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ter\Documents\Personal\Startup\"/>
    </mc:Choice>
  </mc:AlternateContent>
  <xr:revisionPtr revIDLastSave="0" documentId="8_{4F952FCB-6BDF-4E7D-9712-481340C551BF}" xr6:coauthVersionLast="47" xr6:coauthVersionMax="47" xr10:uidLastSave="{00000000-0000-0000-0000-000000000000}"/>
  <bookViews>
    <workbookView xWindow="-98" yWindow="-98" windowWidth="21795" windowHeight="12975" tabRatio="768" activeTab="1" xr2:uid="{00000000-000D-0000-FFFF-FFFF00000000}"/>
  </bookViews>
  <sheets>
    <sheet name="README" sheetId="32" r:id="rId1"/>
    <sheet name="Program Inputs" sheetId="34" r:id="rId2"/>
    <sheet name="Program Qtrly" sheetId="4" r:id="rId3"/>
    <sheet name="Prem Earn" sheetId="3" r:id="rId4"/>
    <sheet name="Loss Proj" sheetId="19" r:id="rId5"/>
    <sheet name="Ann Summary" sheetId="1" r:id="rId6"/>
    <sheet name="OpEx" sheetId="12" r:id="rId7"/>
    <sheet name="Inc Stmt" sheetId="6" r:id="rId8"/>
    <sheet name="Bal Sheet" sheetId="9" r:id="rId9"/>
    <sheet name="Collateral" sheetId="10" state="hidden" r:id="rId10"/>
    <sheet name="SchedF" sheetId="11" state="hidden" r:id="rId11"/>
    <sheet name="Liquidity" sheetId="14" state="hidden" r:id="rId12"/>
    <sheet name="IRIS" sheetId="17" r:id="rId13"/>
    <sheet name="R1" sheetId="24" r:id="rId14"/>
    <sheet name="R2" sheetId="25" r:id="rId15"/>
    <sheet name="R3" sheetId="26" r:id="rId16"/>
    <sheet name="R4" sheetId="27" r:id="rId17"/>
    <sheet name="R5" sheetId="28" r:id="rId18"/>
    <sheet name="Rcat" sheetId="33" r:id="rId19"/>
    <sheet name="RBC Summary" sheetId="29" r:id="rId20"/>
    <sheet name="RBC Assumptions" sheetId="31" r:id="rId21"/>
    <sheet name="LKU" sheetId="23" r:id="rId22"/>
    <sheet name="LDF" sheetId="21" r:id="rId23"/>
  </sheets>
  <definedNames>
    <definedName name="ASSM_DevRatioCap" localSheetId="20">'RBC Assumptions'!$C$74</definedName>
    <definedName name="ASSM_DevRatioCap">#REF!</definedName>
    <definedName name="ASSM_EG_Cap" localSheetId="20">'RBC Assumptions'!$C$69</definedName>
    <definedName name="ASSM_EG_MultPrem" localSheetId="20">'RBC Assumptions'!$C$71</definedName>
    <definedName name="ASSM_EG_MultPrem">#REF!</definedName>
    <definedName name="ASSM_EG_MultRes" localSheetId="20">'RBC Assumptions'!$C$70</definedName>
    <definedName name="ASSM_EG_MultRes">#REF!</definedName>
    <definedName name="ASSM_EG_Threshold" localSheetId="20">'RBC Assumptions'!$C$68</definedName>
    <definedName name="ASSM_GWP_3YrAvgGrowth" localSheetId="20">'RBC Assumptions'!$C$85</definedName>
    <definedName name="ASSM_LLAERatioCap" localSheetId="20">'RBC Assumptions'!$C$75</definedName>
    <definedName name="ASSM_LLAERatioCap">#REF!</definedName>
    <definedName name="ASSM_LS_Assumed" localSheetId="20">'RBC Assumptions'!$C$73</definedName>
    <definedName name="ASSM_LS_Assumed">#REF!</definedName>
    <definedName name="ASSM_LS_Direct" localSheetId="20">'RBC Assumptions'!$C$72</definedName>
    <definedName name="ASSM_LS_Direct">#REF!</definedName>
    <definedName name="ASSM_ProvReinsPC" localSheetId="20">'RBC Assumptions'!$C$77</definedName>
    <definedName name="ASSM_R1_Agency" localSheetId="20">'RBC Assumptions'!$C$6</definedName>
    <definedName name="ASSM_R1_Agency">#REF!</definedName>
    <definedName name="ASSM_R1_Cash" localSheetId="20">'RBC Assumptions'!$C$14</definedName>
    <definedName name="ASSM_R1_Cash">#REF!</definedName>
    <definedName name="ASSM_R1_Class01" localSheetId="20">'RBC Assumptions'!$C$7</definedName>
    <definedName name="ASSM_R1_Class01">#REF!</definedName>
    <definedName name="ASSM_R1_Class02" localSheetId="20">'RBC Assumptions'!$C$8</definedName>
    <definedName name="ASSM_R1_Class02">#REF!</definedName>
    <definedName name="ASSM_R1_Class03" localSheetId="20">'RBC Assumptions'!$C$9</definedName>
    <definedName name="ASSM_R1_Class03">#REF!</definedName>
    <definedName name="ASSM_R1_Class04" localSheetId="20">'RBC Assumptions'!$C$10</definedName>
    <definedName name="ASSM_R1_Class04">#REF!</definedName>
    <definedName name="ASSM_R1_Class05" localSheetId="20">'RBC Assumptions'!$C$11</definedName>
    <definedName name="ASSM_R1_Class05">#REF!</definedName>
    <definedName name="ASSM_R1_Class06" localSheetId="20">'RBC Assumptions'!$C$12</definedName>
    <definedName name="ASSM_R1_Class06">#REF!</definedName>
    <definedName name="ASSM_R1_Collateral" localSheetId="20">'RBC Assumptions'!$C$16</definedName>
    <definedName name="ASSM_R1_Collateral">#REF!</definedName>
    <definedName name="ASSM_R1_Mortgage" localSheetId="20">'RBC Assumptions'!$C$13</definedName>
    <definedName name="ASSM_R1_Mortgage">#REF!</definedName>
    <definedName name="ASSM_R1_ShortTerm" localSheetId="20">'RBC Assumptions'!$C$15</definedName>
    <definedName name="ASSM_R1_ShortTerm">#REF!</definedName>
    <definedName name="ASSM_R1_USGov" localSheetId="20">'RBC Assumptions'!$C$5</definedName>
    <definedName name="ASSM_R1_USGov">#REF!</definedName>
    <definedName name="ASSM_R2_CommonStock" localSheetId="20">'RBC Assumptions'!$C$28</definedName>
    <definedName name="ASSM_R2_CommonStock">#REF!</definedName>
    <definedName name="ASSM_R2_MoneyMkt" localSheetId="20">'RBC Assumptions'!$C$27</definedName>
    <definedName name="ASSM_R2_MoneyMkt">#REF!</definedName>
    <definedName name="ASSM_R2_PrefClass01" localSheetId="20">'RBC Assumptions'!$C$21</definedName>
    <definedName name="ASSM_R2_PrefClass02" localSheetId="20">'RBC Assumptions'!$C$22</definedName>
    <definedName name="ASSM_R2_PrefClass02">#REF!</definedName>
    <definedName name="ASSM_R2_PrefClass03" localSheetId="20">'RBC Assumptions'!$C$23</definedName>
    <definedName name="ASSM_R2_PrefClass04" localSheetId="20">'RBC Assumptions'!$C$24</definedName>
    <definedName name="ASSM_R2_PrefClass05" localSheetId="20">'RBC Assumptions'!$C$25</definedName>
    <definedName name="ASSM_R2_PrefClass06" localSheetId="20">'RBC Assumptions'!$C$26</definedName>
    <definedName name="ASSM_R2_RealEstate" localSheetId="20">'RBC Assumptions'!$C$29</definedName>
    <definedName name="ASSM_R2_RealEstate">#REF!</definedName>
    <definedName name="ASSM_R2_Receivables" localSheetId="20">'RBC Assumptions'!$C$31</definedName>
    <definedName name="ASSM_R2_SchedBA" localSheetId="20">'RBC Assumptions'!$C$30</definedName>
    <definedName name="ASSM_R2_SchedBA">#REF!</definedName>
    <definedName name="ASSM_R3_FedTax" localSheetId="20">'RBC Assumptions'!$C$38</definedName>
    <definedName name="ASSM_R3_FedTax">#REF!</definedName>
    <definedName name="ASSM_R3_IIAccrued" localSheetId="20">'RBC Assumptions'!$C$37</definedName>
    <definedName name="ASSM_R3_IIAccrued">#REF!</definedName>
    <definedName name="ASSM_R3_OtherNonInv" localSheetId="20">'RBC Assumptions'!$C$40</definedName>
    <definedName name="ASSM_R3_ReinsRecov" localSheetId="20">'RBC Assumptions'!$C$36</definedName>
    <definedName name="ASSM_R3_ReinsRecov">#REF!</definedName>
    <definedName name="ASSM_R3_WriteIns" localSheetId="20">'RBC Assumptions'!$C$39</definedName>
    <definedName name="ASSM_R3_WriteIns">#REF!</definedName>
    <definedName name="ASSM_RBC_GrowthFactor" localSheetId="20">'RBC Assumptions'!$C$86</definedName>
    <definedName name="ASSM_RBC_GrowthFactor">#REF!</definedName>
    <definedName name="ASSM_UWExpRatio" localSheetId="20">'RBC Assumptions'!$C$76</definedName>
    <definedName name="ASSM_UWExpRat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31" l="1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B36" i="6"/>
  <c r="D29" i="34"/>
  <c r="E29" i="34"/>
  <c r="F29" i="34"/>
  <c r="G29" i="34"/>
  <c r="C29" i="3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W367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D4" i="4"/>
  <c r="D5" i="4"/>
  <c r="E4" i="4" s="1"/>
  <c r="E5" i="4"/>
  <c r="D391" i="4"/>
  <c r="E391" i="4" s="1"/>
  <c r="F391" i="4" s="1"/>
  <c r="G391" i="4" s="1"/>
  <c r="H391" i="4" s="1"/>
  <c r="I391" i="4" s="1"/>
  <c r="J391" i="4" s="1"/>
  <c r="K391" i="4" s="1"/>
  <c r="L391" i="4" s="1"/>
  <c r="M391" i="4" s="1"/>
  <c r="N391" i="4" s="1"/>
  <c r="O391" i="4" s="1"/>
  <c r="P391" i="4" s="1"/>
  <c r="Q391" i="4" s="1"/>
  <c r="R391" i="4" s="1"/>
  <c r="S391" i="4" s="1"/>
  <c r="T391" i="4" s="1"/>
  <c r="U391" i="4" s="1"/>
  <c r="V391" i="4" s="1"/>
  <c r="W391" i="4" s="1"/>
  <c r="D390" i="4"/>
  <c r="E390" i="4" s="1"/>
  <c r="F390" i="4" s="1"/>
  <c r="G390" i="4" s="1"/>
  <c r="H390" i="4" s="1"/>
  <c r="I390" i="4" s="1"/>
  <c r="J390" i="4" s="1"/>
  <c r="K390" i="4" s="1"/>
  <c r="L390" i="4" s="1"/>
  <c r="M390" i="4" s="1"/>
  <c r="N390" i="4" s="1"/>
  <c r="O390" i="4" s="1"/>
  <c r="P390" i="4" s="1"/>
  <c r="Q390" i="4" s="1"/>
  <c r="R390" i="4" s="1"/>
  <c r="S390" i="4" s="1"/>
  <c r="T390" i="4" s="1"/>
  <c r="U390" i="4" s="1"/>
  <c r="V390" i="4" s="1"/>
  <c r="W390" i="4" s="1"/>
  <c r="D389" i="4"/>
  <c r="E389" i="4" s="1"/>
  <c r="F389" i="4" s="1"/>
  <c r="G389" i="4" s="1"/>
  <c r="H389" i="4" s="1"/>
  <c r="I389" i="4" s="1"/>
  <c r="J389" i="4" s="1"/>
  <c r="K389" i="4" s="1"/>
  <c r="L389" i="4" s="1"/>
  <c r="M389" i="4" s="1"/>
  <c r="N389" i="4" s="1"/>
  <c r="O389" i="4" s="1"/>
  <c r="P389" i="4" s="1"/>
  <c r="Q389" i="4" s="1"/>
  <c r="R389" i="4" s="1"/>
  <c r="S389" i="4" s="1"/>
  <c r="T389" i="4" s="1"/>
  <c r="U389" i="4" s="1"/>
  <c r="V389" i="4" s="1"/>
  <c r="W389" i="4" s="1"/>
  <c r="D388" i="4"/>
  <c r="E388" i="4" s="1"/>
  <c r="F388" i="4" s="1"/>
  <c r="G388" i="4" s="1"/>
  <c r="H388" i="4" s="1"/>
  <c r="I388" i="4" s="1"/>
  <c r="J388" i="4" s="1"/>
  <c r="K388" i="4" s="1"/>
  <c r="L388" i="4" s="1"/>
  <c r="M388" i="4" s="1"/>
  <c r="N388" i="4" s="1"/>
  <c r="O388" i="4" s="1"/>
  <c r="P388" i="4" s="1"/>
  <c r="Q388" i="4" s="1"/>
  <c r="R388" i="4" s="1"/>
  <c r="S388" i="4" s="1"/>
  <c r="T388" i="4" s="1"/>
  <c r="U388" i="4" s="1"/>
  <c r="V388" i="4" s="1"/>
  <c r="W388" i="4" s="1"/>
  <c r="D371" i="4"/>
  <c r="E371" i="4" s="1"/>
  <c r="F371" i="4" s="1"/>
  <c r="G371" i="4" s="1"/>
  <c r="H371" i="4" s="1"/>
  <c r="I371" i="4" s="1"/>
  <c r="J371" i="4" s="1"/>
  <c r="K371" i="4" s="1"/>
  <c r="L371" i="4" s="1"/>
  <c r="M371" i="4" s="1"/>
  <c r="N371" i="4" s="1"/>
  <c r="O371" i="4" s="1"/>
  <c r="P371" i="4" s="1"/>
  <c r="Q371" i="4" s="1"/>
  <c r="R371" i="4" s="1"/>
  <c r="S371" i="4" s="1"/>
  <c r="T371" i="4" s="1"/>
  <c r="U371" i="4" s="1"/>
  <c r="V371" i="4" s="1"/>
  <c r="W371" i="4" s="1"/>
  <c r="D370" i="4"/>
  <c r="E370" i="4" s="1"/>
  <c r="F370" i="4" s="1"/>
  <c r="G370" i="4" s="1"/>
  <c r="H370" i="4" s="1"/>
  <c r="I370" i="4" s="1"/>
  <c r="J370" i="4" s="1"/>
  <c r="K370" i="4" s="1"/>
  <c r="L370" i="4" s="1"/>
  <c r="M370" i="4" s="1"/>
  <c r="N370" i="4" s="1"/>
  <c r="O370" i="4" s="1"/>
  <c r="P370" i="4" s="1"/>
  <c r="Q370" i="4" s="1"/>
  <c r="R370" i="4" s="1"/>
  <c r="S370" i="4" s="1"/>
  <c r="T370" i="4" s="1"/>
  <c r="U370" i="4" s="1"/>
  <c r="V370" i="4" s="1"/>
  <c r="W370" i="4" s="1"/>
  <c r="D369" i="4"/>
  <c r="E369" i="4" s="1"/>
  <c r="F369" i="4" s="1"/>
  <c r="G369" i="4" s="1"/>
  <c r="H369" i="4" s="1"/>
  <c r="I369" i="4" s="1"/>
  <c r="J369" i="4" s="1"/>
  <c r="K369" i="4" s="1"/>
  <c r="L369" i="4" s="1"/>
  <c r="M369" i="4" s="1"/>
  <c r="N369" i="4" s="1"/>
  <c r="O369" i="4" s="1"/>
  <c r="P369" i="4" s="1"/>
  <c r="Q369" i="4" s="1"/>
  <c r="R369" i="4" s="1"/>
  <c r="S369" i="4" s="1"/>
  <c r="T369" i="4" s="1"/>
  <c r="U369" i="4" s="1"/>
  <c r="V369" i="4" s="1"/>
  <c r="W369" i="4" s="1"/>
  <c r="D368" i="4"/>
  <c r="E368" i="4" s="1"/>
  <c r="F368" i="4" s="1"/>
  <c r="G368" i="4" s="1"/>
  <c r="H368" i="4" s="1"/>
  <c r="I368" i="4" s="1"/>
  <c r="J368" i="4" s="1"/>
  <c r="K368" i="4" s="1"/>
  <c r="L368" i="4" s="1"/>
  <c r="M368" i="4" s="1"/>
  <c r="N368" i="4" s="1"/>
  <c r="O368" i="4" s="1"/>
  <c r="P368" i="4" s="1"/>
  <c r="Q368" i="4" s="1"/>
  <c r="R368" i="4" s="1"/>
  <c r="S368" i="4" s="1"/>
  <c r="T368" i="4" s="1"/>
  <c r="U368" i="4" s="1"/>
  <c r="V368" i="4" s="1"/>
  <c r="W368" i="4" s="1"/>
  <c r="D351" i="4"/>
  <c r="E351" i="4" s="1"/>
  <c r="F351" i="4" s="1"/>
  <c r="G351" i="4" s="1"/>
  <c r="H351" i="4" s="1"/>
  <c r="I351" i="4" s="1"/>
  <c r="J351" i="4" s="1"/>
  <c r="K351" i="4" s="1"/>
  <c r="L351" i="4" s="1"/>
  <c r="M351" i="4" s="1"/>
  <c r="N351" i="4" s="1"/>
  <c r="O351" i="4" s="1"/>
  <c r="P351" i="4" s="1"/>
  <c r="Q351" i="4" s="1"/>
  <c r="R351" i="4" s="1"/>
  <c r="S351" i="4" s="1"/>
  <c r="T351" i="4" s="1"/>
  <c r="U351" i="4" s="1"/>
  <c r="V351" i="4" s="1"/>
  <c r="W351" i="4" s="1"/>
  <c r="D350" i="4"/>
  <c r="E350" i="4" s="1"/>
  <c r="F350" i="4" s="1"/>
  <c r="G350" i="4" s="1"/>
  <c r="H350" i="4" s="1"/>
  <c r="I350" i="4" s="1"/>
  <c r="J350" i="4" s="1"/>
  <c r="K350" i="4" s="1"/>
  <c r="L350" i="4" s="1"/>
  <c r="M350" i="4" s="1"/>
  <c r="N350" i="4" s="1"/>
  <c r="O350" i="4" s="1"/>
  <c r="P350" i="4" s="1"/>
  <c r="Q350" i="4" s="1"/>
  <c r="R350" i="4" s="1"/>
  <c r="S350" i="4" s="1"/>
  <c r="T350" i="4" s="1"/>
  <c r="U350" i="4" s="1"/>
  <c r="V350" i="4" s="1"/>
  <c r="W350" i="4" s="1"/>
  <c r="D349" i="4"/>
  <c r="E349" i="4" s="1"/>
  <c r="F349" i="4" s="1"/>
  <c r="G349" i="4" s="1"/>
  <c r="H349" i="4" s="1"/>
  <c r="I349" i="4" s="1"/>
  <c r="J349" i="4" s="1"/>
  <c r="K349" i="4" s="1"/>
  <c r="L349" i="4" s="1"/>
  <c r="M349" i="4" s="1"/>
  <c r="N349" i="4" s="1"/>
  <c r="O349" i="4" s="1"/>
  <c r="P349" i="4" s="1"/>
  <c r="Q349" i="4" s="1"/>
  <c r="R349" i="4" s="1"/>
  <c r="S349" i="4" s="1"/>
  <c r="T349" i="4" s="1"/>
  <c r="U349" i="4" s="1"/>
  <c r="V349" i="4" s="1"/>
  <c r="W349" i="4" s="1"/>
  <c r="D348" i="4"/>
  <c r="E348" i="4" s="1"/>
  <c r="F348" i="4" s="1"/>
  <c r="G348" i="4" s="1"/>
  <c r="H348" i="4" s="1"/>
  <c r="I348" i="4" s="1"/>
  <c r="J348" i="4" s="1"/>
  <c r="K348" i="4" s="1"/>
  <c r="L348" i="4" s="1"/>
  <c r="M348" i="4" s="1"/>
  <c r="N348" i="4" s="1"/>
  <c r="O348" i="4" s="1"/>
  <c r="P348" i="4" s="1"/>
  <c r="Q348" i="4" s="1"/>
  <c r="R348" i="4" s="1"/>
  <c r="S348" i="4" s="1"/>
  <c r="T348" i="4" s="1"/>
  <c r="U348" i="4" s="1"/>
  <c r="V348" i="4" s="1"/>
  <c r="W348" i="4" s="1"/>
  <c r="D331" i="4"/>
  <c r="E331" i="4" s="1"/>
  <c r="F331" i="4" s="1"/>
  <c r="G331" i="4" s="1"/>
  <c r="H331" i="4" s="1"/>
  <c r="I331" i="4" s="1"/>
  <c r="J331" i="4" s="1"/>
  <c r="K331" i="4" s="1"/>
  <c r="L331" i="4" s="1"/>
  <c r="M331" i="4" s="1"/>
  <c r="N331" i="4" s="1"/>
  <c r="O331" i="4" s="1"/>
  <c r="P331" i="4" s="1"/>
  <c r="Q331" i="4" s="1"/>
  <c r="R331" i="4" s="1"/>
  <c r="S331" i="4" s="1"/>
  <c r="T331" i="4" s="1"/>
  <c r="U331" i="4" s="1"/>
  <c r="V331" i="4" s="1"/>
  <c r="W331" i="4" s="1"/>
  <c r="D330" i="4"/>
  <c r="E330" i="4" s="1"/>
  <c r="F330" i="4" s="1"/>
  <c r="G330" i="4" s="1"/>
  <c r="H330" i="4" s="1"/>
  <c r="I330" i="4" s="1"/>
  <c r="J330" i="4" s="1"/>
  <c r="K330" i="4" s="1"/>
  <c r="L330" i="4" s="1"/>
  <c r="M330" i="4" s="1"/>
  <c r="N330" i="4" s="1"/>
  <c r="O330" i="4" s="1"/>
  <c r="P330" i="4" s="1"/>
  <c r="Q330" i="4" s="1"/>
  <c r="R330" i="4" s="1"/>
  <c r="S330" i="4" s="1"/>
  <c r="T330" i="4" s="1"/>
  <c r="U330" i="4" s="1"/>
  <c r="V330" i="4" s="1"/>
  <c r="W330" i="4" s="1"/>
  <c r="D329" i="4"/>
  <c r="E329" i="4" s="1"/>
  <c r="F329" i="4" s="1"/>
  <c r="G329" i="4" s="1"/>
  <c r="H329" i="4" s="1"/>
  <c r="I329" i="4" s="1"/>
  <c r="J329" i="4" s="1"/>
  <c r="K329" i="4" s="1"/>
  <c r="L329" i="4" s="1"/>
  <c r="M329" i="4" s="1"/>
  <c r="N329" i="4" s="1"/>
  <c r="O329" i="4" s="1"/>
  <c r="P329" i="4" s="1"/>
  <c r="Q329" i="4" s="1"/>
  <c r="R329" i="4" s="1"/>
  <c r="S329" i="4" s="1"/>
  <c r="T329" i="4" s="1"/>
  <c r="U329" i="4" s="1"/>
  <c r="V329" i="4" s="1"/>
  <c r="W329" i="4" s="1"/>
  <c r="D328" i="4"/>
  <c r="E328" i="4" s="1"/>
  <c r="F328" i="4" s="1"/>
  <c r="G328" i="4" s="1"/>
  <c r="H328" i="4" s="1"/>
  <c r="I328" i="4" s="1"/>
  <c r="J328" i="4" s="1"/>
  <c r="K328" i="4" s="1"/>
  <c r="L328" i="4" s="1"/>
  <c r="M328" i="4" s="1"/>
  <c r="N328" i="4" s="1"/>
  <c r="O328" i="4" s="1"/>
  <c r="P328" i="4" s="1"/>
  <c r="Q328" i="4" s="1"/>
  <c r="R328" i="4" s="1"/>
  <c r="S328" i="4" s="1"/>
  <c r="T328" i="4" s="1"/>
  <c r="U328" i="4" s="1"/>
  <c r="V328" i="4" s="1"/>
  <c r="W328" i="4" s="1"/>
  <c r="D311" i="4"/>
  <c r="E311" i="4" s="1"/>
  <c r="F311" i="4" s="1"/>
  <c r="G311" i="4" s="1"/>
  <c r="H311" i="4" s="1"/>
  <c r="I311" i="4" s="1"/>
  <c r="J311" i="4" s="1"/>
  <c r="K311" i="4" s="1"/>
  <c r="L311" i="4" s="1"/>
  <c r="M311" i="4" s="1"/>
  <c r="N311" i="4" s="1"/>
  <c r="O311" i="4" s="1"/>
  <c r="P311" i="4" s="1"/>
  <c r="Q311" i="4" s="1"/>
  <c r="R311" i="4" s="1"/>
  <c r="S311" i="4" s="1"/>
  <c r="T311" i="4" s="1"/>
  <c r="U311" i="4" s="1"/>
  <c r="V311" i="4" s="1"/>
  <c r="W311" i="4" s="1"/>
  <c r="D310" i="4"/>
  <c r="E310" i="4" s="1"/>
  <c r="F310" i="4" s="1"/>
  <c r="G310" i="4" s="1"/>
  <c r="H310" i="4" s="1"/>
  <c r="I310" i="4" s="1"/>
  <c r="J310" i="4" s="1"/>
  <c r="K310" i="4" s="1"/>
  <c r="L310" i="4" s="1"/>
  <c r="M310" i="4" s="1"/>
  <c r="N310" i="4" s="1"/>
  <c r="O310" i="4" s="1"/>
  <c r="P310" i="4" s="1"/>
  <c r="Q310" i="4" s="1"/>
  <c r="R310" i="4" s="1"/>
  <c r="S310" i="4" s="1"/>
  <c r="T310" i="4" s="1"/>
  <c r="U310" i="4" s="1"/>
  <c r="V310" i="4" s="1"/>
  <c r="W310" i="4" s="1"/>
  <c r="D309" i="4"/>
  <c r="E309" i="4" s="1"/>
  <c r="F309" i="4" s="1"/>
  <c r="G309" i="4" s="1"/>
  <c r="H309" i="4" s="1"/>
  <c r="I309" i="4" s="1"/>
  <c r="J309" i="4" s="1"/>
  <c r="K309" i="4" s="1"/>
  <c r="L309" i="4" s="1"/>
  <c r="M309" i="4" s="1"/>
  <c r="N309" i="4" s="1"/>
  <c r="O309" i="4" s="1"/>
  <c r="P309" i="4" s="1"/>
  <c r="Q309" i="4" s="1"/>
  <c r="R309" i="4" s="1"/>
  <c r="S309" i="4" s="1"/>
  <c r="T309" i="4" s="1"/>
  <c r="U309" i="4" s="1"/>
  <c r="V309" i="4" s="1"/>
  <c r="W309" i="4" s="1"/>
  <c r="D308" i="4"/>
  <c r="E308" i="4" s="1"/>
  <c r="F308" i="4" s="1"/>
  <c r="G308" i="4" s="1"/>
  <c r="H308" i="4" s="1"/>
  <c r="I308" i="4" s="1"/>
  <c r="J308" i="4" s="1"/>
  <c r="K308" i="4" s="1"/>
  <c r="L308" i="4" s="1"/>
  <c r="M308" i="4" s="1"/>
  <c r="N308" i="4" s="1"/>
  <c r="O308" i="4" s="1"/>
  <c r="P308" i="4" s="1"/>
  <c r="Q308" i="4" s="1"/>
  <c r="R308" i="4" s="1"/>
  <c r="S308" i="4" s="1"/>
  <c r="T308" i="4" s="1"/>
  <c r="U308" i="4" s="1"/>
  <c r="V308" i="4" s="1"/>
  <c r="W308" i="4" s="1"/>
  <c r="D291" i="4"/>
  <c r="E291" i="4" s="1"/>
  <c r="F291" i="4" s="1"/>
  <c r="G291" i="4" s="1"/>
  <c r="H291" i="4" s="1"/>
  <c r="I291" i="4" s="1"/>
  <c r="J291" i="4" s="1"/>
  <c r="K291" i="4" s="1"/>
  <c r="L291" i="4" s="1"/>
  <c r="M291" i="4" s="1"/>
  <c r="N291" i="4" s="1"/>
  <c r="O291" i="4" s="1"/>
  <c r="P291" i="4" s="1"/>
  <c r="Q291" i="4" s="1"/>
  <c r="R291" i="4" s="1"/>
  <c r="S291" i="4" s="1"/>
  <c r="T291" i="4" s="1"/>
  <c r="U291" i="4" s="1"/>
  <c r="V291" i="4" s="1"/>
  <c r="W291" i="4" s="1"/>
  <c r="D290" i="4"/>
  <c r="E290" i="4" s="1"/>
  <c r="F290" i="4" s="1"/>
  <c r="G290" i="4" s="1"/>
  <c r="H290" i="4" s="1"/>
  <c r="I290" i="4" s="1"/>
  <c r="J290" i="4" s="1"/>
  <c r="K290" i="4" s="1"/>
  <c r="L290" i="4" s="1"/>
  <c r="M290" i="4" s="1"/>
  <c r="N290" i="4" s="1"/>
  <c r="O290" i="4" s="1"/>
  <c r="P290" i="4" s="1"/>
  <c r="Q290" i="4" s="1"/>
  <c r="R290" i="4" s="1"/>
  <c r="S290" i="4" s="1"/>
  <c r="T290" i="4" s="1"/>
  <c r="U290" i="4" s="1"/>
  <c r="V290" i="4" s="1"/>
  <c r="W290" i="4" s="1"/>
  <c r="D289" i="4"/>
  <c r="E289" i="4" s="1"/>
  <c r="F289" i="4" s="1"/>
  <c r="G289" i="4" s="1"/>
  <c r="H289" i="4" s="1"/>
  <c r="I289" i="4" s="1"/>
  <c r="J289" i="4" s="1"/>
  <c r="K289" i="4" s="1"/>
  <c r="L289" i="4" s="1"/>
  <c r="M289" i="4" s="1"/>
  <c r="N289" i="4" s="1"/>
  <c r="O289" i="4" s="1"/>
  <c r="P289" i="4" s="1"/>
  <c r="Q289" i="4" s="1"/>
  <c r="R289" i="4" s="1"/>
  <c r="S289" i="4" s="1"/>
  <c r="T289" i="4" s="1"/>
  <c r="U289" i="4" s="1"/>
  <c r="V289" i="4" s="1"/>
  <c r="W289" i="4" s="1"/>
  <c r="D288" i="4"/>
  <c r="E288" i="4" s="1"/>
  <c r="F288" i="4" s="1"/>
  <c r="G288" i="4" s="1"/>
  <c r="H288" i="4" s="1"/>
  <c r="I288" i="4" s="1"/>
  <c r="J288" i="4" s="1"/>
  <c r="K288" i="4" s="1"/>
  <c r="L288" i="4" s="1"/>
  <c r="M288" i="4" s="1"/>
  <c r="N288" i="4" s="1"/>
  <c r="O288" i="4" s="1"/>
  <c r="P288" i="4" s="1"/>
  <c r="Q288" i="4" s="1"/>
  <c r="R288" i="4" s="1"/>
  <c r="S288" i="4" s="1"/>
  <c r="T288" i="4" s="1"/>
  <c r="U288" i="4" s="1"/>
  <c r="V288" i="4" s="1"/>
  <c r="W288" i="4" s="1"/>
  <c r="D271" i="4"/>
  <c r="E271" i="4" s="1"/>
  <c r="F271" i="4" s="1"/>
  <c r="G271" i="4" s="1"/>
  <c r="H271" i="4" s="1"/>
  <c r="I271" i="4" s="1"/>
  <c r="J271" i="4" s="1"/>
  <c r="K271" i="4" s="1"/>
  <c r="L271" i="4" s="1"/>
  <c r="M271" i="4" s="1"/>
  <c r="N271" i="4" s="1"/>
  <c r="O271" i="4" s="1"/>
  <c r="P271" i="4" s="1"/>
  <c r="Q271" i="4" s="1"/>
  <c r="R271" i="4" s="1"/>
  <c r="S271" i="4" s="1"/>
  <c r="T271" i="4" s="1"/>
  <c r="U271" i="4" s="1"/>
  <c r="V271" i="4" s="1"/>
  <c r="W271" i="4" s="1"/>
  <c r="D270" i="4"/>
  <c r="E270" i="4" s="1"/>
  <c r="F270" i="4" s="1"/>
  <c r="G270" i="4" s="1"/>
  <c r="H270" i="4" s="1"/>
  <c r="I270" i="4" s="1"/>
  <c r="J270" i="4" s="1"/>
  <c r="K270" i="4" s="1"/>
  <c r="L270" i="4" s="1"/>
  <c r="M270" i="4" s="1"/>
  <c r="N270" i="4" s="1"/>
  <c r="O270" i="4" s="1"/>
  <c r="P270" i="4" s="1"/>
  <c r="Q270" i="4" s="1"/>
  <c r="R270" i="4" s="1"/>
  <c r="S270" i="4" s="1"/>
  <c r="T270" i="4" s="1"/>
  <c r="U270" i="4" s="1"/>
  <c r="V270" i="4" s="1"/>
  <c r="W270" i="4" s="1"/>
  <c r="D269" i="4"/>
  <c r="E269" i="4" s="1"/>
  <c r="F269" i="4" s="1"/>
  <c r="G269" i="4" s="1"/>
  <c r="H269" i="4" s="1"/>
  <c r="I269" i="4" s="1"/>
  <c r="J269" i="4" s="1"/>
  <c r="K269" i="4" s="1"/>
  <c r="L269" i="4" s="1"/>
  <c r="M269" i="4" s="1"/>
  <c r="N269" i="4" s="1"/>
  <c r="O269" i="4" s="1"/>
  <c r="P269" i="4" s="1"/>
  <c r="Q269" i="4" s="1"/>
  <c r="R269" i="4" s="1"/>
  <c r="S269" i="4" s="1"/>
  <c r="T269" i="4" s="1"/>
  <c r="U269" i="4" s="1"/>
  <c r="V269" i="4" s="1"/>
  <c r="W269" i="4" s="1"/>
  <c r="D268" i="4"/>
  <c r="E268" i="4" s="1"/>
  <c r="F268" i="4" s="1"/>
  <c r="G268" i="4" s="1"/>
  <c r="H268" i="4" s="1"/>
  <c r="I268" i="4" s="1"/>
  <c r="J268" i="4" s="1"/>
  <c r="K268" i="4" s="1"/>
  <c r="L268" i="4" s="1"/>
  <c r="M268" i="4" s="1"/>
  <c r="N268" i="4" s="1"/>
  <c r="O268" i="4" s="1"/>
  <c r="P268" i="4" s="1"/>
  <c r="Q268" i="4" s="1"/>
  <c r="R268" i="4" s="1"/>
  <c r="S268" i="4" s="1"/>
  <c r="T268" i="4" s="1"/>
  <c r="U268" i="4" s="1"/>
  <c r="V268" i="4" s="1"/>
  <c r="W268" i="4" s="1"/>
  <c r="D251" i="4"/>
  <c r="E251" i="4" s="1"/>
  <c r="F251" i="4" s="1"/>
  <c r="G251" i="4" s="1"/>
  <c r="H251" i="4" s="1"/>
  <c r="I251" i="4" s="1"/>
  <c r="J251" i="4" s="1"/>
  <c r="K251" i="4" s="1"/>
  <c r="L251" i="4" s="1"/>
  <c r="M251" i="4" s="1"/>
  <c r="N251" i="4" s="1"/>
  <c r="O251" i="4" s="1"/>
  <c r="P251" i="4" s="1"/>
  <c r="Q251" i="4" s="1"/>
  <c r="R251" i="4" s="1"/>
  <c r="S251" i="4" s="1"/>
  <c r="T251" i="4" s="1"/>
  <c r="U251" i="4" s="1"/>
  <c r="V251" i="4" s="1"/>
  <c r="W251" i="4" s="1"/>
  <c r="D250" i="4"/>
  <c r="E250" i="4" s="1"/>
  <c r="F250" i="4" s="1"/>
  <c r="G250" i="4" s="1"/>
  <c r="H250" i="4" s="1"/>
  <c r="I250" i="4" s="1"/>
  <c r="J250" i="4" s="1"/>
  <c r="K250" i="4" s="1"/>
  <c r="L250" i="4" s="1"/>
  <c r="M250" i="4" s="1"/>
  <c r="N250" i="4" s="1"/>
  <c r="O250" i="4" s="1"/>
  <c r="P250" i="4" s="1"/>
  <c r="Q250" i="4" s="1"/>
  <c r="R250" i="4" s="1"/>
  <c r="S250" i="4" s="1"/>
  <c r="T250" i="4" s="1"/>
  <c r="U250" i="4" s="1"/>
  <c r="V250" i="4" s="1"/>
  <c r="W250" i="4" s="1"/>
  <c r="D249" i="4"/>
  <c r="E249" i="4" s="1"/>
  <c r="F249" i="4" s="1"/>
  <c r="G249" i="4" s="1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D248" i="4"/>
  <c r="E248" i="4" s="1"/>
  <c r="F248" i="4" s="1"/>
  <c r="G248" i="4" s="1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S248" i="4" s="1"/>
  <c r="T248" i="4" s="1"/>
  <c r="U248" i="4" s="1"/>
  <c r="V248" i="4" s="1"/>
  <c r="W248" i="4" s="1"/>
  <c r="D231" i="4"/>
  <c r="E231" i="4" s="1"/>
  <c r="F231" i="4" s="1"/>
  <c r="G231" i="4" s="1"/>
  <c r="H231" i="4" s="1"/>
  <c r="I231" i="4" s="1"/>
  <c r="J231" i="4" s="1"/>
  <c r="K231" i="4" s="1"/>
  <c r="L231" i="4" s="1"/>
  <c r="M231" i="4" s="1"/>
  <c r="N231" i="4" s="1"/>
  <c r="O231" i="4" s="1"/>
  <c r="P231" i="4" s="1"/>
  <c r="Q231" i="4" s="1"/>
  <c r="R231" i="4" s="1"/>
  <c r="S231" i="4" s="1"/>
  <c r="T231" i="4" s="1"/>
  <c r="U231" i="4" s="1"/>
  <c r="V231" i="4" s="1"/>
  <c r="W231" i="4" s="1"/>
  <c r="D230" i="4"/>
  <c r="E230" i="4" s="1"/>
  <c r="F230" i="4" s="1"/>
  <c r="G230" i="4" s="1"/>
  <c r="H230" i="4" s="1"/>
  <c r="I230" i="4" s="1"/>
  <c r="J230" i="4" s="1"/>
  <c r="K230" i="4" s="1"/>
  <c r="L230" i="4" s="1"/>
  <c r="M230" i="4" s="1"/>
  <c r="N230" i="4" s="1"/>
  <c r="O230" i="4" s="1"/>
  <c r="P230" i="4" s="1"/>
  <c r="Q230" i="4" s="1"/>
  <c r="R230" i="4" s="1"/>
  <c r="S230" i="4" s="1"/>
  <c r="T230" i="4" s="1"/>
  <c r="U230" i="4" s="1"/>
  <c r="V230" i="4" s="1"/>
  <c r="W230" i="4" s="1"/>
  <c r="D229" i="4"/>
  <c r="E229" i="4" s="1"/>
  <c r="F229" i="4" s="1"/>
  <c r="G229" i="4" s="1"/>
  <c r="H229" i="4" s="1"/>
  <c r="I229" i="4" s="1"/>
  <c r="J229" i="4" s="1"/>
  <c r="K229" i="4" s="1"/>
  <c r="L229" i="4" s="1"/>
  <c r="M229" i="4" s="1"/>
  <c r="N229" i="4" s="1"/>
  <c r="O229" i="4" s="1"/>
  <c r="P229" i="4" s="1"/>
  <c r="Q229" i="4" s="1"/>
  <c r="R229" i="4" s="1"/>
  <c r="S229" i="4" s="1"/>
  <c r="T229" i="4" s="1"/>
  <c r="U229" i="4" s="1"/>
  <c r="V229" i="4" s="1"/>
  <c r="W229" i="4" s="1"/>
  <c r="D228" i="4"/>
  <c r="E228" i="4" s="1"/>
  <c r="F228" i="4" s="1"/>
  <c r="G228" i="4" s="1"/>
  <c r="H228" i="4" s="1"/>
  <c r="I228" i="4" s="1"/>
  <c r="J228" i="4" s="1"/>
  <c r="K228" i="4" s="1"/>
  <c r="L228" i="4" s="1"/>
  <c r="M228" i="4" s="1"/>
  <c r="N228" i="4" s="1"/>
  <c r="O228" i="4" s="1"/>
  <c r="P228" i="4" s="1"/>
  <c r="Q228" i="4" s="1"/>
  <c r="R228" i="4" s="1"/>
  <c r="S228" i="4" s="1"/>
  <c r="T228" i="4" s="1"/>
  <c r="U228" i="4" s="1"/>
  <c r="V228" i="4" s="1"/>
  <c r="W228" i="4" s="1"/>
  <c r="D211" i="4"/>
  <c r="E211" i="4" s="1"/>
  <c r="F211" i="4" s="1"/>
  <c r="G211" i="4" s="1"/>
  <c r="H211" i="4" s="1"/>
  <c r="I211" i="4" s="1"/>
  <c r="J211" i="4" s="1"/>
  <c r="K211" i="4" s="1"/>
  <c r="L211" i="4" s="1"/>
  <c r="M211" i="4" s="1"/>
  <c r="N211" i="4" s="1"/>
  <c r="O211" i="4" s="1"/>
  <c r="P211" i="4" s="1"/>
  <c r="Q211" i="4" s="1"/>
  <c r="R211" i="4" s="1"/>
  <c r="S211" i="4" s="1"/>
  <c r="T211" i="4" s="1"/>
  <c r="U211" i="4" s="1"/>
  <c r="V211" i="4" s="1"/>
  <c r="W211" i="4" s="1"/>
  <c r="D210" i="4"/>
  <c r="E210" i="4" s="1"/>
  <c r="F210" i="4" s="1"/>
  <c r="G210" i="4" s="1"/>
  <c r="H210" i="4" s="1"/>
  <c r="I210" i="4" s="1"/>
  <c r="J210" i="4" s="1"/>
  <c r="K210" i="4" s="1"/>
  <c r="L210" i="4" s="1"/>
  <c r="M210" i="4" s="1"/>
  <c r="N210" i="4" s="1"/>
  <c r="O210" i="4" s="1"/>
  <c r="P210" i="4" s="1"/>
  <c r="Q210" i="4" s="1"/>
  <c r="R210" i="4" s="1"/>
  <c r="S210" i="4" s="1"/>
  <c r="T210" i="4" s="1"/>
  <c r="U210" i="4" s="1"/>
  <c r="V210" i="4" s="1"/>
  <c r="W210" i="4" s="1"/>
  <c r="D209" i="4"/>
  <c r="E209" i="4" s="1"/>
  <c r="F209" i="4" s="1"/>
  <c r="G209" i="4" s="1"/>
  <c r="H209" i="4" s="1"/>
  <c r="I209" i="4" s="1"/>
  <c r="J209" i="4" s="1"/>
  <c r="K209" i="4" s="1"/>
  <c r="L209" i="4" s="1"/>
  <c r="M209" i="4" s="1"/>
  <c r="N209" i="4" s="1"/>
  <c r="O209" i="4" s="1"/>
  <c r="P209" i="4" s="1"/>
  <c r="Q209" i="4" s="1"/>
  <c r="R209" i="4" s="1"/>
  <c r="S209" i="4" s="1"/>
  <c r="T209" i="4" s="1"/>
  <c r="U209" i="4" s="1"/>
  <c r="V209" i="4" s="1"/>
  <c r="W209" i="4" s="1"/>
  <c r="D208" i="4"/>
  <c r="E208" i="4" s="1"/>
  <c r="F208" i="4" s="1"/>
  <c r="G208" i="4" s="1"/>
  <c r="H208" i="4" s="1"/>
  <c r="I208" i="4" s="1"/>
  <c r="J208" i="4" s="1"/>
  <c r="K208" i="4" s="1"/>
  <c r="L208" i="4" s="1"/>
  <c r="M208" i="4" s="1"/>
  <c r="N208" i="4" s="1"/>
  <c r="O208" i="4" s="1"/>
  <c r="P208" i="4" s="1"/>
  <c r="Q208" i="4" s="1"/>
  <c r="R208" i="4" s="1"/>
  <c r="S208" i="4" s="1"/>
  <c r="T208" i="4" s="1"/>
  <c r="U208" i="4" s="1"/>
  <c r="V208" i="4" s="1"/>
  <c r="W208" i="4" s="1"/>
  <c r="D191" i="4"/>
  <c r="E191" i="4" s="1"/>
  <c r="F191" i="4" s="1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D190" i="4"/>
  <c r="E190" i="4" s="1"/>
  <c r="F190" i="4" s="1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D189" i="4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D188" i="4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D171" i="4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D170" i="4"/>
  <c r="E170" i="4" s="1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D169" i="4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D168" i="4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D151" i="4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D150" i="4"/>
  <c r="E150" i="4" s="1"/>
  <c r="F150" i="4" s="1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D149" i="4"/>
  <c r="E149" i="4" s="1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D148" i="4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D131" i="4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D129" i="4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D128" i="4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D111" i="4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D110" i="4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D108" i="4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D91" i="4"/>
  <c r="E91" i="4" s="1"/>
  <c r="F91" i="4" s="1"/>
  <c r="G91" i="4" s="1"/>
  <c r="H91" i="4" s="1"/>
  <c r="I91" i="4" s="1"/>
  <c r="J91" i="4" s="1"/>
  <c r="K91" i="4" s="1"/>
  <c r="L91" i="4" s="1"/>
  <c r="M91" i="4" s="1"/>
  <c r="N91" i="4" s="1"/>
  <c r="O91" i="4" s="1"/>
  <c r="P91" i="4" s="1"/>
  <c r="Q91" i="4" s="1"/>
  <c r="R91" i="4" s="1"/>
  <c r="S91" i="4" s="1"/>
  <c r="T91" i="4" s="1"/>
  <c r="U91" i="4" s="1"/>
  <c r="V91" i="4" s="1"/>
  <c r="W91" i="4" s="1"/>
  <c r="D90" i="4"/>
  <c r="E90" i="4" s="1"/>
  <c r="F90" i="4" s="1"/>
  <c r="G90" i="4" s="1"/>
  <c r="H90" i="4" s="1"/>
  <c r="I90" i="4" s="1"/>
  <c r="J90" i="4" s="1"/>
  <c r="K90" i="4" s="1"/>
  <c r="L90" i="4" s="1"/>
  <c r="M90" i="4" s="1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D89" i="4"/>
  <c r="E89" i="4" s="1"/>
  <c r="F89" i="4" s="1"/>
  <c r="G89" i="4" s="1"/>
  <c r="H89" i="4" s="1"/>
  <c r="I89" i="4" s="1"/>
  <c r="J89" i="4" s="1"/>
  <c r="K89" i="4" s="1"/>
  <c r="L89" i="4" s="1"/>
  <c r="M89" i="4" s="1"/>
  <c r="N89" i="4" s="1"/>
  <c r="O89" i="4" s="1"/>
  <c r="P89" i="4" s="1"/>
  <c r="Q89" i="4" s="1"/>
  <c r="R89" i="4" s="1"/>
  <c r="S89" i="4" s="1"/>
  <c r="T89" i="4" s="1"/>
  <c r="U89" i="4" s="1"/>
  <c r="V89" i="4" s="1"/>
  <c r="W89" i="4" s="1"/>
  <c r="D88" i="4"/>
  <c r="E88" i="4" s="1"/>
  <c r="F88" i="4" s="1"/>
  <c r="G88" i="4" s="1"/>
  <c r="H88" i="4" s="1"/>
  <c r="I88" i="4" s="1"/>
  <c r="J88" i="4" s="1"/>
  <c r="K88" i="4" s="1"/>
  <c r="L88" i="4" s="1"/>
  <c r="M88" i="4" s="1"/>
  <c r="N88" i="4" s="1"/>
  <c r="O88" i="4" s="1"/>
  <c r="P88" i="4" s="1"/>
  <c r="Q88" i="4" s="1"/>
  <c r="R88" i="4" s="1"/>
  <c r="S88" i="4" s="1"/>
  <c r="T88" i="4" s="1"/>
  <c r="U88" i="4" s="1"/>
  <c r="V88" i="4" s="1"/>
  <c r="W88" i="4" s="1"/>
  <c r="D71" i="4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D70" i="4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D69" i="4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D68" i="4"/>
  <c r="E68" i="4" s="1"/>
  <c r="F68" i="4" s="1"/>
  <c r="G68" i="4" s="1"/>
  <c r="H68" i="4" s="1"/>
  <c r="I68" i="4" s="1"/>
  <c r="J68" i="4" s="1"/>
  <c r="K68" i="4" s="1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D51" i="4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D50" i="4"/>
  <c r="E50" i="4" s="1"/>
  <c r="F50" i="4" s="1"/>
  <c r="G50" i="4" s="1"/>
  <c r="H50" i="4" s="1"/>
  <c r="I50" i="4" s="1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V50" i="4" s="1"/>
  <c r="W50" i="4" s="1"/>
  <c r="D49" i="4"/>
  <c r="E49" i="4" s="1"/>
  <c r="F49" i="4" s="1"/>
  <c r="G49" i="4" s="1"/>
  <c r="H49" i="4" s="1"/>
  <c r="I49" i="4" s="1"/>
  <c r="J49" i="4" s="1"/>
  <c r="K49" i="4" s="1"/>
  <c r="L49" i="4" s="1"/>
  <c r="M49" i="4" s="1"/>
  <c r="N49" i="4" s="1"/>
  <c r="O49" i="4" s="1"/>
  <c r="P49" i="4" s="1"/>
  <c r="Q49" i="4" s="1"/>
  <c r="R49" i="4" s="1"/>
  <c r="S49" i="4" s="1"/>
  <c r="T49" i="4" s="1"/>
  <c r="U49" i="4" s="1"/>
  <c r="V49" i="4" s="1"/>
  <c r="W49" i="4" s="1"/>
  <c r="D48" i="4"/>
  <c r="E48" i="4" s="1"/>
  <c r="F48" i="4" s="1"/>
  <c r="G48" i="4" s="1"/>
  <c r="H48" i="4" s="1"/>
  <c r="I48" i="4" s="1"/>
  <c r="J48" i="4" s="1"/>
  <c r="K48" i="4" s="1"/>
  <c r="L48" i="4" s="1"/>
  <c r="M48" i="4" s="1"/>
  <c r="N48" i="4" s="1"/>
  <c r="O48" i="4" s="1"/>
  <c r="P48" i="4" s="1"/>
  <c r="Q48" i="4" s="1"/>
  <c r="R48" i="4" s="1"/>
  <c r="S48" i="4" s="1"/>
  <c r="T48" i="4" s="1"/>
  <c r="U48" i="4" s="1"/>
  <c r="V48" i="4" s="1"/>
  <c r="W48" i="4" s="1"/>
  <c r="D31" i="4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D30" i="4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D29" i="4"/>
  <c r="E29" i="4" s="1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D28" i="4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D11" i="4"/>
  <c r="D10" i="4"/>
  <c r="D9" i="4"/>
  <c r="D8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U7" i="4"/>
  <c r="V7" i="4"/>
  <c r="W7" i="4"/>
  <c r="T7" i="4"/>
  <c r="Q7" i="4"/>
  <c r="R7" i="4"/>
  <c r="S7" i="4"/>
  <c r="P7" i="4"/>
  <c r="M7" i="4"/>
  <c r="N7" i="4"/>
  <c r="O7" i="4"/>
  <c r="L7" i="4"/>
  <c r="I7" i="4"/>
  <c r="J7" i="4"/>
  <c r="K7" i="4"/>
  <c r="H7" i="4"/>
  <c r="E7" i="4"/>
  <c r="F7" i="4"/>
  <c r="G7" i="4"/>
  <c r="D7" i="4"/>
  <c r="F4" i="4" l="1"/>
  <c r="F5" i="4"/>
  <c r="G4" i="4" l="1"/>
  <c r="G5" i="4"/>
  <c r="H5" i="4" l="1"/>
  <c r="H4" i="4"/>
  <c r="I5" i="4" l="1"/>
  <c r="I4" i="4"/>
  <c r="J5" i="4" l="1"/>
  <c r="J4" i="4"/>
  <c r="K5" i="4" l="1"/>
  <c r="K4" i="4"/>
  <c r="L4" i="4" l="1"/>
  <c r="L5" i="4"/>
  <c r="M4" i="4" l="1"/>
  <c r="M5" i="4"/>
  <c r="N4" i="4" l="1"/>
  <c r="N5" i="4"/>
  <c r="O4" i="4" l="1"/>
  <c r="O5" i="4"/>
  <c r="P5" i="4" l="1"/>
  <c r="P4" i="4"/>
  <c r="Q5" i="4" l="1"/>
  <c r="Q4" i="4"/>
  <c r="R5" i="4" l="1"/>
  <c r="R4" i="4"/>
  <c r="S5" i="4" l="1"/>
  <c r="S4" i="4"/>
  <c r="T4" i="4" l="1"/>
  <c r="T5" i="4"/>
  <c r="U4" i="4" l="1"/>
  <c r="U5" i="4"/>
  <c r="V4" i="4" l="1"/>
  <c r="V5" i="4"/>
  <c r="W4" i="4" l="1"/>
  <c r="W5" i="4"/>
  <c r="C10" i="29" l="1"/>
  <c r="D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B10" i="29"/>
  <c r="B18" i="33"/>
  <c r="B22" i="9"/>
  <c r="E9" i="4"/>
  <c r="F9" i="4" s="1"/>
  <c r="E8" i="4" l="1"/>
  <c r="F8" i="4" s="1"/>
  <c r="G8" i="4" s="1"/>
  <c r="H8" i="4" s="1"/>
  <c r="A226" i="28"/>
  <c r="A227" i="28" s="1"/>
  <c r="A228" i="28" s="1"/>
  <c r="A229" i="28" s="1"/>
  <c r="A230" i="28" s="1"/>
  <c r="A231" i="28" s="1"/>
  <c r="A232" i="28" s="1"/>
  <c r="A233" i="28" s="1"/>
  <c r="A234" i="28" s="1"/>
  <c r="A215" i="28"/>
  <c r="A216" i="28" s="1"/>
  <c r="A217" i="28" s="1"/>
  <c r="A218" i="28" s="1"/>
  <c r="A219" i="28" s="1"/>
  <c r="A220" i="28" s="1"/>
  <c r="A221" i="28" s="1"/>
  <c r="A222" i="28" s="1"/>
  <c r="A223" i="28" s="1"/>
  <c r="A204" i="28"/>
  <c r="A205" i="28" s="1"/>
  <c r="A206" i="28" s="1"/>
  <c r="A207" i="28" s="1"/>
  <c r="A208" i="28" s="1"/>
  <c r="A209" i="28" s="1"/>
  <c r="A210" i="28" s="1"/>
  <c r="A211" i="28" s="1"/>
  <c r="A212" i="28" s="1"/>
  <c r="A193" i="28"/>
  <c r="A194" i="28" s="1"/>
  <c r="A195" i="28" s="1"/>
  <c r="A196" i="28" s="1"/>
  <c r="A197" i="28" s="1"/>
  <c r="A198" i="28" s="1"/>
  <c r="A199" i="28" s="1"/>
  <c r="A200" i="28" s="1"/>
  <c r="A201" i="28" s="1"/>
  <c r="A182" i="28"/>
  <c r="A183" i="28" s="1"/>
  <c r="A184" i="28" s="1"/>
  <c r="A185" i="28" s="1"/>
  <c r="A186" i="28" s="1"/>
  <c r="A187" i="28" s="1"/>
  <c r="A188" i="28" s="1"/>
  <c r="A189" i="28" s="1"/>
  <c r="A190" i="28" s="1"/>
  <c r="A171" i="28"/>
  <c r="A160" i="28"/>
  <c r="A149" i="28"/>
  <c r="A138" i="28"/>
  <c r="A127" i="28"/>
  <c r="A128" i="28" s="1"/>
  <c r="A129" i="28" s="1"/>
  <c r="A130" i="28" s="1"/>
  <c r="A131" i="28" s="1"/>
  <c r="A132" i="28" s="1"/>
  <c r="A133" i="28" s="1"/>
  <c r="A134" i="28" s="1"/>
  <c r="A135" i="28" s="1"/>
  <c r="A116" i="28"/>
  <c r="A117" i="28" s="1"/>
  <c r="A118" i="28" s="1"/>
  <c r="A119" i="28" s="1"/>
  <c r="A120" i="28" s="1"/>
  <c r="A121" i="28" s="1"/>
  <c r="A122" i="28" s="1"/>
  <c r="A123" i="28" s="1"/>
  <c r="A124" i="28" s="1"/>
  <c r="A105" i="28"/>
  <c r="A106" i="28" s="1"/>
  <c r="A107" i="28" s="1"/>
  <c r="A108" i="28" s="1"/>
  <c r="A109" i="28" s="1"/>
  <c r="A110" i="28" s="1"/>
  <c r="A111" i="28" s="1"/>
  <c r="A112" i="28" s="1"/>
  <c r="A113" i="28" s="1"/>
  <c r="A94" i="28"/>
  <c r="A95" i="28" s="1"/>
  <c r="A96" i="28" s="1"/>
  <c r="A97" i="28" s="1"/>
  <c r="A98" i="28" s="1"/>
  <c r="A99" i="28" s="1"/>
  <c r="A100" i="28" s="1"/>
  <c r="A101" i="28" s="1"/>
  <c r="A102" i="28" s="1"/>
  <c r="A83" i="28"/>
  <c r="A72" i="28"/>
  <c r="A73" i="28" s="1"/>
  <c r="A74" i="28" s="1"/>
  <c r="A75" i="28" s="1"/>
  <c r="A76" i="28" s="1"/>
  <c r="A77" i="28" s="1"/>
  <c r="A78" i="28" s="1"/>
  <c r="A79" i="28" s="1"/>
  <c r="A80" i="28" s="1"/>
  <c r="A61" i="28"/>
  <c r="A62" i="28" s="1"/>
  <c r="A63" i="28" s="1"/>
  <c r="A64" i="28" s="1"/>
  <c r="A65" i="28" s="1"/>
  <c r="A66" i="28" s="1"/>
  <c r="A67" i="28" s="1"/>
  <c r="A68" i="28" s="1"/>
  <c r="A69" i="28" s="1"/>
  <c r="A50" i="28"/>
  <c r="A39" i="28"/>
  <c r="A28" i="28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45" i="31"/>
  <c r="C225" i="28"/>
  <c r="C214" i="28"/>
  <c r="C203" i="28"/>
  <c r="T206" i="28" s="1"/>
  <c r="C192" i="28"/>
  <c r="T196" i="28" s="1"/>
  <c r="C181" i="28"/>
  <c r="V185" i="28" s="1"/>
  <c r="C170" i="28"/>
  <c r="R174" i="28" s="1"/>
  <c r="C159" i="28"/>
  <c r="I165" i="28" s="1"/>
  <c r="C148" i="28"/>
  <c r="J150" i="28" s="1"/>
  <c r="C137" i="28"/>
  <c r="P139" i="28" s="1"/>
  <c r="C126" i="28"/>
  <c r="M129" i="28" s="1"/>
  <c r="C115" i="28"/>
  <c r="T119" i="28" s="1"/>
  <c r="C104" i="28"/>
  <c r="R108" i="28" s="1"/>
  <c r="C93" i="28"/>
  <c r="Q99" i="28" s="1"/>
  <c r="C82" i="28"/>
  <c r="J88" i="28" s="1"/>
  <c r="C71" i="28"/>
  <c r="M77" i="28" s="1"/>
  <c r="C60" i="28"/>
  <c r="R66" i="28" s="1"/>
  <c r="C49" i="28"/>
  <c r="V55" i="28" s="1"/>
  <c r="C38" i="28"/>
  <c r="V44" i="28" s="1"/>
  <c r="C27" i="28"/>
  <c r="V33" i="28" s="1"/>
  <c r="C16" i="28"/>
  <c r="H20" i="28" s="1"/>
  <c r="B397" i="4"/>
  <c r="B398" i="4"/>
  <c r="B399" i="4"/>
  <c r="B400" i="4"/>
  <c r="B401" i="4"/>
  <c r="B377" i="4"/>
  <c r="B378" i="4"/>
  <c r="B379" i="4"/>
  <c r="B380" i="4"/>
  <c r="B381" i="4"/>
  <c r="B357" i="4"/>
  <c r="B358" i="4"/>
  <c r="B359" i="4"/>
  <c r="B360" i="4"/>
  <c r="B361" i="4"/>
  <c r="B337" i="4"/>
  <c r="B338" i="4"/>
  <c r="B339" i="4"/>
  <c r="B340" i="4"/>
  <c r="B341" i="4"/>
  <c r="B317" i="4"/>
  <c r="B318" i="4"/>
  <c r="B319" i="4"/>
  <c r="B320" i="4"/>
  <c r="B321" i="4"/>
  <c r="B297" i="4"/>
  <c r="B298" i="4"/>
  <c r="B299" i="4"/>
  <c r="B300" i="4"/>
  <c r="B301" i="4"/>
  <c r="B277" i="4"/>
  <c r="B278" i="4"/>
  <c r="B279" i="4"/>
  <c r="B280" i="4"/>
  <c r="B281" i="4"/>
  <c r="B257" i="4"/>
  <c r="B258" i="4"/>
  <c r="B259" i="4"/>
  <c r="B260" i="4"/>
  <c r="B261" i="4"/>
  <c r="B237" i="4"/>
  <c r="B238" i="4"/>
  <c r="B239" i="4"/>
  <c r="B240" i="4"/>
  <c r="B241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B217" i="4"/>
  <c r="B218" i="4"/>
  <c r="B219" i="4"/>
  <c r="B220" i="4"/>
  <c r="B221" i="4"/>
  <c r="G198" i="4"/>
  <c r="F198" i="4"/>
  <c r="E198" i="4"/>
  <c r="D198" i="4"/>
  <c r="B197" i="4"/>
  <c r="B198" i="4"/>
  <c r="B199" i="4"/>
  <c r="B200" i="4"/>
  <c r="B201" i="4"/>
  <c r="K178" i="4"/>
  <c r="J178" i="4"/>
  <c r="I178" i="4"/>
  <c r="H178" i="4"/>
  <c r="G178" i="4"/>
  <c r="F178" i="4"/>
  <c r="E178" i="4"/>
  <c r="D178" i="4"/>
  <c r="B177" i="4"/>
  <c r="B178" i="4"/>
  <c r="B179" i="4"/>
  <c r="B180" i="4"/>
  <c r="B181" i="4"/>
  <c r="G158" i="4"/>
  <c r="F158" i="4"/>
  <c r="E158" i="4"/>
  <c r="D158" i="4"/>
  <c r="B157" i="4"/>
  <c r="B158" i="4"/>
  <c r="B159" i="4"/>
  <c r="B160" i="4"/>
  <c r="B161" i="4"/>
  <c r="G138" i="4"/>
  <c r="F138" i="4"/>
  <c r="E138" i="4"/>
  <c r="D138" i="4"/>
  <c r="B137" i="4"/>
  <c r="B138" i="4"/>
  <c r="B139" i="4"/>
  <c r="B140" i="4"/>
  <c r="B141" i="4"/>
  <c r="G118" i="4"/>
  <c r="F118" i="4"/>
  <c r="E118" i="4"/>
  <c r="D118" i="4"/>
  <c r="B117" i="4"/>
  <c r="B118" i="4"/>
  <c r="B119" i="4"/>
  <c r="B120" i="4"/>
  <c r="B121" i="4"/>
  <c r="G98" i="4"/>
  <c r="F98" i="4"/>
  <c r="E98" i="4"/>
  <c r="D98" i="4"/>
  <c r="B97" i="4"/>
  <c r="B98" i="4"/>
  <c r="B99" i="4"/>
  <c r="B100" i="4"/>
  <c r="B101" i="4"/>
  <c r="G78" i="4"/>
  <c r="F78" i="4"/>
  <c r="E78" i="4"/>
  <c r="D78" i="4"/>
  <c r="B77" i="4"/>
  <c r="B78" i="4"/>
  <c r="B79" i="4"/>
  <c r="B80" i="4"/>
  <c r="B81" i="4"/>
  <c r="G58" i="4"/>
  <c r="F58" i="4"/>
  <c r="E58" i="4"/>
  <c r="D58" i="4"/>
  <c r="B57" i="4"/>
  <c r="B58" i="4"/>
  <c r="B59" i="4"/>
  <c r="B60" i="4"/>
  <c r="B61" i="4"/>
  <c r="G38" i="4"/>
  <c r="F38" i="4"/>
  <c r="E38" i="4"/>
  <c r="D38" i="4"/>
  <c r="B37" i="4"/>
  <c r="B38" i="4"/>
  <c r="B39" i="4"/>
  <c r="B40" i="4"/>
  <c r="B41" i="4"/>
  <c r="B23" i="4"/>
  <c r="G9" i="4"/>
  <c r="H9" i="4" s="1"/>
  <c r="I9" i="4" s="1"/>
  <c r="J9" i="4" s="1"/>
  <c r="K9" i="4" s="1"/>
  <c r="D13" i="4"/>
  <c r="B17" i="4"/>
  <c r="E18" i="4"/>
  <c r="F18" i="4"/>
  <c r="G18" i="4"/>
  <c r="D18" i="4"/>
  <c r="B19" i="4"/>
  <c r="B20" i="4"/>
  <c r="B21" i="4"/>
  <c r="W340" i="3"/>
  <c r="W341" i="3" s="1"/>
  <c r="W342" i="3" s="1"/>
  <c r="W343" i="3" s="1"/>
  <c r="W344" i="3" s="1"/>
  <c r="W345" i="3" s="1"/>
  <c r="W346" i="3" s="1"/>
  <c r="W347" i="3" s="1"/>
  <c r="X337" i="3"/>
  <c r="X335" i="3"/>
  <c r="W325" i="3"/>
  <c r="W326" i="3" s="1"/>
  <c r="W327" i="3" s="1"/>
  <c r="W328" i="3" s="1"/>
  <c r="W329" i="3" s="1"/>
  <c r="W330" i="3" s="1"/>
  <c r="W331" i="3" s="1"/>
  <c r="W324" i="3"/>
  <c r="X321" i="3"/>
  <c r="X319" i="3"/>
  <c r="W308" i="3"/>
  <c r="W309" i="3" s="1"/>
  <c r="W310" i="3" s="1"/>
  <c r="W311" i="3" s="1"/>
  <c r="W312" i="3" s="1"/>
  <c r="W313" i="3" s="1"/>
  <c r="W314" i="3" s="1"/>
  <c r="W315" i="3" s="1"/>
  <c r="X305" i="3"/>
  <c r="X303" i="3"/>
  <c r="W292" i="3"/>
  <c r="W293" i="3" s="1"/>
  <c r="W294" i="3" s="1"/>
  <c r="W295" i="3" s="1"/>
  <c r="W296" i="3" s="1"/>
  <c r="W297" i="3" s="1"/>
  <c r="W298" i="3" s="1"/>
  <c r="W299" i="3" s="1"/>
  <c r="X289" i="3"/>
  <c r="X287" i="3"/>
  <c r="W276" i="3"/>
  <c r="W277" i="3" s="1"/>
  <c r="W278" i="3" s="1"/>
  <c r="W279" i="3" s="1"/>
  <c r="W280" i="3" s="1"/>
  <c r="W281" i="3" s="1"/>
  <c r="W282" i="3" s="1"/>
  <c r="W283" i="3" s="1"/>
  <c r="X273" i="3"/>
  <c r="X271" i="3"/>
  <c r="W260" i="3"/>
  <c r="W261" i="3" s="1"/>
  <c r="W262" i="3" s="1"/>
  <c r="W263" i="3" s="1"/>
  <c r="W264" i="3" s="1"/>
  <c r="W265" i="3" s="1"/>
  <c r="W266" i="3" s="1"/>
  <c r="W267" i="3" s="1"/>
  <c r="X257" i="3"/>
  <c r="X255" i="3"/>
  <c r="W244" i="3"/>
  <c r="W245" i="3" s="1"/>
  <c r="W246" i="3" s="1"/>
  <c r="W247" i="3" s="1"/>
  <c r="W248" i="3" s="1"/>
  <c r="W249" i="3" s="1"/>
  <c r="W250" i="3" s="1"/>
  <c r="W251" i="3" s="1"/>
  <c r="X241" i="3"/>
  <c r="X239" i="3"/>
  <c r="W228" i="3"/>
  <c r="W229" i="3" s="1"/>
  <c r="W230" i="3" s="1"/>
  <c r="W231" i="3" s="1"/>
  <c r="W232" i="3" s="1"/>
  <c r="W233" i="3" s="1"/>
  <c r="W234" i="3" s="1"/>
  <c r="W235" i="3" s="1"/>
  <c r="X225" i="3"/>
  <c r="X223" i="3"/>
  <c r="W213" i="3"/>
  <c r="W214" i="3" s="1"/>
  <c r="W215" i="3" s="1"/>
  <c r="W216" i="3" s="1"/>
  <c r="W217" i="3" s="1"/>
  <c r="W218" i="3" s="1"/>
  <c r="W219" i="3" s="1"/>
  <c r="W212" i="3"/>
  <c r="X209" i="3"/>
  <c r="X207" i="3"/>
  <c r="W196" i="3"/>
  <c r="W197" i="3" s="1"/>
  <c r="W198" i="3" s="1"/>
  <c r="W199" i="3" s="1"/>
  <c r="W200" i="3" s="1"/>
  <c r="W201" i="3" s="1"/>
  <c r="W202" i="3" s="1"/>
  <c r="W203" i="3" s="1"/>
  <c r="X193" i="3"/>
  <c r="X191" i="3"/>
  <c r="W180" i="3"/>
  <c r="W181" i="3" s="1"/>
  <c r="W182" i="3" s="1"/>
  <c r="W183" i="3" s="1"/>
  <c r="W184" i="3" s="1"/>
  <c r="W185" i="3" s="1"/>
  <c r="W186" i="3" s="1"/>
  <c r="W187" i="3" s="1"/>
  <c r="X177" i="3"/>
  <c r="X175" i="3"/>
  <c r="W164" i="3"/>
  <c r="W165" i="3" s="1"/>
  <c r="W166" i="3" s="1"/>
  <c r="W167" i="3" s="1"/>
  <c r="W168" i="3" s="1"/>
  <c r="W169" i="3" s="1"/>
  <c r="W170" i="3" s="1"/>
  <c r="W171" i="3" s="1"/>
  <c r="X161" i="3"/>
  <c r="X159" i="3"/>
  <c r="W148" i="3"/>
  <c r="W149" i="3" s="1"/>
  <c r="W150" i="3" s="1"/>
  <c r="W151" i="3" s="1"/>
  <c r="W152" i="3" s="1"/>
  <c r="W153" i="3" s="1"/>
  <c r="W154" i="3" s="1"/>
  <c r="W155" i="3" s="1"/>
  <c r="X145" i="3"/>
  <c r="X143" i="3"/>
  <c r="W132" i="3"/>
  <c r="W133" i="3" s="1"/>
  <c r="W134" i="3" s="1"/>
  <c r="W135" i="3" s="1"/>
  <c r="W136" i="3" s="1"/>
  <c r="W137" i="3" s="1"/>
  <c r="W138" i="3" s="1"/>
  <c r="W139" i="3" s="1"/>
  <c r="X129" i="3"/>
  <c r="X127" i="3"/>
  <c r="W116" i="3"/>
  <c r="W117" i="3" s="1"/>
  <c r="W118" i="3" s="1"/>
  <c r="W119" i="3" s="1"/>
  <c r="W120" i="3" s="1"/>
  <c r="W121" i="3" s="1"/>
  <c r="W122" i="3" s="1"/>
  <c r="W123" i="3" s="1"/>
  <c r="X113" i="3"/>
  <c r="X111" i="3"/>
  <c r="W101" i="3"/>
  <c r="W102" i="3" s="1"/>
  <c r="W103" i="3" s="1"/>
  <c r="W104" i="3" s="1"/>
  <c r="W105" i="3" s="1"/>
  <c r="W106" i="3" s="1"/>
  <c r="W107" i="3" s="1"/>
  <c r="W100" i="3"/>
  <c r="X97" i="3"/>
  <c r="X95" i="3"/>
  <c r="W84" i="3"/>
  <c r="W85" i="3" s="1"/>
  <c r="W86" i="3" s="1"/>
  <c r="W87" i="3" s="1"/>
  <c r="W88" i="3" s="1"/>
  <c r="W89" i="3" s="1"/>
  <c r="W90" i="3" s="1"/>
  <c r="W91" i="3" s="1"/>
  <c r="X81" i="3"/>
  <c r="X79" i="3"/>
  <c r="W69" i="3"/>
  <c r="W70" i="3" s="1"/>
  <c r="W71" i="3" s="1"/>
  <c r="W72" i="3" s="1"/>
  <c r="W73" i="3" s="1"/>
  <c r="W74" i="3" s="1"/>
  <c r="W75" i="3" s="1"/>
  <c r="W68" i="3"/>
  <c r="X65" i="3"/>
  <c r="X63" i="3"/>
  <c r="W52" i="3"/>
  <c r="W53" i="3" s="1"/>
  <c r="W54" i="3" s="1"/>
  <c r="W55" i="3" s="1"/>
  <c r="W56" i="3" s="1"/>
  <c r="W57" i="3" s="1"/>
  <c r="W58" i="3" s="1"/>
  <c r="W59" i="3" s="1"/>
  <c r="X49" i="3"/>
  <c r="X47" i="3"/>
  <c r="W36" i="3"/>
  <c r="W37" i="3" s="1"/>
  <c r="W38" i="3" s="1"/>
  <c r="W39" i="3" s="1"/>
  <c r="W40" i="3" s="1"/>
  <c r="W41" i="3" s="1"/>
  <c r="W42" i="3" s="1"/>
  <c r="W43" i="3" s="1"/>
  <c r="X33" i="3"/>
  <c r="X31" i="3"/>
  <c r="W20" i="3"/>
  <c r="W21" i="3" s="1"/>
  <c r="W22" i="3" s="1"/>
  <c r="W23" i="3" s="1"/>
  <c r="W24" i="3" s="1"/>
  <c r="W25" i="3" s="1"/>
  <c r="W26" i="3" s="1"/>
  <c r="W27" i="3" s="1"/>
  <c r="A227" i="27"/>
  <c r="A229" i="27" s="1"/>
  <c r="A226" i="27"/>
  <c r="A228" i="27" s="1"/>
  <c r="A216" i="27"/>
  <c r="A218" i="27" s="1"/>
  <c r="A215" i="27"/>
  <c r="A219" i="27" s="1"/>
  <c r="A221" i="27" s="1"/>
  <c r="A222" i="27" s="1"/>
  <c r="A223" i="27" s="1"/>
  <c r="A205" i="27"/>
  <c r="A207" i="27" s="1"/>
  <c r="A204" i="27"/>
  <c r="A208" i="27" s="1"/>
  <c r="A210" i="27" s="1"/>
  <c r="A211" i="27" s="1"/>
  <c r="A212" i="27" s="1"/>
  <c r="A194" i="27"/>
  <c r="A196" i="27" s="1"/>
  <c r="A193" i="27"/>
  <c r="A197" i="27" s="1"/>
  <c r="A199" i="27" s="1"/>
  <c r="A200" i="27" s="1"/>
  <c r="A201" i="27" s="1"/>
  <c r="A183" i="27"/>
  <c r="A185" i="27" s="1"/>
  <c r="A182" i="27"/>
  <c r="A186" i="27" s="1"/>
  <c r="A188" i="27" s="1"/>
  <c r="A189" i="27" s="1"/>
  <c r="A190" i="27" s="1"/>
  <c r="A172" i="27"/>
  <c r="A174" i="27" s="1"/>
  <c r="A171" i="27"/>
  <c r="A175" i="27" s="1"/>
  <c r="A177" i="27" s="1"/>
  <c r="A178" i="27" s="1"/>
  <c r="A179" i="27" s="1"/>
  <c r="A161" i="27"/>
  <c r="A163" i="27" s="1"/>
  <c r="A160" i="27"/>
  <c r="A164" i="27" s="1"/>
  <c r="A166" i="27" s="1"/>
  <c r="A167" i="27" s="1"/>
  <c r="A168" i="27" s="1"/>
  <c r="A150" i="27"/>
  <c r="A152" i="27" s="1"/>
  <c r="A149" i="27"/>
  <c r="A153" i="27" s="1"/>
  <c r="A155" i="27" s="1"/>
  <c r="A156" i="27" s="1"/>
  <c r="A157" i="27" s="1"/>
  <c r="A139" i="27"/>
  <c r="A141" i="27" s="1"/>
  <c r="A138" i="27"/>
  <c r="A140" i="27" s="1"/>
  <c r="A128" i="27"/>
  <c r="A130" i="27" s="1"/>
  <c r="A127" i="27"/>
  <c r="A131" i="27" s="1"/>
  <c r="A133" i="27" s="1"/>
  <c r="A134" i="27" s="1"/>
  <c r="A135" i="27" s="1"/>
  <c r="A117" i="27"/>
  <c r="A119" i="27" s="1"/>
  <c r="A116" i="27"/>
  <c r="A120" i="27" s="1"/>
  <c r="A122" i="27" s="1"/>
  <c r="A123" i="27" s="1"/>
  <c r="A124" i="27" s="1"/>
  <c r="A106" i="27"/>
  <c r="A108" i="27" s="1"/>
  <c r="A105" i="27"/>
  <c r="A109" i="27" s="1"/>
  <c r="A111" i="27" s="1"/>
  <c r="A112" i="27" s="1"/>
  <c r="A113" i="27" s="1"/>
  <c r="A95" i="27"/>
  <c r="A97" i="27" s="1"/>
  <c r="A94" i="27"/>
  <c r="A98" i="27" s="1"/>
  <c r="A100" i="27" s="1"/>
  <c r="A101" i="27" s="1"/>
  <c r="A102" i="27" s="1"/>
  <c r="A84" i="27"/>
  <c r="A86" i="27" s="1"/>
  <c r="A83" i="27"/>
  <c r="A87" i="27" s="1"/>
  <c r="A89" i="27" s="1"/>
  <c r="A90" i="27" s="1"/>
  <c r="A91" i="27" s="1"/>
  <c r="A73" i="27"/>
  <c r="A75" i="27" s="1"/>
  <c r="A72" i="27"/>
  <c r="A76" i="27" s="1"/>
  <c r="A78" i="27" s="1"/>
  <c r="A79" i="27" s="1"/>
  <c r="A80" i="27" s="1"/>
  <c r="A62" i="27"/>
  <c r="A64" i="27" s="1"/>
  <c r="A61" i="27"/>
  <c r="A65" i="27" s="1"/>
  <c r="A67" i="27" s="1"/>
  <c r="A68" i="27" s="1"/>
  <c r="A69" i="27" s="1"/>
  <c r="A51" i="27"/>
  <c r="A53" i="27" s="1"/>
  <c r="A50" i="27"/>
  <c r="A54" i="27" s="1"/>
  <c r="A56" i="27" s="1"/>
  <c r="A57" i="27" s="1"/>
  <c r="A58" i="27" s="1"/>
  <c r="A40" i="27"/>
  <c r="A42" i="27" s="1"/>
  <c r="A39" i="27"/>
  <c r="A41" i="27" s="1"/>
  <c r="A29" i="27"/>
  <c r="A31" i="27" s="1"/>
  <c r="A28" i="27"/>
  <c r="A30" i="27" s="1"/>
  <c r="C126" i="27"/>
  <c r="Q132" i="27" s="1"/>
  <c r="C225" i="27"/>
  <c r="G229" i="27" s="1"/>
  <c r="C214" i="27"/>
  <c r="T220" i="27" s="1"/>
  <c r="C203" i="27"/>
  <c r="I207" i="27" s="1"/>
  <c r="C192" i="27"/>
  <c r="M194" i="27" s="1"/>
  <c r="C181" i="27"/>
  <c r="F187" i="27" s="1"/>
  <c r="C170" i="27"/>
  <c r="S174" i="27" s="1"/>
  <c r="C159" i="27"/>
  <c r="I162" i="27" s="1"/>
  <c r="C148" i="27"/>
  <c r="V154" i="27" s="1"/>
  <c r="C137" i="27"/>
  <c r="R143" i="27" s="1"/>
  <c r="C115" i="27"/>
  <c r="H121" i="27" s="1"/>
  <c r="C104" i="27"/>
  <c r="S110" i="27" s="1"/>
  <c r="C93" i="27"/>
  <c r="Q99" i="27" s="1"/>
  <c r="C82" i="27"/>
  <c r="C88" i="27" s="1"/>
  <c r="C71" i="27"/>
  <c r="H77" i="27" s="1"/>
  <c r="C60" i="27"/>
  <c r="E66" i="27" s="1"/>
  <c r="C49" i="27"/>
  <c r="T55" i="27" s="1"/>
  <c r="C38" i="27"/>
  <c r="U44" i="27" s="1"/>
  <c r="C27" i="27"/>
  <c r="D29" i="27" s="1"/>
  <c r="A18" i="27"/>
  <c r="A20" i="27" s="1"/>
  <c r="C16" i="27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45" i="31"/>
  <c r="B225" i="28"/>
  <c r="B214" i="28"/>
  <c r="B203" i="28"/>
  <c r="B192" i="28"/>
  <c r="B181" i="28"/>
  <c r="B170" i="28"/>
  <c r="B159" i="28"/>
  <c r="B148" i="28"/>
  <c r="B137" i="28"/>
  <c r="B126" i="28"/>
  <c r="B115" i="28"/>
  <c r="B104" i="28"/>
  <c r="B93" i="28"/>
  <c r="B82" i="28"/>
  <c r="B71" i="28"/>
  <c r="B60" i="28"/>
  <c r="B49" i="28"/>
  <c r="B38" i="28"/>
  <c r="B27" i="28"/>
  <c r="A17" i="28"/>
  <c r="B16" i="28"/>
  <c r="B225" i="27"/>
  <c r="B214" i="27"/>
  <c r="B203" i="27"/>
  <c r="B192" i="27"/>
  <c r="B181" i="27"/>
  <c r="B170" i="27"/>
  <c r="B159" i="27"/>
  <c r="B148" i="27"/>
  <c r="B137" i="27"/>
  <c r="B126" i="27"/>
  <c r="B115" i="27"/>
  <c r="B104" i="27"/>
  <c r="B93" i="27"/>
  <c r="B82" i="27"/>
  <c r="B71" i="27"/>
  <c r="B60" i="27"/>
  <c r="B49" i="27"/>
  <c r="B38" i="27"/>
  <c r="B27" i="27"/>
  <c r="B16" i="27"/>
  <c r="A17" i="27"/>
  <c r="A21" i="27" s="1"/>
  <c r="A23" i="27" s="1"/>
  <c r="A24" i="27" s="1"/>
  <c r="A25" i="27" s="1"/>
  <c r="BO630" i="19"/>
  <c r="BO631" i="19"/>
  <c r="BO632" i="19"/>
  <c r="BO633" i="19"/>
  <c r="BO634" i="19"/>
  <c r="BO635" i="19"/>
  <c r="BO636" i="19"/>
  <c r="BO637" i="19"/>
  <c r="BO638" i="19"/>
  <c r="BO639" i="19"/>
  <c r="BO640" i="19"/>
  <c r="BO641" i="19"/>
  <c r="BO642" i="19"/>
  <c r="BO643" i="19"/>
  <c r="BO644" i="19"/>
  <c r="BO645" i="19"/>
  <c r="BO646" i="19"/>
  <c r="BO647" i="19"/>
  <c r="BO648" i="19"/>
  <c r="BO649" i="19"/>
  <c r="BO650" i="19"/>
  <c r="BO651" i="19"/>
  <c r="BO652" i="19"/>
  <c r="BO653" i="19"/>
  <c r="BO629" i="19"/>
  <c r="AS630" i="19"/>
  <c r="AS631" i="19" s="1"/>
  <c r="AS632" i="19" s="1"/>
  <c r="AS633" i="19" s="1"/>
  <c r="AS634" i="19" s="1"/>
  <c r="AS635" i="19" s="1"/>
  <c r="AS636" i="19" s="1"/>
  <c r="AS637" i="19" s="1"/>
  <c r="AS638" i="19" s="1"/>
  <c r="AS639" i="19" s="1"/>
  <c r="AS640" i="19" s="1"/>
  <c r="AS641" i="19" s="1"/>
  <c r="AS642" i="19" s="1"/>
  <c r="AS643" i="19" s="1"/>
  <c r="AS644" i="19" s="1"/>
  <c r="AS645" i="19" s="1"/>
  <c r="AS646" i="19" s="1"/>
  <c r="AS647" i="19" s="1"/>
  <c r="AS648" i="19" s="1"/>
  <c r="AS649" i="19" s="1"/>
  <c r="AS650" i="19" s="1"/>
  <c r="AS651" i="19" s="1"/>
  <c r="AS652" i="19" s="1"/>
  <c r="W630" i="19"/>
  <c r="W631" i="19" s="1"/>
  <c r="W632" i="19" s="1"/>
  <c r="W633" i="19" s="1"/>
  <c r="W634" i="19" s="1"/>
  <c r="W635" i="19" s="1"/>
  <c r="W636" i="19" s="1"/>
  <c r="W637" i="19" s="1"/>
  <c r="W638" i="19" s="1"/>
  <c r="W639" i="19" s="1"/>
  <c r="W640" i="19" s="1"/>
  <c r="W641" i="19" s="1"/>
  <c r="W642" i="19" s="1"/>
  <c r="W643" i="19" s="1"/>
  <c r="W644" i="19" s="1"/>
  <c r="W645" i="19" s="1"/>
  <c r="W646" i="19" s="1"/>
  <c r="W647" i="19" s="1"/>
  <c r="W648" i="19" s="1"/>
  <c r="W649" i="19" s="1"/>
  <c r="W650" i="19" s="1"/>
  <c r="W651" i="19" s="1"/>
  <c r="W652" i="19" s="1"/>
  <c r="A630" i="19"/>
  <c r="A631" i="19" s="1"/>
  <c r="A632" i="19" s="1"/>
  <c r="A633" i="19" s="1"/>
  <c r="A634" i="19" s="1"/>
  <c r="A635" i="19" s="1"/>
  <c r="A636" i="19" s="1"/>
  <c r="A637" i="19" s="1"/>
  <c r="A638" i="19" s="1"/>
  <c r="A639" i="19" s="1"/>
  <c r="A640" i="19" s="1"/>
  <c r="A641" i="19" s="1"/>
  <c r="A642" i="19" s="1"/>
  <c r="A643" i="19" s="1"/>
  <c r="A644" i="19" s="1"/>
  <c r="A645" i="19" s="1"/>
  <c r="A646" i="19" s="1"/>
  <c r="A647" i="19" s="1"/>
  <c r="A648" i="19" s="1"/>
  <c r="A649" i="19" s="1"/>
  <c r="A650" i="19" s="1"/>
  <c r="A651" i="19" s="1"/>
  <c r="A652" i="19" s="1"/>
  <c r="E627" i="19"/>
  <c r="BP633" i="19" s="1"/>
  <c r="B627" i="19"/>
  <c r="AS625" i="19"/>
  <c r="AT625" i="19" s="1"/>
  <c r="W625" i="19"/>
  <c r="X625" i="19" s="1"/>
  <c r="B625" i="19"/>
  <c r="BO599" i="19"/>
  <c r="BO600" i="19"/>
  <c r="BO601" i="19"/>
  <c r="BO602" i="19"/>
  <c r="BO603" i="19"/>
  <c r="BO604" i="19"/>
  <c r="BO605" i="19"/>
  <c r="BO606" i="19"/>
  <c r="BO607" i="19"/>
  <c r="BO608" i="19"/>
  <c r="BO609" i="19"/>
  <c r="BO610" i="19"/>
  <c r="BO611" i="19"/>
  <c r="BO612" i="19"/>
  <c r="BO613" i="19"/>
  <c r="BO614" i="19"/>
  <c r="BO615" i="19"/>
  <c r="BO616" i="19"/>
  <c r="BO617" i="19"/>
  <c r="BO618" i="19"/>
  <c r="BO619" i="19"/>
  <c r="BO620" i="19"/>
  <c r="BO621" i="19"/>
  <c r="BO622" i="19"/>
  <c r="BO598" i="19"/>
  <c r="AS600" i="19"/>
  <c r="AS601" i="19" s="1"/>
  <c r="AS602" i="19" s="1"/>
  <c r="AS603" i="19" s="1"/>
  <c r="AS604" i="19" s="1"/>
  <c r="AS605" i="19" s="1"/>
  <c r="AS606" i="19" s="1"/>
  <c r="AS607" i="19" s="1"/>
  <c r="AS608" i="19" s="1"/>
  <c r="AS609" i="19" s="1"/>
  <c r="AS610" i="19" s="1"/>
  <c r="AS611" i="19" s="1"/>
  <c r="AS612" i="19" s="1"/>
  <c r="AS613" i="19" s="1"/>
  <c r="AS614" i="19" s="1"/>
  <c r="AS615" i="19" s="1"/>
  <c r="AS616" i="19" s="1"/>
  <c r="AS617" i="19" s="1"/>
  <c r="AS618" i="19" s="1"/>
  <c r="AS619" i="19" s="1"/>
  <c r="AS620" i="19" s="1"/>
  <c r="AS621" i="19" s="1"/>
  <c r="AS599" i="19"/>
  <c r="W599" i="19"/>
  <c r="W600" i="19" s="1"/>
  <c r="W601" i="19" s="1"/>
  <c r="W602" i="19" s="1"/>
  <c r="W603" i="19" s="1"/>
  <c r="W604" i="19" s="1"/>
  <c r="W605" i="19" s="1"/>
  <c r="W606" i="19" s="1"/>
  <c r="W607" i="19" s="1"/>
  <c r="W608" i="19" s="1"/>
  <c r="W609" i="19" s="1"/>
  <c r="W610" i="19" s="1"/>
  <c r="W611" i="19" s="1"/>
  <c r="W612" i="19" s="1"/>
  <c r="W613" i="19" s="1"/>
  <c r="W614" i="19" s="1"/>
  <c r="W615" i="19" s="1"/>
  <c r="W616" i="19" s="1"/>
  <c r="W617" i="19" s="1"/>
  <c r="W618" i="19" s="1"/>
  <c r="W619" i="19" s="1"/>
  <c r="W620" i="19" s="1"/>
  <c r="W621" i="19" s="1"/>
  <c r="A599" i="19"/>
  <c r="A600" i="19" s="1"/>
  <c r="A601" i="19" s="1"/>
  <c r="A602" i="19" s="1"/>
  <c r="A603" i="19" s="1"/>
  <c r="A604" i="19" s="1"/>
  <c r="A605" i="19" s="1"/>
  <c r="A606" i="19" s="1"/>
  <c r="A607" i="19" s="1"/>
  <c r="A608" i="19" s="1"/>
  <c r="A609" i="19" s="1"/>
  <c r="A610" i="19" s="1"/>
  <c r="A611" i="19" s="1"/>
  <c r="A612" i="19" s="1"/>
  <c r="A613" i="19" s="1"/>
  <c r="A614" i="19" s="1"/>
  <c r="A615" i="19" s="1"/>
  <c r="A616" i="19" s="1"/>
  <c r="A617" i="19" s="1"/>
  <c r="A618" i="19" s="1"/>
  <c r="A619" i="19" s="1"/>
  <c r="A620" i="19" s="1"/>
  <c r="A621" i="19" s="1"/>
  <c r="E596" i="19"/>
  <c r="BP600" i="19" s="1"/>
  <c r="B596" i="19"/>
  <c r="AS594" i="19"/>
  <c r="AT594" i="19" s="1"/>
  <c r="W594" i="19"/>
  <c r="X594" i="19" s="1"/>
  <c r="B594" i="19"/>
  <c r="BO568" i="19"/>
  <c r="BO569" i="19"/>
  <c r="BO570" i="19"/>
  <c r="BO571" i="19"/>
  <c r="BO572" i="19"/>
  <c r="BO573" i="19"/>
  <c r="BO574" i="19"/>
  <c r="BO575" i="19"/>
  <c r="BO576" i="19"/>
  <c r="BO577" i="19"/>
  <c r="BO578" i="19"/>
  <c r="BO579" i="19"/>
  <c r="BO580" i="19"/>
  <c r="BO581" i="19"/>
  <c r="BO582" i="19"/>
  <c r="BO583" i="19"/>
  <c r="BO584" i="19"/>
  <c r="BO585" i="19"/>
  <c r="BO586" i="19"/>
  <c r="BO587" i="19"/>
  <c r="BO588" i="19"/>
  <c r="BO589" i="19"/>
  <c r="BO590" i="19"/>
  <c r="BO591" i="19"/>
  <c r="BO567" i="19"/>
  <c r="AS568" i="19"/>
  <c r="AS569" i="19" s="1"/>
  <c r="AS570" i="19" s="1"/>
  <c r="AS571" i="19" s="1"/>
  <c r="AS572" i="19" s="1"/>
  <c r="AS573" i="19" s="1"/>
  <c r="AS574" i="19" s="1"/>
  <c r="AS575" i="19" s="1"/>
  <c r="AS576" i="19" s="1"/>
  <c r="AS577" i="19" s="1"/>
  <c r="AS578" i="19" s="1"/>
  <c r="AS579" i="19" s="1"/>
  <c r="AS580" i="19" s="1"/>
  <c r="AS581" i="19" s="1"/>
  <c r="AS582" i="19" s="1"/>
  <c r="AS583" i="19" s="1"/>
  <c r="AS584" i="19" s="1"/>
  <c r="AS585" i="19" s="1"/>
  <c r="AS586" i="19" s="1"/>
  <c r="AS587" i="19" s="1"/>
  <c r="AS588" i="19" s="1"/>
  <c r="AS589" i="19" s="1"/>
  <c r="AS590" i="19" s="1"/>
  <c r="W568" i="19"/>
  <c r="W569" i="19" s="1"/>
  <c r="W570" i="19" s="1"/>
  <c r="W571" i="19" s="1"/>
  <c r="W572" i="19" s="1"/>
  <c r="W573" i="19" s="1"/>
  <c r="W574" i="19" s="1"/>
  <c r="W575" i="19" s="1"/>
  <c r="W576" i="19" s="1"/>
  <c r="W577" i="19" s="1"/>
  <c r="W578" i="19" s="1"/>
  <c r="W579" i="19" s="1"/>
  <c r="W580" i="19" s="1"/>
  <c r="W581" i="19" s="1"/>
  <c r="W582" i="19" s="1"/>
  <c r="W583" i="19" s="1"/>
  <c r="W584" i="19" s="1"/>
  <c r="W585" i="19" s="1"/>
  <c r="W586" i="19" s="1"/>
  <c r="W587" i="19" s="1"/>
  <c r="W588" i="19" s="1"/>
  <c r="W589" i="19" s="1"/>
  <c r="W590" i="19" s="1"/>
  <c r="A568" i="19"/>
  <c r="A569" i="19" s="1"/>
  <c r="A570" i="19" s="1"/>
  <c r="A571" i="19" s="1"/>
  <c r="A572" i="19" s="1"/>
  <c r="A573" i="19" s="1"/>
  <c r="A574" i="19" s="1"/>
  <c r="A575" i="19" s="1"/>
  <c r="A576" i="19" s="1"/>
  <c r="A577" i="19" s="1"/>
  <c r="A578" i="19" s="1"/>
  <c r="A579" i="19" s="1"/>
  <c r="A580" i="19" s="1"/>
  <c r="A581" i="19" s="1"/>
  <c r="A582" i="19" s="1"/>
  <c r="A583" i="19" s="1"/>
  <c r="A584" i="19" s="1"/>
  <c r="A585" i="19" s="1"/>
  <c r="A586" i="19" s="1"/>
  <c r="A587" i="19" s="1"/>
  <c r="A588" i="19" s="1"/>
  <c r="A589" i="19" s="1"/>
  <c r="A590" i="19" s="1"/>
  <c r="E565" i="19"/>
  <c r="BP571" i="19" s="1"/>
  <c r="B565" i="19"/>
  <c r="AS563" i="19"/>
  <c r="AT563" i="19" s="1"/>
  <c r="W563" i="19"/>
  <c r="X563" i="19" s="1"/>
  <c r="B563" i="19"/>
  <c r="BO537" i="19"/>
  <c r="BO538" i="19"/>
  <c r="BO539" i="19"/>
  <c r="BO540" i="19"/>
  <c r="BO541" i="19"/>
  <c r="BO542" i="19"/>
  <c r="BO543" i="19"/>
  <c r="BO544" i="19"/>
  <c r="BO545" i="19"/>
  <c r="BO546" i="19"/>
  <c r="BO547" i="19"/>
  <c r="BO548" i="19"/>
  <c r="BO549" i="19"/>
  <c r="BO550" i="19"/>
  <c r="BO551" i="19"/>
  <c r="BO552" i="19"/>
  <c r="BO553" i="19"/>
  <c r="BO554" i="19"/>
  <c r="BO555" i="19"/>
  <c r="BO556" i="19"/>
  <c r="BO557" i="19"/>
  <c r="BO558" i="19"/>
  <c r="BO559" i="19"/>
  <c r="BO560" i="19"/>
  <c r="BO536" i="19"/>
  <c r="AS537" i="19"/>
  <c r="AS538" i="19" s="1"/>
  <c r="AS539" i="19" s="1"/>
  <c r="AS540" i="19" s="1"/>
  <c r="AS541" i="19" s="1"/>
  <c r="AS542" i="19" s="1"/>
  <c r="AS543" i="19" s="1"/>
  <c r="AS544" i="19" s="1"/>
  <c r="AS545" i="19" s="1"/>
  <c r="AS546" i="19" s="1"/>
  <c r="AS547" i="19" s="1"/>
  <c r="AS548" i="19" s="1"/>
  <c r="AS549" i="19" s="1"/>
  <c r="AS550" i="19" s="1"/>
  <c r="AS551" i="19" s="1"/>
  <c r="AS552" i="19" s="1"/>
  <c r="AS553" i="19" s="1"/>
  <c r="AS554" i="19" s="1"/>
  <c r="AS555" i="19" s="1"/>
  <c r="AS556" i="19" s="1"/>
  <c r="AS557" i="19" s="1"/>
  <c r="AS558" i="19" s="1"/>
  <c r="AS559" i="19" s="1"/>
  <c r="W537" i="19"/>
  <c r="W538" i="19" s="1"/>
  <c r="W539" i="19" s="1"/>
  <c r="W540" i="19" s="1"/>
  <c r="W541" i="19" s="1"/>
  <c r="W542" i="19" s="1"/>
  <c r="W543" i="19" s="1"/>
  <c r="W544" i="19" s="1"/>
  <c r="W545" i="19" s="1"/>
  <c r="W546" i="19" s="1"/>
  <c r="W547" i="19" s="1"/>
  <c r="W548" i="19" s="1"/>
  <c r="W549" i="19" s="1"/>
  <c r="W550" i="19" s="1"/>
  <c r="W551" i="19" s="1"/>
  <c r="W552" i="19" s="1"/>
  <c r="W553" i="19" s="1"/>
  <c r="W554" i="19" s="1"/>
  <c r="W555" i="19" s="1"/>
  <c r="W556" i="19" s="1"/>
  <c r="W557" i="19" s="1"/>
  <c r="W558" i="19" s="1"/>
  <c r="W559" i="19" s="1"/>
  <c r="A537" i="19"/>
  <c r="A538" i="19" s="1"/>
  <c r="A539" i="19" s="1"/>
  <c r="A540" i="19" s="1"/>
  <c r="A541" i="19" s="1"/>
  <c r="A542" i="19" s="1"/>
  <c r="A543" i="19" s="1"/>
  <c r="A544" i="19" s="1"/>
  <c r="A545" i="19" s="1"/>
  <c r="A546" i="19" s="1"/>
  <c r="A547" i="19" s="1"/>
  <c r="A548" i="19" s="1"/>
  <c r="A549" i="19" s="1"/>
  <c r="A550" i="19" s="1"/>
  <c r="A551" i="19" s="1"/>
  <c r="A552" i="19" s="1"/>
  <c r="A553" i="19" s="1"/>
  <c r="A554" i="19" s="1"/>
  <c r="A555" i="19" s="1"/>
  <c r="A556" i="19" s="1"/>
  <c r="A557" i="19" s="1"/>
  <c r="A558" i="19" s="1"/>
  <c r="A559" i="19" s="1"/>
  <c r="E534" i="19"/>
  <c r="BP536" i="19" s="1"/>
  <c r="B534" i="19"/>
  <c r="AS532" i="19"/>
  <c r="AT532" i="19" s="1"/>
  <c r="W532" i="19"/>
  <c r="X532" i="19" s="1"/>
  <c r="B532" i="19"/>
  <c r="BO506" i="19"/>
  <c r="BO507" i="19"/>
  <c r="BO508" i="19"/>
  <c r="BO509" i="19"/>
  <c r="BO510" i="19"/>
  <c r="BO511" i="19"/>
  <c r="BO512" i="19"/>
  <c r="BO513" i="19"/>
  <c r="BO514" i="19"/>
  <c r="BO515" i="19"/>
  <c r="BO516" i="19"/>
  <c r="BO517" i="19"/>
  <c r="BO518" i="19"/>
  <c r="BO519" i="19"/>
  <c r="BO520" i="19"/>
  <c r="BO521" i="19"/>
  <c r="BO522" i="19"/>
  <c r="BO523" i="19"/>
  <c r="BO524" i="19"/>
  <c r="BO525" i="19"/>
  <c r="BO526" i="19"/>
  <c r="BO527" i="19"/>
  <c r="BO528" i="19"/>
  <c r="BO529" i="19"/>
  <c r="BO505" i="19"/>
  <c r="AS506" i="19"/>
  <c r="AS507" i="19" s="1"/>
  <c r="AS508" i="19" s="1"/>
  <c r="AS509" i="19" s="1"/>
  <c r="AS510" i="19" s="1"/>
  <c r="AS511" i="19" s="1"/>
  <c r="AS512" i="19" s="1"/>
  <c r="AS513" i="19" s="1"/>
  <c r="AS514" i="19" s="1"/>
  <c r="AS515" i="19" s="1"/>
  <c r="AS516" i="19" s="1"/>
  <c r="AS517" i="19" s="1"/>
  <c r="AS518" i="19" s="1"/>
  <c r="AS519" i="19" s="1"/>
  <c r="AS520" i="19" s="1"/>
  <c r="AS521" i="19" s="1"/>
  <c r="AS522" i="19" s="1"/>
  <c r="AS523" i="19" s="1"/>
  <c r="AS524" i="19" s="1"/>
  <c r="AS525" i="19" s="1"/>
  <c r="AS526" i="19" s="1"/>
  <c r="AS527" i="19" s="1"/>
  <c r="AS528" i="19" s="1"/>
  <c r="W506" i="19"/>
  <c r="W507" i="19" s="1"/>
  <c r="W508" i="19" s="1"/>
  <c r="W509" i="19" s="1"/>
  <c r="W510" i="19" s="1"/>
  <c r="W511" i="19" s="1"/>
  <c r="W512" i="19" s="1"/>
  <c r="W513" i="19" s="1"/>
  <c r="W514" i="19" s="1"/>
  <c r="W515" i="19" s="1"/>
  <c r="W516" i="19" s="1"/>
  <c r="W517" i="19" s="1"/>
  <c r="W518" i="19" s="1"/>
  <c r="W519" i="19" s="1"/>
  <c r="W520" i="19" s="1"/>
  <c r="W521" i="19" s="1"/>
  <c r="W522" i="19" s="1"/>
  <c r="W523" i="19" s="1"/>
  <c r="W524" i="19" s="1"/>
  <c r="W525" i="19" s="1"/>
  <c r="W526" i="19" s="1"/>
  <c r="W527" i="19" s="1"/>
  <c r="W528" i="19" s="1"/>
  <c r="A506" i="19"/>
  <c r="A507" i="19" s="1"/>
  <c r="A508" i="19" s="1"/>
  <c r="A509" i="19" s="1"/>
  <c r="A510" i="19" s="1"/>
  <c r="A511" i="19" s="1"/>
  <c r="A512" i="19" s="1"/>
  <c r="A513" i="19" s="1"/>
  <c r="A514" i="19" s="1"/>
  <c r="A515" i="19" s="1"/>
  <c r="A516" i="19" s="1"/>
  <c r="A517" i="19" s="1"/>
  <c r="A518" i="19" s="1"/>
  <c r="A519" i="19" s="1"/>
  <c r="A520" i="19" s="1"/>
  <c r="A521" i="19" s="1"/>
  <c r="A522" i="19" s="1"/>
  <c r="A523" i="19" s="1"/>
  <c r="A524" i="19" s="1"/>
  <c r="A525" i="19" s="1"/>
  <c r="A526" i="19" s="1"/>
  <c r="A527" i="19" s="1"/>
  <c r="A528" i="19" s="1"/>
  <c r="E503" i="19"/>
  <c r="BP508" i="19" s="1"/>
  <c r="B503" i="19"/>
  <c r="AS501" i="19"/>
  <c r="AT501" i="19" s="1"/>
  <c r="W501" i="19"/>
  <c r="X501" i="19" s="1"/>
  <c r="B501" i="19"/>
  <c r="BO475" i="19"/>
  <c r="BO476" i="19"/>
  <c r="BO477" i="19"/>
  <c r="BO478" i="19"/>
  <c r="BO479" i="19"/>
  <c r="BO480" i="19"/>
  <c r="BO481" i="19"/>
  <c r="BO482" i="19"/>
  <c r="BO483" i="19"/>
  <c r="BO484" i="19"/>
  <c r="BO485" i="19"/>
  <c r="BO486" i="19"/>
  <c r="BO487" i="19"/>
  <c r="BO488" i="19"/>
  <c r="BO489" i="19"/>
  <c r="BO490" i="19"/>
  <c r="BO491" i="19"/>
  <c r="BO492" i="19"/>
  <c r="BO493" i="19"/>
  <c r="BO494" i="19"/>
  <c r="BO495" i="19"/>
  <c r="BO496" i="19"/>
  <c r="BO497" i="19"/>
  <c r="BO498" i="19"/>
  <c r="BO474" i="19"/>
  <c r="AS475" i="19"/>
  <c r="AS476" i="19" s="1"/>
  <c r="AS477" i="19" s="1"/>
  <c r="AS478" i="19" s="1"/>
  <c r="AS479" i="19" s="1"/>
  <c r="AS480" i="19" s="1"/>
  <c r="AS481" i="19" s="1"/>
  <c r="AS482" i="19" s="1"/>
  <c r="AS483" i="19" s="1"/>
  <c r="AS484" i="19" s="1"/>
  <c r="AS485" i="19" s="1"/>
  <c r="AS486" i="19" s="1"/>
  <c r="AS487" i="19" s="1"/>
  <c r="AS488" i="19" s="1"/>
  <c r="AS489" i="19" s="1"/>
  <c r="AS490" i="19" s="1"/>
  <c r="AS491" i="19" s="1"/>
  <c r="AS492" i="19" s="1"/>
  <c r="AS493" i="19" s="1"/>
  <c r="AS494" i="19" s="1"/>
  <c r="AS495" i="19" s="1"/>
  <c r="AS496" i="19" s="1"/>
  <c r="AS497" i="19" s="1"/>
  <c r="W475" i="19"/>
  <c r="W476" i="19" s="1"/>
  <c r="W477" i="19" s="1"/>
  <c r="W478" i="19" s="1"/>
  <c r="W479" i="19" s="1"/>
  <c r="W480" i="19" s="1"/>
  <c r="W481" i="19" s="1"/>
  <c r="W482" i="19" s="1"/>
  <c r="W483" i="19" s="1"/>
  <c r="W484" i="19" s="1"/>
  <c r="W485" i="19" s="1"/>
  <c r="W486" i="19" s="1"/>
  <c r="W487" i="19" s="1"/>
  <c r="W488" i="19" s="1"/>
  <c r="W489" i="19" s="1"/>
  <c r="W490" i="19" s="1"/>
  <c r="W491" i="19" s="1"/>
  <c r="W492" i="19" s="1"/>
  <c r="W493" i="19" s="1"/>
  <c r="W494" i="19" s="1"/>
  <c r="W495" i="19" s="1"/>
  <c r="W496" i="19" s="1"/>
  <c r="W497" i="19" s="1"/>
  <c r="A475" i="19"/>
  <c r="A476" i="19" s="1"/>
  <c r="A477" i="19" s="1"/>
  <c r="A478" i="19" s="1"/>
  <c r="A479" i="19" s="1"/>
  <c r="A480" i="19" s="1"/>
  <c r="A481" i="19" s="1"/>
  <c r="A482" i="19" s="1"/>
  <c r="A483" i="19" s="1"/>
  <c r="A484" i="19" s="1"/>
  <c r="A485" i="19" s="1"/>
  <c r="A486" i="19" s="1"/>
  <c r="A487" i="19" s="1"/>
  <c r="A488" i="19" s="1"/>
  <c r="A489" i="19" s="1"/>
  <c r="A490" i="19" s="1"/>
  <c r="A491" i="19" s="1"/>
  <c r="A492" i="19" s="1"/>
  <c r="A493" i="19" s="1"/>
  <c r="A494" i="19" s="1"/>
  <c r="A495" i="19" s="1"/>
  <c r="A496" i="19" s="1"/>
  <c r="A497" i="19" s="1"/>
  <c r="E472" i="19"/>
  <c r="BP478" i="19" s="1"/>
  <c r="B472" i="19"/>
  <c r="AS470" i="19"/>
  <c r="AT470" i="19" s="1"/>
  <c r="W470" i="19"/>
  <c r="X470" i="19" s="1"/>
  <c r="B470" i="19"/>
  <c r="BO444" i="19"/>
  <c r="BO445" i="19"/>
  <c r="BO446" i="19"/>
  <c r="BO447" i="19"/>
  <c r="BO448" i="19"/>
  <c r="BO449" i="19"/>
  <c r="BO450" i="19"/>
  <c r="BO451" i="19"/>
  <c r="BO452" i="19"/>
  <c r="BO453" i="19"/>
  <c r="BO454" i="19"/>
  <c r="BO455" i="19"/>
  <c r="BO456" i="19"/>
  <c r="BO457" i="19"/>
  <c r="BO458" i="19"/>
  <c r="BO459" i="19"/>
  <c r="BO460" i="19"/>
  <c r="BO461" i="19"/>
  <c r="BO462" i="19"/>
  <c r="BO463" i="19"/>
  <c r="BO464" i="19"/>
  <c r="BO465" i="19"/>
  <c r="BO466" i="19"/>
  <c r="BO467" i="19"/>
  <c r="BO443" i="19"/>
  <c r="AS444" i="19"/>
  <c r="AS445" i="19" s="1"/>
  <c r="AS446" i="19" s="1"/>
  <c r="AS447" i="19" s="1"/>
  <c r="AS448" i="19" s="1"/>
  <c r="AS449" i="19" s="1"/>
  <c r="AS450" i="19" s="1"/>
  <c r="AS451" i="19" s="1"/>
  <c r="AS452" i="19" s="1"/>
  <c r="AS453" i="19" s="1"/>
  <c r="AS454" i="19" s="1"/>
  <c r="AS455" i="19" s="1"/>
  <c r="AS456" i="19" s="1"/>
  <c r="AS457" i="19" s="1"/>
  <c r="AS458" i="19" s="1"/>
  <c r="AS459" i="19" s="1"/>
  <c r="AS460" i="19" s="1"/>
  <c r="AS461" i="19" s="1"/>
  <c r="AS462" i="19" s="1"/>
  <c r="AS463" i="19" s="1"/>
  <c r="AS464" i="19" s="1"/>
  <c r="AS465" i="19" s="1"/>
  <c r="AS466" i="19" s="1"/>
  <c r="W444" i="19"/>
  <c r="W445" i="19" s="1"/>
  <c r="W446" i="19" s="1"/>
  <c r="W447" i="19" s="1"/>
  <c r="W448" i="19" s="1"/>
  <c r="W449" i="19" s="1"/>
  <c r="W450" i="19" s="1"/>
  <c r="W451" i="19" s="1"/>
  <c r="W452" i="19" s="1"/>
  <c r="W453" i="19" s="1"/>
  <c r="W454" i="19" s="1"/>
  <c r="W455" i="19" s="1"/>
  <c r="W456" i="19" s="1"/>
  <c r="W457" i="19" s="1"/>
  <c r="W458" i="19" s="1"/>
  <c r="W459" i="19" s="1"/>
  <c r="W460" i="19" s="1"/>
  <c r="W461" i="19" s="1"/>
  <c r="W462" i="19" s="1"/>
  <c r="W463" i="19" s="1"/>
  <c r="W464" i="19" s="1"/>
  <c r="W465" i="19" s="1"/>
  <c r="W466" i="19" s="1"/>
  <c r="A444" i="19"/>
  <c r="A445" i="19" s="1"/>
  <c r="A446" i="19" s="1"/>
  <c r="A447" i="19" s="1"/>
  <c r="A448" i="19" s="1"/>
  <c r="A449" i="19" s="1"/>
  <c r="A450" i="19" s="1"/>
  <c r="A451" i="19" s="1"/>
  <c r="A452" i="19" s="1"/>
  <c r="A453" i="19" s="1"/>
  <c r="A454" i="19" s="1"/>
  <c r="A455" i="19" s="1"/>
  <c r="A456" i="19" s="1"/>
  <c r="A457" i="19" s="1"/>
  <c r="A458" i="19" s="1"/>
  <c r="A459" i="19" s="1"/>
  <c r="A460" i="19" s="1"/>
  <c r="A461" i="19" s="1"/>
  <c r="A462" i="19" s="1"/>
  <c r="A463" i="19" s="1"/>
  <c r="A464" i="19" s="1"/>
  <c r="A465" i="19" s="1"/>
  <c r="A466" i="19" s="1"/>
  <c r="E441" i="19"/>
  <c r="BP446" i="19" s="1"/>
  <c r="B441" i="19"/>
  <c r="AS439" i="19"/>
  <c r="AT439" i="19" s="1"/>
  <c r="W439" i="19"/>
  <c r="X439" i="19" s="1"/>
  <c r="B439" i="19"/>
  <c r="BO413" i="19"/>
  <c r="BO414" i="19"/>
  <c r="BO415" i="19"/>
  <c r="BO416" i="19"/>
  <c r="BO417" i="19"/>
  <c r="BO418" i="19"/>
  <c r="BO419" i="19"/>
  <c r="BO420" i="19"/>
  <c r="BO421" i="19"/>
  <c r="BO422" i="19"/>
  <c r="BO423" i="19"/>
  <c r="BO424" i="19"/>
  <c r="BO425" i="19"/>
  <c r="BO426" i="19"/>
  <c r="BO427" i="19"/>
  <c r="BO428" i="19"/>
  <c r="BO429" i="19"/>
  <c r="BO430" i="19"/>
  <c r="BO431" i="19"/>
  <c r="BO432" i="19"/>
  <c r="BO433" i="19"/>
  <c r="BO434" i="19"/>
  <c r="BO435" i="19"/>
  <c r="BO436" i="19"/>
  <c r="BO412" i="19"/>
  <c r="AS413" i="19"/>
  <c r="AS414" i="19" s="1"/>
  <c r="AS415" i="19" s="1"/>
  <c r="AS416" i="19" s="1"/>
  <c r="AS417" i="19" s="1"/>
  <c r="AS418" i="19" s="1"/>
  <c r="AS419" i="19" s="1"/>
  <c r="AS420" i="19" s="1"/>
  <c r="AS421" i="19" s="1"/>
  <c r="AS422" i="19" s="1"/>
  <c r="AS423" i="19" s="1"/>
  <c r="AS424" i="19" s="1"/>
  <c r="AS425" i="19" s="1"/>
  <c r="AS426" i="19" s="1"/>
  <c r="AS427" i="19" s="1"/>
  <c r="AS428" i="19" s="1"/>
  <c r="AS429" i="19" s="1"/>
  <c r="AS430" i="19" s="1"/>
  <c r="AS431" i="19" s="1"/>
  <c r="AS432" i="19" s="1"/>
  <c r="AS433" i="19" s="1"/>
  <c r="AS434" i="19" s="1"/>
  <c r="AS435" i="19" s="1"/>
  <c r="W413" i="19"/>
  <c r="W414" i="19" s="1"/>
  <c r="W415" i="19" s="1"/>
  <c r="W416" i="19" s="1"/>
  <c r="W417" i="19" s="1"/>
  <c r="W418" i="19" s="1"/>
  <c r="W419" i="19" s="1"/>
  <c r="W420" i="19" s="1"/>
  <c r="W421" i="19" s="1"/>
  <c r="W422" i="19" s="1"/>
  <c r="W423" i="19" s="1"/>
  <c r="W424" i="19" s="1"/>
  <c r="W425" i="19" s="1"/>
  <c r="W426" i="19" s="1"/>
  <c r="W427" i="19" s="1"/>
  <c r="W428" i="19" s="1"/>
  <c r="W429" i="19" s="1"/>
  <c r="W430" i="19" s="1"/>
  <c r="W431" i="19" s="1"/>
  <c r="W432" i="19" s="1"/>
  <c r="W433" i="19" s="1"/>
  <c r="W434" i="19" s="1"/>
  <c r="W435" i="19" s="1"/>
  <c r="A413" i="19"/>
  <c r="A414" i="19" s="1"/>
  <c r="A415" i="19" s="1"/>
  <c r="A416" i="19" s="1"/>
  <c r="A417" i="19" s="1"/>
  <c r="A418" i="19" s="1"/>
  <c r="A419" i="19" s="1"/>
  <c r="A420" i="19" s="1"/>
  <c r="A421" i="19" s="1"/>
  <c r="A422" i="19" s="1"/>
  <c r="A423" i="19" s="1"/>
  <c r="A424" i="19" s="1"/>
  <c r="A425" i="19" s="1"/>
  <c r="A426" i="19" s="1"/>
  <c r="A427" i="19" s="1"/>
  <c r="A428" i="19" s="1"/>
  <c r="A429" i="19" s="1"/>
  <c r="A430" i="19" s="1"/>
  <c r="A431" i="19" s="1"/>
  <c r="A432" i="19" s="1"/>
  <c r="A433" i="19" s="1"/>
  <c r="A434" i="19" s="1"/>
  <c r="A435" i="19" s="1"/>
  <c r="E410" i="19"/>
  <c r="BP415" i="19" s="1"/>
  <c r="B410" i="19"/>
  <c r="AS408" i="19"/>
  <c r="AT408" i="19" s="1"/>
  <c r="W408" i="19"/>
  <c r="X408" i="19" s="1"/>
  <c r="B408" i="19"/>
  <c r="BO382" i="19"/>
  <c r="BO383" i="19"/>
  <c r="BO384" i="19"/>
  <c r="BO385" i="19"/>
  <c r="BO386" i="19"/>
  <c r="BO387" i="19"/>
  <c r="BO388" i="19"/>
  <c r="BO389" i="19"/>
  <c r="BO390" i="19"/>
  <c r="BO391" i="19"/>
  <c r="BO392" i="19"/>
  <c r="BO393" i="19"/>
  <c r="BO394" i="19"/>
  <c r="BO395" i="19"/>
  <c r="BO396" i="19"/>
  <c r="BO397" i="19"/>
  <c r="BO398" i="19"/>
  <c r="BO399" i="19"/>
  <c r="BO400" i="19"/>
  <c r="BO401" i="19"/>
  <c r="BO402" i="19"/>
  <c r="BO403" i="19"/>
  <c r="BO404" i="19"/>
  <c r="BO405" i="19"/>
  <c r="BO381" i="19"/>
  <c r="AS382" i="19"/>
  <c r="AS383" i="19" s="1"/>
  <c r="AS384" i="19" s="1"/>
  <c r="AS385" i="19" s="1"/>
  <c r="AS386" i="19" s="1"/>
  <c r="AS387" i="19" s="1"/>
  <c r="AS388" i="19" s="1"/>
  <c r="AS389" i="19" s="1"/>
  <c r="AS390" i="19" s="1"/>
  <c r="AS391" i="19" s="1"/>
  <c r="AS392" i="19" s="1"/>
  <c r="AS393" i="19" s="1"/>
  <c r="AS394" i="19" s="1"/>
  <c r="AS395" i="19" s="1"/>
  <c r="AS396" i="19" s="1"/>
  <c r="AS397" i="19" s="1"/>
  <c r="AS398" i="19" s="1"/>
  <c r="AS399" i="19" s="1"/>
  <c r="AS400" i="19" s="1"/>
  <c r="AS401" i="19" s="1"/>
  <c r="AS402" i="19" s="1"/>
  <c r="AS403" i="19" s="1"/>
  <c r="AS404" i="19" s="1"/>
  <c r="W382" i="19"/>
  <c r="W383" i="19" s="1"/>
  <c r="W384" i="19" s="1"/>
  <c r="W385" i="19" s="1"/>
  <c r="W386" i="19" s="1"/>
  <c r="W387" i="19" s="1"/>
  <c r="W388" i="19" s="1"/>
  <c r="W389" i="19" s="1"/>
  <c r="W390" i="19" s="1"/>
  <c r="W391" i="19" s="1"/>
  <c r="W392" i="19" s="1"/>
  <c r="W393" i="19" s="1"/>
  <c r="W394" i="19" s="1"/>
  <c r="W395" i="19" s="1"/>
  <c r="W396" i="19" s="1"/>
  <c r="W397" i="19" s="1"/>
  <c r="W398" i="19" s="1"/>
  <c r="W399" i="19" s="1"/>
  <c r="W400" i="19" s="1"/>
  <c r="W401" i="19" s="1"/>
  <c r="W402" i="19" s="1"/>
  <c r="W403" i="19" s="1"/>
  <c r="W404" i="19" s="1"/>
  <c r="A382" i="19"/>
  <c r="A383" i="19" s="1"/>
  <c r="A384" i="19" s="1"/>
  <c r="A385" i="19" s="1"/>
  <c r="A386" i="19" s="1"/>
  <c r="A387" i="19" s="1"/>
  <c r="A388" i="19" s="1"/>
  <c r="A389" i="19" s="1"/>
  <c r="A390" i="19" s="1"/>
  <c r="A391" i="19" s="1"/>
  <c r="A392" i="19" s="1"/>
  <c r="A393" i="19" s="1"/>
  <c r="A394" i="19" s="1"/>
  <c r="A395" i="19" s="1"/>
  <c r="A396" i="19" s="1"/>
  <c r="A397" i="19" s="1"/>
  <c r="A398" i="19" s="1"/>
  <c r="A399" i="19" s="1"/>
  <c r="A400" i="19" s="1"/>
  <c r="A401" i="19" s="1"/>
  <c r="A402" i="19" s="1"/>
  <c r="A403" i="19" s="1"/>
  <c r="A404" i="19" s="1"/>
  <c r="E379" i="19"/>
  <c r="BP385" i="19" s="1"/>
  <c r="B379" i="19"/>
  <c r="AS377" i="19"/>
  <c r="AT377" i="19" s="1"/>
  <c r="W377" i="19"/>
  <c r="X377" i="19" s="1"/>
  <c r="B377" i="19"/>
  <c r="BO351" i="19"/>
  <c r="BO352" i="19"/>
  <c r="BO353" i="19"/>
  <c r="BO354" i="19"/>
  <c r="BO355" i="19"/>
  <c r="BO356" i="19"/>
  <c r="BO357" i="19"/>
  <c r="BO358" i="19"/>
  <c r="BO359" i="19"/>
  <c r="BO360" i="19"/>
  <c r="BO361" i="19"/>
  <c r="BO362" i="19"/>
  <c r="BO363" i="19"/>
  <c r="BO364" i="19"/>
  <c r="BO365" i="19"/>
  <c r="BO366" i="19"/>
  <c r="BO367" i="19"/>
  <c r="BO368" i="19"/>
  <c r="BO369" i="19"/>
  <c r="BO370" i="19"/>
  <c r="BO371" i="19"/>
  <c r="BO372" i="19"/>
  <c r="BO373" i="19"/>
  <c r="BO374" i="19"/>
  <c r="BO350" i="19"/>
  <c r="A352" i="19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A369" i="19" s="1"/>
  <c r="A370" i="19" s="1"/>
  <c r="A371" i="19" s="1"/>
  <c r="A372" i="19" s="1"/>
  <c r="A373" i="19" s="1"/>
  <c r="AS351" i="19"/>
  <c r="AS352" i="19" s="1"/>
  <c r="AS353" i="19" s="1"/>
  <c r="AS354" i="19" s="1"/>
  <c r="AS355" i="19" s="1"/>
  <c r="AS356" i="19" s="1"/>
  <c r="AS357" i="19" s="1"/>
  <c r="AS358" i="19" s="1"/>
  <c r="AS359" i="19" s="1"/>
  <c r="AS360" i="19" s="1"/>
  <c r="AS361" i="19" s="1"/>
  <c r="AS362" i="19" s="1"/>
  <c r="AS363" i="19" s="1"/>
  <c r="AS364" i="19" s="1"/>
  <c r="AS365" i="19" s="1"/>
  <c r="AS366" i="19" s="1"/>
  <c r="AS367" i="19" s="1"/>
  <c r="AS368" i="19" s="1"/>
  <c r="AS369" i="19" s="1"/>
  <c r="AS370" i="19" s="1"/>
  <c r="AS371" i="19" s="1"/>
  <c r="AS372" i="19" s="1"/>
  <c r="AS373" i="19" s="1"/>
  <c r="W351" i="19"/>
  <c r="W352" i="19" s="1"/>
  <c r="W353" i="19" s="1"/>
  <c r="W354" i="19" s="1"/>
  <c r="W355" i="19" s="1"/>
  <c r="W356" i="19" s="1"/>
  <c r="W357" i="19" s="1"/>
  <c r="W358" i="19" s="1"/>
  <c r="W359" i="19" s="1"/>
  <c r="W360" i="19" s="1"/>
  <c r="W361" i="19" s="1"/>
  <c r="W362" i="19" s="1"/>
  <c r="W363" i="19" s="1"/>
  <c r="W364" i="19" s="1"/>
  <c r="W365" i="19" s="1"/>
  <c r="W366" i="19" s="1"/>
  <c r="W367" i="19" s="1"/>
  <c r="W368" i="19" s="1"/>
  <c r="W369" i="19" s="1"/>
  <c r="W370" i="19" s="1"/>
  <c r="W371" i="19" s="1"/>
  <c r="W372" i="19" s="1"/>
  <c r="W373" i="19" s="1"/>
  <c r="A351" i="19"/>
  <c r="E348" i="19"/>
  <c r="BP353" i="19" s="1"/>
  <c r="B348" i="19"/>
  <c r="AS346" i="19"/>
  <c r="AT346" i="19" s="1"/>
  <c r="W346" i="19"/>
  <c r="X346" i="19" s="1"/>
  <c r="B346" i="19"/>
  <c r="BO320" i="19"/>
  <c r="BO321" i="19"/>
  <c r="BO322" i="19"/>
  <c r="BO323" i="19"/>
  <c r="BO324" i="19"/>
  <c r="BO325" i="19"/>
  <c r="BO326" i="19"/>
  <c r="BO327" i="19"/>
  <c r="BO328" i="19"/>
  <c r="BO329" i="19"/>
  <c r="BO330" i="19"/>
  <c r="BO331" i="19"/>
  <c r="BO332" i="19"/>
  <c r="BO333" i="19"/>
  <c r="BO334" i="19"/>
  <c r="BO335" i="19"/>
  <c r="BO336" i="19"/>
  <c r="BO337" i="19"/>
  <c r="BO338" i="19"/>
  <c r="BO339" i="19"/>
  <c r="BO340" i="19"/>
  <c r="BO341" i="19"/>
  <c r="BO342" i="19"/>
  <c r="BO343" i="19"/>
  <c r="BO319" i="19"/>
  <c r="AS320" i="19"/>
  <c r="AS321" i="19" s="1"/>
  <c r="AS322" i="19" s="1"/>
  <c r="AS323" i="19" s="1"/>
  <c r="AS324" i="19" s="1"/>
  <c r="AS325" i="19" s="1"/>
  <c r="AS326" i="19" s="1"/>
  <c r="AS327" i="19" s="1"/>
  <c r="AS328" i="19" s="1"/>
  <c r="AS329" i="19" s="1"/>
  <c r="AS330" i="19" s="1"/>
  <c r="AS331" i="19" s="1"/>
  <c r="AS332" i="19" s="1"/>
  <c r="AS333" i="19" s="1"/>
  <c r="AS334" i="19" s="1"/>
  <c r="AS335" i="19" s="1"/>
  <c r="AS336" i="19" s="1"/>
  <c r="AS337" i="19" s="1"/>
  <c r="AS338" i="19" s="1"/>
  <c r="AS339" i="19" s="1"/>
  <c r="AS340" i="19" s="1"/>
  <c r="AS341" i="19" s="1"/>
  <c r="AS342" i="19" s="1"/>
  <c r="W320" i="19"/>
  <c r="W321" i="19" s="1"/>
  <c r="W322" i="19" s="1"/>
  <c r="W323" i="19" s="1"/>
  <c r="W324" i="19" s="1"/>
  <c r="W325" i="19" s="1"/>
  <c r="W326" i="19" s="1"/>
  <c r="W327" i="19" s="1"/>
  <c r="W328" i="19" s="1"/>
  <c r="W329" i="19" s="1"/>
  <c r="W330" i="19" s="1"/>
  <c r="W331" i="19" s="1"/>
  <c r="W332" i="19" s="1"/>
  <c r="W333" i="19" s="1"/>
  <c r="W334" i="19" s="1"/>
  <c r="W335" i="19" s="1"/>
  <c r="W336" i="19" s="1"/>
  <c r="W337" i="19" s="1"/>
  <c r="W338" i="19" s="1"/>
  <c r="W339" i="19" s="1"/>
  <c r="W340" i="19" s="1"/>
  <c r="W341" i="19" s="1"/>
  <c r="W342" i="19" s="1"/>
  <c r="A320" i="19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E317" i="19"/>
  <c r="BP322" i="19" s="1"/>
  <c r="B317" i="19"/>
  <c r="AS315" i="19"/>
  <c r="AT315" i="19" s="1"/>
  <c r="W315" i="19"/>
  <c r="X315" i="19" s="1"/>
  <c r="B315" i="19"/>
  <c r="BO289" i="19"/>
  <c r="BO290" i="19"/>
  <c r="BO291" i="19"/>
  <c r="BO292" i="19"/>
  <c r="BO293" i="19"/>
  <c r="BO294" i="19"/>
  <c r="BO295" i="19"/>
  <c r="BO296" i="19"/>
  <c r="BO297" i="19"/>
  <c r="BO298" i="19"/>
  <c r="BO299" i="19"/>
  <c r="BO300" i="19"/>
  <c r="BO301" i="19"/>
  <c r="BO302" i="19"/>
  <c r="BO303" i="19"/>
  <c r="BO304" i="19"/>
  <c r="BO305" i="19"/>
  <c r="BO306" i="19"/>
  <c r="BO307" i="19"/>
  <c r="BO308" i="19"/>
  <c r="BO309" i="19"/>
  <c r="BO310" i="19"/>
  <c r="BO311" i="19"/>
  <c r="BO312" i="19"/>
  <c r="BO288" i="19"/>
  <c r="AS289" i="19"/>
  <c r="AS290" i="19" s="1"/>
  <c r="AS291" i="19" s="1"/>
  <c r="AS292" i="19" s="1"/>
  <c r="AS293" i="19" s="1"/>
  <c r="AS294" i="19" s="1"/>
  <c r="AS295" i="19" s="1"/>
  <c r="AS296" i="19" s="1"/>
  <c r="AS297" i="19" s="1"/>
  <c r="AS298" i="19" s="1"/>
  <c r="AS299" i="19" s="1"/>
  <c r="AS300" i="19" s="1"/>
  <c r="AS301" i="19" s="1"/>
  <c r="AS302" i="19" s="1"/>
  <c r="AS303" i="19" s="1"/>
  <c r="AS304" i="19" s="1"/>
  <c r="AS305" i="19" s="1"/>
  <c r="AS306" i="19" s="1"/>
  <c r="AS307" i="19" s="1"/>
  <c r="AS308" i="19" s="1"/>
  <c r="AS309" i="19" s="1"/>
  <c r="AS310" i="19" s="1"/>
  <c r="AS311" i="19" s="1"/>
  <c r="W289" i="19"/>
  <c r="W290" i="19" s="1"/>
  <c r="W291" i="19" s="1"/>
  <c r="W292" i="19" s="1"/>
  <c r="W293" i="19" s="1"/>
  <c r="W294" i="19" s="1"/>
  <c r="W295" i="19" s="1"/>
  <c r="W296" i="19" s="1"/>
  <c r="W297" i="19" s="1"/>
  <c r="W298" i="19" s="1"/>
  <c r="W299" i="19" s="1"/>
  <c r="W300" i="19" s="1"/>
  <c r="W301" i="19" s="1"/>
  <c r="W302" i="19" s="1"/>
  <c r="W303" i="19" s="1"/>
  <c r="W304" i="19" s="1"/>
  <c r="W305" i="19" s="1"/>
  <c r="W306" i="19" s="1"/>
  <c r="W307" i="19" s="1"/>
  <c r="W308" i="19" s="1"/>
  <c r="W309" i="19" s="1"/>
  <c r="W310" i="19" s="1"/>
  <c r="W311" i="19" s="1"/>
  <c r="A289" i="19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E286" i="19"/>
  <c r="BP292" i="19" s="1"/>
  <c r="B286" i="19"/>
  <c r="AS284" i="19"/>
  <c r="AT284" i="19" s="1"/>
  <c r="W284" i="19"/>
  <c r="X284" i="19" s="1"/>
  <c r="B284" i="19"/>
  <c r="BO258" i="19"/>
  <c r="BO259" i="19"/>
  <c r="BO260" i="19"/>
  <c r="BO261" i="19"/>
  <c r="BO262" i="19"/>
  <c r="BO263" i="19"/>
  <c r="BO264" i="19"/>
  <c r="BO265" i="19"/>
  <c r="BO266" i="19"/>
  <c r="BO267" i="19"/>
  <c r="BO268" i="19"/>
  <c r="BO269" i="19"/>
  <c r="BO270" i="19"/>
  <c r="BO271" i="19"/>
  <c r="BO272" i="19"/>
  <c r="BO273" i="19"/>
  <c r="BO274" i="19"/>
  <c r="BO275" i="19"/>
  <c r="BO276" i="19"/>
  <c r="BO277" i="19"/>
  <c r="BO278" i="19"/>
  <c r="BO279" i="19"/>
  <c r="BO280" i="19"/>
  <c r="BO281" i="19"/>
  <c r="BO257" i="19"/>
  <c r="AS258" i="19"/>
  <c r="AS259" i="19" s="1"/>
  <c r="AS260" i="19" s="1"/>
  <c r="AS261" i="19" s="1"/>
  <c r="AS262" i="19" s="1"/>
  <c r="AS263" i="19" s="1"/>
  <c r="AS264" i="19" s="1"/>
  <c r="AS265" i="19" s="1"/>
  <c r="AS266" i="19" s="1"/>
  <c r="AS267" i="19" s="1"/>
  <c r="AS268" i="19" s="1"/>
  <c r="AS269" i="19" s="1"/>
  <c r="AS270" i="19" s="1"/>
  <c r="AS271" i="19" s="1"/>
  <c r="AS272" i="19" s="1"/>
  <c r="AS273" i="19" s="1"/>
  <c r="AS274" i="19" s="1"/>
  <c r="AS275" i="19" s="1"/>
  <c r="AS276" i="19" s="1"/>
  <c r="AS277" i="19" s="1"/>
  <c r="AS278" i="19" s="1"/>
  <c r="AS279" i="19" s="1"/>
  <c r="AS280" i="19" s="1"/>
  <c r="W258" i="19"/>
  <c r="W259" i="19" s="1"/>
  <c r="W260" i="19" s="1"/>
  <c r="W261" i="19" s="1"/>
  <c r="W262" i="19" s="1"/>
  <c r="W263" i="19" s="1"/>
  <c r="W264" i="19" s="1"/>
  <c r="W265" i="19" s="1"/>
  <c r="W266" i="19" s="1"/>
  <c r="W267" i="19" s="1"/>
  <c r="W268" i="19" s="1"/>
  <c r="W269" i="19" s="1"/>
  <c r="W270" i="19" s="1"/>
  <c r="W271" i="19" s="1"/>
  <c r="W272" i="19" s="1"/>
  <c r="W273" i="19" s="1"/>
  <c r="W274" i="19" s="1"/>
  <c r="W275" i="19" s="1"/>
  <c r="W276" i="19" s="1"/>
  <c r="W277" i="19" s="1"/>
  <c r="W278" i="19" s="1"/>
  <c r="W279" i="19" s="1"/>
  <c r="W280" i="19" s="1"/>
  <c r="A258" i="19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E255" i="19"/>
  <c r="BP258" i="19" s="1"/>
  <c r="B255" i="19"/>
  <c r="AS253" i="19"/>
  <c r="AT253" i="19" s="1"/>
  <c r="W253" i="19"/>
  <c r="X253" i="19" s="1"/>
  <c r="B253" i="19"/>
  <c r="BO227" i="19"/>
  <c r="BO228" i="19"/>
  <c r="BO229" i="19"/>
  <c r="BO230" i="19"/>
  <c r="BO231" i="19"/>
  <c r="BO232" i="19"/>
  <c r="BO233" i="19"/>
  <c r="BO234" i="19"/>
  <c r="BO235" i="19"/>
  <c r="BO236" i="19"/>
  <c r="BO237" i="19"/>
  <c r="BO238" i="19"/>
  <c r="BO239" i="19"/>
  <c r="BO240" i="19"/>
  <c r="BO241" i="19"/>
  <c r="BO242" i="19"/>
  <c r="BO243" i="19"/>
  <c r="BO244" i="19"/>
  <c r="BO245" i="19"/>
  <c r="BO246" i="19"/>
  <c r="BO247" i="19"/>
  <c r="BO248" i="19"/>
  <c r="BO249" i="19"/>
  <c r="BO250" i="19"/>
  <c r="BO226" i="19"/>
  <c r="AS227" i="19"/>
  <c r="AS228" i="19" s="1"/>
  <c r="AS229" i="19" s="1"/>
  <c r="AS230" i="19" s="1"/>
  <c r="AS231" i="19" s="1"/>
  <c r="AS232" i="19" s="1"/>
  <c r="AS233" i="19" s="1"/>
  <c r="AS234" i="19" s="1"/>
  <c r="AS235" i="19" s="1"/>
  <c r="AS236" i="19" s="1"/>
  <c r="AS237" i="19" s="1"/>
  <c r="AS238" i="19" s="1"/>
  <c r="AS239" i="19" s="1"/>
  <c r="AS240" i="19" s="1"/>
  <c r="AS241" i="19" s="1"/>
  <c r="AS242" i="19" s="1"/>
  <c r="AS243" i="19" s="1"/>
  <c r="AS244" i="19" s="1"/>
  <c r="AS245" i="19" s="1"/>
  <c r="AS246" i="19" s="1"/>
  <c r="AS247" i="19" s="1"/>
  <c r="AS248" i="19" s="1"/>
  <c r="AS249" i="19" s="1"/>
  <c r="W227" i="19"/>
  <c r="W228" i="19" s="1"/>
  <c r="W229" i="19" s="1"/>
  <c r="W230" i="19" s="1"/>
  <c r="W231" i="19" s="1"/>
  <c r="W232" i="19" s="1"/>
  <c r="W233" i="19" s="1"/>
  <c r="W234" i="19" s="1"/>
  <c r="W235" i="19" s="1"/>
  <c r="W236" i="19" s="1"/>
  <c r="W237" i="19" s="1"/>
  <c r="W238" i="19" s="1"/>
  <c r="W239" i="19" s="1"/>
  <c r="W240" i="19" s="1"/>
  <c r="W241" i="19" s="1"/>
  <c r="W242" i="19" s="1"/>
  <c r="W243" i="19" s="1"/>
  <c r="W244" i="19" s="1"/>
  <c r="W245" i="19" s="1"/>
  <c r="W246" i="19" s="1"/>
  <c r="W247" i="19" s="1"/>
  <c r="W248" i="19" s="1"/>
  <c r="W249" i="19" s="1"/>
  <c r="A227" i="19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E224" i="19"/>
  <c r="BP229" i="19" s="1"/>
  <c r="B224" i="19"/>
  <c r="AS222" i="19"/>
  <c r="AT222" i="19" s="1"/>
  <c r="W222" i="19"/>
  <c r="X222" i="19" s="1"/>
  <c r="B222" i="19"/>
  <c r="BO196" i="19"/>
  <c r="BO197" i="19"/>
  <c r="BO198" i="19"/>
  <c r="BO199" i="19"/>
  <c r="BO200" i="19"/>
  <c r="BO201" i="19"/>
  <c r="BO202" i="19"/>
  <c r="BO203" i="19"/>
  <c r="BO204" i="19"/>
  <c r="BO205" i="19"/>
  <c r="BO206" i="19"/>
  <c r="BO207" i="19"/>
  <c r="BO208" i="19"/>
  <c r="BO209" i="19"/>
  <c r="BO210" i="19"/>
  <c r="BO211" i="19"/>
  <c r="BO212" i="19"/>
  <c r="BO213" i="19"/>
  <c r="BO214" i="19"/>
  <c r="BO215" i="19"/>
  <c r="BO216" i="19"/>
  <c r="BO217" i="19"/>
  <c r="BO218" i="19"/>
  <c r="BO219" i="19"/>
  <c r="BO195" i="19"/>
  <c r="AS196" i="19"/>
  <c r="AS197" i="19" s="1"/>
  <c r="AS198" i="19" s="1"/>
  <c r="AS199" i="19" s="1"/>
  <c r="AS200" i="19" s="1"/>
  <c r="AS201" i="19" s="1"/>
  <c r="AS202" i="19" s="1"/>
  <c r="AS203" i="19" s="1"/>
  <c r="AS204" i="19" s="1"/>
  <c r="AS205" i="19" s="1"/>
  <c r="AS206" i="19" s="1"/>
  <c r="AS207" i="19" s="1"/>
  <c r="AS208" i="19" s="1"/>
  <c r="AS209" i="19" s="1"/>
  <c r="AS210" i="19" s="1"/>
  <c r="AS211" i="19" s="1"/>
  <c r="AS212" i="19" s="1"/>
  <c r="AS213" i="19" s="1"/>
  <c r="AS214" i="19" s="1"/>
  <c r="AS215" i="19" s="1"/>
  <c r="AS216" i="19" s="1"/>
  <c r="AS217" i="19" s="1"/>
  <c r="AS218" i="19" s="1"/>
  <c r="W196" i="19"/>
  <c r="W197" i="19" s="1"/>
  <c r="W198" i="19" s="1"/>
  <c r="W199" i="19" s="1"/>
  <c r="W200" i="19" s="1"/>
  <c r="W201" i="19" s="1"/>
  <c r="W202" i="19" s="1"/>
  <c r="W203" i="19" s="1"/>
  <c r="W204" i="19" s="1"/>
  <c r="W205" i="19" s="1"/>
  <c r="W206" i="19" s="1"/>
  <c r="W207" i="19" s="1"/>
  <c r="W208" i="19" s="1"/>
  <c r="W209" i="19" s="1"/>
  <c r="W210" i="19" s="1"/>
  <c r="W211" i="19" s="1"/>
  <c r="W212" i="19" s="1"/>
  <c r="W213" i="19" s="1"/>
  <c r="W214" i="19" s="1"/>
  <c r="W215" i="19" s="1"/>
  <c r="W216" i="19" s="1"/>
  <c r="W217" i="19" s="1"/>
  <c r="W218" i="19" s="1"/>
  <c r="A196" i="19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E193" i="19"/>
  <c r="BP197" i="19" s="1"/>
  <c r="B193" i="19"/>
  <c r="AS191" i="19"/>
  <c r="AT191" i="19" s="1"/>
  <c r="W191" i="19"/>
  <c r="X191" i="19" s="1"/>
  <c r="B191" i="19"/>
  <c r="BO165" i="19"/>
  <c r="BO166" i="19"/>
  <c r="BO167" i="19"/>
  <c r="BO168" i="19"/>
  <c r="BO169" i="19"/>
  <c r="BO170" i="19"/>
  <c r="BO171" i="19"/>
  <c r="BO172" i="19"/>
  <c r="BO173" i="19"/>
  <c r="BO174" i="19"/>
  <c r="BO175" i="19"/>
  <c r="BO176" i="19"/>
  <c r="BO177" i="19"/>
  <c r="BO178" i="19"/>
  <c r="BO179" i="19"/>
  <c r="BO180" i="19"/>
  <c r="BO181" i="19"/>
  <c r="BO182" i="19"/>
  <c r="BO183" i="19"/>
  <c r="BO184" i="19"/>
  <c r="BO185" i="19"/>
  <c r="BO186" i="19"/>
  <c r="BO187" i="19"/>
  <c r="BO188" i="19"/>
  <c r="BO164" i="19"/>
  <c r="AS165" i="19"/>
  <c r="AS166" i="19" s="1"/>
  <c r="AS167" i="19" s="1"/>
  <c r="AS168" i="19" s="1"/>
  <c r="AS169" i="19" s="1"/>
  <c r="AS170" i="19" s="1"/>
  <c r="AS171" i="19" s="1"/>
  <c r="AS172" i="19" s="1"/>
  <c r="AS173" i="19" s="1"/>
  <c r="AS174" i="19" s="1"/>
  <c r="AS175" i="19" s="1"/>
  <c r="AS176" i="19" s="1"/>
  <c r="AS177" i="19" s="1"/>
  <c r="AS178" i="19" s="1"/>
  <c r="AS179" i="19" s="1"/>
  <c r="AS180" i="19" s="1"/>
  <c r="AS181" i="19" s="1"/>
  <c r="AS182" i="19" s="1"/>
  <c r="AS183" i="19" s="1"/>
  <c r="AS184" i="19" s="1"/>
  <c r="AS185" i="19" s="1"/>
  <c r="AS186" i="19" s="1"/>
  <c r="AS187" i="19" s="1"/>
  <c r="W165" i="19"/>
  <c r="W166" i="19" s="1"/>
  <c r="W167" i="19" s="1"/>
  <c r="W168" i="19" s="1"/>
  <c r="W169" i="19" s="1"/>
  <c r="W170" i="19" s="1"/>
  <c r="W171" i="19" s="1"/>
  <c r="W172" i="19" s="1"/>
  <c r="W173" i="19" s="1"/>
  <c r="W174" i="19" s="1"/>
  <c r="W175" i="19" s="1"/>
  <c r="W176" i="19" s="1"/>
  <c r="W177" i="19" s="1"/>
  <c r="W178" i="19" s="1"/>
  <c r="W179" i="19" s="1"/>
  <c r="W180" i="19" s="1"/>
  <c r="W181" i="19" s="1"/>
  <c r="W182" i="19" s="1"/>
  <c r="W183" i="19" s="1"/>
  <c r="W184" i="19" s="1"/>
  <c r="W185" i="19" s="1"/>
  <c r="W186" i="19" s="1"/>
  <c r="W187" i="19" s="1"/>
  <c r="A165" i="19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E162" i="19"/>
  <c r="BP168" i="19" s="1"/>
  <c r="B162" i="19"/>
  <c r="AS160" i="19"/>
  <c r="AT160" i="19" s="1"/>
  <c r="W160" i="19"/>
  <c r="X160" i="19" s="1"/>
  <c r="B160" i="19"/>
  <c r="BO134" i="19"/>
  <c r="BO135" i="19"/>
  <c r="BO136" i="19"/>
  <c r="BO137" i="19"/>
  <c r="BO138" i="19"/>
  <c r="BO139" i="19"/>
  <c r="BO140" i="19"/>
  <c r="BO141" i="19"/>
  <c r="BO142" i="19"/>
  <c r="BO143" i="19"/>
  <c r="BO144" i="19"/>
  <c r="BO145" i="19"/>
  <c r="BO146" i="19"/>
  <c r="BO147" i="19"/>
  <c r="BO148" i="19"/>
  <c r="BO149" i="19"/>
  <c r="BO150" i="19"/>
  <c r="BO151" i="19"/>
  <c r="BO152" i="19"/>
  <c r="BO153" i="19"/>
  <c r="BO154" i="19"/>
  <c r="BO155" i="19"/>
  <c r="BO156" i="19"/>
  <c r="BO157" i="19"/>
  <c r="BO133" i="19"/>
  <c r="AS135" i="19"/>
  <c r="AS136" i="19" s="1"/>
  <c r="AS137" i="19" s="1"/>
  <c r="AS138" i="19" s="1"/>
  <c r="AS139" i="19" s="1"/>
  <c r="AS140" i="19" s="1"/>
  <c r="AS141" i="19" s="1"/>
  <c r="AS142" i="19" s="1"/>
  <c r="AS143" i="19" s="1"/>
  <c r="AS144" i="19" s="1"/>
  <c r="AS145" i="19" s="1"/>
  <c r="AS146" i="19" s="1"/>
  <c r="AS147" i="19" s="1"/>
  <c r="AS148" i="19" s="1"/>
  <c r="AS149" i="19" s="1"/>
  <c r="AS150" i="19" s="1"/>
  <c r="AS151" i="19" s="1"/>
  <c r="AS152" i="19" s="1"/>
  <c r="AS153" i="19" s="1"/>
  <c r="AS154" i="19" s="1"/>
  <c r="AS155" i="19" s="1"/>
  <c r="AS156" i="19" s="1"/>
  <c r="AS134" i="19"/>
  <c r="W134" i="19"/>
  <c r="W135" i="19" s="1"/>
  <c r="W136" i="19" s="1"/>
  <c r="W137" i="19" s="1"/>
  <c r="W138" i="19" s="1"/>
  <c r="W139" i="19" s="1"/>
  <c r="W140" i="19" s="1"/>
  <c r="W141" i="19" s="1"/>
  <c r="W142" i="19" s="1"/>
  <c r="W143" i="19" s="1"/>
  <c r="W144" i="19" s="1"/>
  <c r="W145" i="19" s="1"/>
  <c r="W146" i="19" s="1"/>
  <c r="W147" i="19" s="1"/>
  <c r="W148" i="19" s="1"/>
  <c r="W149" i="19" s="1"/>
  <c r="W150" i="19" s="1"/>
  <c r="W151" i="19" s="1"/>
  <c r="W152" i="19" s="1"/>
  <c r="W153" i="19" s="1"/>
  <c r="W154" i="19" s="1"/>
  <c r="W155" i="19" s="1"/>
  <c r="W156" i="19" s="1"/>
  <c r="A134" i="19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E131" i="19"/>
  <c r="BP137" i="19" s="1"/>
  <c r="B131" i="19"/>
  <c r="AS129" i="19"/>
  <c r="AT129" i="19" s="1"/>
  <c r="W129" i="19"/>
  <c r="X129" i="19" s="1"/>
  <c r="B129" i="19"/>
  <c r="BO103" i="19"/>
  <c r="BO104" i="19"/>
  <c r="BO105" i="19"/>
  <c r="BO106" i="19"/>
  <c r="BO107" i="19"/>
  <c r="BO108" i="19"/>
  <c r="BO109" i="19"/>
  <c r="BO110" i="19"/>
  <c r="BO111" i="19"/>
  <c r="BO112" i="19"/>
  <c r="BO113" i="19"/>
  <c r="BO114" i="19"/>
  <c r="BO115" i="19"/>
  <c r="BO116" i="19"/>
  <c r="BO117" i="19"/>
  <c r="BO118" i="19"/>
  <c r="BO119" i="19"/>
  <c r="BO120" i="19"/>
  <c r="BO121" i="19"/>
  <c r="BO122" i="19"/>
  <c r="BO123" i="19"/>
  <c r="BO124" i="19"/>
  <c r="BO125" i="19"/>
  <c r="BO126" i="19"/>
  <c r="BO102" i="19"/>
  <c r="AS103" i="19"/>
  <c r="AS104" i="19" s="1"/>
  <c r="AS105" i="19" s="1"/>
  <c r="AS106" i="19" s="1"/>
  <c r="AS107" i="19" s="1"/>
  <c r="AS108" i="19" s="1"/>
  <c r="AS109" i="19" s="1"/>
  <c r="AS110" i="19" s="1"/>
  <c r="AS111" i="19" s="1"/>
  <c r="AS112" i="19" s="1"/>
  <c r="AS113" i="19" s="1"/>
  <c r="AS114" i="19" s="1"/>
  <c r="AS115" i="19" s="1"/>
  <c r="AS116" i="19" s="1"/>
  <c r="AS117" i="19" s="1"/>
  <c r="AS118" i="19" s="1"/>
  <c r="AS119" i="19" s="1"/>
  <c r="AS120" i="19" s="1"/>
  <c r="AS121" i="19" s="1"/>
  <c r="AS122" i="19" s="1"/>
  <c r="AS123" i="19" s="1"/>
  <c r="AS124" i="19" s="1"/>
  <c r="AS125" i="19" s="1"/>
  <c r="W103" i="19"/>
  <c r="W104" i="19" s="1"/>
  <c r="W105" i="19" s="1"/>
  <c r="W106" i="19" s="1"/>
  <c r="W107" i="19" s="1"/>
  <c r="W108" i="19" s="1"/>
  <c r="W109" i="19" s="1"/>
  <c r="W110" i="19" s="1"/>
  <c r="W111" i="19" s="1"/>
  <c r="W112" i="19" s="1"/>
  <c r="W113" i="19" s="1"/>
  <c r="W114" i="19" s="1"/>
  <c r="W115" i="19" s="1"/>
  <c r="W116" i="19" s="1"/>
  <c r="W117" i="19" s="1"/>
  <c r="W118" i="19" s="1"/>
  <c r="W119" i="19" s="1"/>
  <c r="W120" i="19" s="1"/>
  <c r="W121" i="19" s="1"/>
  <c r="W122" i="19" s="1"/>
  <c r="W123" i="19" s="1"/>
  <c r="W124" i="19" s="1"/>
  <c r="W125" i="19" s="1"/>
  <c r="A103" i="19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E100" i="19"/>
  <c r="BP105" i="19" s="1"/>
  <c r="B100" i="19"/>
  <c r="AS98" i="19"/>
  <c r="AT98" i="19" s="1"/>
  <c r="W98" i="19"/>
  <c r="X98" i="19" s="1"/>
  <c r="B98" i="19"/>
  <c r="BO72" i="19"/>
  <c r="BO73" i="19"/>
  <c r="BO74" i="19"/>
  <c r="BO75" i="19"/>
  <c r="BO76" i="19"/>
  <c r="BO77" i="19"/>
  <c r="BO78" i="19"/>
  <c r="BO79" i="19"/>
  <c r="BO80" i="19"/>
  <c r="BO81" i="19"/>
  <c r="BO82" i="19"/>
  <c r="BO83" i="19"/>
  <c r="BO84" i="19"/>
  <c r="BO85" i="19"/>
  <c r="BO86" i="19"/>
  <c r="BO87" i="19"/>
  <c r="BO88" i="19"/>
  <c r="BO89" i="19"/>
  <c r="BO90" i="19"/>
  <c r="BO91" i="19"/>
  <c r="BO92" i="19"/>
  <c r="BO93" i="19"/>
  <c r="BO94" i="19"/>
  <c r="BO95" i="19"/>
  <c r="BO71" i="19"/>
  <c r="AS36" i="19"/>
  <c r="W36" i="19"/>
  <c r="AS67" i="19"/>
  <c r="W67" i="19"/>
  <c r="X67" i="19" s="1"/>
  <c r="AS72" i="19"/>
  <c r="AS73" i="19" s="1"/>
  <c r="AS74" i="19" s="1"/>
  <c r="AS75" i="19" s="1"/>
  <c r="AS76" i="19" s="1"/>
  <c r="AS77" i="19" s="1"/>
  <c r="AS78" i="19" s="1"/>
  <c r="AS79" i="19" s="1"/>
  <c r="AS80" i="19" s="1"/>
  <c r="AS81" i="19" s="1"/>
  <c r="AS82" i="19" s="1"/>
  <c r="AS83" i="19" s="1"/>
  <c r="AS84" i="19" s="1"/>
  <c r="AS85" i="19" s="1"/>
  <c r="AS86" i="19" s="1"/>
  <c r="AS87" i="19" s="1"/>
  <c r="AS88" i="19" s="1"/>
  <c r="AS89" i="19" s="1"/>
  <c r="AS90" i="19" s="1"/>
  <c r="AS91" i="19" s="1"/>
  <c r="AS92" i="19" s="1"/>
  <c r="AS93" i="19" s="1"/>
  <c r="AS94" i="19" s="1"/>
  <c r="W72" i="19"/>
  <c r="W73" i="19" s="1"/>
  <c r="W74" i="19" s="1"/>
  <c r="W75" i="19" s="1"/>
  <c r="W76" i="19" s="1"/>
  <c r="W77" i="19" s="1"/>
  <c r="W78" i="19" s="1"/>
  <c r="W79" i="19" s="1"/>
  <c r="W80" i="19" s="1"/>
  <c r="W81" i="19" s="1"/>
  <c r="W82" i="19" s="1"/>
  <c r="W83" i="19" s="1"/>
  <c r="W84" i="19" s="1"/>
  <c r="W85" i="19" s="1"/>
  <c r="W86" i="19" s="1"/>
  <c r="W87" i="19" s="1"/>
  <c r="W88" i="19" s="1"/>
  <c r="W89" i="19" s="1"/>
  <c r="W90" i="19" s="1"/>
  <c r="W91" i="19" s="1"/>
  <c r="W92" i="19" s="1"/>
  <c r="W93" i="19" s="1"/>
  <c r="W94" i="19" s="1"/>
  <c r="A72" i="19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E69" i="19"/>
  <c r="BP72" i="19" s="1"/>
  <c r="B69" i="19"/>
  <c r="AT67" i="19"/>
  <c r="B67" i="19"/>
  <c r="AS9" i="19"/>
  <c r="AS10" i="19" s="1"/>
  <c r="AS11" i="19" s="1"/>
  <c r="AS12" i="19" s="1"/>
  <c r="AS13" i="19" s="1"/>
  <c r="AS14" i="19" s="1"/>
  <c r="AS15" i="19" s="1"/>
  <c r="AS16" i="19" s="1"/>
  <c r="AS17" i="19" s="1"/>
  <c r="AS18" i="19" s="1"/>
  <c r="AS19" i="19" s="1"/>
  <c r="AS20" i="19" s="1"/>
  <c r="AS21" i="19" s="1"/>
  <c r="AS22" i="19" s="1"/>
  <c r="AS23" i="19" s="1"/>
  <c r="AS24" i="19" s="1"/>
  <c r="AS25" i="19" s="1"/>
  <c r="AS26" i="19" s="1"/>
  <c r="AS27" i="19" s="1"/>
  <c r="AS28" i="19" s="1"/>
  <c r="AS29" i="19" s="1"/>
  <c r="AS30" i="19" s="1"/>
  <c r="AS31" i="19" s="1"/>
  <c r="W9" i="19"/>
  <c r="W10" i="19" s="1"/>
  <c r="W11" i="19" s="1"/>
  <c r="W12" i="19" s="1"/>
  <c r="W13" i="19" s="1"/>
  <c r="W14" i="19" s="1"/>
  <c r="W15" i="19" s="1"/>
  <c r="W16" i="19" s="1"/>
  <c r="W17" i="19" s="1"/>
  <c r="W18" i="19" s="1"/>
  <c r="W19" i="19" s="1"/>
  <c r="W20" i="19" s="1"/>
  <c r="W21" i="19" s="1"/>
  <c r="W22" i="19" s="1"/>
  <c r="W23" i="19" s="1"/>
  <c r="W24" i="19" s="1"/>
  <c r="W25" i="19" s="1"/>
  <c r="W26" i="19" s="1"/>
  <c r="W27" i="19" s="1"/>
  <c r="W28" i="19" s="1"/>
  <c r="W29" i="19" s="1"/>
  <c r="W30" i="19" s="1"/>
  <c r="W31" i="19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I84" i="28" l="1"/>
  <c r="A121" i="27"/>
  <c r="E95" i="28"/>
  <c r="P85" i="28"/>
  <c r="H62" i="28"/>
  <c r="C66" i="28"/>
  <c r="S66" i="28"/>
  <c r="P62" i="28"/>
  <c r="K66" i="28"/>
  <c r="H74" i="28"/>
  <c r="C85" i="28"/>
  <c r="U95" i="28"/>
  <c r="E129" i="28"/>
  <c r="C63" i="28"/>
  <c r="D75" i="28"/>
  <c r="H86" i="28"/>
  <c r="O96" i="28"/>
  <c r="M117" i="28"/>
  <c r="E143" i="28"/>
  <c r="P74" i="28"/>
  <c r="K63" i="28"/>
  <c r="O75" i="28"/>
  <c r="V86" i="28"/>
  <c r="K97" i="28"/>
  <c r="S63" i="28"/>
  <c r="E73" i="28"/>
  <c r="F77" i="28"/>
  <c r="Q88" i="28"/>
  <c r="G99" i="28"/>
  <c r="G64" i="28"/>
  <c r="M73" i="28"/>
  <c r="T77" i="28"/>
  <c r="O64" i="28"/>
  <c r="U73" i="28"/>
  <c r="A230" i="27"/>
  <c r="A232" i="27" s="1"/>
  <c r="A233" i="27" s="1"/>
  <c r="A234" i="27" s="1"/>
  <c r="A195" i="27"/>
  <c r="A176" i="27"/>
  <c r="A142" i="27"/>
  <c r="A144" i="27" s="1"/>
  <c r="A145" i="27" s="1"/>
  <c r="A146" i="27" s="1"/>
  <c r="A129" i="27"/>
  <c r="A85" i="27"/>
  <c r="A66" i="27"/>
  <c r="A52" i="27"/>
  <c r="A143" i="27"/>
  <c r="A162" i="27"/>
  <c r="A231" i="27"/>
  <c r="A88" i="27"/>
  <c r="A107" i="27"/>
  <c r="A198" i="27"/>
  <c r="A217" i="27"/>
  <c r="A55" i="27"/>
  <c r="A74" i="27"/>
  <c r="A110" i="27"/>
  <c r="A165" i="27"/>
  <c r="A184" i="27"/>
  <c r="A151" i="27"/>
  <c r="A220" i="27"/>
  <c r="A77" i="27"/>
  <c r="A96" i="27"/>
  <c r="A187" i="27"/>
  <c r="A206" i="27"/>
  <c r="A43" i="27"/>
  <c r="A45" i="27" s="1"/>
  <c r="A46" i="27" s="1"/>
  <c r="A47" i="27" s="1"/>
  <c r="A63" i="27"/>
  <c r="A118" i="27"/>
  <c r="A154" i="27"/>
  <c r="A173" i="27"/>
  <c r="A99" i="27"/>
  <c r="A209" i="27"/>
  <c r="O121" i="28"/>
  <c r="G121" i="28"/>
  <c r="S119" i="28"/>
  <c r="K119" i="28"/>
  <c r="C119" i="28"/>
  <c r="O118" i="28"/>
  <c r="G118" i="28"/>
  <c r="T117" i="28"/>
  <c r="L117" i="28"/>
  <c r="D117" i="28"/>
  <c r="V121" i="28"/>
  <c r="N121" i="28"/>
  <c r="F121" i="28"/>
  <c r="R119" i="28"/>
  <c r="J119" i="28"/>
  <c r="V118" i="28"/>
  <c r="N118" i="28"/>
  <c r="F118" i="28"/>
  <c r="S117" i="28"/>
  <c r="K117" i="28"/>
  <c r="C117" i="28"/>
  <c r="U121" i="28"/>
  <c r="M121" i="28"/>
  <c r="E121" i="28"/>
  <c r="Q119" i="28"/>
  <c r="I119" i="28"/>
  <c r="U118" i="28"/>
  <c r="M118" i="28"/>
  <c r="E118" i="28"/>
  <c r="R117" i="28"/>
  <c r="J117" i="28"/>
  <c r="T121" i="28"/>
  <c r="L121" i="28"/>
  <c r="D121" i="28"/>
  <c r="P119" i="28"/>
  <c r="H119" i="28"/>
  <c r="T118" i="28"/>
  <c r="L118" i="28"/>
  <c r="D118" i="28"/>
  <c r="Q117" i="28"/>
  <c r="I117" i="28"/>
  <c r="S121" i="28"/>
  <c r="K121" i="28"/>
  <c r="C121" i="28"/>
  <c r="O119" i="28"/>
  <c r="G119" i="28"/>
  <c r="S118" i="28"/>
  <c r="K118" i="28"/>
  <c r="C118" i="28"/>
  <c r="P117" i="28"/>
  <c r="H117" i="28"/>
  <c r="R121" i="28"/>
  <c r="J121" i="28"/>
  <c r="V119" i="28"/>
  <c r="N119" i="28"/>
  <c r="F119" i="28"/>
  <c r="R118" i="28"/>
  <c r="J118" i="28"/>
  <c r="O117" i="28"/>
  <c r="G117" i="28"/>
  <c r="Q121" i="28"/>
  <c r="I121" i="28"/>
  <c r="U119" i="28"/>
  <c r="M119" i="28"/>
  <c r="E119" i="28"/>
  <c r="Q118" i="28"/>
  <c r="I118" i="28"/>
  <c r="V117" i="28"/>
  <c r="T209" i="28"/>
  <c r="L209" i="28"/>
  <c r="D209" i="28"/>
  <c r="P207" i="28"/>
  <c r="H207" i="28"/>
  <c r="S209" i="28"/>
  <c r="K209" i="28"/>
  <c r="C209" i="28"/>
  <c r="O207" i="28"/>
  <c r="G207" i="28"/>
  <c r="S206" i="28"/>
  <c r="K206" i="28"/>
  <c r="C206" i="28"/>
  <c r="P205" i="28"/>
  <c r="H205" i="28"/>
  <c r="R209" i="28"/>
  <c r="J209" i="28"/>
  <c r="V207" i="28"/>
  <c r="N207" i="28"/>
  <c r="F207" i="28"/>
  <c r="R206" i="28"/>
  <c r="J206" i="28"/>
  <c r="O205" i="28"/>
  <c r="G205" i="28"/>
  <c r="Q209" i="28"/>
  <c r="I209" i="28"/>
  <c r="U207" i="28"/>
  <c r="M207" i="28"/>
  <c r="E207" i="28"/>
  <c r="Q206" i="28"/>
  <c r="I206" i="28"/>
  <c r="V205" i="28"/>
  <c r="N205" i="28"/>
  <c r="F205" i="28"/>
  <c r="P209" i="28"/>
  <c r="H209" i="28"/>
  <c r="T207" i="28"/>
  <c r="L207" i="28"/>
  <c r="D207" i="28"/>
  <c r="P206" i="28"/>
  <c r="H206" i="28"/>
  <c r="U205" i="28"/>
  <c r="M205" i="28"/>
  <c r="E205" i="28"/>
  <c r="O209" i="28"/>
  <c r="G209" i="28"/>
  <c r="S207" i="28"/>
  <c r="K207" i="28"/>
  <c r="C207" i="28"/>
  <c r="O206" i="28"/>
  <c r="G206" i="28"/>
  <c r="T205" i="28"/>
  <c r="L205" i="28"/>
  <c r="D205" i="28"/>
  <c r="V209" i="28"/>
  <c r="N209" i="28"/>
  <c r="F209" i="28"/>
  <c r="R207" i="28"/>
  <c r="J207" i="28"/>
  <c r="V206" i="28"/>
  <c r="N206" i="28"/>
  <c r="F206" i="28"/>
  <c r="S205" i="28"/>
  <c r="K205" i="28"/>
  <c r="C205" i="28"/>
  <c r="M206" i="28"/>
  <c r="I205" i="28"/>
  <c r="U209" i="28"/>
  <c r="L206" i="28"/>
  <c r="M209" i="28"/>
  <c r="E206" i="28"/>
  <c r="E209" i="28"/>
  <c r="D206" i="28"/>
  <c r="Q207" i="28"/>
  <c r="I207" i="28"/>
  <c r="R205" i="28"/>
  <c r="U206" i="28"/>
  <c r="Q205" i="28"/>
  <c r="I62" i="28"/>
  <c r="Q62" i="28"/>
  <c r="D63" i="28"/>
  <c r="L63" i="28"/>
  <c r="T63" i="28"/>
  <c r="H64" i="28"/>
  <c r="P64" i="28"/>
  <c r="D66" i="28"/>
  <c r="L66" i="28"/>
  <c r="T66" i="28"/>
  <c r="F73" i="28"/>
  <c r="N73" i="28"/>
  <c r="V73" i="28"/>
  <c r="I74" i="28"/>
  <c r="Q74" i="28"/>
  <c r="E75" i="28"/>
  <c r="P75" i="28"/>
  <c r="I77" i="28"/>
  <c r="U77" i="28"/>
  <c r="L84" i="28"/>
  <c r="D85" i="28"/>
  <c r="R85" i="28"/>
  <c r="I86" i="28"/>
  <c r="R88" i="28"/>
  <c r="F95" i="28"/>
  <c r="V95" i="28"/>
  <c r="P96" i="28"/>
  <c r="L97" i="28"/>
  <c r="H99" i="28"/>
  <c r="R106" i="28"/>
  <c r="L107" i="28"/>
  <c r="H108" i="28"/>
  <c r="L110" i="28"/>
  <c r="N117" i="28"/>
  <c r="H121" i="28"/>
  <c r="H139" i="28"/>
  <c r="R143" i="28"/>
  <c r="E161" i="28"/>
  <c r="T132" i="28"/>
  <c r="L132" i="28"/>
  <c r="D132" i="28"/>
  <c r="P130" i="28"/>
  <c r="H130" i="28"/>
  <c r="T129" i="28"/>
  <c r="L129" i="28"/>
  <c r="D129" i="28"/>
  <c r="Q128" i="28"/>
  <c r="I128" i="28"/>
  <c r="S132" i="28"/>
  <c r="K132" i="28"/>
  <c r="C132" i="28"/>
  <c r="O130" i="28"/>
  <c r="G130" i="28"/>
  <c r="S129" i="28"/>
  <c r="K129" i="28"/>
  <c r="C129" i="28"/>
  <c r="P128" i="28"/>
  <c r="H128" i="28"/>
  <c r="R132" i="28"/>
  <c r="J132" i="28"/>
  <c r="V130" i="28"/>
  <c r="N130" i="28"/>
  <c r="F130" i="28"/>
  <c r="R129" i="28"/>
  <c r="J129" i="28"/>
  <c r="O128" i="28"/>
  <c r="G128" i="28"/>
  <c r="Q132" i="28"/>
  <c r="I132" i="28"/>
  <c r="U130" i="28"/>
  <c r="M130" i="28"/>
  <c r="E130" i="28"/>
  <c r="Q129" i="28"/>
  <c r="I129" i="28"/>
  <c r="V128" i="28"/>
  <c r="N128" i="28"/>
  <c r="F128" i="28"/>
  <c r="P132" i="28"/>
  <c r="H132" i="28"/>
  <c r="T130" i="28"/>
  <c r="L130" i="28"/>
  <c r="D130" i="28"/>
  <c r="P129" i="28"/>
  <c r="H129" i="28"/>
  <c r="U128" i="28"/>
  <c r="M128" i="28"/>
  <c r="E128" i="28"/>
  <c r="O132" i="28"/>
  <c r="G132" i="28"/>
  <c r="S130" i="28"/>
  <c r="K130" i="28"/>
  <c r="C130" i="28"/>
  <c r="O129" i="28"/>
  <c r="G129" i="28"/>
  <c r="T128" i="28"/>
  <c r="L128" i="28"/>
  <c r="D128" i="28"/>
  <c r="V132" i="28"/>
  <c r="N132" i="28"/>
  <c r="F132" i="28"/>
  <c r="R130" i="28"/>
  <c r="J130" i="28"/>
  <c r="V129" i="28"/>
  <c r="N129" i="28"/>
  <c r="F129" i="28"/>
  <c r="S128" i="28"/>
  <c r="K128" i="28"/>
  <c r="C128" i="28"/>
  <c r="Q220" i="28"/>
  <c r="I220" i="28"/>
  <c r="U218" i="28"/>
  <c r="M218" i="28"/>
  <c r="E218" i="28"/>
  <c r="Q217" i="28"/>
  <c r="I217" i="28"/>
  <c r="V216" i="28"/>
  <c r="N216" i="28"/>
  <c r="F216" i="28"/>
  <c r="P220" i="28"/>
  <c r="H220" i="28"/>
  <c r="T218" i="28"/>
  <c r="L218" i="28"/>
  <c r="D218" i="28"/>
  <c r="P217" i="28"/>
  <c r="H217" i="28"/>
  <c r="U216" i="28"/>
  <c r="M216" i="28"/>
  <c r="E216" i="28"/>
  <c r="O220" i="28"/>
  <c r="G220" i="28"/>
  <c r="S218" i="28"/>
  <c r="K218" i="28"/>
  <c r="C218" i="28"/>
  <c r="O217" i="28"/>
  <c r="G217" i="28"/>
  <c r="T216" i="28"/>
  <c r="L216" i="28"/>
  <c r="D216" i="28"/>
  <c r="V220" i="28"/>
  <c r="N220" i="28"/>
  <c r="F220" i="28"/>
  <c r="R218" i="28"/>
  <c r="J218" i="28"/>
  <c r="V217" i="28"/>
  <c r="N217" i="28"/>
  <c r="F217" i="28"/>
  <c r="S216" i="28"/>
  <c r="K216" i="28"/>
  <c r="C216" i="28"/>
  <c r="U220" i="28"/>
  <c r="M220" i="28"/>
  <c r="E220" i="28"/>
  <c r="Q218" i="28"/>
  <c r="I218" i="28"/>
  <c r="U217" i="28"/>
  <c r="M217" i="28"/>
  <c r="E217" i="28"/>
  <c r="R216" i="28"/>
  <c r="J216" i="28"/>
  <c r="T220" i="28"/>
  <c r="L220" i="28"/>
  <c r="D220" i="28"/>
  <c r="P218" i="28"/>
  <c r="H218" i="28"/>
  <c r="T217" i="28"/>
  <c r="L217" i="28"/>
  <c r="D217" i="28"/>
  <c r="Q216" i="28"/>
  <c r="I216" i="28"/>
  <c r="S220" i="28"/>
  <c r="K220" i="28"/>
  <c r="C220" i="28"/>
  <c r="O218" i="28"/>
  <c r="G218" i="28"/>
  <c r="S217" i="28"/>
  <c r="K217" i="28"/>
  <c r="C217" i="28"/>
  <c r="P216" i="28"/>
  <c r="H216" i="28"/>
  <c r="N218" i="28"/>
  <c r="F218" i="28"/>
  <c r="R217" i="28"/>
  <c r="R219" i="28" s="1"/>
  <c r="J217" i="28"/>
  <c r="J219" i="28" s="1"/>
  <c r="R220" i="28"/>
  <c r="O216" i="28"/>
  <c r="J220" i="28"/>
  <c r="G216" i="28"/>
  <c r="J62" i="28"/>
  <c r="R62" i="28"/>
  <c r="E63" i="28"/>
  <c r="M63" i="28"/>
  <c r="U63" i="28"/>
  <c r="I64" i="28"/>
  <c r="Q64" i="28"/>
  <c r="E66" i="28"/>
  <c r="M66" i="28"/>
  <c r="U66" i="28"/>
  <c r="G73" i="28"/>
  <c r="O73" i="28"/>
  <c r="J74" i="28"/>
  <c r="R74" i="28"/>
  <c r="G75" i="28"/>
  <c r="Q75" i="28"/>
  <c r="K77" i="28"/>
  <c r="V77" i="28"/>
  <c r="N84" i="28"/>
  <c r="E85" i="28"/>
  <c r="S85" i="28"/>
  <c r="L86" i="28"/>
  <c r="C88" i="28"/>
  <c r="S88" i="28"/>
  <c r="K95" i="28"/>
  <c r="Q96" i="28"/>
  <c r="M97" i="28"/>
  <c r="I99" i="28"/>
  <c r="C106" i="28"/>
  <c r="S106" i="28"/>
  <c r="M107" i="28"/>
  <c r="J108" i="28"/>
  <c r="S110" i="28"/>
  <c r="U117" i="28"/>
  <c r="P121" i="28"/>
  <c r="U129" i="28"/>
  <c r="H162" i="28"/>
  <c r="H195" i="28"/>
  <c r="P143" i="28"/>
  <c r="H143" i="28"/>
  <c r="U141" i="28"/>
  <c r="V143" i="28"/>
  <c r="N143" i="28"/>
  <c r="F143" i="28"/>
  <c r="S141" i="28"/>
  <c r="T143" i="28"/>
  <c r="L143" i="28"/>
  <c r="Q143" i="28"/>
  <c r="D143" i="28"/>
  <c r="O141" i="28"/>
  <c r="G141" i="28"/>
  <c r="S140" i="28"/>
  <c r="K140" i="28"/>
  <c r="C140" i="28"/>
  <c r="O139" i="28"/>
  <c r="G139" i="28"/>
  <c r="O143" i="28"/>
  <c r="C143" i="28"/>
  <c r="N141" i="28"/>
  <c r="F141" i="28"/>
  <c r="R140" i="28"/>
  <c r="J140" i="28"/>
  <c r="V139" i="28"/>
  <c r="N139" i="28"/>
  <c r="F139" i="28"/>
  <c r="M143" i="28"/>
  <c r="M141" i="28"/>
  <c r="E141" i="28"/>
  <c r="Q140" i="28"/>
  <c r="I140" i="28"/>
  <c r="U139" i="28"/>
  <c r="M139" i="28"/>
  <c r="E139" i="28"/>
  <c r="K143" i="28"/>
  <c r="V141" i="28"/>
  <c r="L141" i="28"/>
  <c r="D141" i="28"/>
  <c r="P140" i="28"/>
  <c r="H140" i="28"/>
  <c r="T139" i="28"/>
  <c r="L139" i="28"/>
  <c r="D139" i="28"/>
  <c r="J143" i="28"/>
  <c r="T141" i="28"/>
  <c r="K141" i="28"/>
  <c r="C141" i="28"/>
  <c r="O140" i="28"/>
  <c r="G140" i="28"/>
  <c r="S139" i="28"/>
  <c r="K139" i="28"/>
  <c r="C139" i="28"/>
  <c r="U143" i="28"/>
  <c r="I143" i="28"/>
  <c r="R141" i="28"/>
  <c r="J141" i="28"/>
  <c r="V140" i="28"/>
  <c r="N140" i="28"/>
  <c r="F140" i="28"/>
  <c r="R139" i="28"/>
  <c r="J139" i="28"/>
  <c r="S143" i="28"/>
  <c r="G143" i="28"/>
  <c r="Q141" i="28"/>
  <c r="I141" i="28"/>
  <c r="U140" i="28"/>
  <c r="M140" i="28"/>
  <c r="E140" i="28"/>
  <c r="Q139" i="28"/>
  <c r="I139" i="28"/>
  <c r="V231" i="28"/>
  <c r="N231" i="28"/>
  <c r="F231" i="28"/>
  <c r="R229" i="28"/>
  <c r="J229" i="28"/>
  <c r="V228" i="28"/>
  <c r="N228" i="28"/>
  <c r="F228" i="28"/>
  <c r="S227" i="28"/>
  <c r="K227" i="28"/>
  <c r="C227" i="28"/>
  <c r="U231" i="28"/>
  <c r="M231" i="28"/>
  <c r="E231" i="28"/>
  <c r="Q229" i="28"/>
  <c r="I229" i="28"/>
  <c r="U228" i="28"/>
  <c r="M228" i="28"/>
  <c r="E228" i="28"/>
  <c r="R227" i="28"/>
  <c r="J227" i="28"/>
  <c r="T231" i="28"/>
  <c r="L231" i="28"/>
  <c r="D231" i="28"/>
  <c r="P229" i="28"/>
  <c r="H229" i="28"/>
  <c r="T228" i="28"/>
  <c r="L228" i="28"/>
  <c r="D228" i="28"/>
  <c r="Q227" i="28"/>
  <c r="I227" i="28"/>
  <c r="S231" i="28"/>
  <c r="K231" i="28"/>
  <c r="C231" i="28"/>
  <c r="O229" i="28"/>
  <c r="G229" i="28"/>
  <c r="S228" i="28"/>
  <c r="K228" i="28"/>
  <c r="C228" i="28"/>
  <c r="P227" i="28"/>
  <c r="H227" i="28"/>
  <c r="R231" i="28"/>
  <c r="J231" i="28"/>
  <c r="V229" i="28"/>
  <c r="N229" i="28"/>
  <c r="F229" i="28"/>
  <c r="R228" i="28"/>
  <c r="J228" i="28"/>
  <c r="O227" i="28"/>
  <c r="G227" i="28"/>
  <c r="Q231" i="28"/>
  <c r="I231" i="28"/>
  <c r="U229" i="28"/>
  <c r="M229" i="28"/>
  <c r="E229" i="28"/>
  <c r="Q228" i="28"/>
  <c r="I228" i="28"/>
  <c r="V227" i="28"/>
  <c r="N227" i="28"/>
  <c r="F227" i="28"/>
  <c r="P231" i="28"/>
  <c r="H231" i="28"/>
  <c r="T229" i="28"/>
  <c r="L229" i="28"/>
  <c r="D229" i="28"/>
  <c r="P228" i="28"/>
  <c r="H228" i="28"/>
  <c r="U227" i="28"/>
  <c r="M227" i="28"/>
  <c r="E227" i="28"/>
  <c r="O231" i="28"/>
  <c r="T227" i="28"/>
  <c r="G231" i="28"/>
  <c r="L227" i="28"/>
  <c r="S229" i="28"/>
  <c r="D227" i="28"/>
  <c r="K229" i="28"/>
  <c r="C229" i="28"/>
  <c r="O228" i="28"/>
  <c r="G228" i="28"/>
  <c r="C62" i="28"/>
  <c r="K62" i="28"/>
  <c r="S62" i="28"/>
  <c r="F63" i="28"/>
  <c r="N63" i="28"/>
  <c r="V63" i="28"/>
  <c r="J64" i="28"/>
  <c r="R64" i="28"/>
  <c r="F66" i="28"/>
  <c r="N66" i="28"/>
  <c r="V66" i="28"/>
  <c r="H73" i="28"/>
  <c r="P73" i="28"/>
  <c r="C74" i="28"/>
  <c r="K74" i="28"/>
  <c r="S74" i="28"/>
  <c r="H75" i="28"/>
  <c r="R75" i="28"/>
  <c r="L77" i="28"/>
  <c r="O84" i="28"/>
  <c r="H85" i="28"/>
  <c r="T85" i="28"/>
  <c r="N86" i="28"/>
  <c r="D88" i="28"/>
  <c r="T88" i="28"/>
  <c r="L95" i="28"/>
  <c r="F96" i="28"/>
  <c r="V96" i="28"/>
  <c r="R97" i="28"/>
  <c r="N99" i="28"/>
  <c r="H106" i="28"/>
  <c r="N107" i="28"/>
  <c r="O108" i="28"/>
  <c r="T110" i="28"/>
  <c r="I130" i="28"/>
  <c r="D140" i="28"/>
  <c r="K163" i="28"/>
  <c r="G108" i="28"/>
  <c r="O154" i="28"/>
  <c r="G154" i="28"/>
  <c r="S152" i="28"/>
  <c r="K152" i="28"/>
  <c r="C152" i="28"/>
  <c r="O151" i="28"/>
  <c r="G151" i="28"/>
  <c r="S150" i="28"/>
  <c r="K150" i="28"/>
  <c r="C150" i="28"/>
  <c r="V154" i="28"/>
  <c r="N154" i="28"/>
  <c r="F154" i="28"/>
  <c r="R152" i="28"/>
  <c r="J152" i="28"/>
  <c r="U154" i="28"/>
  <c r="M154" i="28"/>
  <c r="E154" i="28"/>
  <c r="Q152" i="28"/>
  <c r="I152" i="28"/>
  <c r="U151" i="28"/>
  <c r="M151" i="28"/>
  <c r="E151" i="28"/>
  <c r="Q150" i="28"/>
  <c r="I150" i="28"/>
  <c r="T154" i="28"/>
  <c r="L154" i="28"/>
  <c r="D154" i="28"/>
  <c r="P152" i="28"/>
  <c r="S154" i="28"/>
  <c r="K154" i="28"/>
  <c r="C154" i="28"/>
  <c r="O152" i="28"/>
  <c r="G152" i="28"/>
  <c r="S151" i="28"/>
  <c r="K151" i="28"/>
  <c r="C151" i="28"/>
  <c r="O150" i="28"/>
  <c r="G150" i="28"/>
  <c r="H154" i="28"/>
  <c r="F152" i="28"/>
  <c r="N151" i="28"/>
  <c r="U150" i="28"/>
  <c r="H150" i="28"/>
  <c r="V152" i="28"/>
  <c r="E152" i="28"/>
  <c r="L151" i="28"/>
  <c r="T150" i="28"/>
  <c r="F150" i="28"/>
  <c r="U152" i="28"/>
  <c r="D152" i="28"/>
  <c r="J151" i="28"/>
  <c r="R150" i="28"/>
  <c r="E150" i="28"/>
  <c r="R154" i="28"/>
  <c r="T152" i="28"/>
  <c r="V151" i="28"/>
  <c r="I151" i="28"/>
  <c r="P150" i="28"/>
  <c r="D150" i="28"/>
  <c r="Q154" i="28"/>
  <c r="N152" i="28"/>
  <c r="T151" i="28"/>
  <c r="H151" i="28"/>
  <c r="N150" i="28"/>
  <c r="P154" i="28"/>
  <c r="M152" i="28"/>
  <c r="R151" i="28"/>
  <c r="F151" i="28"/>
  <c r="M150" i="28"/>
  <c r="J154" i="28"/>
  <c r="L152" i="28"/>
  <c r="Q151" i="28"/>
  <c r="D151" i="28"/>
  <c r="L150" i="28"/>
  <c r="D62" i="28"/>
  <c r="L62" i="28"/>
  <c r="T62" i="28"/>
  <c r="G63" i="28"/>
  <c r="O63" i="28"/>
  <c r="C64" i="28"/>
  <c r="K64" i="28"/>
  <c r="S64" i="28"/>
  <c r="G66" i="28"/>
  <c r="O66" i="28"/>
  <c r="I73" i="28"/>
  <c r="Q73" i="28"/>
  <c r="D74" i="28"/>
  <c r="L74" i="28"/>
  <c r="T74" i="28"/>
  <c r="I75" i="28"/>
  <c r="U75" i="28"/>
  <c r="D84" i="28"/>
  <c r="P84" i="28"/>
  <c r="J85" i="28"/>
  <c r="U85" i="28"/>
  <c r="O86" i="28"/>
  <c r="I88" i="28"/>
  <c r="M95" i="28"/>
  <c r="G96" i="28"/>
  <c r="C97" i="28"/>
  <c r="S97" i="28"/>
  <c r="O99" i="28"/>
  <c r="I106" i="28"/>
  <c r="C107" i="28"/>
  <c r="S107" i="28"/>
  <c r="P108" i="28"/>
  <c r="H118" i="28"/>
  <c r="Q130" i="28"/>
  <c r="L140" i="28"/>
  <c r="V150" i="28"/>
  <c r="J184" i="28"/>
  <c r="V218" i="28"/>
  <c r="V198" i="28"/>
  <c r="N198" i="28"/>
  <c r="F198" i="28"/>
  <c r="R196" i="28"/>
  <c r="J196" i="28"/>
  <c r="V195" i="28"/>
  <c r="N195" i="28"/>
  <c r="F195" i="28"/>
  <c r="S194" i="28"/>
  <c r="K194" i="28"/>
  <c r="C194" i="28"/>
  <c r="U198" i="28"/>
  <c r="M198" i="28"/>
  <c r="E198" i="28"/>
  <c r="Q196" i="28"/>
  <c r="I196" i="28"/>
  <c r="U195" i="28"/>
  <c r="M195" i="28"/>
  <c r="E195" i="28"/>
  <c r="R194" i="28"/>
  <c r="J194" i="28"/>
  <c r="T198" i="28"/>
  <c r="L198" i="28"/>
  <c r="D198" i="28"/>
  <c r="P196" i="28"/>
  <c r="H196" i="28"/>
  <c r="T195" i="28"/>
  <c r="L195" i="28"/>
  <c r="D195" i="28"/>
  <c r="Q194" i="28"/>
  <c r="I194" i="28"/>
  <c r="S198" i="28"/>
  <c r="K198" i="28"/>
  <c r="C198" i="28"/>
  <c r="O196" i="28"/>
  <c r="G196" i="28"/>
  <c r="S195" i="28"/>
  <c r="K195" i="28"/>
  <c r="C195" i="28"/>
  <c r="P194" i="28"/>
  <c r="H194" i="28"/>
  <c r="R198" i="28"/>
  <c r="J198" i="28"/>
  <c r="V196" i="28"/>
  <c r="N196" i="28"/>
  <c r="F196" i="28"/>
  <c r="R195" i="28"/>
  <c r="J195" i="28"/>
  <c r="O194" i="28"/>
  <c r="G194" i="28"/>
  <c r="Q198" i="28"/>
  <c r="I198" i="28"/>
  <c r="U196" i="28"/>
  <c r="M196" i="28"/>
  <c r="E196" i="28"/>
  <c r="Q195" i="28"/>
  <c r="I195" i="28"/>
  <c r="V194" i="28"/>
  <c r="N194" i="28"/>
  <c r="F194" i="28"/>
  <c r="S196" i="28"/>
  <c r="G195" i="28"/>
  <c r="L196" i="28"/>
  <c r="K196" i="28"/>
  <c r="U194" i="28"/>
  <c r="P198" i="28"/>
  <c r="D196" i="28"/>
  <c r="T194" i="28"/>
  <c r="O198" i="28"/>
  <c r="C196" i="28"/>
  <c r="M194" i="28"/>
  <c r="H198" i="28"/>
  <c r="P195" i="28"/>
  <c r="L194" i="28"/>
  <c r="G198" i="28"/>
  <c r="O195" i="28"/>
  <c r="E194" i="28"/>
  <c r="D194" i="28"/>
  <c r="R77" i="28"/>
  <c r="J77" i="28"/>
  <c r="V75" i="28"/>
  <c r="N75" i="28"/>
  <c r="F75" i="28"/>
  <c r="P77" i="28"/>
  <c r="H77" i="28"/>
  <c r="T75" i="28"/>
  <c r="L75" i="28"/>
  <c r="O77" i="28"/>
  <c r="G77" i="28"/>
  <c r="S75" i="28"/>
  <c r="V165" i="28"/>
  <c r="N165" i="28"/>
  <c r="F165" i="28"/>
  <c r="R163" i="28"/>
  <c r="J163" i="28"/>
  <c r="V162" i="28"/>
  <c r="N162" i="28"/>
  <c r="F162" i="28"/>
  <c r="R161" i="28"/>
  <c r="J161" i="28"/>
  <c r="U165" i="28"/>
  <c r="M165" i="28"/>
  <c r="E165" i="28"/>
  <c r="Q163" i="28"/>
  <c r="I163" i="28"/>
  <c r="U162" i="28"/>
  <c r="M162" i="28"/>
  <c r="E162" i="28"/>
  <c r="Q161" i="28"/>
  <c r="I161" i="28"/>
  <c r="T165" i="28"/>
  <c r="L165" i="28"/>
  <c r="D165" i="28"/>
  <c r="P163" i="28"/>
  <c r="H163" i="28"/>
  <c r="T162" i="28"/>
  <c r="L162" i="28"/>
  <c r="D162" i="28"/>
  <c r="P161" i="28"/>
  <c r="H161" i="28"/>
  <c r="S165" i="28"/>
  <c r="K165" i="28"/>
  <c r="C165" i="28"/>
  <c r="O163" i="28"/>
  <c r="G163" i="28"/>
  <c r="S162" i="28"/>
  <c r="K162" i="28"/>
  <c r="C162" i="28"/>
  <c r="O161" i="28"/>
  <c r="G161" i="28"/>
  <c r="R165" i="28"/>
  <c r="J165" i="28"/>
  <c r="V163" i="28"/>
  <c r="N163" i="28"/>
  <c r="F163" i="28"/>
  <c r="R162" i="28"/>
  <c r="J162" i="28"/>
  <c r="V161" i="28"/>
  <c r="N161" i="28"/>
  <c r="F161" i="28"/>
  <c r="H165" i="28"/>
  <c r="E163" i="28"/>
  <c r="G162" i="28"/>
  <c r="D161" i="28"/>
  <c r="G165" i="28"/>
  <c r="D163" i="28"/>
  <c r="U161" i="28"/>
  <c r="C161" i="28"/>
  <c r="U163" i="28"/>
  <c r="C163" i="28"/>
  <c r="T161" i="28"/>
  <c r="T163" i="28"/>
  <c r="Q162" i="28"/>
  <c r="S161" i="28"/>
  <c r="Q165" i="28"/>
  <c r="S163" i="28"/>
  <c r="P162" i="28"/>
  <c r="M161" i="28"/>
  <c r="P165" i="28"/>
  <c r="M163" i="28"/>
  <c r="O162" i="28"/>
  <c r="L161" i="28"/>
  <c r="O165" i="28"/>
  <c r="L163" i="28"/>
  <c r="I162" i="28"/>
  <c r="K161" i="28"/>
  <c r="E62" i="28"/>
  <c r="M62" i="28"/>
  <c r="U62" i="28"/>
  <c r="H63" i="28"/>
  <c r="P63" i="28"/>
  <c r="D64" i="28"/>
  <c r="L64" i="28"/>
  <c r="T64" i="28"/>
  <c r="H66" i="28"/>
  <c r="P66" i="28"/>
  <c r="J73" i="28"/>
  <c r="R73" i="28"/>
  <c r="E74" i="28"/>
  <c r="M74" i="28"/>
  <c r="U74" i="28"/>
  <c r="J75" i="28"/>
  <c r="C77" i="28"/>
  <c r="N77" i="28"/>
  <c r="F84" i="28"/>
  <c r="Q84" i="28"/>
  <c r="K85" i="28"/>
  <c r="D86" i="28"/>
  <c r="P86" i="28"/>
  <c r="N95" i="28"/>
  <c r="H96" i="28"/>
  <c r="D97" i="28"/>
  <c r="T97" i="28"/>
  <c r="P99" i="28"/>
  <c r="J106" i="28"/>
  <c r="D107" i="28"/>
  <c r="T107" i="28"/>
  <c r="P118" i="28"/>
  <c r="J128" i="28"/>
  <c r="E132" i="28"/>
  <c r="T140" i="28"/>
  <c r="P151" i="28"/>
  <c r="R110" i="28"/>
  <c r="J110" i="28"/>
  <c r="V108" i="28"/>
  <c r="N108" i="28"/>
  <c r="F108" i="28"/>
  <c r="R107" i="28"/>
  <c r="R109" i="28" s="1"/>
  <c r="J107" i="28"/>
  <c r="O106" i="28"/>
  <c r="G106" i="28"/>
  <c r="Q110" i="28"/>
  <c r="I110" i="28"/>
  <c r="U108" i="28"/>
  <c r="M108" i="28"/>
  <c r="E108" i="28"/>
  <c r="Q107" i="28"/>
  <c r="I107" i="28"/>
  <c r="V106" i="28"/>
  <c r="N106" i="28"/>
  <c r="F106" i="28"/>
  <c r="P110" i="28"/>
  <c r="H110" i="28"/>
  <c r="T108" i="28"/>
  <c r="L108" i="28"/>
  <c r="D108" i="28"/>
  <c r="P107" i="28"/>
  <c r="H107" i="28"/>
  <c r="U106" i="28"/>
  <c r="M106" i="28"/>
  <c r="E106" i="28"/>
  <c r="O110" i="28"/>
  <c r="G110" i="28"/>
  <c r="S108" i="28"/>
  <c r="K108" i="28"/>
  <c r="C108" i="28"/>
  <c r="O107" i="28"/>
  <c r="G107" i="28"/>
  <c r="T106" i="28"/>
  <c r="L106" i="28"/>
  <c r="D106" i="28"/>
  <c r="V110" i="28"/>
  <c r="N110" i="28"/>
  <c r="F110" i="28"/>
  <c r="U110" i="28"/>
  <c r="M110" i="28"/>
  <c r="E110" i="28"/>
  <c r="Q108" i="28"/>
  <c r="I108" i="28"/>
  <c r="Q106" i="28"/>
  <c r="K107" i="28"/>
  <c r="K110" i="28"/>
  <c r="P88" i="28"/>
  <c r="H88" i="28"/>
  <c r="U86" i="28"/>
  <c r="M86" i="28"/>
  <c r="E86" i="28"/>
  <c r="Q85" i="28"/>
  <c r="I85" i="28"/>
  <c r="U84" i="28"/>
  <c r="M84" i="28"/>
  <c r="E84" i="28"/>
  <c r="O88" i="28"/>
  <c r="G88" i="28"/>
  <c r="V88" i="28"/>
  <c r="N88" i="28"/>
  <c r="F88" i="28"/>
  <c r="S86" i="28"/>
  <c r="K86" i="28"/>
  <c r="C86" i="28"/>
  <c r="O85" i="28"/>
  <c r="G85" i="28"/>
  <c r="S84" i="28"/>
  <c r="K84" i="28"/>
  <c r="C84" i="28"/>
  <c r="U88" i="28"/>
  <c r="M88" i="28"/>
  <c r="E88" i="28"/>
  <c r="R86" i="28"/>
  <c r="J86" i="28"/>
  <c r="V85" i="28"/>
  <c r="N85" i="28"/>
  <c r="F85" i="28"/>
  <c r="R84" i="28"/>
  <c r="J84" i="28"/>
  <c r="T176" i="28"/>
  <c r="L176" i="28"/>
  <c r="D176" i="28"/>
  <c r="Q174" i="28"/>
  <c r="I174" i="28"/>
  <c r="U173" i="28"/>
  <c r="M173" i="28"/>
  <c r="E173" i="28"/>
  <c r="Q172" i="28"/>
  <c r="I172" i="28"/>
  <c r="S176" i="28"/>
  <c r="K176" i="28"/>
  <c r="C176" i="28"/>
  <c r="P174" i="28"/>
  <c r="H174" i="28"/>
  <c r="T173" i="28"/>
  <c r="L173" i="28"/>
  <c r="D173" i="28"/>
  <c r="P172" i="28"/>
  <c r="H172" i="28"/>
  <c r="R176" i="28"/>
  <c r="J176" i="28"/>
  <c r="O174" i="28"/>
  <c r="G174" i="28"/>
  <c r="S173" i="28"/>
  <c r="K173" i="28"/>
  <c r="C173" i="28"/>
  <c r="O172" i="28"/>
  <c r="G172" i="28"/>
  <c r="Q176" i="28"/>
  <c r="I176" i="28"/>
  <c r="V174" i="28"/>
  <c r="N174" i="28"/>
  <c r="F174" i="28"/>
  <c r="R173" i="28"/>
  <c r="J173" i="28"/>
  <c r="V172" i="28"/>
  <c r="N172" i="28"/>
  <c r="F172" i="28"/>
  <c r="P176" i="28"/>
  <c r="H176" i="28"/>
  <c r="U174" i="28"/>
  <c r="M174" i="28"/>
  <c r="E174" i="28"/>
  <c r="Q173" i="28"/>
  <c r="I173" i="28"/>
  <c r="U172" i="28"/>
  <c r="M172" i="28"/>
  <c r="E172" i="28"/>
  <c r="O176" i="28"/>
  <c r="G176" i="28"/>
  <c r="T174" i="28"/>
  <c r="L174" i="28"/>
  <c r="V176" i="28"/>
  <c r="K174" i="28"/>
  <c r="H173" i="28"/>
  <c r="J172" i="28"/>
  <c r="U176" i="28"/>
  <c r="J174" i="28"/>
  <c r="G173" i="28"/>
  <c r="D172" i="28"/>
  <c r="N176" i="28"/>
  <c r="D174" i="28"/>
  <c r="F173" i="28"/>
  <c r="C172" i="28"/>
  <c r="M176" i="28"/>
  <c r="C174" i="28"/>
  <c r="T172" i="28"/>
  <c r="F176" i="28"/>
  <c r="V173" i="28"/>
  <c r="S172" i="28"/>
  <c r="E176" i="28"/>
  <c r="P173" i="28"/>
  <c r="R172" i="28"/>
  <c r="S174" i="28"/>
  <c r="O173" i="28"/>
  <c r="L172" i="28"/>
  <c r="F62" i="28"/>
  <c r="N62" i="28"/>
  <c r="V62" i="28"/>
  <c r="I63" i="28"/>
  <c r="Q63" i="28"/>
  <c r="E64" i="28"/>
  <c r="M64" i="28"/>
  <c r="U64" i="28"/>
  <c r="I66" i="28"/>
  <c r="Q66" i="28"/>
  <c r="C73" i="28"/>
  <c r="K73" i="28"/>
  <c r="S73" i="28"/>
  <c r="F74" i="28"/>
  <c r="N74" i="28"/>
  <c r="V74" i="28"/>
  <c r="K75" i="28"/>
  <c r="D77" i="28"/>
  <c r="Q77" i="28"/>
  <c r="G84" i="28"/>
  <c r="T84" i="28"/>
  <c r="L85" i="28"/>
  <c r="F86" i="28"/>
  <c r="Q86" i="28"/>
  <c r="K88" i="28"/>
  <c r="C95" i="28"/>
  <c r="S95" i="28"/>
  <c r="I96" i="28"/>
  <c r="E97" i="28"/>
  <c r="U97" i="28"/>
  <c r="K106" i="28"/>
  <c r="E107" i="28"/>
  <c r="U107" i="28"/>
  <c r="C110" i="28"/>
  <c r="E117" i="28"/>
  <c r="D119" i="28"/>
  <c r="R128" i="28"/>
  <c r="M132" i="28"/>
  <c r="H141" i="28"/>
  <c r="H152" i="28"/>
  <c r="K172" i="28"/>
  <c r="J205" i="28"/>
  <c r="U99" i="28"/>
  <c r="M99" i="28"/>
  <c r="E99" i="28"/>
  <c r="Q97" i="28"/>
  <c r="I97" i="28"/>
  <c r="U96" i="28"/>
  <c r="M96" i="28"/>
  <c r="E96" i="28"/>
  <c r="R95" i="28"/>
  <c r="J95" i="28"/>
  <c r="T99" i="28"/>
  <c r="L99" i="28"/>
  <c r="D99" i="28"/>
  <c r="P97" i="28"/>
  <c r="H97" i="28"/>
  <c r="T96" i="28"/>
  <c r="L96" i="28"/>
  <c r="D96" i="28"/>
  <c r="Q95" i="28"/>
  <c r="I95" i="28"/>
  <c r="S99" i="28"/>
  <c r="K99" i="28"/>
  <c r="C99" i="28"/>
  <c r="O97" i="28"/>
  <c r="G97" i="28"/>
  <c r="S96" i="28"/>
  <c r="K96" i="28"/>
  <c r="C96" i="28"/>
  <c r="P95" i="28"/>
  <c r="H95" i="28"/>
  <c r="R99" i="28"/>
  <c r="J99" i="28"/>
  <c r="V97" i="28"/>
  <c r="N97" i="28"/>
  <c r="F97" i="28"/>
  <c r="R96" i="28"/>
  <c r="J96" i="28"/>
  <c r="O95" i="28"/>
  <c r="G95" i="28"/>
  <c r="Q187" i="28"/>
  <c r="I187" i="28"/>
  <c r="U185" i="28"/>
  <c r="M185" i="28"/>
  <c r="E185" i="28"/>
  <c r="Q184" i="28"/>
  <c r="I184" i="28"/>
  <c r="V183" i="28"/>
  <c r="N183" i="28"/>
  <c r="F183" i="28"/>
  <c r="P187" i="28"/>
  <c r="H187" i="28"/>
  <c r="T185" i="28"/>
  <c r="L185" i="28"/>
  <c r="D185" i="28"/>
  <c r="P184" i="28"/>
  <c r="H184" i="28"/>
  <c r="U183" i="28"/>
  <c r="M183" i="28"/>
  <c r="E183" i="28"/>
  <c r="O187" i="28"/>
  <c r="G187" i="28"/>
  <c r="S185" i="28"/>
  <c r="K185" i="28"/>
  <c r="C185" i="28"/>
  <c r="O184" i="28"/>
  <c r="G184" i="28"/>
  <c r="T183" i="28"/>
  <c r="L183" i="28"/>
  <c r="D183" i="28"/>
  <c r="V187" i="28"/>
  <c r="N187" i="28"/>
  <c r="F187" i="28"/>
  <c r="R185" i="28"/>
  <c r="J185" i="28"/>
  <c r="V184" i="28"/>
  <c r="N184" i="28"/>
  <c r="F184" i="28"/>
  <c r="S183" i="28"/>
  <c r="K183" i="28"/>
  <c r="C183" i="28"/>
  <c r="U187" i="28"/>
  <c r="M187" i="28"/>
  <c r="E187" i="28"/>
  <c r="Q185" i="28"/>
  <c r="I185" i="28"/>
  <c r="U184" i="28"/>
  <c r="M184" i="28"/>
  <c r="E184" i="28"/>
  <c r="R183" i="28"/>
  <c r="J183" i="28"/>
  <c r="T187" i="28"/>
  <c r="L187" i="28"/>
  <c r="D187" i="28"/>
  <c r="P185" i="28"/>
  <c r="H185" i="28"/>
  <c r="T184" i="28"/>
  <c r="L184" i="28"/>
  <c r="D184" i="28"/>
  <c r="Q183" i="28"/>
  <c r="I183" i="28"/>
  <c r="O185" i="28"/>
  <c r="C184" i="28"/>
  <c r="N185" i="28"/>
  <c r="S187" i="28"/>
  <c r="G185" i="28"/>
  <c r="P183" i="28"/>
  <c r="R187" i="28"/>
  <c r="F185" i="28"/>
  <c r="O183" i="28"/>
  <c r="K187" i="28"/>
  <c r="S184" i="28"/>
  <c r="H183" i="28"/>
  <c r="J187" i="28"/>
  <c r="R184" i="28"/>
  <c r="G183" i="28"/>
  <c r="C187" i="28"/>
  <c r="K184" i="28"/>
  <c r="G62" i="28"/>
  <c r="O62" i="28"/>
  <c r="O65" i="28" s="1"/>
  <c r="J63" i="28"/>
  <c r="R63" i="28"/>
  <c r="F64" i="28"/>
  <c r="N64" i="28"/>
  <c r="V64" i="28"/>
  <c r="J66" i="28"/>
  <c r="D73" i="28"/>
  <c r="L73" i="28"/>
  <c r="T73" i="28"/>
  <c r="G74" i="28"/>
  <c r="O74" i="28"/>
  <c r="C75" i="28"/>
  <c r="M75" i="28"/>
  <c r="E77" i="28"/>
  <c r="S77" i="28"/>
  <c r="H84" i="28"/>
  <c r="V84" i="28"/>
  <c r="M85" i="28"/>
  <c r="G86" i="28"/>
  <c r="T86" i="28"/>
  <c r="L88" i="28"/>
  <c r="D95" i="28"/>
  <c r="T95" i="28"/>
  <c r="N96" i="28"/>
  <c r="J97" i="28"/>
  <c r="F99" i="28"/>
  <c r="V99" i="28"/>
  <c r="P106" i="28"/>
  <c r="F107" i="28"/>
  <c r="V107" i="28"/>
  <c r="D110" i="28"/>
  <c r="F117" i="28"/>
  <c r="L119" i="28"/>
  <c r="U132" i="28"/>
  <c r="P141" i="28"/>
  <c r="I154" i="28"/>
  <c r="N173" i="28"/>
  <c r="A172" i="28"/>
  <c r="A173" i="28" s="1"/>
  <c r="A174" i="28" s="1"/>
  <c r="A175" i="28" s="1"/>
  <c r="A176" i="28" s="1"/>
  <c r="A177" i="28" s="1"/>
  <c r="A178" i="28" s="1"/>
  <c r="A179" i="28" s="1"/>
  <c r="A161" i="28"/>
  <c r="A162" i="28" s="1"/>
  <c r="A163" i="28" s="1"/>
  <c r="A164" i="28" s="1"/>
  <c r="A165" i="28" s="1"/>
  <c r="A166" i="28" s="1"/>
  <c r="A167" i="28" s="1"/>
  <c r="A168" i="28" s="1"/>
  <c r="A150" i="28"/>
  <c r="A151" i="28" s="1"/>
  <c r="A152" i="28" s="1"/>
  <c r="A153" i="28" s="1"/>
  <c r="A154" i="28" s="1"/>
  <c r="A155" i="28" s="1"/>
  <c r="A156" i="28" s="1"/>
  <c r="A157" i="28" s="1"/>
  <c r="A139" i="28"/>
  <c r="A140" i="28" s="1"/>
  <c r="A141" i="28" s="1"/>
  <c r="A142" i="28" s="1"/>
  <c r="A143" i="28" s="1"/>
  <c r="A144" i="28" s="1"/>
  <c r="A145" i="28" s="1"/>
  <c r="A146" i="28" s="1"/>
  <c r="A84" i="28"/>
  <c r="A85" i="28" s="1"/>
  <c r="A86" i="28" s="1"/>
  <c r="A87" i="28" s="1"/>
  <c r="A88" i="28" s="1"/>
  <c r="A89" i="28" s="1"/>
  <c r="A90" i="28" s="1"/>
  <c r="A91" i="28" s="1"/>
  <c r="A51" i="28"/>
  <c r="A52" i="28" s="1"/>
  <c r="A53" i="28" s="1"/>
  <c r="A54" i="28" s="1"/>
  <c r="A55" i="28" s="1"/>
  <c r="A56" i="28" s="1"/>
  <c r="A57" i="28" s="1"/>
  <c r="A58" i="28" s="1"/>
  <c r="H51" i="28"/>
  <c r="P51" i="28"/>
  <c r="C52" i="28"/>
  <c r="K52" i="28"/>
  <c r="S52" i="28"/>
  <c r="G53" i="28"/>
  <c r="O53" i="28"/>
  <c r="G55" i="28"/>
  <c r="O55" i="28"/>
  <c r="I51" i="28"/>
  <c r="Q51" i="28"/>
  <c r="D52" i="28"/>
  <c r="L52" i="28"/>
  <c r="T52" i="28"/>
  <c r="H53" i="28"/>
  <c r="P53" i="28"/>
  <c r="H55" i="28"/>
  <c r="P55" i="28"/>
  <c r="J51" i="28"/>
  <c r="R51" i="28"/>
  <c r="E52" i="28"/>
  <c r="M52" i="28"/>
  <c r="U52" i="28"/>
  <c r="I53" i="28"/>
  <c r="Q53" i="28"/>
  <c r="I55" i="28"/>
  <c r="Q55" i="28"/>
  <c r="C51" i="28"/>
  <c r="K51" i="28"/>
  <c r="S51" i="28"/>
  <c r="F52" i="28"/>
  <c r="N52" i="28"/>
  <c r="V52" i="28"/>
  <c r="J53" i="28"/>
  <c r="R53" i="28"/>
  <c r="J55" i="28"/>
  <c r="R55" i="28"/>
  <c r="J29" i="28"/>
  <c r="D51" i="28"/>
  <c r="L51" i="28"/>
  <c r="T51" i="28"/>
  <c r="G52" i="28"/>
  <c r="O52" i="28"/>
  <c r="C53" i="28"/>
  <c r="K53" i="28"/>
  <c r="S53" i="28"/>
  <c r="C55" i="28"/>
  <c r="K55" i="28"/>
  <c r="S55" i="28"/>
  <c r="E51" i="28"/>
  <c r="M51" i="28"/>
  <c r="U51" i="28"/>
  <c r="H52" i="28"/>
  <c r="P52" i="28"/>
  <c r="D53" i="28"/>
  <c r="L53" i="28"/>
  <c r="T53" i="28"/>
  <c r="D55" i="28"/>
  <c r="L55" i="28"/>
  <c r="T55" i="28"/>
  <c r="Q40" i="28"/>
  <c r="F51" i="28"/>
  <c r="N51" i="28"/>
  <c r="V51" i="28"/>
  <c r="I52" i="28"/>
  <c r="Q52" i="28"/>
  <c r="E53" i="28"/>
  <c r="M53" i="28"/>
  <c r="U53" i="28"/>
  <c r="E55" i="28"/>
  <c r="M55" i="28"/>
  <c r="U55" i="28"/>
  <c r="G51" i="28"/>
  <c r="O51" i="28"/>
  <c r="J52" i="28"/>
  <c r="R52" i="28"/>
  <c r="F53" i="28"/>
  <c r="N53" i="28"/>
  <c r="V53" i="28"/>
  <c r="F55" i="28"/>
  <c r="N55" i="28"/>
  <c r="A40" i="28"/>
  <c r="A41" i="28" s="1"/>
  <c r="A42" i="28" s="1"/>
  <c r="A43" i="28" s="1"/>
  <c r="A44" i="28" s="1"/>
  <c r="A45" i="28" s="1"/>
  <c r="A46" i="28" s="1"/>
  <c r="A47" i="28" s="1"/>
  <c r="P40" i="28"/>
  <c r="T41" i="28"/>
  <c r="U41" i="28"/>
  <c r="G42" i="28"/>
  <c r="R40" i="28"/>
  <c r="P42" i="28"/>
  <c r="C41" i="28"/>
  <c r="Q42" i="28"/>
  <c r="D41" i="28"/>
  <c r="G44" i="28"/>
  <c r="M41" i="28"/>
  <c r="H44" i="28"/>
  <c r="S41" i="28"/>
  <c r="I44" i="28"/>
  <c r="R29" i="28"/>
  <c r="H40" i="28"/>
  <c r="E41" i="28"/>
  <c r="H42" i="28"/>
  <c r="O44" i="28"/>
  <c r="I40" i="28"/>
  <c r="K41" i="28"/>
  <c r="I42" i="28"/>
  <c r="P44" i="28"/>
  <c r="J40" i="28"/>
  <c r="L41" i="28"/>
  <c r="O42" i="28"/>
  <c r="Q44" i="28"/>
  <c r="K40" i="28"/>
  <c r="J42" i="28"/>
  <c r="J44" i="28"/>
  <c r="D40" i="28"/>
  <c r="K42" i="28"/>
  <c r="S44" i="28"/>
  <c r="E40" i="28"/>
  <c r="M40" i="28"/>
  <c r="U40" i="28"/>
  <c r="H41" i="28"/>
  <c r="P41" i="28"/>
  <c r="D42" i="28"/>
  <c r="L42" i="28"/>
  <c r="T42" i="28"/>
  <c r="D44" i="28"/>
  <c r="L44" i="28"/>
  <c r="T44" i="28"/>
  <c r="R42" i="28"/>
  <c r="L40" i="28"/>
  <c r="T40" i="28"/>
  <c r="G41" i="28"/>
  <c r="O41" i="28"/>
  <c r="C42" i="28"/>
  <c r="S42" i="28"/>
  <c r="C44" i="28"/>
  <c r="K44" i="28"/>
  <c r="F40" i="28"/>
  <c r="N40" i="28"/>
  <c r="V40" i="28"/>
  <c r="I41" i="28"/>
  <c r="Q41" i="28"/>
  <c r="E42" i="28"/>
  <c r="M42" i="28"/>
  <c r="U42" i="28"/>
  <c r="E44" i="28"/>
  <c r="M44" i="28"/>
  <c r="U44" i="28"/>
  <c r="U30" i="28"/>
  <c r="C40" i="28"/>
  <c r="S40" i="28"/>
  <c r="F41" i="28"/>
  <c r="N41" i="28"/>
  <c r="V41" i="28"/>
  <c r="R44" i="28"/>
  <c r="G40" i="28"/>
  <c r="O40" i="28"/>
  <c r="J41" i="28"/>
  <c r="R41" i="28"/>
  <c r="F42" i="28"/>
  <c r="N42" i="28"/>
  <c r="V42" i="28"/>
  <c r="F44" i="28"/>
  <c r="N44" i="28"/>
  <c r="M30" i="28"/>
  <c r="I31" i="28"/>
  <c r="J31" i="28"/>
  <c r="Q31" i="28"/>
  <c r="S29" i="28"/>
  <c r="R31" i="28"/>
  <c r="E30" i="28"/>
  <c r="I33" i="28"/>
  <c r="F30" i="28"/>
  <c r="Q33" i="28"/>
  <c r="A29" i="28"/>
  <c r="A30" i="28" s="1"/>
  <c r="A31" i="28" s="1"/>
  <c r="A32" i="28" s="1"/>
  <c r="A33" i="28" s="1"/>
  <c r="A34" i="28" s="1"/>
  <c r="A35" i="28" s="1"/>
  <c r="A36" i="28" s="1"/>
  <c r="C29" i="28"/>
  <c r="N30" i="28"/>
  <c r="J33" i="28"/>
  <c r="K29" i="28"/>
  <c r="V30" i="28"/>
  <c r="R33" i="28"/>
  <c r="H29" i="28"/>
  <c r="P29" i="28"/>
  <c r="C30" i="28"/>
  <c r="K30" i="28"/>
  <c r="S30" i="28"/>
  <c r="G31" i="28"/>
  <c r="O31" i="28"/>
  <c r="G33" i="28"/>
  <c r="O33" i="28"/>
  <c r="I29" i="28"/>
  <c r="Q29" i="28"/>
  <c r="D30" i="28"/>
  <c r="L30" i="28"/>
  <c r="T30" i="28"/>
  <c r="H31" i="28"/>
  <c r="P31" i="28"/>
  <c r="H33" i="28"/>
  <c r="P33" i="28"/>
  <c r="D29" i="28"/>
  <c r="L29" i="28"/>
  <c r="T29" i="28"/>
  <c r="G30" i="28"/>
  <c r="O30" i="28"/>
  <c r="C31" i="28"/>
  <c r="K31" i="28"/>
  <c r="S31" i="28"/>
  <c r="C33" i="28"/>
  <c r="K33" i="28"/>
  <c r="S33" i="28"/>
  <c r="E29" i="28"/>
  <c r="M29" i="28"/>
  <c r="U29" i="28"/>
  <c r="H30" i="28"/>
  <c r="P30" i="28"/>
  <c r="D31" i="28"/>
  <c r="L31" i="28"/>
  <c r="T31" i="28"/>
  <c r="D33" i="28"/>
  <c r="L33" i="28"/>
  <c r="T33" i="28"/>
  <c r="F29" i="28"/>
  <c r="N29" i="28"/>
  <c r="V29" i="28"/>
  <c r="I30" i="28"/>
  <c r="Q30" i="28"/>
  <c r="E31" i="28"/>
  <c r="M31" i="28"/>
  <c r="U31" i="28"/>
  <c r="E33" i="28"/>
  <c r="M33" i="28"/>
  <c r="U33" i="28"/>
  <c r="G29" i="28"/>
  <c r="O29" i="28"/>
  <c r="J30" i="28"/>
  <c r="R30" i="28"/>
  <c r="F31" i="28"/>
  <c r="N31" i="28"/>
  <c r="V31" i="28"/>
  <c r="F33" i="28"/>
  <c r="N33" i="28"/>
  <c r="Q18" i="28"/>
  <c r="N22" i="28"/>
  <c r="G22" i="28"/>
  <c r="F22" i="28"/>
  <c r="O22" i="28"/>
  <c r="F19" i="28"/>
  <c r="C22" i="28"/>
  <c r="V22" i="28"/>
  <c r="I18" i="28"/>
  <c r="U22" i="28"/>
  <c r="M22" i="28"/>
  <c r="E22" i="28"/>
  <c r="T22" i="28"/>
  <c r="L22" i="28"/>
  <c r="D22" i="28"/>
  <c r="S22" i="28"/>
  <c r="K22" i="28"/>
  <c r="C20" i="28"/>
  <c r="R22" i="28"/>
  <c r="J22" i="28"/>
  <c r="V19" i="28"/>
  <c r="O20" i="28"/>
  <c r="Q22" i="28"/>
  <c r="I22" i="28"/>
  <c r="N19" i="28"/>
  <c r="G20" i="28"/>
  <c r="A18" i="28"/>
  <c r="A19" i="28" s="1"/>
  <c r="A20" i="28" s="1"/>
  <c r="A21" i="28" s="1"/>
  <c r="A22" i="28" s="1"/>
  <c r="A23" i="28" s="1"/>
  <c r="A24" i="28" s="1"/>
  <c r="A25" i="28" s="1"/>
  <c r="P22" i="28"/>
  <c r="H22" i="28"/>
  <c r="F20" i="28"/>
  <c r="L19" i="28"/>
  <c r="M20" i="28"/>
  <c r="V18" i="28"/>
  <c r="L20" i="28"/>
  <c r="U18" i="28"/>
  <c r="E18" i="28"/>
  <c r="S20" i="28"/>
  <c r="N20" i="28"/>
  <c r="T19" i="28"/>
  <c r="D19" i="28"/>
  <c r="O18" i="28"/>
  <c r="G18" i="28"/>
  <c r="E20" i="28"/>
  <c r="D20" i="28"/>
  <c r="R19" i="28"/>
  <c r="M18" i="28"/>
  <c r="K20" i="28"/>
  <c r="C18" i="28"/>
  <c r="P19" i="28"/>
  <c r="H19" i="28"/>
  <c r="S18" i="28"/>
  <c r="K18" i="28"/>
  <c r="Q20" i="28"/>
  <c r="I20" i="28"/>
  <c r="U19" i="28"/>
  <c r="M19" i="28"/>
  <c r="E19" i="28"/>
  <c r="P18" i="28"/>
  <c r="H18" i="28"/>
  <c r="V20" i="28"/>
  <c r="U20" i="28"/>
  <c r="S19" i="28"/>
  <c r="K19" i="28"/>
  <c r="N18" i="28"/>
  <c r="F18" i="28"/>
  <c r="T20" i="28"/>
  <c r="J19" i="28"/>
  <c r="Q19" i="28"/>
  <c r="I19" i="28"/>
  <c r="T18" i="28"/>
  <c r="L18" i="28"/>
  <c r="D18" i="28"/>
  <c r="R20" i="28"/>
  <c r="J20" i="28"/>
  <c r="C19" i="28"/>
  <c r="O19" i="28"/>
  <c r="G19" i="28"/>
  <c r="R18" i="28"/>
  <c r="J18" i="28"/>
  <c r="P20" i="28"/>
  <c r="G42" i="27"/>
  <c r="O40" i="27"/>
  <c r="BP453" i="19"/>
  <c r="BP107" i="19"/>
  <c r="BP643" i="19"/>
  <c r="BP368" i="19"/>
  <c r="BP111" i="19"/>
  <c r="H53" i="27"/>
  <c r="D195" i="27"/>
  <c r="BP102" i="19"/>
  <c r="BP119" i="19"/>
  <c r="U132" i="27"/>
  <c r="U150" i="27"/>
  <c r="Q107" i="27"/>
  <c r="BP648" i="19"/>
  <c r="R51" i="27"/>
  <c r="P108" i="27"/>
  <c r="V132" i="27"/>
  <c r="T108" i="27"/>
  <c r="M55" i="27"/>
  <c r="N55" i="27"/>
  <c r="BP257" i="19"/>
  <c r="D53" i="27"/>
  <c r="R128" i="27"/>
  <c r="E207" i="27"/>
  <c r="BP599" i="19"/>
  <c r="BP611" i="19"/>
  <c r="Q110" i="27"/>
  <c r="BP86" i="19"/>
  <c r="BP123" i="19"/>
  <c r="BP103" i="19"/>
  <c r="BP343" i="19"/>
  <c r="BP336" i="19"/>
  <c r="BP422" i="19"/>
  <c r="D96" i="27"/>
  <c r="P106" i="27"/>
  <c r="U110" i="27"/>
  <c r="P140" i="27"/>
  <c r="BP90" i="19"/>
  <c r="BP87" i="19"/>
  <c r="BP617" i="19"/>
  <c r="M106" i="27"/>
  <c r="BP83" i="19"/>
  <c r="BP436" i="19"/>
  <c r="BP598" i="19"/>
  <c r="D97" i="27"/>
  <c r="T106" i="27"/>
  <c r="G206" i="27"/>
  <c r="BP331" i="19"/>
  <c r="BP74" i="19"/>
  <c r="BP320" i="19"/>
  <c r="P44" i="27"/>
  <c r="F86" i="27"/>
  <c r="E97" i="27"/>
  <c r="J206" i="27"/>
  <c r="BP299" i="19"/>
  <c r="H42" i="27"/>
  <c r="S44" i="27"/>
  <c r="BP310" i="19"/>
  <c r="BP588" i="19"/>
  <c r="Q40" i="27"/>
  <c r="D141" i="27"/>
  <c r="BP303" i="19"/>
  <c r="BP414" i="19"/>
  <c r="O42" i="27"/>
  <c r="T129" i="27"/>
  <c r="H151" i="27"/>
  <c r="BP291" i="19"/>
  <c r="BP335" i="19"/>
  <c r="BP329" i="19"/>
  <c r="BP511" i="19"/>
  <c r="BP572" i="19"/>
  <c r="K41" i="27"/>
  <c r="H52" i="27"/>
  <c r="T53" i="27"/>
  <c r="U129" i="27"/>
  <c r="Q139" i="27"/>
  <c r="O152" i="27"/>
  <c r="BP298" i="19"/>
  <c r="S121" i="27"/>
  <c r="L231" i="27"/>
  <c r="BP82" i="19"/>
  <c r="BP95" i="19"/>
  <c r="BP79" i="19"/>
  <c r="BP236" i="19"/>
  <c r="BP302" i="19"/>
  <c r="BP340" i="19"/>
  <c r="BP432" i="19"/>
  <c r="BP413" i="19"/>
  <c r="BP615" i="19"/>
  <c r="BP629" i="19"/>
  <c r="BP632" i="19"/>
  <c r="L41" i="27"/>
  <c r="C44" i="27"/>
  <c r="J51" i="27"/>
  <c r="L52" i="27"/>
  <c r="E95" i="27"/>
  <c r="S99" i="27"/>
  <c r="L107" i="27"/>
  <c r="T130" i="27"/>
  <c r="R139" i="27"/>
  <c r="P152" i="27"/>
  <c r="M184" i="27"/>
  <c r="S140" i="27"/>
  <c r="BP428" i="19"/>
  <c r="BP527" i="19"/>
  <c r="P53" i="27"/>
  <c r="Q53" i="27"/>
  <c r="BP94" i="19"/>
  <c r="BP77" i="19"/>
  <c r="BP307" i="19"/>
  <c r="BP321" i="19"/>
  <c r="BP418" i="19"/>
  <c r="BP577" i="19"/>
  <c r="BP601" i="19"/>
  <c r="M41" i="27"/>
  <c r="F44" i="27"/>
  <c r="M51" i="27"/>
  <c r="T52" i="27"/>
  <c r="F95" i="27"/>
  <c r="V99" i="27"/>
  <c r="N128" i="27"/>
  <c r="V139" i="27"/>
  <c r="S143" i="27"/>
  <c r="R198" i="27"/>
  <c r="O227" i="27"/>
  <c r="BP294" i="19"/>
  <c r="P40" i="27"/>
  <c r="P119" i="27"/>
  <c r="I42" i="27"/>
  <c r="V44" i="27"/>
  <c r="D52" i="27"/>
  <c r="R55" i="27"/>
  <c r="P129" i="27"/>
  <c r="C41" i="27"/>
  <c r="E52" i="27"/>
  <c r="V141" i="27"/>
  <c r="BP93" i="19"/>
  <c r="BP75" i="19"/>
  <c r="BP288" i="19"/>
  <c r="BP327" i="19"/>
  <c r="BP412" i="19"/>
  <c r="BP523" i="19"/>
  <c r="BP607" i="19"/>
  <c r="G40" i="27"/>
  <c r="S41" i="27"/>
  <c r="H44" i="27"/>
  <c r="P51" i="27"/>
  <c r="U52" i="27"/>
  <c r="J55" i="27"/>
  <c r="R107" i="27"/>
  <c r="O128" i="27"/>
  <c r="C132" i="27"/>
  <c r="R227" i="27"/>
  <c r="BP139" i="19"/>
  <c r="BP156" i="19"/>
  <c r="H97" i="27"/>
  <c r="C99" i="27"/>
  <c r="E195" i="27"/>
  <c r="S198" i="27"/>
  <c r="BP85" i="19"/>
  <c r="BP115" i="19"/>
  <c r="BP155" i="19"/>
  <c r="BP151" i="19"/>
  <c r="BP142" i="19"/>
  <c r="BP196" i="19"/>
  <c r="BP240" i="19"/>
  <c r="BP319" i="19"/>
  <c r="BP339" i="19"/>
  <c r="BP325" i="19"/>
  <c r="BP372" i="19"/>
  <c r="BP426" i="19"/>
  <c r="BP417" i="19"/>
  <c r="BP457" i="19"/>
  <c r="BP515" i="19"/>
  <c r="BP581" i="19"/>
  <c r="BP576" i="19"/>
  <c r="BP621" i="19"/>
  <c r="BP605" i="19"/>
  <c r="D40" i="27"/>
  <c r="T40" i="27"/>
  <c r="P41" i="27"/>
  <c r="L42" i="27"/>
  <c r="G44" i="27"/>
  <c r="Q51" i="27"/>
  <c r="K52" i="27"/>
  <c r="G53" i="27"/>
  <c r="O55" i="27"/>
  <c r="O75" i="27"/>
  <c r="F84" i="27"/>
  <c r="M95" i="27"/>
  <c r="I96" i="27"/>
  <c r="L97" i="27"/>
  <c r="F99" i="27"/>
  <c r="U106" i="27"/>
  <c r="U107" i="27"/>
  <c r="C110" i="27"/>
  <c r="E130" i="27"/>
  <c r="D132" i="27"/>
  <c r="E141" i="27"/>
  <c r="E143" i="27"/>
  <c r="F150" i="27"/>
  <c r="I151" i="27"/>
  <c r="E187" i="27"/>
  <c r="R195" i="27"/>
  <c r="H207" i="27"/>
  <c r="T217" i="27"/>
  <c r="O231" i="27"/>
  <c r="BP152" i="19"/>
  <c r="BP143" i="19"/>
  <c r="BP134" i="19"/>
  <c r="I86" i="27"/>
  <c r="BP360" i="19"/>
  <c r="BP430" i="19"/>
  <c r="BP421" i="19"/>
  <c r="BP651" i="19"/>
  <c r="BP640" i="19"/>
  <c r="BP635" i="19"/>
  <c r="R75" i="27"/>
  <c r="G84" i="27"/>
  <c r="S88" i="27"/>
  <c r="N95" i="27"/>
  <c r="L96" i="27"/>
  <c r="M97" i="27"/>
  <c r="J99" i="27"/>
  <c r="D106" i="27"/>
  <c r="F108" i="27"/>
  <c r="G110" i="27"/>
  <c r="C129" i="27"/>
  <c r="I130" i="27"/>
  <c r="G132" i="27"/>
  <c r="C139" i="27"/>
  <c r="E140" i="27"/>
  <c r="H141" i="27"/>
  <c r="F143" i="27"/>
  <c r="J150" i="27"/>
  <c r="Q151" i="27"/>
  <c r="G154" i="27"/>
  <c r="S195" i="27"/>
  <c r="C218" i="27"/>
  <c r="O228" i="27"/>
  <c r="L77" i="27"/>
  <c r="BP248" i="19"/>
  <c r="BP465" i="19"/>
  <c r="BP647" i="19"/>
  <c r="BP636" i="19"/>
  <c r="BP154" i="19"/>
  <c r="BP150" i="19"/>
  <c r="BP136" i="19"/>
  <c r="BP232" i="19"/>
  <c r="BP333" i="19"/>
  <c r="BP324" i="19"/>
  <c r="BP364" i="19"/>
  <c r="BP434" i="19"/>
  <c r="BP425" i="19"/>
  <c r="BP416" i="19"/>
  <c r="BP449" i="19"/>
  <c r="BP507" i="19"/>
  <c r="BP585" i="19"/>
  <c r="BP580" i="19"/>
  <c r="BP609" i="19"/>
  <c r="H40" i="27"/>
  <c r="D41" i="27"/>
  <c r="T41" i="27"/>
  <c r="P42" i="27"/>
  <c r="K44" i="27"/>
  <c r="E51" i="27"/>
  <c r="U51" i="27"/>
  <c r="M52" i="27"/>
  <c r="I53" i="27"/>
  <c r="E55" i="27"/>
  <c r="U55" i="27"/>
  <c r="T88" i="27"/>
  <c r="Q95" i="27"/>
  <c r="P96" i="27"/>
  <c r="P97" i="27"/>
  <c r="K99" i="27"/>
  <c r="E106" i="27"/>
  <c r="C107" i="27"/>
  <c r="G108" i="27"/>
  <c r="H110" i="27"/>
  <c r="J118" i="27"/>
  <c r="E128" i="27"/>
  <c r="F129" i="27"/>
  <c r="J130" i="27"/>
  <c r="L132" i="27"/>
  <c r="H139" i="27"/>
  <c r="F140" i="27"/>
  <c r="M141" i="27"/>
  <c r="J143" i="27"/>
  <c r="L150" i="27"/>
  <c r="R151" i="27"/>
  <c r="I154" i="27"/>
  <c r="M196" i="27"/>
  <c r="I205" i="27"/>
  <c r="R228" i="27"/>
  <c r="BP148" i="19"/>
  <c r="J173" i="27"/>
  <c r="BP204" i="19"/>
  <c r="BP147" i="19"/>
  <c r="BP216" i="19"/>
  <c r="BP445" i="19"/>
  <c r="BP652" i="19"/>
  <c r="BP631" i="19"/>
  <c r="BP146" i="19"/>
  <c r="BP352" i="19"/>
  <c r="BP133" i="19"/>
  <c r="BP140" i="19"/>
  <c r="BP200" i="19"/>
  <c r="BP226" i="19"/>
  <c r="BP244" i="19"/>
  <c r="BP311" i="19"/>
  <c r="BP306" i="19"/>
  <c r="BP295" i="19"/>
  <c r="BP290" i="19"/>
  <c r="BP337" i="19"/>
  <c r="BP328" i="19"/>
  <c r="BP429" i="19"/>
  <c r="BP420" i="19"/>
  <c r="BP461" i="19"/>
  <c r="BP519" i="19"/>
  <c r="BP619" i="19"/>
  <c r="BP603" i="19"/>
  <c r="BP644" i="19"/>
  <c r="BP639" i="19"/>
  <c r="I40" i="27"/>
  <c r="E41" i="27"/>
  <c r="U41" i="27"/>
  <c r="Q42" i="27"/>
  <c r="N44" i="27"/>
  <c r="H51" i="27"/>
  <c r="P52" i="27"/>
  <c r="L53" i="27"/>
  <c r="F55" i="27"/>
  <c r="V55" i="27"/>
  <c r="O73" i="27"/>
  <c r="E85" i="27"/>
  <c r="U95" i="27"/>
  <c r="Q96" i="27"/>
  <c r="T97" i="27"/>
  <c r="N99" i="27"/>
  <c r="H106" i="27"/>
  <c r="H107" i="27"/>
  <c r="J108" i="27"/>
  <c r="L110" i="27"/>
  <c r="F128" i="27"/>
  <c r="K129" i="27"/>
  <c r="N130" i="27"/>
  <c r="M132" i="27"/>
  <c r="I139" i="27"/>
  <c r="J140" i="27"/>
  <c r="N141" i="27"/>
  <c r="N143" i="27"/>
  <c r="O150" i="27"/>
  <c r="F152" i="27"/>
  <c r="Q154" i="27"/>
  <c r="K194" i="27"/>
  <c r="O196" i="27"/>
  <c r="M205" i="27"/>
  <c r="S209" i="27"/>
  <c r="T229" i="27"/>
  <c r="N74" i="27"/>
  <c r="BP138" i="19"/>
  <c r="BP228" i="19"/>
  <c r="R74" i="27"/>
  <c r="I95" i="27"/>
  <c r="H96" i="27"/>
  <c r="BP208" i="19"/>
  <c r="BP91" i="19"/>
  <c r="BP78" i="19"/>
  <c r="BP157" i="19"/>
  <c r="BP153" i="19"/>
  <c r="BP144" i="19"/>
  <c r="BP135" i="19"/>
  <c r="BP212" i="19"/>
  <c r="BP341" i="19"/>
  <c r="BP332" i="19"/>
  <c r="BP323" i="19"/>
  <c r="BP356" i="19"/>
  <c r="BP433" i="19"/>
  <c r="BP424" i="19"/>
  <c r="BP589" i="19"/>
  <c r="BP584" i="19"/>
  <c r="BP573" i="19"/>
  <c r="BP613" i="19"/>
  <c r="L40" i="27"/>
  <c r="H41" i="27"/>
  <c r="D42" i="27"/>
  <c r="T42" i="27"/>
  <c r="O44" i="27"/>
  <c r="I51" i="27"/>
  <c r="C52" i="27"/>
  <c r="S52" i="27"/>
  <c r="O53" i="27"/>
  <c r="G55" i="27"/>
  <c r="P73" i="27"/>
  <c r="I85" i="27"/>
  <c r="V95" i="27"/>
  <c r="T96" i="27"/>
  <c r="U97" i="27"/>
  <c r="R99" i="27"/>
  <c r="L106" i="27"/>
  <c r="I107" i="27"/>
  <c r="O108" i="27"/>
  <c r="P110" i="27"/>
  <c r="O119" i="27"/>
  <c r="I128" i="27"/>
  <c r="L129" i="27"/>
  <c r="R130" i="27"/>
  <c r="P132" i="27"/>
  <c r="M139" i="27"/>
  <c r="N140" i="27"/>
  <c r="Q141" i="27"/>
  <c r="O143" i="27"/>
  <c r="T150" i="27"/>
  <c r="G152" i="27"/>
  <c r="R154" i="27"/>
  <c r="E184" i="27"/>
  <c r="U209" i="27"/>
  <c r="V229" i="27"/>
  <c r="BP388" i="19"/>
  <c r="H62" i="27"/>
  <c r="D63" i="27"/>
  <c r="G64" i="27"/>
  <c r="U66" i="27"/>
  <c r="R163" i="27"/>
  <c r="S165" i="27"/>
  <c r="BP404" i="19"/>
  <c r="BP556" i="19"/>
  <c r="BP548" i="19"/>
  <c r="G63" i="27"/>
  <c r="BP396" i="19"/>
  <c r="BP384" i="19"/>
  <c r="BP540" i="19"/>
  <c r="BP277" i="19"/>
  <c r="BP265" i="19"/>
  <c r="O165" i="27"/>
  <c r="G165" i="27"/>
  <c r="Q163" i="27"/>
  <c r="I163" i="27"/>
  <c r="U162" i="27"/>
  <c r="M162" i="27"/>
  <c r="E162" i="27"/>
  <c r="R161" i="27"/>
  <c r="J161" i="27"/>
  <c r="Q165" i="27"/>
  <c r="H165" i="27"/>
  <c r="O163" i="27"/>
  <c r="F163" i="27"/>
  <c r="Q162" i="27"/>
  <c r="H162" i="27"/>
  <c r="T161" i="27"/>
  <c r="K161" i="27"/>
  <c r="P165" i="27"/>
  <c r="F165" i="27"/>
  <c r="N163" i="27"/>
  <c r="E163" i="27"/>
  <c r="P162" i="27"/>
  <c r="G162" i="27"/>
  <c r="S161" i="27"/>
  <c r="I161" i="27"/>
  <c r="N165" i="27"/>
  <c r="E165" i="27"/>
  <c r="V163" i="27"/>
  <c r="M163" i="27"/>
  <c r="D163" i="27"/>
  <c r="O162" i="27"/>
  <c r="F162" i="27"/>
  <c r="Q161" i="27"/>
  <c r="H161" i="27"/>
  <c r="V165" i="27"/>
  <c r="M165" i="27"/>
  <c r="D165" i="27"/>
  <c r="U163" i="27"/>
  <c r="L163" i="27"/>
  <c r="C163" i="27"/>
  <c r="N162" i="27"/>
  <c r="D162" i="27"/>
  <c r="P161" i="27"/>
  <c r="G161" i="27"/>
  <c r="U165" i="27"/>
  <c r="L165" i="27"/>
  <c r="C165" i="27"/>
  <c r="T163" i="27"/>
  <c r="K163" i="27"/>
  <c r="V162" i="27"/>
  <c r="L162" i="27"/>
  <c r="C162" i="27"/>
  <c r="O161" i="27"/>
  <c r="F161" i="27"/>
  <c r="T165" i="27"/>
  <c r="K165" i="27"/>
  <c r="S163" i="27"/>
  <c r="J163" i="27"/>
  <c r="T162" i="27"/>
  <c r="K162" i="27"/>
  <c r="N161" i="27"/>
  <c r="E161" i="27"/>
  <c r="H64" i="27"/>
  <c r="V66" i="27"/>
  <c r="BP92" i="19"/>
  <c r="BP84" i="19"/>
  <c r="BP76" i="19"/>
  <c r="BP126" i="19"/>
  <c r="BP122" i="19"/>
  <c r="BP118" i="19"/>
  <c r="BP114" i="19"/>
  <c r="BP110" i="19"/>
  <c r="BP106" i="19"/>
  <c r="BP195" i="19"/>
  <c r="BP342" i="19"/>
  <c r="BP338" i="19"/>
  <c r="BP334" i="19"/>
  <c r="BP330" i="19"/>
  <c r="BP326" i="19"/>
  <c r="BP371" i="19"/>
  <c r="BP367" i="19"/>
  <c r="BP363" i="19"/>
  <c r="BP359" i="19"/>
  <c r="BP355" i="19"/>
  <c r="BP351" i="19"/>
  <c r="BP403" i="19"/>
  <c r="BP399" i="19"/>
  <c r="BP395" i="19"/>
  <c r="BP391" i="19"/>
  <c r="BP387" i="19"/>
  <c r="BP383" i="19"/>
  <c r="BP526" i="19"/>
  <c r="BP522" i="19"/>
  <c r="BP518" i="19"/>
  <c r="BP514" i="19"/>
  <c r="BP510" i="19"/>
  <c r="BP506" i="19"/>
  <c r="BP559" i="19"/>
  <c r="BP555" i="19"/>
  <c r="BP551" i="19"/>
  <c r="BP547" i="19"/>
  <c r="BP543" i="19"/>
  <c r="BP539" i="19"/>
  <c r="BP591" i="19"/>
  <c r="BP587" i="19"/>
  <c r="BP583" i="19"/>
  <c r="BP579" i="19"/>
  <c r="BP575" i="19"/>
  <c r="S77" i="27"/>
  <c r="K77" i="27"/>
  <c r="C77" i="27"/>
  <c r="U75" i="27"/>
  <c r="M75" i="27"/>
  <c r="E75" i="27"/>
  <c r="Q74" i="27"/>
  <c r="I74" i="27"/>
  <c r="V73" i="27"/>
  <c r="N73" i="27"/>
  <c r="F73" i="27"/>
  <c r="R77" i="27"/>
  <c r="J77" i="27"/>
  <c r="T75" i="27"/>
  <c r="L75" i="27"/>
  <c r="D75" i="27"/>
  <c r="P74" i="27"/>
  <c r="H74" i="27"/>
  <c r="U73" i="27"/>
  <c r="M73" i="27"/>
  <c r="E73" i="27"/>
  <c r="Q77" i="27"/>
  <c r="I77" i="27"/>
  <c r="S75" i="27"/>
  <c r="K75" i="27"/>
  <c r="C75" i="27"/>
  <c r="O74" i="27"/>
  <c r="G74" i="27"/>
  <c r="T73" i="27"/>
  <c r="L73" i="27"/>
  <c r="D73" i="27"/>
  <c r="O77" i="27"/>
  <c r="G77" i="27"/>
  <c r="Q75" i="27"/>
  <c r="I75" i="27"/>
  <c r="U74" i="27"/>
  <c r="M74" i="27"/>
  <c r="E74" i="27"/>
  <c r="R73" i="27"/>
  <c r="J73" i="27"/>
  <c r="V77" i="27"/>
  <c r="N77" i="27"/>
  <c r="F77" i="27"/>
  <c r="P75" i="27"/>
  <c r="H75" i="27"/>
  <c r="T74" i="27"/>
  <c r="L74" i="27"/>
  <c r="D74" i="27"/>
  <c r="Q73" i="27"/>
  <c r="I73" i="27"/>
  <c r="V176" i="27"/>
  <c r="N176" i="27"/>
  <c r="F176" i="27"/>
  <c r="P174" i="27"/>
  <c r="H174" i="27"/>
  <c r="T173" i="27"/>
  <c r="L173" i="27"/>
  <c r="D173" i="27"/>
  <c r="Q172" i="27"/>
  <c r="I172" i="27"/>
  <c r="R176" i="27"/>
  <c r="I176" i="27"/>
  <c r="Q174" i="27"/>
  <c r="G174" i="27"/>
  <c r="R173" i="27"/>
  <c r="I173" i="27"/>
  <c r="U172" i="27"/>
  <c r="L172" i="27"/>
  <c r="C172" i="27"/>
  <c r="Q176" i="27"/>
  <c r="H176" i="27"/>
  <c r="O174" i="27"/>
  <c r="F174" i="27"/>
  <c r="Q173" i="27"/>
  <c r="H173" i="27"/>
  <c r="T172" i="27"/>
  <c r="K172" i="27"/>
  <c r="P176" i="27"/>
  <c r="G176" i="27"/>
  <c r="N174" i="27"/>
  <c r="E174" i="27"/>
  <c r="P173" i="27"/>
  <c r="G173" i="27"/>
  <c r="S172" i="27"/>
  <c r="J172" i="27"/>
  <c r="O176" i="27"/>
  <c r="E176" i="27"/>
  <c r="V174" i="27"/>
  <c r="M174" i="27"/>
  <c r="D174" i="27"/>
  <c r="O173" i="27"/>
  <c r="F173" i="27"/>
  <c r="R172" i="27"/>
  <c r="H172" i="27"/>
  <c r="M176" i="27"/>
  <c r="D176" i="27"/>
  <c r="U174" i="27"/>
  <c r="L174" i="27"/>
  <c r="C174" i="27"/>
  <c r="N173" i="27"/>
  <c r="E173" i="27"/>
  <c r="P172" i="27"/>
  <c r="G172" i="27"/>
  <c r="U176" i="27"/>
  <c r="L176" i="27"/>
  <c r="C176" i="27"/>
  <c r="T174" i="27"/>
  <c r="K174" i="27"/>
  <c r="V173" i="27"/>
  <c r="M173" i="27"/>
  <c r="C173" i="27"/>
  <c r="O172" i="27"/>
  <c r="F172" i="27"/>
  <c r="L62" i="27"/>
  <c r="K63" i="27"/>
  <c r="K64" i="27"/>
  <c r="S73" i="27"/>
  <c r="S74" i="27"/>
  <c r="V75" i="27"/>
  <c r="M77" i="27"/>
  <c r="J84" i="27"/>
  <c r="J85" i="27"/>
  <c r="M86" i="27"/>
  <c r="K118" i="27"/>
  <c r="C161" i="27"/>
  <c r="J162" i="27"/>
  <c r="K173" i="27"/>
  <c r="F183" i="27"/>
  <c r="N184" i="27"/>
  <c r="BP179" i="19"/>
  <c r="BP175" i="19"/>
  <c r="BP167" i="19"/>
  <c r="BP497" i="19"/>
  <c r="BP493" i="19"/>
  <c r="BP485" i="19"/>
  <c r="BP477" i="19"/>
  <c r="T66" i="27"/>
  <c r="L66" i="27"/>
  <c r="D66" i="27"/>
  <c r="V64" i="27"/>
  <c r="N64" i="27"/>
  <c r="F64" i="27"/>
  <c r="R63" i="27"/>
  <c r="J63" i="27"/>
  <c r="O62" i="27"/>
  <c r="G62" i="27"/>
  <c r="S66" i="27"/>
  <c r="K66" i="27"/>
  <c r="C66" i="27"/>
  <c r="U64" i="27"/>
  <c r="M64" i="27"/>
  <c r="E64" i="27"/>
  <c r="Q63" i="27"/>
  <c r="I63" i="27"/>
  <c r="V62" i="27"/>
  <c r="N62" i="27"/>
  <c r="F62" i="27"/>
  <c r="R66" i="27"/>
  <c r="J66" i="27"/>
  <c r="T64" i="27"/>
  <c r="L64" i="27"/>
  <c r="D64" i="27"/>
  <c r="P63" i="27"/>
  <c r="H63" i="27"/>
  <c r="U62" i="27"/>
  <c r="M62" i="27"/>
  <c r="E62" i="27"/>
  <c r="P66" i="27"/>
  <c r="H66" i="27"/>
  <c r="R64" i="27"/>
  <c r="J64" i="27"/>
  <c r="V63" i="27"/>
  <c r="N63" i="27"/>
  <c r="F63" i="27"/>
  <c r="S62" i="27"/>
  <c r="K62" i="27"/>
  <c r="C62" i="27"/>
  <c r="O66" i="27"/>
  <c r="G66" i="27"/>
  <c r="Q64" i="27"/>
  <c r="I64" i="27"/>
  <c r="U63" i="27"/>
  <c r="M63" i="27"/>
  <c r="E63" i="27"/>
  <c r="R62" i="27"/>
  <c r="J62" i="27"/>
  <c r="BP186" i="19"/>
  <c r="BP182" i="19"/>
  <c r="BP178" i="19"/>
  <c r="BP174" i="19"/>
  <c r="BP170" i="19"/>
  <c r="BP166" i="19"/>
  <c r="BP219" i="19"/>
  <c r="BP215" i="19"/>
  <c r="BP211" i="19"/>
  <c r="BP207" i="19"/>
  <c r="BP203" i="19"/>
  <c r="BP199" i="19"/>
  <c r="BP247" i="19"/>
  <c r="BP243" i="19"/>
  <c r="BP239" i="19"/>
  <c r="BP235" i="19"/>
  <c r="BP231" i="19"/>
  <c r="BP227" i="19"/>
  <c r="BP280" i="19"/>
  <c r="BP276" i="19"/>
  <c r="BP272" i="19"/>
  <c r="BP268" i="19"/>
  <c r="BP264" i="19"/>
  <c r="BP260" i="19"/>
  <c r="BP309" i="19"/>
  <c r="BP305" i="19"/>
  <c r="BP301" i="19"/>
  <c r="BP297" i="19"/>
  <c r="BP293" i="19"/>
  <c r="BP289" i="19"/>
  <c r="BP350" i="19"/>
  <c r="BP435" i="19"/>
  <c r="BP431" i="19"/>
  <c r="BP427" i="19"/>
  <c r="BP423" i="19"/>
  <c r="BP419" i="19"/>
  <c r="BP464" i="19"/>
  <c r="BP460" i="19"/>
  <c r="BP456" i="19"/>
  <c r="BP452" i="19"/>
  <c r="BP448" i="19"/>
  <c r="BP444" i="19"/>
  <c r="BP496" i="19"/>
  <c r="BP492" i="19"/>
  <c r="BP488" i="19"/>
  <c r="BP484" i="19"/>
  <c r="BP480" i="19"/>
  <c r="BP476" i="19"/>
  <c r="BP505" i="19"/>
  <c r="R88" i="27"/>
  <c r="J88" i="27"/>
  <c r="T86" i="27"/>
  <c r="L86" i="27"/>
  <c r="D86" i="27"/>
  <c r="P85" i="27"/>
  <c r="H85" i="27"/>
  <c r="U84" i="27"/>
  <c r="M84" i="27"/>
  <c r="E84" i="27"/>
  <c r="Q88" i="27"/>
  <c r="I88" i="27"/>
  <c r="S86" i="27"/>
  <c r="K86" i="27"/>
  <c r="C86" i="27"/>
  <c r="O85" i="27"/>
  <c r="G85" i="27"/>
  <c r="T84" i="27"/>
  <c r="L84" i="27"/>
  <c r="D84" i="27"/>
  <c r="P88" i="27"/>
  <c r="H88" i="27"/>
  <c r="R86" i="27"/>
  <c r="J86" i="27"/>
  <c r="V85" i="27"/>
  <c r="N85" i="27"/>
  <c r="F85" i="27"/>
  <c r="S84" i="27"/>
  <c r="K84" i="27"/>
  <c r="C84" i="27"/>
  <c r="V88" i="27"/>
  <c r="N88" i="27"/>
  <c r="F88" i="27"/>
  <c r="P86" i="27"/>
  <c r="H86" i="27"/>
  <c r="T85" i="27"/>
  <c r="L85" i="27"/>
  <c r="D85" i="27"/>
  <c r="Q84" i="27"/>
  <c r="I84" i="27"/>
  <c r="U88" i="27"/>
  <c r="M88" i="27"/>
  <c r="E88" i="27"/>
  <c r="O86" i="27"/>
  <c r="G86" i="27"/>
  <c r="S85" i="27"/>
  <c r="K85" i="27"/>
  <c r="C85" i="27"/>
  <c r="P84" i="27"/>
  <c r="H84" i="27"/>
  <c r="R187" i="27"/>
  <c r="J187" i="27"/>
  <c r="T185" i="27"/>
  <c r="L185" i="27"/>
  <c r="D185" i="27"/>
  <c r="V187" i="27"/>
  <c r="M187" i="27"/>
  <c r="D187" i="27"/>
  <c r="V185" i="27"/>
  <c r="M185" i="27"/>
  <c r="C185" i="27"/>
  <c r="S187" i="27"/>
  <c r="I187" i="27"/>
  <c r="R185" i="27"/>
  <c r="I185" i="27"/>
  <c r="Q187" i="27"/>
  <c r="H187" i="27"/>
  <c r="Q185" i="27"/>
  <c r="H185" i="27"/>
  <c r="S184" i="27"/>
  <c r="K184" i="27"/>
  <c r="C184" i="27"/>
  <c r="P183" i="27"/>
  <c r="H183" i="27"/>
  <c r="P187" i="27"/>
  <c r="C187" i="27"/>
  <c r="O185" i="27"/>
  <c r="U184" i="27"/>
  <c r="L184" i="27"/>
  <c r="N183" i="27"/>
  <c r="E183" i="27"/>
  <c r="O187" i="27"/>
  <c r="N185" i="27"/>
  <c r="T184" i="27"/>
  <c r="J184" i="27"/>
  <c r="V183" i="27"/>
  <c r="M183" i="27"/>
  <c r="D183" i="27"/>
  <c r="N187" i="27"/>
  <c r="K185" i="27"/>
  <c r="R184" i="27"/>
  <c r="I184" i="27"/>
  <c r="U183" i="27"/>
  <c r="L183" i="27"/>
  <c r="C183" i="27"/>
  <c r="L187" i="27"/>
  <c r="J185" i="27"/>
  <c r="Q184" i="27"/>
  <c r="H184" i="27"/>
  <c r="T183" i="27"/>
  <c r="K183" i="27"/>
  <c r="K187" i="27"/>
  <c r="G185" i="27"/>
  <c r="P184" i="27"/>
  <c r="G184" i="27"/>
  <c r="S183" i="27"/>
  <c r="J183" i="27"/>
  <c r="G187" i="27"/>
  <c r="U185" i="27"/>
  <c r="F185" i="27"/>
  <c r="O184" i="27"/>
  <c r="F184" i="27"/>
  <c r="R183" i="27"/>
  <c r="I183" i="27"/>
  <c r="P62" i="27"/>
  <c r="L63" i="27"/>
  <c r="O64" i="27"/>
  <c r="F66" i="27"/>
  <c r="V74" i="27"/>
  <c r="P77" i="27"/>
  <c r="N84" i="27"/>
  <c r="M85" i="27"/>
  <c r="N86" i="27"/>
  <c r="D88" i="27"/>
  <c r="C117" i="27"/>
  <c r="S118" i="27"/>
  <c r="D161" i="27"/>
  <c r="R162" i="27"/>
  <c r="D172" i="27"/>
  <c r="S173" i="27"/>
  <c r="G183" i="27"/>
  <c r="V184" i="27"/>
  <c r="T187" i="27"/>
  <c r="BP443" i="19"/>
  <c r="BP529" i="19"/>
  <c r="BP525" i="19"/>
  <c r="BP521" i="19"/>
  <c r="BP517" i="19"/>
  <c r="BP513" i="19"/>
  <c r="BP509" i="19"/>
  <c r="BP558" i="19"/>
  <c r="BP554" i="19"/>
  <c r="BP550" i="19"/>
  <c r="BP546" i="19"/>
  <c r="BP542" i="19"/>
  <c r="BP538" i="19"/>
  <c r="BP567" i="19"/>
  <c r="BP569" i="19"/>
  <c r="BP590" i="19"/>
  <c r="BP586" i="19"/>
  <c r="BP582" i="19"/>
  <c r="BP578" i="19"/>
  <c r="BP574" i="19"/>
  <c r="BP570" i="19"/>
  <c r="Q62" i="27"/>
  <c r="O63" i="27"/>
  <c r="P64" i="27"/>
  <c r="I66" i="27"/>
  <c r="C73" i="27"/>
  <c r="C74" i="27"/>
  <c r="F75" i="27"/>
  <c r="T77" i="27"/>
  <c r="O84" i="27"/>
  <c r="Q85" i="27"/>
  <c r="Q86" i="27"/>
  <c r="G88" i="27"/>
  <c r="E117" i="27"/>
  <c r="T118" i="27"/>
  <c r="L161" i="27"/>
  <c r="S162" i="27"/>
  <c r="E172" i="27"/>
  <c r="U173" i="27"/>
  <c r="J176" i="27"/>
  <c r="O183" i="27"/>
  <c r="E185" i="27"/>
  <c r="U187" i="27"/>
  <c r="BP400" i="19"/>
  <c r="BP392" i="19"/>
  <c r="BP552" i="19"/>
  <c r="BP544" i="19"/>
  <c r="BP187" i="19"/>
  <c r="BP171" i="19"/>
  <c r="BP281" i="19"/>
  <c r="BP273" i="19"/>
  <c r="BP269" i="19"/>
  <c r="BP261" i="19"/>
  <c r="BP481" i="19"/>
  <c r="BP121" i="19"/>
  <c r="BP402" i="19"/>
  <c r="BP394" i="19"/>
  <c r="BP386" i="19"/>
  <c r="BP89" i="19"/>
  <c r="BP81" i="19"/>
  <c r="BP73" i="19"/>
  <c r="BP149" i="19"/>
  <c r="BP145" i="19"/>
  <c r="BP141" i="19"/>
  <c r="BP185" i="19"/>
  <c r="BP181" i="19"/>
  <c r="BP177" i="19"/>
  <c r="BP173" i="19"/>
  <c r="BP169" i="19"/>
  <c r="BP165" i="19"/>
  <c r="BP218" i="19"/>
  <c r="BP214" i="19"/>
  <c r="BP210" i="19"/>
  <c r="BP206" i="19"/>
  <c r="BP202" i="19"/>
  <c r="BP198" i="19"/>
  <c r="BP250" i="19"/>
  <c r="BP246" i="19"/>
  <c r="BP242" i="19"/>
  <c r="BP238" i="19"/>
  <c r="BP234" i="19"/>
  <c r="BP230" i="19"/>
  <c r="BP279" i="19"/>
  <c r="BP275" i="19"/>
  <c r="BP271" i="19"/>
  <c r="BP267" i="19"/>
  <c r="BP263" i="19"/>
  <c r="BP259" i="19"/>
  <c r="BP312" i="19"/>
  <c r="BP308" i="19"/>
  <c r="BP304" i="19"/>
  <c r="BP300" i="19"/>
  <c r="BP296" i="19"/>
  <c r="BP381" i="19"/>
  <c r="BP467" i="19"/>
  <c r="BP463" i="19"/>
  <c r="BP459" i="19"/>
  <c r="BP455" i="19"/>
  <c r="BP451" i="19"/>
  <c r="BP447" i="19"/>
  <c r="BP495" i="19"/>
  <c r="BP491" i="19"/>
  <c r="BP487" i="19"/>
  <c r="BP483" i="19"/>
  <c r="BP479" i="19"/>
  <c r="BP475" i="19"/>
  <c r="T62" i="27"/>
  <c r="S63" i="27"/>
  <c r="S64" i="27"/>
  <c r="M66" i="27"/>
  <c r="G73" i="27"/>
  <c r="F74" i="27"/>
  <c r="G75" i="27"/>
  <c r="U77" i="27"/>
  <c r="R84" i="27"/>
  <c r="R85" i="27"/>
  <c r="U86" i="27"/>
  <c r="K88" i="27"/>
  <c r="M117" i="27"/>
  <c r="M161" i="27"/>
  <c r="G163" i="27"/>
  <c r="I165" i="27"/>
  <c r="M172" i="27"/>
  <c r="I174" i="27"/>
  <c r="K176" i="27"/>
  <c r="Q183" i="27"/>
  <c r="P185" i="27"/>
  <c r="P216" i="27"/>
  <c r="BP560" i="19"/>
  <c r="BP183" i="19"/>
  <c r="BP489" i="19"/>
  <c r="BP374" i="19"/>
  <c r="BP370" i="19"/>
  <c r="BP366" i="19"/>
  <c r="BP362" i="19"/>
  <c r="BP358" i="19"/>
  <c r="BP354" i="19"/>
  <c r="BP398" i="19"/>
  <c r="BP390" i="19"/>
  <c r="BP382" i="19"/>
  <c r="BP71" i="19"/>
  <c r="BP88" i="19"/>
  <c r="BP80" i="19"/>
  <c r="BP124" i="19"/>
  <c r="BP120" i="19"/>
  <c r="BP116" i="19"/>
  <c r="BP112" i="19"/>
  <c r="BP108" i="19"/>
  <c r="BP104" i="19"/>
  <c r="BP164" i="19"/>
  <c r="BP373" i="19"/>
  <c r="BP369" i="19"/>
  <c r="BP365" i="19"/>
  <c r="BP361" i="19"/>
  <c r="BP357" i="19"/>
  <c r="BP405" i="19"/>
  <c r="BP401" i="19"/>
  <c r="BP397" i="19"/>
  <c r="BP393" i="19"/>
  <c r="BP389" i="19"/>
  <c r="BP474" i="19"/>
  <c r="BP528" i="19"/>
  <c r="BP524" i="19"/>
  <c r="BP520" i="19"/>
  <c r="BP516" i="19"/>
  <c r="BP512" i="19"/>
  <c r="BP557" i="19"/>
  <c r="BP553" i="19"/>
  <c r="BP549" i="19"/>
  <c r="BP545" i="19"/>
  <c r="BP541" i="19"/>
  <c r="BP537" i="19"/>
  <c r="R121" i="27"/>
  <c r="J121" i="27"/>
  <c r="R119" i="27"/>
  <c r="J119" i="27"/>
  <c r="O118" i="27"/>
  <c r="G118" i="27"/>
  <c r="T117" i="27"/>
  <c r="L117" i="27"/>
  <c r="D117" i="27"/>
  <c r="P121" i="27"/>
  <c r="G121" i="27"/>
  <c r="N119" i="27"/>
  <c r="E119" i="27"/>
  <c r="R118" i="27"/>
  <c r="I118" i="27"/>
  <c r="U117" i="27"/>
  <c r="K117" i="27"/>
  <c r="O121" i="27"/>
  <c r="F121" i="27"/>
  <c r="V119" i="27"/>
  <c r="M119" i="27"/>
  <c r="D119" i="27"/>
  <c r="Q118" i="27"/>
  <c r="H118" i="27"/>
  <c r="S117" i="27"/>
  <c r="J117" i="27"/>
  <c r="N121" i="27"/>
  <c r="E121" i="27"/>
  <c r="U119" i="27"/>
  <c r="L119" i="27"/>
  <c r="C119" i="27"/>
  <c r="P118" i="27"/>
  <c r="F118" i="27"/>
  <c r="R117" i="27"/>
  <c r="I117" i="27"/>
  <c r="V121" i="27"/>
  <c r="M121" i="27"/>
  <c r="D121" i="27"/>
  <c r="T119" i="27"/>
  <c r="K119" i="27"/>
  <c r="N118" i="27"/>
  <c r="E118" i="27"/>
  <c r="Q117" i="27"/>
  <c r="H117" i="27"/>
  <c r="U121" i="27"/>
  <c r="L121" i="27"/>
  <c r="C121" i="27"/>
  <c r="S119" i="27"/>
  <c r="I119" i="27"/>
  <c r="V118" i="27"/>
  <c r="M118" i="27"/>
  <c r="D118" i="27"/>
  <c r="P117" i="27"/>
  <c r="G117" i="27"/>
  <c r="T121" i="27"/>
  <c r="K121" i="27"/>
  <c r="Q119" i="27"/>
  <c r="H119" i="27"/>
  <c r="U118" i="27"/>
  <c r="L118" i="27"/>
  <c r="C118" i="27"/>
  <c r="O117" i="27"/>
  <c r="F117" i="27"/>
  <c r="O220" i="27"/>
  <c r="G220" i="27"/>
  <c r="Q218" i="27"/>
  <c r="I218" i="27"/>
  <c r="U217" i="27"/>
  <c r="M217" i="27"/>
  <c r="E217" i="27"/>
  <c r="R216" i="27"/>
  <c r="J216" i="27"/>
  <c r="S220" i="27"/>
  <c r="J220" i="27"/>
  <c r="R218" i="27"/>
  <c r="H218" i="27"/>
  <c r="S217" i="27"/>
  <c r="J217" i="27"/>
  <c r="V216" i="27"/>
  <c r="M216" i="27"/>
  <c r="D216" i="27"/>
  <c r="R220" i="27"/>
  <c r="I220" i="27"/>
  <c r="P218" i="27"/>
  <c r="G218" i="27"/>
  <c r="R217" i="27"/>
  <c r="I217" i="27"/>
  <c r="U216" i="27"/>
  <c r="L216" i="27"/>
  <c r="C216" i="27"/>
  <c r="P220" i="27"/>
  <c r="F220" i="27"/>
  <c r="N218" i="27"/>
  <c r="E218" i="27"/>
  <c r="P217" i="27"/>
  <c r="G217" i="27"/>
  <c r="S216" i="27"/>
  <c r="I216" i="27"/>
  <c r="N220" i="27"/>
  <c r="E220" i="27"/>
  <c r="V218" i="27"/>
  <c r="M218" i="27"/>
  <c r="D218" i="27"/>
  <c r="O217" i="27"/>
  <c r="F217" i="27"/>
  <c r="Q216" i="27"/>
  <c r="H216" i="27"/>
  <c r="U220" i="27"/>
  <c r="L220" i="27"/>
  <c r="C220" i="27"/>
  <c r="T218" i="27"/>
  <c r="K218" i="27"/>
  <c r="V217" i="27"/>
  <c r="L217" i="27"/>
  <c r="C217" i="27"/>
  <c r="O216" i="27"/>
  <c r="F216" i="27"/>
  <c r="Q220" i="27"/>
  <c r="U218" i="27"/>
  <c r="Q217" i="27"/>
  <c r="N216" i="27"/>
  <c r="M220" i="27"/>
  <c r="S218" i="27"/>
  <c r="N217" i="27"/>
  <c r="K216" i="27"/>
  <c r="K220" i="27"/>
  <c r="O218" i="27"/>
  <c r="K217" i="27"/>
  <c r="G216" i="27"/>
  <c r="H220" i="27"/>
  <c r="L218" i="27"/>
  <c r="H217" i="27"/>
  <c r="E216" i="27"/>
  <c r="D220" i="27"/>
  <c r="J218" i="27"/>
  <c r="D217" i="27"/>
  <c r="F218" i="27"/>
  <c r="T63" i="27"/>
  <c r="N66" i="27"/>
  <c r="H73" i="27"/>
  <c r="J74" i="27"/>
  <c r="J75" i="27"/>
  <c r="D77" i="27"/>
  <c r="V84" i="27"/>
  <c r="U85" i="27"/>
  <c r="V86" i="27"/>
  <c r="L88" i="27"/>
  <c r="N117" i="27"/>
  <c r="F119" i="27"/>
  <c r="I121" i="27"/>
  <c r="U161" i="27"/>
  <c r="H163" i="27"/>
  <c r="J165" i="27"/>
  <c r="N172" i="27"/>
  <c r="J174" i="27"/>
  <c r="S176" i="27"/>
  <c r="S185" i="27"/>
  <c r="T216" i="27"/>
  <c r="V220" i="27"/>
  <c r="I62" i="27"/>
  <c r="BP125" i="19"/>
  <c r="BP117" i="19"/>
  <c r="BP113" i="19"/>
  <c r="BP109" i="19"/>
  <c r="BP188" i="19"/>
  <c r="BP184" i="19"/>
  <c r="BP180" i="19"/>
  <c r="BP176" i="19"/>
  <c r="BP172" i="19"/>
  <c r="BP217" i="19"/>
  <c r="BP213" i="19"/>
  <c r="BP209" i="19"/>
  <c r="BP205" i="19"/>
  <c r="BP201" i="19"/>
  <c r="BP249" i="19"/>
  <c r="BP245" i="19"/>
  <c r="BP241" i="19"/>
  <c r="BP237" i="19"/>
  <c r="BP233" i="19"/>
  <c r="BP278" i="19"/>
  <c r="BP274" i="19"/>
  <c r="BP270" i="19"/>
  <c r="BP266" i="19"/>
  <c r="BP262" i="19"/>
  <c r="BP466" i="19"/>
  <c r="BP462" i="19"/>
  <c r="BP458" i="19"/>
  <c r="BP454" i="19"/>
  <c r="BP450" i="19"/>
  <c r="BP498" i="19"/>
  <c r="BP494" i="19"/>
  <c r="BP490" i="19"/>
  <c r="BP486" i="19"/>
  <c r="BP482" i="19"/>
  <c r="BP568" i="19"/>
  <c r="D62" i="27"/>
  <c r="C63" i="27"/>
  <c r="C64" i="27"/>
  <c r="Q66" i="27"/>
  <c r="K73" i="27"/>
  <c r="K74" i="27"/>
  <c r="N75" i="27"/>
  <c r="E77" i="27"/>
  <c r="E86" i="27"/>
  <c r="O88" i="27"/>
  <c r="V117" i="27"/>
  <c r="G119" i="27"/>
  <c r="Q121" i="27"/>
  <c r="V161" i="27"/>
  <c r="P163" i="27"/>
  <c r="R165" i="27"/>
  <c r="V172" i="27"/>
  <c r="R174" i="27"/>
  <c r="T176" i="27"/>
  <c r="D184" i="27"/>
  <c r="BP622" i="19"/>
  <c r="BP618" i="19"/>
  <c r="BP614" i="19"/>
  <c r="BP610" i="19"/>
  <c r="BP606" i="19"/>
  <c r="BP602" i="19"/>
  <c r="Q198" i="27"/>
  <c r="I198" i="27"/>
  <c r="S196" i="27"/>
  <c r="K196" i="27"/>
  <c r="C196" i="27"/>
  <c r="O195" i="27"/>
  <c r="G195" i="27"/>
  <c r="T194" i="27"/>
  <c r="L194" i="27"/>
  <c r="D194" i="27"/>
  <c r="O198" i="27"/>
  <c r="F198" i="27"/>
  <c r="N196" i="27"/>
  <c r="E196" i="27"/>
  <c r="P195" i="27"/>
  <c r="F195" i="27"/>
  <c r="R194" i="27"/>
  <c r="I194" i="27"/>
  <c r="N198" i="27"/>
  <c r="E198" i="27"/>
  <c r="V196" i="27"/>
  <c r="U198" i="27"/>
  <c r="L198" i="27"/>
  <c r="C198" i="27"/>
  <c r="T196" i="27"/>
  <c r="J196" i="27"/>
  <c r="U195" i="27"/>
  <c r="L195" i="27"/>
  <c r="C195" i="27"/>
  <c r="O194" i="27"/>
  <c r="F194" i="27"/>
  <c r="T198" i="27"/>
  <c r="K198" i="27"/>
  <c r="R196" i="27"/>
  <c r="I196" i="27"/>
  <c r="T195" i="27"/>
  <c r="K195" i="27"/>
  <c r="N194" i="27"/>
  <c r="E194" i="27"/>
  <c r="J40" i="27"/>
  <c r="R40" i="27"/>
  <c r="F41" i="27"/>
  <c r="N41" i="27"/>
  <c r="V41" i="27"/>
  <c r="J42" i="27"/>
  <c r="R42" i="27"/>
  <c r="I44" i="27"/>
  <c r="Q44" i="27"/>
  <c r="C51" i="27"/>
  <c r="K51" i="27"/>
  <c r="S51" i="27"/>
  <c r="F52" i="27"/>
  <c r="N52" i="27"/>
  <c r="V52" i="27"/>
  <c r="J53" i="27"/>
  <c r="R53" i="27"/>
  <c r="H55" i="27"/>
  <c r="P55" i="27"/>
  <c r="G95" i="27"/>
  <c r="O95" i="27"/>
  <c r="J96" i="27"/>
  <c r="R96" i="27"/>
  <c r="F97" i="27"/>
  <c r="N97" i="27"/>
  <c r="V97" i="27"/>
  <c r="D99" i="27"/>
  <c r="L99" i="27"/>
  <c r="T99" i="27"/>
  <c r="F106" i="27"/>
  <c r="N106" i="27"/>
  <c r="V106" i="27"/>
  <c r="J107" i="27"/>
  <c r="S107" i="27"/>
  <c r="H108" i="27"/>
  <c r="Q108" i="27"/>
  <c r="I110" i="27"/>
  <c r="G128" i="27"/>
  <c r="P128" i="27"/>
  <c r="D129" i="27"/>
  <c r="M129" i="27"/>
  <c r="V129" i="27"/>
  <c r="L130" i="27"/>
  <c r="U130" i="27"/>
  <c r="E132" i="27"/>
  <c r="N132" i="27"/>
  <c r="J139" i="27"/>
  <c r="S139" i="27"/>
  <c r="H140" i="27"/>
  <c r="Q140" i="27"/>
  <c r="F141" i="27"/>
  <c r="O141" i="27"/>
  <c r="G143" i="27"/>
  <c r="P143" i="27"/>
  <c r="D150" i="27"/>
  <c r="M150" i="27"/>
  <c r="V150" i="27"/>
  <c r="J151" i="27"/>
  <c r="S151" i="27"/>
  <c r="H152" i="27"/>
  <c r="Q152" i="27"/>
  <c r="J154" i="27"/>
  <c r="S154" i="27"/>
  <c r="P194" i="27"/>
  <c r="H195" i="27"/>
  <c r="V195" i="27"/>
  <c r="P196" i="27"/>
  <c r="D198" i="27"/>
  <c r="V198" i="27"/>
  <c r="N205" i="27"/>
  <c r="K206" i="27"/>
  <c r="U227" i="27"/>
  <c r="V228" i="27"/>
  <c r="R231" i="27"/>
  <c r="BP650" i="19"/>
  <c r="BP646" i="19"/>
  <c r="BP642" i="19"/>
  <c r="BP638" i="19"/>
  <c r="BP634" i="19"/>
  <c r="BP630" i="19"/>
  <c r="R110" i="27"/>
  <c r="J110" i="27"/>
  <c r="S108" i="27"/>
  <c r="K108" i="27"/>
  <c r="C108" i="27"/>
  <c r="O107" i="27"/>
  <c r="G107" i="27"/>
  <c r="P209" i="27"/>
  <c r="H209" i="27"/>
  <c r="R207" i="27"/>
  <c r="J207" i="27"/>
  <c r="V206" i="27"/>
  <c r="N206" i="27"/>
  <c r="F206" i="27"/>
  <c r="S205" i="27"/>
  <c r="K205" i="27"/>
  <c r="C205" i="27"/>
  <c r="R209" i="27"/>
  <c r="I209" i="27"/>
  <c r="P207" i="27"/>
  <c r="G207" i="27"/>
  <c r="R206" i="27"/>
  <c r="I206" i="27"/>
  <c r="U205" i="27"/>
  <c r="L205" i="27"/>
  <c r="Q209" i="27"/>
  <c r="G209" i="27"/>
  <c r="O207" i="27"/>
  <c r="F207" i="27"/>
  <c r="Q206" i="27"/>
  <c r="H206" i="27"/>
  <c r="T205" i="27"/>
  <c r="J205" i="27"/>
  <c r="N209" i="27"/>
  <c r="E209" i="27"/>
  <c r="V207" i="27"/>
  <c r="M207" i="27"/>
  <c r="D207" i="27"/>
  <c r="O206" i="27"/>
  <c r="E206" i="27"/>
  <c r="Q205" i="27"/>
  <c r="H205" i="27"/>
  <c r="V209" i="27"/>
  <c r="M209" i="27"/>
  <c r="D209" i="27"/>
  <c r="U207" i="27"/>
  <c r="L207" i="27"/>
  <c r="C207" i="27"/>
  <c r="M206" i="27"/>
  <c r="D206" i="27"/>
  <c r="P205" i="27"/>
  <c r="G205" i="27"/>
  <c r="T209" i="27"/>
  <c r="K209" i="27"/>
  <c r="C40" i="27"/>
  <c r="K40" i="27"/>
  <c r="S40" i="27"/>
  <c r="G41" i="27"/>
  <c r="O41" i="27"/>
  <c r="C42" i="27"/>
  <c r="K42" i="27"/>
  <c r="S42" i="27"/>
  <c r="J44" i="27"/>
  <c r="R44" i="27"/>
  <c r="D51" i="27"/>
  <c r="L51" i="27"/>
  <c r="T51" i="27"/>
  <c r="G52" i="27"/>
  <c r="O52" i="27"/>
  <c r="C53" i="27"/>
  <c r="K53" i="27"/>
  <c r="S53" i="27"/>
  <c r="I55" i="27"/>
  <c r="Q55" i="27"/>
  <c r="H95" i="27"/>
  <c r="P95" i="27"/>
  <c r="C96" i="27"/>
  <c r="K96" i="27"/>
  <c r="S96" i="27"/>
  <c r="G97" i="27"/>
  <c r="O97" i="27"/>
  <c r="E99" i="27"/>
  <c r="M99" i="27"/>
  <c r="U99" i="27"/>
  <c r="G106" i="27"/>
  <c r="O106" i="27"/>
  <c r="K107" i="27"/>
  <c r="T107" i="27"/>
  <c r="I108" i="27"/>
  <c r="R108" i="27"/>
  <c r="K110" i="27"/>
  <c r="T110" i="27"/>
  <c r="H128" i="27"/>
  <c r="Q128" i="27"/>
  <c r="E129" i="27"/>
  <c r="N129" i="27"/>
  <c r="D130" i="27"/>
  <c r="M130" i="27"/>
  <c r="V130" i="27"/>
  <c r="F132" i="27"/>
  <c r="O132" i="27"/>
  <c r="K139" i="27"/>
  <c r="U139" i="27"/>
  <c r="I140" i="27"/>
  <c r="R140" i="27"/>
  <c r="G141" i="27"/>
  <c r="P141" i="27"/>
  <c r="H143" i="27"/>
  <c r="E150" i="27"/>
  <c r="N150" i="27"/>
  <c r="K151" i="27"/>
  <c r="T151" i="27"/>
  <c r="I152" i="27"/>
  <c r="S152" i="27"/>
  <c r="K154" i="27"/>
  <c r="T154" i="27"/>
  <c r="Q194" i="27"/>
  <c r="I195" i="27"/>
  <c r="D196" i="27"/>
  <c r="Q196" i="27"/>
  <c r="G198" i="27"/>
  <c r="O205" i="27"/>
  <c r="L206" i="27"/>
  <c r="K207" i="27"/>
  <c r="C209" i="27"/>
  <c r="D229" i="27"/>
  <c r="C151" i="27"/>
  <c r="L151" i="27"/>
  <c r="U151" i="27"/>
  <c r="K152" i="27"/>
  <c r="T152" i="27"/>
  <c r="C154" i="27"/>
  <c r="L154" i="27"/>
  <c r="U154" i="27"/>
  <c r="C194" i="27"/>
  <c r="S194" i="27"/>
  <c r="J195" i="27"/>
  <c r="F196" i="27"/>
  <c r="U196" i="27"/>
  <c r="H198" i="27"/>
  <c r="R205" i="27"/>
  <c r="P206" i="27"/>
  <c r="N207" i="27"/>
  <c r="F209" i="27"/>
  <c r="C227" i="27"/>
  <c r="C228" i="27"/>
  <c r="BP653" i="19"/>
  <c r="BP649" i="19"/>
  <c r="BP645" i="19"/>
  <c r="BP641" i="19"/>
  <c r="BP637" i="19"/>
  <c r="Q143" i="27"/>
  <c r="I143" i="27"/>
  <c r="S141" i="27"/>
  <c r="K141" i="27"/>
  <c r="C141" i="27"/>
  <c r="O140" i="27"/>
  <c r="G140" i="27"/>
  <c r="T139" i="27"/>
  <c r="L139" i="27"/>
  <c r="D139" i="27"/>
  <c r="S231" i="27"/>
  <c r="V231" i="27"/>
  <c r="N231" i="27"/>
  <c r="F231" i="27"/>
  <c r="P229" i="27"/>
  <c r="H229" i="27"/>
  <c r="T228" i="27"/>
  <c r="L228" i="27"/>
  <c r="D228" i="27"/>
  <c r="Q227" i="27"/>
  <c r="I227" i="27"/>
  <c r="U231" i="27"/>
  <c r="K231" i="27"/>
  <c r="S229" i="27"/>
  <c r="J229" i="27"/>
  <c r="U228" i="27"/>
  <c r="K228" i="27"/>
  <c r="N227" i="27"/>
  <c r="E227" i="27"/>
  <c r="T231" i="27"/>
  <c r="J231" i="27"/>
  <c r="R229" i="27"/>
  <c r="I229" i="27"/>
  <c r="S228" i="27"/>
  <c r="J228" i="27"/>
  <c r="V227" i="27"/>
  <c r="M227" i="27"/>
  <c r="D227" i="27"/>
  <c r="Q231" i="27"/>
  <c r="H231" i="27"/>
  <c r="O229" i="27"/>
  <c r="F229" i="27"/>
  <c r="Q228" i="27"/>
  <c r="H228" i="27"/>
  <c r="T227" i="27"/>
  <c r="K227" i="27"/>
  <c r="P231" i="27"/>
  <c r="G231" i="27"/>
  <c r="N229" i="27"/>
  <c r="E229" i="27"/>
  <c r="P228" i="27"/>
  <c r="G228" i="27"/>
  <c r="S227" i="27"/>
  <c r="J227" i="27"/>
  <c r="M231" i="27"/>
  <c r="D231" i="27"/>
  <c r="U229" i="27"/>
  <c r="L229" i="27"/>
  <c r="C229" i="27"/>
  <c r="N228" i="27"/>
  <c r="E228" i="27"/>
  <c r="P227" i="27"/>
  <c r="G227" i="27"/>
  <c r="E40" i="27"/>
  <c r="M40" i="27"/>
  <c r="U40" i="27"/>
  <c r="I41" i="27"/>
  <c r="Q41" i="27"/>
  <c r="E42" i="27"/>
  <c r="M42" i="27"/>
  <c r="U42" i="27"/>
  <c r="D44" i="27"/>
  <c r="L44" i="27"/>
  <c r="T44" i="27"/>
  <c r="F51" i="27"/>
  <c r="N51" i="27"/>
  <c r="V51" i="27"/>
  <c r="I52" i="27"/>
  <c r="Q52" i="27"/>
  <c r="E53" i="27"/>
  <c r="M53" i="27"/>
  <c r="U53" i="27"/>
  <c r="C55" i="27"/>
  <c r="K55" i="27"/>
  <c r="S55" i="27"/>
  <c r="J95" i="27"/>
  <c r="R95" i="27"/>
  <c r="E96" i="27"/>
  <c r="M96" i="27"/>
  <c r="U96" i="27"/>
  <c r="I97" i="27"/>
  <c r="Q97" i="27"/>
  <c r="G99" i="27"/>
  <c r="O99" i="27"/>
  <c r="I106" i="27"/>
  <c r="Q106" i="27"/>
  <c r="D107" i="27"/>
  <c r="M107" i="27"/>
  <c r="V107" i="27"/>
  <c r="L108" i="27"/>
  <c r="U108" i="27"/>
  <c r="D110" i="27"/>
  <c r="M110" i="27"/>
  <c r="V110" i="27"/>
  <c r="J128" i="27"/>
  <c r="S128" i="27"/>
  <c r="H129" i="27"/>
  <c r="Q129" i="27"/>
  <c r="F130" i="27"/>
  <c r="O130" i="27"/>
  <c r="H132" i="27"/>
  <c r="E139" i="27"/>
  <c r="N139" i="27"/>
  <c r="K140" i="27"/>
  <c r="T140" i="27"/>
  <c r="I141" i="27"/>
  <c r="R141" i="27"/>
  <c r="K143" i="27"/>
  <c r="T143" i="27"/>
  <c r="G150" i="27"/>
  <c r="P150" i="27"/>
  <c r="D151" i="27"/>
  <c r="M151" i="27"/>
  <c r="C152" i="27"/>
  <c r="L152" i="27"/>
  <c r="U152" i="27"/>
  <c r="D154" i="27"/>
  <c r="M154" i="27"/>
  <c r="G194" i="27"/>
  <c r="U194" i="27"/>
  <c r="M195" i="27"/>
  <c r="G196" i="27"/>
  <c r="J198" i="27"/>
  <c r="D205" i="27"/>
  <c r="V205" i="27"/>
  <c r="S206" i="27"/>
  <c r="Q207" i="27"/>
  <c r="J209" i="27"/>
  <c r="F227" i="27"/>
  <c r="F228" i="27"/>
  <c r="K229" i="27"/>
  <c r="C231" i="27"/>
  <c r="BP620" i="19"/>
  <c r="BP616" i="19"/>
  <c r="BP612" i="19"/>
  <c r="BP608" i="19"/>
  <c r="BP604" i="19"/>
  <c r="P154" i="27"/>
  <c r="H154" i="27"/>
  <c r="R152" i="27"/>
  <c r="J152" i="27"/>
  <c r="V151" i="27"/>
  <c r="N151" i="27"/>
  <c r="F151" i="27"/>
  <c r="S150" i="27"/>
  <c r="K150" i="27"/>
  <c r="C150" i="27"/>
  <c r="R132" i="27"/>
  <c r="J132" i="27"/>
  <c r="S130" i="27"/>
  <c r="K130" i="27"/>
  <c r="C130" i="27"/>
  <c r="O129" i="27"/>
  <c r="G129" i="27"/>
  <c r="T128" i="27"/>
  <c r="L128" i="27"/>
  <c r="D128" i="27"/>
  <c r="F40" i="27"/>
  <c r="N40" i="27"/>
  <c r="V40" i="27"/>
  <c r="J41" i="27"/>
  <c r="R41" i="27"/>
  <c r="F42" i="27"/>
  <c r="N42" i="27"/>
  <c r="V42" i="27"/>
  <c r="E44" i="27"/>
  <c r="M44" i="27"/>
  <c r="G51" i="27"/>
  <c r="O51" i="27"/>
  <c r="J52" i="27"/>
  <c r="R52" i="27"/>
  <c r="F53" i="27"/>
  <c r="N53" i="27"/>
  <c r="V53" i="27"/>
  <c r="D55" i="27"/>
  <c r="L55" i="27"/>
  <c r="C95" i="27"/>
  <c r="K95" i="27"/>
  <c r="S95" i="27"/>
  <c r="F96" i="27"/>
  <c r="N96" i="27"/>
  <c r="V96" i="27"/>
  <c r="J97" i="27"/>
  <c r="R97" i="27"/>
  <c r="H99" i="27"/>
  <c r="P99" i="27"/>
  <c r="J106" i="27"/>
  <c r="R106" i="27"/>
  <c r="E107" i="27"/>
  <c r="N107" i="27"/>
  <c r="D108" i="27"/>
  <c r="M108" i="27"/>
  <c r="V108" i="27"/>
  <c r="E110" i="27"/>
  <c r="N110" i="27"/>
  <c r="K128" i="27"/>
  <c r="U128" i="27"/>
  <c r="I129" i="27"/>
  <c r="R129" i="27"/>
  <c r="G130" i="27"/>
  <c r="P130" i="27"/>
  <c r="I132" i="27"/>
  <c r="S132" i="27"/>
  <c r="F139" i="27"/>
  <c r="O139" i="27"/>
  <c r="C140" i="27"/>
  <c r="L140" i="27"/>
  <c r="U140" i="27"/>
  <c r="J141" i="27"/>
  <c r="T141" i="27"/>
  <c r="C143" i="27"/>
  <c r="L143" i="27"/>
  <c r="U143" i="27"/>
  <c r="H150" i="27"/>
  <c r="Q150" i="27"/>
  <c r="E151" i="27"/>
  <c r="O151" i="27"/>
  <c r="D152" i="27"/>
  <c r="M152" i="27"/>
  <c r="V152" i="27"/>
  <c r="E154" i="27"/>
  <c r="N154" i="27"/>
  <c r="H194" i="27"/>
  <c r="V194" i="27"/>
  <c r="N195" i="27"/>
  <c r="H196" i="27"/>
  <c r="M198" i="27"/>
  <c r="E205" i="27"/>
  <c r="T206" i="27"/>
  <c r="S207" i="27"/>
  <c r="L209" i="27"/>
  <c r="H227" i="27"/>
  <c r="I228" i="27"/>
  <c r="M229" i="27"/>
  <c r="E231" i="27"/>
  <c r="D95" i="27"/>
  <c r="L95" i="27"/>
  <c r="T95" i="27"/>
  <c r="G96" i="27"/>
  <c r="O96" i="27"/>
  <c r="C97" i="27"/>
  <c r="K97" i="27"/>
  <c r="S97" i="27"/>
  <c r="I99" i="27"/>
  <c r="C106" i="27"/>
  <c r="K106" i="27"/>
  <c r="S106" i="27"/>
  <c r="F107" i="27"/>
  <c r="P107" i="27"/>
  <c r="E108" i="27"/>
  <c r="N108" i="27"/>
  <c r="F110" i="27"/>
  <c r="O110" i="27"/>
  <c r="C128" i="27"/>
  <c r="M128" i="27"/>
  <c r="V128" i="27"/>
  <c r="J129" i="27"/>
  <c r="S129" i="27"/>
  <c r="H130" i="27"/>
  <c r="Q130" i="27"/>
  <c r="K132" i="27"/>
  <c r="T132" i="27"/>
  <c r="G139" i="27"/>
  <c r="P139" i="27"/>
  <c r="D140" i="27"/>
  <c r="M140" i="27"/>
  <c r="V140" i="27"/>
  <c r="L141" i="27"/>
  <c r="U141" i="27"/>
  <c r="D143" i="27"/>
  <c r="M143" i="27"/>
  <c r="V143" i="27"/>
  <c r="I150" i="27"/>
  <c r="R150" i="27"/>
  <c r="G151" i="27"/>
  <c r="P151" i="27"/>
  <c r="E152" i="27"/>
  <c r="N152" i="27"/>
  <c r="F154" i="27"/>
  <c r="O154" i="27"/>
  <c r="J194" i="27"/>
  <c r="Q195" i="27"/>
  <c r="L196" i="27"/>
  <c r="P198" i="27"/>
  <c r="F205" i="27"/>
  <c r="C206" i="27"/>
  <c r="U206" i="27"/>
  <c r="T207" i="27"/>
  <c r="O209" i="27"/>
  <c r="L227" i="27"/>
  <c r="M228" i="27"/>
  <c r="Q229" i="27"/>
  <c r="I231" i="27"/>
  <c r="A132" i="27"/>
  <c r="A44" i="27"/>
  <c r="C30" i="27"/>
  <c r="A32" i="27"/>
  <c r="A34" i="27" s="1"/>
  <c r="A35" i="27" s="1"/>
  <c r="A36" i="27" s="1"/>
  <c r="T33" i="27"/>
  <c r="K31" i="27"/>
  <c r="E31" i="27"/>
  <c r="D31" i="27"/>
  <c r="T31" i="27"/>
  <c r="P30" i="27"/>
  <c r="K33" i="27"/>
  <c r="G30" i="27"/>
  <c r="E33" i="27"/>
  <c r="F30" i="27"/>
  <c r="D33" i="27"/>
  <c r="Q29" i="27"/>
  <c r="S29" i="27"/>
  <c r="U33" i="27"/>
  <c r="U31" i="27"/>
  <c r="V30" i="27"/>
  <c r="R29" i="27"/>
  <c r="S33" i="27"/>
  <c r="S31" i="27"/>
  <c r="O30" i="27"/>
  <c r="K29" i="27"/>
  <c r="M33" i="27"/>
  <c r="M31" i="27"/>
  <c r="N30" i="27"/>
  <c r="J29" i="27"/>
  <c r="C29" i="27"/>
  <c r="L33" i="27"/>
  <c r="L31" i="27"/>
  <c r="H30" i="27"/>
  <c r="I29" i="27"/>
  <c r="R33" i="27"/>
  <c r="J31" i="27"/>
  <c r="M30" i="27"/>
  <c r="P29" i="27"/>
  <c r="I33" i="27"/>
  <c r="Q31" i="27"/>
  <c r="T30" i="27"/>
  <c r="G29" i="27"/>
  <c r="A33" i="27"/>
  <c r="P33" i="27"/>
  <c r="H33" i="27"/>
  <c r="P31" i="27"/>
  <c r="H31" i="27"/>
  <c r="S30" i="27"/>
  <c r="K30" i="27"/>
  <c r="V29" i="27"/>
  <c r="N29" i="27"/>
  <c r="F29" i="27"/>
  <c r="C31" i="27"/>
  <c r="E30" i="27"/>
  <c r="D30" i="27"/>
  <c r="C33" i="27"/>
  <c r="O33" i="27"/>
  <c r="G33" i="27"/>
  <c r="O31" i="27"/>
  <c r="G31" i="27"/>
  <c r="R30" i="27"/>
  <c r="J30" i="27"/>
  <c r="U29" i="27"/>
  <c r="M29" i="27"/>
  <c r="E29" i="27"/>
  <c r="J33" i="27"/>
  <c r="R31" i="27"/>
  <c r="U30" i="27"/>
  <c r="H29" i="27"/>
  <c r="Q33" i="27"/>
  <c r="I31" i="27"/>
  <c r="L30" i="27"/>
  <c r="O29" i="27"/>
  <c r="V33" i="27"/>
  <c r="N33" i="27"/>
  <c r="F33" i="27"/>
  <c r="V31" i="27"/>
  <c r="N31" i="27"/>
  <c r="F31" i="27"/>
  <c r="Q30" i="27"/>
  <c r="I30" i="27"/>
  <c r="T29" i="27"/>
  <c r="L29" i="27"/>
  <c r="A19" i="27"/>
  <c r="K22" i="27"/>
  <c r="Q22" i="27"/>
  <c r="P22" i="27"/>
  <c r="C22" i="27"/>
  <c r="O22" i="27"/>
  <c r="G22" i="27"/>
  <c r="S22" i="27"/>
  <c r="R22" i="27"/>
  <c r="I22" i="27"/>
  <c r="A22" i="27"/>
  <c r="H22" i="27"/>
  <c r="V22" i="27"/>
  <c r="N22" i="27"/>
  <c r="F22" i="27"/>
  <c r="U22" i="27"/>
  <c r="M22" i="27"/>
  <c r="E22" i="27"/>
  <c r="J22" i="27"/>
  <c r="T22" i="27"/>
  <c r="L22" i="27"/>
  <c r="D22" i="27"/>
  <c r="S19" i="27"/>
  <c r="O20" i="27"/>
  <c r="N20" i="27"/>
  <c r="M20" i="27"/>
  <c r="D20" i="27"/>
  <c r="C19" i="27"/>
  <c r="G19" i="27"/>
  <c r="S20" i="27"/>
  <c r="V19" i="27"/>
  <c r="N19" i="27"/>
  <c r="F19" i="27"/>
  <c r="R20" i="27"/>
  <c r="J20" i="27"/>
  <c r="K19" i="27"/>
  <c r="G20" i="27"/>
  <c r="R19" i="27"/>
  <c r="V20" i="27"/>
  <c r="Q19" i="27"/>
  <c r="I19" i="27"/>
  <c r="E20" i="27"/>
  <c r="P19" i="27"/>
  <c r="H19" i="27"/>
  <c r="L20" i="27"/>
  <c r="O19" i="27"/>
  <c r="K20" i="27"/>
  <c r="U19" i="27"/>
  <c r="M19" i="27"/>
  <c r="E19" i="27"/>
  <c r="Q20" i="27"/>
  <c r="I20" i="27"/>
  <c r="C20" i="27"/>
  <c r="J19" i="27"/>
  <c r="F20" i="27"/>
  <c r="U20" i="27"/>
  <c r="T20" i="27"/>
  <c r="T19" i="27"/>
  <c r="L19" i="27"/>
  <c r="D19" i="27"/>
  <c r="P20" i="27"/>
  <c r="H20" i="27"/>
  <c r="U18" i="27"/>
  <c r="T18" i="27"/>
  <c r="M18" i="27"/>
  <c r="L18" i="27"/>
  <c r="J18" i="27"/>
  <c r="I18" i="27"/>
  <c r="E18" i="27"/>
  <c r="P18" i="27"/>
  <c r="H18" i="27"/>
  <c r="K18" i="27"/>
  <c r="Q18" i="27"/>
  <c r="D18" i="27"/>
  <c r="O18" i="27"/>
  <c r="G18" i="27"/>
  <c r="S18" i="27"/>
  <c r="R18" i="27"/>
  <c r="C18" i="27"/>
  <c r="V18" i="27"/>
  <c r="N18" i="27"/>
  <c r="F18" i="27"/>
  <c r="F120" i="28" l="1"/>
  <c r="J186" i="28"/>
  <c r="H65" i="28"/>
  <c r="E65" i="28"/>
  <c r="K164" i="28"/>
  <c r="L142" i="28"/>
  <c r="F109" i="28"/>
  <c r="C76" i="28"/>
  <c r="S131" i="28"/>
  <c r="S87" i="28"/>
  <c r="D65" i="28"/>
  <c r="T197" i="28"/>
  <c r="I142" i="28"/>
  <c r="K109" i="28"/>
  <c r="J197" i="28"/>
  <c r="J230" i="28"/>
  <c r="R230" i="28"/>
  <c r="R65" i="28"/>
  <c r="N197" i="28"/>
  <c r="U142" i="28"/>
  <c r="Q65" i="28"/>
  <c r="Q87" i="28"/>
  <c r="D153" i="28"/>
  <c r="V109" i="28"/>
  <c r="C87" i="28"/>
  <c r="D131" i="28"/>
  <c r="H164" i="28"/>
  <c r="S186" i="28"/>
  <c r="C186" i="28"/>
  <c r="T208" i="28"/>
  <c r="M109" i="28"/>
  <c r="D197" i="28"/>
  <c r="C197" i="28"/>
  <c r="F219" i="28"/>
  <c r="L164" i="28"/>
  <c r="U164" i="28"/>
  <c r="U153" i="28"/>
  <c r="R142" i="28"/>
  <c r="I65" i="28"/>
  <c r="D208" i="28"/>
  <c r="J109" i="28"/>
  <c r="J164" i="28"/>
  <c r="M76" i="28"/>
  <c r="U98" i="28"/>
  <c r="F76" i="28"/>
  <c r="T164" i="28"/>
  <c r="E164" i="28"/>
  <c r="F197" i="28"/>
  <c r="C98" i="28"/>
  <c r="G65" i="28"/>
  <c r="P109" i="28"/>
  <c r="L109" i="28"/>
  <c r="M65" i="28"/>
  <c r="L76" i="28"/>
  <c r="K76" i="28"/>
  <c r="J142" i="28"/>
  <c r="P142" i="28"/>
  <c r="S76" i="28"/>
  <c r="R87" i="28"/>
  <c r="D76" i="28"/>
  <c r="R98" i="28"/>
  <c r="E175" i="28"/>
  <c r="N175" i="28"/>
  <c r="U109" i="28"/>
  <c r="N109" i="28"/>
  <c r="J76" i="28"/>
  <c r="S164" i="28"/>
  <c r="L153" i="28"/>
  <c r="D142" i="28"/>
  <c r="C219" i="28"/>
  <c r="L131" i="28"/>
  <c r="U76" i="28"/>
  <c r="E76" i="28"/>
  <c r="M120" i="28"/>
  <c r="V175" i="28"/>
  <c r="C131" i="28"/>
  <c r="L230" i="28"/>
  <c r="N219" i="28"/>
  <c r="O219" i="28"/>
  <c r="V219" i="28"/>
  <c r="S219" i="28"/>
  <c r="L208" i="28"/>
  <c r="E208" i="28"/>
  <c r="L197" i="28"/>
  <c r="V197" i="28"/>
  <c r="G197" i="28"/>
  <c r="Q197" i="28"/>
  <c r="R197" i="28"/>
  <c r="H186" i="28"/>
  <c r="K186" i="28"/>
  <c r="G186" i="28"/>
  <c r="T186" i="28"/>
  <c r="M186" i="28"/>
  <c r="P186" i="28"/>
  <c r="J175" i="28"/>
  <c r="P175" i="28"/>
  <c r="M164" i="28"/>
  <c r="D164" i="28"/>
  <c r="R164" i="28"/>
  <c r="C164" i="28"/>
  <c r="K153" i="28"/>
  <c r="E142" i="28"/>
  <c r="F131" i="28"/>
  <c r="E120" i="28"/>
  <c r="K120" i="28"/>
  <c r="T109" i="28"/>
  <c r="E109" i="28"/>
  <c r="C109" i="28"/>
  <c r="S98" i="28"/>
  <c r="V87" i="28"/>
  <c r="J87" i="28"/>
  <c r="I87" i="28"/>
  <c r="T76" i="28"/>
  <c r="I76" i="28"/>
  <c r="H76" i="28"/>
  <c r="K197" i="28"/>
  <c r="M98" i="28"/>
  <c r="P153" i="28"/>
  <c r="C65" i="28"/>
  <c r="I230" i="28"/>
  <c r="I120" i="28"/>
  <c r="D109" i="28"/>
  <c r="Q109" i="28"/>
  <c r="F87" i="28"/>
  <c r="U65" i="28"/>
  <c r="U197" i="28"/>
  <c r="I197" i="28"/>
  <c r="O197" i="28"/>
  <c r="S197" i="28"/>
  <c r="S109" i="28"/>
  <c r="I153" i="28"/>
  <c r="C153" i="28"/>
  <c r="Q230" i="28"/>
  <c r="T219" i="28"/>
  <c r="E219" i="28"/>
  <c r="Q120" i="28"/>
  <c r="F153" i="28"/>
  <c r="U186" i="28"/>
  <c r="J98" i="28"/>
  <c r="E98" i="28"/>
  <c r="R175" i="28"/>
  <c r="F175" i="28"/>
  <c r="O87" i="28"/>
  <c r="P164" i="28"/>
  <c r="R186" i="28"/>
  <c r="F186" i="28"/>
  <c r="I98" i="28"/>
  <c r="E87" i="28"/>
  <c r="V76" i="28"/>
  <c r="T65" i="28"/>
  <c r="J208" i="28"/>
  <c r="M208" i="28"/>
  <c r="S208" i="28"/>
  <c r="U120" i="28"/>
  <c r="S120" i="28"/>
  <c r="J120" i="28"/>
  <c r="N186" i="28"/>
  <c r="V65" i="28"/>
  <c r="K87" i="28"/>
  <c r="P87" i="28"/>
  <c r="K98" i="28"/>
  <c r="J65" i="28"/>
  <c r="K219" i="28"/>
  <c r="N131" i="28"/>
  <c r="T131" i="28"/>
  <c r="N76" i="28"/>
  <c r="L65" i="28"/>
  <c r="R208" i="28"/>
  <c r="U208" i="28"/>
  <c r="F208" i="28"/>
  <c r="R120" i="28"/>
  <c r="S65" i="28"/>
  <c r="N230" i="28"/>
  <c r="T142" i="28"/>
  <c r="M142" i="28"/>
  <c r="N142" i="28"/>
  <c r="Q76" i="28"/>
  <c r="G219" i="28"/>
  <c r="K131" i="28"/>
  <c r="V131" i="28"/>
  <c r="G131" i="28"/>
  <c r="P65" i="28"/>
  <c r="L98" i="28"/>
  <c r="R76" i="28"/>
  <c r="K65" i="28"/>
  <c r="V230" i="28"/>
  <c r="Q142" i="28"/>
  <c r="T87" i="28"/>
  <c r="H197" i="28"/>
  <c r="V142" i="28"/>
  <c r="O142" i="28"/>
  <c r="H219" i="28"/>
  <c r="H142" i="28"/>
  <c r="L87" i="28"/>
  <c r="G120" i="28"/>
  <c r="G87" i="28"/>
  <c r="C175" i="28"/>
  <c r="P197" i="28"/>
  <c r="Q153" i="28"/>
  <c r="N153" i="28"/>
  <c r="O230" i="28"/>
  <c r="H230" i="28"/>
  <c r="P219" i="28"/>
  <c r="D219" i="28"/>
  <c r="O131" i="28"/>
  <c r="H131" i="28"/>
  <c r="P98" i="28"/>
  <c r="N208" i="28"/>
  <c r="M175" i="28"/>
  <c r="M87" i="28"/>
  <c r="N98" i="28"/>
  <c r="I164" i="28"/>
  <c r="M197" i="28"/>
  <c r="T153" i="28"/>
  <c r="S153" i="28"/>
  <c r="T230" i="28"/>
  <c r="P230" i="28"/>
  <c r="I219" i="28"/>
  <c r="L219" i="28"/>
  <c r="J131" i="28"/>
  <c r="P131" i="28"/>
  <c r="N120" i="28"/>
  <c r="V98" i="28"/>
  <c r="V208" i="28"/>
  <c r="G208" i="28"/>
  <c r="V120" i="28"/>
  <c r="V186" i="28"/>
  <c r="G98" i="28"/>
  <c r="N65" i="28"/>
  <c r="S175" i="28"/>
  <c r="U175" i="28"/>
  <c r="U87" i="28"/>
  <c r="Q164" i="28"/>
  <c r="V153" i="28"/>
  <c r="G153" i="28"/>
  <c r="H109" i="28"/>
  <c r="C230" i="28"/>
  <c r="Q219" i="28"/>
  <c r="R131" i="28"/>
  <c r="I131" i="28"/>
  <c r="F98" i="28"/>
  <c r="P76" i="28"/>
  <c r="I208" i="28"/>
  <c r="O208" i="28"/>
  <c r="H208" i="28"/>
  <c r="O120" i="28"/>
  <c r="H120" i="28"/>
  <c r="O164" i="28"/>
  <c r="G142" i="28"/>
  <c r="T98" i="28"/>
  <c r="I186" i="28"/>
  <c r="O98" i="28"/>
  <c r="H98" i="28"/>
  <c r="K175" i="28"/>
  <c r="F65" i="28"/>
  <c r="I175" i="28"/>
  <c r="F164" i="28"/>
  <c r="E197" i="28"/>
  <c r="M153" i="28"/>
  <c r="E153" i="28"/>
  <c r="O153" i="28"/>
  <c r="E230" i="28"/>
  <c r="K230" i="28"/>
  <c r="C142" i="28"/>
  <c r="O76" i="28"/>
  <c r="M219" i="28"/>
  <c r="E131" i="28"/>
  <c r="Q131" i="28"/>
  <c r="Q208" i="28"/>
  <c r="P208" i="28"/>
  <c r="P120" i="28"/>
  <c r="D120" i="28"/>
  <c r="D98" i="28"/>
  <c r="O186" i="28"/>
  <c r="D186" i="28"/>
  <c r="Q186" i="28"/>
  <c r="L175" i="28"/>
  <c r="D175" i="28"/>
  <c r="Q175" i="28"/>
  <c r="G175" i="28"/>
  <c r="G109" i="28"/>
  <c r="N164" i="28"/>
  <c r="D87" i="28"/>
  <c r="H87" i="28"/>
  <c r="M230" i="28"/>
  <c r="S230" i="28"/>
  <c r="K142" i="28"/>
  <c r="N87" i="28"/>
  <c r="G76" i="28"/>
  <c r="U219" i="28"/>
  <c r="M131" i="28"/>
  <c r="C208" i="28"/>
  <c r="C120" i="28"/>
  <c r="L120" i="28"/>
  <c r="L186" i="28"/>
  <c r="E186" i="28"/>
  <c r="T175" i="28"/>
  <c r="O175" i="28"/>
  <c r="H175" i="28"/>
  <c r="I109" i="28"/>
  <c r="O109" i="28"/>
  <c r="V164" i="28"/>
  <c r="G164" i="28"/>
  <c r="R153" i="28"/>
  <c r="J153" i="28"/>
  <c r="H153" i="28"/>
  <c r="D230" i="28"/>
  <c r="U230" i="28"/>
  <c r="F230" i="28"/>
  <c r="G230" i="28"/>
  <c r="S142" i="28"/>
  <c r="F142" i="28"/>
  <c r="Q98" i="28"/>
  <c r="U131" i="28"/>
  <c r="K208" i="28"/>
  <c r="T120" i="28"/>
  <c r="U54" i="28"/>
  <c r="D54" i="28"/>
  <c r="O54" i="28"/>
  <c r="M54" i="28"/>
  <c r="S54" i="28"/>
  <c r="E54" i="28"/>
  <c r="K54" i="28"/>
  <c r="Q54" i="28"/>
  <c r="C54" i="28"/>
  <c r="I54" i="28"/>
  <c r="P54" i="28"/>
  <c r="V54" i="28"/>
  <c r="H54" i="28"/>
  <c r="Q43" i="28"/>
  <c r="R54" i="28"/>
  <c r="N54" i="28"/>
  <c r="T54" i="28"/>
  <c r="G54" i="28"/>
  <c r="J54" i="28"/>
  <c r="F54" i="28"/>
  <c r="L54" i="28"/>
  <c r="P43" i="28"/>
  <c r="K43" i="28"/>
  <c r="J32" i="28"/>
  <c r="J43" i="28"/>
  <c r="L43" i="28"/>
  <c r="O43" i="28"/>
  <c r="G43" i="28"/>
  <c r="C43" i="28"/>
  <c r="S43" i="28"/>
  <c r="I43" i="28"/>
  <c r="H43" i="28"/>
  <c r="R32" i="28"/>
  <c r="M43" i="28"/>
  <c r="N43" i="28"/>
  <c r="E43" i="28"/>
  <c r="V43" i="28"/>
  <c r="F43" i="28"/>
  <c r="D43" i="28"/>
  <c r="R43" i="28"/>
  <c r="T43" i="28"/>
  <c r="U43" i="28"/>
  <c r="E32" i="28"/>
  <c r="K32" i="28"/>
  <c r="C32" i="28"/>
  <c r="S32" i="28"/>
  <c r="V32" i="28"/>
  <c r="M32" i="28"/>
  <c r="F32" i="28"/>
  <c r="T32" i="28"/>
  <c r="L32" i="28"/>
  <c r="P32" i="28"/>
  <c r="O32" i="28"/>
  <c r="D32" i="28"/>
  <c r="H32" i="28"/>
  <c r="N32" i="28"/>
  <c r="G32" i="28"/>
  <c r="U32" i="28"/>
  <c r="M21" i="28"/>
  <c r="Q32" i="28"/>
  <c r="I32" i="28"/>
  <c r="K21" i="28"/>
  <c r="I21" i="28"/>
  <c r="F21" i="28"/>
  <c r="H21" i="28"/>
  <c r="S21" i="28"/>
  <c r="E21" i="28"/>
  <c r="Q21" i="28"/>
  <c r="R21" i="28"/>
  <c r="D21" i="28"/>
  <c r="P21" i="28"/>
  <c r="L21" i="28"/>
  <c r="N21" i="28"/>
  <c r="U21" i="28"/>
  <c r="T21" i="28"/>
  <c r="C21" i="28"/>
  <c r="G21" i="28"/>
  <c r="J21" i="28"/>
  <c r="O21" i="28"/>
  <c r="V21" i="28"/>
  <c r="F87" i="27"/>
  <c r="J164" i="27"/>
  <c r="D43" i="27"/>
  <c r="S175" i="27"/>
  <c r="M109" i="27"/>
  <c r="R164" i="27"/>
  <c r="H54" i="27"/>
  <c r="P54" i="27"/>
  <c r="D98" i="27"/>
  <c r="R186" i="27"/>
  <c r="T131" i="27"/>
  <c r="F131" i="27"/>
  <c r="U109" i="27"/>
  <c r="P98" i="27"/>
  <c r="D109" i="27"/>
  <c r="N131" i="27"/>
  <c r="V230" i="27"/>
  <c r="P43" i="27"/>
  <c r="H43" i="27"/>
  <c r="T43" i="27"/>
  <c r="J120" i="27"/>
  <c r="P109" i="27"/>
  <c r="D54" i="27"/>
  <c r="V142" i="27"/>
  <c r="R153" i="27"/>
  <c r="G43" i="27"/>
  <c r="P76" i="27"/>
  <c r="O43" i="27"/>
  <c r="T186" i="27"/>
  <c r="T109" i="27"/>
  <c r="C131" i="27"/>
  <c r="V98" i="27"/>
  <c r="E98" i="27"/>
  <c r="O197" i="27"/>
  <c r="F219" i="27"/>
  <c r="P120" i="27"/>
  <c r="S76" i="27"/>
  <c r="U98" i="27"/>
  <c r="I164" i="27"/>
  <c r="M131" i="27"/>
  <c r="F98" i="27"/>
  <c r="V175" i="27"/>
  <c r="E54" i="27"/>
  <c r="I109" i="27"/>
  <c r="Q54" i="27"/>
  <c r="O109" i="27"/>
  <c r="O186" i="27"/>
  <c r="I131" i="27"/>
  <c r="I208" i="27"/>
  <c r="C109" i="27"/>
  <c r="L98" i="27"/>
  <c r="L142" i="27"/>
  <c r="R109" i="27"/>
  <c r="I54" i="27"/>
  <c r="M208" i="27"/>
  <c r="N175" i="27"/>
  <c r="C219" i="27"/>
  <c r="H219" i="27"/>
  <c r="M164" i="27"/>
  <c r="E186" i="27"/>
  <c r="V65" i="27"/>
  <c r="U76" i="27"/>
  <c r="S197" i="27"/>
  <c r="E109" i="27"/>
  <c r="L109" i="27"/>
  <c r="Q98" i="27"/>
  <c r="H98" i="27"/>
  <c r="T54" i="27"/>
  <c r="H109" i="27"/>
  <c r="K54" i="27"/>
  <c r="R197" i="27"/>
  <c r="S87" i="27"/>
  <c r="L43" i="27"/>
  <c r="F153" i="27"/>
  <c r="S54" i="27"/>
  <c r="I153" i="27"/>
  <c r="I230" i="27"/>
  <c r="O153" i="27"/>
  <c r="J142" i="27"/>
  <c r="M197" i="27"/>
  <c r="I98" i="27"/>
  <c r="I43" i="27"/>
  <c r="J230" i="27"/>
  <c r="K230" i="27"/>
  <c r="S142" i="27"/>
  <c r="U164" i="27"/>
  <c r="G87" i="27"/>
  <c r="T98" i="27"/>
  <c r="E219" i="27"/>
  <c r="L153" i="27"/>
  <c r="V197" i="27"/>
  <c r="U54" i="27"/>
  <c r="D142" i="27"/>
  <c r="H142" i="27"/>
  <c r="E175" i="27"/>
  <c r="K175" i="27"/>
  <c r="C175" i="27"/>
  <c r="R76" i="27"/>
  <c r="C54" i="27"/>
  <c r="Q153" i="27"/>
  <c r="R131" i="27"/>
  <c r="N142" i="27"/>
  <c r="M98" i="27"/>
  <c r="M54" i="27"/>
  <c r="O230" i="27"/>
  <c r="O208" i="27"/>
  <c r="L54" i="27"/>
  <c r="H208" i="27"/>
  <c r="Q142" i="27"/>
  <c r="V120" i="27"/>
  <c r="S120" i="27"/>
  <c r="D120" i="27"/>
  <c r="J175" i="27"/>
  <c r="H153" i="27"/>
  <c r="C142" i="27"/>
  <c r="F43" i="27"/>
  <c r="E142" i="27"/>
  <c r="Q109" i="27"/>
  <c r="E43" i="27"/>
  <c r="R230" i="27"/>
  <c r="C153" i="27"/>
  <c r="R142" i="27"/>
  <c r="S43" i="27"/>
  <c r="J208" i="27"/>
  <c r="N98" i="27"/>
  <c r="J43" i="27"/>
  <c r="C65" i="27"/>
  <c r="I87" i="27"/>
  <c r="N65" i="27"/>
  <c r="M76" i="27"/>
  <c r="T164" i="27"/>
  <c r="J131" i="27"/>
  <c r="F142" i="27"/>
  <c r="K131" i="27"/>
  <c r="L131" i="27"/>
  <c r="U153" i="27"/>
  <c r="O131" i="27"/>
  <c r="E131" i="27"/>
  <c r="C43" i="27"/>
  <c r="J76" i="27"/>
  <c r="J219" i="27"/>
  <c r="L186" i="27"/>
  <c r="V186" i="27"/>
  <c r="S186" i="27"/>
  <c r="I65" i="27"/>
  <c r="Q175" i="27"/>
  <c r="N76" i="27"/>
  <c r="E164" i="27"/>
  <c r="Q164" i="27"/>
  <c r="L230" i="27"/>
  <c r="M142" i="27"/>
  <c r="U131" i="27"/>
  <c r="V208" i="27"/>
  <c r="P197" i="27"/>
  <c r="K186" i="27"/>
  <c r="O76" i="27"/>
  <c r="P142" i="27"/>
  <c r="V131" i="27"/>
  <c r="T230" i="27"/>
  <c r="I197" i="27"/>
  <c r="S219" i="27"/>
  <c r="M120" i="27"/>
  <c r="M175" i="27"/>
  <c r="R87" i="27"/>
  <c r="S65" i="27"/>
  <c r="Q87" i="27"/>
  <c r="N164" i="27"/>
  <c r="O164" i="27"/>
  <c r="O142" i="27"/>
  <c r="U230" i="27"/>
  <c r="G142" i="27"/>
  <c r="J54" i="27"/>
  <c r="N54" i="27"/>
  <c r="Q43" i="27"/>
  <c r="T153" i="27"/>
  <c r="G109" i="27"/>
  <c r="C98" i="27"/>
  <c r="K43" i="27"/>
  <c r="O98" i="27"/>
  <c r="V164" i="27"/>
  <c r="K76" i="27"/>
  <c r="P65" i="27"/>
  <c r="I186" i="27"/>
  <c r="M186" i="27"/>
  <c r="L87" i="27"/>
  <c r="O175" i="27"/>
  <c r="G208" i="27"/>
  <c r="G98" i="27"/>
  <c r="D65" i="27"/>
  <c r="V87" i="27"/>
  <c r="O219" i="27"/>
  <c r="H120" i="27"/>
  <c r="G76" i="27"/>
  <c r="U186" i="27"/>
  <c r="J186" i="27"/>
  <c r="D87" i="27"/>
  <c r="Q65" i="27"/>
  <c r="O65" i="27"/>
  <c r="F175" i="27"/>
  <c r="R175" i="27"/>
  <c r="V76" i="27"/>
  <c r="L164" i="27"/>
  <c r="H131" i="27"/>
  <c r="G65" i="27"/>
  <c r="I175" i="27"/>
  <c r="Q197" i="27"/>
  <c r="D131" i="27"/>
  <c r="E208" i="27"/>
  <c r="P230" i="27"/>
  <c r="D230" i="27"/>
  <c r="P208" i="27"/>
  <c r="S153" i="27"/>
  <c r="D197" i="27"/>
  <c r="L219" i="27"/>
  <c r="J65" i="27"/>
  <c r="F186" i="27"/>
  <c r="I76" i="27"/>
  <c r="F164" i="27"/>
  <c r="D164" i="27"/>
  <c r="H65" i="27"/>
  <c r="S131" i="27"/>
  <c r="G230" i="27"/>
  <c r="T208" i="27"/>
  <c r="M153" i="27"/>
  <c r="J109" i="27"/>
  <c r="R54" i="27"/>
  <c r="V54" i="27"/>
  <c r="M230" i="27"/>
  <c r="E230" i="27"/>
  <c r="J153" i="27"/>
  <c r="S109" i="27"/>
  <c r="R43" i="27"/>
  <c r="L197" i="27"/>
  <c r="N120" i="27"/>
  <c r="R120" i="27"/>
  <c r="P219" i="27"/>
  <c r="O87" i="27"/>
  <c r="T87" i="27"/>
  <c r="E65" i="27"/>
  <c r="R65" i="27"/>
  <c r="G175" i="27"/>
  <c r="D76" i="27"/>
  <c r="Q76" i="27"/>
  <c r="N87" i="27"/>
  <c r="Q186" i="27"/>
  <c r="H186" i="27"/>
  <c r="H87" i="27"/>
  <c r="E87" i="27"/>
  <c r="M65" i="27"/>
  <c r="P175" i="27"/>
  <c r="H175" i="27"/>
  <c r="L76" i="27"/>
  <c r="K164" i="27"/>
  <c r="C164" i="27"/>
  <c r="G164" i="27"/>
  <c r="V109" i="27"/>
  <c r="E197" i="27"/>
  <c r="F197" i="27"/>
  <c r="H76" i="27"/>
  <c r="K219" i="27"/>
  <c r="Q219" i="27"/>
  <c r="U219" i="27"/>
  <c r="M219" i="27"/>
  <c r="U120" i="27"/>
  <c r="L120" i="27"/>
  <c r="T65" i="27"/>
  <c r="G186" i="27"/>
  <c r="P186" i="27"/>
  <c r="P87" i="27"/>
  <c r="M87" i="27"/>
  <c r="U65" i="27"/>
  <c r="F65" i="27"/>
  <c r="K65" i="27"/>
  <c r="T76" i="27"/>
  <c r="E76" i="27"/>
  <c r="P164" i="27"/>
  <c r="S208" i="27"/>
  <c r="T142" i="27"/>
  <c r="N230" i="27"/>
  <c r="V153" i="27"/>
  <c r="T197" i="27"/>
  <c r="N219" i="27"/>
  <c r="E120" i="27"/>
  <c r="O54" i="27"/>
  <c r="U208" i="27"/>
  <c r="F208" i="27"/>
  <c r="E153" i="27"/>
  <c r="H230" i="27"/>
  <c r="G54" i="27"/>
  <c r="V43" i="27"/>
  <c r="U197" i="27"/>
  <c r="K142" i="27"/>
  <c r="U43" i="27"/>
  <c r="S230" i="27"/>
  <c r="J197" i="27"/>
  <c r="K153" i="27"/>
  <c r="U142" i="27"/>
  <c r="K109" i="27"/>
  <c r="S98" i="27"/>
  <c r="L208" i="27"/>
  <c r="K208" i="27"/>
  <c r="D153" i="27"/>
  <c r="P131" i="27"/>
  <c r="N109" i="27"/>
  <c r="R98" i="27"/>
  <c r="N197" i="27"/>
  <c r="T219" i="27"/>
  <c r="D219" i="27"/>
  <c r="I219" i="27"/>
  <c r="V219" i="27"/>
  <c r="F120" i="27"/>
  <c r="Q120" i="27"/>
  <c r="I120" i="27"/>
  <c r="T120" i="27"/>
  <c r="C76" i="27"/>
  <c r="D186" i="27"/>
  <c r="N186" i="27"/>
  <c r="C186" i="27"/>
  <c r="C87" i="27"/>
  <c r="U87" i="27"/>
  <c r="J87" i="27"/>
  <c r="L65" i="27"/>
  <c r="T175" i="27"/>
  <c r="L175" i="27"/>
  <c r="H164" i="27"/>
  <c r="G153" i="27"/>
  <c r="G219" i="27"/>
  <c r="K120" i="27"/>
  <c r="C208" i="27"/>
  <c r="F230" i="27"/>
  <c r="F54" i="27"/>
  <c r="Q230" i="27"/>
  <c r="C230" i="27"/>
  <c r="I142" i="27"/>
  <c r="H197" i="27"/>
  <c r="N43" i="27"/>
  <c r="G197" i="27"/>
  <c r="P153" i="27"/>
  <c r="M43" i="27"/>
  <c r="N153" i="27"/>
  <c r="Q131" i="27"/>
  <c r="K98" i="27"/>
  <c r="D208" i="27"/>
  <c r="Q208" i="27"/>
  <c r="R208" i="27"/>
  <c r="N208" i="27"/>
  <c r="G131" i="27"/>
  <c r="F109" i="27"/>
  <c r="J98" i="27"/>
  <c r="K197" i="27"/>
  <c r="C197" i="27"/>
  <c r="R219" i="27"/>
  <c r="O120" i="27"/>
  <c r="G120" i="27"/>
  <c r="S164" i="27"/>
  <c r="D175" i="27"/>
  <c r="C120" i="27"/>
  <c r="K87" i="27"/>
  <c r="U175" i="27"/>
  <c r="F76" i="27"/>
  <c r="C32" i="27"/>
  <c r="M21" i="27"/>
  <c r="D32" i="27"/>
  <c r="F32" i="27"/>
  <c r="M32" i="27"/>
  <c r="K32" i="27"/>
  <c r="S32" i="27"/>
  <c r="T32" i="27"/>
  <c r="I32" i="27"/>
  <c r="Q32" i="27"/>
  <c r="E32" i="27"/>
  <c r="H32" i="27"/>
  <c r="R32" i="27"/>
  <c r="N32" i="27"/>
  <c r="U32" i="27"/>
  <c r="V32" i="27"/>
  <c r="J32" i="27"/>
  <c r="O32" i="27"/>
  <c r="P32" i="27"/>
  <c r="L32" i="27"/>
  <c r="G32" i="27"/>
  <c r="L21" i="27"/>
  <c r="V21" i="27"/>
  <c r="P21" i="27"/>
  <c r="I21" i="27"/>
  <c r="H21" i="27"/>
  <c r="F21" i="27"/>
  <c r="N21" i="27"/>
  <c r="T21" i="27"/>
  <c r="C21" i="27"/>
  <c r="O21" i="27"/>
  <c r="Q21" i="27"/>
  <c r="E21" i="27"/>
  <c r="R21" i="27"/>
  <c r="S21" i="27"/>
  <c r="U21" i="27"/>
  <c r="G21" i="27"/>
  <c r="D21" i="27"/>
  <c r="K21" i="27"/>
  <c r="J21" i="27"/>
  <c r="C6" i="6" l="1"/>
  <c r="D6" i="6"/>
  <c r="E6" i="6"/>
  <c r="B6" i="6"/>
  <c r="E175" i="4"/>
  <c r="D105" i="28" s="1"/>
  <c r="E135" i="4"/>
  <c r="D83" i="28" s="1"/>
  <c r="B8" i="4"/>
  <c r="B9" i="4"/>
  <c r="B10" i="4"/>
  <c r="B11" i="4"/>
  <c r="B12" i="4"/>
  <c r="B13" i="4"/>
  <c r="B14" i="4"/>
  <c r="B15" i="4"/>
  <c r="B16" i="4"/>
  <c r="B22" i="4"/>
  <c r="B18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402" i="4"/>
  <c r="B403" i="4"/>
  <c r="B404" i="4"/>
  <c r="B405" i="4"/>
  <c r="B406" i="4"/>
  <c r="B7" i="4"/>
  <c r="F56" i="4"/>
  <c r="D396" i="4"/>
  <c r="D394" i="4" s="1"/>
  <c r="D395" i="4"/>
  <c r="C226" i="28" s="1"/>
  <c r="D393" i="4"/>
  <c r="D392" i="4"/>
  <c r="F395" i="4"/>
  <c r="E226" i="28" s="1"/>
  <c r="E395" i="4"/>
  <c r="D226" i="28" s="1"/>
  <c r="D376" i="4"/>
  <c r="D374" i="4" s="1"/>
  <c r="D375" i="4"/>
  <c r="C215" i="28" s="1"/>
  <c r="D373" i="4"/>
  <c r="D372" i="4"/>
  <c r="F375" i="4"/>
  <c r="E215" i="28" s="1"/>
  <c r="E375" i="4"/>
  <c r="D215" i="28" s="1"/>
  <c r="E356" i="4"/>
  <c r="E354" i="4" s="1"/>
  <c r="D356" i="4"/>
  <c r="D354" i="4" s="1"/>
  <c r="D355" i="4"/>
  <c r="C204" i="28" s="1"/>
  <c r="D353" i="4"/>
  <c r="E352" i="4"/>
  <c r="D352" i="4"/>
  <c r="F355" i="4"/>
  <c r="E204" i="28" s="1"/>
  <c r="E355" i="4"/>
  <c r="D204" i="28" s="1"/>
  <c r="D336" i="4"/>
  <c r="D334" i="4" s="1"/>
  <c r="D335" i="4"/>
  <c r="C193" i="28" s="1"/>
  <c r="D333" i="4"/>
  <c r="E332" i="4"/>
  <c r="D332" i="4"/>
  <c r="F335" i="4"/>
  <c r="E193" i="28" s="1"/>
  <c r="E335" i="4"/>
  <c r="D193" i="28" s="1"/>
  <c r="D316" i="4"/>
  <c r="D314" i="4" s="1"/>
  <c r="D315" i="4"/>
  <c r="C182" i="28" s="1"/>
  <c r="D313" i="4"/>
  <c r="D312" i="4"/>
  <c r="F315" i="4"/>
  <c r="E182" i="28" s="1"/>
  <c r="E315" i="4"/>
  <c r="D182" i="28" s="1"/>
  <c r="D296" i="4"/>
  <c r="D294" i="4" s="1"/>
  <c r="D295" i="4"/>
  <c r="C171" i="28" s="1"/>
  <c r="D293" i="4"/>
  <c r="D292" i="4"/>
  <c r="F295" i="4"/>
  <c r="E171" i="28" s="1"/>
  <c r="E295" i="4"/>
  <c r="D171" i="28" s="1"/>
  <c r="E276" i="4"/>
  <c r="E274" i="4" s="1"/>
  <c r="D276" i="4"/>
  <c r="D274" i="4" s="1"/>
  <c r="D275" i="4"/>
  <c r="C160" i="28" s="1"/>
  <c r="D273" i="4"/>
  <c r="E272" i="4"/>
  <c r="D272" i="4"/>
  <c r="F275" i="4"/>
  <c r="E160" i="28" s="1"/>
  <c r="E275" i="4"/>
  <c r="D160" i="28" s="1"/>
  <c r="D256" i="4"/>
  <c r="D254" i="4" s="1"/>
  <c r="D255" i="4"/>
  <c r="C149" i="28" s="1"/>
  <c r="D253" i="4"/>
  <c r="D252" i="4"/>
  <c r="E255" i="4"/>
  <c r="D149" i="28" s="1"/>
  <c r="F236" i="4"/>
  <c r="D236" i="4"/>
  <c r="D234" i="4" s="1"/>
  <c r="D235" i="4"/>
  <c r="C138" i="28" s="1"/>
  <c r="D233" i="4"/>
  <c r="D232" i="4"/>
  <c r="F235" i="4"/>
  <c r="E138" i="28" s="1"/>
  <c r="E235" i="4"/>
  <c r="D138" i="28" s="1"/>
  <c r="E216" i="4"/>
  <c r="E214" i="4" s="1"/>
  <c r="D216" i="4"/>
  <c r="D214" i="4" s="1"/>
  <c r="D215" i="4"/>
  <c r="C127" i="28" s="1"/>
  <c r="D213" i="4"/>
  <c r="E212" i="4"/>
  <c r="D212" i="4"/>
  <c r="F215" i="4"/>
  <c r="E127" i="28" s="1"/>
  <c r="E215" i="4"/>
  <c r="D127" i="28" s="1"/>
  <c r="D196" i="4"/>
  <c r="D194" i="4" s="1"/>
  <c r="D195" i="4"/>
  <c r="C116" i="28" s="1"/>
  <c r="D193" i="4"/>
  <c r="D192" i="4"/>
  <c r="D176" i="4"/>
  <c r="D174" i="4" s="1"/>
  <c r="D175" i="4"/>
  <c r="C105" i="28" s="1"/>
  <c r="D173" i="4"/>
  <c r="D172" i="4"/>
  <c r="D156" i="4"/>
  <c r="D154" i="4" s="1"/>
  <c r="D155" i="4"/>
  <c r="C94" i="28" s="1"/>
  <c r="D153" i="4"/>
  <c r="D152" i="4"/>
  <c r="D136" i="4"/>
  <c r="D134" i="4" s="1"/>
  <c r="D135" i="4"/>
  <c r="C83" i="28" s="1"/>
  <c r="D133" i="4"/>
  <c r="D132" i="4"/>
  <c r="D116" i="4"/>
  <c r="D114" i="4" s="1"/>
  <c r="D115" i="4"/>
  <c r="C72" i="28" s="1"/>
  <c r="D113" i="4"/>
  <c r="D112" i="4"/>
  <c r="F115" i="4"/>
  <c r="E72" i="28" s="1"/>
  <c r="D96" i="4"/>
  <c r="D94" i="4" s="1"/>
  <c r="D95" i="4"/>
  <c r="C61" i="28" s="1"/>
  <c r="D93" i="4"/>
  <c r="D92" i="4"/>
  <c r="E95" i="4"/>
  <c r="D61" i="28" s="1"/>
  <c r="D76" i="4"/>
  <c r="D74" i="4" s="1"/>
  <c r="D75" i="4"/>
  <c r="C50" i="28" s="1"/>
  <c r="D73" i="4"/>
  <c r="D72" i="4"/>
  <c r="D56" i="4"/>
  <c r="D54" i="4" s="1"/>
  <c r="D55" i="4"/>
  <c r="C39" i="28" s="1"/>
  <c r="D53" i="4"/>
  <c r="D52" i="4"/>
  <c r="A20" i="3"/>
  <c r="B31" i="3"/>
  <c r="A340" i="3"/>
  <c r="B337" i="3"/>
  <c r="B335" i="3"/>
  <c r="A324" i="3"/>
  <c r="B321" i="3"/>
  <c r="B319" i="3"/>
  <c r="A308" i="3"/>
  <c r="B305" i="3"/>
  <c r="B303" i="3"/>
  <c r="A292" i="3"/>
  <c r="B289" i="3"/>
  <c r="B287" i="3"/>
  <c r="A276" i="3"/>
  <c r="B273" i="3"/>
  <c r="B271" i="3"/>
  <c r="A260" i="3"/>
  <c r="B257" i="3"/>
  <c r="B255" i="3"/>
  <c r="A244" i="3"/>
  <c r="B241" i="3"/>
  <c r="B239" i="3"/>
  <c r="A228" i="3"/>
  <c r="B225" i="3"/>
  <c r="B223" i="3"/>
  <c r="A212" i="3"/>
  <c r="A213" i="3" s="1"/>
  <c r="A214" i="3" s="1"/>
  <c r="B209" i="3"/>
  <c r="B207" i="3"/>
  <c r="A196" i="3"/>
  <c r="B193" i="3"/>
  <c r="B191" i="3"/>
  <c r="A180" i="3"/>
  <c r="B177" i="3"/>
  <c r="B175" i="3"/>
  <c r="A164" i="3"/>
  <c r="A165" i="3" s="1"/>
  <c r="B161" i="3"/>
  <c r="B159" i="3"/>
  <c r="A148" i="3"/>
  <c r="B145" i="3"/>
  <c r="B143" i="3"/>
  <c r="A132" i="3"/>
  <c r="B129" i="3"/>
  <c r="B127" i="3"/>
  <c r="A116" i="3"/>
  <c r="B113" i="3"/>
  <c r="B111" i="3"/>
  <c r="A100" i="3"/>
  <c r="B97" i="3"/>
  <c r="B95" i="3"/>
  <c r="A84" i="3"/>
  <c r="B81" i="3"/>
  <c r="B79" i="3"/>
  <c r="A68" i="3"/>
  <c r="B65" i="3"/>
  <c r="B63" i="3"/>
  <c r="A52" i="3"/>
  <c r="B49" i="3"/>
  <c r="B47" i="3"/>
  <c r="D36" i="4"/>
  <c r="D34" i="4" s="1"/>
  <c r="D35" i="4"/>
  <c r="C28" i="28" s="1"/>
  <c r="D33" i="4"/>
  <c r="D32" i="4"/>
  <c r="E35" i="4"/>
  <c r="D28" i="28" s="1"/>
  <c r="B6" i="25"/>
  <c r="B7" i="25"/>
  <c r="B8" i="25"/>
  <c r="B9" i="25"/>
  <c r="B10" i="25"/>
  <c r="B11" i="25"/>
  <c r="B12" i="25"/>
  <c r="B13" i="25"/>
  <c r="B14" i="25"/>
  <c r="B15" i="25"/>
  <c r="B5" i="25"/>
  <c r="E38" i="19"/>
  <c r="BO41" i="19"/>
  <c r="BO42" i="19"/>
  <c r="BO43" i="19"/>
  <c r="BO44" i="19"/>
  <c r="BO45" i="19"/>
  <c r="BO46" i="19"/>
  <c r="BO47" i="19"/>
  <c r="BO48" i="19"/>
  <c r="BO49" i="19"/>
  <c r="BO50" i="19"/>
  <c r="BO51" i="19"/>
  <c r="BO52" i="19"/>
  <c r="BO53" i="19"/>
  <c r="BO54" i="19"/>
  <c r="BO55" i="19"/>
  <c r="BO56" i="19"/>
  <c r="BO57" i="19"/>
  <c r="BO58" i="19"/>
  <c r="BO59" i="19"/>
  <c r="BO60" i="19"/>
  <c r="BO61" i="19"/>
  <c r="BO62" i="19"/>
  <c r="BO63" i="19"/>
  <c r="BO64" i="19"/>
  <c r="BO40" i="19"/>
  <c r="AS41" i="19"/>
  <c r="AS42" i="19" s="1"/>
  <c r="AS43" i="19" s="1"/>
  <c r="AS44" i="19" s="1"/>
  <c r="AT36" i="19"/>
  <c r="B33" i="3"/>
  <c r="A36" i="3"/>
  <c r="A37" i="3" s="1"/>
  <c r="C84" i="31"/>
  <c r="D84" i="31" s="1"/>
  <c r="C83" i="31"/>
  <c r="C86" i="31" s="1"/>
  <c r="F31" i="31"/>
  <c r="F32" i="31" s="1"/>
  <c r="F16" i="31"/>
  <c r="D12" i="4"/>
  <c r="B38" i="19"/>
  <c r="X36" i="19"/>
  <c r="B36" i="19"/>
  <c r="B6" i="3"/>
  <c r="B7" i="3"/>
  <c r="B8" i="3"/>
  <c r="K8" i="3" s="1"/>
  <c r="B9" i="3"/>
  <c r="K9" i="3" s="1"/>
  <c r="B10" i="3"/>
  <c r="K10" i="3" s="1"/>
  <c r="G15" i="12"/>
  <c r="K15" i="12" s="1"/>
  <c r="O15" i="12" s="1"/>
  <c r="S15" i="12" s="1"/>
  <c r="H15" i="12"/>
  <c r="L15" i="12" s="1"/>
  <c r="P15" i="12" s="1"/>
  <c r="T15" i="12" s="1"/>
  <c r="I15" i="12"/>
  <c r="M15" i="12" s="1"/>
  <c r="Q15" i="12" s="1"/>
  <c r="U15" i="12" s="1"/>
  <c r="F15" i="12"/>
  <c r="J15" i="12" s="1"/>
  <c r="N15" i="12" s="1"/>
  <c r="R15" i="12" s="1"/>
  <c r="D9" i="26"/>
  <c r="G8" i="26"/>
  <c r="J7" i="26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7" i="21"/>
  <c r="W41" i="19"/>
  <c r="W42" i="19" s="1"/>
  <c r="W43" i="19" s="1"/>
  <c r="W44" i="19" s="1"/>
  <c r="W45" i="19" s="1"/>
  <c r="W46" i="19" s="1"/>
  <c r="W47" i="19" s="1"/>
  <c r="W48" i="19" s="1"/>
  <c r="W49" i="19" s="1"/>
  <c r="W50" i="19" s="1"/>
  <c r="W51" i="19" s="1"/>
  <c r="W52" i="19" s="1"/>
  <c r="W53" i="19" s="1"/>
  <c r="W54" i="19" s="1"/>
  <c r="W55" i="19" s="1"/>
  <c r="W56" i="19" s="1"/>
  <c r="W57" i="19" s="1"/>
  <c r="W58" i="19" s="1"/>
  <c r="W59" i="19" s="1"/>
  <c r="W60" i="19" s="1"/>
  <c r="W61" i="19" s="1"/>
  <c r="W62" i="19" s="1"/>
  <c r="W63" i="19" s="1"/>
  <c r="C37" i="21"/>
  <c r="D37" i="21" s="1"/>
  <c r="E37" i="21" s="1"/>
  <c r="F37" i="21" s="1"/>
  <c r="G37" i="21" s="1"/>
  <c r="H37" i="21" s="1"/>
  <c r="I37" i="21" s="1"/>
  <c r="J37" i="21" s="1"/>
  <c r="K37" i="21" s="1"/>
  <c r="L37" i="21" s="1"/>
  <c r="M37" i="21" s="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Y37" i="21" s="1"/>
  <c r="Z37" i="21" s="1"/>
  <c r="C6" i="2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41" i="19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D15" i="4"/>
  <c r="C17" i="28" s="1"/>
  <c r="Q8" i="26" l="1"/>
  <c r="E8" i="26"/>
  <c r="N7" i="26"/>
  <c r="D7" i="26"/>
  <c r="O7" i="26"/>
  <c r="C8" i="26"/>
  <c r="N8" i="26"/>
  <c r="D8" i="26"/>
  <c r="M7" i="26"/>
  <c r="F8" i="26"/>
  <c r="C7" i="26"/>
  <c r="M8" i="26"/>
  <c r="V7" i="26"/>
  <c r="L7" i="26"/>
  <c r="R8" i="26"/>
  <c r="E7" i="26"/>
  <c r="V8" i="26"/>
  <c r="L8" i="26"/>
  <c r="U7" i="26"/>
  <c r="I7" i="26"/>
  <c r="U8" i="26"/>
  <c r="K8" i="26"/>
  <c r="T7" i="26"/>
  <c r="H7" i="26"/>
  <c r="T8" i="26"/>
  <c r="J8" i="26"/>
  <c r="Q7" i="26"/>
  <c r="G7" i="26"/>
  <c r="S8" i="26"/>
  <c r="I8" i="26"/>
  <c r="P7" i="26"/>
  <c r="F7" i="26"/>
  <c r="C8" i="28"/>
  <c r="C12" i="28" s="1"/>
  <c r="C9" i="28"/>
  <c r="K198" i="4"/>
  <c r="J198" i="4"/>
  <c r="I198" i="4"/>
  <c r="H198" i="4"/>
  <c r="O178" i="4"/>
  <c r="N178" i="4"/>
  <c r="M178" i="4"/>
  <c r="L178" i="4"/>
  <c r="H158" i="4"/>
  <c r="J158" i="4"/>
  <c r="I158" i="4"/>
  <c r="K158" i="4"/>
  <c r="J138" i="4"/>
  <c r="H138" i="4"/>
  <c r="I138" i="4"/>
  <c r="K138" i="4"/>
  <c r="I118" i="4"/>
  <c r="H118" i="4"/>
  <c r="K118" i="4"/>
  <c r="J118" i="4"/>
  <c r="K98" i="4"/>
  <c r="J98" i="4"/>
  <c r="H98" i="4"/>
  <c r="I98" i="4"/>
  <c r="I78" i="4"/>
  <c r="H78" i="4"/>
  <c r="K78" i="4"/>
  <c r="J78" i="4"/>
  <c r="K58" i="4"/>
  <c r="I58" i="4"/>
  <c r="J58" i="4"/>
  <c r="H58" i="4"/>
  <c r="I38" i="4"/>
  <c r="J38" i="4"/>
  <c r="K38" i="4"/>
  <c r="H38" i="4"/>
  <c r="E76" i="4"/>
  <c r="E74" i="4" s="1"/>
  <c r="H18" i="4"/>
  <c r="K18" i="4"/>
  <c r="I18" i="4"/>
  <c r="J18" i="4"/>
  <c r="F175" i="4"/>
  <c r="E193" i="4"/>
  <c r="E75" i="4"/>
  <c r="H6" i="6"/>
  <c r="E72" i="4"/>
  <c r="E55" i="4"/>
  <c r="E196" i="4"/>
  <c r="E194" i="4" s="1"/>
  <c r="AK163" i="3"/>
  <c r="AH51" i="3"/>
  <c r="AM163" i="3"/>
  <c r="AG83" i="3"/>
  <c r="AI99" i="3"/>
  <c r="AG51" i="3"/>
  <c r="X51" i="3"/>
  <c r="X60" i="3" s="1"/>
  <c r="Z51" i="3"/>
  <c r="AA51" i="3"/>
  <c r="Y51" i="3"/>
  <c r="Y179" i="3"/>
  <c r="Z179" i="3"/>
  <c r="X179" i="3"/>
  <c r="X188" i="3" s="1"/>
  <c r="AA179" i="3"/>
  <c r="Z307" i="3"/>
  <c r="AH307" i="3"/>
  <c r="AP307" i="3"/>
  <c r="AA307" i="3"/>
  <c r="AI307" i="3"/>
  <c r="AQ307" i="3"/>
  <c r="AC307" i="3"/>
  <c r="AM307" i="3"/>
  <c r="AD307" i="3"/>
  <c r="AN307" i="3"/>
  <c r="AK307" i="3"/>
  <c r="Y307" i="3"/>
  <c r="AO307" i="3"/>
  <c r="AE307" i="3"/>
  <c r="AJ307" i="3"/>
  <c r="X307" i="3"/>
  <c r="X316" i="3" s="1"/>
  <c r="AL307" i="3"/>
  <c r="AB307" i="3"/>
  <c r="AF307" i="3"/>
  <c r="AG307" i="3"/>
  <c r="AE67" i="3"/>
  <c r="AE83" i="3"/>
  <c r="AE131" i="3"/>
  <c r="L158" i="4"/>
  <c r="AB147" i="3"/>
  <c r="AE179" i="3"/>
  <c r="I6" i="6"/>
  <c r="Y339" i="3"/>
  <c r="Z339" i="3"/>
  <c r="AH339" i="3"/>
  <c r="AP339" i="3"/>
  <c r="AA339" i="3"/>
  <c r="AI339" i="3"/>
  <c r="AQ339" i="3"/>
  <c r="AC339" i="3"/>
  <c r="AK339" i="3"/>
  <c r="AB339" i="3"/>
  <c r="AN339" i="3"/>
  <c r="AD339" i="3"/>
  <c r="AO339" i="3"/>
  <c r="AE339" i="3"/>
  <c r="AF339" i="3"/>
  <c r="AG339" i="3"/>
  <c r="X339" i="3"/>
  <c r="X348" i="3" s="1"/>
  <c r="AL339" i="3"/>
  <c r="AJ339" i="3"/>
  <c r="AM339" i="3"/>
  <c r="B13" i="6"/>
  <c r="X99" i="3"/>
  <c r="X108" i="3" s="1"/>
  <c r="Y99" i="3"/>
  <c r="Z99" i="3"/>
  <c r="AA99" i="3"/>
  <c r="AD227" i="3"/>
  <c r="AL227" i="3"/>
  <c r="AE227" i="3"/>
  <c r="AM227" i="3"/>
  <c r="AF227" i="3"/>
  <c r="AN227" i="3"/>
  <c r="AI227" i="3"/>
  <c r="Y227" i="3"/>
  <c r="AJ227" i="3"/>
  <c r="Z227" i="3"/>
  <c r="AK227" i="3"/>
  <c r="AB227" i="3"/>
  <c r="AP227" i="3"/>
  <c r="AC227" i="3"/>
  <c r="AQ227" i="3"/>
  <c r="AG227" i="3"/>
  <c r="AA227" i="3"/>
  <c r="AH227" i="3"/>
  <c r="AO227" i="3"/>
  <c r="X227" i="3"/>
  <c r="X236" i="3" s="1"/>
  <c r="E156" i="4"/>
  <c r="E154" i="4" s="1"/>
  <c r="AH99" i="3"/>
  <c r="AB115" i="3"/>
  <c r="AC147" i="3"/>
  <c r="AC211" i="3"/>
  <c r="AK211" i="3"/>
  <c r="AD211" i="3"/>
  <c r="AL211" i="3"/>
  <c r="AE211" i="3"/>
  <c r="AM211" i="3"/>
  <c r="Y211" i="3"/>
  <c r="AG211" i="3"/>
  <c r="AO211" i="3"/>
  <c r="Z211" i="3"/>
  <c r="AH211" i="3"/>
  <c r="AP211" i="3"/>
  <c r="AB211" i="3"/>
  <c r="AF211" i="3"/>
  <c r="AI211" i="3"/>
  <c r="X211" i="3"/>
  <c r="X220" i="3" s="1"/>
  <c r="AN211" i="3"/>
  <c r="AJ211" i="3"/>
  <c r="AA211" i="3"/>
  <c r="AQ211" i="3"/>
  <c r="M38" i="4"/>
  <c r="AB51" i="3"/>
  <c r="AC83" i="3"/>
  <c r="Y147" i="3"/>
  <c r="Z147" i="3"/>
  <c r="X147" i="3"/>
  <c r="X156" i="3" s="1"/>
  <c r="AA147" i="3"/>
  <c r="AC115" i="3"/>
  <c r="AD147" i="3"/>
  <c r="AI163" i="3"/>
  <c r="G6" i="6"/>
  <c r="Y83" i="3"/>
  <c r="Z83" i="3"/>
  <c r="AA83" i="3"/>
  <c r="X83" i="3"/>
  <c r="X92" i="3" s="1"/>
  <c r="AD131" i="3"/>
  <c r="AF163" i="3"/>
  <c r="AA275" i="3"/>
  <c r="AI275" i="3"/>
  <c r="AQ275" i="3"/>
  <c r="AB275" i="3"/>
  <c r="AJ275" i="3"/>
  <c r="AE275" i="3"/>
  <c r="AO275" i="3"/>
  <c r="AG275" i="3"/>
  <c r="X275" i="3"/>
  <c r="X284" i="3" s="1"/>
  <c r="AH275" i="3"/>
  <c r="AK275" i="3"/>
  <c r="AL275" i="3"/>
  <c r="Z275" i="3"/>
  <c r="AN275" i="3"/>
  <c r="AC275" i="3"/>
  <c r="AP275" i="3"/>
  <c r="AM275" i="3"/>
  <c r="Y275" i="3"/>
  <c r="AD275" i="3"/>
  <c r="AF275" i="3"/>
  <c r="AE51" i="3"/>
  <c r="X67" i="3"/>
  <c r="X76" i="3" s="1"/>
  <c r="Y67" i="3"/>
  <c r="Z67" i="3"/>
  <c r="AA67" i="3"/>
  <c r="Y195" i="3"/>
  <c r="AG195" i="3"/>
  <c r="AO195" i="3"/>
  <c r="Z195" i="3"/>
  <c r="AH195" i="3"/>
  <c r="AP195" i="3"/>
  <c r="AA195" i="3"/>
  <c r="AI195" i="3"/>
  <c r="AQ195" i="3"/>
  <c r="AC195" i="3"/>
  <c r="AK195" i="3"/>
  <c r="AD195" i="3"/>
  <c r="AL195" i="3"/>
  <c r="AN195" i="3"/>
  <c r="AE195" i="3"/>
  <c r="AB195" i="3"/>
  <c r="AF195" i="3"/>
  <c r="X195" i="3"/>
  <c r="X204" i="3" s="1"/>
  <c r="AM195" i="3"/>
  <c r="AJ195" i="3"/>
  <c r="AD323" i="3"/>
  <c r="AL323" i="3"/>
  <c r="AE323" i="3"/>
  <c r="AM323" i="3"/>
  <c r="Y323" i="3"/>
  <c r="AG323" i="3"/>
  <c r="AO323" i="3"/>
  <c r="AA323" i="3"/>
  <c r="AN323" i="3"/>
  <c r="AB323" i="3"/>
  <c r="AP323" i="3"/>
  <c r="AJ323" i="3"/>
  <c r="AQ323" i="3"/>
  <c r="AC323" i="3"/>
  <c r="Z323" i="3"/>
  <c r="AF323" i="3"/>
  <c r="AI323" i="3"/>
  <c r="X323" i="3"/>
  <c r="X332" i="3" s="1"/>
  <c r="AK323" i="3"/>
  <c r="AH323" i="3"/>
  <c r="F55" i="4"/>
  <c r="E39" i="28" s="1"/>
  <c r="AD51" i="3"/>
  <c r="AD99" i="3"/>
  <c r="AD115" i="3"/>
  <c r="AE147" i="3"/>
  <c r="AH163" i="3"/>
  <c r="AD259" i="3"/>
  <c r="AL259" i="3"/>
  <c r="AF259" i="3"/>
  <c r="AA259" i="3"/>
  <c r="AK259" i="3"/>
  <c r="AB259" i="3"/>
  <c r="AM259" i="3"/>
  <c r="AC259" i="3"/>
  <c r="AN259" i="3"/>
  <c r="AG259" i="3"/>
  <c r="AP259" i="3"/>
  <c r="AH259" i="3"/>
  <c r="AQ259" i="3"/>
  <c r="AI259" i="3"/>
  <c r="AJ259" i="3"/>
  <c r="X259" i="3"/>
  <c r="X268" i="3" s="1"/>
  <c r="AO259" i="3"/>
  <c r="Y259" i="3"/>
  <c r="Z259" i="3"/>
  <c r="AE259" i="3"/>
  <c r="AI51" i="3"/>
  <c r="AD83" i="3"/>
  <c r="B8" i="6"/>
  <c r="AE99" i="3"/>
  <c r="Y115" i="3"/>
  <c r="AA115" i="3"/>
  <c r="Z115" i="3"/>
  <c r="X115" i="3"/>
  <c r="X124" i="3" s="1"/>
  <c r="Z243" i="3"/>
  <c r="AH243" i="3"/>
  <c r="AP243" i="3"/>
  <c r="AA243" i="3"/>
  <c r="AI243" i="3"/>
  <c r="AQ243" i="3"/>
  <c r="AB243" i="3"/>
  <c r="AJ243" i="3"/>
  <c r="X243" i="3"/>
  <c r="X252" i="3" s="1"/>
  <c r="AD243" i="3"/>
  <c r="AL243" i="3"/>
  <c r="AE243" i="3"/>
  <c r="AM243" i="3"/>
  <c r="AO243" i="3"/>
  <c r="Y243" i="3"/>
  <c r="AF243" i="3"/>
  <c r="AG243" i="3"/>
  <c r="AC243" i="3"/>
  <c r="AK243" i="3"/>
  <c r="AN243" i="3"/>
  <c r="E155" i="4"/>
  <c r="AC51" i="3"/>
  <c r="AC99" i="3"/>
  <c r="AE115" i="3"/>
  <c r="AG163" i="3"/>
  <c r="AC67" i="3"/>
  <c r="AC131" i="3"/>
  <c r="AC179" i="3"/>
  <c r="Y131" i="3"/>
  <c r="Z131" i="3"/>
  <c r="AA131" i="3"/>
  <c r="X131" i="3"/>
  <c r="X140" i="3" s="1"/>
  <c r="AD67" i="3"/>
  <c r="L98" i="4"/>
  <c r="AB99" i="3"/>
  <c r="AD179" i="3"/>
  <c r="Y163" i="3"/>
  <c r="Z163" i="3"/>
  <c r="AA163" i="3"/>
  <c r="AC163" i="3"/>
  <c r="AD163" i="3"/>
  <c r="AB163" i="3"/>
  <c r="X163" i="3"/>
  <c r="X172" i="3" s="1"/>
  <c r="AE163" i="3"/>
  <c r="AD291" i="3"/>
  <c r="AL291" i="3"/>
  <c r="AE291" i="3"/>
  <c r="AM291" i="3"/>
  <c r="AC291" i="3"/>
  <c r="AO291" i="3"/>
  <c r="AF291" i="3"/>
  <c r="AP291" i="3"/>
  <c r="AA291" i="3"/>
  <c r="AQ291" i="3"/>
  <c r="AG291" i="3"/>
  <c r="AN291" i="3"/>
  <c r="Y291" i="3"/>
  <c r="Z291" i="3"/>
  <c r="X291" i="3"/>
  <c r="X300" i="3" s="1"/>
  <c r="AH291" i="3"/>
  <c r="AI291" i="3"/>
  <c r="AJ291" i="3"/>
  <c r="AK291" i="3"/>
  <c r="AB291" i="3"/>
  <c r="AB67" i="3"/>
  <c r="L78" i="4"/>
  <c r="AB83" i="3"/>
  <c r="AB131" i="3"/>
  <c r="AB179" i="3"/>
  <c r="F6" i="6"/>
  <c r="AB35" i="3"/>
  <c r="Z35" i="3"/>
  <c r="AH35" i="3"/>
  <c r="AP35" i="3"/>
  <c r="AA35" i="3"/>
  <c r="AI35" i="3"/>
  <c r="AQ35" i="3"/>
  <c r="Y35" i="3"/>
  <c r="AK35" i="3"/>
  <c r="AL35" i="3"/>
  <c r="AC35" i="3"/>
  <c r="AM35" i="3"/>
  <c r="AD35" i="3"/>
  <c r="AE35" i="3"/>
  <c r="X35" i="3"/>
  <c r="AG35" i="3"/>
  <c r="AO35" i="3"/>
  <c r="K9" i="26"/>
  <c r="R9" i="26"/>
  <c r="J9" i="26"/>
  <c r="C9" i="26"/>
  <c r="Q9" i="26"/>
  <c r="I9" i="26"/>
  <c r="H9" i="26"/>
  <c r="G9" i="26"/>
  <c r="N9" i="26"/>
  <c r="U9" i="26"/>
  <c r="M9" i="26"/>
  <c r="E9" i="26"/>
  <c r="P8" i="26"/>
  <c r="H8" i="26"/>
  <c r="S7" i="26"/>
  <c r="K7" i="26"/>
  <c r="S9" i="26"/>
  <c r="P9" i="26"/>
  <c r="O9" i="26"/>
  <c r="V9" i="26"/>
  <c r="F9" i="26"/>
  <c r="T9" i="26"/>
  <c r="L9" i="26"/>
  <c r="O8" i="26"/>
  <c r="R7" i="26"/>
  <c r="BP44" i="19"/>
  <c r="E116" i="4"/>
  <c r="E114" i="4" s="1"/>
  <c r="E113" i="4"/>
  <c r="AS45" i="19"/>
  <c r="AS46" i="19" s="1"/>
  <c r="AS47" i="19" s="1"/>
  <c r="AS48" i="19" s="1"/>
  <c r="AS49" i="19" s="1"/>
  <c r="AS50" i="19" s="1"/>
  <c r="AS51" i="19" s="1"/>
  <c r="AS52" i="19" s="1"/>
  <c r="AS53" i="19" s="1"/>
  <c r="AS54" i="19" s="1"/>
  <c r="AS55" i="19" s="1"/>
  <c r="AS56" i="19" s="1"/>
  <c r="AS57" i="19" s="1"/>
  <c r="AS58" i="19" s="1"/>
  <c r="AS59" i="19" s="1"/>
  <c r="AS60" i="19" s="1"/>
  <c r="AS61" i="19" s="1"/>
  <c r="AS62" i="19" s="1"/>
  <c r="AS63" i="19" s="1"/>
  <c r="BP54" i="19"/>
  <c r="BP59" i="19"/>
  <c r="BP51" i="19"/>
  <c r="BP43" i="19"/>
  <c r="BP58" i="19"/>
  <c r="BP50" i="19"/>
  <c r="BP42" i="19"/>
  <c r="BP40" i="19"/>
  <c r="BP57" i="19"/>
  <c r="BP49" i="19"/>
  <c r="BP41" i="19"/>
  <c r="E32" i="4"/>
  <c r="C243" i="3"/>
  <c r="D323" i="3"/>
  <c r="BP64" i="19"/>
  <c r="E18" i="11" s="1"/>
  <c r="BP56" i="19"/>
  <c r="BP48" i="19"/>
  <c r="BP63" i="19"/>
  <c r="BP55" i="19"/>
  <c r="BP47" i="19"/>
  <c r="BP61" i="19"/>
  <c r="BP53" i="19"/>
  <c r="BP45" i="19"/>
  <c r="BP62" i="19"/>
  <c r="BP46" i="19"/>
  <c r="D24" i="4"/>
  <c r="BP60" i="19"/>
  <c r="BP52" i="19"/>
  <c r="B179" i="3"/>
  <c r="B188" i="3" s="1"/>
  <c r="B115" i="3"/>
  <c r="B124" i="3" s="1"/>
  <c r="C131" i="3"/>
  <c r="D115" i="3"/>
  <c r="D307" i="3"/>
  <c r="C275" i="3"/>
  <c r="E115" i="4"/>
  <c r="E195" i="4"/>
  <c r="F95" i="4"/>
  <c r="E61" i="28" s="1"/>
  <c r="F155" i="4"/>
  <c r="E94" i="28" s="1"/>
  <c r="B163" i="3"/>
  <c r="B172" i="3" s="1"/>
  <c r="B147" i="3"/>
  <c r="B156" i="3" s="1"/>
  <c r="B259" i="3"/>
  <c r="B268" i="3" s="1"/>
  <c r="C211" i="3"/>
  <c r="C307" i="3"/>
  <c r="B131" i="3"/>
  <c r="B140" i="3" s="1"/>
  <c r="C163" i="3"/>
  <c r="B291" i="3"/>
  <c r="B300" i="3" s="1"/>
  <c r="E152" i="4"/>
  <c r="B227" i="3"/>
  <c r="B236" i="3" s="1"/>
  <c r="C339" i="3"/>
  <c r="C99" i="3"/>
  <c r="B99" i="3"/>
  <c r="B108" i="3" s="1"/>
  <c r="B83" i="3"/>
  <c r="B92" i="3" s="1"/>
  <c r="B67" i="3"/>
  <c r="B76" i="3" s="1"/>
  <c r="E36" i="4"/>
  <c r="E34" i="4" s="1"/>
  <c r="F35" i="4"/>
  <c r="E28" i="28" s="1"/>
  <c r="C51" i="3"/>
  <c r="B51" i="3"/>
  <c r="B60" i="3" s="1"/>
  <c r="D44" i="4"/>
  <c r="E44" i="4"/>
  <c r="B339" i="3"/>
  <c r="B348" i="3" s="1"/>
  <c r="D339" i="3"/>
  <c r="B323" i="3"/>
  <c r="B332" i="3" s="1"/>
  <c r="C323" i="3"/>
  <c r="B307" i="3"/>
  <c r="B316" i="3" s="1"/>
  <c r="D291" i="3"/>
  <c r="C291" i="3"/>
  <c r="B275" i="3"/>
  <c r="B284" i="3" s="1"/>
  <c r="D275" i="3"/>
  <c r="D259" i="3"/>
  <c r="C259" i="3"/>
  <c r="B243" i="3"/>
  <c r="B252" i="3" s="1"/>
  <c r="D243" i="3"/>
  <c r="C227" i="3"/>
  <c r="B195" i="3"/>
  <c r="B204" i="3" s="1"/>
  <c r="B211" i="3"/>
  <c r="B220" i="3" s="1"/>
  <c r="D211" i="3"/>
  <c r="D195" i="3"/>
  <c r="C195" i="3"/>
  <c r="F404" i="4"/>
  <c r="F392" i="4"/>
  <c r="E392" i="4"/>
  <c r="E396" i="4"/>
  <c r="E394" i="4" s="1"/>
  <c r="F396" i="4"/>
  <c r="F394" i="4" s="1"/>
  <c r="D404" i="4"/>
  <c r="E393" i="4"/>
  <c r="E404" i="4"/>
  <c r="F393" i="4"/>
  <c r="F372" i="4"/>
  <c r="F384" i="4"/>
  <c r="E372" i="4"/>
  <c r="E376" i="4"/>
  <c r="E374" i="4" s="1"/>
  <c r="F376" i="4"/>
  <c r="F374" i="4" s="1"/>
  <c r="H376" i="4"/>
  <c r="D384" i="4"/>
  <c r="E373" i="4"/>
  <c r="E384" i="4"/>
  <c r="F373" i="4"/>
  <c r="F364" i="4"/>
  <c r="F352" i="4"/>
  <c r="F356" i="4"/>
  <c r="F354" i="4" s="1"/>
  <c r="G356" i="4"/>
  <c r="G354" i="4" s="1"/>
  <c r="D364" i="4"/>
  <c r="E353" i="4"/>
  <c r="E364" i="4"/>
  <c r="F353" i="4"/>
  <c r="G353" i="4"/>
  <c r="F332" i="4"/>
  <c r="E336" i="4"/>
  <c r="E334" i="4" s="1"/>
  <c r="F336" i="4"/>
  <c r="F334" i="4" s="1"/>
  <c r="D344" i="4"/>
  <c r="E333" i="4"/>
  <c r="E344" i="4"/>
  <c r="F333" i="4"/>
  <c r="F344" i="4"/>
  <c r="F312" i="4"/>
  <c r="E312" i="4"/>
  <c r="E316" i="4"/>
  <c r="E314" i="4" s="1"/>
  <c r="F316" i="4"/>
  <c r="F314" i="4" s="1"/>
  <c r="H316" i="4"/>
  <c r="D324" i="4"/>
  <c r="E313" i="4"/>
  <c r="E324" i="4"/>
  <c r="F313" i="4"/>
  <c r="F324" i="4"/>
  <c r="F292" i="4"/>
  <c r="E292" i="4"/>
  <c r="E296" i="4"/>
  <c r="E294" i="4" s="1"/>
  <c r="F296" i="4"/>
  <c r="F294" i="4" s="1"/>
  <c r="H296" i="4"/>
  <c r="D304" i="4"/>
  <c r="E293" i="4"/>
  <c r="E304" i="4"/>
  <c r="F293" i="4"/>
  <c r="F304" i="4"/>
  <c r="F272" i="4"/>
  <c r="G275" i="4"/>
  <c r="F160" i="28" s="1"/>
  <c r="F276" i="4"/>
  <c r="F274" i="4" s="1"/>
  <c r="G276" i="4"/>
  <c r="H276" i="4"/>
  <c r="D284" i="4"/>
  <c r="E273" i="4"/>
  <c r="E284" i="4"/>
  <c r="F273" i="4"/>
  <c r="F284" i="4"/>
  <c r="G273" i="4"/>
  <c r="F252" i="4"/>
  <c r="E252" i="4"/>
  <c r="E256" i="4"/>
  <c r="E254" i="4" s="1"/>
  <c r="D264" i="4"/>
  <c r="E253" i="4"/>
  <c r="E264" i="4"/>
  <c r="F234" i="4"/>
  <c r="F232" i="4"/>
  <c r="G233" i="4"/>
  <c r="H236" i="4"/>
  <c r="E232" i="4"/>
  <c r="E236" i="4"/>
  <c r="E234" i="4" s="1"/>
  <c r="G236" i="4"/>
  <c r="D244" i="4"/>
  <c r="E233" i="4"/>
  <c r="E244" i="4"/>
  <c r="F233" i="4"/>
  <c r="F244" i="4"/>
  <c r="F212" i="4"/>
  <c r="F216" i="4"/>
  <c r="F214" i="4" s="1"/>
  <c r="G216" i="4"/>
  <c r="D224" i="4"/>
  <c r="E213" i="4"/>
  <c r="E224" i="4"/>
  <c r="F213" i="4"/>
  <c r="F224" i="4"/>
  <c r="E192" i="4"/>
  <c r="D204" i="4"/>
  <c r="F172" i="4"/>
  <c r="E172" i="4"/>
  <c r="E176" i="4"/>
  <c r="E174" i="4" s="1"/>
  <c r="D184" i="4"/>
  <c r="E173" i="4"/>
  <c r="E184" i="4"/>
  <c r="F152" i="4"/>
  <c r="D164" i="4"/>
  <c r="E153" i="4"/>
  <c r="F132" i="4"/>
  <c r="E132" i="4"/>
  <c r="E136" i="4"/>
  <c r="E134" i="4" s="1"/>
  <c r="D144" i="4"/>
  <c r="E133" i="4"/>
  <c r="E144" i="4"/>
  <c r="H116" i="4"/>
  <c r="E112" i="4"/>
  <c r="D124" i="4"/>
  <c r="F116" i="4"/>
  <c r="F114" i="4" s="1"/>
  <c r="F92" i="4"/>
  <c r="E92" i="4"/>
  <c r="E96" i="4"/>
  <c r="E94" i="4" s="1"/>
  <c r="D104" i="4"/>
  <c r="E93" i="4"/>
  <c r="E104" i="4"/>
  <c r="F72" i="4"/>
  <c r="F75" i="4"/>
  <c r="E50" i="28" s="1"/>
  <c r="F73" i="4"/>
  <c r="F76" i="4"/>
  <c r="F74" i="4" s="1"/>
  <c r="D84" i="4"/>
  <c r="E73" i="4"/>
  <c r="G73" i="4"/>
  <c r="F54" i="4"/>
  <c r="F52" i="4"/>
  <c r="E52" i="4"/>
  <c r="E56" i="4"/>
  <c r="E54" i="4" s="1"/>
  <c r="D64" i="4"/>
  <c r="E53" i="4"/>
  <c r="F53" i="4"/>
  <c r="A21" i="3"/>
  <c r="A149" i="3"/>
  <c r="A69" i="3"/>
  <c r="A133" i="3"/>
  <c r="A245" i="3"/>
  <c r="A215" i="3"/>
  <c r="A197" i="3"/>
  <c r="A325" i="3"/>
  <c r="A229" i="3"/>
  <c r="A261" i="3"/>
  <c r="A293" i="3"/>
  <c r="A277" i="3"/>
  <c r="A309" i="3"/>
  <c r="A341" i="3"/>
  <c r="A181" i="3"/>
  <c r="A166" i="3"/>
  <c r="A117" i="3"/>
  <c r="A101" i="3"/>
  <c r="A85" i="3"/>
  <c r="A53" i="3"/>
  <c r="E33" i="4"/>
  <c r="B35" i="3"/>
  <c r="A38" i="3"/>
  <c r="D83" i="31"/>
  <c r="D382" i="4" l="1"/>
  <c r="D342" i="4"/>
  <c r="D242" i="4"/>
  <c r="D322" i="4"/>
  <c r="D82" i="4"/>
  <c r="D142" i="4"/>
  <c r="D77" i="4"/>
  <c r="D79" i="4" s="1"/>
  <c r="D80" i="4" s="1"/>
  <c r="D197" i="4"/>
  <c r="D199" i="4" s="1"/>
  <c r="D200" i="4" s="1"/>
  <c r="D377" i="4"/>
  <c r="D379" i="4" s="1"/>
  <c r="D380" i="4" s="1"/>
  <c r="D57" i="4"/>
  <c r="D59" i="4" s="1"/>
  <c r="D60" i="4" s="1"/>
  <c r="D102" i="4"/>
  <c r="D337" i="4"/>
  <c r="D339" i="4" s="1"/>
  <c r="D340" i="4" s="1"/>
  <c r="D177" i="4"/>
  <c r="D179" i="4" s="1"/>
  <c r="D180" i="4" s="1"/>
  <c r="D217" i="4"/>
  <c r="D219" i="4" s="1"/>
  <c r="D220" i="4" s="1"/>
  <c r="D122" i="4"/>
  <c r="D137" i="4"/>
  <c r="D139" i="4" s="1"/>
  <c r="D140" i="4" s="1"/>
  <c r="D37" i="4"/>
  <c r="D39" i="4" s="1"/>
  <c r="D40" i="4" s="1"/>
  <c r="D202" i="4"/>
  <c r="D397" i="4"/>
  <c r="D399" i="4" s="1"/>
  <c r="D400" i="4" s="1"/>
  <c r="D357" i="4"/>
  <c r="D359" i="4" s="1"/>
  <c r="D360" i="4" s="1"/>
  <c r="D222" i="4"/>
  <c r="D42" i="4"/>
  <c r="D43" i="4" s="1"/>
  <c r="D297" i="4"/>
  <c r="D299" i="4" s="1"/>
  <c r="D300" i="4" s="1"/>
  <c r="D157" i="4"/>
  <c r="D159" i="4" s="1"/>
  <c r="D160" i="4" s="1"/>
  <c r="D97" i="4"/>
  <c r="D99" i="4" s="1"/>
  <c r="D100" i="4" s="1"/>
  <c r="D62" i="4"/>
  <c r="D402" i="4"/>
  <c r="D277" i="4"/>
  <c r="D279" i="4" s="1"/>
  <c r="D280" i="4" s="1"/>
  <c r="D317" i="4"/>
  <c r="D319" i="4" s="1"/>
  <c r="D320" i="4" s="1"/>
  <c r="D257" i="4"/>
  <c r="D259" i="4" s="1"/>
  <c r="D260" i="4" s="1"/>
  <c r="D182" i="4"/>
  <c r="D362" i="4"/>
  <c r="D302" i="4"/>
  <c r="D282" i="4"/>
  <c r="D262" i="4"/>
  <c r="D162" i="4"/>
  <c r="D117" i="4"/>
  <c r="D119" i="4" s="1"/>
  <c r="D120" i="4" s="1"/>
  <c r="D237" i="4"/>
  <c r="D239" i="4" s="1"/>
  <c r="D240" i="4" s="1"/>
  <c r="B14" i="14"/>
  <c r="E84" i="4"/>
  <c r="D50" i="28"/>
  <c r="E204" i="4"/>
  <c r="D116" i="28"/>
  <c r="F184" i="4"/>
  <c r="E105" i="28"/>
  <c r="E124" i="4"/>
  <c r="D72" i="28"/>
  <c r="C147" i="3"/>
  <c r="D94" i="28"/>
  <c r="C67" i="3"/>
  <c r="D39" i="28"/>
  <c r="L198" i="4"/>
  <c r="M198" i="4"/>
  <c r="N198" i="4"/>
  <c r="O198" i="4"/>
  <c r="P178" i="4"/>
  <c r="Q178" i="4"/>
  <c r="S178" i="4"/>
  <c r="R178" i="4"/>
  <c r="M158" i="4"/>
  <c r="N158" i="4"/>
  <c r="O158" i="4"/>
  <c r="M118" i="4"/>
  <c r="AF131" i="3"/>
  <c r="M138" i="4"/>
  <c r="L138" i="4"/>
  <c r="O138" i="4"/>
  <c r="N138" i="4"/>
  <c r="N118" i="4"/>
  <c r="L118" i="4"/>
  <c r="O118" i="4"/>
  <c r="N98" i="4"/>
  <c r="M98" i="4"/>
  <c r="O98" i="4"/>
  <c r="F136" i="4"/>
  <c r="F134" i="4" s="1"/>
  <c r="S18" i="11"/>
  <c r="N58" i="4"/>
  <c r="N78" i="4"/>
  <c r="M78" i="4"/>
  <c r="L58" i="4"/>
  <c r="O78" i="4"/>
  <c r="M58" i="4"/>
  <c r="O58" i="4"/>
  <c r="F135" i="4"/>
  <c r="L38" i="4"/>
  <c r="N38" i="4"/>
  <c r="O38" i="4"/>
  <c r="F93" i="4"/>
  <c r="O19" i="11"/>
  <c r="T20" i="11"/>
  <c r="D163" i="3"/>
  <c r="C83" i="3"/>
  <c r="B19" i="11"/>
  <c r="J19" i="11"/>
  <c r="G36" i="4"/>
  <c r="G34" i="4" s="1"/>
  <c r="F17" i="11"/>
  <c r="F173" i="4"/>
  <c r="D20" i="11"/>
  <c r="C18" i="11"/>
  <c r="O20" i="11"/>
  <c r="F84" i="4"/>
  <c r="E164" i="4"/>
  <c r="U20" i="11"/>
  <c r="F176" i="4"/>
  <c r="F174" i="4" s="1"/>
  <c r="J18" i="11"/>
  <c r="K19" i="11"/>
  <c r="I18" i="11"/>
  <c r="G19" i="11"/>
  <c r="H17" i="11"/>
  <c r="S19" i="11"/>
  <c r="E64" i="4"/>
  <c r="P19" i="11"/>
  <c r="P17" i="11"/>
  <c r="L18" i="4"/>
  <c r="O18" i="4"/>
  <c r="E17" i="11"/>
  <c r="Q17" i="11"/>
  <c r="M18" i="4"/>
  <c r="N18" i="4"/>
  <c r="E20" i="11"/>
  <c r="U17" i="11"/>
  <c r="M20" i="11"/>
  <c r="M18" i="11"/>
  <c r="C19" i="11"/>
  <c r="L20" i="11"/>
  <c r="N17" i="11"/>
  <c r="B17" i="11"/>
  <c r="U18" i="11"/>
  <c r="I17" i="11"/>
  <c r="F20" i="11"/>
  <c r="H96" i="4"/>
  <c r="M17" i="11"/>
  <c r="K18" i="11"/>
  <c r="R19" i="11"/>
  <c r="N18" i="11"/>
  <c r="F64" i="4"/>
  <c r="M6" i="6"/>
  <c r="G56" i="4"/>
  <c r="G54" i="4" s="1"/>
  <c r="L6" i="6"/>
  <c r="AK51" i="3"/>
  <c r="AL163" i="3"/>
  <c r="AI67" i="3"/>
  <c r="P198" i="4"/>
  <c r="AF179" i="3"/>
  <c r="AG99" i="3"/>
  <c r="AM51" i="3"/>
  <c r="AQ163" i="3"/>
  <c r="AG67" i="3"/>
  <c r="AI147" i="3"/>
  <c r="AJ163" i="3"/>
  <c r="AF147" i="3"/>
  <c r="AI115" i="3"/>
  <c r="AL99" i="3"/>
  <c r="AH67" i="3"/>
  <c r="AI179" i="3"/>
  <c r="F33" i="4"/>
  <c r="F96" i="4"/>
  <c r="F94" i="4" s="1"/>
  <c r="R18" i="11"/>
  <c r="H19" i="11"/>
  <c r="G20" i="11"/>
  <c r="F18" i="11"/>
  <c r="AG147" i="3"/>
  <c r="AM99" i="3"/>
  <c r="AH83" i="3"/>
  <c r="AK83" i="3"/>
  <c r="D67" i="3"/>
  <c r="AG131" i="3"/>
  <c r="F36" i="4"/>
  <c r="F34" i="4" s="1"/>
  <c r="AF83" i="3"/>
  <c r="AH179" i="3"/>
  <c r="AH115" i="3"/>
  <c r="AH131" i="3"/>
  <c r="AI131" i="3"/>
  <c r="AL51" i="3"/>
  <c r="AH147" i="3"/>
  <c r="P38" i="4"/>
  <c r="AF51" i="3"/>
  <c r="P118" i="4"/>
  <c r="AF115" i="3"/>
  <c r="K6" i="6"/>
  <c r="AF67" i="3"/>
  <c r="AF99" i="3"/>
  <c r="AG179" i="3"/>
  <c r="AG115" i="3"/>
  <c r="AI83" i="3"/>
  <c r="AO163" i="3"/>
  <c r="A150" i="3"/>
  <c r="AA19" i="3"/>
  <c r="F44" i="4"/>
  <c r="A134" i="3"/>
  <c r="AF35" i="3"/>
  <c r="Y19" i="3"/>
  <c r="AE19" i="3"/>
  <c r="AC19" i="3"/>
  <c r="X44" i="3"/>
  <c r="X19" i="3"/>
  <c r="AD19" i="3"/>
  <c r="Z19" i="3"/>
  <c r="AB19" i="3"/>
  <c r="F104" i="4"/>
  <c r="P18" i="4"/>
  <c r="J6" i="6"/>
  <c r="H20" i="11"/>
  <c r="L19" i="11"/>
  <c r="D18" i="11"/>
  <c r="T19" i="11"/>
  <c r="H18" i="11"/>
  <c r="P18" i="11"/>
  <c r="G17" i="11"/>
  <c r="F124" i="4"/>
  <c r="F133" i="4"/>
  <c r="C179" i="3"/>
  <c r="Q18" i="11"/>
  <c r="D147" i="3"/>
  <c r="F164" i="4"/>
  <c r="I20" i="11"/>
  <c r="E19" i="11"/>
  <c r="F19" i="11"/>
  <c r="B18" i="11"/>
  <c r="I19" i="11"/>
  <c r="F153" i="4"/>
  <c r="C115" i="3"/>
  <c r="J17" i="11"/>
  <c r="Q20" i="11"/>
  <c r="M19" i="11"/>
  <c r="N19" i="11"/>
  <c r="L18" i="11"/>
  <c r="F156" i="4"/>
  <c r="F154" i="4" s="1"/>
  <c r="F32" i="4"/>
  <c r="R17" i="11"/>
  <c r="U19" i="11"/>
  <c r="C20" i="11"/>
  <c r="T18" i="11"/>
  <c r="D99" i="3"/>
  <c r="P20" i="11"/>
  <c r="G18" i="11"/>
  <c r="C17" i="11"/>
  <c r="J20" i="11"/>
  <c r="D17" i="11"/>
  <c r="K20" i="11"/>
  <c r="N20" i="11"/>
  <c r="Q19" i="11"/>
  <c r="F195" i="4"/>
  <c r="E116" i="28" s="1"/>
  <c r="F196" i="4"/>
  <c r="F194" i="4" s="1"/>
  <c r="O18" i="11"/>
  <c r="K17" i="11"/>
  <c r="R20" i="11"/>
  <c r="L17" i="11"/>
  <c r="S20" i="11"/>
  <c r="O17" i="11"/>
  <c r="D51" i="3"/>
  <c r="B20" i="11"/>
  <c r="D19" i="11"/>
  <c r="S17" i="11"/>
  <c r="T17" i="11"/>
  <c r="D83" i="3"/>
  <c r="E243" i="3"/>
  <c r="G392" i="4"/>
  <c r="G395" i="4"/>
  <c r="F226" i="28" s="1"/>
  <c r="G393" i="4"/>
  <c r="G396" i="4"/>
  <c r="G394" i="4" s="1"/>
  <c r="H375" i="4"/>
  <c r="G215" i="28" s="1"/>
  <c r="H374" i="4"/>
  <c r="G376" i="4"/>
  <c r="G374" i="4" s="1"/>
  <c r="G372" i="4"/>
  <c r="G373" i="4"/>
  <c r="G375" i="4"/>
  <c r="F215" i="28" s="1"/>
  <c r="H355" i="4"/>
  <c r="G204" i="28" s="1"/>
  <c r="H356" i="4"/>
  <c r="H354" i="4" s="1"/>
  <c r="H353" i="4"/>
  <c r="G352" i="4"/>
  <c r="G355" i="4"/>
  <c r="F204" i="28" s="1"/>
  <c r="G332" i="4"/>
  <c r="G335" i="4"/>
  <c r="F193" i="28" s="1"/>
  <c r="G333" i="4"/>
  <c r="G336" i="4"/>
  <c r="G334" i="4" s="1"/>
  <c r="G312" i="4"/>
  <c r="H313" i="4"/>
  <c r="H315" i="4"/>
  <c r="G182" i="28" s="1"/>
  <c r="H314" i="4"/>
  <c r="G313" i="4"/>
  <c r="G316" i="4"/>
  <c r="G314" i="4" s="1"/>
  <c r="G315" i="4"/>
  <c r="F182" i="28" s="1"/>
  <c r="H295" i="4"/>
  <c r="G171" i="28" s="1"/>
  <c r="H294" i="4"/>
  <c r="H293" i="4"/>
  <c r="G292" i="4"/>
  <c r="G293" i="4"/>
  <c r="G296" i="4"/>
  <c r="G294" i="4" s="1"/>
  <c r="G295" i="4"/>
  <c r="F171" i="28" s="1"/>
  <c r="G274" i="4"/>
  <c r="G272" i="4"/>
  <c r="H275" i="4"/>
  <c r="G284" i="4"/>
  <c r="F255" i="4"/>
  <c r="E149" i="28" s="1"/>
  <c r="F253" i="4"/>
  <c r="F256" i="4"/>
  <c r="F254" i="4" s="1"/>
  <c r="G252" i="4"/>
  <c r="G232" i="4"/>
  <c r="H235" i="4"/>
  <c r="G138" i="28" s="1"/>
  <c r="H233" i="4"/>
  <c r="G235" i="4"/>
  <c r="F138" i="28" s="1"/>
  <c r="G234" i="4"/>
  <c r="G215" i="4"/>
  <c r="F127" i="28" s="1"/>
  <c r="G213" i="4"/>
  <c r="G214" i="4"/>
  <c r="G212" i="4"/>
  <c r="H195" i="4"/>
  <c r="G116" i="28" s="1"/>
  <c r="F192" i="4"/>
  <c r="G193" i="4"/>
  <c r="F193" i="4"/>
  <c r="H196" i="4"/>
  <c r="G195" i="4"/>
  <c r="F116" i="28" s="1"/>
  <c r="G196" i="4"/>
  <c r="G194" i="4" s="1"/>
  <c r="G172" i="4"/>
  <c r="G152" i="4"/>
  <c r="G155" i="4"/>
  <c r="F94" i="28" s="1"/>
  <c r="G132" i="4"/>
  <c r="G135" i="4"/>
  <c r="F83" i="28" s="1"/>
  <c r="G116" i="4"/>
  <c r="G114" i="4" s="1"/>
  <c r="F112" i="4"/>
  <c r="G113" i="4"/>
  <c r="H115" i="4"/>
  <c r="G72" i="28" s="1"/>
  <c r="F113" i="4"/>
  <c r="G115" i="4"/>
  <c r="F72" i="28" s="1"/>
  <c r="G92" i="4"/>
  <c r="H75" i="4"/>
  <c r="G50" i="28" s="1"/>
  <c r="H73" i="4"/>
  <c r="H76" i="4"/>
  <c r="G72" i="4"/>
  <c r="G75" i="4"/>
  <c r="F50" i="28" s="1"/>
  <c r="G76" i="4"/>
  <c r="G74" i="4" s="1"/>
  <c r="G52" i="4"/>
  <c r="G55" i="4"/>
  <c r="F39" i="28" s="1"/>
  <c r="G53" i="4"/>
  <c r="B44" i="3"/>
  <c r="B19" i="3"/>
  <c r="A22" i="3"/>
  <c r="A70" i="3"/>
  <c r="A246" i="3"/>
  <c r="A310" i="3"/>
  <c r="A198" i="3"/>
  <c r="A278" i="3"/>
  <c r="A216" i="3"/>
  <c r="A342" i="3"/>
  <c r="A294" i="3"/>
  <c r="A262" i="3"/>
  <c r="A230" i="3"/>
  <c r="A326" i="3"/>
  <c r="A182" i="3"/>
  <c r="A167" i="3"/>
  <c r="A135" i="3"/>
  <c r="A118" i="3"/>
  <c r="A102" i="3"/>
  <c r="A86" i="3"/>
  <c r="A54" i="3"/>
  <c r="A39" i="3"/>
  <c r="C10" i="28"/>
  <c r="B28" i="3" l="1"/>
  <c r="F144" i="4"/>
  <c r="E83" i="28"/>
  <c r="H284" i="4"/>
  <c r="G160" i="28"/>
  <c r="Q198" i="4"/>
  <c r="S198" i="4"/>
  <c r="R198" i="4"/>
  <c r="V178" i="4"/>
  <c r="AJ131" i="3"/>
  <c r="AN131" i="3"/>
  <c r="W178" i="4"/>
  <c r="U178" i="4"/>
  <c r="T178" i="4"/>
  <c r="S158" i="4"/>
  <c r="R158" i="4"/>
  <c r="Q158" i="4"/>
  <c r="P158" i="4"/>
  <c r="R138" i="4"/>
  <c r="P138" i="4"/>
  <c r="S138" i="4"/>
  <c r="Q138" i="4"/>
  <c r="Q118" i="4"/>
  <c r="S118" i="4"/>
  <c r="R118" i="4"/>
  <c r="P98" i="4"/>
  <c r="R98" i="4"/>
  <c r="S98" i="4"/>
  <c r="Q98" i="4"/>
  <c r="D131" i="3"/>
  <c r="R58" i="4"/>
  <c r="R78" i="4"/>
  <c r="Q78" i="4"/>
  <c r="S78" i="4"/>
  <c r="P78" i="4"/>
  <c r="P58" i="4"/>
  <c r="S58" i="4"/>
  <c r="G176" i="4"/>
  <c r="G174" i="4" s="1"/>
  <c r="Q58" i="4"/>
  <c r="G173" i="4"/>
  <c r="S38" i="4"/>
  <c r="R38" i="4"/>
  <c r="Q38" i="4"/>
  <c r="H176" i="4"/>
  <c r="H174" i="4" s="1"/>
  <c r="H173" i="4"/>
  <c r="G35" i="4"/>
  <c r="G175" i="4"/>
  <c r="H175" i="4"/>
  <c r="G105" i="28" s="1"/>
  <c r="G33" i="4"/>
  <c r="S18" i="4"/>
  <c r="R18" i="4"/>
  <c r="X28" i="3"/>
  <c r="D17" i="4"/>
  <c r="G95" i="4"/>
  <c r="F61" i="28" s="1"/>
  <c r="H95" i="4"/>
  <c r="Q18" i="4"/>
  <c r="G93" i="4"/>
  <c r="AH19" i="3"/>
  <c r="G96" i="4"/>
  <c r="G94" i="4" s="1"/>
  <c r="Q6" i="6"/>
  <c r="AG19" i="3"/>
  <c r="AI19" i="3"/>
  <c r="T58" i="4"/>
  <c r="AJ67" i="3"/>
  <c r="T158" i="4"/>
  <c r="AJ147" i="3"/>
  <c r="AL179" i="3"/>
  <c r="AO83" i="3"/>
  <c r="AK115" i="3"/>
  <c r="AL67" i="3"/>
  <c r="P6" i="6"/>
  <c r="AM67" i="3"/>
  <c r="AL115" i="3"/>
  <c r="AK67" i="3"/>
  <c r="AM83" i="3"/>
  <c r="AJ179" i="3"/>
  <c r="AM131" i="3"/>
  <c r="AK179" i="3"/>
  <c r="AP99" i="3"/>
  <c r="AQ51" i="3"/>
  <c r="AP163" i="3"/>
  <c r="AL147" i="3"/>
  <c r="AK147" i="3"/>
  <c r="AM179" i="3"/>
  <c r="AP51" i="3"/>
  <c r="U38" i="4"/>
  <c r="AJ51" i="3"/>
  <c r="AL131" i="3"/>
  <c r="AQ99" i="3"/>
  <c r="AM147" i="3"/>
  <c r="O6" i="6"/>
  <c r="AJ115" i="3"/>
  <c r="U78" i="4"/>
  <c r="AJ83" i="3"/>
  <c r="AL83" i="3"/>
  <c r="AN163" i="3"/>
  <c r="AJ99" i="3"/>
  <c r="AK131" i="3"/>
  <c r="AM115" i="3"/>
  <c r="AK99" i="3"/>
  <c r="AO51" i="3"/>
  <c r="A247" i="3"/>
  <c r="A71" i="3"/>
  <c r="A151" i="3"/>
  <c r="AJ35" i="3"/>
  <c r="AF19" i="3"/>
  <c r="T18" i="4"/>
  <c r="N6" i="6"/>
  <c r="E147" i="3"/>
  <c r="G32" i="4"/>
  <c r="E115" i="3"/>
  <c r="E179" i="3"/>
  <c r="F179" i="3"/>
  <c r="G156" i="4"/>
  <c r="G154" i="4" s="1"/>
  <c r="G153" i="4"/>
  <c r="F115" i="3"/>
  <c r="E131" i="3"/>
  <c r="D179" i="3"/>
  <c r="F204" i="4"/>
  <c r="G133" i="4"/>
  <c r="G136" i="4"/>
  <c r="G134" i="4" s="1"/>
  <c r="H84" i="4"/>
  <c r="F83" i="3"/>
  <c r="E83" i="3"/>
  <c r="E67" i="3"/>
  <c r="E339" i="3"/>
  <c r="F323" i="3"/>
  <c r="E323" i="3"/>
  <c r="F307" i="3"/>
  <c r="E307" i="3"/>
  <c r="E291" i="3"/>
  <c r="F275" i="3"/>
  <c r="E275" i="3"/>
  <c r="F259" i="3"/>
  <c r="E259" i="3"/>
  <c r="F243" i="3"/>
  <c r="D227" i="3"/>
  <c r="E211" i="3"/>
  <c r="F211" i="3"/>
  <c r="E195" i="3"/>
  <c r="G404" i="4"/>
  <c r="H392" i="4"/>
  <c r="H395" i="4"/>
  <c r="H393" i="4"/>
  <c r="H396" i="4"/>
  <c r="H394" i="4" s="1"/>
  <c r="H372" i="4"/>
  <c r="H373" i="4"/>
  <c r="G384" i="4"/>
  <c r="H384" i="4"/>
  <c r="I376" i="4"/>
  <c r="I374" i="4" s="1"/>
  <c r="I373" i="4"/>
  <c r="I375" i="4"/>
  <c r="H215" i="28" s="1"/>
  <c r="H364" i="4"/>
  <c r="G364" i="4"/>
  <c r="I355" i="4"/>
  <c r="H204" i="28" s="1"/>
  <c r="I356" i="4"/>
  <c r="I354" i="4" s="1"/>
  <c r="H352" i="4"/>
  <c r="H335" i="4"/>
  <c r="G193" i="28" s="1"/>
  <c r="H333" i="4"/>
  <c r="H336" i="4"/>
  <c r="H334" i="4" s="1"/>
  <c r="G344" i="4"/>
  <c r="H332" i="4"/>
  <c r="I316" i="4"/>
  <c r="I314" i="4" s="1"/>
  <c r="I315" i="4"/>
  <c r="G324" i="4"/>
  <c r="H324" i="4"/>
  <c r="H312" i="4"/>
  <c r="I295" i="4"/>
  <c r="H171" i="28" s="1"/>
  <c r="I296" i="4"/>
  <c r="I294" i="4" s="1"/>
  <c r="H292" i="4"/>
  <c r="G304" i="4"/>
  <c r="H304" i="4"/>
  <c r="I275" i="4"/>
  <c r="H160" i="28" s="1"/>
  <c r="I276" i="4"/>
  <c r="H272" i="4"/>
  <c r="H274" i="4"/>
  <c r="H273" i="4"/>
  <c r="F264" i="4"/>
  <c r="H252" i="4"/>
  <c r="G256" i="4"/>
  <c r="G254" i="4" s="1"/>
  <c r="G255" i="4"/>
  <c r="F149" i="28" s="1"/>
  <c r="G253" i="4"/>
  <c r="H244" i="4"/>
  <c r="G244" i="4"/>
  <c r="H234" i="4"/>
  <c r="I236" i="4"/>
  <c r="I235" i="4"/>
  <c r="H232" i="4"/>
  <c r="H215" i="4"/>
  <c r="G127" i="28" s="1"/>
  <c r="H213" i="4"/>
  <c r="H216" i="4"/>
  <c r="H214" i="4" s="1"/>
  <c r="H212" i="4"/>
  <c r="G224" i="4"/>
  <c r="G204" i="4"/>
  <c r="H204" i="4"/>
  <c r="H194" i="4"/>
  <c r="G192" i="4"/>
  <c r="I195" i="4"/>
  <c r="H116" i="28" s="1"/>
  <c r="I196" i="4"/>
  <c r="I175" i="4"/>
  <c r="H105" i="28" s="1"/>
  <c r="I176" i="4"/>
  <c r="I174" i="4" s="1"/>
  <c r="H172" i="4"/>
  <c r="H152" i="4"/>
  <c r="G164" i="4"/>
  <c r="G144" i="4"/>
  <c r="H132" i="4"/>
  <c r="I115" i="4"/>
  <c r="H72" i="28" s="1"/>
  <c r="I116" i="4"/>
  <c r="H124" i="4"/>
  <c r="G124" i="4"/>
  <c r="G112" i="4"/>
  <c r="H114" i="4"/>
  <c r="H92" i="4"/>
  <c r="H93" i="4"/>
  <c r="H94" i="4"/>
  <c r="I75" i="4"/>
  <c r="H50" i="28" s="1"/>
  <c r="I73" i="4"/>
  <c r="I76" i="4"/>
  <c r="G84" i="4"/>
  <c r="H72" i="4"/>
  <c r="H74" i="4"/>
  <c r="H55" i="4"/>
  <c r="G39" i="28" s="1"/>
  <c r="H53" i="4"/>
  <c r="H56" i="4"/>
  <c r="H54" i="4" s="1"/>
  <c r="G64" i="4"/>
  <c r="H52" i="4"/>
  <c r="D22" i="4"/>
  <c r="A23" i="3"/>
  <c r="A327" i="3"/>
  <c r="A279" i="3"/>
  <c r="A311" i="3"/>
  <c r="A231" i="3"/>
  <c r="A295" i="3"/>
  <c r="A263" i="3"/>
  <c r="A217" i="3"/>
  <c r="A199" i="3"/>
  <c r="A343" i="3"/>
  <c r="A183" i="3"/>
  <c r="A168" i="3"/>
  <c r="A136" i="3"/>
  <c r="A119" i="3"/>
  <c r="A103" i="3"/>
  <c r="A87" i="3"/>
  <c r="A55" i="3"/>
  <c r="A40" i="3"/>
  <c r="B29" i="3" l="1"/>
  <c r="A248" i="3"/>
  <c r="A249" i="3" s="1"/>
  <c r="F99" i="3"/>
  <c r="G61" i="28"/>
  <c r="G44" i="4"/>
  <c r="F28" i="28"/>
  <c r="I324" i="4"/>
  <c r="H182" i="28"/>
  <c r="H404" i="4"/>
  <c r="G226" i="28"/>
  <c r="I244" i="4"/>
  <c r="H138" i="28"/>
  <c r="E163" i="3"/>
  <c r="F105" i="28"/>
  <c r="D23" i="4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U198" i="4"/>
  <c r="W198" i="4"/>
  <c r="V198" i="4"/>
  <c r="T198" i="4"/>
  <c r="T138" i="4"/>
  <c r="V158" i="4"/>
  <c r="U158" i="4"/>
  <c r="W158" i="4"/>
  <c r="V138" i="4"/>
  <c r="W138" i="4"/>
  <c r="V118" i="4"/>
  <c r="U138" i="4"/>
  <c r="W118" i="4"/>
  <c r="H184" i="4"/>
  <c r="T118" i="4"/>
  <c r="U118" i="4"/>
  <c r="U98" i="4"/>
  <c r="W78" i="4"/>
  <c r="W98" i="4"/>
  <c r="I184" i="4"/>
  <c r="T98" i="4"/>
  <c r="V98" i="4"/>
  <c r="V78" i="4"/>
  <c r="F163" i="3"/>
  <c r="T78" i="4"/>
  <c r="W58" i="4"/>
  <c r="G184" i="4"/>
  <c r="V58" i="4"/>
  <c r="U58" i="4"/>
  <c r="T38" i="4"/>
  <c r="E51" i="3"/>
  <c r="H35" i="4"/>
  <c r="W38" i="4"/>
  <c r="V38" i="4"/>
  <c r="H33" i="4"/>
  <c r="H36" i="4"/>
  <c r="H34" i="4" s="1"/>
  <c r="I95" i="4"/>
  <c r="I93" i="4"/>
  <c r="I96" i="4"/>
  <c r="I94" i="4" s="1"/>
  <c r="H104" i="4"/>
  <c r="E99" i="3"/>
  <c r="U18" i="4"/>
  <c r="D19" i="4"/>
  <c r="D20" i="4" s="1"/>
  <c r="G104" i="4"/>
  <c r="S6" i="6"/>
  <c r="V18" i="4"/>
  <c r="W18" i="4"/>
  <c r="U6" i="6"/>
  <c r="AK19" i="3"/>
  <c r="T6" i="6"/>
  <c r="AN115" i="3"/>
  <c r="AN179" i="3"/>
  <c r="AM19" i="3"/>
  <c r="AQ67" i="3"/>
  <c r="AP147" i="3"/>
  <c r="AO99" i="3"/>
  <c r="AQ147" i="3"/>
  <c r="AP179" i="3"/>
  <c r="AP115" i="3"/>
  <c r="AO115" i="3"/>
  <c r="AP83" i="3"/>
  <c r="AQ179" i="3"/>
  <c r="AQ83" i="3"/>
  <c r="AQ115" i="3"/>
  <c r="AN147" i="3"/>
  <c r="AQ131" i="3"/>
  <c r="AN83" i="3"/>
  <c r="AP131" i="3"/>
  <c r="AO147" i="3"/>
  <c r="AO179" i="3"/>
  <c r="AO67" i="3"/>
  <c r="AL19" i="3"/>
  <c r="AP67" i="3"/>
  <c r="AN51" i="3"/>
  <c r="AN99" i="3"/>
  <c r="AO131" i="3"/>
  <c r="AN67" i="3"/>
  <c r="R6" i="6"/>
  <c r="AN35" i="3"/>
  <c r="AJ19" i="3"/>
  <c r="A152" i="3"/>
  <c r="A72" i="3"/>
  <c r="D25" i="4"/>
  <c r="B9" i="6"/>
  <c r="G115" i="3"/>
  <c r="G179" i="3"/>
  <c r="I124" i="4"/>
  <c r="I33" i="4"/>
  <c r="H32" i="4"/>
  <c r="G163" i="3"/>
  <c r="H133" i="4"/>
  <c r="H135" i="4"/>
  <c r="G83" i="28" s="1"/>
  <c r="H136" i="4"/>
  <c r="H134" i="4" s="1"/>
  <c r="H156" i="4"/>
  <c r="H154" i="4" s="1"/>
  <c r="H155" i="4"/>
  <c r="G94" i="28" s="1"/>
  <c r="H153" i="4"/>
  <c r="I84" i="4"/>
  <c r="G83" i="3"/>
  <c r="H64" i="4"/>
  <c r="F67" i="3"/>
  <c r="F339" i="3"/>
  <c r="I384" i="4"/>
  <c r="G323" i="3"/>
  <c r="G307" i="3"/>
  <c r="F291" i="3"/>
  <c r="H344" i="4"/>
  <c r="G275" i="3"/>
  <c r="G259" i="3"/>
  <c r="G243" i="3"/>
  <c r="E227" i="3"/>
  <c r="G211" i="3"/>
  <c r="F195" i="3"/>
  <c r="H224" i="4"/>
  <c r="I392" i="4"/>
  <c r="I393" i="4"/>
  <c r="I395" i="4"/>
  <c r="H226" i="28" s="1"/>
  <c r="I396" i="4"/>
  <c r="I394" i="4" s="1"/>
  <c r="J375" i="4"/>
  <c r="I215" i="28" s="1"/>
  <c r="J376" i="4"/>
  <c r="J374" i="4" s="1"/>
  <c r="J373" i="4"/>
  <c r="I372" i="4"/>
  <c r="I364" i="4"/>
  <c r="J356" i="4"/>
  <c r="J354" i="4" s="1"/>
  <c r="J355" i="4"/>
  <c r="I204" i="28" s="1"/>
  <c r="I352" i="4"/>
  <c r="I353" i="4"/>
  <c r="I332" i="4"/>
  <c r="I333" i="4"/>
  <c r="I336" i="4"/>
  <c r="I334" i="4" s="1"/>
  <c r="I335" i="4"/>
  <c r="H193" i="28" s="1"/>
  <c r="J313" i="4"/>
  <c r="J316" i="4"/>
  <c r="J314" i="4" s="1"/>
  <c r="J315" i="4"/>
  <c r="I182" i="28" s="1"/>
  <c r="I312" i="4"/>
  <c r="I313" i="4"/>
  <c r="I304" i="4"/>
  <c r="I292" i="4"/>
  <c r="J293" i="4"/>
  <c r="J296" i="4"/>
  <c r="J294" i="4" s="1"/>
  <c r="J295" i="4"/>
  <c r="I293" i="4"/>
  <c r="J276" i="4"/>
  <c r="J275" i="4"/>
  <c r="I274" i="4"/>
  <c r="I272" i="4"/>
  <c r="I284" i="4"/>
  <c r="I273" i="4"/>
  <c r="H256" i="4"/>
  <c r="H254" i="4" s="1"/>
  <c r="H253" i="4"/>
  <c r="H255" i="4"/>
  <c r="G149" i="28" s="1"/>
  <c r="G264" i="4"/>
  <c r="I252" i="4"/>
  <c r="I234" i="4"/>
  <c r="J236" i="4"/>
  <c r="J235" i="4"/>
  <c r="I138" i="28" s="1"/>
  <c r="I232" i="4"/>
  <c r="I233" i="4"/>
  <c r="I212" i="4"/>
  <c r="I215" i="4"/>
  <c r="H127" i="28" s="1"/>
  <c r="I213" i="4"/>
  <c r="I216" i="4"/>
  <c r="I214" i="4" s="1"/>
  <c r="H192" i="4"/>
  <c r="H193" i="4"/>
  <c r="I204" i="4"/>
  <c r="I194" i="4"/>
  <c r="J195" i="4"/>
  <c r="I116" i="28" s="1"/>
  <c r="J196" i="4"/>
  <c r="J173" i="4"/>
  <c r="I172" i="4"/>
  <c r="I173" i="4"/>
  <c r="J176" i="4"/>
  <c r="J174" i="4" s="1"/>
  <c r="J175" i="4"/>
  <c r="I105" i="28" s="1"/>
  <c r="I152" i="4"/>
  <c r="I132" i="4"/>
  <c r="I114" i="4"/>
  <c r="H112" i="4"/>
  <c r="H113" i="4"/>
  <c r="J115" i="4"/>
  <c r="I72" i="28" s="1"/>
  <c r="J116" i="4"/>
  <c r="I92" i="4"/>
  <c r="J96" i="4"/>
  <c r="J95" i="4"/>
  <c r="I61" i="28" s="1"/>
  <c r="J76" i="4"/>
  <c r="J75" i="4"/>
  <c r="I74" i="4"/>
  <c r="I72" i="4"/>
  <c r="I55" i="4"/>
  <c r="H39" i="28" s="1"/>
  <c r="I56" i="4"/>
  <c r="I54" i="4" s="1"/>
  <c r="I53" i="4"/>
  <c r="I52" i="4"/>
  <c r="A24" i="3"/>
  <c r="A280" i="3"/>
  <c r="A200" i="3"/>
  <c r="A264" i="3"/>
  <c r="A344" i="3"/>
  <c r="A296" i="3"/>
  <c r="A232" i="3"/>
  <c r="A218" i="3"/>
  <c r="A312" i="3"/>
  <c r="A328" i="3"/>
  <c r="A184" i="3"/>
  <c r="A169" i="3"/>
  <c r="A153" i="3"/>
  <c r="A137" i="3"/>
  <c r="A120" i="3"/>
  <c r="A104" i="3"/>
  <c r="A88" i="3"/>
  <c r="A56" i="3"/>
  <c r="I35" i="4"/>
  <c r="H28" i="28" s="1"/>
  <c r="I36" i="4"/>
  <c r="I34" i="4" s="1"/>
  <c r="A41" i="3"/>
  <c r="A73" i="3" l="1"/>
  <c r="H44" i="4"/>
  <c r="G28" i="28"/>
  <c r="J284" i="4"/>
  <c r="I160" i="28"/>
  <c r="J84" i="4"/>
  <c r="I50" i="28"/>
  <c r="G99" i="3"/>
  <c r="H61" i="28"/>
  <c r="J304" i="4"/>
  <c r="I171" i="28"/>
  <c r="B64" i="19"/>
  <c r="B16" i="9"/>
  <c r="F51" i="3"/>
  <c r="I104" i="4"/>
  <c r="AQ19" i="3"/>
  <c r="AO19" i="3"/>
  <c r="AP19" i="3"/>
  <c r="AN19" i="3"/>
  <c r="H179" i="3"/>
  <c r="I136" i="4"/>
  <c r="I134" i="4" s="1"/>
  <c r="I135" i="4"/>
  <c r="H115" i="3"/>
  <c r="I155" i="4"/>
  <c r="H94" i="28" s="1"/>
  <c r="I153" i="4"/>
  <c r="I156" i="4"/>
  <c r="I154" i="4" s="1"/>
  <c r="F147" i="3"/>
  <c r="H164" i="4"/>
  <c r="J33" i="4"/>
  <c r="I32" i="4"/>
  <c r="I133" i="4"/>
  <c r="H163" i="3"/>
  <c r="J124" i="4"/>
  <c r="F131" i="3"/>
  <c r="H144" i="4"/>
  <c r="H99" i="3"/>
  <c r="H83" i="3"/>
  <c r="G67" i="3"/>
  <c r="G51" i="3"/>
  <c r="I44" i="4"/>
  <c r="G339" i="3"/>
  <c r="J384" i="4"/>
  <c r="H323" i="3"/>
  <c r="H307" i="3"/>
  <c r="G291" i="3"/>
  <c r="H275" i="3"/>
  <c r="H259" i="3"/>
  <c r="H243" i="3"/>
  <c r="F227" i="3"/>
  <c r="H211" i="3"/>
  <c r="G195" i="3"/>
  <c r="J395" i="4"/>
  <c r="I226" i="28" s="1"/>
  <c r="J393" i="4"/>
  <c r="J396" i="4"/>
  <c r="J394" i="4" s="1"/>
  <c r="I404" i="4"/>
  <c r="J392" i="4"/>
  <c r="J372" i="4"/>
  <c r="K376" i="4"/>
  <c r="K374" i="4" s="1"/>
  <c r="K375" i="4"/>
  <c r="J215" i="28" s="1"/>
  <c r="J352" i="4"/>
  <c r="K356" i="4"/>
  <c r="K354" i="4" s="1"/>
  <c r="K355" i="4"/>
  <c r="K353" i="4"/>
  <c r="J364" i="4"/>
  <c r="J353" i="4"/>
  <c r="J336" i="4"/>
  <c r="J334" i="4" s="1"/>
  <c r="J333" i="4"/>
  <c r="J335" i="4"/>
  <c r="I193" i="28" s="1"/>
  <c r="J332" i="4"/>
  <c r="I344" i="4"/>
  <c r="J324" i="4"/>
  <c r="K316" i="4"/>
  <c r="K314" i="4" s="1"/>
  <c r="K315" i="4"/>
  <c r="J182" i="28" s="1"/>
  <c r="J312" i="4"/>
  <c r="K296" i="4"/>
  <c r="K294" i="4" s="1"/>
  <c r="K295" i="4"/>
  <c r="J171" i="28" s="1"/>
  <c r="K293" i="4"/>
  <c r="J292" i="4"/>
  <c r="K276" i="4"/>
  <c r="K275" i="4"/>
  <c r="J160" i="28" s="1"/>
  <c r="J272" i="4"/>
  <c r="J274" i="4"/>
  <c r="J273" i="4"/>
  <c r="J252" i="4"/>
  <c r="I253" i="4"/>
  <c r="I256" i="4"/>
  <c r="I254" i="4" s="1"/>
  <c r="I255" i="4"/>
  <c r="H149" i="28" s="1"/>
  <c r="H264" i="4"/>
  <c r="K235" i="4"/>
  <c r="J138" i="28" s="1"/>
  <c r="K236" i="4"/>
  <c r="J232" i="4"/>
  <c r="J234" i="4"/>
  <c r="J233" i="4"/>
  <c r="J244" i="4"/>
  <c r="I224" i="4"/>
  <c r="J216" i="4"/>
  <c r="J214" i="4" s="1"/>
  <c r="J215" i="4"/>
  <c r="J213" i="4"/>
  <c r="J212" i="4"/>
  <c r="I192" i="4"/>
  <c r="I193" i="4"/>
  <c r="J194" i="4"/>
  <c r="K196" i="4"/>
  <c r="K195" i="4"/>
  <c r="J116" i="28" s="1"/>
  <c r="J204" i="4"/>
  <c r="K176" i="4"/>
  <c r="K174" i="4" s="1"/>
  <c r="K175" i="4"/>
  <c r="J105" i="28" s="1"/>
  <c r="J172" i="4"/>
  <c r="K173" i="4"/>
  <c r="J184" i="4"/>
  <c r="J152" i="4"/>
  <c r="J132" i="4"/>
  <c r="J133" i="4"/>
  <c r="I112" i="4"/>
  <c r="I113" i="4"/>
  <c r="K116" i="4"/>
  <c r="K115" i="4"/>
  <c r="J72" i="28" s="1"/>
  <c r="J114" i="4"/>
  <c r="J92" i="4"/>
  <c r="K93" i="4"/>
  <c r="J93" i="4"/>
  <c r="J94" i="4"/>
  <c r="K96" i="4"/>
  <c r="K95" i="4"/>
  <c r="J61" i="28" s="1"/>
  <c r="J104" i="4"/>
  <c r="K76" i="4"/>
  <c r="K75" i="4"/>
  <c r="J50" i="28" s="1"/>
  <c r="K73" i="4"/>
  <c r="J74" i="4"/>
  <c r="J72" i="4"/>
  <c r="J73" i="4"/>
  <c r="I64" i="4"/>
  <c r="J53" i="4"/>
  <c r="J56" i="4"/>
  <c r="J54" i="4" s="1"/>
  <c r="J55" i="4"/>
  <c r="I39" i="28" s="1"/>
  <c r="J52" i="4"/>
  <c r="A25" i="3"/>
  <c r="A297" i="3"/>
  <c r="A313" i="3"/>
  <c r="A250" i="3"/>
  <c r="A265" i="3"/>
  <c r="A281" i="3"/>
  <c r="A329" i="3"/>
  <c r="A219" i="3"/>
  <c r="A233" i="3"/>
  <c r="A345" i="3"/>
  <c r="A201" i="3"/>
  <c r="A185" i="3"/>
  <c r="A170" i="3"/>
  <c r="A154" i="3"/>
  <c r="A138" i="3"/>
  <c r="A121" i="3"/>
  <c r="A105" i="3"/>
  <c r="A89" i="3"/>
  <c r="A57" i="3"/>
  <c r="J35" i="4"/>
  <c r="I28" i="28" s="1"/>
  <c r="J36" i="4"/>
  <c r="J34" i="4" s="1"/>
  <c r="A42" i="3"/>
  <c r="A74" i="3" l="1"/>
  <c r="K364" i="4"/>
  <c r="J204" i="28"/>
  <c r="I144" i="4"/>
  <c r="H83" i="28"/>
  <c r="J224" i="4"/>
  <c r="I127" i="28"/>
  <c r="G147" i="3"/>
  <c r="J153" i="4"/>
  <c r="J156" i="4"/>
  <c r="J154" i="4" s="1"/>
  <c r="J155" i="4"/>
  <c r="I94" i="28" s="1"/>
  <c r="J32" i="4"/>
  <c r="K33" i="4"/>
  <c r="I163" i="3"/>
  <c r="G131" i="3"/>
  <c r="I179" i="3"/>
  <c r="I164" i="4"/>
  <c r="I115" i="3"/>
  <c r="K124" i="4"/>
  <c r="K184" i="4"/>
  <c r="K204" i="4"/>
  <c r="J136" i="4"/>
  <c r="J134" i="4" s="1"/>
  <c r="J135" i="4"/>
  <c r="I83" i="28" s="1"/>
  <c r="I99" i="3"/>
  <c r="K104" i="4"/>
  <c r="I83" i="3"/>
  <c r="H67" i="3"/>
  <c r="H51" i="3"/>
  <c r="J44" i="4"/>
  <c r="H339" i="3"/>
  <c r="I323" i="3"/>
  <c r="I307" i="3"/>
  <c r="J344" i="4"/>
  <c r="H291" i="3"/>
  <c r="I275" i="3"/>
  <c r="I259" i="3"/>
  <c r="I243" i="3"/>
  <c r="G227" i="3"/>
  <c r="I211" i="3"/>
  <c r="H195" i="3"/>
  <c r="J404" i="4"/>
  <c r="K396" i="4"/>
  <c r="K394" i="4" s="1"/>
  <c r="K393" i="4"/>
  <c r="K395" i="4"/>
  <c r="J226" i="28" s="1"/>
  <c r="K392" i="4"/>
  <c r="L376" i="4"/>
  <c r="L374" i="4" s="1"/>
  <c r="L375" i="4"/>
  <c r="K372" i="4"/>
  <c r="K373" i="4"/>
  <c r="K384" i="4"/>
  <c r="L353" i="4"/>
  <c r="L355" i="4"/>
  <c r="K204" i="28" s="1"/>
  <c r="L356" i="4"/>
  <c r="L354" i="4" s="1"/>
  <c r="K352" i="4"/>
  <c r="K332" i="4"/>
  <c r="K336" i="4"/>
  <c r="K334" i="4" s="1"/>
  <c r="K335" i="4"/>
  <c r="J193" i="28" s="1"/>
  <c r="K333" i="4"/>
  <c r="K324" i="4"/>
  <c r="L316" i="4"/>
  <c r="L314" i="4" s="1"/>
  <c r="L315" i="4"/>
  <c r="K182" i="28" s="1"/>
  <c r="K312" i="4"/>
  <c r="L313" i="4"/>
  <c r="K313" i="4"/>
  <c r="K304" i="4"/>
  <c r="L296" i="4"/>
  <c r="L294" i="4" s="1"/>
  <c r="L295" i="4"/>
  <c r="K171" i="28" s="1"/>
  <c r="K292" i="4"/>
  <c r="K272" i="4"/>
  <c r="K273" i="4"/>
  <c r="K284" i="4"/>
  <c r="L276" i="4"/>
  <c r="L273" i="4"/>
  <c r="L275" i="4"/>
  <c r="K160" i="28" s="1"/>
  <c r="K274" i="4"/>
  <c r="K252" i="4"/>
  <c r="J256" i="4"/>
  <c r="J254" i="4" s="1"/>
  <c r="J253" i="4"/>
  <c r="J255" i="4"/>
  <c r="I149" i="28" s="1"/>
  <c r="I264" i="4"/>
  <c r="K234" i="4"/>
  <c r="K244" i="4"/>
  <c r="K232" i="4"/>
  <c r="K233" i="4"/>
  <c r="L236" i="4"/>
  <c r="L235" i="4"/>
  <c r="K138" i="28" s="1"/>
  <c r="K216" i="4"/>
  <c r="K214" i="4" s="1"/>
  <c r="K213" i="4"/>
  <c r="K215" i="4"/>
  <c r="K212" i="4"/>
  <c r="K194" i="4"/>
  <c r="J192" i="4"/>
  <c r="J193" i="4"/>
  <c r="L195" i="4"/>
  <c r="K116" i="28" s="1"/>
  <c r="L196" i="4"/>
  <c r="K172" i="4"/>
  <c r="L176" i="4"/>
  <c r="L174" i="4" s="1"/>
  <c r="L175" i="4"/>
  <c r="K105" i="28" s="1"/>
  <c r="L173" i="4"/>
  <c r="K152" i="4"/>
  <c r="K132" i="4"/>
  <c r="L115" i="4"/>
  <c r="K72" i="28" s="1"/>
  <c r="L116" i="4"/>
  <c r="K114" i="4"/>
  <c r="J112" i="4"/>
  <c r="J113" i="4"/>
  <c r="K94" i="4"/>
  <c r="K92" i="4"/>
  <c r="L93" i="4"/>
  <c r="L95" i="4"/>
  <c r="K61" i="28" s="1"/>
  <c r="L96" i="4"/>
  <c r="K84" i="4"/>
  <c r="L76" i="4"/>
  <c r="L75" i="4"/>
  <c r="K50" i="28" s="1"/>
  <c r="L73" i="4"/>
  <c r="K72" i="4"/>
  <c r="K74" i="4"/>
  <c r="K56" i="4"/>
  <c r="K54" i="4" s="1"/>
  <c r="K55" i="4"/>
  <c r="J39" i="28" s="1"/>
  <c r="K53" i="4"/>
  <c r="K52" i="4"/>
  <c r="J64" i="4"/>
  <c r="A26" i="3"/>
  <c r="A234" i="3"/>
  <c r="A282" i="3"/>
  <c r="A346" i="3"/>
  <c r="A251" i="3"/>
  <c r="A314" i="3"/>
  <c r="A330" i="3"/>
  <c r="A202" i="3"/>
  <c r="A298" i="3"/>
  <c r="A266" i="3"/>
  <c r="A186" i="3"/>
  <c r="A171" i="3"/>
  <c r="A155" i="3"/>
  <c r="A139" i="3"/>
  <c r="A122" i="3"/>
  <c r="A106" i="3"/>
  <c r="A90" i="3"/>
  <c r="A75" i="3"/>
  <c r="A58" i="3"/>
  <c r="K36" i="4"/>
  <c r="K34" i="4" s="1"/>
  <c r="K35" i="4"/>
  <c r="J28" i="28" s="1"/>
  <c r="A43" i="3"/>
  <c r="K224" i="4" l="1"/>
  <c r="J127" i="28"/>
  <c r="L384" i="4"/>
  <c r="K215" i="28"/>
  <c r="J163" i="3"/>
  <c r="H147" i="3"/>
  <c r="J179" i="3"/>
  <c r="K32" i="4"/>
  <c r="L33" i="4"/>
  <c r="H131" i="3"/>
  <c r="J144" i="4"/>
  <c r="J115" i="3"/>
  <c r="K155" i="4"/>
  <c r="K156" i="4"/>
  <c r="K154" i="4" s="1"/>
  <c r="K153" i="4"/>
  <c r="K133" i="4"/>
  <c r="K135" i="4"/>
  <c r="J83" i="28" s="1"/>
  <c r="K136" i="4"/>
  <c r="K134" i="4" s="1"/>
  <c r="L124" i="4"/>
  <c r="J164" i="4"/>
  <c r="J99" i="3"/>
  <c r="L84" i="4"/>
  <c r="J83" i="3"/>
  <c r="I67" i="3"/>
  <c r="I51" i="3"/>
  <c r="K44" i="4"/>
  <c r="K404" i="4"/>
  <c r="I339" i="3"/>
  <c r="J323" i="3"/>
  <c r="J307" i="3"/>
  <c r="I291" i="3"/>
  <c r="J275" i="3"/>
  <c r="J259" i="3"/>
  <c r="J243" i="3"/>
  <c r="H227" i="3"/>
  <c r="J211" i="3"/>
  <c r="L244" i="4"/>
  <c r="I195" i="3"/>
  <c r="L392" i="4"/>
  <c r="L396" i="4"/>
  <c r="L394" i="4" s="1"/>
  <c r="L393" i="4"/>
  <c r="L395" i="4"/>
  <c r="K226" i="28" s="1"/>
  <c r="L372" i="4"/>
  <c r="L373" i="4"/>
  <c r="M376" i="4"/>
  <c r="M374" i="4" s="1"/>
  <c r="M373" i="4"/>
  <c r="M375" i="4"/>
  <c r="L215" i="28" s="1"/>
  <c r="L352" i="4"/>
  <c r="M355" i="4"/>
  <c r="L204" i="28" s="1"/>
  <c r="M356" i="4"/>
  <c r="M354" i="4" s="1"/>
  <c r="M353" i="4"/>
  <c r="L364" i="4"/>
  <c r="K344" i="4"/>
  <c r="L336" i="4"/>
  <c r="L334" i="4" s="1"/>
  <c r="L333" i="4"/>
  <c r="L335" i="4"/>
  <c r="K193" i="28" s="1"/>
  <c r="L332" i="4"/>
  <c r="L312" i="4"/>
  <c r="M315" i="4"/>
  <c r="L182" i="28" s="1"/>
  <c r="M316" i="4"/>
  <c r="M314" i="4" s="1"/>
  <c r="L324" i="4"/>
  <c r="L304" i="4"/>
  <c r="M293" i="4"/>
  <c r="L292" i="4"/>
  <c r="L293" i="4"/>
  <c r="M296" i="4"/>
  <c r="M294" i="4" s="1"/>
  <c r="M295" i="4"/>
  <c r="L171" i="28" s="1"/>
  <c r="L274" i="4"/>
  <c r="L284" i="4"/>
  <c r="L272" i="4"/>
  <c r="M275" i="4"/>
  <c r="L160" i="28" s="1"/>
  <c r="M273" i="4"/>
  <c r="M276" i="4"/>
  <c r="J264" i="4"/>
  <c r="K255" i="4"/>
  <c r="K253" i="4"/>
  <c r="K256" i="4"/>
  <c r="K254" i="4" s="1"/>
  <c r="L252" i="4"/>
  <c r="L232" i="4"/>
  <c r="L234" i="4"/>
  <c r="L233" i="4"/>
  <c r="M233" i="4"/>
  <c r="M236" i="4"/>
  <c r="M235" i="4"/>
  <c r="L138" i="28" s="1"/>
  <c r="L212" i="4"/>
  <c r="L215" i="4"/>
  <c r="K127" i="28" s="1"/>
  <c r="L213" i="4"/>
  <c r="L216" i="4"/>
  <c r="L214" i="4" s="1"/>
  <c r="M196" i="4"/>
  <c r="M195" i="4"/>
  <c r="L116" i="28" s="1"/>
  <c r="L204" i="4"/>
  <c r="L194" i="4"/>
  <c r="K192" i="4"/>
  <c r="K193" i="4"/>
  <c r="L184" i="4"/>
  <c r="M175" i="4"/>
  <c r="M176" i="4"/>
  <c r="M174" i="4" s="1"/>
  <c r="M173" i="4"/>
  <c r="L172" i="4"/>
  <c r="L152" i="4"/>
  <c r="L132" i="4"/>
  <c r="L133" i="4"/>
  <c r="L114" i="4"/>
  <c r="M115" i="4"/>
  <c r="L72" i="28" s="1"/>
  <c r="M116" i="4"/>
  <c r="K112" i="4"/>
  <c r="K113" i="4"/>
  <c r="L104" i="4"/>
  <c r="M95" i="4"/>
  <c r="M96" i="4"/>
  <c r="L92" i="4"/>
  <c r="L94" i="4"/>
  <c r="M75" i="4"/>
  <c r="L50" i="28" s="1"/>
  <c r="M76" i="4"/>
  <c r="L74" i="4"/>
  <c r="L72" i="4"/>
  <c r="K64" i="4"/>
  <c r="L52" i="4"/>
  <c r="L55" i="4"/>
  <c r="K39" i="28" s="1"/>
  <c r="L53" i="4"/>
  <c r="L56" i="4"/>
  <c r="L54" i="4" s="1"/>
  <c r="A27" i="3"/>
  <c r="A299" i="3"/>
  <c r="A331" i="3"/>
  <c r="A267" i="3"/>
  <c r="A203" i="3"/>
  <c r="A347" i="3"/>
  <c r="A235" i="3"/>
  <c r="A283" i="3"/>
  <c r="A315" i="3"/>
  <c r="A187" i="3"/>
  <c r="A123" i="3"/>
  <c r="A107" i="3"/>
  <c r="A91" i="3"/>
  <c r="A59" i="3"/>
  <c r="L35" i="4"/>
  <c r="L36" i="4"/>
  <c r="L34" i="4" s="1"/>
  <c r="K164" i="4" l="1"/>
  <c r="J94" i="28"/>
  <c r="M184" i="4"/>
  <c r="L105" i="28"/>
  <c r="L44" i="4"/>
  <c r="K28" i="28"/>
  <c r="K264" i="4"/>
  <c r="J149" i="28"/>
  <c r="M104" i="4"/>
  <c r="L61" i="28"/>
  <c r="I131" i="3"/>
  <c r="K144" i="4"/>
  <c r="M204" i="4"/>
  <c r="K179" i="3"/>
  <c r="L136" i="4"/>
  <c r="L134" i="4" s="1"/>
  <c r="L135" i="4"/>
  <c r="K83" i="28" s="1"/>
  <c r="L32" i="4"/>
  <c r="M33" i="4"/>
  <c r="K163" i="3"/>
  <c r="K115" i="3"/>
  <c r="L156" i="4"/>
  <c r="L154" i="4" s="1"/>
  <c r="L153" i="4"/>
  <c r="L155" i="4"/>
  <c r="K94" i="28" s="1"/>
  <c r="I147" i="3"/>
  <c r="K99" i="3"/>
  <c r="K83" i="3"/>
  <c r="M84" i="4"/>
  <c r="J67" i="3"/>
  <c r="L64" i="4"/>
  <c r="J51" i="3"/>
  <c r="J339" i="3"/>
  <c r="K323" i="3"/>
  <c r="K307" i="3"/>
  <c r="J291" i="3"/>
  <c r="K275" i="3"/>
  <c r="K259" i="3"/>
  <c r="K243" i="3"/>
  <c r="I227" i="3"/>
  <c r="K211" i="3"/>
  <c r="L224" i="4"/>
  <c r="J195" i="3"/>
  <c r="M395" i="4"/>
  <c r="M393" i="4"/>
  <c r="M396" i="4"/>
  <c r="M394" i="4" s="1"/>
  <c r="L404" i="4"/>
  <c r="M392" i="4"/>
  <c r="N375" i="4"/>
  <c r="M215" i="28" s="1"/>
  <c r="N376" i="4"/>
  <c r="N374" i="4" s="1"/>
  <c r="M372" i="4"/>
  <c r="M384" i="4"/>
  <c r="M352" i="4"/>
  <c r="M364" i="4"/>
  <c r="N356" i="4"/>
  <c r="N354" i="4" s="1"/>
  <c r="N355" i="4"/>
  <c r="M204" i="28" s="1"/>
  <c r="N353" i="4"/>
  <c r="M332" i="4"/>
  <c r="M333" i="4"/>
  <c r="M336" i="4"/>
  <c r="M334" i="4" s="1"/>
  <c r="M335" i="4"/>
  <c r="L193" i="28" s="1"/>
  <c r="L344" i="4"/>
  <c r="N315" i="4"/>
  <c r="M182" i="28" s="1"/>
  <c r="N316" i="4"/>
  <c r="N314" i="4" s="1"/>
  <c r="M312" i="4"/>
  <c r="M313" i="4"/>
  <c r="M324" i="4"/>
  <c r="M304" i="4"/>
  <c r="N295" i="4"/>
  <c r="M171" i="28" s="1"/>
  <c r="N293" i="4"/>
  <c r="N296" i="4"/>
  <c r="N294" i="4" s="1"/>
  <c r="M292" i="4"/>
  <c r="N276" i="4"/>
  <c r="N275" i="4"/>
  <c r="M160" i="28" s="1"/>
  <c r="M272" i="4"/>
  <c r="M274" i="4"/>
  <c r="M284" i="4"/>
  <c r="M252" i="4"/>
  <c r="L255" i="4"/>
  <c r="K149" i="28" s="1"/>
  <c r="L253" i="4"/>
  <c r="L256" i="4"/>
  <c r="L254" i="4" s="1"/>
  <c r="M232" i="4"/>
  <c r="M234" i="4"/>
  <c r="N235" i="4"/>
  <c r="M138" i="28" s="1"/>
  <c r="N236" i="4"/>
  <c r="M244" i="4"/>
  <c r="M216" i="4"/>
  <c r="M214" i="4" s="1"/>
  <c r="M215" i="4"/>
  <c r="L127" i="28" s="1"/>
  <c r="M213" i="4"/>
  <c r="M212" i="4"/>
  <c r="L192" i="4"/>
  <c r="L193" i="4"/>
  <c r="M194" i="4"/>
  <c r="N196" i="4"/>
  <c r="N195" i="4"/>
  <c r="M116" i="28" s="1"/>
  <c r="M172" i="4"/>
  <c r="N175" i="4"/>
  <c r="M105" i="28" s="1"/>
  <c r="N173" i="4"/>
  <c r="N176" i="4"/>
  <c r="N174" i="4" s="1"/>
  <c r="M152" i="4"/>
  <c r="M132" i="4"/>
  <c r="N116" i="4"/>
  <c r="N115" i="4"/>
  <c r="M124" i="4"/>
  <c r="L112" i="4"/>
  <c r="L113" i="4"/>
  <c r="M114" i="4"/>
  <c r="M94" i="4"/>
  <c r="M92" i="4"/>
  <c r="M93" i="4"/>
  <c r="N95" i="4"/>
  <c r="M61" i="28" s="1"/>
  <c r="N96" i="4"/>
  <c r="M72" i="4"/>
  <c r="M73" i="4"/>
  <c r="N75" i="4"/>
  <c r="M50" i="28" s="1"/>
  <c r="N73" i="4"/>
  <c r="N76" i="4"/>
  <c r="M74" i="4"/>
  <c r="M55" i="4"/>
  <c r="L39" i="28" s="1"/>
  <c r="M53" i="4"/>
  <c r="M56" i="4"/>
  <c r="M54" i="4" s="1"/>
  <c r="M52" i="4"/>
  <c r="M36" i="4"/>
  <c r="M34" i="4" s="1"/>
  <c r="M35" i="4"/>
  <c r="L28" i="28" s="1"/>
  <c r="N124" i="4" l="1"/>
  <c r="M72" i="28"/>
  <c r="M404" i="4"/>
  <c r="L226" i="28"/>
  <c r="L163" i="3"/>
  <c r="J147" i="3"/>
  <c r="L164" i="4"/>
  <c r="J131" i="3"/>
  <c r="L144" i="4"/>
  <c r="M133" i="4"/>
  <c r="M135" i="4"/>
  <c r="L83" i="28" s="1"/>
  <c r="M136" i="4"/>
  <c r="M134" i="4" s="1"/>
  <c r="M155" i="4"/>
  <c r="L94" i="28" s="1"/>
  <c r="M153" i="4"/>
  <c r="M156" i="4"/>
  <c r="M154" i="4" s="1"/>
  <c r="N204" i="4"/>
  <c r="L179" i="3"/>
  <c r="L115" i="3"/>
  <c r="N33" i="4"/>
  <c r="M32" i="4"/>
  <c r="N104" i="4"/>
  <c r="L99" i="3"/>
  <c r="N84" i="4"/>
  <c r="L83" i="3"/>
  <c r="M64" i="4"/>
  <c r="K67" i="3"/>
  <c r="K51" i="3"/>
  <c r="M44" i="4"/>
  <c r="K339" i="3"/>
  <c r="N384" i="4"/>
  <c r="L323" i="3"/>
  <c r="L307" i="3"/>
  <c r="K291" i="3"/>
  <c r="M344" i="4"/>
  <c r="N324" i="4"/>
  <c r="L275" i="3"/>
  <c r="N304" i="4"/>
  <c r="L259" i="3"/>
  <c r="N284" i="4"/>
  <c r="L243" i="3"/>
  <c r="L264" i="4"/>
  <c r="J227" i="3"/>
  <c r="L211" i="3"/>
  <c r="K195" i="3"/>
  <c r="N392" i="4"/>
  <c r="N395" i="4"/>
  <c r="M226" i="28" s="1"/>
  <c r="N393" i="4"/>
  <c r="N396" i="4"/>
  <c r="N394" i="4" s="1"/>
  <c r="N372" i="4"/>
  <c r="N373" i="4"/>
  <c r="O375" i="4"/>
  <c r="N215" i="28" s="1"/>
  <c r="O373" i="4"/>
  <c r="O376" i="4"/>
  <c r="O374" i="4" s="1"/>
  <c r="N352" i="4"/>
  <c r="O356" i="4"/>
  <c r="O354" i="4" s="1"/>
  <c r="O355" i="4"/>
  <c r="N204" i="28" s="1"/>
  <c r="N364" i="4"/>
  <c r="N335" i="4"/>
  <c r="M193" i="28" s="1"/>
  <c r="N333" i="4"/>
  <c r="N336" i="4"/>
  <c r="N334" i="4" s="1"/>
  <c r="N332" i="4"/>
  <c r="O313" i="4"/>
  <c r="N312" i="4"/>
  <c r="N313" i="4"/>
  <c r="O315" i="4"/>
  <c r="N182" i="28" s="1"/>
  <c r="O316" i="4"/>
  <c r="O314" i="4" s="1"/>
  <c r="O295" i="4"/>
  <c r="N171" i="28" s="1"/>
  <c r="O296" i="4"/>
  <c r="O294" i="4" s="1"/>
  <c r="O293" i="4"/>
  <c r="N292" i="4"/>
  <c r="N272" i="4"/>
  <c r="N273" i="4"/>
  <c r="O275" i="4"/>
  <c r="N160" i="28" s="1"/>
  <c r="O273" i="4"/>
  <c r="O276" i="4"/>
  <c r="N274" i="4"/>
  <c r="N252" i="4"/>
  <c r="M255" i="4"/>
  <c r="L149" i="28" s="1"/>
  <c r="M253" i="4"/>
  <c r="M256" i="4"/>
  <c r="M254" i="4" s="1"/>
  <c r="O235" i="4"/>
  <c r="N138" i="28" s="1"/>
  <c r="O233" i="4"/>
  <c r="O236" i="4"/>
  <c r="N234" i="4"/>
  <c r="N232" i="4"/>
  <c r="N244" i="4"/>
  <c r="N233" i="4"/>
  <c r="N215" i="4"/>
  <c r="N213" i="4"/>
  <c r="N216" i="4"/>
  <c r="N214" i="4" s="1"/>
  <c r="N212" i="4"/>
  <c r="M224" i="4"/>
  <c r="O195" i="4"/>
  <c r="N116" i="28" s="1"/>
  <c r="O196" i="4"/>
  <c r="N194" i="4"/>
  <c r="M192" i="4"/>
  <c r="M193" i="4"/>
  <c r="N172" i="4"/>
  <c r="O175" i="4"/>
  <c r="N105" i="28" s="1"/>
  <c r="O173" i="4"/>
  <c r="O176" i="4"/>
  <c r="O174" i="4" s="1"/>
  <c r="N184" i="4"/>
  <c r="N152" i="4"/>
  <c r="N153" i="4"/>
  <c r="N132" i="4"/>
  <c r="N133" i="4"/>
  <c r="N114" i="4"/>
  <c r="M112" i="4"/>
  <c r="M113" i="4"/>
  <c r="O115" i="4"/>
  <c r="N72" i="28" s="1"/>
  <c r="O116" i="4"/>
  <c r="O96" i="4"/>
  <c r="O95" i="4"/>
  <c r="N61" i="28" s="1"/>
  <c r="N92" i="4"/>
  <c r="N93" i="4"/>
  <c r="N94" i="4"/>
  <c r="N74" i="4"/>
  <c r="N72" i="4"/>
  <c r="O75" i="4"/>
  <c r="N50" i="28" s="1"/>
  <c r="O73" i="4"/>
  <c r="O76" i="4"/>
  <c r="N52" i="4"/>
  <c r="N55" i="4"/>
  <c r="M39" i="28" s="1"/>
  <c r="N53" i="4"/>
  <c r="N56" i="4"/>
  <c r="N54" i="4" s="1"/>
  <c r="N35" i="4"/>
  <c r="M28" i="28" s="1"/>
  <c r="N36" i="4"/>
  <c r="N34" i="4" s="1"/>
  <c r="N224" i="4" l="1"/>
  <c r="M127" i="28"/>
  <c r="O184" i="4"/>
  <c r="M163" i="3"/>
  <c r="N135" i="4"/>
  <c r="M83" i="28" s="1"/>
  <c r="N136" i="4"/>
  <c r="N134" i="4" s="1"/>
  <c r="O204" i="4"/>
  <c r="M179" i="3"/>
  <c r="K147" i="3"/>
  <c r="M164" i="4"/>
  <c r="O124" i="4"/>
  <c r="M115" i="3"/>
  <c r="N156" i="4"/>
  <c r="N154" i="4" s="1"/>
  <c r="N155" i="4"/>
  <c r="M94" i="28" s="1"/>
  <c r="M144" i="4"/>
  <c r="K131" i="3"/>
  <c r="O33" i="4"/>
  <c r="N32" i="4"/>
  <c r="O104" i="4"/>
  <c r="M99" i="3"/>
  <c r="O84" i="4"/>
  <c r="M83" i="3"/>
  <c r="N64" i="4"/>
  <c r="L67" i="3"/>
  <c r="L51" i="3"/>
  <c r="N44" i="4"/>
  <c r="N404" i="4"/>
  <c r="L339" i="3"/>
  <c r="O384" i="4"/>
  <c r="M323" i="3"/>
  <c r="O364" i="4"/>
  <c r="M307" i="3"/>
  <c r="N344" i="4"/>
  <c r="L291" i="3"/>
  <c r="O324" i="4"/>
  <c r="M275" i="3"/>
  <c r="O304" i="4"/>
  <c r="M259" i="3"/>
  <c r="O284" i="4"/>
  <c r="M243" i="3"/>
  <c r="M264" i="4"/>
  <c r="K227" i="3"/>
  <c r="O244" i="4"/>
  <c r="M211" i="3"/>
  <c r="L195" i="3"/>
  <c r="O395" i="4"/>
  <c r="N226" i="28" s="1"/>
  <c r="O393" i="4"/>
  <c r="O396" i="4"/>
  <c r="O394" i="4" s="1"/>
  <c r="O392" i="4"/>
  <c r="P375" i="4"/>
  <c r="O215" i="28" s="1"/>
  <c r="P376" i="4"/>
  <c r="P374" i="4" s="1"/>
  <c r="O372" i="4"/>
  <c r="P355" i="4"/>
  <c r="O204" i="28" s="1"/>
  <c r="P356" i="4"/>
  <c r="P354" i="4" s="1"/>
  <c r="P353" i="4"/>
  <c r="O352" i="4"/>
  <c r="O353" i="4"/>
  <c r="O335" i="4"/>
  <c r="N193" i="28" s="1"/>
  <c r="O333" i="4"/>
  <c r="O336" i="4"/>
  <c r="O334" i="4" s="1"/>
  <c r="O332" i="4"/>
  <c r="P316" i="4"/>
  <c r="P314" i="4" s="1"/>
  <c r="P315" i="4"/>
  <c r="O182" i="28" s="1"/>
  <c r="O312" i="4"/>
  <c r="P296" i="4"/>
  <c r="P294" i="4" s="1"/>
  <c r="P295" i="4"/>
  <c r="O171" i="28" s="1"/>
  <c r="O292" i="4"/>
  <c r="P276" i="4"/>
  <c r="P275" i="4"/>
  <c r="O160" i="28" s="1"/>
  <c r="O274" i="4"/>
  <c r="P273" i="4"/>
  <c r="O272" i="4"/>
  <c r="N255" i="4"/>
  <c r="M149" i="28" s="1"/>
  <c r="N256" i="4"/>
  <c r="N254" i="4" s="1"/>
  <c r="N253" i="4"/>
  <c r="O252" i="4"/>
  <c r="O234" i="4"/>
  <c r="P233" i="4"/>
  <c r="O232" i="4"/>
  <c r="P236" i="4"/>
  <c r="P235" i="4"/>
  <c r="O138" i="28" s="1"/>
  <c r="O212" i="4"/>
  <c r="O216" i="4"/>
  <c r="O214" i="4" s="1"/>
  <c r="O215" i="4"/>
  <c r="N127" i="28" s="1"/>
  <c r="O213" i="4"/>
  <c r="N192" i="4"/>
  <c r="N193" i="4"/>
  <c r="O194" i="4"/>
  <c r="P196" i="4"/>
  <c r="P195" i="4"/>
  <c r="O116" i="28" s="1"/>
  <c r="P176" i="4"/>
  <c r="P174" i="4" s="1"/>
  <c r="P175" i="4"/>
  <c r="O105" i="28" s="1"/>
  <c r="O172" i="4"/>
  <c r="O152" i="4"/>
  <c r="O132" i="4"/>
  <c r="N112" i="4"/>
  <c r="N113" i="4"/>
  <c r="O114" i="4"/>
  <c r="P116" i="4"/>
  <c r="P115" i="4"/>
  <c r="O72" i="28" s="1"/>
  <c r="P93" i="4"/>
  <c r="O92" i="4"/>
  <c r="O93" i="4"/>
  <c r="O94" i="4"/>
  <c r="P96" i="4"/>
  <c r="P95" i="4"/>
  <c r="O61" i="28" s="1"/>
  <c r="O74" i="4"/>
  <c r="P76" i="4"/>
  <c r="P75" i="4"/>
  <c r="O50" i="28" s="1"/>
  <c r="O72" i="4"/>
  <c r="O52" i="4"/>
  <c r="O56" i="4"/>
  <c r="O54" i="4" s="1"/>
  <c r="O55" i="4"/>
  <c r="N39" i="28" s="1"/>
  <c r="O53" i="4"/>
  <c r="O35" i="4"/>
  <c r="N28" i="28" s="1"/>
  <c r="O36" i="4"/>
  <c r="O34" i="4" s="1"/>
  <c r="N164" i="4" l="1"/>
  <c r="L147" i="3"/>
  <c r="O153" i="4"/>
  <c r="O156" i="4"/>
  <c r="O154" i="4" s="1"/>
  <c r="O155" i="4"/>
  <c r="N94" i="28" s="1"/>
  <c r="L131" i="3"/>
  <c r="P184" i="4"/>
  <c r="N163" i="3"/>
  <c r="O135" i="4"/>
  <c r="N83" i="28" s="1"/>
  <c r="O133" i="4"/>
  <c r="O136" i="4"/>
  <c r="O134" i="4" s="1"/>
  <c r="P124" i="4"/>
  <c r="N115" i="3"/>
  <c r="O32" i="4"/>
  <c r="P204" i="4"/>
  <c r="N179" i="3"/>
  <c r="N144" i="4"/>
  <c r="P104" i="4"/>
  <c r="N99" i="3"/>
  <c r="P84" i="4"/>
  <c r="N83" i="3"/>
  <c r="O64" i="4"/>
  <c r="M67" i="3"/>
  <c r="M51" i="3"/>
  <c r="O44" i="4"/>
  <c r="O404" i="4"/>
  <c r="M339" i="3"/>
  <c r="P384" i="4"/>
  <c r="N323" i="3"/>
  <c r="P364" i="4"/>
  <c r="N307" i="3"/>
  <c r="O344" i="4"/>
  <c r="M291" i="3"/>
  <c r="P324" i="4"/>
  <c r="N275" i="3"/>
  <c r="P304" i="4"/>
  <c r="N259" i="3"/>
  <c r="P284" i="4"/>
  <c r="N243" i="3"/>
  <c r="N264" i="4"/>
  <c r="L227" i="3"/>
  <c r="P244" i="4"/>
  <c r="N211" i="3"/>
  <c r="O224" i="4"/>
  <c r="M195" i="3"/>
  <c r="P392" i="4"/>
  <c r="P395" i="4"/>
  <c r="O226" i="28" s="1"/>
  <c r="P393" i="4"/>
  <c r="P396" i="4"/>
  <c r="P394" i="4" s="1"/>
  <c r="Q373" i="4"/>
  <c r="P372" i="4"/>
  <c r="Q376" i="4"/>
  <c r="Q374" i="4" s="1"/>
  <c r="Q375" i="4"/>
  <c r="P215" i="28" s="1"/>
  <c r="P373" i="4"/>
  <c r="P352" i="4"/>
  <c r="Q356" i="4"/>
  <c r="Q354" i="4" s="1"/>
  <c r="Q355" i="4"/>
  <c r="P204" i="28" s="1"/>
  <c r="Q353" i="4"/>
  <c r="P332" i="4"/>
  <c r="P335" i="4"/>
  <c r="O193" i="28" s="1"/>
  <c r="P333" i="4"/>
  <c r="P336" i="4"/>
  <c r="P334" i="4" s="1"/>
  <c r="P312" i="4"/>
  <c r="P313" i="4"/>
  <c r="Q316" i="4"/>
  <c r="Q314" i="4" s="1"/>
  <c r="Q315" i="4"/>
  <c r="P182" i="28" s="1"/>
  <c r="Q313" i="4"/>
  <c r="P292" i="4"/>
  <c r="P293" i="4"/>
  <c r="Q296" i="4"/>
  <c r="Q294" i="4" s="1"/>
  <c r="Q295" i="4"/>
  <c r="P171" i="28" s="1"/>
  <c r="Q293" i="4"/>
  <c r="P274" i="4"/>
  <c r="Q275" i="4"/>
  <c r="P160" i="28" s="1"/>
  <c r="Q276" i="4"/>
  <c r="P272" i="4"/>
  <c r="P252" i="4"/>
  <c r="O253" i="4"/>
  <c r="O256" i="4"/>
  <c r="O254" i="4" s="1"/>
  <c r="O255" i="4"/>
  <c r="N149" i="28" s="1"/>
  <c r="Q236" i="4"/>
  <c r="Q235" i="4"/>
  <c r="P138" i="28" s="1"/>
  <c r="P234" i="4"/>
  <c r="P232" i="4"/>
  <c r="P216" i="4"/>
  <c r="P214" i="4" s="1"/>
  <c r="P213" i="4"/>
  <c r="P215" i="4"/>
  <c r="O127" i="28" s="1"/>
  <c r="P212" i="4"/>
  <c r="Q196" i="4"/>
  <c r="Q195" i="4"/>
  <c r="P116" i="28" s="1"/>
  <c r="P194" i="4"/>
  <c r="O192" i="4"/>
  <c r="O193" i="4"/>
  <c r="Q173" i="4"/>
  <c r="P172" i="4"/>
  <c r="P173" i="4"/>
  <c r="Q176" i="4"/>
  <c r="Q174" i="4" s="1"/>
  <c r="Q175" i="4"/>
  <c r="P105" i="28" s="1"/>
  <c r="P152" i="4"/>
  <c r="P153" i="4"/>
  <c r="P132" i="4"/>
  <c r="Q115" i="4"/>
  <c r="P72" i="28" s="1"/>
  <c r="Q116" i="4"/>
  <c r="P114" i="4"/>
  <c r="O112" i="4"/>
  <c r="O113" i="4"/>
  <c r="P94" i="4"/>
  <c r="Q96" i="4"/>
  <c r="Q95" i="4"/>
  <c r="P61" i="28" s="1"/>
  <c r="Q93" i="4"/>
  <c r="P92" i="4"/>
  <c r="P72" i="4"/>
  <c r="P73" i="4"/>
  <c r="Q75" i="4"/>
  <c r="P50" i="28" s="1"/>
  <c r="Q73" i="4"/>
  <c r="Q76" i="4"/>
  <c r="P74" i="4"/>
  <c r="P53" i="4"/>
  <c r="P56" i="4"/>
  <c r="P54" i="4" s="1"/>
  <c r="P55" i="4"/>
  <c r="O39" i="28" s="1"/>
  <c r="P52" i="4"/>
  <c r="P35" i="4"/>
  <c r="O28" i="28" s="1"/>
  <c r="P36" i="4"/>
  <c r="P34" i="4" s="1"/>
  <c r="Q124" i="4" l="1"/>
  <c r="O115" i="3"/>
  <c r="Q204" i="4"/>
  <c r="O179" i="3"/>
  <c r="P156" i="4"/>
  <c r="P154" i="4" s="1"/>
  <c r="P155" i="4"/>
  <c r="O94" i="28" s="1"/>
  <c r="O164" i="4"/>
  <c r="M147" i="3"/>
  <c r="Q184" i="4"/>
  <c r="O163" i="3"/>
  <c r="O144" i="4"/>
  <c r="M131" i="3"/>
  <c r="P32" i="4"/>
  <c r="P33" i="4"/>
  <c r="P135" i="4"/>
  <c r="O83" i="28" s="1"/>
  <c r="P133" i="4"/>
  <c r="P136" i="4"/>
  <c r="P134" i="4" s="1"/>
  <c r="Q104" i="4"/>
  <c r="O99" i="3"/>
  <c r="Q84" i="4"/>
  <c r="O83" i="3"/>
  <c r="P64" i="4"/>
  <c r="N67" i="3"/>
  <c r="N51" i="3"/>
  <c r="P44" i="4"/>
  <c r="P404" i="4"/>
  <c r="N339" i="3"/>
  <c r="Q384" i="4"/>
  <c r="O323" i="3"/>
  <c r="Q364" i="4"/>
  <c r="O307" i="3"/>
  <c r="P344" i="4"/>
  <c r="N291" i="3"/>
  <c r="Q324" i="4"/>
  <c r="O275" i="3"/>
  <c r="Q304" i="4"/>
  <c r="O259" i="3"/>
  <c r="Q284" i="4"/>
  <c r="O243" i="3"/>
  <c r="O264" i="4"/>
  <c r="M227" i="3"/>
  <c r="Q244" i="4"/>
  <c r="O211" i="3"/>
  <c r="P224" i="4"/>
  <c r="N195" i="3"/>
  <c r="Q392" i="4"/>
  <c r="Q396" i="4"/>
  <c r="Q394" i="4" s="1"/>
  <c r="Q395" i="4"/>
  <c r="P226" i="28" s="1"/>
  <c r="Q393" i="4"/>
  <c r="Q372" i="4"/>
  <c r="R376" i="4"/>
  <c r="R374" i="4" s="1"/>
  <c r="R375" i="4"/>
  <c r="Q215" i="28" s="1"/>
  <c r="R373" i="4"/>
  <c r="Q352" i="4"/>
  <c r="R353" i="4"/>
  <c r="R356" i="4"/>
  <c r="R354" i="4" s="1"/>
  <c r="R355" i="4"/>
  <c r="Q204" i="28" s="1"/>
  <c r="Q336" i="4"/>
  <c r="Q334" i="4" s="1"/>
  <c r="Q335" i="4"/>
  <c r="P193" i="28" s="1"/>
  <c r="Q333" i="4"/>
  <c r="Q332" i="4"/>
  <c r="R316" i="4"/>
  <c r="R314" i="4" s="1"/>
  <c r="R315" i="4"/>
  <c r="Q182" i="28" s="1"/>
  <c r="Q312" i="4"/>
  <c r="R296" i="4"/>
  <c r="R294" i="4" s="1"/>
  <c r="R295" i="4"/>
  <c r="Q171" i="28" s="1"/>
  <c r="Q292" i="4"/>
  <c r="Q272" i="4"/>
  <c r="Q273" i="4"/>
  <c r="R276" i="4"/>
  <c r="R275" i="4"/>
  <c r="Q160" i="28" s="1"/>
  <c r="R273" i="4"/>
  <c r="Q274" i="4"/>
  <c r="P253" i="4"/>
  <c r="P256" i="4"/>
  <c r="P254" i="4" s="1"/>
  <c r="P255" i="4"/>
  <c r="O149" i="28" s="1"/>
  <c r="Q252" i="4"/>
  <c r="Q234" i="4"/>
  <c r="Q232" i="4"/>
  <c r="Q233" i="4"/>
  <c r="R236" i="4"/>
  <c r="R235" i="4"/>
  <c r="Q138" i="28" s="1"/>
  <c r="Q212" i="4"/>
  <c r="Q213" i="4"/>
  <c r="Q215" i="4"/>
  <c r="P127" i="28" s="1"/>
  <c r="Q216" i="4"/>
  <c r="Q214" i="4" s="1"/>
  <c r="Q194" i="4"/>
  <c r="P192" i="4"/>
  <c r="P193" i="4"/>
  <c r="R196" i="4"/>
  <c r="R195" i="4"/>
  <c r="Q116" i="28" s="1"/>
  <c r="R176" i="4"/>
  <c r="R174" i="4" s="1"/>
  <c r="R175" i="4"/>
  <c r="Q105" i="28" s="1"/>
  <c r="Q172" i="4"/>
  <c r="Q152" i="4"/>
  <c r="Q132" i="4"/>
  <c r="P112" i="4"/>
  <c r="P113" i="4"/>
  <c r="Q114" i="4"/>
  <c r="R115" i="4"/>
  <c r="Q72" i="28" s="1"/>
  <c r="R116" i="4"/>
  <c r="Q94" i="4"/>
  <c r="Q92" i="4"/>
  <c r="R96" i="4"/>
  <c r="R95" i="4"/>
  <c r="Q61" i="28" s="1"/>
  <c r="R76" i="4"/>
  <c r="R75" i="4"/>
  <c r="Q50" i="28" s="1"/>
  <c r="R73" i="4"/>
  <c r="Q72" i="4"/>
  <c r="Q74" i="4"/>
  <c r="Q56" i="4"/>
  <c r="Q54" i="4" s="1"/>
  <c r="Q55" i="4"/>
  <c r="P39" i="28" s="1"/>
  <c r="Q53" i="4"/>
  <c r="Q52" i="4"/>
  <c r="Q33" i="4"/>
  <c r="Q36" i="4"/>
  <c r="Q34" i="4" s="1"/>
  <c r="Q35" i="4"/>
  <c r="P28" i="28" s="1"/>
  <c r="Q153" i="4" l="1"/>
  <c r="Q156" i="4"/>
  <c r="Q154" i="4" s="1"/>
  <c r="Q155" i="4"/>
  <c r="P94" i="28" s="1"/>
  <c r="R33" i="4"/>
  <c r="Q32" i="4"/>
  <c r="P164" i="4"/>
  <c r="N147" i="3"/>
  <c r="R184" i="4"/>
  <c r="P163" i="3"/>
  <c r="Q133" i="4"/>
  <c r="Q136" i="4"/>
  <c r="Q134" i="4" s="1"/>
  <c r="Q135" i="4"/>
  <c r="P83" i="28" s="1"/>
  <c r="R204" i="4"/>
  <c r="P179" i="3"/>
  <c r="R124" i="4"/>
  <c r="P115" i="3"/>
  <c r="P144" i="4"/>
  <c r="N131" i="3"/>
  <c r="R104" i="4"/>
  <c r="P99" i="3"/>
  <c r="R84" i="4"/>
  <c r="P83" i="3"/>
  <c r="Q64" i="4"/>
  <c r="O67" i="3"/>
  <c r="O51" i="3"/>
  <c r="Q44" i="4"/>
  <c r="Q404" i="4"/>
  <c r="O339" i="3"/>
  <c r="R384" i="4"/>
  <c r="P323" i="3"/>
  <c r="R364" i="4"/>
  <c r="P307" i="3"/>
  <c r="Q344" i="4"/>
  <c r="O291" i="3"/>
  <c r="R324" i="4"/>
  <c r="P275" i="3"/>
  <c r="R304" i="4"/>
  <c r="P259" i="3"/>
  <c r="R284" i="4"/>
  <c r="P243" i="3"/>
  <c r="P264" i="4"/>
  <c r="N227" i="3"/>
  <c r="R244" i="4"/>
  <c r="P211" i="3"/>
  <c r="Q224" i="4"/>
  <c r="O195" i="3"/>
  <c r="R396" i="4"/>
  <c r="R394" i="4" s="1"/>
  <c r="R395" i="4"/>
  <c r="Q226" i="28" s="1"/>
  <c r="R393" i="4"/>
  <c r="R392" i="4"/>
  <c r="S376" i="4"/>
  <c r="S374" i="4" s="1"/>
  <c r="S375" i="4"/>
  <c r="R215" i="28" s="1"/>
  <c r="S373" i="4"/>
  <c r="R372" i="4"/>
  <c r="R352" i="4"/>
  <c r="S353" i="4"/>
  <c r="S355" i="4"/>
  <c r="R204" i="28" s="1"/>
  <c r="S356" i="4"/>
  <c r="S354" i="4" s="1"/>
  <c r="R332" i="4"/>
  <c r="R336" i="4"/>
  <c r="R334" i="4" s="1"/>
  <c r="R335" i="4"/>
  <c r="Q193" i="28" s="1"/>
  <c r="R333" i="4"/>
  <c r="R312" i="4"/>
  <c r="R313" i="4"/>
  <c r="S316" i="4"/>
  <c r="S314" i="4" s="1"/>
  <c r="S315" i="4"/>
  <c r="R182" i="28" s="1"/>
  <c r="R292" i="4"/>
  <c r="R293" i="4"/>
  <c r="S296" i="4"/>
  <c r="S294" i="4" s="1"/>
  <c r="S295" i="4"/>
  <c r="R171" i="28" s="1"/>
  <c r="S293" i="4"/>
  <c r="S276" i="4"/>
  <c r="S275" i="4"/>
  <c r="R160" i="28" s="1"/>
  <c r="S273" i="4"/>
  <c r="R274" i="4"/>
  <c r="R272" i="4"/>
  <c r="R252" i="4"/>
  <c r="Q256" i="4"/>
  <c r="Q254" i="4" s="1"/>
  <c r="Q255" i="4"/>
  <c r="P149" i="28" s="1"/>
  <c r="Q253" i="4"/>
  <c r="R232" i="4"/>
  <c r="R234" i="4"/>
  <c r="S236" i="4"/>
  <c r="S235" i="4"/>
  <c r="R138" i="28" s="1"/>
  <c r="S233" i="4"/>
  <c r="R233" i="4"/>
  <c r="R216" i="4"/>
  <c r="R214" i="4" s="1"/>
  <c r="R215" i="4"/>
  <c r="Q127" i="28" s="1"/>
  <c r="R213" i="4"/>
  <c r="R212" i="4"/>
  <c r="S195" i="4"/>
  <c r="R116" i="28" s="1"/>
  <c r="S196" i="4"/>
  <c r="Q192" i="4"/>
  <c r="Q193" i="4"/>
  <c r="R194" i="4"/>
  <c r="R172" i="4"/>
  <c r="S173" i="4"/>
  <c r="R173" i="4"/>
  <c r="S175" i="4"/>
  <c r="R105" i="28" s="1"/>
  <c r="S176" i="4"/>
  <c r="S174" i="4" s="1"/>
  <c r="R152" i="4"/>
  <c r="R153" i="4"/>
  <c r="R132" i="4"/>
  <c r="R133" i="4"/>
  <c r="S116" i="4"/>
  <c r="S115" i="4"/>
  <c r="R72" i="28" s="1"/>
  <c r="R114" i="4"/>
  <c r="Q112" i="4"/>
  <c r="Q113" i="4"/>
  <c r="R92" i="4"/>
  <c r="S93" i="4"/>
  <c r="S96" i="4"/>
  <c r="S95" i="4"/>
  <c r="R61" i="28" s="1"/>
  <c r="R94" i="4"/>
  <c r="R93" i="4"/>
  <c r="S76" i="4"/>
  <c r="S75" i="4"/>
  <c r="R50" i="28" s="1"/>
  <c r="R72" i="4"/>
  <c r="S73" i="4"/>
  <c r="R74" i="4"/>
  <c r="R52" i="4"/>
  <c r="R55" i="4"/>
  <c r="Q39" i="28" s="1"/>
  <c r="R56" i="4"/>
  <c r="R54" i="4" s="1"/>
  <c r="R53" i="4"/>
  <c r="R36" i="4"/>
  <c r="R34" i="4" s="1"/>
  <c r="R35" i="4"/>
  <c r="R44" i="4" l="1"/>
  <c r="Q28" i="28"/>
  <c r="Q144" i="4"/>
  <c r="O131" i="3"/>
  <c r="S184" i="4"/>
  <c r="Q163" i="3"/>
  <c r="R32" i="4"/>
  <c r="Q164" i="4"/>
  <c r="O147" i="3"/>
  <c r="S124" i="4"/>
  <c r="Q115" i="3"/>
  <c r="R136" i="4"/>
  <c r="R134" i="4" s="1"/>
  <c r="R135" i="4"/>
  <c r="Q83" i="28" s="1"/>
  <c r="S204" i="4"/>
  <c r="Q179" i="3"/>
  <c r="R155" i="4"/>
  <c r="Q94" i="28" s="1"/>
  <c r="R156" i="4"/>
  <c r="R154" i="4" s="1"/>
  <c r="S104" i="4"/>
  <c r="Q99" i="3"/>
  <c r="S84" i="4"/>
  <c r="Q83" i="3"/>
  <c r="R64" i="4"/>
  <c r="P67" i="3"/>
  <c r="P51" i="3"/>
  <c r="R404" i="4"/>
  <c r="P339" i="3"/>
  <c r="S384" i="4"/>
  <c r="Q323" i="3"/>
  <c r="S364" i="4"/>
  <c r="Q307" i="3"/>
  <c r="R344" i="4"/>
  <c r="P291" i="3"/>
  <c r="S324" i="4"/>
  <c r="Q275" i="3"/>
  <c r="S304" i="4"/>
  <c r="Q259" i="3"/>
  <c r="S284" i="4"/>
  <c r="Q243" i="3"/>
  <c r="Q264" i="4"/>
  <c r="O227" i="3"/>
  <c r="S244" i="4"/>
  <c r="Q211" i="3"/>
  <c r="R224" i="4"/>
  <c r="P195" i="3"/>
  <c r="S392" i="4"/>
  <c r="S396" i="4"/>
  <c r="S394" i="4" s="1"/>
  <c r="S395" i="4"/>
  <c r="R226" i="28" s="1"/>
  <c r="S393" i="4"/>
  <c r="S372" i="4"/>
  <c r="T375" i="4"/>
  <c r="S215" i="28" s="1"/>
  <c r="T373" i="4"/>
  <c r="T376" i="4"/>
  <c r="T374" i="4" s="1"/>
  <c r="T356" i="4"/>
  <c r="T354" i="4" s="1"/>
  <c r="T355" i="4"/>
  <c r="S204" i="28" s="1"/>
  <c r="S352" i="4"/>
  <c r="S336" i="4"/>
  <c r="S334" i="4" s="1"/>
  <c r="S335" i="4"/>
  <c r="R193" i="28" s="1"/>
  <c r="S333" i="4"/>
  <c r="S332" i="4"/>
  <c r="T316" i="4"/>
  <c r="T314" i="4" s="1"/>
  <c r="T315" i="4"/>
  <c r="S182" i="28" s="1"/>
  <c r="S312" i="4"/>
  <c r="T313" i="4"/>
  <c r="S313" i="4"/>
  <c r="T295" i="4"/>
  <c r="S171" i="28" s="1"/>
  <c r="T296" i="4"/>
  <c r="T294" i="4" s="1"/>
  <c r="S292" i="4"/>
  <c r="T293" i="4"/>
  <c r="S274" i="4"/>
  <c r="S272" i="4"/>
  <c r="T275" i="4"/>
  <c r="S160" i="28" s="1"/>
  <c r="T273" i="4"/>
  <c r="T276" i="4"/>
  <c r="R255" i="4"/>
  <c r="Q149" i="28" s="1"/>
  <c r="R256" i="4"/>
  <c r="R254" i="4" s="1"/>
  <c r="R253" i="4"/>
  <c r="S252" i="4"/>
  <c r="S234" i="4"/>
  <c r="S232" i="4"/>
  <c r="T235" i="4"/>
  <c r="S138" i="28" s="1"/>
  <c r="T233" i="4"/>
  <c r="T236" i="4"/>
  <c r="S216" i="4"/>
  <c r="S214" i="4" s="1"/>
  <c r="S215" i="4"/>
  <c r="R127" i="28" s="1"/>
  <c r="S213" i="4"/>
  <c r="S212" i="4"/>
  <c r="R192" i="4"/>
  <c r="R193" i="4"/>
  <c r="S194" i="4"/>
  <c r="T196" i="4"/>
  <c r="T195" i="4"/>
  <c r="S116" i="28" s="1"/>
  <c r="T175" i="4"/>
  <c r="S105" i="28" s="1"/>
  <c r="T176" i="4"/>
  <c r="T174" i="4" s="1"/>
  <c r="S172" i="4"/>
  <c r="T173" i="4"/>
  <c r="S152" i="4"/>
  <c r="S132" i="4"/>
  <c r="S133" i="4"/>
  <c r="R112" i="4"/>
  <c r="R113" i="4"/>
  <c r="S114" i="4"/>
  <c r="T115" i="4"/>
  <c r="S72" i="28" s="1"/>
  <c r="T116" i="4"/>
  <c r="S92" i="4"/>
  <c r="T93" i="4"/>
  <c r="T96" i="4"/>
  <c r="T95" i="4"/>
  <c r="S61" i="28" s="1"/>
  <c r="S94" i="4"/>
  <c r="T76" i="4"/>
  <c r="T75" i="4"/>
  <c r="S50" i="28" s="1"/>
  <c r="S72" i="4"/>
  <c r="S74" i="4"/>
  <c r="S53" i="4"/>
  <c r="S56" i="4"/>
  <c r="S54" i="4" s="1"/>
  <c r="S55" i="4"/>
  <c r="R39" i="28" s="1"/>
  <c r="S52" i="4"/>
  <c r="S36" i="4"/>
  <c r="S34" i="4" s="1"/>
  <c r="S35" i="4"/>
  <c r="R28" i="28" s="1"/>
  <c r="S33" i="4"/>
  <c r="S155" i="4" l="1"/>
  <c r="R94" i="28" s="1"/>
  <c r="S153" i="4"/>
  <c r="S156" i="4"/>
  <c r="S154" i="4" s="1"/>
  <c r="R144" i="4"/>
  <c r="P131" i="3"/>
  <c r="S32" i="4"/>
  <c r="S135" i="4"/>
  <c r="R83" i="28" s="1"/>
  <c r="S136" i="4"/>
  <c r="S134" i="4" s="1"/>
  <c r="T204" i="4"/>
  <c r="R179" i="3"/>
  <c r="T124" i="4"/>
  <c r="R115" i="3"/>
  <c r="T184" i="4"/>
  <c r="R163" i="3"/>
  <c r="R164" i="4"/>
  <c r="P147" i="3"/>
  <c r="T104" i="4"/>
  <c r="R99" i="3"/>
  <c r="T84" i="4"/>
  <c r="R83" i="3"/>
  <c r="S64" i="4"/>
  <c r="Q67" i="3"/>
  <c r="Q51" i="3"/>
  <c r="S44" i="4"/>
  <c r="S404" i="4"/>
  <c r="Q339" i="3"/>
  <c r="T384" i="4"/>
  <c r="R323" i="3"/>
  <c r="T364" i="4"/>
  <c r="R307" i="3"/>
  <c r="S344" i="4"/>
  <c r="Q291" i="3"/>
  <c r="T324" i="4"/>
  <c r="R275" i="3"/>
  <c r="T304" i="4"/>
  <c r="R259" i="3"/>
  <c r="T284" i="4"/>
  <c r="R243" i="3"/>
  <c r="R264" i="4"/>
  <c r="P227" i="3"/>
  <c r="T244" i="4"/>
  <c r="R211" i="3"/>
  <c r="S224" i="4"/>
  <c r="Q195" i="3"/>
  <c r="T392" i="4"/>
  <c r="T393" i="4"/>
  <c r="T396" i="4"/>
  <c r="T394" i="4" s="1"/>
  <c r="T395" i="4"/>
  <c r="S226" i="28" s="1"/>
  <c r="T372" i="4"/>
  <c r="U375" i="4"/>
  <c r="T215" i="28" s="1"/>
  <c r="U373" i="4"/>
  <c r="U376" i="4"/>
  <c r="U374" i="4" s="1"/>
  <c r="T352" i="4"/>
  <c r="T353" i="4"/>
  <c r="U355" i="4"/>
  <c r="T204" i="28" s="1"/>
  <c r="U353" i="4"/>
  <c r="U356" i="4"/>
  <c r="U354" i="4" s="1"/>
  <c r="T335" i="4"/>
  <c r="S193" i="28" s="1"/>
  <c r="T333" i="4"/>
  <c r="T336" i="4"/>
  <c r="T334" i="4" s="1"/>
  <c r="T332" i="4"/>
  <c r="T312" i="4"/>
  <c r="U315" i="4"/>
  <c r="T182" i="28" s="1"/>
  <c r="U313" i="4"/>
  <c r="U316" i="4"/>
  <c r="U314" i="4" s="1"/>
  <c r="T292" i="4"/>
  <c r="U295" i="4"/>
  <c r="T171" i="28" s="1"/>
  <c r="U293" i="4"/>
  <c r="U296" i="4"/>
  <c r="U294" i="4" s="1"/>
  <c r="U275" i="4"/>
  <c r="T160" i="28" s="1"/>
  <c r="U276" i="4"/>
  <c r="T272" i="4"/>
  <c r="T274" i="4"/>
  <c r="T252" i="4"/>
  <c r="S256" i="4"/>
  <c r="S254" i="4" s="1"/>
  <c r="S255" i="4"/>
  <c r="R149" i="28" s="1"/>
  <c r="S253" i="4"/>
  <c r="U235" i="4"/>
  <c r="T138" i="28" s="1"/>
  <c r="U236" i="4"/>
  <c r="T234" i="4"/>
  <c r="T232" i="4"/>
  <c r="T215" i="4"/>
  <c r="S127" i="28" s="1"/>
  <c r="T213" i="4"/>
  <c r="T216" i="4"/>
  <c r="T214" i="4" s="1"/>
  <c r="T212" i="4"/>
  <c r="T194" i="4"/>
  <c r="U195" i="4"/>
  <c r="T116" i="28" s="1"/>
  <c r="U196" i="4"/>
  <c r="S192" i="4"/>
  <c r="S193" i="4"/>
  <c r="T172" i="4"/>
  <c r="U175" i="4"/>
  <c r="T105" i="28" s="1"/>
  <c r="U173" i="4"/>
  <c r="U176" i="4"/>
  <c r="U174" i="4" s="1"/>
  <c r="T152" i="4"/>
  <c r="T153" i="4"/>
  <c r="T132" i="4"/>
  <c r="U115" i="4"/>
  <c r="T72" i="28" s="1"/>
  <c r="U116" i="4"/>
  <c r="T114" i="4"/>
  <c r="S112" i="4"/>
  <c r="S113" i="4"/>
  <c r="U95" i="4"/>
  <c r="T61" i="28" s="1"/>
  <c r="U96" i="4"/>
  <c r="T92" i="4"/>
  <c r="T94" i="4"/>
  <c r="T72" i="4"/>
  <c r="T73" i="4"/>
  <c r="T74" i="4"/>
  <c r="U75" i="4"/>
  <c r="T50" i="28" s="1"/>
  <c r="U73" i="4"/>
  <c r="U76" i="4"/>
  <c r="T52" i="4"/>
  <c r="T56" i="4"/>
  <c r="T54" i="4" s="1"/>
  <c r="T53" i="4"/>
  <c r="T55" i="4"/>
  <c r="S39" i="28" s="1"/>
  <c r="T36" i="4"/>
  <c r="T34" i="4" s="1"/>
  <c r="T35" i="4"/>
  <c r="S28" i="28" s="1"/>
  <c r="U184" i="4" l="1"/>
  <c r="S163" i="3"/>
  <c r="U204" i="4"/>
  <c r="S179" i="3"/>
  <c r="U33" i="4"/>
  <c r="T32" i="4"/>
  <c r="T33" i="4"/>
  <c r="U124" i="4"/>
  <c r="S115" i="3"/>
  <c r="T135" i="4"/>
  <c r="S83" i="28" s="1"/>
  <c r="T136" i="4"/>
  <c r="T134" i="4" s="1"/>
  <c r="T133" i="4"/>
  <c r="S164" i="4"/>
  <c r="Q147" i="3"/>
  <c r="S144" i="4"/>
  <c r="Q131" i="3"/>
  <c r="T155" i="4"/>
  <c r="S94" i="28" s="1"/>
  <c r="T156" i="4"/>
  <c r="T154" i="4" s="1"/>
  <c r="U104" i="4"/>
  <c r="S99" i="3"/>
  <c r="U84" i="4"/>
  <c r="S83" i="3"/>
  <c r="T64" i="4"/>
  <c r="R67" i="3"/>
  <c r="R51" i="3"/>
  <c r="T44" i="4"/>
  <c r="T404" i="4"/>
  <c r="R339" i="3"/>
  <c r="U384" i="4"/>
  <c r="S323" i="3"/>
  <c r="U364" i="4"/>
  <c r="S307" i="3"/>
  <c r="T344" i="4"/>
  <c r="R291" i="3"/>
  <c r="U324" i="4"/>
  <c r="S275" i="3"/>
  <c r="U304" i="4"/>
  <c r="S259" i="3"/>
  <c r="U284" i="4"/>
  <c r="S243" i="3"/>
  <c r="S264" i="4"/>
  <c r="Q227" i="3"/>
  <c r="U244" i="4"/>
  <c r="S211" i="3"/>
  <c r="T224" i="4"/>
  <c r="R195" i="3"/>
  <c r="U395" i="4"/>
  <c r="T226" i="28" s="1"/>
  <c r="U393" i="4"/>
  <c r="U396" i="4"/>
  <c r="U394" i="4" s="1"/>
  <c r="U392" i="4"/>
  <c r="V375" i="4"/>
  <c r="U215" i="28" s="1"/>
  <c r="V376" i="4"/>
  <c r="V374" i="4" s="1"/>
  <c r="U372" i="4"/>
  <c r="V355" i="4"/>
  <c r="U204" i="28" s="1"/>
  <c r="V353" i="4"/>
  <c r="V356" i="4"/>
  <c r="V354" i="4" s="1"/>
  <c r="U352" i="4"/>
  <c r="U335" i="4"/>
  <c r="T193" i="28" s="1"/>
  <c r="U333" i="4"/>
  <c r="U336" i="4"/>
  <c r="U334" i="4" s="1"/>
  <c r="U332" i="4"/>
  <c r="U312" i="4"/>
  <c r="V316" i="4"/>
  <c r="V314" i="4" s="1"/>
  <c r="V315" i="4"/>
  <c r="U182" i="28" s="1"/>
  <c r="V295" i="4"/>
  <c r="U171" i="28" s="1"/>
  <c r="V296" i="4"/>
  <c r="V294" i="4" s="1"/>
  <c r="V293" i="4"/>
  <c r="U292" i="4"/>
  <c r="U272" i="4"/>
  <c r="U273" i="4"/>
  <c r="U274" i="4"/>
  <c r="V275" i="4"/>
  <c r="U160" i="28" s="1"/>
  <c r="V273" i="4"/>
  <c r="V276" i="4"/>
  <c r="T253" i="4"/>
  <c r="T256" i="4"/>
  <c r="T254" i="4" s="1"/>
  <c r="T255" i="4"/>
  <c r="S149" i="28" s="1"/>
  <c r="U252" i="4"/>
  <c r="U232" i="4"/>
  <c r="V235" i="4"/>
  <c r="U138" i="28" s="1"/>
  <c r="V233" i="4"/>
  <c r="V236" i="4"/>
  <c r="U234" i="4"/>
  <c r="U233" i="4"/>
  <c r="U212" i="4"/>
  <c r="U216" i="4"/>
  <c r="U214" i="4" s="1"/>
  <c r="U215" i="4"/>
  <c r="T127" i="28" s="1"/>
  <c r="U213" i="4"/>
  <c r="V196" i="4"/>
  <c r="V195" i="4"/>
  <c r="U116" i="28" s="1"/>
  <c r="T192" i="4"/>
  <c r="T193" i="4"/>
  <c r="U194" i="4"/>
  <c r="U172" i="4"/>
  <c r="V175" i="4"/>
  <c r="U105" i="28" s="1"/>
  <c r="V173" i="4"/>
  <c r="V176" i="4"/>
  <c r="V174" i="4" s="1"/>
  <c r="U152" i="4"/>
  <c r="U132" i="4"/>
  <c r="U133" i="4"/>
  <c r="T112" i="4"/>
  <c r="T113" i="4"/>
  <c r="U114" i="4"/>
  <c r="V115" i="4"/>
  <c r="U72" i="28" s="1"/>
  <c r="V116" i="4"/>
  <c r="U94" i="4"/>
  <c r="U92" i="4"/>
  <c r="U93" i="4"/>
  <c r="V95" i="4"/>
  <c r="U61" i="28" s="1"/>
  <c r="V96" i="4"/>
  <c r="U74" i="4"/>
  <c r="V75" i="4"/>
  <c r="U50" i="28" s="1"/>
  <c r="V76" i="4"/>
  <c r="U72" i="4"/>
  <c r="U55" i="4"/>
  <c r="T39" i="28" s="1"/>
  <c r="U53" i="4"/>
  <c r="U56" i="4"/>
  <c r="U54" i="4" s="1"/>
  <c r="U52" i="4"/>
  <c r="U35" i="4"/>
  <c r="T28" i="28" s="1"/>
  <c r="U36" i="4"/>
  <c r="U34" i="4" s="1"/>
  <c r="V184" i="4" l="1"/>
  <c r="T163" i="3"/>
  <c r="V204" i="4"/>
  <c r="T179" i="3"/>
  <c r="U32" i="4"/>
  <c r="T164" i="4"/>
  <c r="R147" i="3"/>
  <c r="U135" i="4"/>
  <c r="T83" i="28" s="1"/>
  <c r="U136" i="4"/>
  <c r="U134" i="4" s="1"/>
  <c r="U156" i="4"/>
  <c r="U154" i="4" s="1"/>
  <c r="U155" i="4"/>
  <c r="T94" i="28" s="1"/>
  <c r="U153" i="4"/>
  <c r="T144" i="4"/>
  <c r="R131" i="3"/>
  <c r="V124" i="4"/>
  <c r="T115" i="3"/>
  <c r="V104" i="4"/>
  <c r="T99" i="3"/>
  <c r="V84" i="4"/>
  <c r="T83" i="3"/>
  <c r="U64" i="4"/>
  <c r="S67" i="3"/>
  <c r="S51" i="3"/>
  <c r="U44" i="4"/>
  <c r="U404" i="4"/>
  <c r="S339" i="3"/>
  <c r="V384" i="4"/>
  <c r="T323" i="3"/>
  <c r="V364" i="4"/>
  <c r="T307" i="3"/>
  <c r="U344" i="4"/>
  <c r="S291" i="3"/>
  <c r="V324" i="4"/>
  <c r="T275" i="3"/>
  <c r="V304" i="4"/>
  <c r="T259" i="3"/>
  <c r="V284" i="4"/>
  <c r="T243" i="3"/>
  <c r="T264" i="4"/>
  <c r="R227" i="3"/>
  <c r="V244" i="4"/>
  <c r="T211" i="3"/>
  <c r="U224" i="4"/>
  <c r="S195" i="3"/>
  <c r="W392" i="4"/>
  <c r="V392" i="4"/>
  <c r="V395" i="4"/>
  <c r="U226" i="28" s="1"/>
  <c r="V393" i="4"/>
  <c r="V396" i="4"/>
  <c r="V394" i="4" s="1"/>
  <c r="W372" i="4"/>
  <c r="V372" i="4"/>
  <c r="V373" i="4"/>
  <c r="W375" i="4"/>
  <c r="V215" i="28" s="1"/>
  <c r="W373" i="4"/>
  <c r="W376" i="4"/>
  <c r="W374" i="4" s="1"/>
  <c r="W355" i="4"/>
  <c r="V204" i="28" s="1"/>
  <c r="W356" i="4"/>
  <c r="W354" i="4" s="1"/>
  <c r="W352" i="4"/>
  <c r="V352" i="4"/>
  <c r="V332" i="4"/>
  <c r="V335" i="4"/>
  <c r="U193" i="28" s="1"/>
  <c r="V336" i="4"/>
  <c r="V334" i="4" s="1"/>
  <c r="V333" i="4"/>
  <c r="W312" i="4"/>
  <c r="V312" i="4"/>
  <c r="W315" i="4"/>
  <c r="V182" i="28" s="1"/>
  <c r="W313" i="4"/>
  <c r="W316" i="4"/>
  <c r="W314" i="4" s="1"/>
  <c r="V313" i="4"/>
  <c r="W292" i="4"/>
  <c r="V292" i="4"/>
  <c r="W295" i="4"/>
  <c r="V171" i="28" s="1"/>
  <c r="W293" i="4"/>
  <c r="W296" i="4"/>
  <c r="W294" i="4" s="1"/>
  <c r="W275" i="4"/>
  <c r="V160" i="28" s="1"/>
  <c r="W276" i="4"/>
  <c r="W274" i="4" s="1"/>
  <c r="V274" i="4"/>
  <c r="W272" i="4"/>
  <c r="V272" i="4"/>
  <c r="V252" i="4"/>
  <c r="W252" i="4"/>
  <c r="U256" i="4"/>
  <c r="U254" i="4" s="1"/>
  <c r="U255" i="4"/>
  <c r="T149" i="28" s="1"/>
  <c r="U253" i="4"/>
  <c r="V234" i="4"/>
  <c r="W235" i="4"/>
  <c r="V138" i="28" s="1"/>
  <c r="W236" i="4"/>
  <c r="W232" i="4"/>
  <c r="V232" i="4"/>
  <c r="V215" i="4"/>
  <c r="U127" i="28" s="1"/>
  <c r="V213" i="4"/>
  <c r="V216" i="4"/>
  <c r="V214" i="4" s="1"/>
  <c r="V212" i="4"/>
  <c r="U192" i="4"/>
  <c r="U193" i="4"/>
  <c r="V194" i="4"/>
  <c r="W195" i="4"/>
  <c r="V116" i="28" s="1"/>
  <c r="W196" i="4"/>
  <c r="W176" i="4"/>
  <c r="W174" i="4" s="1"/>
  <c r="W175" i="4"/>
  <c r="V105" i="28" s="1"/>
  <c r="W172" i="4"/>
  <c r="V172" i="4"/>
  <c r="W152" i="4"/>
  <c r="V152" i="4"/>
  <c r="V153" i="4"/>
  <c r="V132" i="4"/>
  <c r="V114" i="4"/>
  <c r="W115" i="4"/>
  <c r="V72" i="28" s="1"/>
  <c r="W116" i="4"/>
  <c r="U112" i="4"/>
  <c r="U113" i="4"/>
  <c r="W96" i="4"/>
  <c r="W95" i="4"/>
  <c r="V61" i="28" s="1"/>
  <c r="W93" i="4"/>
  <c r="V92" i="4"/>
  <c r="V94" i="4"/>
  <c r="V93" i="4"/>
  <c r="V72" i="4"/>
  <c r="V73" i="4"/>
  <c r="W75" i="4"/>
  <c r="V50" i="28" s="1"/>
  <c r="W73" i="4"/>
  <c r="W76" i="4"/>
  <c r="W74" i="4" s="1"/>
  <c r="V74" i="4"/>
  <c r="V52" i="4"/>
  <c r="V56" i="4"/>
  <c r="V54" i="4" s="1"/>
  <c r="V55" i="4"/>
  <c r="U39" i="28" s="1"/>
  <c r="V53" i="4"/>
  <c r="V36" i="4"/>
  <c r="V34" i="4" s="1"/>
  <c r="V35" i="4"/>
  <c r="U28" i="28" s="1"/>
  <c r="V33" i="4"/>
  <c r="W204" i="4" l="1"/>
  <c r="U179" i="3"/>
  <c r="U164" i="4"/>
  <c r="S147" i="3"/>
  <c r="V155" i="4"/>
  <c r="U94" i="28" s="1"/>
  <c r="V156" i="4"/>
  <c r="V154" i="4" s="1"/>
  <c r="W32" i="4"/>
  <c r="V32" i="4"/>
  <c r="W124" i="4"/>
  <c r="U115" i="3"/>
  <c r="W194" i="4"/>
  <c r="W184" i="4"/>
  <c r="U163" i="3"/>
  <c r="U144" i="4"/>
  <c r="S131" i="3"/>
  <c r="V133" i="4"/>
  <c r="V135" i="4"/>
  <c r="U83" i="28" s="1"/>
  <c r="V136" i="4"/>
  <c r="V134" i="4" s="1"/>
  <c r="W94" i="4"/>
  <c r="W104" i="4"/>
  <c r="U99" i="3"/>
  <c r="W84" i="4"/>
  <c r="U83" i="3"/>
  <c r="V64" i="4"/>
  <c r="T67" i="3"/>
  <c r="T51" i="3"/>
  <c r="V44" i="4"/>
  <c r="V404" i="4"/>
  <c r="T339" i="3"/>
  <c r="W384" i="4"/>
  <c r="U323" i="3"/>
  <c r="W364" i="4"/>
  <c r="U307" i="3"/>
  <c r="V344" i="4"/>
  <c r="T291" i="3"/>
  <c r="W324" i="4"/>
  <c r="U275" i="3"/>
  <c r="W304" i="4"/>
  <c r="U259" i="3"/>
  <c r="W284" i="4"/>
  <c r="U243" i="3"/>
  <c r="U264" i="4"/>
  <c r="S227" i="3"/>
  <c r="W244" i="4"/>
  <c r="U211" i="3"/>
  <c r="V224" i="4"/>
  <c r="T195" i="3"/>
  <c r="W395" i="4"/>
  <c r="V226" i="28" s="1"/>
  <c r="W393" i="4"/>
  <c r="W396" i="4"/>
  <c r="W394" i="4" s="1"/>
  <c r="W353" i="4"/>
  <c r="W335" i="4"/>
  <c r="V193" i="28" s="1"/>
  <c r="W333" i="4"/>
  <c r="W336" i="4"/>
  <c r="W334" i="4" s="1"/>
  <c r="W332" i="4"/>
  <c r="W273" i="4"/>
  <c r="V255" i="4"/>
  <c r="U149" i="28" s="1"/>
  <c r="V253" i="4"/>
  <c r="V256" i="4"/>
  <c r="V254" i="4" s="1"/>
  <c r="W233" i="4"/>
  <c r="W234" i="4"/>
  <c r="W212" i="4"/>
  <c r="W215" i="4"/>
  <c r="V127" i="28" s="1"/>
  <c r="W213" i="4"/>
  <c r="W216" i="4"/>
  <c r="W214" i="4" s="1"/>
  <c r="V192" i="4"/>
  <c r="V193" i="4"/>
  <c r="W173" i="4"/>
  <c r="W132" i="4"/>
  <c r="V112" i="4"/>
  <c r="V113" i="4"/>
  <c r="W114" i="4"/>
  <c r="W92" i="4"/>
  <c r="W72" i="4"/>
  <c r="W55" i="4"/>
  <c r="V39" i="28" s="1"/>
  <c r="W53" i="4"/>
  <c r="W56" i="4"/>
  <c r="W54" i="4" s="1"/>
  <c r="W52" i="4"/>
  <c r="W35" i="4"/>
  <c r="W36" i="4"/>
  <c r="W34" i="4" s="1"/>
  <c r="W44" i="4" l="1"/>
  <c r="V28" i="28"/>
  <c r="V164" i="4"/>
  <c r="T147" i="3"/>
  <c r="W155" i="4"/>
  <c r="V94" i="28" s="1"/>
  <c r="W153" i="4"/>
  <c r="W156" i="4"/>
  <c r="W154" i="4" s="1"/>
  <c r="V144" i="4"/>
  <c r="T131" i="3"/>
  <c r="W136" i="4"/>
  <c r="W134" i="4" s="1"/>
  <c r="W133" i="4"/>
  <c r="W135" i="4"/>
  <c r="V83" i="28" s="1"/>
  <c r="W33" i="4"/>
  <c r="W64" i="4"/>
  <c r="U67" i="3"/>
  <c r="U51" i="3"/>
  <c r="W404" i="4"/>
  <c r="U339" i="3"/>
  <c r="W344" i="4"/>
  <c r="U291" i="3"/>
  <c r="V264" i="4"/>
  <c r="T227" i="3"/>
  <c r="W224" i="4"/>
  <c r="U195" i="3"/>
  <c r="W256" i="4"/>
  <c r="W254" i="4" s="1"/>
  <c r="W255" i="4"/>
  <c r="V149" i="28" s="1"/>
  <c r="W253" i="4"/>
  <c r="W192" i="4"/>
  <c r="W193" i="4"/>
  <c r="W112" i="4"/>
  <c r="W113" i="4"/>
  <c r="W164" i="4" l="1"/>
  <c r="U147" i="3"/>
  <c r="W144" i="4"/>
  <c r="U131" i="3"/>
  <c r="W264" i="4"/>
  <c r="U227" i="3"/>
  <c r="U12" i="12" l="1"/>
  <c r="U21" i="12" s="1"/>
  <c r="T12" i="12"/>
  <c r="T20" i="12" s="1"/>
  <c r="S12" i="12"/>
  <c r="S21" i="12" s="1"/>
  <c r="R12" i="12"/>
  <c r="R21" i="12" s="1"/>
  <c r="Q12" i="12"/>
  <c r="Q17" i="12" s="1"/>
  <c r="P12" i="12"/>
  <c r="P21" i="12" s="1"/>
  <c r="O12" i="12"/>
  <c r="O17" i="12" s="1"/>
  <c r="N12" i="12"/>
  <c r="N20" i="12" s="1"/>
  <c r="M12" i="12"/>
  <c r="D43" i="1" s="1"/>
  <c r="L12" i="12"/>
  <c r="K12" i="12"/>
  <c r="K21" i="12" s="1"/>
  <c r="J12" i="12"/>
  <c r="J21" i="12" s="1"/>
  <c r="I12" i="12"/>
  <c r="I17" i="12" s="1"/>
  <c r="H12" i="12"/>
  <c r="H21" i="12" s="1"/>
  <c r="G12" i="12"/>
  <c r="F12" i="12"/>
  <c r="F17" i="12" s="1"/>
  <c r="E12" i="12"/>
  <c r="D12" i="12"/>
  <c r="C12" i="12"/>
  <c r="C21" i="12" s="1"/>
  <c r="B12" i="12"/>
  <c r="B21" i="12" s="1"/>
  <c r="D16" i="4"/>
  <c r="E11" i="4"/>
  <c r="E10" i="4"/>
  <c r="I8" i="4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J12" i="3"/>
  <c r="B12" i="3"/>
  <c r="H11" i="3"/>
  <c r="B11" i="3"/>
  <c r="C7" i="3"/>
  <c r="K7" i="3" s="1"/>
  <c r="C6" i="3"/>
  <c r="K6" i="3" s="1"/>
  <c r="C5" i="3"/>
  <c r="F43" i="1"/>
  <c r="B43" i="1"/>
  <c r="AH52" i="3" l="1"/>
  <c r="Y52" i="3"/>
  <c r="AA180" i="3"/>
  <c r="AD308" i="3"/>
  <c r="Z340" i="3"/>
  <c r="AQ340" i="3"/>
  <c r="AH228" i="3"/>
  <c r="Z228" i="3"/>
  <c r="AP308" i="3"/>
  <c r="AG308" i="3"/>
  <c r="AH308" i="3"/>
  <c r="AO308" i="3"/>
  <c r="Y308" i="3"/>
  <c r="AB308" i="3"/>
  <c r="X308" i="3"/>
  <c r="Y316" i="3" s="1"/>
  <c r="AE84" i="3"/>
  <c r="AE132" i="3"/>
  <c r="AH340" i="3"/>
  <c r="AB340" i="3"/>
  <c r="AK340" i="3"/>
  <c r="AA100" i="3"/>
  <c r="AM164" i="3"/>
  <c r="AA52" i="3"/>
  <c r="AF308" i="3"/>
  <c r="AQ308" i="3"/>
  <c r="Z308" i="3"/>
  <c r="AC308" i="3"/>
  <c r="AI308" i="3"/>
  <c r="AA308" i="3"/>
  <c r="AE180" i="3"/>
  <c r="AF340" i="3"/>
  <c r="AP340" i="3"/>
  <c r="AG340" i="3"/>
  <c r="AA228" i="3"/>
  <c r="AB228" i="3"/>
  <c r="AC228" i="3"/>
  <c r="AD228" i="3"/>
  <c r="X52" i="3"/>
  <c r="Y60" i="3" s="1"/>
  <c r="Y180" i="3"/>
  <c r="AE308" i="3"/>
  <c r="AN308" i="3"/>
  <c r="AL308" i="3"/>
  <c r="AE340" i="3"/>
  <c r="AN340" i="3"/>
  <c r="AI228" i="3"/>
  <c r="AJ228" i="3"/>
  <c r="AK228" i="3"/>
  <c r="AO228" i="3"/>
  <c r="AG84" i="3"/>
  <c r="AJ308" i="3"/>
  <c r="AI340" i="3"/>
  <c r="AD340" i="3"/>
  <c r="AO340" i="3"/>
  <c r="AF228" i="3"/>
  <c r="AG228" i="3"/>
  <c r="AE68" i="3"/>
  <c r="AL340" i="3"/>
  <c r="Y100" i="3"/>
  <c r="AE228" i="3"/>
  <c r="AH100" i="3"/>
  <c r="AI212" i="3"/>
  <c r="AF212" i="3"/>
  <c r="Y212" i="3"/>
  <c r="Y148" i="3"/>
  <c r="AD148" i="3"/>
  <c r="AF164" i="3"/>
  <c r="AJ276" i="3"/>
  <c r="AK164" i="3"/>
  <c r="AC340" i="3"/>
  <c r="AA340" i="3"/>
  <c r="AP228" i="3"/>
  <c r="AN228" i="3"/>
  <c r="Z212" i="3"/>
  <c r="AQ212" i="3"/>
  <c r="AG212" i="3"/>
  <c r="AC276" i="3"/>
  <c r="Z180" i="3"/>
  <c r="X180" i="3"/>
  <c r="Y188" i="3" s="1"/>
  <c r="AK308" i="3"/>
  <c r="X100" i="3"/>
  <c r="Y108" i="3" s="1"/>
  <c r="X228" i="3"/>
  <c r="Y236" i="3" s="1"/>
  <c r="AH212" i="3"/>
  <c r="AK212" i="3"/>
  <c r="AN212" i="3"/>
  <c r="X212" i="3"/>
  <c r="Y220" i="3" s="1"/>
  <c r="AC212" i="3"/>
  <c r="AA148" i="3"/>
  <c r="AI164" i="3"/>
  <c r="AA84" i="3"/>
  <c r="Y84" i="3"/>
  <c r="AF276" i="3"/>
  <c r="Y276" i="3"/>
  <c r="AQ276" i="3"/>
  <c r="AM340" i="3"/>
  <c r="X340" i="3"/>
  <c r="AL228" i="3"/>
  <c r="AB116" i="3"/>
  <c r="AP212" i="3"/>
  <c r="AE212" i="3"/>
  <c r="AO212" i="3"/>
  <c r="AB52" i="3"/>
  <c r="X148" i="3"/>
  <c r="Y156" i="3" s="1"/>
  <c r="AC116" i="3"/>
  <c r="Z84" i="3"/>
  <c r="AN276" i="3"/>
  <c r="AG276" i="3"/>
  <c r="Y340" i="3"/>
  <c r="Z100" i="3"/>
  <c r="AQ228" i="3"/>
  <c r="Y228" i="3"/>
  <c r="AD212" i="3"/>
  <c r="AM212" i="3"/>
  <c r="AM308" i="3"/>
  <c r="AB148" i="3"/>
  <c r="AJ340" i="3"/>
  <c r="AJ212" i="3"/>
  <c r="Z148" i="3"/>
  <c r="AE276" i="3"/>
  <c r="AE52" i="3"/>
  <c r="AD196" i="3"/>
  <c r="AM196" i="3"/>
  <c r="AO196" i="3"/>
  <c r="AD324" i="3"/>
  <c r="AG324" i="3"/>
  <c r="AH324" i="3"/>
  <c r="AI100" i="3"/>
  <c r="AH276" i="3"/>
  <c r="X276" i="3"/>
  <c r="Y284" i="3" s="1"/>
  <c r="Y68" i="3"/>
  <c r="Z68" i="3"/>
  <c r="AL196" i="3"/>
  <c r="AB324" i="3"/>
  <c r="AL324" i="3"/>
  <c r="AE324" i="3"/>
  <c r="AF324" i="3"/>
  <c r="AM324" i="3"/>
  <c r="AM228" i="3"/>
  <c r="Z276" i="3"/>
  <c r="AB276" i="3"/>
  <c r="AG52" i="3"/>
  <c r="AC148" i="3"/>
  <c r="AL212" i="3"/>
  <c r="AC84" i="3"/>
  <c r="AD276" i="3"/>
  <c r="AI196" i="3"/>
  <c r="AJ196" i="3"/>
  <c r="AA324" i="3"/>
  <c r="AN324" i="3"/>
  <c r="AL276" i="3"/>
  <c r="X68" i="3"/>
  <c r="Y76" i="3" s="1"/>
  <c r="AA68" i="3"/>
  <c r="Z196" i="3"/>
  <c r="AQ196" i="3"/>
  <c r="AI324" i="3"/>
  <c r="AD52" i="3"/>
  <c r="AD100" i="3"/>
  <c r="Z52" i="3"/>
  <c r="AA212" i="3"/>
  <c r="AK276" i="3"/>
  <c r="AI276" i="3"/>
  <c r="AF196" i="3"/>
  <c r="AP196" i="3"/>
  <c r="Y196" i="3"/>
  <c r="AB196" i="3"/>
  <c r="Z324" i="3"/>
  <c r="X84" i="3"/>
  <c r="Y92" i="3" s="1"/>
  <c r="AD132" i="3"/>
  <c r="AA196" i="3"/>
  <c r="AQ324" i="3"/>
  <c r="AB260" i="3"/>
  <c r="AD260" i="3"/>
  <c r="AG260" i="3"/>
  <c r="AH260" i="3"/>
  <c r="X260" i="3"/>
  <c r="Y268" i="3" s="1"/>
  <c r="Y116" i="3"/>
  <c r="AA244" i="3"/>
  <c r="AC244" i="3"/>
  <c r="AB212" i="3"/>
  <c r="AP276" i="3"/>
  <c r="X196" i="3"/>
  <c r="Y204" i="3" s="1"/>
  <c r="AK196" i="3"/>
  <c r="AJ324" i="3"/>
  <c r="AK260" i="3"/>
  <c r="AM260" i="3"/>
  <c r="AP260" i="3"/>
  <c r="Z260" i="3"/>
  <c r="AE260" i="3"/>
  <c r="AE100" i="3"/>
  <c r="Y244" i="3"/>
  <c r="AI244" i="3"/>
  <c r="AH244" i="3"/>
  <c r="AC180" i="3"/>
  <c r="AE196" i="3"/>
  <c r="AA116" i="3"/>
  <c r="AG244" i="3"/>
  <c r="AQ244" i="3"/>
  <c r="AK244" i="3"/>
  <c r="AE116" i="3"/>
  <c r="AC132" i="3"/>
  <c r="AG196" i="3"/>
  <c r="AD116" i="3"/>
  <c r="AN260" i="3"/>
  <c r="Y260" i="3"/>
  <c r="AI52" i="3"/>
  <c r="AF244" i="3"/>
  <c r="AO244" i="3"/>
  <c r="AC52" i="3"/>
  <c r="AC68" i="3"/>
  <c r="AO276" i="3"/>
  <c r="AA276" i="3"/>
  <c r="AK324" i="3"/>
  <c r="Y324" i="3"/>
  <c r="AC260" i="3"/>
  <c r="AF260" i="3"/>
  <c r="AH164" i="3"/>
  <c r="AM244" i="3"/>
  <c r="Z244" i="3"/>
  <c r="AA132" i="3"/>
  <c r="AG292" i="3"/>
  <c r="AN292" i="3"/>
  <c r="AD292" i="3"/>
  <c r="AB84" i="3"/>
  <c r="AL260" i="3"/>
  <c r="AC196" i="3"/>
  <c r="AC324" i="3"/>
  <c r="AB244" i="3"/>
  <c r="AM276" i="3"/>
  <c r="X324" i="3"/>
  <c r="Y332" i="3" s="1"/>
  <c r="AE148" i="3"/>
  <c r="X116" i="3"/>
  <c r="Y124" i="3" s="1"/>
  <c r="AJ244" i="3"/>
  <c r="AC100" i="3"/>
  <c r="X132" i="3"/>
  <c r="Y140" i="3" s="1"/>
  <c r="Y132" i="3"/>
  <c r="AB100" i="3"/>
  <c r="AB164" i="3"/>
  <c r="AL292" i="3"/>
  <c r="AC292" i="3"/>
  <c r="AH196" i="3"/>
  <c r="AO324" i="3"/>
  <c r="Z116" i="3"/>
  <c r="X244" i="3"/>
  <c r="Y252" i="3" s="1"/>
  <c r="AL244" i="3"/>
  <c r="AG164" i="3"/>
  <c r="AD164" i="3"/>
  <c r="AK292" i="3"/>
  <c r="AB132" i="3"/>
  <c r="AI260" i="3"/>
  <c r="AP324" i="3"/>
  <c r="AA260" i="3"/>
  <c r="AD68" i="3"/>
  <c r="AE164" i="3"/>
  <c r="AA292" i="3"/>
  <c r="AM292" i="3"/>
  <c r="AN196" i="3"/>
  <c r="AQ260" i="3"/>
  <c r="AO260" i="3"/>
  <c r="AJ260" i="3"/>
  <c r="AD84" i="3"/>
  <c r="AN244" i="3"/>
  <c r="Z164" i="3"/>
  <c r="AQ292" i="3"/>
  <c r="AJ292" i="3"/>
  <c r="AF292" i="3"/>
  <c r="X292" i="3"/>
  <c r="Y300" i="3" s="1"/>
  <c r="AB68" i="3"/>
  <c r="AB180" i="3"/>
  <c r="AE244" i="3"/>
  <c r="AP244" i="3"/>
  <c r="Z132" i="3"/>
  <c r="AA164" i="3"/>
  <c r="AD180" i="3"/>
  <c r="AP292" i="3"/>
  <c r="Z292" i="3"/>
  <c r="Y292" i="3"/>
  <c r="AE292" i="3"/>
  <c r="Y164" i="3"/>
  <c r="X164" i="3"/>
  <c r="AB292" i="3"/>
  <c r="AI292" i="3"/>
  <c r="AH292" i="3"/>
  <c r="AC164" i="3"/>
  <c r="AO292" i="3"/>
  <c r="AD244" i="3"/>
  <c r="AF148" i="3"/>
  <c r="AH68" i="3"/>
  <c r="AG148" i="3"/>
  <c r="AI180" i="3"/>
  <c r="AF132" i="3"/>
  <c r="AF180" i="3"/>
  <c r="AG68" i="3"/>
  <c r="AF68" i="3"/>
  <c r="AI68" i="3"/>
  <c r="AH116" i="3"/>
  <c r="AH132" i="3"/>
  <c r="AM100" i="3"/>
  <c r="AF84" i="3"/>
  <c r="AM52" i="3"/>
  <c r="AJ164" i="3"/>
  <c r="AG132" i="3"/>
  <c r="AF52" i="3"/>
  <c r="AI116" i="3"/>
  <c r="AK52" i="3"/>
  <c r="AG100" i="3"/>
  <c r="AQ164" i="3"/>
  <c r="AI148" i="3"/>
  <c r="AK84" i="3"/>
  <c r="AH180" i="3"/>
  <c r="AI132" i="3"/>
  <c r="AF116" i="3"/>
  <c r="AF100" i="3"/>
  <c r="AL52" i="3"/>
  <c r="AH84" i="3"/>
  <c r="AG116" i="3"/>
  <c r="AI84" i="3"/>
  <c r="AL164" i="3"/>
  <c r="AH148" i="3"/>
  <c r="AL100" i="3"/>
  <c r="AG180" i="3"/>
  <c r="AO164" i="3"/>
  <c r="AK148" i="3"/>
  <c r="AJ100" i="3"/>
  <c r="AM116" i="3"/>
  <c r="AJ180" i="3"/>
  <c r="AM132" i="3"/>
  <c r="AP100" i="3"/>
  <c r="AM180" i="3"/>
  <c r="AL132" i="3"/>
  <c r="AM148" i="3"/>
  <c r="AJ84" i="3"/>
  <c r="AL84" i="3"/>
  <c r="AJ132" i="3"/>
  <c r="AO84" i="3"/>
  <c r="AK116" i="3"/>
  <c r="AL68" i="3"/>
  <c r="AL116" i="3"/>
  <c r="AK180" i="3"/>
  <c r="AP164" i="3"/>
  <c r="AL148" i="3"/>
  <c r="AL180" i="3"/>
  <c r="AM84" i="3"/>
  <c r="AJ116" i="3"/>
  <c r="AJ68" i="3"/>
  <c r="AK68" i="3"/>
  <c r="AP52" i="3"/>
  <c r="AN164" i="3"/>
  <c r="AK100" i="3"/>
  <c r="AQ52" i="3"/>
  <c r="AK132" i="3"/>
  <c r="AJ148" i="3"/>
  <c r="AM68" i="3"/>
  <c r="AQ100" i="3"/>
  <c r="AJ52" i="3"/>
  <c r="AO52" i="3"/>
  <c r="AN148" i="3"/>
  <c r="AP84" i="3"/>
  <c r="AP148" i="3"/>
  <c r="AQ180" i="3"/>
  <c r="AO68" i="3"/>
  <c r="AN52" i="3"/>
  <c r="AQ68" i="3"/>
  <c r="AO100" i="3"/>
  <c r="AQ84" i="3"/>
  <c r="AQ116" i="3"/>
  <c r="AP68" i="3"/>
  <c r="AO116" i="3"/>
  <c r="AO148" i="3"/>
  <c r="AP116" i="3"/>
  <c r="AO132" i="3"/>
  <c r="AQ132" i="3"/>
  <c r="AN180" i="3"/>
  <c r="AQ148" i="3"/>
  <c r="AP180" i="3"/>
  <c r="AN100" i="3"/>
  <c r="AN132" i="3"/>
  <c r="AO180" i="3"/>
  <c r="AN68" i="3"/>
  <c r="AN116" i="3"/>
  <c r="AN84" i="3"/>
  <c r="AP132" i="3"/>
  <c r="E12" i="4"/>
  <c r="Y172" i="3"/>
  <c r="Y348" i="3"/>
  <c r="AL36" i="3"/>
  <c r="AQ36" i="3"/>
  <c r="Z36" i="3"/>
  <c r="AB36" i="3"/>
  <c r="AK36" i="3"/>
  <c r="AI36" i="3"/>
  <c r="B116" i="3"/>
  <c r="C124" i="3" s="1"/>
  <c r="D292" i="3"/>
  <c r="C148" i="3"/>
  <c r="D164" i="3"/>
  <c r="AG36" i="3"/>
  <c r="D324" i="3"/>
  <c r="D68" i="3"/>
  <c r="C52" i="3"/>
  <c r="B52" i="3"/>
  <c r="C60" i="3" s="1"/>
  <c r="B340" i="3"/>
  <c r="C348" i="3" s="1"/>
  <c r="B308" i="3"/>
  <c r="C316" i="3" s="1"/>
  <c r="C292" i="3"/>
  <c r="B276" i="3"/>
  <c r="C284" i="3" s="1"/>
  <c r="D244" i="3"/>
  <c r="D116" i="3"/>
  <c r="B164" i="3"/>
  <c r="C172" i="3" s="1"/>
  <c r="B148" i="3"/>
  <c r="C156" i="3" s="1"/>
  <c r="AE36" i="3"/>
  <c r="B228" i="3"/>
  <c r="C236" i="3" s="1"/>
  <c r="B180" i="3"/>
  <c r="C188" i="3" s="1"/>
  <c r="C68" i="3"/>
  <c r="B324" i="3"/>
  <c r="C332" i="3" s="1"/>
  <c r="C228" i="3"/>
  <c r="AH36" i="3"/>
  <c r="X36" i="3"/>
  <c r="B84" i="3"/>
  <c r="C92" i="3" s="1"/>
  <c r="AO36" i="3"/>
  <c r="C164" i="3"/>
  <c r="B196" i="3"/>
  <c r="C204" i="3" s="1"/>
  <c r="AM36" i="3"/>
  <c r="B132" i="3"/>
  <c r="C140" i="3" s="1"/>
  <c r="B100" i="3"/>
  <c r="C108" i="3" s="1"/>
  <c r="C324" i="3"/>
  <c r="C308" i="3"/>
  <c r="C244" i="3"/>
  <c r="C276" i="3"/>
  <c r="C132" i="3"/>
  <c r="C100" i="3"/>
  <c r="D212" i="3"/>
  <c r="C260" i="3"/>
  <c r="B292" i="3"/>
  <c r="C300" i="3" s="1"/>
  <c r="C84" i="3"/>
  <c r="B68" i="3"/>
  <c r="C76" i="3" s="1"/>
  <c r="B212" i="3"/>
  <c r="C220" i="3" s="1"/>
  <c r="AP36" i="3"/>
  <c r="C196" i="3"/>
  <c r="AA36" i="3"/>
  <c r="Y36" i="3"/>
  <c r="D340" i="3"/>
  <c r="D308" i="3"/>
  <c r="D196" i="3"/>
  <c r="C340" i="3"/>
  <c r="B260" i="3"/>
  <c r="C268" i="3" s="1"/>
  <c r="D52" i="3"/>
  <c r="AC36" i="3"/>
  <c r="AD36" i="3"/>
  <c r="B244" i="3"/>
  <c r="C252" i="3" s="1"/>
  <c r="C212" i="3"/>
  <c r="D276" i="3"/>
  <c r="D260" i="3"/>
  <c r="D100" i="3"/>
  <c r="C116" i="3"/>
  <c r="C180" i="3"/>
  <c r="E244" i="3"/>
  <c r="D132" i="3"/>
  <c r="D84" i="3"/>
  <c r="AF36" i="3"/>
  <c r="D148" i="3"/>
  <c r="E68" i="3"/>
  <c r="E52" i="3"/>
  <c r="E276" i="3"/>
  <c r="E148" i="3"/>
  <c r="F116" i="3"/>
  <c r="D180" i="3"/>
  <c r="E260" i="3"/>
  <c r="E116" i="3"/>
  <c r="F260" i="3"/>
  <c r="D228" i="3"/>
  <c r="E324" i="3"/>
  <c r="E180" i="3"/>
  <c r="E100" i="3"/>
  <c r="E340" i="3"/>
  <c r="E292" i="3"/>
  <c r="F276" i="3"/>
  <c r="E164" i="3"/>
  <c r="E308" i="3"/>
  <c r="F244" i="3"/>
  <c r="F180" i="3"/>
  <c r="E132" i="3"/>
  <c r="F324" i="3"/>
  <c r="F212" i="3"/>
  <c r="F100" i="3"/>
  <c r="E84" i="3"/>
  <c r="E196" i="3"/>
  <c r="F308" i="3"/>
  <c r="F164" i="3"/>
  <c r="F84" i="3"/>
  <c r="E212" i="3"/>
  <c r="AJ36" i="3"/>
  <c r="G244" i="3"/>
  <c r="G276" i="3"/>
  <c r="F52" i="3"/>
  <c r="F292" i="3"/>
  <c r="AN36" i="3"/>
  <c r="G308" i="3"/>
  <c r="E228" i="3"/>
  <c r="G212" i="3"/>
  <c r="G180" i="3"/>
  <c r="G164" i="3"/>
  <c r="G84" i="3"/>
  <c r="G260" i="3"/>
  <c r="F68" i="3"/>
  <c r="G116" i="3"/>
  <c r="G324" i="3"/>
  <c r="F340" i="3"/>
  <c r="F196" i="3"/>
  <c r="G100" i="3"/>
  <c r="F148" i="3"/>
  <c r="H100" i="3"/>
  <c r="H308" i="3"/>
  <c r="H180" i="3"/>
  <c r="F132" i="3"/>
  <c r="H84" i="3"/>
  <c r="G292" i="3"/>
  <c r="F228" i="3"/>
  <c r="G340" i="3"/>
  <c r="H260" i="3"/>
  <c r="G52" i="3"/>
  <c r="H324" i="3"/>
  <c r="H116" i="3"/>
  <c r="G68" i="3"/>
  <c r="H244" i="3"/>
  <c r="G196" i="3"/>
  <c r="H164" i="3"/>
  <c r="H276" i="3"/>
  <c r="H212" i="3"/>
  <c r="H52" i="3"/>
  <c r="I276" i="3"/>
  <c r="I164" i="3"/>
  <c r="I116" i="3"/>
  <c r="I100" i="3"/>
  <c r="I84" i="3"/>
  <c r="H68" i="3"/>
  <c r="H340" i="3"/>
  <c r="I244" i="3"/>
  <c r="I324" i="3"/>
  <c r="H292" i="3"/>
  <c r="H196" i="3"/>
  <c r="I212" i="3"/>
  <c r="G148" i="3"/>
  <c r="G132" i="3"/>
  <c r="I308" i="3"/>
  <c r="G228" i="3"/>
  <c r="I180" i="3"/>
  <c r="I260" i="3"/>
  <c r="J180" i="3"/>
  <c r="H132" i="3"/>
  <c r="J308" i="3"/>
  <c r="J260" i="3"/>
  <c r="H228" i="3"/>
  <c r="I68" i="3"/>
  <c r="J212" i="3"/>
  <c r="I292" i="3"/>
  <c r="J244" i="3"/>
  <c r="H148" i="3"/>
  <c r="J116" i="3"/>
  <c r="J324" i="3"/>
  <c r="J164" i="3"/>
  <c r="J100" i="3"/>
  <c r="I340" i="3"/>
  <c r="I196" i="3"/>
  <c r="I52" i="3"/>
  <c r="J276" i="3"/>
  <c r="J84" i="3"/>
  <c r="K164" i="3"/>
  <c r="I228" i="3"/>
  <c r="K212" i="3"/>
  <c r="K324" i="3"/>
  <c r="K276" i="3"/>
  <c r="K180" i="3"/>
  <c r="K308" i="3"/>
  <c r="K84" i="3"/>
  <c r="K260" i="3"/>
  <c r="I132" i="3"/>
  <c r="J52" i="3"/>
  <c r="J340" i="3"/>
  <c r="J196" i="3"/>
  <c r="K116" i="3"/>
  <c r="K100" i="3"/>
  <c r="J68" i="3"/>
  <c r="J292" i="3"/>
  <c r="K244" i="3"/>
  <c r="I148" i="3"/>
  <c r="J148" i="3"/>
  <c r="L308" i="3"/>
  <c r="L164" i="3"/>
  <c r="K52" i="3"/>
  <c r="K196" i="3"/>
  <c r="L276" i="3"/>
  <c r="J228" i="3"/>
  <c r="L260" i="3"/>
  <c r="L244" i="3"/>
  <c r="K68" i="3"/>
  <c r="L212" i="3"/>
  <c r="L116" i="3"/>
  <c r="J132" i="3"/>
  <c r="L180" i="3"/>
  <c r="L100" i="3"/>
  <c r="L84" i="3"/>
  <c r="L324" i="3"/>
  <c r="K292" i="3"/>
  <c r="K340" i="3"/>
  <c r="M276" i="3"/>
  <c r="M212" i="3"/>
  <c r="L52" i="3"/>
  <c r="M324" i="3"/>
  <c r="M244" i="3"/>
  <c r="L68" i="3"/>
  <c r="M116" i="3"/>
  <c r="L196" i="3"/>
  <c r="K148" i="3"/>
  <c r="M308" i="3"/>
  <c r="M164" i="3"/>
  <c r="M180" i="3"/>
  <c r="K228" i="3"/>
  <c r="L292" i="3"/>
  <c r="M84" i="3"/>
  <c r="M100" i="3"/>
  <c r="M260" i="3"/>
  <c r="K132" i="3"/>
  <c r="L340" i="3"/>
  <c r="N180" i="3"/>
  <c r="N100" i="3"/>
  <c r="N212" i="3"/>
  <c r="N164" i="3"/>
  <c r="N244" i="3"/>
  <c r="N324" i="3"/>
  <c r="M68" i="3"/>
  <c r="M340" i="3"/>
  <c r="L228" i="3"/>
  <c r="N276" i="3"/>
  <c r="N116" i="3"/>
  <c r="N84" i="3"/>
  <c r="N260" i="3"/>
  <c r="M292" i="3"/>
  <c r="M196" i="3"/>
  <c r="L132" i="3"/>
  <c r="N308" i="3"/>
  <c r="L148" i="3"/>
  <c r="M52" i="3"/>
  <c r="N52" i="3"/>
  <c r="O244" i="3"/>
  <c r="O212" i="3"/>
  <c r="M132" i="3"/>
  <c r="O164" i="3"/>
  <c r="O84" i="3"/>
  <c r="N196" i="3"/>
  <c r="O260" i="3"/>
  <c r="O276" i="3"/>
  <c r="N68" i="3"/>
  <c r="O308" i="3"/>
  <c r="O116" i="3"/>
  <c r="N340" i="3"/>
  <c r="O324" i="3"/>
  <c r="M228" i="3"/>
  <c r="N292" i="3"/>
  <c r="O180" i="3"/>
  <c r="M148" i="3"/>
  <c r="O100" i="3"/>
  <c r="P180" i="3"/>
  <c r="P100" i="3"/>
  <c r="O68" i="3"/>
  <c r="O52" i="3"/>
  <c r="P276" i="3"/>
  <c r="N228" i="3"/>
  <c r="O292" i="3"/>
  <c r="P84" i="3"/>
  <c r="P116" i="3"/>
  <c r="N132" i="3"/>
  <c r="P244" i="3"/>
  <c r="P324" i="3"/>
  <c r="N148" i="3"/>
  <c r="O340" i="3"/>
  <c r="P260" i="3"/>
  <c r="P212" i="3"/>
  <c r="P164" i="3"/>
  <c r="O196" i="3"/>
  <c r="P308" i="3"/>
  <c r="O148" i="3"/>
  <c r="Q180" i="3"/>
  <c r="P340" i="3"/>
  <c r="Q260" i="3"/>
  <c r="Q116" i="3"/>
  <c r="O132" i="3"/>
  <c r="Q276" i="3"/>
  <c r="Q100" i="3"/>
  <c r="Q324" i="3"/>
  <c r="P196" i="3"/>
  <c r="Q244" i="3"/>
  <c r="P68" i="3"/>
  <c r="O228" i="3"/>
  <c r="Q212" i="3"/>
  <c r="Q164" i="3"/>
  <c r="P292" i="3"/>
  <c r="Q308" i="3"/>
  <c r="P52" i="3"/>
  <c r="Q84" i="3"/>
  <c r="R100" i="3"/>
  <c r="R308" i="3"/>
  <c r="R244" i="3"/>
  <c r="Q292" i="3"/>
  <c r="R180" i="3"/>
  <c r="R116" i="3"/>
  <c r="R84" i="3"/>
  <c r="Q52" i="3"/>
  <c r="R164" i="3"/>
  <c r="Q340" i="3"/>
  <c r="R324" i="3"/>
  <c r="R260" i="3"/>
  <c r="R276" i="3"/>
  <c r="P228" i="3"/>
  <c r="P132" i="3"/>
  <c r="Q68" i="3"/>
  <c r="P148" i="3"/>
  <c r="Q196" i="3"/>
  <c r="R212" i="3"/>
  <c r="S180" i="3"/>
  <c r="Q148" i="3"/>
  <c r="R52" i="3"/>
  <c r="R292" i="3"/>
  <c r="Q228" i="3"/>
  <c r="S308" i="3"/>
  <c r="R68" i="3"/>
  <c r="R340" i="3"/>
  <c r="S116" i="3"/>
  <c r="S212" i="3"/>
  <c r="R196" i="3"/>
  <c r="S84" i="3"/>
  <c r="S324" i="3"/>
  <c r="Q132" i="3"/>
  <c r="S164" i="3"/>
  <c r="S100" i="3"/>
  <c r="S244" i="3"/>
  <c r="S260" i="3"/>
  <c r="S276" i="3"/>
  <c r="T116" i="3"/>
  <c r="S52" i="3"/>
  <c r="R228" i="3"/>
  <c r="T212" i="3"/>
  <c r="S196" i="3"/>
  <c r="S292" i="3"/>
  <c r="T244" i="3"/>
  <c r="T100" i="3"/>
  <c r="T324" i="3"/>
  <c r="T180" i="3"/>
  <c r="T84" i="3"/>
  <c r="S68" i="3"/>
  <c r="R148" i="3"/>
  <c r="T276" i="3"/>
  <c r="T308" i="3"/>
  <c r="T164" i="3"/>
  <c r="T260" i="3"/>
  <c r="R132" i="3"/>
  <c r="S340" i="3"/>
  <c r="U84" i="3"/>
  <c r="T52" i="3"/>
  <c r="U100" i="3"/>
  <c r="U244" i="3"/>
  <c r="T196" i="3"/>
  <c r="U164" i="3"/>
  <c r="T68" i="3"/>
  <c r="U324" i="3"/>
  <c r="U260" i="3"/>
  <c r="U180" i="3"/>
  <c r="U116" i="3"/>
  <c r="T340" i="3"/>
  <c r="S148" i="3"/>
  <c r="T292" i="3"/>
  <c r="U276" i="3"/>
  <c r="U212" i="3"/>
  <c r="S228" i="3"/>
  <c r="U308" i="3"/>
  <c r="S132" i="3"/>
  <c r="U196" i="3"/>
  <c r="T132" i="3"/>
  <c r="T228" i="3"/>
  <c r="U340" i="3"/>
  <c r="U52" i="3"/>
  <c r="T148" i="3"/>
  <c r="U292" i="3"/>
  <c r="U68" i="3"/>
  <c r="U148" i="3"/>
  <c r="U132" i="3"/>
  <c r="U228" i="3"/>
  <c r="D14" i="4"/>
  <c r="B14" i="6" s="1"/>
  <c r="B7" i="6"/>
  <c r="D5" i="3"/>
  <c r="B36" i="3"/>
  <c r="C11" i="3"/>
  <c r="D11" i="3" s="1"/>
  <c r="E11" i="3" s="1"/>
  <c r="F11" i="3" s="1"/>
  <c r="G11" i="3" s="1"/>
  <c r="C12" i="3"/>
  <c r="D12" i="3" s="1"/>
  <c r="E12" i="3" s="1"/>
  <c r="F12" i="3" s="1"/>
  <c r="G12" i="3" s="1"/>
  <c r="H12" i="3" s="1"/>
  <c r="I12" i="3" s="1"/>
  <c r="C43" i="1"/>
  <c r="E43" i="1"/>
  <c r="E15" i="4"/>
  <c r="E13" i="4"/>
  <c r="C13" i="6" s="1"/>
  <c r="C14" i="14" s="1"/>
  <c r="F11" i="4"/>
  <c r="F10" i="4"/>
  <c r="D6" i="4"/>
  <c r="B5" i="33" s="1"/>
  <c r="E6" i="4"/>
  <c r="C5" i="33" s="1"/>
  <c r="I22" i="12"/>
  <c r="Q22" i="12"/>
  <c r="E16" i="4"/>
  <c r="C7" i="6" s="1"/>
  <c r="F22" i="12"/>
  <c r="G17" i="12"/>
  <c r="G21" i="12"/>
  <c r="G20" i="12"/>
  <c r="O22" i="12"/>
  <c r="D20" i="12"/>
  <c r="D17" i="12"/>
  <c r="D21" i="12"/>
  <c r="L20" i="12"/>
  <c r="L21" i="12"/>
  <c r="L17" i="12"/>
  <c r="E20" i="12"/>
  <c r="E17" i="12"/>
  <c r="E21" i="12"/>
  <c r="M20" i="12"/>
  <c r="M17" i="12"/>
  <c r="M21" i="12"/>
  <c r="B17" i="12"/>
  <c r="J17" i="12"/>
  <c r="R17" i="12"/>
  <c r="F20" i="12"/>
  <c r="O20" i="12"/>
  <c r="C17" i="12"/>
  <c r="K17" i="12"/>
  <c r="S17" i="12"/>
  <c r="P20" i="12"/>
  <c r="N21" i="12"/>
  <c r="T17" i="12"/>
  <c r="H20" i="12"/>
  <c r="Q20" i="12"/>
  <c r="F21" i="12"/>
  <c r="O21" i="12"/>
  <c r="U17" i="12"/>
  <c r="I20" i="12"/>
  <c r="R20" i="12"/>
  <c r="Q21" i="12"/>
  <c r="N17" i="12"/>
  <c r="B20" i="12"/>
  <c r="J20" i="12"/>
  <c r="S20" i="12"/>
  <c r="I21" i="12"/>
  <c r="C20" i="12"/>
  <c r="K20" i="12"/>
  <c r="U20" i="12"/>
  <c r="H17" i="12"/>
  <c r="P17" i="12"/>
  <c r="T21" i="12"/>
  <c r="E262" i="4" l="1"/>
  <c r="E317" i="4"/>
  <c r="E319" i="4" s="1"/>
  <c r="E320" i="4" s="1"/>
  <c r="E282" i="4"/>
  <c r="E357" i="4"/>
  <c r="E359" i="4" s="1"/>
  <c r="E360" i="4" s="1"/>
  <c r="E102" i="4"/>
  <c r="E162" i="4"/>
  <c r="E42" i="4"/>
  <c r="E122" i="4"/>
  <c r="E177" i="4"/>
  <c r="E117" i="4"/>
  <c r="E297" i="4"/>
  <c r="E299" i="4" s="1"/>
  <c r="E300" i="4" s="1"/>
  <c r="E77" i="4"/>
  <c r="E79" i="4" s="1"/>
  <c r="E80" i="4" s="1"/>
  <c r="E57" i="4"/>
  <c r="E59" i="4" s="1"/>
  <c r="E60" i="4" s="1"/>
  <c r="E157" i="4"/>
  <c r="E159" i="4" s="1"/>
  <c r="E160" i="4" s="1"/>
  <c r="E197" i="4"/>
  <c r="E199" i="4" s="1"/>
  <c r="E200" i="4" s="1"/>
  <c r="E37" i="4"/>
  <c r="E39" i="4" s="1"/>
  <c r="E40" i="4" s="1"/>
  <c r="E82" i="4"/>
  <c r="E342" i="4"/>
  <c r="E397" i="4"/>
  <c r="E399" i="4" s="1"/>
  <c r="E400" i="4" s="1"/>
  <c r="E142" i="4"/>
  <c r="E257" i="4"/>
  <c r="E259" i="4" s="1"/>
  <c r="E260" i="4" s="1"/>
  <c r="E182" i="4"/>
  <c r="E237" i="4"/>
  <c r="E239" i="4" s="1"/>
  <c r="E240" i="4" s="1"/>
  <c r="E362" i="4"/>
  <c r="E402" i="4"/>
  <c r="E377" i="4"/>
  <c r="E379" i="4" s="1"/>
  <c r="E380" i="4" s="1"/>
  <c r="E217" i="4"/>
  <c r="E219" i="4" s="1"/>
  <c r="E220" i="4" s="1"/>
  <c r="E302" i="4"/>
  <c r="E222" i="4"/>
  <c r="E382" i="4"/>
  <c r="E277" i="4"/>
  <c r="E279" i="4" s="1"/>
  <c r="E280" i="4" s="1"/>
  <c r="E242" i="4"/>
  <c r="E322" i="4"/>
  <c r="E97" i="4"/>
  <c r="E62" i="4"/>
  <c r="E202" i="4"/>
  <c r="E337" i="4"/>
  <c r="E339" i="4" s="1"/>
  <c r="E340" i="4" s="1"/>
  <c r="E137" i="4"/>
  <c r="E139" i="4" s="1"/>
  <c r="E140" i="4" s="1"/>
  <c r="D4" i="24"/>
  <c r="D15" i="27"/>
  <c r="E4" i="17"/>
  <c r="D4" i="26"/>
  <c r="D4" i="25"/>
  <c r="C4" i="25"/>
  <c r="D4" i="17"/>
  <c r="Q24" i="12"/>
  <c r="Q25" i="12" s="1"/>
  <c r="Q25" i="6" s="1"/>
  <c r="U293" i="3"/>
  <c r="Q197" i="3"/>
  <c r="J53" i="3"/>
  <c r="G229" i="3"/>
  <c r="C149" i="3"/>
  <c r="N213" i="3"/>
  <c r="K229" i="3"/>
  <c r="E277" i="3"/>
  <c r="H229" i="3"/>
  <c r="G245" i="3"/>
  <c r="AK213" i="3"/>
  <c r="AL213" i="3"/>
  <c r="Z213" i="3"/>
  <c r="AP213" i="3"/>
  <c r="AK261" i="3"/>
  <c r="AD69" i="3"/>
  <c r="AL293" i="3"/>
  <c r="Y117" i="3"/>
  <c r="AQ341" i="3"/>
  <c r="AQ277" i="3"/>
  <c r="AF261" i="3"/>
  <c r="AQ165" i="3"/>
  <c r="AL197" i="3"/>
  <c r="AI277" i="3"/>
  <c r="AB53" i="3"/>
  <c r="AD85" i="3"/>
  <c r="AG309" i="3"/>
  <c r="AI293" i="3"/>
  <c r="AN293" i="3"/>
  <c r="AA309" i="3"/>
  <c r="AG293" i="3"/>
  <c r="AA181" i="3"/>
  <c r="AJ309" i="3"/>
  <c r="AF197" i="3"/>
  <c r="X325" i="3"/>
  <c r="Z332" i="3" s="1"/>
  <c r="AE245" i="3"/>
  <c r="Y53" i="3"/>
  <c r="AA197" i="3"/>
  <c r="Z309" i="3"/>
  <c r="AK197" i="3"/>
  <c r="AQ325" i="3"/>
  <c r="AM309" i="3"/>
  <c r="AJ197" i="3"/>
  <c r="AM261" i="3"/>
  <c r="AD117" i="3"/>
  <c r="X341" i="3"/>
  <c r="Z348" i="3" s="1"/>
  <c r="AK277" i="3"/>
  <c r="AC101" i="3"/>
  <c r="AH149" i="3"/>
  <c r="AO53" i="3"/>
  <c r="AJ133" i="3"/>
  <c r="AM133" i="3"/>
  <c r="AE150" i="3"/>
  <c r="AL133" i="3"/>
  <c r="AO133" i="3"/>
  <c r="AN133" i="3"/>
  <c r="AQ181" i="3"/>
  <c r="AH213" i="3"/>
  <c r="AM213" i="3"/>
  <c r="AB213" i="3"/>
  <c r="AE261" i="3"/>
  <c r="AC165" i="3"/>
  <c r="AC133" i="3"/>
  <c r="X165" i="3"/>
  <c r="Z172" i="3" s="1"/>
  <c r="AN229" i="3"/>
  <c r="Z341" i="3"/>
  <c r="Y85" i="3"/>
  <c r="X261" i="3"/>
  <c r="Z268" i="3" s="1"/>
  <c r="Y181" i="3"/>
  <c r="AP325" i="3"/>
  <c r="AJ277" i="3"/>
  <c r="AI101" i="3"/>
  <c r="AF149" i="3"/>
  <c r="AM197" i="3"/>
  <c r="Y325" i="3"/>
  <c r="AO309" i="3"/>
  <c r="AO261" i="3"/>
  <c r="AH197" i="3"/>
  <c r="AI325" i="3"/>
  <c r="AL309" i="3"/>
  <c r="AQ229" i="3"/>
  <c r="AE101" i="3"/>
  <c r="AD197" i="3"/>
  <c r="AN277" i="3"/>
  <c r="AI53" i="3"/>
  <c r="AC117" i="3"/>
  <c r="AH53" i="3"/>
  <c r="Y197" i="3"/>
  <c r="AD293" i="3"/>
  <c r="AI245" i="3"/>
  <c r="AA53" i="3"/>
  <c r="AI69" i="3"/>
  <c r="AH229" i="3"/>
  <c r="AD229" i="3"/>
  <c r="AA341" i="3"/>
  <c r="AA85" i="3"/>
  <c r="AI261" i="3"/>
  <c r="AO165" i="3"/>
  <c r="AL53" i="3"/>
  <c r="AF101" i="3"/>
  <c r="AN117" i="3"/>
  <c r="AN149" i="3"/>
  <c r="AI165" i="3"/>
  <c r="AB85" i="3"/>
  <c r="AM293" i="3"/>
  <c r="AF293" i="3"/>
  <c r="AB229" i="3"/>
  <c r="AB101" i="3"/>
  <c r="AQ293" i="3"/>
  <c r="Z149" i="3"/>
  <c r="X117" i="3"/>
  <c r="Z124" i="3" s="1"/>
  <c r="AG341" i="3"/>
  <c r="AC277" i="3"/>
  <c r="AQ261" i="3"/>
  <c r="AI117" i="3"/>
  <c r="AO197" i="3"/>
  <c r="AO325" i="3"/>
  <c r="AA245" i="3"/>
  <c r="AE309" i="3"/>
  <c r="AN197" i="3"/>
  <c r="AA325" i="3"/>
  <c r="X245" i="3"/>
  <c r="Z252" i="3" s="1"/>
  <c r="X53" i="3"/>
  <c r="Z60" i="3" s="1"/>
  <c r="AG69" i="3"/>
  <c r="AB325" i="3"/>
  <c r="AE149" i="3"/>
  <c r="AD181" i="3"/>
  <c r="Y341" i="3"/>
  <c r="AP277" i="3"/>
  <c r="X101" i="3"/>
  <c r="Z108" i="3" s="1"/>
  <c r="AL101" i="3"/>
  <c r="AA229" i="3"/>
  <c r="AH261" i="3"/>
  <c r="Z181" i="3"/>
  <c r="AA133" i="3"/>
  <c r="AD277" i="3"/>
  <c r="AE133" i="3"/>
  <c r="AP293" i="3"/>
  <c r="AI229" i="3"/>
  <c r="AE293" i="3"/>
  <c r="AC69" i="3"/>
  <c r="X149" i="3"/>
  <c r="Z156" i="3" s="1"/>
  <c r="AI149" i="3"/>
  <c r="AH117" i="3"/>
  <c r="AM134" i="3"/>
  <c r="AF70" i="3"/>
  <c r="AJ181" i="3"/>
  <c r="AM85" i="3"/>
  <c r="AJ117" i="3"/>
  <c r="AL181" i="3"/>
  <c r="AJ85" i="3"/>
  <c r="AN85" i="3"/>
  <c r="AQ85" i="3"/>
  <c r="AQ133" i="3"/>
  <c r="AN69" i="3"/>
  <c r="AF213" i="3"/>
  <c r="AC213" i="3"/>
  <c r="AF165" i="3"/>
  <c r="AJ213" i="3"/>
  <c r="AE325" i="3"/>
  <c r="AD165" i="3"/>
  <c r="AC245" i="3"/>
  <c r="Y165" i="3"/>
  <c r="Y293" i="3"/>
  <c r="Z117" i="3"/>
  <c r="X309" i="3"/>
  <c r="Z316" i="3" s="1"/>
  <c r="AH293" i="3"/>
  <c r="AO229" i="3"/>
  <c r="AB341" i="3"/>
  <c r="Z85" i="3"/>
  <c r="AJ261" i="3"/>
  <c r="AH69" i="3"/>
  <c r="X197" i="3"/>
  <c r="Z204" i="3" s="1"/>
  <c r="AA277" i="3"/>
  <c r="AE53" i="3"/>
  <c r="AE197" i="3"/>
  <c r="Z133" i="3"/>
  <c r="AM277" i="3"/>
  <c r="AD53" i="3"/>
  <c r="AI181" i="3"/>
  <c r="Z245" i="3"/>
  <c r="AL229" i="3"/>
  <c r="AL341" i="3"/>
  <c r="AE85" i="3"/>
  <c r="AC261" i="3"/>
  <c r="AM101" i="3"/>
  <c r="AK325" i="3"/>
  <c r="AB117" i="3"/>
  <c r="AH341" i="3"/>
  <c r="AH277" i="3"/>
  <c r="AH101" i="3"/>
  <c r="AB293" i="3"/>
  <c r="AG277" i="3"/>
  <c r="AF229" i="3"/>
  <c r="AM325" i="3"/>
  <c r="AC293" i="3"/>
  <c r="AH133" i="3"/>
  <c r="AJ165" i="3"/>
  <c r="AK181" i="3"/>
  <c r="AK149" i="3"/>
  <c r="AK101" i="3"/>
  <c r="AL69" i="3"/>
  <c r="AM117" i="3"/>
  <c r="AB262" i="3"/>
  <c r="AP117" i="3"/>
  <c r="AO181" i="3"/>
  <c r="AQ69" i="3"/>
  <c r="AP133" i="3"/>
  <c r="AD213" i="3"/>
  <c r="AN213" i="3"/>
  <c r="AA165" i="3"/>
  <c r="AN245" i="3"/>
  <c r="AB261" i="3"/>
  <c r="Z325" i="3"/>
  <c r="AQ309" i="3"/>
  <c r="AK245" i="3"/>
  <c r="Y229" i="3"/>
  <c r="Y245" i="3"/>
  <c r="AK293" i="3"/>
  <c r="AA149" i="3"/>
  <c r="AC181" i="3"/>
  <c r="AO341" i="3"/>
  <c r="AE277" i="3"/>
  <c r="Y101" i="3"/>
  <c r="AB181" i="3"/>
  <c r="AI341" i="3"/>
  <c r="Y277" i="3"/>
  <c r="AA101" i="3"/>
  <c r="AK85" i="3"/>
  <c r="AM341" i="3"/>
  <c r="X229" i="3"/>
  <c r="Z236" i="3" s="1"/>
  <c r="AK341" i="3"/>
  <c r="Y69" i="3"/>
  <c r="Y261" i="3"/>
  <c r="AH85" i="3"/>
  <c r="AE341" i="3"/>
  <c r="AL165" i="3"/>
  <c r="AC229" i="3"/>
  <c r="AN341" i="3"/>
  <c r="AG85" i="3"/>
  <c r="AG261" i="3"/>
  <c r="AD101" i="3"/>
  <c r="AC325" i="3"/>
  <c r="AF309" i="3"/>
  <c r="AH245" i="3"/>
  <c r="AL85" i="3"/>
  <c r="AJ69" i="3"/>
  <c r="AC102" i="3"/>
  <c r="AQ53" i="3"/>
  <c r="AP165" i="3"/>
  <c r="AO85" i="3"/>
  <c r="AL117" i="3"/>
  <c r="AO149" i="3"/>
  <c r="AO101" i="3"/>
  <c r="AG213" i="3"/>
  <c r="AO213" i="3"/>
  <c r="X213" i="3"/>
  <c r="Z220" i="3" s="1"/>
  <c r="Y213" i="3"/>
  <c r="AI213" i="3"/>
  <c r="AB309" i="3"/>
  <c r="Z69" i="3"/>
  <c r="AC53" i="3"/>
  <c r="AE165" i="3"/>
  <c r="X293" i="3"/>
  <c r="Z300" i="3" s="1"/>
  <c r="AP197" i="3"/>
  <c r="AQ245" i="3"/>
  <c r="Z53" i="3"/>
  <c r="AC197" i="3"/>
  <c r="AD325" i="3"/>
  <c r="AH309" i="3"/>
  <c r="AD261" i="3"/>
  <c r="AP229" i="3"/>
  <c r="AC341" i="3"/>
  <c r="AC85" i="3"/>
  <c r="AL261" i="3"/>
  <c r="AK229" i="3"/>
  <c r="AF341" i="3"/>
  <c r="AE69" i="3"/>
  <c r="AP261" i="3"/>
  <c r="Z277" i="3"/>
  <c r="AB69" i="3"/>
  <c r="AH325" i="3"/>
  <c r="AP309" i="3"/>
  <c r="AC166" i="3"/>
  <c r="AI133" i="3"/>
  <c r="AF245" i="3"/>
  <c r="AG229" i="3"/>
  <c r="AP245" i="3"/>
  <c r="Y149" i="3"/>
  <c r="AG117" i="3"/>
  <c r="AB245" i="3"/>
  <c r="Z197" i="3"/>
  <c r="AM245" i="3"/>
  <c r="AG53" i="3"/>
  <c r="AF117" i="3"/>
  <c r="AM181" i="3"/>
  <c r="Z165" i="3"/>
  <c r="AL245" i="3"/>
  <c r="AD309" i="3"/>
  <c r="Z229" i="3"/>
  <c r="AB133" i="3"/>
  <c r="AG325" i="3"/>
  <c r="AJ229" i="3"/>
  <c r="AC309" i="3"/>
  <c r="AD230" i="3"/>
  <c r="AP149" i="3"/>
  <c r="AN101" i="3"/>
  <c r="AO69" i="3"/>
  <c r="AK165" i="3"/>
  <c r="AI309" i="3"/>
  <c r="AJ341" i="3"/>
  <c r="AF277" i="3"/>
  <c r="AJ293" i="3"/>
  <c r="AJ325" i="3"/>
  <c r="X133" i="3"/>
  <c r="Z140" i="3" s="1"/>
  <c r="X342" i="3"/>
  <c r="AP53" i="3"/>
  <c r="AP85" i="3"/>
  <c r="AB277" i="3"/>
  <c r="Y133" i="3"/>
  <c r="AA293" i="3"/>
  <c r="AD245" i="3"/>
  <c r="AG149" i="3"/>
  <c r="AO293" i="3"/>
  <c r="AA69" i="3"/>
  <c r="AD341" i="3"/>
  <c r="AI197" i="3"/>
  <c r="AQ101" i="3"/>
  <c r="AO246" i="3"/>
  <c r="AL149" i="3"/>
  <c r="AQ117" i="3"/>
  <c r="AB165" i="3"/>
  <c r="AK309" i="3"/>
  <c r="AG197" i="3"/>
  <c r="AK53" i="3"/>
  <c r="AO277" i="3"/>
  <c r="AA261" i="3"/>
  <c r="AE181" i="3"/>
  <c r="AF53" i="3"/>
  <c r="AM70" i="3"/>
  <c r="AO117" i="3"/>
  <c r="AG165" i="3"/>
  <c r="Z101" i="3"/>
  <c r="Z293" i="3"/>
  <c r="AC149" i="3"/>
  <c r="AN309" i="3"/>
  <c r="X85" i="3"/>
  <c r="Z92" i="3" s="1"/>
  <c r="X69" i="3"/>
  <c r="Z76" i="3" s="1"/>
  <c r="AG181" i="3"/>
  <c r="AF325" i="3"/>
  <c r="AF69" i="3"/>
  <c r="AN165" i="3"/>
  <c r="AJ149" i="3"/>
  <c r="AM149" i="3"/>
  <c r="AM69" i="3"/>
  <c r="AK117" i="3"/>
  <c r="AQ149" i="3"/>
  <c r="AQ213" i="3"/>
  <c r="X181" i="3"/>
  <c r="Z188" i="3" s="1"/>
  <c r="AM53" i="3"/>
  <c r="AD149" i="3"/>
  <c r="AM229" i="3"/>
  <c r="AG133" i="3"/>
  <c r="AB197" i="3"/>
  <c r="AF181" i="3"/>
  <c r="Z261" i="3"/>
  <c r="AL277" i="3"/>
  <c r="AK133" i="3"/>
  <c r="AK69" i="3"/>
  <c r="AD70" i="3"/>
  <c r="AP101" i="3"/>
  <c r="AP181" i="3"/>
  <c r="AA213" i="3"/>
  <c r="AL325" i="3"/>
  <c r="AG101" i="3"/>
  <c r="AI342" i="3"/>
  <c r="AN181" i="3"/>
  <c r="B213" i="3"/>
  <c r="D220" i="3" s="1"/>
  <c r="C213" i="3"/>
  <c r="B309" i="3"/>
  <c r="D316" i="3" s="1"/>
  <c r="E213" i="3"/>
  <c r="F69" i="3"/>
  <c r="I181" i="3"/>
  <c r="I325" i="3"/>
  <c r="I245" i="3"/>
  <c r="I341" i="3"/>
  <c r="I149" i="3"/>
  <c r="K133" i="3"/>
  <c r="L53" i="3"/>
  <c r="N165" i="3"/>
  <c r="M229" i="3"/>
  <c r="P245" i="3"/>
  <c r="N133" i="3"/>
  <c r="Q277" i="3"/>
  <c r="R181" i="3"/>
  <c r="P133" i="3"/>
  <c r="R341" i="3"/>
  <c r="S261" i="3"/>
  <c r="T277" i="3"/>
  <c r="S293" i="3"/>
  <c r="T197" i="3"/>
  <c r="G325" i="3"/>
  <c r="J277" i="3"/>
  <c r="O325" i="3"/>
  <c r="Q309" i="3"/>
  <c r="AJ101" i="3"/>
  <c r="AE213" i="3"/>
  <c r="AO245" i="3"/>
  <c r="AH181" i="3"/>
  <c r="AI85" i="3"/>
  <c r="C309" i="3"/>
  <c r="F341" i="3"/>
  <c r="J325" i="3"/>
  <c r="I197" i="3"/>
  <c r="K101" i="3"/>
  <c r="I229" i="3"/>
  <c r="M325" i="3"/>
  <c r="M341" i="3"/>
  <c r="M197" i="3"/>
  <c r="N117" i="3"/>
  <c r="N293" i="3"/>
  <c r="O341" i="3"/>
  <c r="Q213" i="3"/>
  <c r="R85" i="3"/>
  <c r="R101" i="3"/>
  <c r="Q229" i="3"/>
  <c r="S245" i="3"/>
  <c r="R229" i="3"/>
  <c r="U309" i="3"/>
  <c r="U277" i="3"/>
  <c r="U229" i="3"/>
  <c r="T341" i="3"/>
  <c r="N53" i="3"/>
  <c r="O69" i="3"/>
  <c r="R277" i="3"/>
  <c r="AM165" i="3"/>
  <c r="AQ197" i="3"/>
  <c r="AA117" i="3"/>
  <c r="AE229" i="3"/>
  <c r="AJ245" i="3"/>
  <c r="AD133" i="3"/>
  <c r="AF85" i="3"/>
  <c r="D309" i="3"/>
  <c r="C245" i="3"/>
  <c r="F261" i="3"/>
  <c r="G101" i="3"/>
  <c r="H181" i="3"/>
  <c r="G197" i="3"/>
  <c r="J69" i="3"/>
  <c r="L309" i="3"/>
  <c r="N325" i="3"/>
  <c r="M149" i="3"/>
  <c r="O53" i="3"/>
  <c r="O133" i="3"/>
  <c r="O149" i="3"/>
  <c r="Q101" i="3"/>
  <c r="R293" i="3"/>
  <c r="U149" i="3"/>
  <c r="M101" i="3"/>
  <c r="R245" i="3"/>
  <c r="T133" i="3"/>
  <c r="AN325" i="3"/>
  <c r="AP341" i="3"/>
  <c r="AB149" i="3"/>
  <c r="Y309" i="3"/>
  <c r="C293" i="3"/>
  <c r="C85" i="3"/>
  <c r="C101" i="3"/>
  <c r="C261" i="3"/>
  <c r="E197" i="3"/>
  <c r="F213" i="3"/>
  <c r="F53" i="3"/>
  <c r="H165" i="3"/>
  <c r="I85" i="3"/>
  <c r="K245" i="3"/>
  <c r="L261" i="3"/>
  <c r="K149" i="3"/>
  <c r="L133" i="3"/>
  <c r="O309" i="3"/>
  <c r="Q245" i="3"/>
  <c r="Q293" i="3"/>
  <c r="R165" i="3"/>
  <c r="Q53" i="3"/>
  <c r="T101" i="3"/>
  <c r="U101" i="3"/>
  <c r="H69" i="3"/>
  <c r="K309" i="3"/>
  <c r="L341" i="3"/>
  <c r="N341" i="3"/>
  <c r="N229" i="3"/>
  <c r="Q261" i="3"/>
  <c r="Q133" i="3"/>
  <c r="S53" i="3"/>
  <c r="AF133" i="3"/>
  <c r="AE117" i="3"/>
  <c r="AP69" i="3"/>
  <c r="B277" i="3"/>
  <c r="D284" i="3" s="1"/>
  <c r="B69" i="3"/>
  <c r="D76" i="3" s="1"/>
  <c r="B101" i="3"/>
  <c r="D108" i="3" s="1"/>
  <c r="B53" i="3"/>
  <c r="D60" i="3" s="1"/>
  <c r="E341" i="3"/>
  <c r="F245" i="3"/>
  <c r="H325" i="3"/>
  <c r="F149" i="3"/>
  <c r="I309" i="3"/>
  <c r="K261" i="3"/>
  <c r="L165" i="3"/>
  <c r="N245" i="3"/>
  <c r="N101" i="3"/>
  <c r="N277" i="3"/>
  <c r="O85" i="3"/>
  <c r="O213" i="3"/>
  <c r="P213" i="3"/>
  <c r="P117" i="3"/>
  <c r="P53" i="3"/>
  <c r="S117" i="3"/>
  <c r="S85" i="3"/>
  <c r="R133" i="3"/>
  <c r="T245" i="3"/>
  <c r="T293" i="3"/>
  <c r="U69" i="3"/>
  <c r="T149" i="3"/>
  <c r="AH165" i="3"/>
  <c r="X277" i="3"/>
  <c r="Z284" i="3" s="1"/>
  <c r="AP118" i="3"/>
  <c r="J101" i="3"/>
  <c r="K293" i="3"/>
  <c r="P229" i="3"/>
  <c r="S309" i="3"/>
  <c r="AN261" i="3"/>
  <c r="AG245" i="3"/>
  <c r="AC182" i="3"/>
  <c r="AJ53" i="3"/>
  <c r="AN53" i="3"/>
  <c r="AI37" i="3"/>
  <c r="X37" i="3"/>
  <c r="Z44" i="3" s="1"/>
  <c r="AA37" i="3"/>
  <c r="B341" i="3"/>
  <c r="D348" i="3" s="1"/>
  <c r="C277" i="3"/>
  <c r="F181" i="3"/>
  <c r="F85" i="3"/>
  <c r="G85" i="3"/>
  <c r="I213" i="3"/>
  <c r="J149" i="3"/>
  <c r="L181" i="3"/>
  <c r="M245" i="3"/>
  <c r="M53" i="3"/>
  <c r="N85" i="3"/>
  <c r="O245" i="3"/>
  <c r="N69" i="3"/>
  <c r="O277" i="3"/>
  <c r="N149" i="3"/>
  <c r="P181" i="3"/>
  <c r="P101" i="3"/>
  <c r="P69" i="3"/>
  <c r="Q181" i="3"/>
  <c r="R309" i="3"/>
  <c r="Q341" i="3"/>
  <c r="R117" i="3"/>
  <c r="R69" i="3"/>
  <c r="T261" i="3"/>
  <c r="T85" i="3"/>
  <c r="S197" i="3"/>
  <c r="J245" i="3"/>
  <c r="P165" i="3"/>
  <c r="T53" i="3"/>
  <c r="K165" i="3"/>
  <c r="R197" i="3"/>
  <c r="AQ37" i="3"/>
  <c r="U325" i="3"/>
  <c r="S325" i="3"/>
  <c r="O229" i="3"/>
  <c r="O165" i="3"/>
  <c r="R213" i="3"/>
  <c r="F309" i="3"/>
  <c r="H149" i="3"/>
  <c r="H245" i="3"/>
  <c r="L149" i="3"/>
  <c r="F229" i="3"/>
  <c r="U53" i="3"/>
  <c r="T117" i="3"/>
  <c r="P309" i="3"/>
  <c r="O24" i="12"/>
  <c r="O25" i="12" s="1"/>
  <c r="O25" i="6" s="1"/>
  <c r="B15" i="6"/>
  <c r="C8" i="6"/>
  <c r="D17" i="28"/>
  <c r="E179" i="4"/>
  <c r="E180" i="4" s="1"/>
  <c r="E119" i="4"/>
  <c r="E120" i="4" s="1"/>
  <c r="E99" i="4"/>
  <c r="E100" i="4" s="1"/>
  <c r="F12" i="4"/>
  <c r="Y338" i="3"/>
  <c r="Y322" i="3"/>
  <c r="Y210" i="3"/>
  <c r="Y194" i="3"/>
  <c r="Y306" i="3"/>
  <c r="Y114" i="3"/>
  <c r="Y290" i="3"/>
  <c r="Y130" i="3"/>
  <c r="Y50" i="3"/>
  <c r="Y258" i="3"/>
  <c r="Y242" i="3"/>
  <c r="Y66" i="3"/>
  <c r="Y226" i="3"/>
  <c r="Y178" i="3"/>
  <c r="Y98" i="3"/>
  <c r="Y162" i="3"/>
  <c r="Y82" i="3"/>
  <c r="Y146" i="3"/>
  <c r="Y274" i="3"/>
  <c r="X322" i="3"/>
  <c r="X290" i="3"/>
  <c r="X258" i="3"/>
  <c r="X226" i="3"/>
  <c r="X194" i="3"/>
  <c r="X162" i="3"/>
  <c r="X130" i="3"/>
  <c r="X114" i="3"/>
  <c r="X82" i="3"/>
  <c r="X50" i="3"/>
  <c r="X338" i="3"/>
  <c r="X274" i="3"/>
  <c r="X146" i="3"/>
  <c r="X178" i="3"/>
  <c r="X98" i="3"/>
  <c r="X306" i="3"/>
  <c r="X210" i="3"/>
  <c r="X242" i="3"/>
  <c r="X66" i="3"/>
  <c r="AE20" i="3"/>
  <c r="X34" i="3"/>
  <c r="B4" i="29"/>
  <c r="C15" i="27"/>
  <c r="X18" i="3"/>
  <c r="C15" i="28"/>
  <c r="AQ20" i="3"/>
  <c r="AD20" i="3"/>
  <c r="S133" i="3"/>
  <c r="S149" i="3"/>
  <c r="T69" i="3"/>
  <c r="U213" i="3"/>
  <c r="U261" i="3"/>
  <c r="U245" i="3"/>
  <c r="T309" i="3"/>
  <c r="T262" i="3"/>
  <c r="R149" i="3"/>
  <c r="S213" i="3"/>
  <c r="S181" i="3"/>
  <c r="S165" i="3"/>
  <c r="P197" i="3"/>
  <c r="Q117" i="3"/>
  <c r="P325" i="3"/>
  <c r="O181" i="3"/>
  <c r="N181" i="3"/>
  <c r="L229" i="3"/>
  <c r="M309" i="3"/>
  <c r="M261" i="3"/>
  <c r="K85" i="3"/>
  <c r="K117" i="3"/>
  <c r="J261" i="3"/>
  <c r="I69" i="3"/>
  <c r="I293" i="3"/>
  <c r="I117" i="3"/>
  <c r="G149" i="3"/>
  <c r="H213" i="3"/>
  <c r="F133" i="3"/>
  <c r="H101" i="3"/>
  <c r="G341" i="3"/>
  <c r="G213" i="3"/>
  <c r="G277" i="3"/>
  <c r="G309" i="3"/>
  <c r="F166" i="3"/>
  <c r="E309" i="3"/>
  <c r="C133" i="3"/>
  <c r="AO37" i="3"/>
  <c r="B37" i="3"/>
  <c r="AK37" i="3"/>
  <c r="Z37" i="3"/>
  <c r="AB37" i="3"/>
  <c r="B85" i="3"/>
  <c r="D92" i="3" s="1"/>
  <c r="D213" i="3"/>
  <c r="D165" i="3"/>
  <c r="AL37" i="3"/>
  <c r="AH37" i="3"/>
  <c r="B293" i="3"/>
  <c r="D300" i="3" s="1"/>
  <c r="B117" i="3"/>
  <c r="D124" i="3" s="1"/>
  <c r="AP38" i="3"/>
  <c r="E261" i="3"/>
  <c r="E85" i="3"/>
  <c r="AJ37" i="3"/>
  <c r="E69" i="3"/>
  <c r="E293" i="3"/>
  <c r="G53" i="3"/>
  <c r="H53" i="3"/>
  <c r="J213" i="3"/>
  <c r="J197" i="3"/>
  <c r="K181" i="3"/>
  <c r="K325" i="3"/>
  <c r="L277" i="3"/>
  <c r="M117" i="3"/>
  <c r="K230" i="3"/>
  <c r="M213" i="3"/>
  <c r="M85" i="3"/>
  <c r="M293" i="3"/>
  <c r="AP37" i="3"/>
  <c r="AE37" i="3"/>
  <c r="C69" i="3"/>
  <c r="D245" i="3"/>
  <c r="D69" i="3"/>
  <c r="B133" i="3"/>
  <c r="D140" i="3" s="1"/>
  <c r="D261" i="3"/>
  <c r="D325" i="3"/>
  <c r="B229" i="3"/>
  <c r="D236" i="3" s="1"/>
  <c r="E117" i="3"/>
  <c r="F101" i="3"/>
  <c r="E53" i="3"/>
  <c r="G165" i="3"/>
  <c r="G181" i="3"/>
  <c r="E229" i="3"/>
  <c r="G261" i="3"/>
  <c r="G117" i="3"/>
  <c r="H85" i="3"/>
  <c r="G293" i="3"/>
  <c r="I101" i="3"/>
  <c r="H293" i="3"/>
  <c r="G133" i="3"/>
  <c r="J85" i="3"/>
  <c r="J181" i="3"/>
  <c r="J341" i="3"/>
  <c r="K213" i="3"/>
  <c r="K53" i="3"/>
  <c r="L213" i="3"/>
  <c r="L117" i="3"/>
  <c r="K341" i="3"/>
  <c r="L85" i="3"/>
  <c r="L325" i="3"/>
  <c r="M165" i="3"/>
  <c r="M181" i="3"/>
  <c r="N261" i="3"/>
  <c r="O293" i="3"/>
  <c r="Q325" i="3"/>
  <c r="Q85" i="3"/>
  <c r="Q69" i="3"/>
  <c r="R53" i="3"/>
  <c r="Q149" i="3"/>
  <c r="T181" i="3"/>
  <c r="AM37" i="3"/>
  <c r="C53" i="3"/>
  <c r="D293" i="3"/>
  <c r="D117" i="3"/>
  <c r="D101" i="3"/>
  <c r="D341" i="3"/>
  <c r="D149" i="3"/>
  <c r="C197" i="3"/>
  <c r="B181" i="3"/>
  <c r="D188" i="3" s="1"/>
  <c r="C181" i="3"/>
  <c r="D53" i="3"/>
  <c r="F117" i="3"/>
  <c r="E101" i="3"/>
  <c r="E325" i="3"/>
  <c r="F165" i="3"/>
  <c r="F197" i="3"/>
  <c r="G69" i="3"/>
  <c r="H118" i="3"/>
  <c r="H309" i="3"/>
  <c r="C165" i="3"/>
  <c r="Y37" i="3"/>
  <c r="B197" i="3"/>
  <c r="D204" i="3" s="1"/>
  <c r="B245" i="3"/>
  <c r="D252" i="3" s="1"/>
  <c r="D133" i="3"/>
  <c r="C341" i="3"/>
  <c r="C117" i="3"/>
  <c r="D181" i="3"/>
  <c r="E149" i="3"/>
  <c r="E165" i="3"/>
  <c r="F277" i="3"/>
  <c r="E181" i="3"/>
  <c r="F293" i="3"/>
  <c r="AN37" i="3"/>
  <c r="U133" i="3"/>
  <c r="U197" i="3"/>
  <c r="U181" i="3"/>
  <c r="U165" i="3"/>
  <c r="S229" i="3"/>
  <c r="U85" i="3"/>
  <c r="T213" i="3"/>
  <c r="T325" i="3"/>
  <c r="T165" i="3"/>
  <c r="S310" i="3"/>
  <c r="S277" i="3"/>
  <c r="P149" i="3"/>
  <c r="R325" i="3"/>
  <c r="Q165" i="3"/>
  <c r="P293" i="3"/>
  <c r="P341" i="3"/>
  <c r="P277" i="3"/>
  <c r="O294" i="3"/>
  <c r="O261" i="3"/>
  <c r="O117" i="3"/>
  <c r="M133" i="3"/>
  <c r="M69" i="3"/>
  <c r="N309" i="3"/>
  <c r="L197" i="3"/>
  <c r="L293" i="3"/>
  <c r="J229" i="3"/>
  <c r="K69" i="3"/>
  <c r="J133" i="3"/>
  <c r="L245" i="3"/>
  <c r="J293" i="3"/>
  <c r="K277" i="3"/>
  <c r="I70" i="3"/>
  <c r="J309" i="3"/>
  <c r="H341" i="3"/>
  <c r="I277" i="3"/>
  <c r="I261" i="3"/>
  <c r="H261" i="3"/>
  <c r="B70" i="3"/>
  <c r="E245" i="3"/>
  <c r="B149" i="3"/>
  <c r="D156" i="3" s="1"/>
  <c r="C325" i="3"/>
  <c r="AG37" i="3"/>
  <c r="B165" i="3"/>
  <c r="D172" i="3" s="1"/>
  <c r="AC37" i="3"/>
  <c r="X20" i="3"/>
  <c r="Y44" i="3"/>
  <c r="Y18" i="3"/>
  <c r="Y34" i="3"/>
  <c r="C4" i="29"/>
  <c r="D15" i="28"/>
  <c r="T229" i="3"/>
  <c r="U341" i="3"/>
  <c r="U117" i="3"/>
  <c r="S69" i="3"/>
  <c r="S341" i="3"/>
  <c r="S166" i="3"/>
  <c r="S101" i="3"/>
  <c r="R261" i="3"/>
  <c r="P261" i="3"/>
  <c r="O197" i="3"/>
  <c r="P85" i="3"/>
  <c r="O101" i="3"/>
  <c r="N197" i="3"/>
  <c r="L69" i="3"/>
  <c r="M277" i="3"/>
  <c r="L101" i="3"/>
  <c r="J150" i="3"/>
  <c r="K197" i="3"/>
  <c r="I133" i="3"/>
  <c r="H133" i="3"/>
  <c r="I53" i="3"/>
  <c r="J117" i="3"/>
  <c r="J165" i="3"/>
  <c r="J310" i="3"/>
  <c r="H197" i="3"/>
  <c r="I165" i="3"/>
  <c r="H277" i="3"/>
  <c r="H117" i="3"/>
  <c r="D229" i="3"/>
  <c r="C278" i="3"/>
  <c r="E102" i="3"/>
  <c r="F325" i="3"/>
  <c r="E133" i="3"/>
  <c r="AF37" i="3"/>
  <c r="D85" i="3"/>
  <c r="AO38" i="3"/>
  <c r="B261" i="3"/>
  <c r="D268" i="3" s="1"/>
  <c r="D277" i="3"/>
  <c r="B325" i="3"/>
  <c r="D332" i="3" s="1"/>
  <c r="D197" i="3"/>
  <c r="C229" i="3"/>
  <c r="AA20" i="3"/>
  <c r="AD37" i="3"/>
  <c r="Y38" i="3"/>
  <c r="AK20" i="3"/>
  <c r="AB20" i="3"/>
  <c r="AJ20" i="3"/>
  <c r="AF20" i="3"/>
  <c r="AL20" i="3"/>
  <c r="AN20" i="3"/>
  <c r="AO20" i="3"/>
  <c r="AH20" i="3"/>
  <c r="Z20" i="3"/>
  <c r="AP20" i="3"/>
  <c r="AM20" i="3"/>
  <c r="AC20" i="3"/>
  <c r="Y20" i="3"/>
  <c r="AG20" i="3"/>
  <c r="AI20" i="3"/>
  <c r="Y7" i="19"/>
  <c r="C7" i="19"/>
  <c r="AU7" i="19"/>
  <c r="AT7" i="19"/>
  <c r="X7" i="19"/>
  <c r="B7" i="19"/>
  <c r="B18" i="3"/>
  <c r="B258" i="3"/>
  <c r="B130" i="3"/>
  <c r="B274" i="3"/>
  <c r="B146" i="3"/>
  <c r="C4" i="26"/>
  <c r="B290" i="3"/>
  <c r="B162" i="3"/>
  <c r="B50" i="3"/>
  <c r="B306" i="3"/>
  <c r="B178" i="3"/>
  <c r="B322" i="3"/>
  <c r="B194" i="3"/>
  <c r="B66" i="3"/>
  <c r="C4" i="24"/>
  <c r="B338" i="3"/>
  <c r="B210" i="3"/>
  <c r="B82" i="3"/>
  <c r="B226" i="3"/>
  <c r="B98" i="3"/>
  <c r="B34" i="3"/>
  <c r="B242" i="3"/>
  <c r="B114" i="3"/>
  <c r="C18" i="3"/>
  <c r="C274" i="3"/>
  <c r="C146" i="3"/>
  <c r="C290" i="3"/>
  <c r="C162" i="3"/>
  <c r="C50" i="3"/>
  <c r="C306" i="3"/>
  <c r="C178" i="3"/>
  <c r="C322" i="3"/>
  <c r="C194" i="3"/>
  <c r="C66" i="3"/>
  <c r="C34" i="3"/>
  <c r="C338" i="3"/>
  <c r="C210" i="3"/>
  <c r="C82" i="3"/>
  <c r="C226" i="3"/>
  <c r="C98" i="3"/>
  <c r="C242" i="3"/>
  <c r="C114" i="3"/>
  <c r="C130" i="3"/>
  <c r="C258" i="3"/>
  <c r="C35" i="3"/>
  <c r="C19" i="3" s="1"/>
  <c r="E24" i="4"/>
  <c r="B20" i="3"/>
  <c r="E5" i="3"/>
  <c r="AO214" i="3" s="1"/>
  <c r="C4" i="9"/>
  <c r="B4" i="9"/>
  <c r="C36" i="3"/>
  <c r="C20" i="3" s="1"/>
  <c r="C37" i="3"/>
  <c r="K11" i="3"/>
  <c r="K12" i="3"/>
  <c r="F24" i="12"/>
  <c r="F25" i="12" s="1"/>
  <c r="F25" i="6" s="1"/>
  <c r="I24" i="12"/>
  <c r="I25" i="12" s="1"/>
  <c r="I25" i="6" s="1"/>
  <c r="B4" i="6"/>
  <c r="B4" i="10"/>
  <c r="B11" i="14"/>
  <c r="B4" i="11"/>
  <c r="B5" i="12"/>
  <c r="C4" i="6"/>
  <c r="C11" i="14"/>
  <c r="C4" i="11"/>
  <c r="C5" i="12"/>
  <c r="C4" i="10"/>
  <c r="D26" i="4"/>
  <c r="E14" i="4"/>
  <c r="F15" i="4"/>
  <c r="E17" i="28" s="1"/>
  <c r="F13" i="4"/>
  <c r="D13" i="6" s="1"/>
  <c r="D14" i="14" s="1"/>
  <c r="G11" i="4"/>
  <c r="F6" i="4"/>
  <c r="D5" i="33" s="1"/>
  <c r="G10" i="4"/>
  <c r="B41" i="6"/>
  <c r="F16" i="4"/>
  <c r="D7" i="6" s="1"/>
  <c r="J22" i="12"/>
  <c r="L22" i="12"/>
  <c r="L24" i="12" s="1"/>
  <c r="L25" i="12" s="1"/>
  <c r="S22" i="12"/>
  <c r="M22" i="12"/>
  <c r="T22" i="12"/>
  <c r="T24" i="12" s="1"/>
  <c r="T25" i="12" s="1"/>
  <c r="C22" i="12"/>
  <c r="D22" i="12"/>
  <c r="D24" i="12" s="1"/>
  <c r="D25" i="12" s="1"/>
  <c r="G22" i="12"/>
  <c r="G24" i="12" s="1"/>
  <c r="G25" i="12" s="1"/>
  <c r="B22" i="12"/>
  <c r="B24" i="12" s="1"/>
  <c r="B25" i="12" s="1"/>
  <c r="B13" i="14"/>
  <c r="N22" i="12"/>
  <c r="K22" i="12"/>
  <c r="P22" i="12"/>
  <c r="E22" i="12"/>
  <c r="E24" i="12" s="1"/>
  <c r="E25" i="12" s="1"/>
  <c r="H22" i="12"/>
  <c r="H24" i="12" s="1"/>
  <c r="H25" i="12" s="1"/>
  <c r="U22" i="12"/>
  <c r="R22" i="12"/>
  <c r="R24" i="12" s="1"/>
  <c r="R25" i="12" s="1"/>
  <c r="F317" i="4" l="1"/>
  <c r="F319" i="4" s="1"/>
  <c r="F320" i="4" s="1"/>
  <c r="F57" i="4"/>
  <c r="F59" i="4" s="1"/>
  <c r="F60" i="4" s="1"/>
  <c r="F297" i="4"/>
  <c r="F299" i="4" s="1"/>
  <c r="F300" i="4" s="1"/>
  <c r="F302" i="4"/>
  <c r="F102" i="4"/>
  <c r="F137" i="4"/>
  <c r="F139" i="4" s="1"/>
  <c r="F140" i="4" s="1"/>
  <c r="F282" i="4"/>
  <c r="F402" i="4"/>
  <c r="F62" i="4"/>
  <c r="F242" i="4"/>
  <c r="F97" i="4"/>
  <c r="F99" i="4" s="1"/>
  <c r="F100" i="4" s="1"/>
  <c r="F322" i="4"/>
  <c r="F277" i="4"/>
  <c r="F279" i="4" s="1"/>
  <c r="F280" i="4" s="1"/>
  <c r="F222" i="4"/>
  <c r="F262" i="4"/>
  <c r="F42" i="4"/>
  <c r="F202" i="4"/>
  <c r="F17" i="4"/>
  <c r="F337" i="4"/>
  <c r="F339" i="4" s="1"/>
  <c r="F340" i="4" s="1"/>
  <c r="F177" i="4"/>
  <c r="F179" i="4" s="1"/>
  <c r="F180" i="4" s="1"/>
  <c r="F362" i="4"/>
  <c r="F77" i="4"/>
  <c r="F79" i="4" s="1"/>
  <c r="F80" i="4" s="1"/>
  <c r="F377" i="4"/>
  <c r="F379" i="4" s="1"/>
  <c r="F380" i="4" s="1"/>
  <c r="F182" i="4"/>
  <c r="F237" i="4"/>
  <c r="F239" i="4" s="1"/>
  <c r="F240" i="4" s="1"/>
  <c r="F82" i="4"/>
  <c r="F197" i="4"/>
  <c r="F199" i="4" s="1"/>
  <c r="F200" i="4" s="1"/>
  <c r="F257" i="4"/>
  <c r="F259" i="4" s="1"/>
  <c r="F260" i="4" s="1"/>
  <c r="F117" i="4"/>
  <c r="F119" i="4" s="1"/>
  <c r="F120" i="4" s="1"/>
  <c r="F342" i="4"/>
  <c r="F142" i="4"/>
  <c r="F357" i="4"/>
  <c r="F359" i="4" s="1"/>
  <c r="F360" i="4" s="1"/>
  <c r="F157" i="4"/>
  <c r="F159" i="4" s="1"/>
  <c r="F160" i="4" s="1"/>
  <c r="F397" i="4"/>
  <c r="F399" i="4" s="1"/>
  <c r="F400" i="4" s="1"/>
  <c r="F162" i="4"/>
  <c r="F37" i="4"/>
  <c r="F39" i="4" s="1"/>
  <c r="F40" i="4" s="1"/>
  <c r="F382" i="4"/>
  <c r="F122" i="4"/>
  <c r="F217" i="4"/>
  <c r="F219" i="4" s="1"/>
  <c r="F220" i="4" s="1"/>
  <c r="E4" i="24"/>
  <c r="E15" i="27"/>
  <c r="F4" i="17"/>
  <c r="E4" i="26"/>
  <c r="E4" i="25"/>
  <c r="S342" i="3"/>
  <c r="S182" i="3"/>
  <c r="G326" i="3"/>
  <c r="AB166" i="3"/>
  <c r="AJ294" i="3"/>
  <c r="AF182" i="3"/>
  <c r="AG246" i="3"/>
  <c r="AC310" i="3"/>
  <c r="AH102" i="3"/>
  <c r="C294" i="3"/>
  <c r="L278" i="3"/>
  <c r="AB38" i="3"/>
  <c r="J198" i="3"/>
  <c r="F70" i="3"/>
  <c r="L198" i="3"/>
  <c r="AL54" i="3"/>
  <c r="AO198" i="3"/>
  <c r="AO166" i="3"/>
  <c r="AH278" i="3"/>
  <c r="AJ342" i="3"/>
  <c r="AG118" i="3"/>
  <c r="AL38" i="3"/>
  <c r="B118" i="3"/>
  <c r="E124" i="3" s="1"/>
  <c r="F54" i="3"/>
  <c r="Q102" i="3"/>
  <c r="AK38" i="3"/>
  <c r="K262" i="3"/>
  <c r="L230" i="3"/>
  <c r="AD214" i="3"/>
  <c r="AD182" i="3"/>
  <c r="AL182" i="3"/>
  <c r="AF166" i="3"/>
  <c r="AI118" i="3"/>
  <c r="AF246" i="3"/>
  <c r="AN230" i="3"/>
  <c r="AP326" i="3"/>
  <c r="AJ246" i="3"/>
  <c r="AJ86" i="3"/>
  <c r="X326" i="3"/>
  <c r="AA332" i="3" s="1"/>
  <c r="AE166" i="3"/>
  <c r="AK54" i="3"/>
  <c r="AO230" i="3"/>
  <c r="AL70" i="3"/>
  <c r="AE134" i="3"/>
  <c r="AN278" i="3"/>
  <c r="AE246" i="3"/>
  <c r="AP310" i="3"/>
  <c r="AQ326" i="3"/>
  <c r="AA310" i="3"/>
  <c r="AC246" i="3"/>
  <c r="AB342" i="3"/>
  <c r="AN102" i="3"/>
  <c r="AQ134" i="3"/>
  <c r="AH214" i="3"/>
  <c r="AG134" i="3"/>
  <c r="AK150" i="3"/>
  <c r="AO310" i="3"/>
  <c r="AP262" i="3"/>
  <c r="Z342" i="3"/>
  <c r="AI54" i="3"/>
  <c r="AK230" i="3"/>
  <c r="AO150" i="3"/>
  <c r="AB214" i="3"/>
  <c r="X166" i="3"/>
  <c r="AA172" i="3" s="1"/>
  <c r="AE70" i="3"/>
  <c r="AB134" i="3"/>
  <c r="AG294" i="3"/>
  <c r="X182" i="3"/>
  <c r="AA188" i="3" s="1"/>
  <c r="AC278" i="3"/>
  <c r="X246" i="3"/>
  <c r="AA252" i="3" s="1"/>
  <c r="AP166" i="3"/>
  <c r="AN294" i="3"/>
  <c r="Z262" i="3"/>
  <c r="AI198" i="3"/>
  <c r="AJ118" i="3"/>
  <c r="AJ166" i="3"/>
  <c r="X54" i="3"/>
  <c r="AA60" i="3" s="1"/>
  <c r="AI246" i="3"/>
  <c r="AP294" i="3"/>
  <c r="AP54" i="3"/>
  <c r="X278" i="3"/>
  <c r="AA284" i="3" s="1"/>
  <c r="AG86" i="3"/>
  <c r="AE198" i="3"/>
  <c r="Z310" i="3"/>
  <c r="X310" i="3"/>
  <c r="AA316" i="3" s="1"/>
  <c r="AB118" i="3"/>
  <c r="AM54" i="3"/>
  <c r="AB86" i="3"/>
  <c r="AP198" i="3"/>
  <c r="AK326" i="3"/>
  <c r="AJ262" i="3"/>
  <c r="AG230" i="3"/>
  <c r="AA54" i="3"/>
  <c r="AP278" i="3"/>
  <c r="AP102" i="3"/>
  <c r="X214" i="3"/>
  <c r="AA220" i="3" s="1"/>
  <c r="AA246" i="3"/>
  <c r="AB150" i="3"/>
  <c r="AB230" i="3"/>
  <c r="AH118" i="3"/>
  <c r="AA166" i="3"/>
  <c r="Z150" i="3"/>
  <c r="AK118" i="3"/>
  <c r="AO342" i="3"/>
  <c r="Y118" i="3"/>
  <c r="AJ182" i="3"/>
  <c r="AM278" i="3"/>
  <c r="AF326" i="3"/>
  <c r="AG310" i="3"/>
  <c r="AA198" i="3"/>
  <c r="AG278" i="3"/>
  <c r="AC198" i="3"/>
  <c r="AI70" i="3"/>
  <c r="AJ310" i="3"/>
  <c r="AM326" i="3"/>
  <c r="AK262" i="3"/>
  <c r="AB310" i="3"/>
  <c r="AH230" i="3"/>
  <c r="AE54" i="3"/>
  <c r="AQ262" i="3"/>
  <c r="AP86" i="3"/>
  <c r="AQ86" i="3"/>
  <c r="AQ118" i="3"/>
  <c r="AG54" i="3"/>
  <c r="AD278" i="3"/>
  <c r="AI262" i="3"/>
  <c r="AF54" i="3"/>
  <c r="AF198" i="3"/>
  <c r="AE278" i="3"/>
  <c r="Z70" i="3"/>
  <c r="AC294" i="3"/>
  <c r="Z278" i="3"/>
  <c r="AK246" i="3"/>
  <c r="AI310" i="3"/>
  <c r="Z86" i="3"/>
  <c r="AL134" i="3"/>
  <c r="AN118" i="3"/>
  <c r="AN166" i="3"/>
  <c r="AD310" i="3"/>
  <c r="AL86" i="3"/>
  <c r="AG262" i="3"/>
  <c r="AJ230" i="3"/>
  <c r="Y134" i="3"/>
  <c r="AQ102" i="3"/>
  <c r="AL150" i="3"/>
  <c r="AJ134" i="3"/>
  <c r="AB198" i="3"/>
  <c r="AF86" i="3"/>
  <c r="AM214" i="3"/>
  <c r="AB326" i="3"/>
  <c r="AH294" i="3"/>
  <c r="Y342" i="3"/>
  <c r="AQ310" i="3"/>
  <c r="AP182" i="3"/>
  <c r="AK310" i="3"/>
  <c r="AA278" i="3"/>
  <c r="AM166" i="3"/>
  <c r="AH262" i="3"/>
  <c r="AK214" i="3"/>
  <c r="AI166" i="3"/>
  <c r="AN326" i="3"/>
  <c r="Z182" i="3"/>
  <c r="AM198" i="3"/>
  <c r="AL198" i="3"/>
  <c r="AG326" i="3"/>
  <c r="Z134" i="3"/>
  <c r="AN70" i="3"/>
  <c r="AJ214" i="3"/>
  <c r="AA326" i="3"/>
  <c r="Y294" i="3"/>
  <c r="AH182" i="3"/>
  <c r="AB70" i="3"/>
  <c r="AO278" i="3"/>
  <c r="AP150" i="3"/>
  <c r="AL278" i="3"/>
  <c r="X118" i="3"/>
  <c r="AA124" i="3" s="1"/>
  <c r="AA150" i="3"/>
  <c r="AD102" i="3"/>
  <c r="AG342" i="3"/>
  <c r="AC262" i="3"/>
  <c r="Z198" i="3"/>
  <c r="AB54" i="3"/>
  <c r="AF230" i="3"/>
  <c r="AQ54" i="3"/>
  <c r="AP134" i="3"/>
  <c r="AN86" i="3"/>
  <c r="AO102" i="3"/>
  <c r="AF118" i="3"/>
  <c r="X230" i="3"/>
  <c r="AA236" i="3" s="1"/>
  <c r="AI326" i="3"/>
  <c r="AH246" i="3"/>
  <c r="AM150" i="3"/>
  <c r="Y198" i="3"/>
  <c r="X102" i="3"/>
  <c r="AA108" i="3" s="1"/>
  <c r="AQ70" i="3"/>
  <c r="AO70" i="3"/>
  <c r="AG102" i="3"/>
  <c r="AL310" i="3"/>
  <c r="AQ198" i="3"/>
  <c r="AF310" i="3"/>
  <c r="AO54" i="3"/>
  <c r="Y214" i="3"/>
  <c r="Z118" i="3"/>
  <c r="AH86" i="3"/>
  <c r="AC134" i="3"/>
  <c r="Z54" i="3"/>
  <c r="AO118" i="3"/>
  <c r="AC326" i="3"/>
  <c r="AL294" i="3"/>
  <c r="AI214" i="3"/>
  <c r="AA70" i="3"/>
  <c r="AE342" i="3"/>
  <c r="AD294" i="3"/>
  <c r="AF342" i="3"/>
  <c r="Y70" i="3"/>
  <c r="AL262" i="3"/>
  <c r="AB278" i="3"/>
  <c r="AO182" i="3"/>
  <c r="AQ182" i="3"/>
  <c r="AA342" i="3"/>
  <c r="AI102" i="3"/>
  <c r="AG150" i="3"/>
  <c r="AA118" i="3"/>
  <c r="AN150" i="3"/>
  <c r="AQ214" i="3"/>
  <c r="AC118" i="3"/>
  <c r="AF102" i="3"/>
  <c r="AN342" i="3"/>
  <c r="AJ70" i="3"/>
  <c r="Z214" i="3"/>
  <c r="AK166" i="3"/>
  <c r="AD246" i="3"/>
  <c r="AA182" i="3"/>
  <c r="AG70" i="3"/>
  <c r="AL326" i="3"/>
  <c r="Y54" i="3"/>
  <c r="AK198" i="3"/>
  <c r="AA214" i="3"/>
  <c r="AQ230" i="3"/>
  <c r="AD198" i="3"/>
  <c r="AE86" i="3"/>
  <c r="AC54" i="3"/>
  <c r="AF262" i="3"/>
  <c r="AM86" i="3"/>
  <c r="AE310" i="3"/>
  <c r="AC86" i="3"/>
  <c r="AD118" i="3"/>
  <c r="AJ278" i="3"/>
  <c r="AH310" i="3"/>
  <c r="AE182" i="3"/>
  <c r="AB102" i="3"/>
  <c r="AL102" i="3"/>
  <c r="Y230" i="3"/>
  <c r="AC230" i="3"/>
  <c r="AH166" i="3"/>
  <c r="AK182" i="3"/>
  <c r="AO134" i="3"/>
  <c r="AD166" i="3"/>
  <c r="AJ54" i="3"/>
  <c r="AG214" i="3"/>
  <c r="Z166" i="3"/>
  <c r="AI134" i="3"/>
  <c r="AF150" i="3"/>
  <c r="AD134" i="3"/>
  <c r="AQ342" i="3"/>
  <c r="AQ166" i="3"/>
  <c r="AQ294" i="3"/>
  <c r="AK102" i="3"/>
  <c r="AP246" i="3"/>
  <c r="AJ150" i="3"/>
  <c r="AE214" i="3"/>
  <c r="Y182" i="3"/>
  <c r="AK342" i="3"/>
  <c r="X70" i="3"/>
  <c r="AA76" i="3" s="1"/>
  <c r="AO326" i="3"/>
  <c r="AK134" i="3"/>
  <c r="X294" i="3"/>
  <c r="AA300" i="3" s="1"/>
  <c r="Y166" i="3"/>
  <c r="AK278" i="3"/>
  <c r="X134" i="3"/>
  <c r="AA140" i="3" s="1"/>
  <c r="AF294" i="3"/>
  <c r="AB182" i="3"/>
  <c r="AN262" i="3"/>
  <c r="AI182" i="3"/>
  <c r="AI294" i="3"/>
  <c r="AQ278" i="3"/>
  <c r="AM342" i="3"/>
  <c r="Z230" i="3"/>
  <c r="AH70" i="3"/>
  <c r="AA86" i="3"/>
  <c r="AN246" i="3"/>
  <c r="AM246" i="3"/>
  <c r="AD150" i="3"/>
  <c r="AB246" i="3"/>
  <c r="AD54" i="3"/>
  <c r="Y310" i="3"/>
  <c r="AO86" i="3"/>
  <c r="AN198" i="3"/>
  <c r="AP214" i="3"/>
  <c r="AM310" i="3"/>
  <c r="AD86" i="3"/>
  <c r="AM182" i="3"/>
  <c r="AN214" i="3"/>
  <c r="AP230" i="3"/>
  <c r="AQ150" i="3"/>
  <c r="AH342" i="3"/>
  <c r="AF134" i="3"/>
  <c r="AE262" i="3"/>
  <c r="AG198" i="3"/>
  <c r="AE118" i="3"/>
  <c r="AL342" i="3"/>
  <c r="AM102" i="3"/>
  <c r="AO262" i="3"/>
  <c r="AJ198" i="3"/>
  <c r="AM294" i="3"/>
  <c r="AB294" i="3"/>
  <c r="AA134" i="3"/>
  <c r="AP342" i="3"/>
  <c r="Z246" i="3"/>
  <c r="Y278" i="3"/>
  <c r="AL166" i="3"/>
  <c r="AM262" i="3"/>
  <c r="X86" i="3"/>
  <c r="AA92" i="3" s="1"/>
  <c r="AQ246" i="3"/>
  <c r="AC214" i="3"/>
  <c r="AH326" i="3"/>
  <c r="AP70" i="3"/>
  <c r="Y326" i="3"/>
  <c r="Y86" i="3"/>
  <c r="AJ102" i="3"/>
  <c r="AC342" i="3"/>
  <c r="AD326" i="3"/>
  <c r="AI86" i="3"/>
  <c r="AI278" i="3"/>
  <c r="AH198" i="3"/>
  <c r="AL230" i="3"/>
  <c r="AF214" i="3"/>
  <c r="AH134" i="3"/>
  <c r="AD262" i="3"/>
  <c r="AN54" i="3"/>
  <c r="AC150" i="3"/>
  <c r="AG166" i="3"/>
  <c r="AE294" i="3"/>
  <c r="X198" i="3"/>
  <c r="AA204" i="3" s="1"/>
  <c r="X262" i="3"/>
  <c r="AA268" i="3" s="1"/>
  <c r="AF278" i="3"/>
  <c r="AO294" i="3"/>
  <c r="Z294" i="3"/>
  <c r="AM118" i="3"/>
  <c r="AE230" i="3"/>
  <c r="AG182" i="3"/>
  <c r="Z102" i="3"/>
  <c r="Y262" i="3"/>
  <c r="Z326" i="3"/>
  <c r="Y102" i="3"/>
  <c r="AE326" i="3"/>
  <c r="AI230" i="3"/>
  <c r="AK86" i="3"/>
  <c r="AA230" i="3"/>
  <c r="AI150" i="3"/>
  <c r="AK294" i="3"/>
  <c r="AK70" i="3"/>
  <c r="AA262" i="3"/>
  <c r="AN310" i="3"/>
  <c r="AD342" i="3"/>
  <c r="Y246" i="3"/>
  <c r="AC70" i="3"/>
  <c r="AH150" i="3"/>
  <c r="D118" i="3"/>
  <c r="B278" i="3"/>
  <c r="E284" i="3" s="1"/>
  <c r="J326" i="3"/>
  <c r="Q166" i="3"/>
  <c r="G262" i="3"/>
  <c r="D246" i="3"/>
  <c r="O102" i="3"/>
  <c r="R70" i="3"/>
  <c r="AL214" i="3"/>
  <c r="AA102" i="3"/>
  <c r="X150" i="3"/>
  <c r="AA156" i="3" s="1"/>
  <c r="AM230" i="3"/>
  <c r="M150" i="3"/>
  <c r="O166" i="3"/>
  <c r="AN134" i="3"/>
  <c r="AJ326" i="3"/>
  <c r="AL246" i="3"/>
  <c r="AN182" i="3"/>
  <c r="T230" i="3"/>
  <c r="C230" i="3"/>
  <c r="S214" i="3"/>
  <c r="AH54" i="3"/>
  <c r="AL118" i="3"/>
  <c r="AE102" i="3"/>
  <c r="AL87" i="3"/>
  <c r="AA294" i="3"/>
  <c r="Y150" i="3"/>
  <c r="I18" i="14"/>
  <c r="D8" i="28"/>
  <c r="D9" i="28"/>
  <c r="E8" i="28"/>
  <c r="E9" i="28"/>
  <c r="D21" i="4"/>
  <c r="Y28" i="3"/>
  <c r="E17" i="4"/>
  <c r="G12" i="4"/>
  <c r="Z242" i="3"/>
  <c r="Z226" i="3"/>
  <c r="Z306" i="3"/>
  <c r="Z290" i="3"/>
  <c r="Z178" i="3"/>
  <c r="Z162" i="3"/>
  <c r="Z210" i="3"/>
  <c r="Z130" i="3"/>
  <c r="Z274" i="3"/>
  <c r="Z258" i="3"/>
  <c r="Z194" i="3"/>
  <c r="Z66" i="3"/>
  <c r="Z338" i="3"/>
  <c r="Z146" i="3"/>
  <c r="Z82" i="3"/>
  <c r="Z322" i="3"/>
  <c r="Z114" i="3"/>
  <c r="Z50" i="3"/>
  <c r="Z98" i="3"/>
  <c r="F278" i="3"/>
  <c r="E214" i="3"/>
  <c r="E342" i="3"/>
  <c r="I118" i="3"/>
  <c r="K166" i="3"/>
  <c r="L310" i="3"/>
  <c r="M246" i="3"/>
  <c r="N278" i="3"/>
  <c r="Q278" i="3"/>
  <c r="R262" i="3"/>
  <c r="S102" i="3"/>
  <c r="T55" i="3"/>
  <c r="T342" i="3"/>
  <c r="AE38" i="3"/>
  <c r="D294" i="3"/>
  <c r="G246" i="3"/>
  <c r="I214" i="3"/>
  <c r="G230" i="3"/>
  <c r="H230" i="3"/>
  <c r="J118" i="3"/>
  <c r="L102" i="3"/>
  <c r="O86" i="3"/>
  <c r="N198" i="3"/>
  <c r="P262" i="3"/>
  <c r="S118" i="3"/>
  <c r="U246" i="3"/>
  <c r="B134" i="3"/>
  <c r="E140" i="3" s="1"/>
  <c r="B182" i="3"/>
  <c r="E188" i="3" s="1"/>
  <c r="B214" i="3"/>
  <c r="E220" i="3" s="1"/>
  <c r="D54" i="3"/>
  <c r="H86" i="3"/>
  <c r="O278" i="3"/>
  <c r="N150" i="3"/>
  <c r="P279" i="3"/>
  <c r="P294" i="3"/>
  <c r="P198" i="3"/>
  <c r="Q86" i="3"/>
  <c r="S134" i="3"/>
  <c r="C214" i="3"/>
  <c r="D166" i="3"/>
  <c r="L103" i="3"/>
  <c r="O198" i="3"/>
  <c r="P86" i="3"/>
  <c r="P230" i="3"/>
  <c r="Q134" i="3"/>
  <c r="U214" i="3"/>
  <c r="U102" i="3"/>
  <c r="U326" i="3"/>
  <c r="U198" i="3"/>
  <c r="U54" i="3"/>
  <c r="O182" i="3"/>
  <c r="P342" i="3"/>
  <c r="H310" i="3"/>
  <c r="F102" i="3"/>
  <c r="C198" i="3"/>
  <c r="B246" i="3"/>
  <c r="E252" i="3" s="1"/>
  <c r="G86" i="3"/>
  <c r="G118" i="3"/>
  <c r="I262" i="3"/>
  <c r="J86" i="3"/>
  <c r="K182" i="3"/>
  <c r="J230" i="3"/>
  <c r="N182" i="3"/>
  <c r="L150" i="3"/>
  <c r="N342" i="3"/>
  <c r="O262" i="3"/>
  <c r="N134" i="3"/>
  <c r="P102" i="3"/>
  <c r="P118" i="3"/>
  <c r="O150" i="3"/>
  <c r="R342" i="3"/>
  <c r="S198" i="3"/>
  <c r="S230" i="3"/>
  <c r="H166" i="3"/>
  <c r="I182" i="3"/>
  <c r="N102" i="3"/>
  <c r="P214" i="3"/>
  <c r="G294" i="3"/>
  <c r="C182" i="3"/>
  <c r="E262" i="3"/>
  <c r="E278" i="3"/>
  <c r="I294" i="3"/>
  <c r="K54" i="3"/>
  <c r="L70" i="3"/>
  <c r="L54" i="3"/>
  <c r="M118" i="3"/>
  <c r="N86" i="3"/>
  <c r="O326" i="3"/>
  <c r="P310" i="3"/>
  <c r="Q182" i="3"/>
  <c r="P54" i="3"/>
  <c r="Q246" i="3"/>
  <c r="R182" i="3"/>
  <c r="T102" i="3"/>
  <c r="R230" i="3"/>
  <c r="E230" i="3"/>
  <c r="I86" i="3"/>
  <c r="J166" i="3"/>
  <c r="K118" i="3"/>
  <c r="P150" i="3"/>
  <c r="B230" i="3"/>
  <c r="E236" i="3" s="1"/>
  <c r="H182" i="3"/>
  <c r="J278" i="3"/>
  <c r="J54" i="3"/>
  <c r="I230" i="3"/>
  <c r="K342" i="3"/>
  <c r="M326" i="3"/>
  <c r="O214" i="3"/>
  <c r="P278" i="3"/>
  <c r="R54" i="3"/>
  <c r="S262" i="3"/>
  <c r="T86" i="3"/>
  <c r="U342" i="3"/>
  <c r="T134" i="3"/>
  <c r="U230" i="3"/>
  <c r="C166" i="3"/>
  <c r="E294" i="3"/>
  <c r="C86" i="3"/>
  <c r="H342" i="3"/>
  <c r="D262" i="3"/>
  <c r="C263" i="3"/>
  <c r="H70" i="3"/>
  <c r="L342" i="3"/>
  <c r="Q198" i="3"/>
  <c r="T246" i="3"/>
  <c r="T150" i="3"/>
  <c r="F167" i="3"/>
  <c r="O246" i="3"/>
  <c r="T166" i="3"/>
  <c r="U86" i="3"/>
  <c r="N54" i="3"/>
  <c r="U150" i="3"/>
  <c r="M342" i="3"/>
  <c r="P326" i="3"/>
  <c r="T54" i="3"/>
  <c r="H246" i="3"/>
  <c r="H199" i="3"/>
  <c r="M294" i="3"/>
  <c r="P134" i="3"/>
  <c r="AJ38" i="3"/>
  <c r="H214" i="3"/>
  <c r="J70" i="3"/>
  <c r="I150" i="3"/>
  <c r="P166" i="3"/>
  <c r="N118" i="3"/>
  <c r="U134" i="3"/>
  <c r="U166" i="3"/>
  <c r="I102" i="3"/>
  <c r="I54" i="3"/>
  <c r="Q214" i="3"/>
  <c r="D102" i="3"/>
  <c r="T118" i="3"/>
  <c r="B294" i="3"/>
  <c r="E300" i="3" s="1"/>
  <c r="M182" i="3"/>
  <c r="R86" i="3"/>
  <c r="L86" i="3"/>
  <c r="O342" i="3"/>
  <c r="U70" i="3"/>
  <c r="F182" i="3"/>
  <c r="F199" i="3"/>
  <c r="Q310" i="3"/>
  <c r="R102" i="3"/>
  <c r="R326" i="3"/>
  <c r="J134" i="3"/>
  <c r="N166" i="3"/>
  <c r="R247" i="3"/>
  <c r="T70" i="3"/>
  <c r="I310" i="3"/>
  <c r="P182" i="3"/>
  <c r="R310" i="3"/>
  <c r="S326" i="3"/>
  <c r="S54" i="3"/>
  <c r="T278" i="3"/>
  <c r="H102" i="3"/>
  <c r="L294" i="3"/>
  <c r="R166" i="3"/>
  <c r="R246" i="3"/>
  <c r="S150" i="3"/>
  <c r="J102" i="3"/>
  <c r="L182" i="3"/>
  <c r="M70" i="3"/>
  <c r="U310" i="3"/>
  <c r="Q150" i="3"/>
  <c r="Q262" i="3"/>
  <c r="K150" i="3"/>
  <c r="C54" i="3"/>
  <c r="B102" i="3"/>
  <c r="E150" i="3"/>
  <c r="D198" i="3"/>
  <c r="C262" i="3"/>
  <c r="E343" i="3"/>
  <c r="H294" i="3"/>
  <c r="K246" i="3"/>
  <c r="N246" i="3"/>
  <c r="AC38" i="3"/>
  <c r="E246" i="3"/>
  <c r="B198" i="3"/>
  <c r="E204" i="3" s="1"/>
  <c r="J247" i="3"/>
  <c r="I134" i="3"/>
  <c r="M310" i="3"/>
  <c r="U262" i="3"/>
  <c r="R134" i="3"/>
  <c r="Q294" i="3"/>
  <c r="N310" i="3"/>
  <c r="F230" i="3"/>
  <c r="D263" i="3"/>
  <c r="H326" i="3"/>
  <c r="M54" i="3"/>
  <c r="O118" i="3"/>
  <c r="AA38" i="3"/>
  <c r="E310" i="3"/>
  <c r="D86" i="3"/>
  <c r="K102" i="3"/>
  <c r="G278" i="3"/>
  <c r="F150" i="3"/>
  <c r="Z38" i="3"/>
  <c r="D342" i="3"/>
  <c r="B119" i="3"/>
  <c r="O134" i="3"/>
  <c r="N326" i="3"/>
  <c r="M214" i="3"/>
  <c r="G134" i="3"/>
  <c r="D214" i="3"/>
  <c r="S278" i="3"/>
  <c r="Q54" i="3"/>
  <c r="G310" i="3"/>
  <c r="L166" i="3"/>
  <c r="K278" i="3"/>
  <c r="B166" i="3"/>
  <c r="E172" i="3" s="1"/>
  <c r="H134" i="3"/>
  <c r="K214" i="3"/>
  <c r="F262" i="3"/>
  <c r="S86" i="3"/>
  <c r="S294" i="3"/>
  <c r="AG38" i="3"/>
  <c r="I166" i="3"/>
  <c r="J262" i="3"/>
  <c r="J294" i="3"/>
  <c r="B54" i="3"/>
  <c r="E60" i="3" s="1"/>
  <c r="G342" i="3"/>
  <c r="H54" i="3"/>
  <c r="G151" i="3"/>
  <c r="I342" i="3"/>
  <c r="I198" i="3"/>
  <c r="L134" i="3"/>
  <c r="O310" i="3"/>
  <c r="Q342" i="3"/>
  <c r="F118" i="3"/>
  <c r="N230" i="3"/>
  <c r="N70" i="3"/>
  <c r="K134" i="3"/>
  <c r="K86" i="3"/>
  <c r="U278" i="3"/>
  <c r="T214" i="3"/>
  <c r="Q118" i="3"/>
  <c r="N294" i="3"/>
  <c r="I278" i="3"/>
  <c r="G198" i="3"/>
  <c r="D326" i="3"/>
  <c r="D278" i="3"/>
  <c r="X38" i="3"/>
  <c r="AA44" i="3" s="1"/>
  <c r="T294" i="3"/>
  <c r="T326" i="3"/>
  <c r="M278" i="3"/>
  <c r="H262" i="3"/>
  <c r="K294" i="3"/>
  <c r="P167" i="3"/>
  <c r="R214" i="3"/>
  <c r="C150" i="3"/>
  <c r="B326" i="3"/>
  <c r="E332" i="3" s="1"/>
  <c r="U182" i="3"/>
  <c r="T310" i="3"/>
  <c r="P246" i="3"/>
  <c r="M86" i="3"/>
  <c r="L118" i="3"/>
  <c r="F134" i="3"/>
  <c r="F310" i="3"/>
  <c r="E134" i="3"/>
  <c r="AA348" i="3"/>
  <c r="C70" i="3"/>
  <c r="C102" i="3"/>
  <c r="G150" i="3"/>
  <c r="M262" i="3"/>
  <c r="E118" i="3"/>
  <c r="D230" i="3"/>
  <c r="C134" i="3"/>
  <c r="R150" i="3"/>
  <c r="O70" i="3"/>
  <c r="H198" i="3"/>
  <c r="K70" i="3"/>
  <c r="S246" i="3"/>
  <c r="D150" i="3"/>
  <c r="AI38" i="3"/>
  <c r="H278" i="3"/>
  <c r="C246" i="3"/>
  <c r="E166" i="3"/>
  <c r="J246" i="3"/>
  <c r="R198" i="3"/>
  <c r="L214" i="3"/>
  <c r="G70" i="3"/>
  <c r="C118" i="3"/>
  <c r="AD38" i="3"/>
  <c r="I326" i="3"/>
  <c r="F214" i="3"/>
  <c r="C326" i="3"/>
  <c r="C327" i="3"/>
  <c r="O230" i="3"/>
  <c r="D182" i="3"/>
  <c r="AQ38" i="3"/>
  <c r="B262" i="3"/>
  <c r="E268" i="3" s="1"/>
  <c r="U118" i="3"/>
  <c r="M198" i="3"/>
  <c r="M166" i="3"/>
  <c r="K326" i="3"/>
  <c r="J342" i="3"/>
  <c r="H150" i="3"/>
  <c r="I246" i="3"/>
  <c r="AH38" i="3"/>
  <c r="G166" i="3"/>
  <c r="J214" i="3"/>
  <c r="R118" i="3"/>
  <c r="F246" i="3"/>
  <c r="E54" i="3"/>
  <c r="G54" i="3"/>
  <c r="B310" i="3"/>
  <c r="E316" i="3" s="1"/>
  <c r="U294" i="3"/>
  <c r="T198" i="3"/>
  <c r="G182" i="3"/>
  <c r="B342" i="3"/>
  <c r="E348" i="3" s="1"/>
  <c r="L326" i="3"/>
  <c r="G102" i="3"/>
  <c r="P70" i="3"/>
  <c r="B86" i="3"/>
  <c r="E92" i="3" s="1"/>
  <c r="C310" i="3"/>
  <c r="AN38" i="3"/>
  <c r="R278" i="3"/>
  <c r="M134" i="3"/>
  <c r="M102" i="3"/>
  <c r="C342" i="3"/>
  <c r="T182" i="3"/>
  <c r="D310" i="3"/>
  <c r="J182" i="3"/>
  <c r="M230" i="3"/>
  <c r="N262" i="3"/>
  <c r="Q326" i="3"/>
  <c r="F326" i="3"/>
  <c r="E326" i="3"/>
  <c r="E70" i="3"/>
  <c r="E86" i="3"/>
  <c r="O54" i="3"/>
  <c r="F294" i="3"/>
  <c r="K310" i="3"/>
  <c r="F198" i="3"/>
  <c r="AQ21" i="3"/>
  <c r="AO21" i="3"/>
  <c r="G214" i="3"/>
  <c r="Z18" i="3"/>
  <c r="Z34" i="3"/>
  <c r="D4" i="29"/>
  <c r="E15" i="28"/>
  <c r="E198" i="3"/>
  <c r="F342" i="3"/>
  <c r="N151" i="3"/>
  <c r="Q230" i="3"/>
  <c r="S70" i="3"/>
  <c r="AF38" i="3"/>
  <c r="Q70" i="3"/>
  <c r="E182" i="3"/>
  <c r="D134" i="3"/>
  <c r="Y21" i="3"/>
  <c r="AM38" i="3"/>
  <c r="N214" i="3"/>
  <c r="L246" i="3"/>
  <c r="Z21" i="3"/>
  <c r="AM21" i="3"/>
  <c r="L262" i="3"/>
  <c r="F86" i="3"/>
  <c r="R294" i="3"/>
  <c r="B150" i="3"/>
  <c r="E156" i="3" s="1"/>
  <c r="M151" i="3"/>
  <c r="D70" i="3"/>
  <c r="X21" i="3"/>
  <c r="K198" i="3"/>
  <c r="AP21" i="3"/>
  <c r="AH21" i="3"/>
  <c r="AN21" i="3"/>
  <c r="AC21" i="3"/>
  <c r="AI21" i="3"/>
  <c r="AA21" i="3"/>
  <c r="Z28" i="3"/>
  <c r="AF21" i="3"/>
  <c r="AG21" i="3"/>
  <c r="AK21" i="3"/>
  <c r="AB21" i="3"/>
  <c r="AD21" i="3"/>
  <c r="AE21" i="3"/>
  <c r="AJ21" i="3"/>
  <c r="AL21" i="3"/>
  <c r="C14" i="6"/>
  <c r="B566" i="19"/>
  <c r="B535" i="19"/>
  <c r="B597" i="19"/>
  <c r="B628" i="19"/>
  <c r="B318" i="19"/>
  <c r="B380" i="19"/>
  <c r="B349" i="19"/>
  <c r="B442" i="19"/>
  <c r="B411" i="19"/>
  <c r="B287" i="19"/>
  <c r="B256" i="19"/>
  <c r="B504" i="19"/>
  <c r="B101" i="19"/>
  <c r="B132" i="19"/>
  <c r="B473" i="19"/>
  <c r="B163" i="19"/>
  <c r="B225" i="19"/>
  <c r="B70" i="19"/>
  <c r="B194" i="19"/>
  <c r="B39" i="19"/>
  <c r="X442" i="19"/>
  <c r="X411" i="19"/>
  <c r="X473" i="19"/>
  <c r="X566" i="19"/>
  <c r="X535" i="19"/>
  <c r="X504" i="19"/>
  <c r="X597" i="19"/>
  <c r="X628" i="19"/>
  <c r="X318" i="19"/>
  <c r="X132" i="19"/>
  <c r="X163" i="19"/>
  <c r="X380" i="19"/>
  <c r="X225" i="19"/>
  <c r="X194" i="19"/>
  <c r="X349" i="19"/>
  <c r="X287" i="19"/>
  <c r="X256" i="19"/>
  <c r="X39" i="19"/>
  <c r="X101" i="19"/>
  <c r="X70" i="19"/>
  <c r="Z7" i="19"/>
  <c r="D7" i="19"/>
  <c r="AV7" i="19"/>
  <c r="AT566" i="19"/>
  <c r="AT535" i="19"/>
  <c r="AT597" i="19"/>
  <c r="AT628" i="19"/>
  <c r="AT318" i="19"/>
  <c r="AT380" i="19"/>
  <c r="AT349" i="19"/>
  <c r="AT442" i="19"/>
  <c r="AT411" i="19"/>
  <c r="AT504" i="19"/>
  <c r="AT287" i="19"/>
  <c r="AT256" i="19"/>
  <c r="AT473" i="19"/>
  <c r="AT101" i="19"/>
  <c r="AT132" i="19"/>
  <c r="AT163" i="19"/>
  <c r="AT70" i="19"/>
  <c r="AT225" i="19"/>
  <c r="AT194" i="19"/>
  <c r="AT39" i="19"/>
  <c r="AU597" i="19"/>
  <c r="AU628" i="19"/>
  <c r="AU318" i="19"/>
  <c r="AU442" i="19"/>
  <c r="AU473" i="19"/>
  <c r="AU504" i="19"/>
  <c r="AU380" i="19"/>
  <c r="AU287" i="19"/>
  <c r="AU256" i="19"/>
  <c r="AU411" i="19"/>
  <c r="AU349" i="19"/>
  <c r="AU535" i="19"/>
  <c r="AU101" i="19"/>
  <c r="AU132" i="19"/>
  <c r="AU163" i="19"/>
  <c r="AU70" i="19"/>
  <c r="AU566" i="19"/>
  <c r="AU225" i="19"/>
  <c r="AU194" i="19"/>
  <c r="AU39" i="19"/>
  <c r="C597" i="19"/>
  <c r="C628" i="19"/>
  <c r="C318" i="19"/>
  <c r="C473" i="19"/>
  <c r="C287" i="19"/>
  <c r="C256" i="19"/>
  <c r="C504" i="19"/>
  <c r="C101" i="19"/>
  <c r="C566" i="19"/>
  <c r="C442" i="19"/>
  <c r="C132" i="19"/>
  <c r="C380" i="19"/>
  <c r="C163" i="19"/>
  <c r="C411" i="19"/>
  <c r="C349" i="19"/>
  <c r="C225" i="19"/>
  <c r="C194" i="19"/>
  <c r="C535" i="19"/>
  <c r="C70" i="19"/>
  <c r="C39" i="19"/>
  <c r="F24" i="4"/>
  <c r="D8" i="6"/>
  <c r="Y442" i="19"/>
  <c r="Y411" i="19"/>
  <c r="Y473" i="19"/>
  <c r="Y566" i="19"/>
  <c r="Y535" i="19"/>
  <c r="Y504" i="19"/>
  <c r="Y597" i="19"/>
  <c r="Y628" i="19"/>
  <c r="Y163" i="19"/>
  <c r="Y380" i="19"/>
  <c r="Y225" i="19"/>
  <c r="Y194" i="19"/>
  <c r="Y349" i="19"/>
  <c r="Y318" i="19"/>
  <c r="Y287" i="19"/>
  <c r="Y256" i="19"/>
  <c r="Y101" i="19"/>
  <c r="Y132" i="19"/>
  <c r="Y39" i="19"/>
  <c r="Y70" i="19"/>
  <c r="C44" i="3"/>
  <c r="D290" i="3"/>
  <c r="D162" i="3"/>
  <c r="D50" i="3"/>
  <c r="D306" i="3"/>
  <c r="D178" i="3"/>
  <c r="D322" i="3"/>
  <c r="D194" i="3"/>
  <c r="D66" i="3"/>
  <c r="D338" i="3"/>
  <c r="D210" i="3"/>
  <c r="D82" i="3"/>
  <c r="D226" i="3"/>
  <c r="D98" i="3"/>
  <c r="D34" i="3"/>
  <c r="D242" i="3"/>
  <c r="D114" i="3"/>
  <c r="D258" i="3"/>
  <c r="D130" i="3"/>
  <c r="D146" i="3"/>
  <c r="D18" i="3"/>
  <c r="D274" i="3"/>
  <c r="C21" i="3"/>
  <c r="B21" i="3"/>
  <c r="C38" i="3"/>
  <c r="F5" i="3"/>
  <c r="B38" i="3"/>
  <c r="D4" i="9"/>
  <c r="D35" i="3"/>
  <c r="D37" i="3"/>
  <c r="D21" i="3" s="1"/>
  <c r="D38" i="3"/>
  <c r="D36" i="3"/>
  <c r="D20" i="3" s="1"/>
  <c r="B35" i="6"/>
  <c r="C24" i="12"/>
  <c r="C25" i="12" s="1"/>
  <c r="C25" i="6" s="1"/>
  <c r="P24" i="12"/>
  <c r="P25" i="12" s="1"/>
  <c r="P25" i="6" s="1"/>
  <c r="J24" i="12"/>
  <c r="J25" i="12" s="1"/>
  <c r="J25" i="6" s="1"/>
  <c r="T25" i="6"/>
  <c r="R25" i="6"/>
  <c r="H25" i="6"/>
  <c r="B25" i="6"/>
  <c r="L25" i="6"/>
  <c r="M24" i="12"/>
  <c r="M25" i="12" s="1"/>
  <c r="M18" i="14" s="1"/>
  <c r="K24" i="12"/>
  <c r="K25" i="12" s="1"/>
  <c r="K25" i="6" s="1"/>
  <c r="E25" i="6"/>
  <c r="D25" i="6"/>
  <c r="S24" i="12"/>
  <c r="S25" i="12" s="1"/>
  <c r="S25" i="6" s="1"/>
  <c r="U24" i="12"/>
  <c r="U25" i="12" s="1"/>
  <c r="U25" i="6" s="1"/>
  <c r="N24" i="12"/>
  <c r="N25" i="12" s="1"/>
  <c r="N25" i="6" s="1"/>
  <c r="G25" i="6"/>
  <c r="Q18" i="14"/>
  <c r="D4" i="6"/>
  <c r="D11" i="14"/>
  <c r="D4" i="11"/>
  <c r="D5" i="12"/>
  <c r="D4" i="10"/>
  <c r="F18" i="14"/>
  <c r="O18" i="14"/>
  <c r="G6" i="4"/>
  <c r="E5" i="33" s="1"/>
  <c r="F14" i="4"/>
  <c r="G15" i="4"/>
  <c r="G13" i="4"/>
  <c r="E13" i="6" s="1"/>
  <c r="H11" i="4"/>
  <c r="H10" i="4"/>
  <c r="B12" i="14"/>
  <c r="B7" i="1"/>
  <c r="G16" i="4"/>
  <c r="E7" i="6" s="1"/>
  <c r="P18" i="14"/>
  <c r="L18" i="14"/>
  <c r="B18" i="14"/>
  <c r="H18" i="14"/>
  <c r="T18" i="14"/>
  <c r="G18" i="14"/>
  <c r="D18" i="14"/>
  <c r="R18" i="14"/>
  <c r="E18" i="14"/>
  <c r="G82" i="4" l="1"/>
  <c r="G242" i="4"/>
  <c r="G277" i="4"/>
  <c r="G162" i="4"/>
  <c r="G397" i="4"/>
  <c r="G399" i="4" s="1"/>
  <c r="G400" i="4" s="1"/>
  <c r="G42" i="4"/>
  <c r="G302" i="4"/>
  <c r="G382" i="4"/>
  <c r="G377" i="4"/>
  <c r="G379" i="4" s="1"/>
  <c r="G380" i="4" s="1"/>
  <c r="G122" i="4"/>
  <c r="G362" i="4"/>
  <c r="G262" i="4"/>
  <c r="G337" i="4"/>
  <c r="G339" i="4" s="1"/>
  <c r="G340" i="4" s="1"/>
  <c r="G257" i="4"/>
  <c r="G259" i="4" s="1"/>
  <c r="G260" i="4" s="1"/>
  <c r="G142" i="4"/>
  <c r="G197" i="4"/>
  <c r="G199" i="4" s="1"/>
  <c r="G200" i="4" s="1"/>
  <c r="G157" i="4"/>
  <c r="G159" i="4" s="1"/>
  <c r="G160" i="4" s="1"/>
  <c r="G77" i="4"/>
  <c r="G79" i="4" s="1"/>
  <c r="G80" i="4" s="1"/>
  <c r="G182" i="4"/>
  <c r="G37" i="4"/>
  <c r="G39" i="4" s="1"/>
  <c r="G40" i="4" s="1"/>
  <c r="G402" i="4"/>
  <c r="G342" i="4"/>
  <c r="G322" i="4"/>
  <c r="G57" i="4"/>
  <c r="G59" i="4" s="1"/>
  <c r="G60" i="4" s="1"/>
  <c r="G97" i="4"/>
  <c r="G99" i="4" s="1"/>
  <c r="G100" i="4" s="1"/>
  <c r="G282" i="4"/>
  <c r="G297" i="4"/>
  <c r="G299" i="4" s="1"/>
  <c r="G300" i="4" s="1"/>
  <c r="G317" i="4"/>
  <c r="G319" i="4" s="1"/>
  <c r="G320" i="4" s="1"/>
  <c r="C28" i="3"/>
  <c r="C29" i="3" s="1"/>
  <c r="G17" i="4"/>
  <c r="G19" i="4" s="1"/>
  <c r="G20" i="4" s="1"/>
  <c r="G222" i="4"/>
  <c r="G202" i="4"/>
  <c r="G357" i="4"/>
  <c r="G217" i="4"/>
  <c r="G137" i="4"/>
  <c r="G139" i="4" s="1"/>
  <c r="G140" i="4" s="1"/>
  <c r="G117" i="4"/>
  <c r="G119" i="4" s="1"/>
  <c r="G120" i="4" s="1"/>
  <c r="G237" i="4"/>
  <c r="G239" i="4" s="1"/>
  <c r="G240" i="4" s="1"/>
  <c r="G177" i="4"/>
  <c r="G179" i="4" s="1"/>
  <c r="G180" i="4" s="1"/>
  <c r="B12" i="1"/>
  <c r="E14" i="14"/>
  <c r="F4" i="25"/>
  <c r="F4" i="26"/>
  <c r="F15" i="27"/>
  <c r="G4" i="17"/>
  <c r="AH231" i="3"/>
  <c r="Y279" i="3"/>
  <c r="AJ343" i="3"/>
  <c r="AD103" i="3"/>
  <c r="AO279" i="3"/>
  <c r="G87" i="3"/>
  <c r="Q71" i="3"/>
  <c r="U151" i="3"/>
  <c r="U167" i="3"/>
  <c r="N167" i="3"/>
  <c r="I231" i="3"/>
  <c r="Q215" i="3"/>
  <c r="E263" i="3"/>
  <c r="Q279" i="3"/>
  <c r="L71" i="3"/>
  <c r="U183" i="3"/>
  <c r="K231" i="3"/>
  <c r="N231" i="3"/>
  <c r="B55" i="3"/>
  <c r="F60" i="3" s="1"/>
  <c r="K279" i="3"/>
  <c r="H103" i="3"/>
  <c r="AQ39" i="3"/>
  <c r="C311" i="3"/>
  <c r="D215" i="3"/>
  <c r="S183" i="3"/>
  <c r="P183" i="3"/>
  <c r="G311" i="3"/>
  <c r="F119" i="3"/>
  <c r="T215" i="3"/>
  <c r="I135" i="3"/>
  <c r="AN119" i="3"/>
  <c r="E183" i="3"/>
  <c r="T263" i="3"/>
  <c r="S279" i="3"/>
  <c r="AQ215" i="3"/>
  <c r="AB231" i="3"/>
  <c r="AL55" i="3"/>
  <c r="AQ71" i="3"/>
  <c r="R327" i="3"/>
  <c r="AM39" i="3"/>
  <c r="D247" i="3"/>
  <c r="D151" i="3"/>
  <c r="M167" i="3"/>
  <c r="R135" i="3"/>
  <c r="K343" i="3"/>
  <c r="N103" i="3"/>
  <c r="O119" i="3"/>
  <c r="B343" i="3"/>
  <c r="F348" i="3" s="1"/>
  <c r="K247" i="3"/>
  <c r="J103" i="3"/>
  <c r="L119" i="3"/>
  <c r="E151" i="3"/>
  <c r="O215" i="3"/>
  <c r="S151" i="3"/>
  <c r="J343" i="3"/>
  <c r="G167" i="3"/>
  <c r="U295" i="3"/>
  <c r="R199" i="3"/>
  <c r="AO39" i="3"/>
  <c r="H167" i="3"/>
  <c r="L279" i="3"/>
  <c r="B135" i="3"/>
  <c r="F140" i="3" s="1"/>
  <c r="R167" i="3"/>
  <c r="T279" i="3"/>
  <c r="K135" i="3"/>
  <c r="N119" i="3"/>
  <c r="AM231" i="3"/>
  <c r="AP135" i="3"/>
  <c r="AP215" i="3"/>
  <c r="AE279" i="3"/>
  <c r="X151" i="3"/>
  <c r="AB156" i="3" s="1"/>
  <c r="AG183" i="3"/>
  <c r="AM263" i="3"/>
  <c r="AC119" i="3"/>
  <c r="AF199" i="3"/>
  <c r="AK103" i="3"/>
  <c r="AC151" i="3"/>
  <c r="AJ103" i="3"/>
  <c r="AM151" i="3"/>
  <c r="AG216" i="3"/>
  <c r="Z263" i="3"/>
  <c r="AG263" i="3"/>
  <c r="AI87" i="3"/>
  <c r="X183" i="3"/>
  <c r="AB188" i="3" s="1"/>
  <c r="AI55" i="3"/>
  <c r="Z311" i="3"/>
  <c r="AD55" i="3"/>
  <c r="AH311" i="3"/>
  <c r="AJ199" i="3"/>
  <c r="AE231" i="3"/>
  <c r="AB135" i="3"/>
  <c r="X279" i="3"/>
  <c r="AB284" i="3" s="1"/>
  <c r="Z55" i="3"/>
  <c r="Z167" i="3"/>
  <c r="AH327" i="3"/>
  <c r="AB87" i="3"/>
  <c r="AP231" i="3"/>
  <c r="AI103" i="3"/>
  <c r="AH263" i="3"/>
  <c r="AJ183" i="3"/>
  <c r="AN199" i="3"/>
  <c r="AG55" i="3"/>
  <c r="AC87" i="3"/>
  <c r="Y151" i="3"/>
  <c r="AH87" i="3"/>
  <c r="AC183" i="3"/>
  <c r="Z199" i="3"/>
  <c r="Y343" i="3"/>
  <c r="AB279" i="3"/>
  <c r="AP71" i="3"/>
  <c r="AI231" i="3"/>
  <c r="AP151" i="3"/>
  <c r="Y215" i="3"/>
  <c r="AK183" i="3"/>
  <c r="AQ311" i="3"/>
  <c r="AF167" i="3"/>
  <c r="AO183" i="3"/>
  <c r="AP328" i="3"/>
  <c r="AP183" i="3"/>
  <c r="X103" i="3"/>
  <c r="AB108" i="3" s="1"/>
  <c r="AB151" i="3"/>
  <c r="AI183" i="3"/>
  <c r="AL199" i="3"/>
  <c r="Y327" i="3"/>
  <c r="AG199" i="3"/>
  <c r="AF215" i="3"/>
  <c r="AE103" i="3"/>
  <c r="AB327" i="3"/>
  <c r="AD311" i="3"/>
  <c r="AN120" i="3"/>
  <c r="AD199" i="3"/>
  <c r="AQ247" i="3"/>
  <c r="AF263" i="3"/>
  <c r="AI167" i="3"/>
  <c r="AF296" i="3"/>
  <c r="AO151" i="3"/>
  <c r="AF71" i="3"/>
  <c r="AK135" i="3"/>
  <c r="AG247" i="3"/>
  <c r="AQ327" i="3"/>
  <c r="AA135" i="3"/>
  <c r="AE215" i="3"/>
  <c r="AG279" i="3"/>
  <c r="AJ263" i="3"/>
  <c r="AA71" i="3"/>
  <c r="AQ263" i="3"/>
  <c r="AG343" i="3"/>
  <c r="Y183" i="3"/>
  <c r="AP87" i="3"/>
  <c r="AH119" i="3"/>
  <c r="AD151" i="3"/>
  <c r="AE263" i="3"/>
  <c r="AE87" i="3"/>
  <c r="AM135" i="3"/>
  <c r="AG71" i="3"/>
  <c r="AO55" i="3"/>
  <c r="AE55" i="3"/>
  <c r="AN312" i="3"/>
  <c r="Y103" i="3"/>
  <c r="AQ343" i="3"/>
  <c r="AG295" i="3"/>
  <c r="AL279" i="3"/>
  <c r="Z295" i="3"/>
  <c r="AI151" i="3"/>
  <c r="AC103" i="3"/>
  <c r="AD231" i="3"/>
  <c r="AK263" i="3"/>
  <c r="AF87" i="3"/>
  <c r="AN279" i="3"/>
  <c r="AL327" i="3"/>
  <c r="AO215" i="3"/>
  <c r="AL119" i="3"/>
  <c r="AI264" i="3"/>
  <c r="AH167" i="3"/>
  <c r="AJ279" i="3"/>
  <c r="AK200" i="3"/>
  <c r="Z71" i="3"/>
  <c r="AI343" i="3"/>
  <c r="AO327" i="3"/>
  <c r="AD215" i="3"/>
  <c r="AP263" i="3"/>
  <c r="AG87" i="3"/>
  <c r="AM55" i="3"/>
  <c r="AM279" i="3"/>
  <c r="AA215" i="3"/>
  <c r="AO231" i="3"/>
  <c r="AB55" i="3"/>
  <c r="AP167" i="3"/>
  <c r="Y263" i="3"/>
  <c r="AH151" i="3"/>
  <c r="Z327" i="3"/>
  <c r="AQ183" i="3"/>
  <c r="AL167" i="3"/>
  <c r="AB103" i="3"/>
  <c r="X263" i="3"/>
  <c r="AB268" i="3" s="1"/>
  <c r="X135" i="3"/>
  <c r="AB140" i="3" s="1"/>
  <c r="Y71" i="3"/>
  <c r="AP295" i="3"/>
  <c r="AA87" i="3"/>
  <c r="AJ311" i="3"/>
  <c r="Z135" i="3"/>
  <c r="AC343" i="3"/>
  <c r="AQ119" i="3"/>
  <c r="AN263" i="3"/>
  <c r="Z215" i="3"/>
  <c r="X55" i="3"/>
  <c r="AB60" i="3" s="1"/>
  <c r="AC135" i="3"/>
  <c r="AN55" i="3"/>
  <c r="AC167" i="3"/>
  <c r="AD135" i="3"/>
  <c r="AD247" i="3"/>
  <c r="AD71" i="3"/>
  <c r="AH215" i="3"/>
  <c r="AC199" i="3"/>
  <c r="AI215" i="3"/>
  <c r="AC247" i="3"/>
  <c r="AN215" i="3"/>
  <c r="AL311" i="3"/>
  <c r="AJ135" i="3"/>
  <c r="AO311" i="3"/>
  <c r="Y135" i="3"/>
  <c r="AG167" i="3"/>
  <c r="AC295" i="3"/>
  <c r="AL263" i="3"/>
  <c r="AD327" i="3"/>
  <c r="AF295" i="3"/>
  <c r="AK327" i="3"/>
  <c r="X71" i="3"/>
  <c r="AB76" i="3" s="1"/>
  <c r="AA120" i="3"/>
  <c r="Z151" i="3"/>
  <c r="AC311" i="3"/>
  <c r="Z87" i="3"/>
  <c r="AN231" i="3"/>
  <c r="AM215" i="3"/>
  <c r="AK343" i="3"/>
  <c r="AO119" i="3"/>
  <c r="AJ87" i="3"/>
  <c r="AI135" i="3"/>
  <c r="Z343" i="3"/>
  <c r="AH343" i="3"/>
  <c r="AG119" i="3"/>
  <c r="Y199" i="3"/>
  <c r="AK247" i="3"/>
  <c r="AF120" i="3"/>
  <c r="AB167" i="3"/>
  <c r="AF279" i="3"/>
  <c r="AO263" i="3"/>
  <c r="AA183" i="3"/>
  <c r="AC71" i="3"/>
  <c r="AQ151" i="3"/>
  <c r="X119" i="3"/>
  <c r="AF103" i="3"/>
  <c r="AM343" i="3"/>
  <c r="AD263" i="3"/>
  <c r="AH183" i="3"/>
  <c r="AQ295" i="3"/>
  <c r="AK215" i="3"/>
  <c r="AG311" i="3"/>
  <c r="AG103" i="3"/>
  <c r="AB343" i="3"/>
  <c r="Z119" i="3"/>
  <c r="AL343" i="3"/>
  <c r="AE343" i="3"/>
  <c r="AA88" i="3"/>
  <c r="AL135" i="3"/>
  <c r="X215" i="3"/>
  <c r="AO295" i="3"/>
  <c r="AO103" i="3"/>
  <c r="X87" i="3"/>
  <c r="AB92" i="3" s="1"/>
  <c r="AD343" i="3"/>
  <c r="AF312" i="3"/>
  <c r="AE295" i="3"/>
  <c r="AH135" i="3"/>
  <c r="AC327" i="3"/>
  <c r="AK119" i="3"/>
  <c r="AB56" i="3"/>
  <c r="Y231" i="3"/>
  <c r="AP327" i="3"/>
  <c r="AI311" i="3"/>
  <c r="M327" i="3"/>
  <c r="I311" i="3"/>
  <c r="P327" i="3"/>
  <c r="Q199" i="3"/>
  <c r="G103" i="3"/>
  <c r="U87" i="3"/>
  <c r="AP119" i="3"/>
  <c r="Y119" i="3"/>
  <c r="X295" i="3"/>
  <c r="AB300" i="3" s="1"/>
  <c r="AN295" i="3"/>
  <c r="AQ199" i="3"/>
  <c r="AL151" i="3"/>
  <c r="AI295" i="3"/>
  <c r="AJ280" i="3"/>
  <c r="AE151" i="3"/>
  <c r="AE119" i="3"/>
  <c r="AD279" i="3"/>
  <c r="X231" i="3"/>
  <c r="AB236" i="3" s="1"/>
  <c r="AN343" i="3"/>
  <c r="AI71" i="3"/>
  <c r="Z247" i="3"/>
  <c r="Z103" i="3"/>
  <c r="AK151" i="3"/>
  <c r="AA119" i="3"/>
  <c r="AN183" i="3"/>
  <c r="AB183" i="3"/>
  <c r="AE71" i="3"/>
  <c r="AF183" i="3"/>
  <c r="AO87" i="3"/>
  <c r="AD183" i="3"/>
  <c r="AM119" i="3"/>
  <c r="AE311" i="3"/>
  <c r="AM311" i="3"/>
  <c r="AE247" i="3"/>
  <c r="AO247" i="3"/>
  <c r="AH71" i="3"/>
  <c r="AM88" i="3"/>
  <c r="AA295" i="3"/>
  <c r="AK295" i="3"/>
  <c r="C199" i="3"/>
  <c r="AA103" i="3"/>
  <c r="AQ103" i="3"/>
  <c r="AJ327" i="3"/>
  <c r="AL103" i="3"/>
  <c r="AA231" i="3"/>
  <c r="AB311" i="3"/>
  <c r="AK55" i="3"/>
  <c r="AQ279" i="3"/>
  <c r="AM327" i="3"/>
  <c r="AP343" i="3"/>
  <c r="AA199" i="3"/>
  <c r="AM103" i="3"/>
  <c r="AJ296" i="3"/>
  <c r="AI199" i="3"/>
  <c r="AI247" i="3"/>
  <c r="AO71" i="3"/>
  <c r="Y167" i="3"/>
  <c r="AI327" i="3"/>
  <c r="AP152" i="3"/>
  <c r="AD167" i="3"/>
  <c r="Y87" i="3"/>
  <c r="AI119" i="3"/>
  <c r="AJ71" i="3"/>
  <c r="AA279" i="3"/>
  <c r="AH103" i="3"/>
  <c r="AL231" i="3"/>
  <c r="AE167" i="3"/>
  <c r="AO343" i="3"/>
  <c r="AJ247" i="3"/>
  <c r="AF343" i="3"/>
  <c r="AH295" i="3"/>
  <c r="AN151" i="3"/>
  <c r="AM247" i="3"/>
  <c r="AK199" i="3"/>
  <c r="AK311" i="3"/>
  <c r="Z231" i="3"/>
  <c r="AI184" i="3"/>
  <c r="AB119" i="3"/>
  <c r="AJ295" i="3"/>
  <c r="Z183" i="3"/>
  <c r="AK87" i="3"/>
  <c r="Y55" i="3"/>
  <c r="AF231" i="3"/>
  <c r="AA247" i="3"/>
  <c r="AN135" i="3"/>
  <c r="AO199" i="3"/>
  <c r="AM167" i="3"/>
  <c r="AD295" i="3"/>
  <c r="AP247" i="3"/>
  <c r="AK167" i="3"/>
  <c r="AQ231" i="3"/>
  <c r="AN87" i="3"/>
  <c r="AB215" i="3"/>
  <c r="AH247" i="3"/>
  <c r="AN167" i="3"/>
  <c r="Y295" i="3"/>
  <c r="AN71" i="3"/>
  <c r="AN311" i="3"/>
  <c r="X247" i="3"/>
  <c r="AB252" i="3" s="1"/>
  <c r="AD119" i="3"/>
  <c r="AI263" i="3"/>
  <c r="AH199" i="3"/>
  <c r="AE183" i="3"/>
  <c r="AE200" i="3"/>
  <c r="AC263" i="3"/>
  <c r="AB199" i="3"/>
  <c r="AG215" i="3"/>
  <c r="AC55" i="3"/>
  <c r="AF55" i="3"/>
  <c r="AN327" i="3"/>
  <c r="AI104" i="3"/>
  <c r="AJ167" i="3"/>
  <c r="AC279" i="3"/>
  <c r="AA327" i="3"/>
  <c r="X167" i="3"/>
  <c r="AB172" i="3" s="1"/>
  <c r="AK279" i="3"/>
  <c r="AF311" i="3"/>
  <c r="AN247" i="3"/>
  <c r="AP55" i="3"/>
  <c r="AK71" i="3"/>
  <c r="AC88" i="3"/>
  <c r="AE199" i="3"/>
  <c r="AG151" i="3"/>
  <c r="AP311" i="3"/>
  <c r="AC231" i="3"/>
  <c r="AH279" i="3"/>
  <c r="AF247" i="3"/>
  <c r="X343" i="3"/>
  <c r="AF151" i="3"/>
  <c r="AA343" i="3"/>
  <c r="AG231" i="3"/>
  <c r="AC215" i="3"/>
  <c r="AF327" i="3"/>
  <c r="AA151" i="3"/>
  <c r="X199" i="3"/>
  <c r="AB204" i="3" s="1"/>
  <c r="AJ215" i="3"/>
  <c r="AM71" i="3"/>
  <c r="AO167" i="3"/>
  <c r="AA55" i="3"/>
  <c r="I87" i="3"/>
  <c r="S263" i="3"/>
  <c r="I215" i="3"/>
  <c r="C135" i="3"/>
  <c r="T167" i="3"/>
  <c r="D71" i="3"/>
  <c r="O151" i="3"/>
  <c r="M183" i="3"/>
  <c r="F151" i="3"/>
  <c r="E71" i="3"/>
  <c r="P215" i="3"/>
  <c r="C151" i="3"/>
  <c r="C343" i="3"/>
  <c r="T151" i="3"/>
  <c r="E295" i="3"/>
  <c r="Q151" i="3"/>
  <c r="U71" i="3"/>
  <c r="K199" i="3"/>
  <c r="L167" i="3"/>
  <c r="E199" i="3"/>
  <c r="U279" i="3"/>
  <c r="K215" i="3"/>
  <c r="U215" i="3"/>
  <c r="S55" i="3"/>
  <c r="H183" i="3"/>
  <c r="B311" i="3"/>
  <c r="F316" i="3" s="1"/>
  <c r="G55" i="3"/>
  <c r="B167" i="3"/>
  <c r="F172" i="3" s="1"/>
  <c r="F183" i="3"/>
  <c r="P199" i="3"/>
  <c r="AK120" i="3"/>
  <c r="AA311" i="3"/>
  <c r="X311" i="3"/>
  <c r="AB316" i="3" s="1"/>
  <c r="Z279" i="3"/>
  <c r="AL295" i="3"/>
  <c r="AB295" i="3"/>
  <c r="AQ87" i="3"/>
  <c r="AL247" i="3"/>
  <c r="AP279" i="3"/>
  <c r="AQ55" i="3"/>
  <c r="AM199" i="3"/>
  <c r="T71" i="3"/>
  <c r="O199" i="3"/>
  <c r="K263" i="3"/>
  <c r="C87" i="3"/>
  <c r="AB263" i="3"/>
  <c r="AP103" i="3"/>
  <c r="R231" i="3"/>
  <c r="F71" i="3"/>
  <c r="G279" i="3"/>
  <c r="U263" i="3"/>
  <c r="F103" i="3"/>
  <c r="J135" i="3"/>
  <c r="E311" i="3"/>
  <c r="J327" i="3"/>
  <c r="M103" i="3"/>
  <c r="K295" i="3"/>
  <c r="H87" i="3"/>
  <c r="P311" i="3"/>
  <c r="F87" i="3"/>
  <c r="M71" i="3"/>
  <c r="S231" i="3"/>
  <c r="N135" i="3"/>
  <c r="Q183" i="3"/>
  <c r="T87" i="3"/>
  <c r="N295" i="3"/>
  <c r="E247" i="3"/>
  <c r="O311" i="3"/>
  <c r="E135" i="3"/>
  <c r="Q167" i="3"/>
  <c r="AH39" i="3"/>
  <c r="AD39" i="3"/>
  <c r="AJ231" i="3"/>
  <c r="X327" i="3"/>
  <c r="AB332" i="3" s="1"/>
  <c r="AJ119" i="3"/>
  <c r="AQ135" i="3"/>
  <c r="AE184" i="3"/>
  <c r="AD87" i="3"/>
  <c r="Y311" i="3"/>
  <c r="AL71" i="3"/>
  <c r="I183" i="3"/>
  <c r="D167" i="3"/>
  <c r="Q263" i="3"/>
  <c r="AK231" i="3"/>
  <c r="P55" i="3"/>
  <c r="H119" i="3"/>
  <c r="R119" i="3"/>
  <c r="C103" i="3"/>
  <c r="F279" i="3"/>
  <c r="M279" i="3"/>
  <c r="R183" i="3"/>
  <c r="C119" i="3"/>
  <c r="G199" i="3"/>
  <c r="G215" i="3"/>
  <c r="H247" i="3"/>
  <c r="Q87" i="3"/>
  <c r="AL39" i="3"/>
  <c r="C183" i="3"/>
  <c r="J263" i="3"/>
  <c r="D87" i="3"/>
  <c r="L199" i="3"/>
  <c r="M295" i="3"/>
  <c r="AJ39" i="3"/>
  <c r="E55" i="3"/>
  <c r="AE135" i="3"/>
  <c r="AJ151" i="3"/>
  <c r="AO135" i="3"/>
  <c r="AL183" i="3"/>
  <c r="AI279" i="3"/>
  <c r="AM295" i="3"/>
  <c r="AB247" i="3"/>
  <c r="AN103" i="3"/>
  <c r="AJ120" i="3"/>
  <c r="S87" i="3"/>
  <c r="R71" i="3"/>
  <c r="U247" i="3"/>
  <c r="AB71" i="3"/>
  <c r="AE327" i="3"/>
  <c r="P119" i="3"/>
  <c r="N263" i="3"/>
  <c r="P343" i="3"/>
  <c r="P231" i="3"/>
  <c r="D135" i="3"/>
  <c r="H311" i="3"/>
  <c r="U55" i="3"/>
  <c r="D279" i="3"/>
  <c r="B103" i="3"/>
  <c r="F108" i="3" s="1"/>
  <c r="N247" i="3"/>
  <c r="H279" i="3"/>
  <c r="J183" i="3"/>
  <c r="M311" i="3"/>
  <c r="I119" i="3"/>
  <c r="H215" i="3"/>
  <c r="R55" i="3"/>
  <c r="E215" i="3"/>
  <c r="O55" i="3"/>
  <c r="N279" i="3"/>
  <c r="F135" i="3"/>
  <c r="O231" i="3"/>
  <c r="F327" i="3"/>
  <c r="O295" i="3"/>
  <c r="Y247" i="3"/>
  <c r="AA263" i="3"/>
  <c r="AL215" i="3"/>
  <c r="AF119" i="3"/>
  <c r="AP199" i="3"/>
  <c r="AE120" i="3"/>
  <c r="AH55" i="3"/>
  <c r="AA167" i="3"/>
  <c r="AG327" i="3"/>
  <c r="B5" i="1"/>
  <c r="F4" i="24"/>
  <c r="J18" i="14"/>
  <c r="K18" i="14"/>
  <c r="U18" i="14"/>
  <c r="C15" i="6"/>
  <c r="E12" i="28"/>
  <c r="E10" i="28"/>
  <c r="E8" i="6"/>
  <c r="F17" i="28"/>
  <c r="D12" i="28"/>
  <c r="D10" i="28"/>
  <c r="G359" i="4"/>
  <c r="G360" i="4" s="1"/>
  <c r="G219" i="4"/>
  <c r="G220" i="4" s="1"/>
  <c r="G279" i="4"/>
  <c r="G280" i="4" s="1"/>
  <c r="E19" i="4"/>
  <c r="E20" i="4" s="1"/>
  <c r="F19" i="4"/>
  <c r="F20" i="4" s="1"/>
  <c r="D16" i="9" s="1"/>
  <c r="AA338" i="3"/>
  <c r="AA306" i="3"/>
  <c r="AA274" i="3"/>
  <c r="AA242" i="3"/>
  <c r="AA210" i="3"/>
  <c r="AA178" i="3"/>
  <c r="AA146" i="3"/>
  <c r="AA226" i="3"/>
  <c r="AA114" i="3"/>
  <c r="AA82" i="3"/>
  <c r="AA50" i="3"/>
  <c r="AA130" i="3"/>
  <c r="AA290" i="3"/>
  <c r="AA162" i="3"/>
  <c r="AA98" i="3"/>
  <c r="AA258" i="3"/>
  <c r="AA194" i="3"/>
  <c r="AA66" i="3"/>
  <c r="AA322" i="3"/>
  <c r="AK22" i="3"/>
  <c r="Y22" i="3"/>
  <c r="AG22" i="3"/>
  <c r="AP22" i="3"/>
  <c r="AL22" i="3"/>
  <c r="Z22" i="3"/>
  <c r="AH22" i="3"/>
  <c r="AN22" i="3"/>
  <c r="AA28" i="3"/>
  <c r="AO22" i="3"/>
  <c r="AI22" i="3"/>
  <c r="AA18" i="3"/>
  <c r="AA34" i="3"/>
  <c r="E4" i="29"/>
  <c r="F15" i="28"/>
  <c r="AQ22" i="3"/>
  <c r="AE22" i="3"/>
  <c r="AM22" i="3"/>
  <c r="S167" i="3"/>
  <c r="O167" i="3"/>
  <c r="G183" i="3"/>
  <c r="O103" i="3"/>
  <c r="P247" i="3"/>
  <c r="H295" i="3"/>
  <c r="B87" i="3"/>
  <c r="F92" i="3" s="1"/>
  <c r="E168" i="3"/>
  <c r="D311" i="3"/>
  <c r="S327" i="3"/>
  <c r="M215" i="3"/>
  <c r="N311" i="3"/>
  <c r="H136" i="3"/>
  <c r="D343" i="3"/>
  <c r="K167" i="3"/>
  <c r="D119" i="3"/>
  <c r="I247" i="3"/>
  <c r="R279" i="3"/>
  <c r="U152" i="3"/>
  <c r="D327" i="3"/>
  <c r="P263" i="3"/>
  <c r="I279" i="3"/>
  <c r="R280" i="3"/>
  <c r="AC22" i="3"/>
  <c r="L343" i="3"/>
  <c r="AA39" i="3"/>
  <c r="R215" i="3"/>
  <c r="J55" i="3"/>
  <c r="B231" i="3"/>
  <c r="F236" i="3" s="1"/>
  <c r="T119" i="3"/>
  <c r="Q103" i="3"/>
  <c r="AJ22" i="3"/>
  <c r="J119" i="3"/>
  <c r="N71" i="3"/>
  <c r="U168" i="3"/>
  <c r="I327" i="3"/>
  <c r="S119" i="3"/>
  <c r="T343" i="3"/>
  <c r="J231" i="3"/>
  <c r="I103" i="3"/>
  <c r="B151" i="3"/>
  <c r="F156" i="3" s="1"/>
  <c r="S71" i="3"/>
  <c r="R103" i="3"/>
  <c r="P71" i="3"/>
  <c r="L215" i="3"/>
  <c r="B295" i="3"/>
  <c r="F300" i="3" s="1"/>
  <c r="U343" i="3"/>
  <c r="M119" i="3"/>
  <c r="K183" i="3"/>
  <c r="J279" i="3"/>
  <c r="U199" i="3"/>
  <c r="R295" i="3"/>
  <c r="F247" i="3"/>
  <c r="O183" i="3"/>
  <c r="I295" i="3"/>
  <c r="I280" i="3"/>
  <c r="C247" i="3"/>
  <c r="AF22" i="3"/>
  <c r="U119" i="3"/>
  <c r="L327" i="3"/>
  <c r="AB39" i="3"/>
  <c r="O135" i="3"/>
  <c r="M343" i="3"/>
  <c r="G135" i="3"/>
  <c r="D103" i="3"/>
  <c r="U231" i="3"/>
  <c r="I167" i="3"/>
  <c r="S215" i="3"/>
  <c r="L135" i="3"/>
  <c r="F231" i="3"/>
  <c r="T327" i="3"/>
  <c r="S343" i="3"/>
  <c r="S247" i="3"/>
  <c r="I263" i="3"/>
  <c r="M55" i="3"/>
  <c r="N215" i="3"/>
  <c r="S344" i="3"/>
  <c r="E327" i="3"/>
  <c r="N343" i="3"/>
  <c r="C71" i="3"/>
  <c r="E167" i="3"/>
  <c r="O87" i="3"/>
  <c r="M87" i="3"/>
  <c r="K311" i="3"/>
  <c r="D152" i="3"/>
  <c r="N327" i="3"/>
  <c r="L247" i="3"/>
  <c r="AA22" i="3"/>
  <c r="J87" i="3"/>
  <c r="F295" i="3"/>
  <c r="Q135" i="3"/>
  <c r="O247" i="3"/>
  <c r="H135" i="3"/>
  <c r="P248" i="3"/>
  <c r="E103" i="3"/>
  <c r="L168" i="3"/>
  <c r="H263" i="3"/>
  <c r="U311" i="3"/>
  <c r="O263" i="3"/>
  <c r="H280" i="3"/>
  <c r="T135" i="3"/>
  <c r="G231" i="3"/>
  <c r="P87" i="3"/>
  <c r="R87" i="3"/>
  <c r="K87" i="3"/>
  <c r="K120" i="3"/>
  <c r="M199" i="3"/>
  <c r="L87" i="3"/>
  <c r="K119" i="3"/>
  <c r="AB22" i="3"/>
  <c r="X22" i="3"/>
  <c r="Q119" i="3"/>
  <c r="N87" i="3"/>
  <c r="B263" i="3"/>
  <c r="F268" i="3" s="1"/>
  <c r="S295" i="3"/>
  <c r="P232" i="3"/>
  <c r="B215" i="3"/>
  <c r="F220" i="3" s="1"/>
  <c r="B183" i="3"/>
  <c r="F188" i="3" s="1"/>
  <c r="F55" i="3"/>
  <c r="G263" i="3"/>
  <c r="AN39" i="3"/>
  <c r="C215" i="3"/>
  <c r="U103" i="3"/>
  <c r="P151" i="3"/>
  <c r="O279" i="3"/>
  <c r="B247" i="3"/>
  <c r="F252" i="3" s="1"/>
  <c r="J295" i="3"/>
  <c r="I151" i="3"/>
  <c r="D104" i="3"/>
  <c r="C231" i="3"/>
  <c r="E231" i="3"/>
  <c r="M247" i="3"/>
  <c r="H55" i="3"/>
  <c r="R343" i="3"/>
  <c r="J311" i="3"/>
  <c r="Z39" i="3"/>
  <c r="R56" i="3"/>
  <c r="C167" i="3"/>
  <c r="G295" i="3"/>
  <c r="L263" i="3"/>
  <c r="S311" i="3"/>
  <c r="D295" i="3"/>
  <c r="K151" i="3"/>
  <c r="B200" i="3"/>
  <c r="F311" i="3"/>
  <c r="Q327" i="3"/>
  <c r="D183" i="3"/>
  <c r="E119" i="3"/>
  <c r="D231" i="3"/>
  <c r="P103" i="3"/>
  <c r="G136" i="3"/>
  <c r="AF39" i="3"/>
  <c r="I199" i="3"/>
  <c r="L231" i="3"/>
  <c r="T295" i="3"/>
  <c r="J200" i="3"/>
  <c r="O327" i="3"/>
  <c r="N199" i="3"/>
  <c r="G200" i="3"/>
  <c r="F343" i="3"/>
  <c r="G119" i="3"/>
  <c r="T311" i="3"/>
  <c r="G327" i="3"/>
  <c r="D55" i="3"/>
  <c r="J215" i="3"/>
  <c r="B279" i="3"/>
  <c r="F284" i="3" s="1"/>
  <c r="M263" i="3"/>
  <c r="S103" i="3"/>
  <c r="S199" i="3"/>
  <c r="G71" i="3"/>
  <c r="O71" i="3"/>
  <c r="T199" i="3"/>
  <c r="I55" i="3"/>
  <c r="N183" i="3"/>
  <c r="AD22" i="3"/>
  <c r="Q343" i="3"/>
  <c r="I71" i="3"/>
  <c r="K71" i="3"/>
  <c r="B71" i="3"/>
  <c r="O248" i="3"/>
  <c r="T103" i="3"/>
  <c r="F215" i="3"/>
  <c r="S216" i="3"/>
  <c r="Q247" i="3"/>
  <c r="L295" i="3"/>
  <c r="N55" i="3"/>
  <c r="S296" i="3"/>
  <c r="E87" i="3"/>
  <c r="H327" i="3"/>
  <c r="J167" i="3"/>
  <c r="J199" i="3"/>
  <c r="G247" i="3"/>
  <c r="C55" i="3"/>
  <c r="L311" i="3"/>
  <c r="D328" i="3"/>
  <c r="L183" i="3"/>
  <c r="F263" i="3"/>
  <c r="Q311" i="3"/>
  <c r="K327" i="3"/>
  <c r="R263" i="3"/>
  <c r="M135" i="3"/>
  <c r="T248" i="3"/>
  <c r="M231" i="3"/>
  <c r="Q231" i="3"/>
  <c r="T231" i="3"/>
  <c r="B199" i="3"/>
  <c r="F204" i="3" s="1"/>
  <c r="U135" i="3"/>
  <c r="T247" i="3"/>
  <c r="P135" i="3"/>
  <c r="K103" i="3"/>
  <c r="H71" i="3"/>
  <c r="G343" i="3"/>
  <c r="R151" i="3"/>
  <c r="P295" i="3"/>
  <c r="O343" i="3"/>
  <c r="L55" i="3"/>
  <c r="J71" i="3"/>
  <c r="B327" i="3"/>
  <c r="F332" i="3" s="1"/>
  <c r="C279" i="3"/>
  <c r="H343" i="3"/>
  <c r="C295" i="3"/>
  <c r="U327" i="3"/>
  <c r="S135" i="3"/>
  <c r="Q295" i="3"/>
  <c r="J151" i="3"/>
  <c r="H151" i="3"/>
  <c r="I343" i="3"/>
  <c r="D312" i="3"/>
  <c r="D199" i="3"/>
  <c r="Q55" i="3"/>
  <c r="K55" i="3"/>
  <c r="H231" i="3"/>
  <c r="T183" i="3"/>
  <c r="R311" i="3"/>
  <c r="L151" i="3"/>
  <c r="X39" i="3"/>
  <c r="C13" i="14"/>
  <c r="C18" i="14"/>
  <c r="AV628" i="19"/>
  <c r="AV380" i="19"/>
  <c r="AV349" i="19"/>
  <c r="AV442" i="19"/>
  <c r="AV411" i="19"/>
  <c r="AV473" i="19"/>
  <c r="AV566" i="19"/>
  <c r="AV535" i="19"/>
  <c r="AV504" i="19"/>
  <c r="AV318" i="19"/>
  <c r="AV101" i="19"/>
  <c r="AV132" i="19"/>
  <c r="AV597" i="19"/>
  <c r="AV163" i="19"/>
  <c r="AV70" i="19"/>
  <c r="AV225" i="19"/>
  <c r="AV194" i="19"/>
  <c r="AV287" i="19"/>
  <c r="AV256" i="19"/>
  <c r="AV39" i="19"/>
  <c r="N18" i="14"/>
  <c r="D628" i="19"/>
  <c r="D380" i="19"/>
  <c r="D349" i="19"/>
  <c r="D442" i="19"/>
  <c r="D411" i="19"/>
  <c r="D473" i="19"/>
  <c r="D566" i="19"/>
  <c r="D535" i="19"/>
  <c r="D504" i="19"/>
  <c r="D597" i="19"/>
  <c r="D132" i="19"/>
  <c r="D163" i="19"/>
  <c r="D318" i="19"/>
  <c r="D225" i="19"/>
  <c r="D194" i="19"/>
  <c r="D287" i="19"/>
  <c r="D256" i="19"/>
  <c r="D101" i="19"/>
  <c r="D39" i="19"/>
  <c r="D70" i="19"/>
  <c r="D14" i="6"/>
  <c r="D15" i="6" s="1"/>
  <c r="Z473" i="19"/>
  <c r="Z566" i="19"/>
  <c r="Z535" i="19"/>
  <c r="Z504" i="19"/>
  <c r="Z597" i="19"/>
  <c r="Z628" i="19"/>
  <c r="Z318" i="19"/>
  <c r="Z380" i="19"/>
  <c r="Z349" i="19"/>
  <c r="Z442" i="19"/>
  <c r="Z225" i="19"/>
  <c r="Z194" i="19"/>
  <c r="Z411" i="19"/>
  <c r="Z287" i="19"/>
  <c r="Z256" i="19"/>
  <c r="Z101" i="19"/>
  <c r="Z132" i="19"/>
  <c r="Z163" i="19"/>
  <c r="Z39" i="19"/>
  <c r="Z70" i="19"/>
  <c r="AW7" i="19"/>
  <c r="AA7" i="19"/>
  <c r="E7" i="19"/>
  <c r="X42" i="19"/>
  <c r="E22" i="4"/>
  <c r="H12" i="4"/>
  <c r="E306" i="3"/>
  <c r="E178" i="3"/>
  <c r="E322" i="3"/>
  <c r="E194" i="3"/>
  <c r="E66" i="3"/>
  <c r="E338" i="3"/>
  <c r="E210" i="3"/>
  <c r="E82" i="3"/>
  <c r="E226" i="3"/>
  <c r="E98" i="3"/>
  <c r="E242" i="3"/>
  <c r="E114" i="3"/>
  <c r="E258" i="3"/>
  <c r="E130" i="3"/>
  <c r="E34" i="3"/>
  <c r="E18" i="3"/>
  <c r="E274" i="3"/>
  <c r="E146" i="3"/>
  <c r="E290" i="3"/>
  <c r="E50" i="3"/>
  <c r="E162" i="3"/>
  <c r="G24" i="4"/>
  <c r="D44" i="3"/>
  <c r="D19" i="3"/>
  <c r="D39" i="3"/>
  <c r="B39" i="3"/>
  <c r="G5" i="3"/>
  <c r="F124" i="3"/>
  <c r="C39" i="3"/>
  <c r="E4" i="9"/>
  <c r="S18" i="14"/>
  <c r="E35" i="3"/>
  <c r="E39" i="3"/>
  <c r="E38" i="3"/>
  <c r="E37" i="3"/>
  <c r="E36" i="3"/>
  <c r="E20" i="3" s="1"/>
  <c r="M25" i="6"/>
  <c r="E4" i="6"/>
  <c r="E11" i="14"/>
  <c r="E4" i="11"/>
  <c r="E5" i="12"/>
  <c r="E4" i="10"/>
  <c r="X40" i="19"/>
  <c r="X41" i="19"/>
  <c r="C41" i="6"/>
  <c r="I6" i="4"/>
  <c r="G5" i="33" s="1"/>
  <c r="G14" i="4"/>
  <c r="H13" i="4"/>
  <c r="F13" i="6" s="1"/>
  <c r="F14" i="14" s="1"/>
  <c r="H15" i="4"/>
  <c r="I11" i="4"/>
  <c r="I10" i="4"/>
  <c r="H16" i="4"/>
  <c r="F7" i="6" s="1"/>
  <c r="C12" i="14"/>
  <c r="E7" i="17"/>
  <c r="H262" i="4" l="1"/>
  <c r="H377" i="4"/>
  <c r="H379" i="4" s="1"/>
  <c r="H380" i="4" s="1"/>
  <c r="H362" i="4"/>
  <c r="H57" i="4"/>
  <c r="H59" i="4" s="1"/>
  <c r="H60" i="4" s="1"/>
  <c r="H137" i="4"/>
  <c r="H139" i="4" s="1"/>
  <c r="H140" i="4" s="1"/>
  <c r="H317" i="4"/>
  <c r="H319" i="4" s="1"/>
  <c r="H320" i="4" s="1"/>
  <c r="H197" i="4"/>
  <c r="H199" i="4" s="1"/>
  <c r="H200" i="4" s="1"/>
  <c r="H357" i="4"/>
  <c r="H297" i="4"/>
  <c r="H299" i="4" s="1"/>
  <c r="H300" i="4" s="1"/>
  <c r="H42" i="4"/>
  <c r="H277" i="4"/>
  <c r="H279" i="4" s="1"/>
  <c r="H280" i="4" s="1"/>
  <c r="H102" i="4"/>
  <c r="H257" i="4"/>
  <c r="H259" i="4" s="1"/>
  <c r="H260" i="4" s="1"/>
  <c r="H242" i="4"/>
  <c r="H382" i="4"/>
  <c r="H162" i="4"/>
  <c r="H337" i="4"/>
  <c r="H339" i="4" s="1"/>
  <c r="H340" i="4" s="1"/>
  <c r="H97" i="4"/>
  <c r="H99" i="4" s="1"/>
  <c r="H100" i="4" s="1"/>
  <c r="H402" i="4"/>
  <c r="H302" i="4"/>
  <c r="H157" i="4"/>
  <c r="H159" i="4" s="1"/>
  <c r="H160" i="4" s="1"/>
  <c r="H177" i="4"/>
  <c r="H179" i="4" s="1"/>
  <c r="H180" i="4" s="1"/>
  <c r="D28" i="3"/>
  <c r="D29" i="3" s="1"/>
  <c r="H82" i="4"/>
  <c r="H182" i="4"/>
  <c r="H217" i="4"/>
  <c r="H219" i="4" s="1"/>
  <c r="H220" i="4" s="1"/>
  <c r="H37" i="4"/>
  <c r="H39" i="4" s="1"/>
  <c r="H40" i="4" s="1"/>
  <c r="H142" i="4"/>
  <c r="H122" i="4"/>
  <c r="H222" i="4"/>
  <c r="H322" i="4"/>
  <c r="H282" i="4"/>
  <c r="H202" i="4"/>
  <c r="H342" i="4"/>
  <c r="H77" i="4"/>
  <c r="H79" i="4" s="1"/>
  <c r="H80" i="4" s="1"/>
  <c r="H4" i="24"/>
  <c r="H4" i="25"/>
  <c r="H15" i="27"/>
  <c r="I4" i="17"/>
  <c r="H4" i="26"/>
  <c r="C35" i="6"/>
  <c r="G296" i="3"/>
  <c r="C344" i="3"/>
  <c r="K152" i="3"/>
  <c r="R104" i="3"/>
  <c r="M216" i="3"/>
  <c r="T88" i="3"/>
  <c r="D280" i="3"/>
  <c r="J72" i="3"/>
  <c r="C248" i="3"/>
  <c r="AP120" i="3"/>
  <c r="I248" i="3"/>
  <c r="L344" i="3"/>
  <c r="Q152" i="3"/>
  <c r="G328" i="3"/>
  <c r="C120" i="3"/>
  <c r="T280" i="3"/>
  <c r="K72" i="3"/>
  <c r="P312" i="3"/>
  <c r="E152" i="3"/>
  <c r="U136" i="3"/>
  <c r="AP248" i="3"/>
  <c r="U232" i="3"/>
  <c r="E248" i="3"/>
  <c r="AD40" i="3"/>
  <c r="T136" i="3"/>
  <c r="O264" i="3"/>
  <c r="J312" i="3"/>
  <c r="R328" i="3"/>
  <c r="J216" i="3"/>
  <c r="P184" i="3"/>
  <c r="I184" i="3"/>
  <c r="X88" i="3"/>
  <c r="Z136" i="3"/>
  <c r="AD169" i="3"/>
  <c r="AM136" i="3"/>
  <c r="AF104" i="3"/>
  <c r="AG248" i="3"/>
  <c r="AP232" i="3"/>
  <c r="AK104" i="3"/>
  <c r="AG152" i="3"/>
  <c r="AI72" i="3"/>
  <c r="AQ248" i="3"/>
  <c r="AO136" i="3"/>
  <c r="AN152" i="3"/>
  <c r="AI88" i="3"/>
  <c r="AG264" i="3"/>
  <c r="AH56" i="3"/>
  <c r="AJ232" i="3"/>
  <c r="AQ72" i="3"/>
  <c r="AN136" i="3"/>
  <c r="AL136" i="3"/>
  <c r="Z312" i="3"/>
  <c r="AD233" i="3"/>
  <c r="AO152" i="3"/>
  <c r="AH232" i="3"/>
  <c r="AQ88" i="3"/>
  <c r="T328" i="3"/>
  <c r="G312" i="3"/>
  <c r="K328" i="3"/>
  <c r="Q232" i="3"/>
  <c r="I264" i="3"/>
  <c r="C104" i="3"/>
  <c r="U296" i="3"/>
  <c r="D120" i="3"/>
  <c r="Z40" i="3"/>
  <c r="L152" i="3"/>
  <c r="R232" i="3"/>
  <c r="H200" i="3"/>
  <c r="P296" i="3"/>
  <c r="L216" i="3"/>
  <c r="AP136" i="3"/>
  <c r="AG296" i="3"/>
  <c r="Q136" i="3"/>
  <c r="J120" i="3"/>
  <c r="D88" i="3"/>
  <c r="M168" i="3"/>
  <c r="M344" i="3"/>
  <c r="U200" i="3"/>
  <c r="E104" i="3"/>
  <c r="H248" i="3"/>
  <c r="AQ184" i="3"/>
  <c r="AQ136" i="3"/>
  <c r="B216" i="3"/>
  <c r="G220" i="3" s="1"/>
  <c r="P104" i="3"/>
  <c r="H344" i="3"/>
  <c r="C200" i="3"/>
  <c r="Q312" i="3"/>
  <c r="D296" i="3"/>
  <c r="AJ40" i="3"/>
  <c r="N280" i="3"/>
  <c r="E136" i="3"/>
  <c r="N56" i="3"/>
  <c r="J184" i="3"/>
  <c r="B104" i="3"/>
  <c r="AQ152" i="3"/>
  <c r="E23" i="4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F8" i="28"/>
  <c r="F9" i="28"/>
  <c r="F8" i="6"/>
  <c r="F41" i="6" s="1"/>
  <c r="G17" i="28"/>
  <c r="C16" i="9"/>
  <c r="E16" i="9"/>
  <c r="I12" i="4"/>
  <c r="D13" i="14"/>
  <c r="AC258" i="3"/>
  <c r="AC242" i="3"/>
  <c r="AC130" i="3"/>
  <c r="AC162" i="3"/>
  <c r="AC274" i="3"/>
  <c r="AC50" i="3"/>
  <c r="AC194" i="3"/>
  <c r="AC66" i="3"/>
  <c r="AC338" i="3"/>
  <c r="AC146" i="3"/>
  <c r="AC98" i="3"/>
  <c r="AC322" i="3"/>
  <c r="AC226" i="3"/>
  <c r="AC114" i="3"/>
  <c r="AC306" i="3"/>
  <c r="AC290" i="3"/>
  <c r="AC210" i="3"/>
  <c r="AC82" i="3"/>
  <c r="AC178" i="3"/>
  <c r="C136" i="3"/>
  <c r="L120" i="3"/>
  <c r="I72" i="3"/>
  <c r="Q168" i="3"/>
  <c r="Q328" i="3"/>
  <c r="M328" i="3"/>
  <c r="N216" i="3"/>
  <c r="U104" i="3"/>
  <c r="J328" i="3"/>
  <c r="H328" i="3"/>
  <c r="K168" i="3"/>
  <c r="L312" i="3"/>
  <c r="C88" i="3"/>
  <c r="B120" i="3"/>
  <c r="G124" i="3" s="1"/>
  <c r="N120" i="3"/>
  <c r="M120" i="3"/>
  <c r="AB44" i="3"/>
  <c r="L72" i="3"/>
  <c r="J168" i="3"/>
  <c r="O104" i="3"/>
  <c r="U56" i="3"/>
  <c r="H216" i="3"/>
  <c r="R152" i="3"/>
  <c r="B56" i="3"/>
  <c r="G60" i="3" s="1"/>
  <c r="N296" i="3"/>
  <c r="O168" i="3"/>
  <c r="O137" i="3"/>
  <c r="H88" i="3"/>
  <c r="K56" i="3"/>
  <c r="M248" i="3"/>
  <c r="G104" i="3"/>
  <c r="H296" i="3"/>
  <c r="M136" i="3"/>
  <c r="L232" i="3"/>
  <c r="K184" i="3"/>
  <c r="M104" i="3"/>
  <c r="P72" i="3"/>
  <c r="E120" i="3"/>
  <c r="Q184" i="3"/>
  <c r="U216" i="3"/>
  <c r="J104" i="3"/>
  <c r="O184" i="3"/>
  <c r="E280" i="3"/>
  <c r="I168" i="3"/>
  <c r="I152" i="3"/>
  <c r="H104" i="3"/>
  <c r="F232" i="3"/>
  <c r="M232" i="3"/>
  <c r="P200" i="3"/>
  <c r="T168" i="3"/>
  <c r="T232" i="3"/>
  <c r="K280" i="3"/>
  <c r="F152" i="3"/>
  <c r="T264" i="3"/>
  <c r="G56" i="3"/>
  <c r="Q296" i="3"/>
  <c r="G248" i="3"/>
  <c r="D216" i="3"/>
  <c r="R136" i="3"/>
  <c r="J56" i="3"/>
  <c r="S152" i="3"/>
  <c r="E88" i="3"/>
  <c r="P88" i="3"/>
  <c r="U328" i="3"/>
  <c r="H232" i="3"/>
  <c r="J248" i="3"/>
  <c r="D168" i="3"/>
  <c r="R248" i="3"/>
  <c r="N264" i="3"/>
  <c r="S264" i="3"/>
  <c r="K216" i="3"/>
  <c r="H152" i="3"/>
  <c r="L104" i="3"/>
  <c r="I232" i="3"/>
  <c r="G344" i="3"/>
  <c r="T200" i="3"/>
  <c r="B168" i="3"/>
  <c r="G172" i="3" s="1"/>
  <c r="F200" i="3"/>
  <c r="N88" i="3"/>
  <c r="K248" i="3"/>
  <c r="E72" i="3"/>
  <c r="E312" i="3"/>
  <c r="M280" i="3"/>
  <c r="O328" i="3"/>
  <c r="R120" i="3"/>
  <c r="K104" i="3"/>
  <c r="N72" i="3"/>
  <c r="AL40" i="3"/>
  <c r="P136" i="3"/>
  <c r="F88" i="3"/>
  <c r="S328" i="3"/>
  <c r="S232" i="3"/>
  <c r="B88" i="3"/>
  <c r="G92" i="3" s="1"/>
  <c r="C328" i="3"/>
  <c r="O72" i="3"/>
  <c r="R296" i="3"/>
  <c r="S104" i="3"/>
  <c r="N200" i="3"/>
  <c r="O120" i="3"/>
  <c r="M184" i="3"/>
  <c r="Q88" i="3"/>
  <c r="K200" i="3"/>
  <c r="F216" i="3"/>
  <c r="F280" i="3"/>
  <c r="S184" i="3"/>
  <c r="H120" i="3"/>
  <c r="U312" i="3"/>
  <c r="I136" i="3"/>
  <c r="J136" i="3"/>
  <c r="H184" i="3"/>
  <c r="J88" i="3"/>
  <c r="I328" i="3"/>
  <c r="P152" i="3"/>
  <c r="C216" i="3"/>
  <c r="E56" i="3"/>
  <c r="D184" i="3"/>
  <c r="AM40" i="3"/>
  <c r="E200" i="3"/>
  <c r="T104" i="3"/>
  <c r="K312" i="3"/>
  <c r="L296" i="3"/>
  <c r="C56" i="3"/>
  <c r="K296" i="3"/>
  <c r="S312" i="3"/>
  <c r="P56" i="3"/>
  <c r="Q264" i="3"/>
  <c r="L56" i="3"/>
  <c r="D72" i="3"/>
  <c r="S280" i="3"/>
  <c r="E232" i="3"/>
  <c r="S248" i="3"/>
  <c r="B72" i="3"/>
  <c r="Q72" i="3"/>
  <c r="F184" i="3"/>
  <c r="F56" i="3"/>
  <c r="U248" i="3"/>
  <c r="Q344" i="3"/>
  <c r="T56" i="3"/>
  <c r="H312" i="3"/>
  <c r="S56" i="3"/>
  <c r="Q345" i="3"/>
  <c r="O216" i="3"/>
  <c r="M152" i="3"/>
  <c r="T344" i="3"/>
  <c r="M200" i="3"/>
  <c r="D136" i="3"/>
  <c r="S168" i="3"/>
  <c r="G152" i="3"/>
  <c r="N104" i="3"/>
  <c r="B264" i="3"/>
  <c r="G268" i="3" s="1"/>
  <c r="E264" i="3"/>
  <c r="I344" i="3"/>
  <c r="M264" i="3"/>
  <c r="R200" i="3"/>
  <c r="N232" i="3"/>
  <c r="C184" i="3"/>
  <c r="R344" i="3"/>
  <c r="B312" i="3"/>
  <c r="G316" i="3" s="1"/>
  <c r="M72" i="3"/>
  <c r="H72" i="3"/>
  <c r="G280" i="3"/>
  <c r="C168" i="3"/>
  <c r="M296" i="3"/>
  <c r="Q248" i="3"/>
  <c r="P328" i="3"/>
  <c r="C264" i="3"/>
  <c r="T152" i="3"/>
  <c r="S88" i="3"/>
  <c r="U120" i="3"/>
  <c r="O296" i="3"/>
  <c r="S120" i="3"/>
  <c r="I200" i="3"/>
  <c r="Q120" i="3"/>
  <c r="G72" i="3"/>
  <c r="N168" i="3"/>
  <c r="J296" i="3"/>
  <c r="U184" i="3"/>
  <c r="D200" i="3"/>
  <c r="R312" i="3"/>
  <c r="P168" i="3"/>
  <c r="L88" i="3"/>
  <c r="K88" i="3"/>
  <c r="N344" i="3"/>
  <c r="E296" i="3"/>
  <c r="O312" i="3"/>
  <c r="P280" i="3"/>
  <c r="P264" i="3"/>
  <c r="K232" i="3"/>
  <c r="G184" i="3"/>
  <c r="G88" i="3"/>
  <c r="G216" i="3"/>
  <c r="O200" i="3"/>
  <c r="L328" i="3"/>
  <c r="F312" i="3"/>
  <c r="B296" i="3"/>
  <c r="G300" i="3" s="1"/>
  <c r="Q104" i="3"/>
  <c r="F248" i="3"/>
  <c r="P344" i="3"/>
  <c r="O136" i="3"/>
  <c r="J264" i="3"/>
  <c r="B136" i="3"/>
  <c r="G140" i="3" s="1"/>
  <c r="J152" i="3"/>
  <c r="M312" i="3"/>
  <c r="AH40" i="3"/>
  <c r="L264" i="3"/>
  <c r="O88" i="3"/>
  <c r="P120" i="3"/>
  <c r="L200" i="3"/>
  <c r="Q200" i="3"/>
  <c r="H168" i="3"/>
  <c r="O152" i="3"/>
  <c r="L345" i="3"/>
  <c r="R168" i="3"/>
  <c r="I296" i="3"/>
  <c r="H56" i="3"/>
  <c r="R264" i="3"/>
  <c r="I312" i="3"/>
  <c r="I120" i="3"/>
  <c r="T184" i="3"/>
  <c r="H89" i="3"/>
  <c r="G264" i="3"/>
  <c r="Q56" i="3"/>
  <c r="G168" i="3"/>
  <c r="I216" i="3"/>
  <c r="S200" i="3"/>
  <c r="D264" i="3"/>
  <c r="T296" i="3"/>
  <c r="D232" i="3"/>
  <c r="R72" i="3"/>
  <c r="B232" i="3"/>
  <c r="G236" i="3" s="1"/>
  <c r="U344" i="3"/>
  <c r="B280" i="3"/>
  <c r="G284" i="3" s="1"/>
  <c r="F136" i="3"/>
  <c r="D344" i="3"/>
  <c r="C152" i="3"/>
  <c r="R184" i="3"/>
  <c r="M56" i="3"/>
  <c r="U264" i="3"/>
  <c r="D248" i="3"/>
  <c r="K136" i="3"/>
  <c r="O344" i="3"/>
  <c r="U280" i="3"/>
  <c r="H264" i="3"/>
  <c r="P216" i="3"/>
  <c r="N328" i="3"/>
  <c r="K264" i="3"/>
  <c r="O56" i="3"/>
  <c r="B328" i="3"/>
  <c r="G332" i="3" s="1"/>
  <c r="L248" i="3"/>
  <c r="B248" i="3"/>
  <c r="G252" i="3" s="1"/>
  <c r="F328" i="3"/>
  <c r="Q280" i="3"/>
  <c r="J280" i="3"/>
  <c r="E328" i="3"/>
  <c r="S136" i="3"/>
  <c r="E216" i="3"/>
  <c r="T216" i="3"/>
  <c r="K344" i="3"/>
  <c r="Q216" i="3"/>
  <c r="N248" i="3"/>
  <c r="E344" i="3"/>
  <c r="U88" i="3"/>
  <c r="S72" i="3"/>
  <c r="T312" i="3"/>
  <c r="N184" i="3"/>
  <c r="T72" i="3"/>
  <c r="N312" i="3"/>
  <c r="F168" i="3"/>
  <c r="U72" i="3"/>
  <c r="E184" i="3"/>
  <c r="R88" i="3"/>
  <c r="AC34" i="3"/>
  <c r="AC18" i="3"/>
  <c r="H15" i="28"/>
  <c r="G4" i="29"/>
  <c r="G232" i="3"/>
  <c r="M88" i="3"/>
  <c r="I88" i="3"/>
  <c r="I56" i="3"/>
  <c r="N152" i="3"/>
  <c r="L280" i="3"/>
  <c r="L136" i="3"/>
  <c r="O232" i="3"/>
  <c r="N136" i="3"/>
  <c r="J344" i="3"/>
  <c r="R216" i="3"/>
  <c r="J232" i="3"/>
  <c r="I104" i="3"/>
  <c r="O280" i="3"/>
  <c r="G120" i="3"/>
  <c r="B184" i="3"/>
  <c r="G188" i="3" s="1"/>
  <c r="C312" i="3"/>
  <c r="F72" i="3"/>
  <c r="L184" i="3"/>
  <c r="T120" i="3"/>
  <c r="D35" i="6"/>
  <c r="E14" i="6"/>
  <c r="E15" i="6" s="1"/>
  <c r="B14" i="1" s="1"/>
  <c r="E380" i="19"/>
  <c r="E349" i="19"/>
  <c r="E473" i="19"/>
  <c r="E566" i="19"/>
  <c r="E535" i="19"/>
  <c r="E504" i="19"/>
  <c r="E597" i="19"/>
  <c r="E101" i="19"/>
  <c r="E132" i="19"/>
  <c r="E442" i="19"/>
  <c r="E163" i="19"/>
  <c r="E411" i="19"/>
  <c r="E318" i="19"/>
  <c r="E225" i="19"/>
  <c r="E194" i="19"/>
  <c r="E628" i="19"/>
  <c r="E287" i="19"/>
  <c r="E256" i="19"/>
  <c r="E39" i="19"/>
  <c r="E70" i="19"/>
  <c r="AY7" i="19"/>
  <c r="AC7" i="19"/>
  <c r="G7" i="19"/>
  <c r="AA566" i="19"/>
  <c r="AA535" i="19"/>
  <c r="AA504" i="19"/>
  <c r="AA597" i="19"/>
  <c r="AA628" i="19"/>
  <c r="AA473" i="19"/>
  <c r="AA442" i="19"/>
  <c r="AA225" i="19"/>
  <c r="AA194" i="19"/>
  <c r="AA380" i="19"/>
  <c r="AA411" i="19"/>
  <c r="AA349" i="19"/>
  <c r="AA318" i="19"/>
  <c r="AA287" i="19"/>
  <c r="AA256" i="19"/>
  <c r="AA101" i="19"/>
  <c r="AA132" i="19"/>
  <c r="AA163" i="19"/>
  <c r="AA70" i="19"/>
  <c r="AA39" i="19"/>
  <c r="AW380" i="19"/>
  <c r="AW349" i="19"/>
  <c r="AW473" i="19"/>
  <c r="AW566" i="19"/>
  <c r="AW535" i="19"/>
  <c r="AW504" i="19"/>
  <c r="AW597" i="19"/>
  <c r="AW628" i="19"/>
  <c r="AW411" i="19"/>
  <c r="AW318" i="19"/>
  <c r="AW101" i="19"/>
  <c r="AW132" i="19"/>
  <c r="AW163" i="19"/>
  <c r="AW70" i="19"/>
  <c r="AW225" i="19"/>
  <c r="AW194" i="19"/>
  <c r="AW287" i="19"/>
  <c r="AW256" i="19"/>
  <c r="AW442" i="19"/>
  <c r="AW39" i="19"/>
  <c r="AT41" i="19"/>
  <c r="AT40" i="19"/>
  <c r="AT64" i="19" s="1"/>
  <c r="AT42" i="19"/>
  <c r="C9" i="6"/>
  <c r="E25" i="4"/>
  <c r="E26" i="4" s="1"/>
  <c r="G18" i="3"/>
  <c r="G338" i="3"/>
  <c r="G210" i="3"/>
  <c r="G82" i="3"/>
  <c r="G226" i="3"/>
  <c r="G98" i="3"/>
  <c r="G242" i="3"/>
  <c r="G114" i="3"/>
  <c r="G258" i="3"/>
  <c r="G130" i="3"/>
  <c r="G274" i="3"/>
  <c r="G146" i="3"/>
  <c r="G290" i="3"/>
  <c r="G162" i="3"/>
  <c r="G50" i="3"/>
  <c r="G306" i="3"/>
  <c r="G178" i="3"/>
  <c r="G194" i="3"/>
  <c r="G34" i="3"/>
  <c r="G322" i="3"/>
  <c r="G66" i="3"/>
  <c r="H24" i="4"/>
  <c r="F22" i="4"/>
  <c r="D23" i="3"/>
  <c r="E44" i="3"/>
  <c r="E19" i="3"/>
  <c r="C23" i="3"/>
  <c r="B23" i="3"/>
  <c r="E40" i="3"/>
  <c r="C40" i="3"/>
  <c r="H5" i="3"/>
  <c r="S185" i="3" s="1"/>
  <c r="D40" i="3"/>
  <c r="G204" i="3"/>
  <c r="E41" i="3"/>
  <c r="B40" i="3"/>
  <c r="G4" i="9"/>
  <c r="F35" i="3"/>
  <c r="F36" i="3"/>
  <c r="F20" i="3" s="1"/>
  <c r="F37" i="3"/>
  <c r="F38" i="3"/>
  <c r="F39" i="3"/>
  <c r="F23" i="3" s="1"/>
  <c r="F40" i="3"/>
  <c r="X64" i="19"/>
  <c r="C17" i="27" s="1"/>
  <c r="G4" i="6"/>
  <c r="G4" i="10"/>
  <c r="G11" i="14"/>
  <c r="G4" i="11"/>
  <c r="G5" i="12"/>
  <c r="H6" i="4"/>
  <c r="F5" i="33" s="1"/>
  <c r="H14" i="4"/>
  <c r="F7" i="17"/>
  <c r="D41" i="6"/>
  <c r="I15" i="4"/>
  <c r="I13" i="4"/>
  <c r="G13" i="6" s="1"/>
  <c r="G14" i="14" s="1"/>
  <c r="J11" i="4"/>
  <c r="J10" i="4"/>
  <c r="I16" i="4"/>
  <c r="G7" i="6" s="1"/>
  <c r="D12" i="14"/>
  <c r="B8" i="1"/>
  <c r="I362" i="4" l="1"/>
  <c r="I242" i="4"/>
  <c r="I82" i="4"/>
  <c r="I182" i="4"/>
  <c r="I222" i="4"/>
  <c r="I262" i="4"/>
  <c r="I302" i="4"/>
  <c r="I342" i="4"/>
  <c r="I202" i="4"/>
  <c r="I282" i="4"/>
  <c r="I142" i="4"/>
  <c r="H17" i="4"/>
  <c r="H19" i="4" s="1"/>
  <c r="H20" i="4" s="1"/>
  <c r="I122" i="4"/>
  <c r="I382" i="4"/>
  <c r="I322" i="4"/>
  <c r="I42" i="4"/>
  <c r="G4" i="24"/>
  <c r="G4" i="25"/>
  <c r="G15" i="27"/>
  <c r="H4" i="17"/>
  <c r="G4" i="26"/>
  <c r="G201" i="3"/>
  <c r="Q281" i="3"/>
  <c r="I185" i="3"/>
  <c r="P297" i="3"/>
  <c r="E185" i="3"/>
  <c r="I313" i="3"/>
  <c r="H345" i="3"/>
  <c r="U281" i="3"/>
  <c r="G153" i="3"/>
  <c r="L313" i="3"/>
  <c r="G265" i="3"/>
  <c r="J281" i="3"/>
  <c r="AM313" i="3"/>
  <c r="AF57" i="3"/>
  <c r="K153" i="3"/>
  <c r="O201" i="3"/>
  <c r="M121" i="3"/>
  <c r="F137" i="3"/>
  <c r="B105" i="3"/>
  <c r="N265" i="3"/>
  <c r="D153" i="3"/>
  <c r="K297" i="3"/>
  <c r="O281" i="3"/>
  <c r="Q105" i="3"/>
  <c r="R153" i="3"/>
  <c r="R329" i="3"/>
  <c r="T185" i="3"/>
  <c r="T169" i="3"/>
  <c r="F265" i="3"/>
  <c r="O57" i="3"/>
  <c r="F41" i="3"/>
  <c r="N329" i="3"/>
  <c r="K185" i="3"/>
  <c r="J265" i="3"/>
  <c r="K201" i="3"/>
  <c r="B21" i="1"/>
  <c r="C64" i="19"/>
  <c r="F23" i="4"/>
  <c r="D64" i="19" s="1"/>
  <c r="G8" i="6"/>
  <c r="H17" i="28"/>
  <c r="G8" i="28"/>
  <c r="G9" i="28"/>
  <c r="F12" i="28"/>
  <c r="F10" i="28"/>
  <c r="E21" i="4"/>
  <c r="E13" i="14"/>
  <c r="AB338" i="3"/>
  <c r="AB306" i="3"/>
  <c r="AB274" i="3"/>
  <c r="AB242" i="3"/>
  <c r="AB210" i="3"/>
  <c r="AB178" i="3"/>
  <c r="AB146" i="3"/>
  <c r="AB98" i="3"/>
  <c r="AB66" i="3"/>
  <c r="AB258" i="3"/>
  <c r="AB322" i="3"/>
  <c r="AB194" i="3"/>
  <c r="AB290" i="3"/>
  <c r="AB162" i="3"/>
  <c r="AB50" i="3"/>
  <c r="AB82" i="3"/>
  <c r="AB130" i="3"/>
  <c r="AB114" i="3"/>
  <c r="AB226" i="3"/>
  <c r="B11" i="1"/>
  <c r="Q202" i="3"/>
  <c r="N137" i="3"/>
  <c r="N345" i="3"/>
  <c r="L233" i="3"/>
  <c r="P265" i="3"/>
  <c r="J121" i="3"/>
  <c r="Q106" i="3"/>
  <c r="D105" i="3"/>
  <c r="K233" i="3"/>
  <c r="L281" i="3"/>
  <c r="S73" i="3"/>
  <c r="T137" i="3"/>
  <c r="M233" i="3"/>
  <c r="R121" i="3"/>
  <c r="R169" i="3"/>
  <c r="L153" i="3"/>
  <c r="O105" i="3"/>
  <c r="I137" i="3"/>
  <c r="Q121" i="3"/>
  <c r="P169" i="3"/>
  <c r="U74" i="3"/>
  <c r="O329" i="3"/>
  <c r="H201" i="3"/>
  <c r="I249" i="3"/>
  <c r="T249" i="3"/>
  <c r="H73" i="3"/>
  <c r="I297" i="3"/>
  <c r="Q217" i="3"/>
  <c r="K217" i="3"/>
  <c r="D281" i="3"/>
  <c r="E57" i="3"/>
  <c r="N313" i="3"/>
  <c r="T217" i="3"/>
  <c r="K137" i="3"/>
  <c r="G73" i="3"/>
  <c r="N298" i="3"/>
  <c r="N281" i="3"/>
  <c r="R314" i="3"/>
  <c r="O265" i="3"/>
  <c r="C297" i="3"/>
  <c r="R73" i="3"/>
  <c r="R137" i="3"/>
  <c r="S250" i="3"/>
  <c r="O121" i="3"/>
  <c r="R249" i="3"/>
  <c r="R281" i="3"/>
  <c r="U345" i="3"/>
  <c r="F233" i="3"/>
  <c r="I201" i="3"/>
  <c r="M265" i="3"/>
  <c r="D137" i="3"/>
  <c r="F313" i="3"/>
  <c r="U201" i="3"/>
  <c r="G89" i="3"/>
  <c r="L105" i="3"/>
  <c r="T313" i="3"/>
  <c r="R217" i="3"/>
  <c r="S265" i="3"/>
  <c r="R89" i="3"/>
  <c r="K345" i="3"/>
  <c r="P313" i="3"/>
  <c r="H137" i="3"/>
  <c r="F106" i="3"/>
  <c r="U137" i="3"/>
  <c r="K313" i="3"/>
  <c r="I169" i="3"/>
  <c r="S329" i="3"/>
  <c r="T265" i="3"/>
  <c r="O249" i="3"/>
  <c r="H249" i="3"/>
  <c r="D233" i="3"/>
  <c r="S281" i="3"/>
  <c r="Q89" i="3"/>
  <c r="C185" i="3"/>
  <c r="P250" i="3"/>
  <c r="P105" i="3"/>
  <c r="E153" i="3"/>
  <c r="I121" i="3"/>
  <c r="O169" i="3"/>
  <c r="U297" i="3"/>
  <c r="S105" i="3"/>
  <c r="Q137" i="3"/>
  <c r="D121" i="3"/>
  <c r="B89" i="3"/>
  <c r="H92" i="3" s="1"/>
  <c r="Q265" i="3"/>
  <c r="T89" i="3"/>
  <c r="I105" i="3"/>
  <c r="J329" i="3"/>
  <c r="J297" i="3"/>
  <c r="G266" i="3"/>
  <c r="Q73" i="3"/>
  <c r="E105" i="3"/>
  <c r="C345" i="3"/>
  <c r="Q297" i="3"/>
  <c r="M73" i="3"/>
  <c r="G313" i="3"/>
  <c r="G249" i="3"/>
  <c r="Q313" i="3"/>
  <c r="F249" i="3"/>
  <c r="J249" i="3"/>
  <c r="B217" i="3"/>
  <c r="H220" i="3" s="1"/>
  <c r="Q233" i="3"/>
  <c r="E345" i="3"/>
  <c r="Q153" i="3"/>
  <c r="T153" i="3"/>
  <c r="N233" i="3"/>
  <c r="H153" i="3"/>
  <c r="N105" i="3"/>
  <c r="K154" i="3"/>
  <c r="C313" i="3"/>
  <c r="G345" i="3"/>
  <c r="F89" i="3"/>
  <c r="M57" i="3"/>
  <c r="M169" i="3"/>
  <c r="L137" i="3"/>
  <c r="F185" i="3"/>
  <c r="B329" i="3"/>
  <c r="H332" i="3" s="1"/>
  <c r="H265" i="3"/>
  <c r="S201" i="3"/>
  <c r="S57" i="3"/>
  <c r="T121" i="3"/>
  <c r="P249" i="3"/>
  <c r="E265" i="3"/>
  <c r="N217" i="3"/>
  <c r="R265" i="3"/>
  <c r="N169" i="3"/>
  <c r="C89" i="3"/>
  <c r="F329" i="3"/>
  <c r="B250" i="3"/>
  <c r="M281" i="3"/>
  <c r="H105" i="3"/>
  <c r="P281" i="3"/>
  <c r="E281" i="3"/>
  <c r="B185" i="3"/>
  <c r="H188" i="3" s="1"/>
  <c r="I217" i="3"/>
  <c r="J105" i="3"/>
  <c r="H297" i="3"/>
  <c r="J89" i="3"/>
  <c r="G186" i="3"/>
  <c r="N297" i="3"/>
  <c r="I89" i="3"/>
  <c r="R57" i="3"/>
  <c r="U121" i="3"/>
  <c r="AN41" i="3"/>
  <c r="D186" i="3"/>
  <c r="M217" i="3"/>
  <c r="K57" i="3"/>
  <c r="F121" i="3"/>
  <c r="K73" i="3"/>
  <c r="P153" i="3"/>
  <c r="M297" i="3"/>
  <c r="U218" i="3"/>
  <c r="L121" i="3"/>
  <c r="T329" i="3"/>
  <c r="J233" i="3"/>
  <c r="M89" i="3"/>
  <c r="S297" i="3"/>
  <c r="T201" i="3"/>
  <c r="T297" i="3"/>
  <c r="H233" i="3"/>
  <c r="K329" i="3"/>
  <c r="I153" i="3"/>
  <c r="P89" i="3"/>
  <c r="I233" i="3"/>
  <c r="R105" i="3"/>
  <c r="I218" i="3"/>
  <c r="J137" i="3"/>
  <c r="L73" i="3"/>
  <c r="P329" i="3"/>
  <c r="M153" i="3"/>
  <c r="S153" i="3"/>
  <c r="P345" i="3"/>
  <c r="C233" i="3"/>
  <c r="U89" i="3"/>
  <c r="I329" i="3"/>
  <c r="U57" i="3"/>
  <c r="O73" i="3"/>
  <c r="I265" i="3"/>
  <c r="N73" i="3"/>
  <c r="D217" i="3"/>
  <c r="N57" i="3"/>
  <c r="S137" i="3"/>
  <c r="K169" i="3"/>
  <c r="O313" i="3"/>
  <c r="P201" i="3"/>
  <c r="M105" i="3"/>
  <c r="H217" i="3"/>
  <c r="F105" i="3"/>
  <c r="G137" i="3"/>
  <c r="L185" i="3"/>
  <c r="S345" i="3"/>
  <c r="Q329" i="3"/>
  <c r="F153" i="3"/>
  <c r="T281" i="3"/>
  <c r="S313" i="3"/>
  <c r="G217" i="3"/>
  <c r="K58" i="3"/>
  <c r="C169" i="3"/>
  <c r="E329" i="3"/>
  <c r="Q57" i="3"/>
  <c r="N201" i="3"/>
  <c r="Q201" i="3"/>
  <c r="O345" i="3"/>
  <c r="S234" i="3"/>
  <c r="B121" i="3"/>
  <c r="H124" i="3" s="1"/>
  <c r="P137" i="3"/>
  <c r="R313" i="3"/>
  <c r="L329" i="3"/>
  <c r="M249" i="3"/>
  <c r="T345" i="3"/>
  <c r="P217" i="3"/>
  <c r="L249" i="3"/>
  <c r="E89" i="3"/>
  <c r="U313" i="3"/>
  <c r="U169" i="3"/>
  <c r="K281" i="3"/>
  <c r="L201" i="3"/>
  <c r="AB18" i="3"/>
  <c r="AB34" i="3"/>
  <c r="F4" i="29"/>
  <c r="G15" i="28"/>
  <c r="U58" i="3"/>
  <c r="N185" i="3"/>
  <c r="D73" i="3"/>
  <c r="O153" i="3"/>
  <c r="R201" i="3"/>
  <c r="P185" i="3"/>
  <c r="C105" i="3"/>
  <c r="H122" i="3"/>
  <c r="D313" i="3"/>
  <c r="U105" i="3"/>
  <c r="L265" i="3"/>
  <c r="K90" i="3"/>
  <c r="K106" i="3"/>
  <c r="T57" i="3"/>
  <c r="P233" i="3"/>
  <c r="C137" i="3"/>
  <c r="J57" i="3"/>
  <c r="Q169" i="3"/>
  <c r="J169" i="3"/>
  <c r="H185" i="3"/>
  <c r="F201" i="3"/>
  <c r="G233" i="3"/>
  <c r="N89" i="3"/>
  <c r="R297" i="3"/>
  <c r="I345" i="3"/>
  <c r="C265" i="3"/>
  <c r="P121" i="3"/>
  <c r="I73" i="3"/>
  <c r="J345" i="3"/>
  <c r="J153" i="3"/>
  <c r="P73" i="3"/>
  <c r="J73" i="3"/>
  <c r="T105" i="3"/>
  <c r="M137" i="3"/>
  <c r="U153" i="3"/>
  <c r="R185" i="3"/>
  <c r="S121" i="3"/>
  <c r="K89" i="3"/>
  <c r="H169" i="3"/>
  <c r="S249" i="3"/>
  <c r="B233" i="3"/>
  <c r="S89" i="3"/>
  <c r="O297" i="3"/>
  <c r="J313" i="3"/>
  <c r="O185" i="3"/>
  <c r="T73" i="3"/>
  <c r="S233" i="3"/>
  <c r="I57" i="3"/>
  <c r="U329" i="3"/>
  <c r="L138" i="3"/>
  <c r="U185" i="3"/>
  <c r="N153" i="3"/>
  <c r="O233" i="3"/>
  <c r="L217" i="3"/>
  <c r="J217" i="3"/>
  <c r="P57" i="3"/>
  <c r="C329" i="3"/>
  <c r="K265" i="3"/>
  <c r="O89" i="3"/>
  <c r="U217" i="3"/>
  <c r="M185" i="3"/>
  <c r="D249" i="3"/>
  <c r="J185" i="3"/>
  <c r="B345" i="3"/>
  <c r="H348" i="3" s="1"/>
  <c r="L169" i="3"/>
  <c r="Q185" i="3"/>
  <c r="Q249" i="3"/>
  <c r="L297" i="3"/>
  <c r="U73" i="3"/>
  <c r="L89" i="3"/>
  <c r="R345" i="3"/>
  <c r="K121" i="3"/>
  <c r="K249" i="3"/>
  <c r="E121" i="3"/>
  <c r="N154" i="3"/>
  <c r="N121" i="3"/>
  <c r="R233" i="3"/>
  <c r="R330" i="3"/>
  <c r="C73" i="3"/>
  <c r="U265" i="3"/>
  <c r="L57" i="3"/>
  <c r="M329" i="3"/>
  <c r="M201" i="3"/>
  <c r="K346" i="3"/>
  <c r="U90" i="3"/>
  <c r="C23" i="27"/>
  <c r="C25" i="27" s="1"/>
  <c r="E35" i="6"/>
  <c r="J6" i="4"/>
  <c r="H5" i="33" s="1"/>
  <c r="F14" i="6"/>
  <c r="G442" i="19"/>
  <c r="G411" i="19"/>
  <c r="G473" i="19"/>
  <c r="G566" i="19"/>
  <c r="G535" i="19"/>
  <c r="G504" i="19"/>
  <c r="G597" i="19"/>
  <c r="G628" i="19"/>
  <c r="G163" i="19"/>
  <c r="G380" i="19"/>
  <c r="G225" i="19"/>
  <c r="G194" i="19"/>
  <c r="G349" i="19"/>
  <c r="G318" i="19"/>
  <c r="G287" i="19"/>
  <c r="G256" i="19"/>
  <c r="G101" i="19"/>
  <c r="G39" i="19"/>
  <c r="G70" i="19"/>
  <c r="G132" i="19"/>
  <c r="AX7" i="19"/>
  <c r="AB7" i="19"/>
  <c r="F7" i="19"/>
  <c r="AC597" i="19"/>
  <c r="AC628" i="19"/>
  <c r="AC318" i="19"/>
  <c r="AC473" i="19"/>
  <c r="AC566" i="19"/>
  <c r="AC380" i="19"/>
  <c r="AC287" i="19"/>
  <c r="AC256" i="19"/>
  <c r="AC411" i="19"/>
  <c r="AC349" i="19"/>
  <c r="AC101" i="19"/>
  <c r="AC132" i="19"/>
  <c r="AC535" i="19"/>
  <c r="AC504" i="19"/>
  <c r="AC163" i="19"/>
  <c r="AC70" i="19"/>
  <c r="AC225" i="19"/>
  <c r="AC194" i="19"/>
  <c r="AC442" i="19"/>
  <c r="AC39" i="19"/>
  <c r="AY442" i="19"/>
  <c r="AY411" i="19"/>
  <c r="AY473" i="19"/>
  <c r="AY566" i="19"/>
  <c r="AY535" i="19"/>
  <c r="AY504" i="19"/>
  <c r="AY597" i="19"/>
  <c r="AY628" i="19"/>
  <c r="AY163" i="19"/>
  <c r="AY70" i="19"/>
  <c r="AY225" i="19"/>
  <c r="AY194" i="19"/>
  <c r="AY287" i="19"/>
  <c r="AY256" i="19"/>
  <c r="AY380" i="19"/>
  <c r="AY101" i="19"/>
  <c r="AY349" i="19"/>
  <c r="AY318" i="19"/>
  <c r="AY39" i="19"/>
  <c r="AY132" i="19"/>
  <c r="X43" i="19"/>
  <c r="D9" i="6"/>
  <c r="F25" i="4"/>
  <c r="F26" i="4" s="1"/>
  <c r="J12" i="4"/>
  <c r="F322" i="3"/>
  <c r="F194" i="3"/>
  <c r="F66" i="3"/>
  <c r="F338" i="3"/>
  <c r="F210" i="3"/>
  <c r="F82" i="3"/>
  <c r="F226" i="3"/>
  <c r="F98" i="3"/>
  <c r="F242" i="3"/>
  <c r="F114" i="3"/>
  <c r="F258" i="3"/>
  <c r="F130" i="3"/>
  <c r="F18" i="3"/>
  <c r="F274" i="3"/>
  <c r="F146" i="3"/>
  <c r="F290" i="3"/>
  <c r="F162" i="3"/>
  <c r="F50" i="3"/>
  <c r="F34" i="3"/>
  <c r="F306" i="3"/>
  <c r="F178" i="3"/>
  <c r="I24" i="4"/>
  <c r="G22" i="4"/>
  <c r="F44" i="3"/>
  <c r="F19" i="3"/>
  <c r="D41" i="3"/>
  <c r="C41" i="3"/>
  <c r="B41" i="3"/>
  <c r="I5" i="3"/>
  <c r="T282" i="3" s="1"/>
  <c r="F4" i="9"/>
  <c r="G35" i="3"/>
  <c r="G36" i="3"/>
  <c r="G20" i="3" s="1"/>
  <c r="G38" i="3"/>
  <c r="G37" i="3"/>
  <c r="G40" i="3"/>
  <c r="G41" i="3"/>
  <c r="G39" i="3"/>
  <c r="G23" i="3" s="1"/>
  <c r="F4" i="6"/>
  <c r="F11" i="14"/>
  <c r="F4" i="11"/>
  <c r="F5" i="12"/>
  <c r="F4" i="10"/>
  <c r="E41" i="6"/>
  <c r="I14" i="4"/>
  <c r="J13" i="4"/>
  <c r="H13" i="6" s="1"/>
  <c r="H14" i="14" s="1"/>
  <c r="J15" i="4"/>
  <c r="K11" i="4"/>
  <c r="K10" i="4"/>
  <c r="J16" i="4"/>
  <c r="H7" i="6" s="1"/>
  <c r="K6" i="4"/>
  <c r="I5" i="33" s="1"/>
  <c r="F12" i="14"/>
  <c r="H7" i="17"/>
  <c r="E12" i="14"/>
  <c r="B9" i="1"/>
  <c r="B17" i="1" s="1"/>
  <c r="G7" i="17"/>
  <c r="J202" i="4" l="1"/>
  <c r="J402" i="4"/>
  <c r="J122" i="4"/>
  <c r="J382" i="4"/>
  <c r="J242" i="4"/>
  <c r="J82" i="4"/>
  <c r="I4" i="26"/>
  <c r="J4" i="17"/>
  <c r="I4" i="25"/>
  <c r="I15" i="27"/>
  <c r="K4" i="17"/>
  <c r="J4" i="26"/>
  <c r="J4" i="25"/>
  <c r="J15" i="27"/>
  <c r="M90" i="3"/>
  <c r="Q250" i="3"/>
  <c r="E170" i="3"/>
  <c r="K330" i="3"/>
  <c r="S202" i="3"/>
  <c r="I58" i="3"/>
  <c r="N74" i="3"/>
  <c r="Q90" i="3"/>
  <c r="N90" i="3"/>
  <c r="L202" i="3"/>
  <c r="P138" i="3"/>
  <c r="R202" i="3"/>
  <c r="B314" i="3"/>
  <c r="I316" i="3" s="1"/>
  <c r="O282" i="3"/>
  <c r="G314" i="3"/>
  <c r="F234" i="3"/>
  <c r="L298" i="3"/>
  <c r="T330" i="3"/>
  <c r="O202" i="3"/>
  <c r="L106" i="3"/>
  <c r="B202" i="3"/>
  <c r="H234" i="3"/>
  <c r="M298" i="3"/>
  <c r="R186" i="3"/>
  <c r="B186" i="3"/>
  <c r="I188" i="3" s="1"/>
  <c r="G154" i="3"/>
  <c r="D74" i="3"/>
  <c r="J106" i="3"/>
  <c r="O250" i="3"/>
  <c r="U266" i="3"/>
  <c r="H106" i="3"/>
  <c r="F58" i="3"/>
  <c r="Q138" i="3"/>
  <c r="I234" i="3"/>
  <c r="P282" i="3"/>
  <c r="S138" i="3"/>
  <c r="P122" i="3"/>
  <c r="U298" i="3"/>
  <c r="F314" i="3"/>
  <c r="J298" i="3"/>
  <c r="J314" i="3"/>
  <c r="R170" i="3"/>
  <c r="J266" i="3"/>
  <c r="R346" i="3"/>
  <c r="B282" i="3"/>
  <c r="P298" i="3"/>
  <c r="O298" i="3"/>
  <c r="O58" i="3"/>
  <c r="L170" i="3"/>
  <c r="L154" i="3"/>
  <c r="M266" i="3"/>
  <c r="J218" i="3"/>
  <c r="H346" i="3"/>
  <c r="E106" i="3"/>
  <c r="J58" i="3"/>
  <c r="I298" i="3"/>
  <c r="R74" i="3"/>
  <c r="L330" i="3"/>
  <c r="R250" i="3"/>
  <c r="J282" i="3"/>
  <c r="D202" i="3"/>
  <c r="T74" i="3"/>
  <c r="J154" i="3"/>
  <c r="K74" i="3"/>
  <c r="D266" i="3"/>
  <c r="J138" i="3"/>
  <c r="H170" i="3"/>
  <c r="D298" i="3"/>
  <c r="T234" i="3"/>
  <c r="L234" i="3"/>
  <c r="U186" i="3"/>
  <c r="E218" i="3"/>
  <c r="S186" i="3"/>
  <c r="M314" i="3"/>
  <c r="R218" i="3"/>
  <c r="T266" i="3"/>
  <c r="K250" i="3"/>
  <c r="H114" i="3"/>
  <c r="I4" i="24"/>
  <c r="C5" i="1"/>
  <c r="J4" i="24"/>
  <c r="F15" i="6"/>
  <c r="D40" i="19"/>
  <c r="D41" i="19" s="1"/>
  <c r="D42" i="19" s="1"/>
  <c r="D43" i="19" s="1"/>
  <c r="D44" i="19" s="1"/>
  <c r="D45" i="19" s="1"/>
  <c r="D46" i="19" s="1"/>
  <c r="D47" i="19" s="1"/>
  <c r="D48" i="19" s="1"/>
  <c r="D49" i="19" s="1"/>
  <c r="D50" i="19" s="1"/>
  <c r="D51" i="19" s="1"/>
  <c r="D52" i="19" s="1"/>
  <c r="D53" i="19" s="1"/>
  <c r="D54" i="19" s="1"/>
  <c r="D55" i="19" s="1"/>
  <c r="D56" i="19" s="1"/>
  <c r="D57" i="19" s="1"/>
  <c r="D58" i="19" s="1"/>
  <c r="D59" i="19" s="1"/>
  <c r="D60" i="19" s="1"/>
  <c r="D61" i="19" s="1"/>
  <c r="D62" i="19" s="1"/>
  <c r="D63" i="19" s="1"/>
  <c r="G23" i="4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H8" i="6"/>
  <c r="I17" i="28"/>
  <c r="G12" i="28"/>
  <c r="G10" i="28"/>
  <c r="H8" i="28"/>
  <c r="H9" i="28"/>
  <c r="H194" i="3"/>
  <c r="H34" i="3"/>
  <c r="H66" i="3"/>
  <c r="H322" i="3"/>
  <c r="H98" i="3"/>
  <c r="H4" i="10"/>
  <c r="H18" i="3"/>
  <c r="H4" i="6"/>
  <c r="H146" i="3"/>
  <c r="H11" i="14"/>
  <c r="H178" i="3"/>
  <c r="H4" i="9"/>
  <c r="H5" i="12"/>
  <c r="H242" i="3"/>
  <c r="H274" i="3"/>
  <c r="F21" i="4"/>
  <c r="H210" i="3"/>
  <c r="H50" i="3"/>
  <c r="H130" i="3"/>
  <c r="H82" i="3"/>
  <c r="H162" i="3"/>
  <c r="H258" i="3"/>
  <c r="H306" i="3"/>
  <c r="H226" i="3"/>
  <c r="H4" i="11"/>
  <c r="H338" i="3"/>
  <c r="H290" i="3"/>
  <c r="F13" i="14"/>
  <c r="AE322" i="3"/>
  <c r="AE290" i="3"/>
  <c r="AE258" i="3"/>
  <c r="AE226" i="3"/>
  <c r="AE194" i="3"/>
  <c r="AE162" i="3"/>
  <c r="AE130" i="3"/>
  <c r="AE274" i="3"/>
  <c r="AE146" i="3"/>
  <c r="AE98" i="3"/>
  <c r="AE66" i="3"/>
  <c r="AE82" i="3"/>
  <c r="AE178" i="3"/>
  <c r="AE306" i="3"/>
  <c r="AE50" i="3"/>
  <c r="AE114" i="3"/>
  <c r="AE242" i="3"/>
  <c r="AE338" i="3"/>
  <c r="AE210" i="3"/>
  <c r="AD290" i="3"/>
  <c r="AD274" i="3"/>
  <c r="AD338" i="3"/>
  <c r="AD226" i="3"/>
  <c r="AD210" i="3"/>
  <c r="AD50" i="3"/>
  <c r="AD194" i="3"/>
  <c r="AD66" i="3"/>
  <c r="AD258" i="3"/>
  <c r="AD82" i="3"/>
  <c r="AD322" i="3"/>
  <c r="AD242" i="3"/>
  <c r="AD114" i="3"/>
  <c r="AD178" i="3"/>
  <c r="AD162" i="3"/>
  <c r="AD306" i="3"/>
  <c r="AD146" i="3"/>
  <c r="AD98" i="3"/>
  <c r="AD130" i="3"/>
  <c r="K12" i="4"/>
  <c r="Q346" i="3"/>
  <c r="M347" i="3"/>
  <c r="T298" i="3"/>
  <c r="Q314" i="3"/>
  <c r="U314" i="3"/>
  <c r="S154" i="3"/>
  <c r="AD34" i="3"/>
  <c r="AD18" i="3"/>
  <c r="I15" i="28"/>
  <c r="H4" i="29"/>
  <c r="M122" i="3"/>
  <c r="I139" i="3"/>
  <c r="K202" i="3"/>
  <c r="S347" i="3"/>
  <c r="J74" i="3"/>
  <c r="S106" i="3"/>
  <c r="P74" i="3"/>
  <c r="L58" i="3"/>
  <c r="P314" i="3"/>
  <c r="N122" i="3"/>
  <c r="T138" i="3"/>
  <c r="R106" i="3"/>
  <c r="S314" i="3"/>
  <c r="I154" i="3"/>
  <c r="S298" i="3"/>
  <c r="I202" i="3"/>
  <c r="J202" i="3"/>
  <c r="H138" i="3"/>
  <c r="J170" i="3"/>
  <c r="U202" i="3"/>
  <c r="O123" i="3"/>
  <c r="Q170" i="3"/>
  <c r="S330" i="3"/>
  <c r="S170" i="3"/>
  <c r="M155" i="3"/>
  <c r="N250" i="3"/>
  <c r="L314" i="3"/>
  <c r="K170" i="3"/>
  <c r="E298" i="3"/>
  <c r="O138" i="3"/>
  <c r="N330" i="3"/>
  <c r="J330" i="3"/>
  <c r="N346" i="3"/>
  <c r="K282" i="3"/>
  <c r="B330" i="3"/>
  <c r="I332" i="3" s="1"/>
  <c r="Q266" i="3"/>
  <c r="P154" i="3"/>
  <c r="F266" i="3"/>
  <c r="T218" i="3"/>
  <c r="S58" i="3"/>
  <c r="H298" i="3"/>
  <c r="U331" i="3"/>
  <c r="N266" i="3"/>
  <c r="I74" i="3"/>
  <c r="K266" i="3"/>
  <c r="D138" i="3"/>
  <c r="N106" i="3"/>
  <c r="U122" i="3"/>
  <c r="B234" i="3"/>
  <c r="I236" i="3" s="1"/>
  <c r="H202" i="3"/>
  <c r="T346" i="3"/>
  <c r="O186" i="3"/>
  <c r="O234" i="3"/>
  <c r="R171" i="3"/>
  <c r="C170" i="3"/>
  <c r="N314" i="3"/>
  <c r="P170" i="3"/>
  <c r="F347" i="3"/>
  <c r="U106" i="3"/>
  <c r="N58" i="3"/>
  <c r="J171" i="3"/>
  <c r="S218" i="3"/>
  <c r="U251" i="3"/>
  <c r="J234" i="3"/>
  <c r="U282" i="3"/>
  <c r="R266" i="3"/>
  <c r="T58" i="3"/>
  <c r="S266" i="3"/>
  <c r="S346" i="3"/>
  <c r="T90" i="3"/>
  <c r="T202" i="3"/>
  <c r="S74" i="3"/>
  <c r="T139" i="3"/>
  <c r="R122" i="3"/>
  <c r="M58" i="3"/>
  <c r="O74" i="3"/>
  <c r="L346" i="3"/>
  <c r="H74" i="3"/>
  <c r="P155" i="3"/>
  <c r="I170" i="3"/>
  <c r="T219" i="3"/>
  <c r="S122" i="3"/>
  <c r="AE34" i="3"/>
  <c r="AE18" i="3"/>
  <c r="J15" i="28"/>
  <c r="I4" i="29"/>
  <c r="M154" i="3"/>
  <c r="J90" i="3"/>
  <c r="U250" i="3"/>
  <c r="H219" i="3"/>
  <c r="P58" i="3"/>
  <c r="U170" i="3"/>
  <c r="P218" i="3"/>
  <c r="K186" i="3"/>
  <c r="Q186" i="3"/>
  <c r="M234" i="3"/>
  <c r="R234" i="3"/>
  <c r="T154" i="3"/>
  <c r="Q74" i="3"/>
  <c r="S235" i="3"/>
  <c r="O266" i="3"/>
  <c r="R283" i="3"/>
  <c r="T122" i="3"/>
  <c r="L266" i="3"/>
  <c r="Q154" i="3"/>
  <c r="O106" i="3"/>
  <c r="M186" i="3"/>
  <c r="U138" i="3"/>
  <c r="I235" i="3"/>
  <c r="T170" i="3"/>
  <c r="J346" i="3"/>
  <c r="U234" i="3"/>
  <c r="N347" i="3"/>
  <c r="J186" i="3"/>
  <c r="Q187" i="3"/>
  <c r="M202" i="3"/>
  <c r="L90" i="3"/>
  <c r="I346" i="3"/>
  <c r="AE7" i="19"/>
  <c r="I7" i="19"/>
  <c r="BA7" i="19"/>
  <c r="F442" i="19"/>
  <c r="F411" i="19"/>
  <c r="F473" i="19"/>
  <c r="F566" i="19"/>
  <c r="F535" i="19"/>
  <c r="F504" i="19"/>
  <c r="F597" i="19"/>
  <c r="F628" i="19"/>
  <c r="F318" i="19"/>
  <c r="F132" i="19"/>
  <c r="F163" i="19"/>
  <c r="F380" i="19"/>
  <c r="F225" i="19"/>
  <c r="F194" i="19"/>
  <c r="F349" i="19"/>
  <c r="F287" i="19"/>
  <c r="F256" i="19"/>
  <c r="F39" i="19"/>
  <c r="F101" i="19"/>
  <c r="F70" i="19"/>
  <c r="AB566" i="19"/>
  <c r="AB535" i="19"/>
  <c r="AB597" i="19"/>
  <c r="AB628" i="19"/>
  <c r="AB318" i="19"/>
  <c r="AB380" i="19"/>
  <c r="AB349" i="19"/>
  <c r="AB442" i="19"/>
  <c r="AB411" i="19"/>
  <c r="AB287" i="19"/>
  <c r="AB256" i="19"/>
  <c r="AB101" i="19"/>
  <c r="AB132" i="19"/>
  <c r="AB504" i="19"/>
  <c r="AB163" i="19"/>
  <c r="AB70" i="19"/>
  <c r="AB473" i="19"/>
  <c r="AB225" i="19"/>
  <c r="AB39" i="19"/>
  <c r="AB194" i="19"/>
  <c r="AD7" i="19"/>
  <c r="AZ7" i="19"/>
  <c r="H7" i="19"/>
  <c r="AX442" i="19"/>
  <c r="AX411" i="19"/>
  <c r="AX473" i="19"/>
  <c r="AX566" i="19"/>
  <c r="AX535" i="19"/>
  <c r="AX504" i="19"/>
  <c r="AX597" i="19"/>
  <c r="AX628" i="19"/>
  <c r="AX318" i="19"/>
  <c r="AX349" i="19"/>
  <c r="AX132" i="19"/>
  <c r="AX163" i="19"/>
  <c r="AX225" i="19"/>
  <c r="AX194" i="19"/>
  <c r="AX287" i="19"/>
  <c r="AX256" i="19"/>
  <c r="AX380" i="19"/>
  <c r="AX101" i="19"/>
  <c r="AX70" i="19"/>
  <c r="AX39" i="19"/>
  <c r="G14" i="6"/>
  <c r="G15" i="6" s="1"/>
  <c r="AT43" i="19"/>
  <c r="Y42" i="19"/>
  <c r="X44" i="19"/>
  <c r="Y41" i="19"/>
  <c r="Y40" i="19"/>
  <c r="G25" i="4"/>
  <c r="G26" i="4" s="1"/>
  <c r="I18" i="3"/>
  <c r="I242" i="3"/>
  <c r="I114" i="3"/>
  <c r="I258" i="3"/>
  <c r="I130" i="3"/>
  <c r="I34" i="3"/>
  <c r="I274" i="3"/>
  <c r="I146" i="3"/>
  <c r="I290" i="3"/>
  <c r="I162" i="3"/>
  <c r="I50" i="3"/>
  <c r="I306" i="3"/>
  <c r="I178" i="3"/>
  <c r="I322" i="3"/>
  <c r="I194" i="3"/>
  <c r="I66" i="3"/>
  <c r="I338" i="3"/>
  <c r="I210" i="3"/>
  <c r="I82" i="3"/>
  <c r="I98" i="3"/>
  <c r="I226" i="3"/>
  <c r="J24" i="4"/>
  <c r="H22" i="4"/>
  <c r="H23" i="4" s="1"/>
  <c r="G44" i="3"/>
  <c r="G19" i="3"/>
  <c r="G42" i="3"/>
  <c r="J5" i="3"/>
  <c r="L75" i="3" s="1"/>
  <c r="H403" i="4"/>
  <c r="I343" i="4"/>
  <c r="I123" i="4"/>
  <c r="G195" i="19" s="1"/>
  <c r="G196" i="19" s="1"/>
  <c r="G197" i="19" s="1"/>
  <c r="G198" i="19" s="1"/>
  <c r="G199" i="19" s="1"/>
  <c r="G200" i="19" s="1"/>
  <c r="G201" i="19" s="1"/>
  <c r="G202" i="19" s="1"/>
  <c r="G203" i="19" s="1"/>
  <c r="G204" i="19" s="1"/>
  <c r="G205" i="19" s="1"/>
  <c r="G206" i="19" s="1"/>
  <c r="G207" i="19" s="1"/>
  <c r="G208" i="19" s="1"/>
  <c r="G209" i="19" s="1"/>
  <c r="G210" i="19" s="1"/>
  <c r="G211" i="19" s="1"/>
  <c r="G212" i="19" s="1"/>
  <c r="G213" i="19" s="1"/>
  <c r="G214" i="19" s="1"/>
  <c r="G215" i="19" s="1"/>
  <c r="G216" i="19" s="1"/>
  <c r="G217" i="19" s="1"/>
  <c r="G218" i="19" s="1"/>
  <c r="H43" i="4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E283" i="4"/>
  <c r="G343" i="4"/>
  <c r="I223" i="4"/>
  <c r="D42" i="3"/>
  <c r="H303" i="4"/>
  <c r="F123" i="4"/>
  <c r="D195" i="19" s="1"/>
  <c r="D196" i="19" s="1"/>
  <c r="D197" i="19" s="1"/>
  <c r="D198" i="19" s="1"/>
  <c r="D199" i="19" s="1"/>
  <c r="D200" i="19" s="1"/>
  <c r="D201" i="19" s="1"/>
  <c r="D202" i="19" s="1"/>
  <c r="D203" i="19" s="1"/>
  <c r="D204" i="19" s="1"/>
  <c r="D205" i="19" s="1"/>
  <c r="D206" i="19" s="1"/>
  <c r="D207" i="19" s="1"/>
  <c r="D208" i="19" s="1"/>
  <c r="D209" i="19" s="1"/>
  <c r="D210" i="19" s="1"/>
  <c r="D211" i="19" s="1"/>
  <c r="D212" i="19" s="1"/>
  <c r="D213" i="19" s="1"/>
  <c r="D214" i="19" s="1"/>
  <c r="D215" i="19" s="1"/>
  <c r="D216" i="19" s="1"/>
  <c r="D217" i="19" s="1"/>
  <c r="D218" i="19" s="1"/>
  <c r="E363" i="4"/>
  <c r="C42" i="3"/>
  <c r="F203" i="4"/>
  <c r="D319" i="19" s="1"/>
  <c r="D320" i="19" s="1"/>
  <c r="D321" i="19" s="1"/>
  <c r="D322" i="19" s="1"/>
  <c r="D323" i="19" s="1"/>
  <c r="D324" i="19" s="1"/>
  <c r="D325" i="19" s="1"/>
  <c r="D326" i="19" s="1"/>
  <c r="D327" i="19" s="1"/>
  <c r="D328" i="19" s="1"/>
  <c r="D329" i="19" s="1"/>
  <c r="D330" i="19" s="1"/>
  <c r="D331" i="19" s="1"/>
  <c r="D332" i="19" s="1"/>
  <c r="D333" i="19" s="1"/>
  <c r="D334" i="19" s="1"/>
  <c r="D335" i="19" s="1"/>
  <c r="D336" i="19" s="1"/>
  <c r="D337" i="19" s="1"/>
  <c r="D338" i="19" s="1"/>
  <c r="D339" i="19" s="1"/>
  <c r="D340" i="19" s="1"/>
  <c r="D341" i="19" s="1"/>
  <c r="D342" i="19" s="1"/>
  <c r="I323" i="4"/>
  <c r="F283" i="4"/>
  <c r="B42" i="3"/>
  <c r="G183" i="4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H123" i="4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G83" i="4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H323" i="4"/>
  <c r="H163" i="4"/>
  <c r="F257" i="19" s="1"/>
  <c r="F258" i="19" s="1"/>
  <c r="F259" i="19" s="1"/>
  <c r="F260" i="19" s="1"/>
  <c r="F261" i="19" s="1"/>
  <c r="F262" i="19" s="1"/>
  <c r="F263" i="19" s="1"/>
  <c r="F264" i="19" s="1"/>
  <c r="F265" i="19" s="1"/>
  <c r="F266" i="19" s="1"/>
  <c r="F267" i="19" s="1"/>
  <c r="F268" i="19" s="1"/>
  <c r="F269" i="19" s="1"/>
  <c r="F270" i="19" s="1"/>
  <c r="F271" i="19" s="1"/>
  <c r="F272" i="19" s="1"/>
  <c r="F273" i="19" s="1"/>
  <c r="F274" i="19" s="1"/>
  <c r="F275" i="19" s="1"/>
  <c r="F276" i="19" s="1"/>
  <c r="F277" i="19" s="1"/>
  <c r="F278" i="19" s="1"/>
  <c r="F279" i="19" s="1"/>
  <c r="F280" i="19" s="1"/>
  <c r="E163" i="4"/>
  <c r="C257" i="19" s="1"/>
  <c r="C258" i="19" s="1"/>
  <c r="C259" i="19" s="1"/>
  <c r="C260" i="19" s="1"/>
  <c r="C261" i="19" s="1"/>
  <c r="C262" i="19" s="1"/>
  <c r="C263" i="19" s="1"/>
  <c r="C264" i="19" s="1"/>
  <c r="C265" i="19" s="1"/>
  <c r="C266" i="19" s="1"/>
  <c r="C267" i="19" s="1"/>
  <c r="C268" i="19" s="1"/>
  <c r="C269" i="19" s="1"/>
  <c r="C270" i="19" s="1"/>
  <c r="C271" i="19" s="1"/>
  <c r="C272" i="19" s="1"/>
  <c r="C273" i="19" s="1"/>
  <c r="C274" i="19" s="1"/>
  <c r="C275" i="19" s="1"/>
  <c r="C276" i="19" s="1"/>
  <c r="C277" i="19" s="1"/>
  <c r="C278" i="19" s="1"/>
  <c r="C279" i="19" s="1"/>
  <c r="C280" i="19" s="1"/>
  <c r="G143" i="4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F263" i="4"/>
  <c r="F42" i="3"/>
  <c r="I303" i="4"/>
  <c r="F403" i="4"/>
  <c r="E123" i="4"/>
  <c r="C195" i="19" s="1"/>
  <c r="C196" i="19" s="1"/>
  <c r="C197" i="19" s="1"/>
  <c r="C198" i="19" s="1"/>
  <c r="C199" i="19" s="1"/>
  <c r="C200" i="19" s="1"/>
  <c r="C201" i="19" s="1"/>
  <c r="C202" i="19" s="1"/>
  <c r="C203" i="19" s="1"/>
  <c r="C204" i="19" s="1"/>
  <c r="C205" i="19" s="1"/>
  <c r="C206" i="19" s="1"/>
  <c r="C207" i="19" s="1"/>
  <c r="C208" i="19" s="1"/>
  <c r="C209" i="19" s="1"/>
  <c r="C210" i="19" s="1"/>
  <c r="C211" i="19" s="1"/>
  <c r="C212" i="19" s="1"/>
  <c r="C213" i="19" s="1"/>
  <c r="C214" i="19" s="1"/>
  <c r="C215" i="19" s="1"/>
  <c r="C216" i="19" s="1"/>
  <c r="C217" i="19" s="1"/>
  <c r="C218" i="19" s="1"/>
  <c r="E42" i="3"/>
  <c r="E63" i="4"/>
  <c r="C102" i="19" s="1"/>
  <c r="C103" i="19" s="1"/>
  <c r="C104" i="19" s="1"/>
  <c r="C105" i="19" s="1"/>
  <c r="C106" i="19" s="1"/>
  <c r="C107" i="19" s="1"/>
  <c r="C108" i="19" s="1"/>
  <c r="C109" i="19" s="1"/>
  <c r="C110" i="19" s="1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C124" i="19" s="1"/>
  <c r="C125" i="19" s="1"/>
  <c r="H143" i="4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303" i="4"/>
  <c r="I4" i="9"/>
  <c r="H35" i="3"/>
  <c r="H38" i="3"/>
  <c r="H36" i="3"/>
  <c r="H20" i="3" s="1"/>
  <c r="H42" i="3"/>
  <c r="H43" i="3"/>
  <c r="H37" i="3"/>
  <c r="H41" i="3"/>
  <c r="H39" i="3"/>
  <c r="H23" i="3" s="1"/>
  <c r="H40" i="3"/>
  <c r="I4" i="6"/>
  <c r="I5" i="12"/>
  <c r="I4" i="10"/>
  <c r="I11" i="14"/>
  <c r="I4" i="11"/>
  <c r="J14" i="4"/>
  <c r="K13" i="4"/>
  <c r="I13" i="6" s="1"/>
  <c r="K15" i="4"/>
  <c r="L11" i="4"/>
  <c r="L10" i="4"/>
  <c r="L9" i="4"/>
  <c r="K16" i="4"/>
  <c r="I7" i="6" s="1"/>
  <c r="L6" i="4"/>
  <c r="J5" i="33" s="1"/>
  <c r="K262" i="4" l="1"/>
  <c r="K202" i="4"/>
  <c r="K362" i="4"/>
  <c r="K382" i="4"/>
  <c r="C12" i="1"/>
  <c r="I14" i="14"/>
  <c r="K4" i="24"/>
  <c r="K4" i="25"/>
  <c r="L4" i="17"/>
  <c r="K4" i="26"/>
  <c r="K15" i="27"/>
  <c r="E64" i="19"/>
  <c r="S299" i="3"/>
  <c r="N139" i="3"/>
  <c r="L203" i="3"/>
  <c r="K203" i="3"/>
  <c r="O155" i="3"/>
  <c r="K283" i="3"/>
  <c r="D139" i="3"/>
  <c r="J203" i="3"/>
  <c r="P347" i="3"/>
  <c r="B43" i="3"/>
  <c r="M139" i="3"/>
  <c r="AP88" i="3"/>
  <c r="AQ167" i="3"/>
  <c r="AF135" i="3"/>
  <c r="AM87" i="3"/>
  <c r="AP184" i="3"/>
  <c r="AJ234" i="3"/>
  <c r="AG135" i="3"/>
  <c r="AJ55" i="3"/>
  <c r="AN56" i="3"/>
  <c r="AM183" i="3"/>
  <c r="AJ137" i="3"/>
  <c r="AO153" i="3"/>
  <c r="AP137" i="3"/>
  <c r="AN330" i="3"/>
  <c r="AF283" i="3"/>
  <c r="AO216" i="3"/>
  <c r="X187" i="3"/>
  <c r="X138" i="3"/>
  <c r="AE266" i="3"/>
  <c r="X139" i="3"/>
  <c r="AL329" i="3"/>
  <c r="AN121" i="3"/>
  <c r="AM347" i="3"/>
  <c r="AH57" i="3"/>
  <c r="AB251" i="3"/>
  <c r="AD57" i="3"/>
  <c r="Z267" i="3"/>
  <c r="AI298" i="3"/>
  <c r="AG185" i="3"/>
  <c r="AP105" i="3"/>
  <c r="AD346" i="3"/>
  <c r="AL155" i="3"/>
  <c r="AI265" i="3"/>
  <c r="AC248" i="3"/>
  <c r="AE121" i="3"/>
  <c r="AC184" i="3"/>
  <c r="AN138" i="3"/>
  <c r="AO282" i="3"/>
  <c r="AO296" i="3"/>
  <c r="AH219" i="3"/>
  <c r="AI57" i="3"/>
  <c r="AD313" i="3"/>
  <c r="Z280" i="3"/>
  <c r="AK139" i="3"/>
  <c r="AN232" i="3"/>
  <c r="AN315" i="3"/>
  <c r="X73" i="3"/>
  <c r="AM139" i="3"/>
  <c r="AL137" i="3"/>
  <c r="Y280" i="3"/>
  <c r="Y186" i="3"/>
  <c r="Z232" i="3"/>
  <c r="AK282" i="3"/>
  <c r="AO88" i="3"/>
  <c r="AK281" i="3"/>
  <c r="X203" i="3"/>
  <c r="Z251" i="3"/>
  <c r="AL186" i="3"/>
  <c r="Z315" i="3"/>
  <c r="AI344" i="3"/>
  <c r="X201" i="3"/>
  <c r="Z201" i="3"/>
  <c r="AM266" i="3"/>
  <c r="AE296" i="3"/>
  <c r="AH217" i="3"/>
  <c r="X216" i="3"/>
  <c r="AC220" i="3" s="1"/>
  <c r="AJ250" i="3"/>
  <c r="AO345" i="3"/>
  <c r="AE56" i="3"/>
  <c r="AF184" i="3"/>
  <c r="AB329" i="3"/>
  <c r="AD168" i="3"/>
  <c r="AM312" i="3"/>
  <c r="AC234" i="3"/>
  <c r="Z264" i="3"/>
  <c r="AK251" i="3"/>
  <c r="AC232" i="3"/>
  <c r="AN106" i="3"/>
  <c r="AB315" i="3"/>
  <c r="Z282" i="3"/>
  <c r="AD330" i="3"/>
  <c r="AD73" i="3"/>
  <c r="AH74" i="3"/>
  <c r="AJ281" i="3"/>
  <c r="AL331" i="3"/>
  <c r="AO121" i="3"/>
  <c r="AJ90" i="3"/>
  <c r="AN331" i="3"/>
  <c r="AK330" i="3"/>
  <c r="AE233" i="3"/>
  <c r="AE123" i="3"/>
  <c r="AK312" i="3"/>
  <c r="AE74" i="3"/>
  <c r="AD74" i="3"/>
  <c r="AD281" i="3"/>
  <c r="AF331" i="3"/>
  <c r="AM185" i="3"/>
  <c r="AF267" i="3"/>
  <c r="X89" i="3"/>
  <c r="AA282" i="3"/>
  <c r="AK171" i="3"/>
  <c r="AL312" i="3"/>
  <c r="AF282" i="3"/>
  <c r="AC169" i="3"/>
  <c r="AN216" i="3"/>
  <c r="AI218" i="3"/>
  <c r="AA217" i="3"/>
  <c r="AM122" i="3"/>
  <c r="AH299" i="3"/>
  <c r="AL328" i="3"/>
  <c r="Z58" i="3"/>
  <c r="AQ314" i="3"/>
  <c r="Y122" i="3"/>
  <c r="AO331" i="3"/>
  <c r="AJ187" i="3"/>
  <c r="Z297" i="3"/>
  <c r="AO58" i="3"/>
  <c r="AH267" i="3"/>
  <c r="X170" i="3"/>
  <c r="AI314" i="3"/>
  <c r="AC281" i="3"/>
  <c r="AB120" i="3"/>
  <c r="Y90" i="3"/>
  <c r="AA169" i="3"/>
  <c r="Y232" i="3"/>
  <c r="Y57" i="3"/>
  <c r="AP296" i="3"/>
  <c r="AB328" i="3"/>
  <c r="AI251" i="3"/>
  <c r="AO344" i="3"/>
  <c r="AK313" i="3"/>
  <c r="AF281" i="3"/>
  <c r="AM74" i="3"/>
  <c r="AF235" i="3"/>
  <c r="AQ59" i="3"/>
  <c r="AQ267" i="3"/>
  <c r="AA296" i="3"/>
  <c r="AO104" i="3"/>
  <c r="Z249" i="3"/>
  <c r="Y201" i="3"/>
  <c r="Y75" i="3"/>
  <c r="AD90" i="3"/>
  <c r="AN170" i="3"/>
  <c r="AA331" i="3"/>
  <c r="AM346" i="3"/>
  <c r="AE283" i="3"/>
  <c r="AK72" i="3"/>
  <c r="AE171" i="3"/>
  <c r="AI297" i="3"/>
  <c r="AG121" i="3"/>
  <c r="AK347" i="3"/>
  <c r="AK266" i="3"/>
  <c r="AN59" i="3"/>
  <c r="Z121" i="3"/>
  <c r="AJ329" i="3"/>
  <c r="AC314" i="3"/>
  <c r="AM200" i="3"/>
  <c r="AP186" i="3"/>
  <c r="AC136" i="3"/>
  <c r="AG72" i="3"/>
  <c r="AC171" i="3"/>
  <c r="AG315" i="3"/>
  <c r="AI154" i="3"/>
  <c r="AQ315" i="3"/>
  <c r="AQ57" i="3"/>
  <c r="AD265" i="3"/>
  <c r="X200" i="3"/>
  <c r="AC204" i="3" s="1"/>
  <c r="AO328" i="3"/>
  <c r="AO203" i="3"/>
  <c r="AI328" i="3"/>
  <c r="AQ153" i="3"/>
  <c r="AK106" i="3"/>
  <c r="AC299" i="3"/>
  <c r="AA216" i="3"/>
  <c r="AG75" i="3"/>
  <c r="AL219" i="3"/>
  <c r="AD344" i="3"/>
  <c r="AG344" i="3"/>
  <c r="AP283" i="3"/>
  <c r="Z137" i="3"/>
  <c r="AK152" i="3"/>
  <c r="AE218" i="3"/>
  <c r="AP138" i="3"/>
  <c r="AI58" i="3"/>
  <c r="AB331" i="3"/>
  <c r="AJ121" i="3"/>
  <c r="AQ329" i="3"/>
  <c r="AP91" i="3"/>
  <c r="AP58" i="3"/>
  <c r="Z56" i="3"/>
  <c r="AG170" i="3"/>
  <c r="AO123" i="3"/>
  <c r="Z88" i="3"/>
  <c r="AM138" i="3"/>
  <c r="AD155" i="3"/>
  <c r="AJ106" i="3"/>
  <c r="AP106" i="3"/>
  <c r="AB346" i="3"/>
  <c r="Y137" i="3"/>
  <c r="AQ121" i="3"/>
  <c r="AN154" i="3"/>
  <c r="AP185" i="3"/>
  <c r="AB138" i="3"/>
  <c r="X137" i="3"/>
  <c r="AD312" i="3"/>
  <c r="AC280" i="3"/>
  <c r="AF328" i="3"/>
  <c r="AF152" i="3"/>
  <c r="AL218" i="3"/>
  <c r="AA312" i="3"/>
  <c r="AN168" i="3"/>
  <c r="AL280" i="3"/>
  <c r="AH186" i="3"/>
  <c r="AF136" i="3"/>
  <c r="AQ328" i="3"/>
  <c r="AK249" i="3"/>
  <c r="AB234" i="3"/>
  <c r="AF187" i="3"/>
  <c r="AO280" i="3"/>
  <c r="AF90" i="3"/>
  <c r="AC107" i="3"/>
  <c r="AA314" i="3"/>
  <c r="X90" i="3"/>
  <c r="AM297" i="3"/>
  <c r="AD328" i="3"/>
  <c r="AN169" i="3"/>
  <c r="X105" i="3"/>
  <c r="AN233" i="3"/>
  <c r="AL299" i="3"/>
  <c r="AG153" i="3"/>
  <c r="Z248" i="3"/>
  <c r="AQ89" i="3"/>
  <c r="AC104" i="3"/>
  <c r="AM219" i="3"/>
  <c r="AC170" i="3"/>
  <c r="AL169" i="3"/>
  <c r="AF329" i="3"/>
  <c r="AM184" i="3"/>
  <c r="X171" i="3"/>
  <c r="Z266" i="3"/>
  <c r="AA186" i="3"/>
  <c r="AI234" i="3"/>
  <c r="AC283" i="3"/>
  <c r="Z155" i="3"/>
  <c r="AH328" i="3"/>
  <c r="AH296" i="3"/>
  <c r="AQ120" i="3"/>
  <c r="AH314" i="3"/>
  <c r="AL248" i="3"/>
  <c r="AH107" i="3"/>
  <c r="AE267" i="3"/>
  <c r="AO155" i="3"/>
  <c r="AD171" i="3"/>
  <c r="AK329" i="3"/>
  <c r="AH153" i="3"/>
  <c r="AM203" i="3"/>
  <c r="Z314" i="3"/>
  <c r="AB104" i="3"/>
  <c r="AP75" i="3"/>
  <c r="AL123" i="3"/>
  <c r="AL138" i="3"/>
  <c r="AJ170" i="3"/>
  <c r="AN90" i="3"/>
  <c r="AD104" i="3"/>
  <c r="X313" i="3"/>
  <c r="AG249" i="3"/>
  <c r="AJ233" i="3"/>
  <c r="AM106" i="3"/>
  <c r="AG200" i="3"/>
  <c r="AF123" i="3"/>
  <c r="Y104" i="3"/>
  <c r="AC219" i="3"/>
  <c r="AJ153" i="3"/>
  <c r="AG250" i="3"/>
  <c r="Z296" i="3"/>
  <c r="AH187" i="3"/>
  <c r="AI329" i="3"/>
  <c r="AB203" i="3"/>
  <c r="AL315" i="3"/>
  <c r="AC202" i="3"/>
  <c r="AN153" i="3"/>
  <c r="AD138" i="3"/>
  <c r="Y170" i="3"/>
  <c r="Y72" i="3"/>
  <c r="AM298" i="3"/>
  <c r="Z347" i="3"/>
  <c r="AO90" i="3"/>
  <c r="AK107" i="3"/>
  <c r="AQ91" i="3"/>
  <c r="Z186" i="3"/>
  <c r="AD105" i="3"/>
  <c r="AL107" i="3"/>
  <c r="X186" i="3"/>
  <c r="AN91" i="3"/>
  <c r="Y187" i="3"/>
  <c r="AK234" i="3"/>
  <c r="AI137" i="3"/>
  <c r="AF56" i="3"/>
  <c r="AQ56" i="3"/>
  <c r="AG217" i="3"/>
  <c r="AQ200" i="3"/>
  <c r="AH139" i="3"/>
  <c r="AN184" i="3"/>
  <c r="AI136" i="3"/>
  <c r="AI283" i="3"/>
  <c r="AB267" i="3"/>
  <c r="AD297" i="3"/>
  <c r="AQ250" i="3"/>
  <c r="AB186" i="3"/>
  <c r="AG187" i="3"/>
  <c r="AJ75" i="3"/>
  <c r="AE250" i="3"/>
  <c r="AE106" i="3"/>
  <c r="AI120" i="3"/>
  <c r="AD120" i="3"/>
  <c r="AD152" i="3"/>
  <c r="AP74" i="3"/>
  <c r="X315" i="3"/>
  <c r="AK184" i="3"/>
  <c r="AM344" i="3"/>
  <c r="AQ282" i="3"/>
  <c r="AQ283" i="3"/>
  <c r="AN347" i="3"/>
  <c r="Y88" i="3"/>
  <c r="AA155" i="3"/>
  <c r="AP201" i="3"/>
  <c r="AB136" i="3"/>
  <c r="AK218" i="3"/>
  <c r="AC328" i="3"/>
  <c r="X155" i="3"/>
  <c r="AE265" i="3"/>
  <c r="AB106" i="3"/>
  <c r="AM201" i="3"/>
  <c r="AP298" i="3"/>
  <c r="AH281" i="3"/>
  <c r="AE248" i="3"/>
  <c r="AL200" i="3"/>
  <c r="AG345" i="3"/>
  <c r="X298" i="3"/>
  <c r="AM296" i="3"/>
  <c r="AA184" i="3"/>
  <c r="AH201" i="3"/>
  <c r="AL345" i="3"/>
  <c r="AC89" i="3"/>
  <c r="AF106" i="3"/>
  <c r="AG73" i="3"/>
  <c r="Z75" i="3"/>
  <c r="AO264" i="3"/>
  <c r="AP139" i="3"/>
  <c r="AO314" i="3"/>
  <c r="AG123" i="3"/>
  <c r="AQ313" i="3"/>
  <c r="Y200" i="3"/>
  <c r="AE170" i="3"/>
  <c r="AB57" i="3"/>
  <c r="AM155" i="3"/>
  <c r="AC235" i="3"/>
  <c r="AP90" i="3"/>
  <c r="AI59" i="3"/>
  <c r="AQ233" i="3"/>
  <c r="AH282" i="3"/>
  <c r="Y331" i="3"/>
  <c r="AM282" i="3"/>
  <c r="AD203" i="3"/>
  <c r="AK345" i="3"/>
  <c r="Y296" i="3"/>
  <c r="AM154" i="3"/>
  <c r="AC331" i="3"/>
  <c r="AM232" i="3"/>
  <c r="AC344" i="3"/>
  <c r="AQ298" i="3"/>
  <c r="AO171" i="3"/>
  <c r="AA121" i="3"/>
  <c r="AE138" i="3"/>
  <c r="X297" i="3"/>
  <c r="Z233" i="3"/>
  <c r="AA122" i="3"/>
  <c r="AG233" i="3"/>
  <c r="AI201" i="3"/>
  <c r="AB248" i="3"/>
  <c r="AO105" i="3"/>
  <c r="X107" i="3"/>
  <c r="AL139" i="3"/>
  <c r="Y217" i="3"/>
  <c r="AM281" i="3"/>
  <c r="AK137" i="3"/>
  <c r="AO137" i="3"/>
  <c r="AD59" i="3"/>
  <c r="Y329" i="3"/>
  <c r="AJ298" i="3"/>
  <c r="AC168" i="3"/>
  <c r="AO217" i="3"/>
  <c r="AB139" i="3"/>
  <c r="AI296" i="3"/>
  <c r="AL266" i="3"/>
  <c r="AP267" i="3"/>
  <c r="AH235" i="3"/>
  <c r="AM234" i="3"/>
  <c r="AL59" i="3"/>
  <c r="AD314" i="3"/>
  <c r="AP200" i="3"/>
  <c r="AD56" i="3"/>
  <c r="AK89" i="3"/>
  <c r="AB168" i="3"/>
  <c r="AK296" i="3"/>
  <c r="AA203" i="3"/>
  <c r="AI250" i="3"/>
  <c r="AD121" i="3"/>
  <c r="AH234" i="3"/>
  <c r="AL106" i="3"/>
  <c r="AA152" i="3"/>
  <c r="AI233" i="3"/>
  <c r="AD248" i="3"/>
  <c r="AH90" i="3"/>
  <c r="AK75" i="3"/>
  <c r="AO74" i="3"/>
  <c r="AP104" i="3"/>
  <c r="AE168" i="3"/>
  <c r="Y168" i="3"/>
  <c r="Y203" i="3"/>
  <c r="AF89" i="3"/>
  <c r="AA136" i="3"/>
  <c r="AL201" i="3"/>
  <c r="AI170" i="3"/>
  <c r="AL104" i="3"/>
  <c r="AL105" i="3"/>
  <c r="AG347" i="3"/>
  <c r="AL184" i="3"/>
  <c r="AL298" i="3"/>
  <c r="AB250" i="3"/>
  <c r="AC59" i="3"/>
  <c r="AE107" i="3"/>
  <c r="AF88" i="3"/>
  <c r="AQ185" i="3"/>
  <c r="AJ328" i="3"/>
  <c r="AP155" i="3"/>
  <c r="AI106" i="3"/>
  <c r="AH329" i="3"/>
  <c r="AL217" i="3"/>
  <c r="AF219" i="3"/>
  <c r="AC123" i="3"/>
  <c r="AK201" i="3"/>
  <c r="AL58" i="3"/>
  <c r="AJ266" i="3"/>
  <c r="AE297" i="3"/>
  <c r="AA202" i="3"/>
  <c r="AL233" i="3"/>
  <c r="AE347" i="3"/>
  <c r="AI313" i="3"/>
  <c r="AJ171" i="3"/>
  <c r="AC122" i="3"/>
  <c r="AL264" i="3"/>
  <c r="X121" i="3"/>
  <c r="AJ200" i="3"/>
  <c r="AJ88" i="3"/>
  <c r="AC137" i="3"/>
  <c r="AD136" i="3"/>
  <c r="AO185" i="3"/>
  <c r="AL56" i="3"/>
  <c r="AJ219" i="3"/>
  <c r="AB296" i="3"/>
  <c r="AQ219" i="3"/>
  <c r="AG154" i="3"/>
  <c r="AN281" i="3"/>
  <c r="AO313" i="3"/>
  <c r="AF264" i="3"/>
  <c r="AH248" i="3"/>
  <c r="AK59" i="3"/>
  <c r="Y248" i="3"/>
  <c r="AP202" i="3"/>
  <c r="AK250" i="3"/>
  <c r="AL346" i="3"/>
  <c r="Z217" i="3"/>
  <c r="AB265" i="3"/>
  <c r="AQ280" i="3"/>
  <c r="AO139" i="3"/>
  <c r="AC267" i="3"/>
  <c r="AM170" i="3"/>
  <c r="AA91" i="3"/>
  <c r="AM57" i="3"/>
  <c r="AE58" i="3"/>
  <c r="AK233" i="3"/>
  <c r="AO249" i="3"/>
  <c r="AA330" i="3"/>
  <c r="Z187" i="3"/>
  <c r="AJ347" i="3"/>
  <c r="AG120" i="3"/>
  <c r="AQ73" i="3"/>
  <c r="X136" i="3"/>
  <c r="AC140" i="3" s="1"/>
  <c r="AH72" i="3"/>
  <c r="Z219" i="3"/>
  <c r="AH91" i="3"/>
  <c r="AG283" i="3"/>
  <c r="AM202" i="3"/>
  <c r="AM73" i="3"/>
  <c r="AJ91" i="3"/>
  <c r="AC346" i="3"/>
  <c r="AH154" i="3"/>
  <c r="AH346" i="3"/>
  <c r="AI202" i="3"/>
  <c r="AQ90" i="3"/>
  <c r="AF201" i="3"/>
  <c r="AK235" i="3"/>
  <c r="AD91" i="3"/>
  <c r="AN250" i="3"/>
  <c r="AA266" i="3"/>
  <c r="Z346" i="3"/>
  <c r="AM153" i="3"/>
  <c r="Z59" i="3"/>
  <c r="AQ58" i="3"/>
  <c r="AB72" i="3"/>
  <c r="X312" i="3"/>
  <c r="AC316" i="3" s="1"/>
  <c r="AP313" i="3"/>
  <c r="AA280" i="3"/>
  <c r="AK136" i="3"/>
  <c r="AC74" i="3"/>
  <c r="AJ267" i="3"/>
  <c r="AH313" i="3"/>
  <c r="AQ264" i="3"/>
  <c r="Y202" i="3"/>
  <c r="AM217" i="3"/>
  <c r="AJ72" i="3"/>
  <c r="AG297" i="3"/>
  <c r="AB297" i="3"/>
  <c r="AK202" i="3"/>
  <c r="AD186" i="3"/>
  <c r="X153" i="3"/>
  <c r="Y312" i="3"/>
  <c r="AB232" i="3"/>
  <c r="AC216" i="3"/>
  <c r="AN74" i="3"/>
  <c r="AE312" i="3"/>
  <c r="AO312" i="3"/>
  <c r="AJ184" i="3"/>
  <c r="AG169" i="3"/>
  <c r="AA219" i="3"/>
  <c r="AG106" i="3"/>
  <c r="AI248" i="3"/>
  <c r="AH170" i="3"/>
  <c r="AG104" i="3"/>
  <c r="AN296" i="3"/>
  <c r="AB152" i="3"/>
  <c r="AI235" i="3"/>
  <c r="AN203" i="3"/>
  <c r="AE136" i="3"/>
  <c r="AO73" i="3"/>
  <c r="AI152" i="3"/>
  <c r="AM169" i="3"/>
  <c r="X74" i="3"/>
  <c r="AA248" i="3"/>
  <c r="X185" i="3"/>
  <c r="AM120" i="3"/>
  <c r="X120" i="3"/>
  <c r="AC124" i="3" s="1"/>
  <c r="AM251" i="3"/>
  <c r="AK73" i="3"/>
  <c r="AB330" i="3"/>
  <c r="AA264" i="3"/>
  <c r="AN345" i="3"/>
  <c r="AD264" i="3"/>
  <c r="AE137" i="3"/>
  <c r="Y347" i="3"/>
  <c r="Z72" i="3"/>
  <c r="X248" i="3"/>
  <c r="AC252" i="3" s="1"/>
  <c r="AK56" i="3"/>
  <c r="X217" i="3"/>
  <c r="AL152" i="3"/>
  <c r="AB88" i="3"/>
  <c r="AC56" i="3"/>
  <c r="AJ314" i="3"/>
  <c r="AJ264" i="3"/>
  <c r="AJ105" i="3"/>
  <c r="Y218" i="3"/>
  <c r="AK105" i="3"/>
  <c r="AM59" i="3"/>
  <c r="AE187" i="3"/>
  <c r="AL282" i="3"/>
  <c r="AJ248" i="3"/>
  <c r="AM249" i="3"/>
  <c r="Y136" i="3"/>
  <c r="AF73" i="3"/>
  <c r="AF75" i="3"/>
  <c r="AE251" i="3"/>
  <c r="AI312" i="3"/>
  <c r="AL90" i="3"/>
  <c r="AM328" i="3"/>
  <c r="AA106" i="3"/>
  <c r="Y155" i="3"/>
  <c r="AD88" i="3"/>
  <c r="AA73" i="3"/>
  <c r="AM91" i="3"/>
  <c r="AC152" i="3"/>
  <c r="AP329" i="3"/>
  <c r="AB58" i="3"/>
  <c r="AI153" i="3"/>
  <c r="AN200" i="3"/>
  <c r="AI186" i="3"/>
  <c r="AJ345" i="3"/>
  <c r="AG122" i="3"/>
  <c r="AK170" i="3"/>
  <c r="AK186" i="3"/>
  <c r="AE314" i="3"/>
  <c r="AB312" i="3"/>
  <c r="AC313" i="3"/>
  <c r="AL313" i="3"/>
  <c r="AL296" i="3"/>
  <c r="AC266" i="3"/>
  <c r="AL235" i="3"/>
  <c r="AN249" i="3"/>
  <c r="AO56" i="3"/>
  <c r="AK185" i="3"/>
  <c r="AQ331" i="3"/>
  <c r="AF153" i="3"/>
  <c r="AO248" i="3"/>
  <c r="AQ139" i="3"/>
  <c r="AL154" i="3"/>
  <c r="AL73" i="3"/>
  <c r="AN123" i="3"/>
  <c r="AC186" i="3"/>
  <c r="AL74" i="3"/>
  <c r="AC58" i="3"/>
  <c r="AH345" i="3"/>
  <c r="AN266" i="3"/>
  <c r="AK168" i="3"/>
  <c r="Z91" i="3"/>
  <c r="AL267" i="3"/>
  <c r="AC312" i="3"/>
  <c r="Z329" i="3"/>
  <c r="X218" i="3"/>
  <c r="AL232" i="3"/>
  <c r="AD251" i="3"/>
  <c r="AJ330" i="3"/>
  <c r="AE232" i="3"/>
  <c r="X328" i="3"/>
  <c r="AC332" i="3" s="1"/>
  <c r="AD153" i="3"/>
  <c r="Z331" i="3"/>
  <c r="X232" i="3"/>
  <c r="AC236" i="3" s="1"/>
  <c r="AH152" i="3"/>
  <c r="AQ297" i="3"/>
  <c r="AL249" i="3"/>
  <c r="AH171" i="3"/>
  <c r="AD250" i="3"/>
  <c r="AF186" i="3"/>
  <c r="AH88" i="3"/>
  <c r="Y299" i="3"/>
  <c r="AI280" i="3"/>
  <c r="AE344" i="3"/>
  <c r="AQ217" i="3"/>
  <c r="Z184" i="3"/>
  <c r="AL168" i="3"/>
  <c r="AQ218" i="3"/>
  <c r="AO201" i="3"/>
  <c r="AE73" i="3"/>
  <c r="AJ73" i="3"/>
  <c r="AP153" i="3"/>
  <c r="AD187" i="3"/>
  <c r="AH216" i="3"/>
  <c r="AB74" i="3"/>
  <c r="AG155" i="3"/>
  <c r="AC249" i="3"/>
  <c r="AN185" i="3"/>
  <c r="AH106" i="3"/>
  <c r="AF203" i="3"/>
  <c r="AQ106" i="3"/>
  <c r="AP266" i="3"/>
  <c r="AE57" i="3"/>
  <c r="AF107" i="3"/>
  <c r="AH251" i="3"/>
  <c r="AN139" i="3"/>
  <c r="AJ58" i="3"/>
  <c r="AH203" i="3"/>
  <c r="AO200" i="3"/>
  <c r="AJ217" i="3"/>
  <c r="AI171" i="3"/>
  <c r="AF185" i="3"/>
  <c r="Z73" i="3"/>
  <c r="AC251" i="3"/>
  <c r="Z200" i="3"/>
  <c r="AB281" i="3"/>
  <c r="AN298" i="3"/>
  <c r="AE345" i="3"/>
  <c r="AL91" i="3"/>
  <c r="AA344" i="3"/>
  <c r="AQ138" i="3"/>
  <c r="AC91" i="3"/>
  <c r="AH75" i="3"/>
  <c r="AM105" i="3"/>
  <c r="AE153" i="3"/>
  <c r="X235" i="3"/>
  <c r="AD267" i="3"/>
  <c r="AA233" i="3"/>
  <c r="AO168" i="3"/>
  <c r="AA329" i="3"/>
  <c r="AG331" i="3"/>
  <c r="AQ281" i="3"/>
  <c r="AA89" i="3"/>
  <c r="AA232" i="3"/>
  <c r="AO202" i="3"/>
  <c r="AA75" i="3"/>
  <c r="AC120" i="3"/>
  <c r="Y105" i="3"/>
  <c r="AL234" i="3"/>
  <c r="AE75" i="3"/>
  <c r="AG234" i="3"/>
  <c r="AE329" i="3"/>
  <c r="AE264" i="3"/>
  <c r="AF266" i="3"/>
  <c r="Y298" i="3"/>
  <c r="AF217" i="3"/>
  <c r="Y265" i="3"/>
  <c r="AL57" i="3"/>
  <c r="AJ169" i="3"/>
  <c r="AG346" i="3"/>
  <c r="AC264" i="3"/>
  <c r="AO122" i="3"/>
  <c r="AF105" i="3"/>
  <c r="AK232" i="3"/>
  <c r="AO187" i="3"/>
  <c r="AP187" i="3"/>
  <c r="AP312" i="3"/>
  <c r="AQ216" i="3"/>
  <c r="AG171" i="3"/>
  <c r="AG184" i="3"/>
  <c r="AA105" i="3"/>
  <c r="AH250" i="3"/>
  <c r="AG56" i="3"/>
  <c r="AG232" i="3"/>
  <c r="AH136" i="3"/>
  <c r="AJ331" i="3"/>
  <c r="X330" i="3"/>
  <c r="AB216" i="3"/>
  <c r="AH312" i="3"/>
  <c r="AK346" i="3"/>
  <c r="Y56" i="3"/>
  <c r="AP265" i="3"/>
  <c r="AK216" i="3"/>
  <c r="Y185" i="3"/>
  <c r="AH344" i="3"/>
  <c r="AF249" i="3"/>
  <c r="AD219" i="3"/>
  <c r="AE185" i="3"/>
  <c r="AB314" i="3"/>
  <c r="AH123" i="3"/>
  <c r="AH347" i="3"/>
  <c r="AC233" i="3"/>
  <c r="AP282" i="3"/>
  <c r="AK57" i="3"/>
  <c r="AK155" i="3"/>
  <c r="AC347" i="3"/>
  <c r="AK267" i="3"/>
  <c r="AC154" i="3"/>
  <c r="X267" i="3"/>
  <c r="AA250" i="3"/>
  <c r="AJ185" i="3"/>
  <c r="AJ249" i="3"/>
  <c r="AI281" i="3"/>
  <c r="Y153" i="3"/>
  <c r="AI203" i="3"/>
  <c r="AP235" i="3"/>
  <c r="X314" i="3"/>
  <c r="AG314" i="3"/>
  <c r="AH184" i="3"/>
  <c r="AN282" i="3"/>
  <c r="AK315" i="3"/>
  <c r="AJ203" i="3"/>
  <c r="Z104" i="3"/>
  <c r="AE234" i="3"/>
  <c r="AJ315" i="3"/>
  <c r="AL120" i="3"/>
  <c r="AP72" i="3"/>
  <c r="AI168" i="3"/>
  <c r="X296" i="3"/>
  <c r="AC300" i="3" s="1"/>
  <c r="X249" i="3"/>
  <c r="X154" i="3"/>
  <c r="AL250" i="3"/>
  <c r="AG74" i="3"/>
  <c r="AC138" i="3"/>
  <c r="AG330" i="3"/>
  <c r="AG58" i="3"/>
  <c r="AF233" i="3"/>
  <c r="AA313" i="3"/>
  <c r="AB187" i="3"/>
  <c r="AE328" i="3"/>
  <c r="AK154" i="3"/>
  <c r="AH59" i="3"/>
  <c r="AO232" i="3"/>
  <c r="AK58" i="3"/>
  <c r="AO251" i="3"/>
  <c r="Z345" i="3"/>
  <c r="AH120" i="3"/>
  <c r="AG280" i="3"/>
  <c r="AC105" i="3"/>
  <c r="AP347" i="3"/>
  <c r="AG282" i="3"/>
  <c r="AQ75" i="3"/>
  <c r="AD331" i="3"/>
  <c r="AN186" i="3"/>
  <c r="AB345" i="3"/>
  <c r="AO75" i="3"/>
  <c r="AM345" i="3"/>
  <c r="AL72" i="3"/>
  <c r="AF200" i="3"/>
  <c r="AQ232" i="3"/>
  <c r="Z330" i="3"/>
  <c r="AC296" i="3"/>
  <c r="Z105" i="3"/>
  <c r="AA59" i="3"/>
  <c r="AQ251" i="3"/>
  <c r="AI169" i="3"/>
  <c r="AN72" i="3"/>
  <c r="AC297" i="3"/>
  <c r="AK299" i="3"/>
  <c r="AI56" i="3"/>
  <c r="AF299" i="3"/>
  <c r="AG267" i="3"/>
  <c r="AD137" i="3"/>
  <c r="AH89" i="3"/>
  <c r="X58" i="3"/>
  <c r="AH330" i="3"/>
  <c r="AK88" i="3"/>
  <c r="AA137" i="3"/>
  <c r="Z328" i="3"/>
  <c r="X266" i="3"/>
  <c r="AK280" i="3"/>
  <c r="AJ218" i="3"/>
  <c r="AD216" i="3"/>
  <c r="AQ187" i="3"/>
  <c r="AE299" i="3"/>
  <c r="Y91" i="3"/>
  <c r="AA104" i="3"/>
  <c r="AC73" i="3"/>
  <c r="AE346" i="3"/>
  <c r="AF218" i="3"/>
  <c r="AF155" i="3"/>
  <c r="Y297" i="3"/>
  <c r="AA107" i="3"/>
  <c r="X56" i="3"/>
  <c r="AC60" i="3" s="1"/>
  <c r="AB105" i="3"/>
  <c r="AO297" i="3"/>
  <c r="AB75" i="3"/>
  <c r="AE298" i="3"/>
  <c r="AI345" i="3"/>
  <c r="AB264" i="3"/>
  <c r="Y139" i="3"/>
  <c r="AG201" i="3"/>
  <c r="Y281" i="3"/>
  <c r="Y107" i="3"/>
  <c r="AM283" i="3"/>
  <c r="AO346" i="3"/>
  <c r="AC72" i="3"/>
  <c r="AQ122" i="3"/>
  <c r="AD280" i="3"/>
  <c r="AL265" i="3"/>
  <c r="AE88" i="3"/>
  <c r="AI75" i="3"/>
  <c r="AN283" i="3"/>
  <c r="AH233" i="3"/>
  <c r="AE217" i="3"/>
  <c r="AQ312" i="3"/>
  <c r="AG218" i="3"/>
  <c r="AA328" i="3"/>
  <c r="AQ346" i="3"/>
  <c r="Y344" i="3"/>
  <c r="Z153" i="3"/>
  <c r="AP123" i="3"/>
  <c r="AG138" i="3"/>
  <c r="AP154" i="3"/>
  <c r="AC217" i="3"/>
  <c r="AF232" i="3"/>
  <c r="AP280" i="3"/>
  <c r="AB91" i="3"/>
  <c r="AG235" i="3"/>
  <c r="AE280" i="3"/>
  <c r="Z218" i="3"/>
  <c r="AO329" i="3"/>
  <c r="AL187" i="3"/>
  <c r="X123" i="3"/>
  <c r="AG91" i="3"/>
  <c r="AM265" i="3"/>
  <c r="AP250" i="3"/>
  <c r="X152" i="3"/>
  <c r="AC156" i="3" s="1"/>
  <c r="AO330" i="3"/>
  <c r="AH265" i="3"/>
  <c r="AC218" i="3"/>
  <c r="AF137" i="3"/>
  <c r="AK169" i="3"/>
  <c r="AQ155" i="3"/>
  <c r="AP344" i="3"/>
  <c r="AK217" i="3"/>
  <c r="AC106" i="3"/>
  <c r="AM58" i="3"/>
  <c r="AN217" i="3"/>
  <c r="AQ296" i="3"/>
  <c r="AF280" i="3"/>
  <c r="AB282" i="3"/>
  <c r="AP217" i="3"/>
  <c r="AQ265" i="3"/>
  <c r="AD72" i="3"/>
  <c r="AH169" i="3"/>
  <c r="AJ122" i="3"/>
  <c r="AL170" i="3"/>
  <c r="AB299" i="3"/>
  <c r="Z90" i="3"/>
  <c r="AI121" i="3"/>
  <c r="AC329" i="3"/>
  <c r="AM299" i="3"/>
  <c r="AQ105" i="3"/>
  <c r="AJ107" i="3"/>
  <c r="AD217" i="3"/>
  <c r="AP234" i="3"/>
  <c r="AM56" i="3"/>
  <c r="X345" i="3"/>
  <c r="AH200" i="3"/>
  <c r="AK121" i="3"/>
  <c r="AP56" i="3"/>
  <c r="AF248" i="3"/>
  <c r="Y171" i="3"/>
  <c r="AF265" i="3"/>
  <c r="AA297" i="3"/>
  <c r="AJ282" i="3"/>
  <c r="AI89" i="3"/>
  <c r="AF91" i="3"/>
  <c r="AM186" i="3"/>
  <c r="AD122" i="3"/>
  <c r="AM216" i="3"/>
  <c r="AO138" i="3"/>
  <c r="Z171" i="3"/>
  <c r="AJ138" i="3"/>
  <c r="AE219" i="3"/>
  <c r="AA74" i="3"/>
  <c r="AM90" i="3"/>
  <c r="AD170" i="3"/>
  <c r="AK264" i="3"/>
  <c r="AI219" i="3"/>
  <c r="AO89" i="3"/>
  <c r="AI315" i="3"/>
  <c r="AE91" i="3"/>
  <c r="X169" i="3"/>
  <c r="AQ154" i="3"/>
  <c r="AE313" i="3"/>
  <c r="AM218" i="3"/>
  <c r="AL121" i="3"/>
  <c r="AA138" i="3"/>
  <c r="Z235" i="3"/>
  <c r="Z313" i="3"/>
  <c r="Y58" i="3"/>
  <c r="AE249" i="3"/>
  <c r="Y330" i="3"/>
  <c r="AP218" i="3"/>
  <c r="AF315" i="3"/>
  <c r="X91" i="3"/>
  <c r="AM152" i="3"/>
  <c r="AM235" i="3"/>
  <c r="AQ249" i="3"/>
  <c r="AF122" i="3"/>
  <c r="AA56" i="3"/>
  <c r="AD185" i="3"/>
  <c r="AG137" i="3"/>
  <c r="AE235" i="3"/>
  <c r="AN235" i="3"/>
  <c r="AO169" i="3"/>
  <c r="AP345" i="3"/>
  <c r="AH137" i="3"/>
  <c r="X234" i="3"/>
  <c r="AG219" i="3"/>
  <c r="AB107" i="3"/>
  <c r="AD184" i="3"/>
  <c r="AF297" i="3"/>
  <c r="X347" i="3"/>
  <c r="AJ202" i="3"/>
  <c r="AO154" i="3"/>
  <c r="X72" i="3"/>
  <c r="AC76" i="3" s="1"/>
  <c r="Y314" i="3"/>
  <c r="Z265" i="3"/>
  <c r="AB217" i="3"/>
  <c r="AL330" i="3"/>
  <c r="AP249" i="3"/>
  <c r="AB344" i="3"/>
  <c r="AH105" i="3"/>
  <c r="AJ216" i="3"/>
  <c r="AK187" i="3"/>
  <c r="AB347" i="3"/>
  <c r="AA218" i="3"/>
  <c r="AD234" i="3"/>
  <c r="AM314" i="3"/>
  <c r="Y123" i="3"/>
  <c r="Y120" i="3"/>
  <c r="AA72" i="3"/>
  <c r="AF168" i="3"/>
  <c r="AN328" i="3"/>
  <c r="AO120" i="3"/>
  <c r="AC200" i="3"/>
  <c r="AE72" i="3"/>
  <c r="AK203" i="3"/>
  <c r="Z281" i="3"/>
  <c r="Y154" i="3"/>
  <c r="X282" i="3"/>
  <c r="AO299" i="3"/>
  <c r="AJ313" i="3"/>
  <c r="AN155" i="3"/>
  <c r="Y328" i="3"/>
  <c r="AF346" i="3"/>
  <c r="X168" i="3"/>
  <c r="AC172" i="3" s="1"/>
  <c r="AQ347" i="3"/>
  <c r="AN201" i="3"/>
  <c r="X331" i="3"/>
  <c r="AO266" i="3"/>
  <c r="AP59" i="3"/>
  <c r="AI200" i="3"/>
  <c r="AN137" i="3"/>
  <c r="AQ235" i="3"/>
  <c r="AK91" i="3"/>
  <c r="AJ283" i="3"/>
  <c r="AI123" i="3"/>
  <c r="Y59" i="3"/>
  <c r="AA346" i="3"/>
  <c r="AG329" i="3"/>
  <c r="AF344" i="3"/>
  <c r="AI138" i="3"/>
  <c r="AH297" i="3"/>
  <c r="AK314" i="3"/>
  <c r="Y267" i="3"/>
  <c r="AQ137" i="3"/>
  <c r="AC139" i="3"/>
  <c r="AO235" i="3"/>
  <c r="Z344" i="3"/>
  <c r="AF121" i="3"/>
  <c r="AB154" i="3"/>
  <c r="Z139" i="3"/>
  <c r="AN75" i="3"/>
  <c r="X59" i="3"/>
  <c r="AP73" i="3"/>
  <c r="AA58" i="3"/>
  <c r="AN267" i="3"/>
  <c r="AL89" i="3"/>
  <c r="AN58" i="3"/>
  <c r="AC90" i="3"/>
  <c r="Y264" i="3"/>
  <c r="AA200" i="3"/>
  <c r="AN88" i="3"/>
  <c r="AI217" i="3"/>
  <c r="AL203" i="3"/>
  <c r="X329" i="3"/>
  <c r="AF154" i="3"/>
  <c r="AG105" i="3"/>
  <c r="AK265" i="3"/>
  <c r="AQ170" i="3"/>
  <c r="AB313" i="3"/>
  <c r="AH264" i="3"/>
  <c r="AL88" i="3"/>
  <c r="AC121" i="3"/>
  <c r="AF139" i="3"/>
  <c r="AP170" i="3"/>
  <c r="AO184" i="3"/>
  <c r="AF298" i="3"/>
  <c r="AH104" i="3"/>
  <c r="AM107" i="3"/>
  <c r="AC185" i="3"/>
  <c r="AE169" i="3"/>
  <c r="Z120" i="3"/>
  <c r="AM264" i="3"/>
  <c r="AB121" i="3"/>
  <c r="AQ104" i="3"/>
  <c r="AD345" i="3"/>
  <c r="AN280" i="3"/>
  <c r="AK344" i="3"/>
  <c r="AB153" i="3"/>
  <c r="AN344" i="3"/>
  <c r="AC330" i="3"/>
  <c r="AH315" i="3"/>
  <c r="AC155" i="3"/>
  <c r="AJ57" i="3"/>
  <c r="AC57" i="3"/>
  <c r="AE186" i="3"/>
  <c r="AK74" i="3"/>
  <c r="AN187" i="3"/>
  <c r="AH249" i="3"/>
  <c r="AD347" i="3"/>
  <c r="AD202" i="3"/>
  <c r="AB184" i="3"/>
  <c r="AG265" i="3"/>
  <c r="AF169" i="3"/>
  <c r="AN299" i="3"/>
  <c r="X106" i="3"/>
  <c r="AK283" i="3"/>
  <c r="AE104" i="3"/>
  <c r="AM137" i="3"/>
  <c r="Y283" i="3"/>
  <c r="Z234" i="3"/>
  <c r="AI155" i="3"/>
  <c r="AJ154" i="3"/>
  <c r="AB298" i="3"/>
  <c r="AE203" i="3"/>
  <c r="AD298" i="3"/>
  <c r="Y346" i="3"/>
  <c r="Y169" i="3"/>
  <c r="Y235" i="3"/>
  <c r="AP121" i="3"/>
  <c r="AJ74" i="3"/>
  <c r="AB90" i="3"/>
  <c r="AN264" i="3"/>
  <c r="AM75" i="3"/>
  <c r="AJ89" i="3"/>
  <c r="AP264" i="3"/>
  <c r="AG266" i="3"/>
  <c r="AA90" i="3"/>
  <c r="AD58" i="3"/>
  <c r="AN89" i="3"/>
  <c r="AK248" i="3"/>
  <c r="Z89" i="3"/>
  <c r="AQ201" i="3"/>
  <c r="AO265" i="3"/>
  <c r="AK90" i="3"/>
  <c r="AD200" i="3"/>
  <c r="AM330" i="3"/>
  <c r="AN248" i="3"/>
  <c r="X184" i="3"/>
  <c r="AC188" i="3" s="1"/>
  <c r="AN346" i="3"/>
  <c r="Y184" i="3"/>
  <c r="AQ186" i="3"/>
  <c r="X281" i="3"/>
  <c r="AL344" i="3"/>
  <c r="AB73" i="3"/>
  <c r="AG186" i="3"/>
  <c r="AH280" i="3"/>
  <c r="AA265" i="3"/>
  <c r="AG281" i="3"/>
  <c r="AP169" i="3"/>
  <c r="AD89" i="3"/>
  <c r="AF314" i="3"/>
  <c r="AD266" i="3"/>
  <c r="AF58" i="3"/>
  <c r="AK297" i="3"/>
  <c r="AQ330" i="3"/>
  <c r="AK219" i="3"/>
  <c r="AC203" i="3"/>
  <c r="AD107" i="3"/>
  <c r="AB266" i="3"/>
  <c r="AD75" i="3"/>
  <c r="AK122" i="3"/>
  <c r="AG59" i="3"/>
  <c r="AJ346" i="3"/>
  <c r="AN202" i="3"/>
  <c r="AL122" i="3"/>
  <c r="AB185" i="3"/>
  <c r="AH298" i="3"/>
  <c r="AB235" i="3"/>
  <c r="AK138" i="3"/>
  <c r="AP219" i="3"/>
  <c r="AJ186" i="3"/>
  <c r="AB200" i="3"/>
  <c r="AP107" i="3"/>
  <c r="AN57" i="3"/>
  <c r="AM104" i="3"/>
  <c r="AE281" i="3"/>
  <c r="Z170" i="3"/>
  <c r="AP168" i="3"/>
  <c r="AG299" i="3"/>
  <c r="Y266" i="3"/>
  <c r="AM72" i="3"/>
  <c r="AG313" i="3"/>
  <c r="AM233" i="3"/>
  <c r="AG136" i="3"/>
  <c r="Z283" i="3"/>
  <c r="AO218" i="3"/>
  <c r="AC187" i="3"/>
  <c r="AH266" i="3"/>
  <c r="AM171" i="3"/>
  <c r="AQ234" i="3"/>
  <c r="AP346" i="3"/>
  <c r="AJ155" i="3"/>
  <c r="AN218" i="3"/>
  <c r="AA298" i="3"/>
  <c r="AP330" i="3"/>
  <c r="AG312" i="3"/>
  <c r="AN104" i="3"/>
  <c r="AQ266" i="3"/>
  <c r="AD235" i="3"/>
  <c r="AL251" i="3"/>
  <c r="X202" i="3"/>
  <c r="AK298" i="3"/>
  <c r="X280" i="3"/>
  <c r="AC284" i="3" s="1"/>
  <c r="AO233" i="3"/>
  <c r="Z138" i="3"/>
  <c r="AJ168" i="3"/>
  <c r="Z57" i="3"/>
  <c r="Z202" i="3"/>
  <c r="AJ56" i="3"/>
  <c r="AJ201" i="3"/>
  <c r="AE122" i="3"/>
  <c r="AL171" i="3"/>
  <c r="AO186" i="3"/>
  <c r="AA347" i="3"/>
  <c r="AF72" i="3"/>
  <c r="Y89" i="3"/>
  <c r="AL283" i="3"/>
  <c r="AA283" i="3"/>
  <c r="AE152" i="3"/>
  <c r="AC345" i="3"/>
  <c r="AE282" i="3"/>
  <c r="AD232" i="3"/>
  <c r="X104" i="3"/>
  <c r="AQ344" i="3"/>
  <c r="X264" i="3"/>
  <c r="AC268" i="3" s="1"/>
  <c r="AA281" i="3"/>
  <c r="AE216" i="3"/>
  <c r="AE139" i="3"/>
  <c r="AO281" i="3"/>
  <c r="X299" i="3"/>
  <c r="AD201" i="3"/>
  <c r="AF251" i="3"/>
  <c r="AO298" i="3"/>
  <c r="AH73" i="3"/>
  <c r="AA267" i="3"/>
  <c r="AE331" i="3"/>
  <c r="Z106" i="3"/>
  <c r="AN105" i="3"/>
  <c r="AA154" i="3"/>
  <c r="AJ235" i="3"/>
  <c r="AL281" i="3"/>
  <c r="X250" i="3"/>
  <c r="AQ74" i="3"/>
  <c r="AH168" i="3"/>
  <c r="Z216" i="3"/>
  <c r="AG90" i="3"/>
  <c r="AD249" i="3"/>
  <c r="AA171" i="3"/>
  <c r="AI216" i="3"/>
  <c r="AC75" i="3"/>
  <c r="AP203" i="3"/>
  <c r="AF234" i="3"/>
  <c r="Y219" i="3"/>
  <c r="AB280" i="3"/>
  <c r="X75" i="3"/>
  <c r="AO72" i="3"/>
  <c r="AJ297" i="3"/>
  <c r="AJ152" i="3"/>
  <c r="AB249" i="3"/>
  <c r="AQ203" i="3"/>
  <c r="Y73" i="3"/>
  <c r="AQ168" i="3"/>
  <c r="AB233" i="3"/>
  <c r="AM187" i="3"/>
  <c r="AG298" i="3"/>
  <c r="AM121" i="3"/>
  <c r="X122" i="3"/>
  <c r="AN171" i="3"/>
  <c r="AH122" i="3"/>
  <c r="AI90" i="3"/>
  <c r="AE315" i="3"/>
  <c r="AQ107" i="3"/>
  <c r="AM250" i="3"/>
  <c r="AN313" i="3"/>
  <c r="AO234" i="3"/>
  <c r="AN107" i="3"/>
  <c r="AE201" i="3"/>
  <c r="AH138" i="3"/>
  <c r="AP122" i="3"/>
  <c r="AM248" i="3"/>
  <c r="AF74" i="3"/>
  <c r="AA185" i="3"/>
  <c r="Z168" i="3"/>
  <c r="AM280" i="3"/>
  <c r="X251" i="3"/>
  <c r="AL185" i="3"/>
  <c r="AP89" i="3"/>
  <c r="X344" i="3"/>
  <c r="AQ345" i="3"/>
  <c r="AD154" i="3"/>
  <c r="AO57" i="3"/>
  <c r="AO283" i="3"/>
  <c r="AC282" i="3"/>
  <c r="AM331" i="3"/>
  <c r="AJ344" i="3"/>
  <c r="AD218" i="3"/>
  <c r="AJ312" i="3"/>
  <c r="Z152" i="3"/>
  <c r="AH121" i="3"/>
  <c r="X219" i="3"/>
  <c r="AN219" i="3"/>
  <c r="AD106" i="3"/>
  <c r="Y250" i="3"/>
  <c r="AE154" i="3"/>
  <c r="AI330" i="3"/>
  <c r="AG107" i="3"/>
  <c r="AF313" i="3"/>
  <c r="AI105" i="3"/>
  <c r="AN297" i="3"/>
  <c r="Y233" i="3"/>
  <c r="AB219" i="3"/>
  <c r="AL314" i="3"/>
  <c r="AL75" i="3"/>
  <c r="AK331" i="3"/>
  <c r="AQ169" i="3"/>
  <c r="AJ299" i="3"/>
  <c r="Z154" i="3"/>
  <c r="AB123" i="3"/>
  <c r="AA57" i="3"/>
  <c r="AK328" i="3"/>
  <c r="AC153" i="3"/>
  <c r="AI282" i="3"/>
  <c r="AJ104" i="3"/>
  <c r="AN329" i="3"/>
  <c r="AF216" i="3"/>
  <c r="Z74" i="3"/>
  <c r="AL202" i="3"/>
  <c r="AG328" i="3"/>
  <c r="AI347" i="3"/>
  <c r="AJ139" i="3"/>
  <c r="AG168" i="3"/>
  <c r="AL297" i="3"/>
  <c r="AG88" i="3"/>
  <c r="AF330" i="3"/>
  <c r="AM267" i="3"/>
  <c r="AI232" i="3"/>
  <c r="AP297" i="3"/>
  <c r="AK153" i="3"/>
  <c r="Y152" i="3"/>
  <c r="AJ265" i="3"/>
  <c r="Z203" i="3"/>
  <c r="Y74" i="3"/>
  <c r="AO170" i="3"/>
  <c r="AL216" i="3"/>
  <c r="AD299" i="3"/>
  <c r="AM168" i="3"/>
  <c r="X283" i="3"/>
  <c r="AB169" i="3"/>
  <c r="AN314" i="3"/>
  <c r="AE155" i="3"/>
  <c r="AM89" i="3"/>
  <c r="AA201" i="3"/>
  <c r="AA299" i="3"/>
  <c r="Y138" i="3"/>
  <c r="AF345" i="3"/>
  <c r="AP314" i="3"/>
  <c r="Z123" i="3"/>
  <c r="AJ136" i="3"/>
  <c r="AG89" i="3"/>
  <c r="AA168" i="3"/>
  <c r="AN73" i="3"/>
  <c r="Y216" i="3"/>
  <c r="AP216" i="3"/>
  <c r="AD296" i="3"/>
  <c r="AB283" i="3"/>
  <c r="AQ123" i="3"/>
  <c r="Y106" i="3"/>
  <c r="AB218" i="3"/>
  <c r="AI73" i="3"/>
  <c r="Y345" i="3"/>
  <c r="AB122" i="3"/>
  <c r="AE90" i="3"/>
  <c r="AF59" i="3"/>
  <c r="AQ202" i="3"/>
  <c r="Y249" i="3"/>
  <c r="AP233" i="3"/>
  <c r="AB155" i="3"/>
  <c r="Z122" i="3"/>
  <c r="AO250" i="3"/>
  <c r="AH202" i="3"/>
  <c r="AE105" i="3"/>
  <c r="AB59" i="3"/>
  <c r="AP171" i="3"/>
  <c r="AN265" i="3"/>
  <c r="AQ299" i="3"/>
  <c r="AH283" i="3"/>
  <c r="AO219" i="3"/>
  <c r="AF347" i="3"/>
  <c r="AB137" i="3"/>
  <c r="AI185" i="3"/>
  <c r="AJ123" i="3"/>
  <c r="Z107" i="3"/>
  <c r="AN122" i="3"/>
  <c r="AA123" i="3"/>
  <c r="Z169" i="3"/>
  <c r="AM123" i="3"/>
  <c r="AI139" i="3"/>
  <c r="AG251" i="3"/>
  <c r="AA315" i="3"/>
  <c r="AA235" i="3"/>
  <c r="Y234" i="3"/>
  <c r="AK123" i="3"/>
  <c r="AJ59" i="3"/>
  <c r="AO91" i="3"/>
  <c r="AD282" i="3"/>
  <c r="AO347" i="3"/>
  <c r="AH185" i="3"/>
  <c r="AI91" i="3"/>
  <c r="AO106" i="3"/>
  <c r="AE89" i="3"/>
  <c r="AA251" i="3"/>
  <c r="AA153" i="3"/>
  <c r="AL347" i="3"/>
  <c r="AI107" i="3"/>
  <c r="AE59" i="3"/>
  <c r="AE202" i="3"/>
  <c r="AP251" i="3"/>
  <c r="AA187" i="3"/>
  <c r="AA345" i="3"/>
  <c r="AH155" i="3"/>
  <c r="AI74" i="3"/>
  <c r="AQ171" i="3"/>
  <c r="AF202" i="3"/>
  <c r="AE330" i="3"/>
  <c r="AD315" i="3"/>
  <c r="AC250" i="3"/>
  <c r="AI122" i="3"/>
  <c r="AG57" i="3"/>
  <c r="X346" i="3"/>
  <c r="AP57" i="3"/>
  <c r="AJ251" i="3"/>
  <c r="AH218" i="3"/>
  <c r="AM329" i="3"/>
  <c r="AI249" i="3"/>
  <c r="AB201" i="3"/>
  <c r="AD123" i="3"/>
  <c r="AB171" i="3"/>
  <c r="AI299" i="3"/>
  <c r="Y313" i="3"/>
  <c r="AC298" i="3"/>
  <c r="AH58" i="3"/>
  <c r="AP299" i="3"/>
  <c r="AP315" i="3"/>
  <c r="AG202" i="3"/>
  <c r="Z185" i="3"/>
  <c r="AG139" i="3"/>
  <c r="AC265" i="3"/>
  <c r="AA139" i="3"/>
  <c r="AD329" i="3"/>
  <c r="AB170" i="3"/>
  <c r="Z250" i="3"/>
  <c r="Y251" i="3"/>
  <c r="X57" i="3"/>
  <c r="AO267" i="3"/>
  <c r="Y121" i="3"/>
  <c r="AP331" i="3"/>
  <c r="AC201" i="3"/>
  <c r="AF170" i="3"/>
  <c r="AL153" i="3"/>
  <c r="AH331" i="3"/>
  <c r="AA249" i="3"/>
  <c r="AC315" i="3"/>
  <c r="AP281" i="3"/>
  <c r="AA170" i="3"/>
  <c r="AN234" i="3"/>
  <c r="AD139" i="3"/>
  <c r="Z298" i="3"/>
  <c r="AN251" i="3"/>
  <c r="AI346" i="3"/>
  <c r="AO315" i="3"/>
  <c r="AB89" i="3"/>
  <c r="AB202" i="3"/>
  <c r="Y315" i="3"/>
  <c r="AI266" i="3"/>
  <c r="X265" i="3"/>
  <c r="AF171" i="3"/>
  <c r="AI331" i="3"/>
  <c r="AO59" i="3"/>
  <c r="AD283" i="3"/>
  <c r="X233" i="3"/>
  <c r="AF138" i="3"/>
  <c r="AI267" i="3"/>
  <c r="Z299" i="3"/>
  <c r="AF250" i="3"/>
  <c r="AA234" i="3"/>
  <c r="AI187" i="3"/>
  <c r="AO107" i="3"/>
  <c r="Y282" i="3"/>
  <c r="AM315" i="3"/>
  <c r="AG203" i="3"/>
  <c r="R203" i="3"/>
  <c r="U155" i="3"/>
  <c r="K155" i="3"/>
  <c r="K171" i="3"/>
  <c r="F35" i="6"/>
  <c r="H12" i="28"/>
  <c r="H10" i="28"/>
  <c r="I8" i="6"/>
  <c r="J17" i="28"/>
  <c r="I8" i="28"/>
  <c r="I9" i="28"/>
  <c r="F40" i="19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/>
  <c r="G21" i="4"/>
  <c r="AF322" i="3"/>
  <c r="AF290" i="3"/>
  <c r="AF258" i="3"/>
  <c r="AF226" i="3"/>
  <c r="AF194" i="3"/>
  <c r="AF162" i="3"/>
  <c r="AF130" i="3"/>
  <c r="AF114" i="3"/>
  <c r="AF82" i="3"/>
  <c r="AF50" i="3"/>
  <c r="AF306" i="3"/>
  <c r="AF242" i="3"/>
  <c r="AF274" i="3"/>
  <c r="AF66" i="3"/>
  <c r="AF338" i="3"/>
  <c r="AF146" i="3"/>
  <c r="AF98" i="3"/>
  <c r="AF210" i="3"/>
  <c r="AF178" i="3"/>
  <c r="D59" i="3"/>
  <c r="AP39" i="3"/>
  <c r="AP40" i="3"/>
  <c r="AK39" i="3"/>
  <c r="AM41" i="3"/>
  <c r="F296" i="3"/>
  <c r="AB41" i="3"/>
  <c r="AG40" i="3"/>
  <c r="E279" i="3"/>
  <c r="AP43" i="3"/>
  <c r="AD41" i="3"/>
  <c r="AC108" i="3"/>
  <c r="AC348" i="3"/>
  <c r="AQ41" i="3"/>
  <c r="I251" i="3"/>
  <c r="AG39" i="3"/>
  <c r="AI39" i="3"/>
  <c r="AF40" i="3"/>
  <c r="AC39" i="3"/>
  <c r="AL43" i="3"/>
  <c r="AG41" i="3"/>
  <c r="Y39" i="3"/>
  <c r="AD42" i="3"/>
  <c r="AQ40" i="3"/>
  <c r="AK42" i="3"/>
  <c r="AH43" i="3"/>
  <c r="AI40" i="3"/>
  <c r="I122" i="3"/>
  <c r="AC92" i="3"/>
  <c r="AC41" i="3"/>
  <c r="AB220" i="3"/>
  <c r="AB348" i="3"/>
  <c r="AE42" i="3"/>
  <c r="X40" i="3"/>
  <c r="AE39" i="3"/>
  <c r="AK43" i="3"/>
  <c r="AO43" i="3"/>
  <c r="AA40" i="3"/>
  <c r="AN43" i="3"/>
  <c r="J91" i="3"/>
  <c r="R92" i="3" s="1"/>
  <c r="AC42" i="3"/>
  <c r="AB43" i="3"/>
  <c r="AE40" i="3"/>
  <c r="J187" i="3"/>
  <c r="G169" i="3"/>
  <c r="AF43" i="3"/>
  <c r="AQ42" i="3"/>
  <c r="I59" i="3"/>
  <c r="AH41" i="3"/>
  <c r="AE41" i="3"/>
  <c r="AB40" i="3"/>
  <c r="AO40" i="3"/>
  <c r="J331" i="3"/>
  <c r="AM43" i="3"/>
  <c r="AO41" i="3"/>
  <c r="H121" i="3"/>
  <c r="AA43" i="3"/>
  <c r="AI42" i="3"/>
  <c r="B152" i="3"/>
  <c r="G156" i="3" s="1"/>
  <c r="G331" i="3"/>
  <c r="AN40" i="3"/>
  <c r="G283" i="3"/>
  <c r="B122" i="3"/>
  <c r="I91" i="3"/>
  <c r="C315" i="3"/>
  <c r="H186" i="3"/>
  <c r="E346" i="3"/>
  <c r="F344" i="3"/>
  <c r="H171" i="3"/>
  <c r="C171" i="3"/>
  <c r="D346" i="3"/>
  <c r="C154" i="3"/>
  <c r="E299" i="3"/>
  <c r="E138" i="3"/>
  <c r="AJ43" i="3"/>
  <c r="C331" i="3"/>
  <c r="C106" i="3"/>
  <c r="B299" i="3"/>
  <c r="F202" i="3"/>
  <c r="C280" i="3"/>
  <c r="H187" i="3"/>
  <c r="F250" i="3"/>
  <c r="D75" i="3"/>
  <c r="D58" i="3"/>
  <c r="E74" i="3"/>
  <c r="F282" i="3"/>
  <c r="AJ42" i="3"/>
  <c r="G329" i="3"/>
  <c r="C234" i="3"/>
  <c r="AQ43" i="3"/>
  <c r="AK40" i="3"/>
  <c r="D56" i="3"/>
  <c r="AC40" i="3"/>
  <c r="B344" i="3"/>
  <c r="G348" i="3" s="1"/>
  <c r="F120" i="3"/>
  <c r="E314" i="3"/>
  <c r="D89" i="3"/>
  <c r="J107" i="3"/>
  <c r="R108" i="3" s="1"/>
  <c r="C153" i="3"/>
  <c r="E330" i="3"/>
  <c r="F155" i="3"/>
  <c r="N156" i="3" s="1"/>
  <c r="E59" i="3"/>
  <c r="Z42" i="3"/>
  <c r="AD43" i="3"/>
  <c r="G123" i="3"/>
  <c r="O124" i="3" s="1"/>
  <c r="C72" i="3"/>
  <c r="C186" i="3"/>
  <c r="F264" i="3"/>
  <c r="C296" i="3"/>
  <c r="F104" i="3"/>
  <c r="D122" i="3"/>
  <c r="B73" i="3"/>
  <c r="G185" i="3"/>
  <c r="Y43" i="3"/>
  <c r="E219" i="3"/>
  <c r="E201" i="3"/>
  <c r="G106" i="3"/>
  <c r="C138" i="3"/>
  <c r="AI41" i="3"/>
  <c r="X41" i="3"/>
  <c r="Y40" i="3"/>
  <c r="E235" i="3"/>
  <c r="F107" i="3"/>
  <c r="E250" i="3"/>
  <c r="AC43" i="3"/>
  <c r="B331" i="3"/>
  <c r="Z41" i="3"/>
  <c r="H329" i="3"/>
  <c r="F57" i="3"/>
  <c r="H283" i="3"/>
  <c r="AG43" i="3"/>
  <c r="AP42" i="3"/>
  <c r="AA41" i="3"/>
  <c r="F217" i="3"/>
  <c r="C283" i="3"/>
  <c r="I266" i="3"/>
  <c r="D345" i="3"/>
  <c r="D154" i="3"/>
  <c r="C267" i="3"/>
  <c r="E169" i="3"/>
  <c r="AO42" i="3"/>
  <c r="AL41" i="3"/>
  <c r="F90" i="3"/>
  <c r="F345" i="3"/>
  <c r="C282" i="3"/>
  <c r="G219" i="3"/>
  <c r="AF41" i="3"/>
  <c r="AJ41" i="3"/>
  <c r="AN42" i="3"/>
  <c r="H281" i="3"/>
  <c r="H347" i="3"/>
  <c r="B297" i="3"/>
  <c r="C232" i="3"/>
  <c r="H236" i="3" s="1"/>
  <c r="C251" i="3"/>
  <c r="X42" i="3"/>
  <c r="F281" i="3"/>
  <c r="E137" i="3"/>
  <c r="E233" i="3"/>
  <c r="AK41" i="3"/>
  <c r="B346" i="3"/>
  <c r="I348" i="3" s="1"/>
  <c r="E171" i="3"/>
  <c r="C139" i="3"/>
  <c r="B265" i="3"/>
  <c r="H268" i="3" s="1"/>
  <c r="B59" i="3"/>
  <c r="D283" i="3"/>
  <c r="E155" i="3"/>
  <c r="G282" i="3"/>
  <c r="G299" i="3"/>
  <c r="O300" i="3" s="1"/>
  <c r="J315" i="3"/>
  <c r="G218" i="3"/>
  <c r="B201" i="3"/>
  <c r="H204" i="3" s="1"/>
  <c r="Q203" i="3"/>
  <c r="K139" i="3"/>
  <c r="I203" i="3"/>
  <c r="O217" i="3"/>
  <c r="E123" i="3"/>
  <c r="S251" i="3"/>
  <c r="G187" i="3"/>
  <c r="C57" i="3"/>
  <c r="H330" i="3"/>
  <c r="E186" i="3"/>
  <c r="E73" i="3"/>
  <c r="F283" i="3"/>
  <c r="G315" i="3"/>
  <c r="B138" i="3"/>
  <c r="I140" i="3" s="1"/>
  <c r="AM42" i="3"/>
  <c r="C250" i="3"/>
  <c r="AP41" i="3"/>
  <c r="G347" i="3"/>
  <c r="O348" i="3" s="1"/>
  <c r="D155" i="3"/>
  <c r="L299" i="3"/>
  <c r="F218" i="3"/>
  <c r="R155" i="3"/>
  <c r="B313" i="3"/>
  <c r="H316" i="3" s="1"/>
  <c r="G297" i="3"/>
  <c r="D91" i="3"/>
  <c r="C218" i="3"/>
  <c r="F219" i="3"/>
  <c r="U59" i="3"/>
  <c r="B91" i="3"/>
  <c r="L123" i="3"/>
  <c r="H90" i="3"/>
  <c r="F154" i="3"/>
  <c r="U233" i="3"/>
  <c r="E217" i="3"/>
  <c r="B281" i="3"/>
  <c r="E297" i="3"/>
  <c r="B139" i="3"/>
  <c r="J122" i="3"/>
  <c r="U249" i="3"/>
  <c r="C281" i="3"/>
  <c r="C59" i="3"/>
  <c r="G202" i="3"/>
  <c r="C90" i="3"/>
  <c r="C314" i="3"/>
  <c r="F74" i="3"/>
  <c r="F139" i="3"/>
  <c r="AF42" i="3"/>
  <c r="C155" i="3"/>
  <c r="F187" i="3"/>
  <c r="B170" i="3"/>
  <c r="I172" i="3" s="1"/>
  <c r="E202" i="3"/>
  <c r="M299" i="3"/>
  <c r="B203" i="3"/>
  <c r="K138" i="3"/>
  <c r="G105" i="3"/>
  <c r="N299" i="3"/>
  <c r="D123" i="3"/>
  <c r="I187" i="3"/>
  <c r="H75" i="3"/>
  <c r="J201" i="3"/>
  <c r="E282" i="3"/>
  <c r="G122" i="3"/>
  <c r="T233" i="3"/>
  <c r="D267" i="3"/>
  <c r="M345" i="3"/>
  <c r="B218" i="3"/>
  <c r="X43" i="3"/>
  <c r="E58" i="3"/>
  <c r="B154" i="3"/>
  <c r="C187" i="3"/>
  <c r="D235" i="3"/>
  <c r="AG42" i="3"/>
  <c r="I283" i="3"/>
  <c r="D169" i="3"/>
  <c r="C299" i="3"/>
  <c r="G121" i="3"/>
  <c r="D201" i="3"/>
  <c r="G330" i="3"/>
  <c r="B249" i="3"/>
  <c r="H252" i="3" s="1"/>
  <c r="S169" i="3"/>
  <c r="O154" i="3"/>
  <c r="I314" i="3"/>
  <c r="D314" i="3"/>
  <c r="B57" i="3"/>
  <c r="H60" i="3" s="1"/>
  <c r="I330" i="3"/>
  <c r="F297" i="3"/>
  <c r="P186" i="3"/>
  <c r="G58" i="3"/>
  <c r="AA42" i="3"/>
  <c r="H315" i="3"/>
  <c r="F169" i="3"/>
  <c r="B298" i="3"/>
  <c r="I300" i="3" s="1"/>
  <c r="S217" i="3"/>
  <c r="H57" i="3"/>
  <c r="D265" i="3"/>
  <c r="B169" i="3"/>
  <c r="H172" i="3" s="1"/>
  <c r="D251" i="3"/>
  <c r="G234" i="3"/>
  <c r="E283" i="3"/>
  <c r="F73" i="3"/>
  <c r="I281" i="3"/>
  <c r="G251" i="3"/>
  <c r="N251" i="3"/>
  <c r="Y42" i="3"/>
  <c r="S90" i="3"/>
  <c r="B137" i="3"/>
  <c r="H140" i="3" s="1"/>
  <c r="G267" i="3"/>
  <c r="S203" i="3"/>
  <c r="G203" i="3"/>
  <c r="O204" i="3" s="1"/>
  <c r="B187" i="3"/>
  <c r="J250" i="3"/>
  <c r="U330" i="3"/>
  <c r="D250" i="3"/>
  <c r="Z43" i="3"/>
  <c r="H266" i="3"/>
  <c r="AB42" i="3"/>
  <c r="AL42" i="3"/>
  <c r="C91" i="3"/>
  <c r="E139" i="3"/>
  <c r="G155" i="3"/>
  <c r="F298" i="3"/>
  <c r="E267" i="3"/>
  <c r="S187" i="3"/>
  <c r="L186" i="3"/>
  <c r="U346" i="3"/>
  <c r="C121" i="3"/>
  <c r="D347" i="3"/>
  <c r="E249" i="3"/>
  <c r="B283" i="3"/>
  <c r="B90" i="3"/>
  <c r="I92" i="3" s="1"/>
  <c r="C217" i="3"/>
  <c r="F122" i="3"/>
  <c r="F330" i="3"/>
  <c r="H282" i="3"/>
  <c r="D185" i="3"/>
  <c r="F123" i="3"/>
  <c r="C201" i="3"/>
  <c r="I204" i="3" s="1"/>
  <c r="M313" i="3"/>
  <c r="N138" i="3"/>
  <c r="M170" i="3"/>
  <c r="E75" i="3"/>
  <c r="I171" i="3"/>
  <c r="D297" i="3"/>
  <c r="D90" i="3"/>
  <c r="O122" i="3"/>
  <c r="AI43" i="3"/>
  <c r="E347" i="3"/>
  <c r="N249" i="3"/>
  <c r="H251" i="3"/>
  <c r="D170" i="3"/>
  <c r="F346" i="3"/>
  <c r="M219" i="3"/>
  <c r="P171" i="3"/>
  <c r="I282" i="3"/>
  <c r="G74" i="3"/>
  <c r="D282" i="3"/>
  <c r="Y41" i="3"/>
  <c r="C74" i="3"/>
  <c r="B219" i="3"/>
  <c r="AE43" i="3"/>
  <c r="E91" i="3"/>
  <c r="C249" i="3"/>
  <c r="I252" i="3" s="1"/>
  <c r="G281" i="3"/>
  <c r="E313" i="3"/>
  <c r="F315" i="3"/>
  <c r="I315" i="3"/>
  <c r="H313" i="3"/>
  <c r="D329" i="3"/>
  <c r="C122" i="3"/>
  <c r="E315" i="3"/>
  <c r="R138" i="3"/>
  <c r="D107" i="3"/>
  <c r="K105" i="3"/>
  <c r="T314" i="3"/>
  <c r="D219" i="3"/>
  <c r="E266" i="3"/>
  <c r="F299" i="3"/>
  <c r="I90" i="3"/>
  <c r="C330" i="3"/>
  <c r="G57" i="3"/>
  <c r="N218" i="3"/>
  <c r="B153" i="3"/>
  <c r="H156" i="3" s="1"/>
  <c r="P91" i="3"/>
  <c r="H299" i="3"/>
  <c r="F267" i="3"/>
  <c r="N268" i="3" s="1"/>
  <c r="H91" i="3"/>
  <c r="C266" i="3"/>
  <c r="E187" i="3"/>
  <c r="D57" i="3"/>
  <c r="C75" i="3"/>
  <c r="C346" i="3"/>
  <c r="AH42" i="3"/>
  <c r="G250" i="3"/>
  <c r="F138" i="3"/>
  <c r="O170" i="3"/>
  <c r="O90" i="3"/>
  <c r="P106" i="3"/>
  <c r="M346" i="3"/>
  <c r="M74" i="3"/>
  <c r="B75" i="3"/>
  <c r="T250" i="3"/>
  <c r="E234" i="3"/>
  <c r="B123" i="3"/>
  <c r="G298" i="3"/>
  <c r="F235" i="3"/>
  <c r="U283" i="3"/>
  <c r="B74" i="3"/>
  <c r="C298" i="3"/>
  <c r="F203" i="3"/>
  <c r="H218" i="3"/>
  <c r="O187" i="3"/>
  <c r="P202" i="3"/>
  <c r="K122" i="3"/>
  <c r="H314" i="3"/>
  <c r="J59" i="3"/>
  <c r="L250" i="3"/>
  <c r="K234" i="3"/>
  <c r="B106" i="3"/>
  <c r="I108" i="3" s="1"/>
  <c r="E107" i="3"/>
  <c r="K218" i="3"/>
  <c r="F331" i="3"/>
  <c r="K314" i="3"/>
  <c r="N91" i="3"/>
  <c r="Q282" i="3"/>
  <c r="C347" i="3"/>
  <c r="P346" i="3"/>
  <c r="R58" i="3"/>
  <c r="K91" i="3"/>
  <c r="S92" i="3" s="1"/>
  <c r="B267" i="3"/>
  <c r="P330" i="3"/>
  <c r="B235" i="3"/>
  <c r="L74" i="3"/>
  <c r="N170" i="3"/>
  <c r="E251" i="3"/>
  <c r="J155" i="3"/>
  <c r="K331" i="3"/>
  <c r="S332" i="3" s="1"/>
  <c r="J283" i="3"/>
  <c r="T267" i="3"/>
  <c r="R139" i="3"/>
  <c r="J267" i="3"/>
  <c r="U219" i="3"/>
  <c r="M171" i="3"/>
  <c r="P331" i="3"/>
  <c r="C203" i="3"/>
  <c r="I155" i="3"/>
  <c r="S331" i="3"/>
  <c r="S171" i="3"/>
  <c r="S91" i="3"/>
  <c r="S267" i="3"/>
  <c r="K75" i="3"/>
  <c r="J235" i="3"/>
  <c r="P219" i="3"/>
  <c r="F171" i="3"/>
  <c r="K219" i="3"/>
  <c r="G59" i="3"/>
  <c r="U123" i="3"/>
  <c r="Q218" i="3"/>
  <c r="P187" i="3"/>
  <c r="N282" i="3"/>
  <c r="T106" i="3"/>
  <c r="N59" i="3"/>
  <c r="D315" i="3"/>
  <c r="U91" i="3"/>
  <c r="D218" i="3"/>
  <c r="C58" i="3"/>
  <c r="C219" i="3"/>
  <c r="G107" i="3"/>
  <c r="B58" i="3"/>
  <c r="K59" i="3"/>
  <c r="K315" i="3"/>
  <c r="L218" i="3"/>
  <c r="H235" i="3"/>
  <c r="J219" i="3"/>
  <c r="Q331" i="3"/>
  <c r="I138" i="3"/>
  <c r="D171" i="3"/>
  <c r="T235" i="3"/>
  <c r="U154" i="3"/>
  <c r="S315" i="3"/>
  <c r="D330" i="3"/>
  <c r="O346" i="3"/>
  <c r="G138" i="3"/>
  <c r="F251" i="3"/>
  <c r="M282" i="3"/>
  <c r="M107" i="3"/>
  <c r="U347" i="3"/>
  <c r="Q91" i="3"/>
  <c r="O219" i="3"/>
  <c r="H203" i="3"/>
  <c r="G235" i="3"/>
  <c r="G91" i="3"/>
  <c r="O75" i="3"/>
  <c r="T123" i="3"/>
  <c r="O107" i="3"/>
  <c r="O91" i="3"/>
  <c r="F91" i="3"/>
  <c r="R219" i="3"/>
  <c r="M75" i="3"/>
  <c r="T75" i="3"/>
  <c r="L283" i="3"/>
  <c r="N107" i="3"/>
  <c r="G75" i="3"/>
  <c r="R251" i="3"/>
  <c r="N283" i="3"/>
  <c r="Q75" i="3"/>
  <c r="Q315" i="3"/>
  <c r="L331" i="3"/>
  <c r="M331" i="3"/>
  <c r="K251" i="3"/>
  <c r="P75" i="3"/>
  <c r="M187" i="3"/>
  <c r="U75" i="3"/>
  <c r="Q155" i="3"/>
  <c r="M267" i="3"/>
  <c r="S75" i="3"/>
  <c r="T91" i="3"/>
  <c r="I123" i="3"/>
  <c r="L315" i="3"/>
  <c r="K107" i="3"/>
  <c r="S108" i="3" s="1"/>
  <c r="O59" i="3"/>
  <c r="R282" i="3"/>
  <c r="B347" i="3"/>
  <c r="P266" i="3"/>
  <c r="E90" i="3"/>
  <c r="Q330" i="3"/>
  <c r="D106" i="3"/>
  <c r="N186" i="3"/>
  <c r="B155" i="3"/>
  <c r="O330" i="3"/>
  <c r="E154" i="3"/>
  <c r="I250" i="3"/>
  <c r="J139" i="3"/>
  <c r="F170" i="3"/>
  <c r="N171" i="3"/>
  <c r="M138" i="3"/>
  <c r="N235" i="3"/>
  <c r="Q347" i="3"/>
  <c r="Q251" i="3"/>
  <c r="Q139" i="3"/>
  <c r="P139" i="3"/>
  <c r="C235" i="3"/>
  <c r="I186" i="3"/>
  <c r="N202" i="3"/>
  <c r="M250" i="3"/>
  <c r="R154" i="3"/>
  <c r="H59" i="3"/>
  <c r="N234" i="3"/>
  <c r="M123" i="3"/>
  <c r="L91" i="3"/>
  <c r="T92" i="3" s="1"/>
  <c r="F59" i="3"/>
  <c r="R331" i="3"/>
  <c r="L139" i="3"/>
  <c r="N155" i="3"/>
  <c r="N315" i="3"/>
  <c r="R315" i="3"/>
  <c r="S107" i="3"/>
  <c r="Q235" i="3"/>
  <c r="N75" i="3"/>
  <c r="P107" i="3"/>
  <c r="D187" i="3"/>
  <c r="T187" i="3"/>
  <c r="P123" i="3"/>
  <c r="N203" i="3"/>
  <c r="H267" i="3"/>
  <c r="R59" i="3"/>
  <c r="D299" i="3"/>
  <c r="U315" i="3"/>
  <c r="T171" i="3"/>
  <c r="T283" i="3"/>
  <c r="P283" i="3"/>
  <c r="K347" i="3"/>
  <c r="T107" i="3"/>
  <c r="H250" i="3"/>
  <c r="P251" i="3"/>
  <c r="R298" i="3"/>
  <c r="E203" i="3"/>
  <c r="I107" i="3"/>
  <c r="Q234" i="3"/>
  <c r="H331" i="3"/>
  <c r="D234" i="3"/>
  <c r="P90" i="3"/>
  <c r="C202" i="3"/>
  <c r="F75" i="3"/>
  <c r="I219" i="3"/>
  <c r="E122" i="3"/>
  <c r="G171" i="3"/>
  <c r="J251" i="3"/>
  <c r="T299" i="3"/>
  <c r="T203" i="3"/>
  <c r="T331" i="3"/>
  <c r="M330" i="3"/>
  <c r="Q58" i="3"/>
  <c r="Q122" i="3"/>
  <c r="H155" i="3"/>
  <c r="Q298" i="3"/>
  <c r="K235" i="3"/>
  <c r="I106" i="3"/>
  <c r="L122" i="3"/>
  <c r="Q171" i="3"/>
  <c r="Q267" i="3"/>
  <c r="L282" i="3"/>
  <c r="L219" i="3"/>
  <c r="P59" i="3"/>
  <c r="R91" i="3"/>
  <c r="H58" i="3"/>
  <c r="R90" i="3"/>
  <c r="L267" i="3"/>
  <c r="K298" i="3"/>
  <c r="T347" i="3"/>
  <c r="U203" i="3"/>
  <c r="E331" i="3"/>
  <c r="N219" i="3"/>
  <c r="S139" i="3"/>
  <c r="P299" i="3"/>
  <c r="K187" i="3"/>
  <c r="B315" i="3"/>
  <c r="S155" i="3"/>
  <c r="O267" i="3"/>
  <c r="D203" i="3"/>
  <c r="M251" i="3"/>
  <c r="U252" i="3" s="1"/>
  <c r="T59" i="3"/>
  <c r="J123" i="3"/>
  <c r="O251" i="3"/>
  <c r="O171" i="3"/>
  <c r="H107" i="3"/>
  <c r="U107" i="3"/>
  <c r="Q123" i="3"/>
  <c r="R267" i="3"/>
  <c r="O347" i="3"/>
  <c r="R235" i="3"/>
  <c r="I331" i="3"/>
  <c r="C107" i="3"/>
  <c r="P315" i="3"/>
  <c r="K299" i="3"/>
  <c r="Q299" i="3"/>
  <c r="J347" i="3"/>
  <c r="M218" i="3"/>
  <c r="T186" i="3"/>
  <c r="M203" i="3"/>
  <c r="H123" i="3"/>
  <c r="R123" i="3"/>
  <c r="S282" i="3"/>
  <c r="G90" i="3"/>
  <c r="G346" i="3"/>
  <c r="N348" i="3" s="1"/>
  <c r="G139" i="3"/>
  <c r="B251" i="3"/>
  <c r="B266" i="3"/>
  <c r="I268" i="3" s="1"/>
  <c r="G170" i="3"/>
  <c r="O218" i="3"/>
  <c r="I347" i="3"/>
  <c r="H154" i="3"/>
  <c r="R107" i="3"/>
  <c r="F186" i="3"/>
  <c r="P234" i="3"/>
  <c r="M106" i="3"/>
  <c r="O314" i="3"/>
  <c r="Q219" i="3"/>
  <c r="N187" i="3"/>
  <c r="O315" i="3"/>
  <c r="U235" i="3"/>
  <c r="K267" i="3"/>
  <c r="O283" i="3"/>
  <c r="K123" i="3"/>
  <c r="T315" i="3"/>
  <c r="B107" i="3"/>
  <c r="L171" i="3"/>
  <c r="S283" i="3"/>
  <c r="L59" i="3"/>
  <c r="R299" i="3"/>
  <c r="D331" i="3"/>
  <c r="P267" i="3"/>
  <c r="B171" i="3"/>
  <c r="I267" i="3"/>
  <c r="U267" i="3"/>
  <c r="L155" i="3"/>
  <c r="P203" i="3"/>
  <c r="N331" i="3"/>
  <c r="U187" i="3"/>
  <c r="P235" i="3"/>
  <c r="U299" i="3"/>
  <c r="O139" i="3"/>
  <c r="O203" i="3"/>
  <c r="R187" i="3"/>
  <c r="M91" i="3"/>
  <c r="T155" i="3"/>
  <c r="AF18" i="3"/>
  <c r="J4" i="29"/>
  <c r="K15" i="28"/>
  <c r="AF34" i="3"/>
  <c r="T251" i="3"/>
  <c r="L107" i="3"/>
  <c r="O331" i="3"/>
  <c r="J75" i="3"/>
  <c r="O299" i="3"/>
  <c r="I75" i="3"/>
  <c r="L347" i="3"/>
  <c r="S219" i="3"/>
  <c r="Q107" i="3"/>
  <c r="O235" i="3"/>
  <c r="L251" i="3"/>
  <c r="M235" i="3"/>
  <c r="J299" i="3"/>
  <c r="Q59" i="3"/>
  <c r="L187" i="3"/>
  <c r="I299" i="3"/>
  <c r="U139" i="3"/>
  <c r="U171" i="3"/>
  <c r="S123" i="3"/>
  <c r="N267" i="3"/>
  <c r="H139" i="3"/>
  <c r="Q283" i="3"/>
  <c r="S59" i="3"/>
  <c r="L235" i="3"/>
  <c r="C123" i="3"/>
  <c r="M315" i="3"/>
  <c r="U316" i="3" s="1"/>
  <c r="M283" i="3"/>
  <c r="M59" i="3"/>
  <c r="U60" i="3" s="1"/>
  <c r="R347" i="3"/>
  <c r="R75" i="3"/>
  <c r="N123" i="3"/>
  <c r="G13" i="14"/>
  <c r="G35" i="6"/>
  <c r="AZ473" i="19"/>
  <c r="AZ566" i="19"/>
  <c r="AZ535" i="19"/>
  <c r="AZ504" i="19"/>
  <c r="AZ597" i="19"/>
  <c r="AZ628" i="19"/>
  <c r="AZ318" i="19"/>
  <c r="AZ380" i="19"/>
  <c r="AZ349" i="19"/>
  <c r="AZ225" i="19"/>
  <c r="AZ194" i="19"/>
  <c r="AZ287" i="19"/>
  <c r="AZ256" i="19"/>
  <c r="AZ101" i="19"/>
  <c r="AZ442" i="19"/>
  <c r="AZ132" i="19"/>
  <c r="AZ411" i="19"/>
  <c r="AZ39" i="19"/>
  <c r="AZ70" i="19"/>
  <c r="AZ163" i="19"/>
  <c r="AD628" i="19"/>
  <c r="AD380" i="19"/>
  <c r="AD349" i="19"/>
  <c r="AD442" i="19"/>
  <c r="AD411" i="19"/>
  <c r="AD473" i="19"/>
  <c r="AD566" i="19"/>
  <c r="AD535" i="19"/>
  <c r="AD504" i="19"/>
  <c r="AD318" i="19"/>
  <c r="AD132" i="19"/>
  <c r="AD163" i="19"/>
  <c r="AD70" i="19"/>
  <c r="AD597" i="19"/>
  <c r="AD225" i="19"/>
  <c r="AD194" i="19"/>
  <c r="AD287" i="19"/>
  <c r="AD256" i="19"/>
  <c r="AD39" i="19"/>
  <c r="AD101" i="19"/>
  <c r="BA566" i="19"/>
  <c r="BA535" i="19"/>
  <c r="BA504" i="19"/>
  <c r="BA597" i="19"/>
  <c r="BA628" i="19"/>
  <c r="BA225" i="19"/>
  <c r="BA194" i="19"/>
  <c r="BA473" i="19"/>
  <c r="BA287" i="19"/>
  <c r="BA256" i="19"/>
  <c r="BA101" i="19"/>
  <c r="BA442" i="19"/>
  <c r="BA380" i="19"/>
  <c r="BA132" i="19"/>
  <c r="BA411" i="19"/>
  <c r="BA349" i="19"/>
  <c r="BA318" i="19"/>
  <c r="BA163" i="19"/>
  <c r="BA70" i="19"/>
  <c r="BA39" i="19"/>
  <c r="I566" i="19"/>
  <c r="I535" i="19"/>
  <c r="I504" i="19"/>
  <c r="I597" i="19"/>
  <c r="I628" i="19"/>
  <c r="I442" i="19"/>
  <c r="I225" i="19"/>
  <c r="I194" i="19"/>
  <c r="I380" i="19"/>
  <c r="I411" i="19"/>
  <c r="I349" i="19"/>
  <c r="I318" i="19"/>
  <c r="I287" i="19"/>
  <c r="I256" i="19"/>
  <c r="I473" i="19"/>
  <c r="I101" i="19"/>
  <c r="I132" i="19"/>
  <c r="I163" i="19"/>
  <c r="I70" i="19"/>
  <c r="I39" i="19"/>
  <c r="AF7" i="19"/>
  <c r="J7" i="19"/>
  <c r="BB7" i="19"/>
  <c r="AE380" i="19"/>
  <c r="AE349" i="19"/>
  <c r="AE473" i="19"/>
  <c r="AE566" i="19"/>
  <c r="AE535" i="19"/>
  <c r="AE504" i="19"/>
  <c r="AE597" i="19"/>
  <c r="AE411" i="19"/>
  <c r="AE318" i="19"/>
  <c r="AE101" i="19"/>
  <c r="AE132" i="19"/>
  <c r="AE628" i="19"/>
  <c r="AE163" i="19"/>
  <c r="AE70" i="19"/>
  <c r="AE225" i="19"/>
  <c r="AE194" i="19"/>
  <c r="AE442" i="19"/>
  <c r="AE287" i="19"/>
  <c r="AE256" i="19"/>
  <c r="AE39" i="19"/>
  <c r="H14" i="6"/>
  <c r="H15" i="6" s="1"/>
  <c r="H473" i="19"/>
  <c r="H566" i="19"/>
  <c r="H535" i="19"/>
  <c r="H504" i="19"/>
  <c r="H597" i="19"/>
  <c r="H628" i="19"/>
  <c r="H318" i="19"/>
  <c r="H380" i="19"/>
  <c r="H349" i="19"/>
  <c r="H442" i="19"/>
  <c r="H225" i="19"/>
  <c r="H194" i="19"/>
  <c r="H411" i="19"/>
  <c r="H287" i="19"/>
  <c r="H256" i="19"/>
  <c r="H101" i="19"/>
  <c r="H132" i="19"/>
  <c r="H163" i="19"/>
  <c r="H70" i="19"/>
  <c r="H39" i="19"/>
  <c r="AU42" i="19"/>
  <c r="AU41" i="19"/>
  <c r="AT44" i="19"/>
  <c r="AU40" i="19"/>
  <c r="AU64" i="19" s="1"/>
  <c r="Z42" i="19"/>
  <c r="X45" i="19"/>
  <c r="F629" i="19"/>
  <c r="F630" i="19" s="1"/>
  <c r="F631" i="19" s="1"/>
  <c r="F632" i="19" s="1"/>
  <c r="F633" i="19" s="1"/>
  <c r="F634" i="19" s="1"/>
  <c r="F635" i="19" s="1"/>
  <c r="F636" i="19" s="1"/>
  <c r="F637" i="19" s="1"/>
  <c r="F638" i="19" s="1"/>
  <c r="F639" i="19" s="1"/>
  <c r="F640" i="19" s="1"/>
  <c r="F641" i="19" s="1"/>
  <c r="F642" i="19" s="1"/>
  <c r="F643" i="19" s="1"/>
  <c r="F644" i="19" s="1"/>
  <c r="F645" i="19" s="1"/>
  <c r="F646" i="19" s="1"/>
  <c r="F647" i="19" s="1"/>
  <c r="F648" i="19" s="1"/>
  <c r="F649" i="19" s="1"/>
  <c r="F650" i="19" s="1"/>
  <c r="F651" i="19" s="1"/>
  <c r="F652" i="19" s="1"/>
  <c r="F653" i="19"/>
  <c r="D629" i="19"/>
  <c r="D630" i="19" s="1"/>
  <c r="D631" i="19" s="1"/>
  <c r="D632" i="19" s="1"/>
  <c r="D633" i="19" s="1"/>
  <c r="D634" i="19" s="1"/>
  <c r="D635" i="19" s="1"/>
  <c r="D636" i="19" s="1"/>
  <c r="D637" i="19" s="1"/>
  <c r="D638" i="19" s="1"/>
  <c r="D639" i="19" s="1"/>
  <c r="D640" i="19" s="1"/>
  <c r="D641" i="19" s="1"/>
  <c r="D642" i="19" s="1"/>
  <c r="D643" i="19" s="1"/>
  <c r="D644" i="19" s="1"/>
  <c r="D645" i="19" s="1"/>
  <c r="D646" i="19" s="1"/>
  <c r="D647" i="19" s="1"/>
  <c r="D648" i="19" s="1"/>
  <c r="D649" i="19" s="1"/>
  <c r="D650" i="19" s="1"/>
  <c r="D651" i="19" s="1"/>
  <c r="D652" i="19" s="1"/>
  <c r="D653" i="19"/>
  <c r="C567" i="19"/>
  <c r="C568" i="19" s="1"/>
  <c r="C569" i="19" s="1"/>
  <c r="C570" i="19" s="1"/>
  <c r="C571" i="19" s="1"/>
  <c r="C572" i="19" s="1"/>
  <c r="C573" i="19" s="1"/>
  <c r="C574" i="19" s="1"/>
  <c r="C575" i="19" s="1"/>
  <c r="C576" i="19" s="1"/>
  <c r="C577" i="19" s="1"/>
  <c r="C578" i="19" s="1"/>
  <c r="C579" i="19" s="1"/>
  <c r="C580" i="19" s="1"/>
  <c r="C581" i="19" s="1"/>
  <c r="C582" i="19" s="1"/>
  <c r="C583" i="19" s="1"/>
  <c r="C584" i="19" s="1"/>
  <c r="C585" i="19" s="1"/>
  <c r="C586" i="19" s="1"/>
  <c r="C587" i="19" s="1"/>
  <c r="C588" i="19" s="1"/>
  <c r="C589" i="19" s="1"/>
  <c r="C590" i="19" s="1"/>
  <c r="C591" i="19"/>
  <c r="G536" i="19"/>
  <c r="G537" i="19" s="1"/>
  <c r="G538" i="19" s="1"/>
  <c r="G539" i="19" s="1"/>
  <c r="G540" i="19" s="1"/>
  <c r="G541" i="19" s="1"/>
  <c r="G542" i="19" s="1"/>
  <c r="G543" i="19" s="1"/>
  <c r="G544" i="19" s="1"/>
  <c r="G545" i="19" s="1"/>
  <c r="G546" i="19" s="1"/>
  <c r="G547" i="19" s="1"/>
  <c r="G548" i="19" s="1"/>
  <c r="G549" i="19" s="1"/>
  <c r="G550" i="19" s="1"/>
  <c r="G551" i="19" s="1"/>
  <c r="G552" i="19" s="1"/>
  <c r="G553" i="19" s="1"/>
  <c r="G554" i="19" s="1"/>
  <c r="G555" i="19" s="1"/>
  <c r="G556" i="19" s="1"/>
  <c r="G557" i="19" s="1"/>
  <c r="G558" i="19" s="1"/>
  <c r="G559" i="19" s="1"/>
  <c r="G560" i="19"/>
  <c r="E536" i="19"/>
  <c r="E537" i="19" s="1"/>
  <c r="E538" i="19" s="1"/>
  <c r="E539" i="19" s="1"/>
  <c r="E540" i="19" s="1"/>
  <c r="E541" i="19" s="1"/>
  <c r="E542" i="19" s="1"/>
  <c r="E543" i="19" s="1"/>
  <c r="E544" i="19" s="1"/>
  <c r="E545" i="19" s="1"/>
  <c r="E546" i="19" s="1"/>
  <c r="E547" i="19" s="1"/>
  <c r="E548" i="19" s="1"/>
  <c r="E549" i="19" s="1"/>
  <c r="E550" i="19" s="1"/>
  <c r="E551" i="19" s="1"/>
  <c r="E552" i="19" s="1"/>
  <c r="E553" i="19" s="1"/>
  <c r="E554" i="19" s="1"/>
  <c r="E555" i="19" s="1"/>
  <c r="E556" i="19" s="1"/>
  <c r="E557" i="19" s="1"/>
  <c r="E558" i="19" s="1"/>
  <c r="E559" i="19" s="1"/>
  <c r="E560" i="19"/>
  <c r="F505" i="19"/>
  <c r="F506" i="19" s="1"/>
  <c r="F507" i="19" s="1"/>
  <c r="F508" i="19" s="1"/>
  <c r="F509" i="19" s="1"/>
  <c r="F510" i="19" s="1"/>
  <c r="F511" i="19" s="1"/>
  <c r="F512" i="19" s="1"/>
  <c r="F513" i="19" s="1"/>
  <c r="F514" i="19" s="1"/>
  <c r="F515" i="19" s="1"/>
  <c r="F516" i="19" s="1"/>
  <c r="F517" i="19" s="1"/>
  <c r="F518" i="19" s="1"/>
  <c r="F519" i="19" s="1"/>
  <c r="F520" i="19" s="1"/>
  <c r="F521" i="19" s="1"/>
  <c r="F522" i="19" s="1"/>
  <c r="F523" i="19" s="1"/>
  <c r="F524" i="19" s="1"/>
  <c r="F525" i="19" s="1"/>
  <c r="F526" i="19" s="1"/>
  <c r="F527" i="19" s="1"/>
  <c r="F528" i="19" s="1"/>
  <c r="F529" i="19"/>
  <c r="G505" i="19"/>
  <c r="G506" i="19" s="1"/>
  <c r="G507" i="19" s="1"/>
  <c r="G508" i="19" s="1"/>
  <c r="G509" i="19" s="1"/>
  <c r="G510" i="19" s="1"/>
  <c r="G511" i="19" s="1"/>
  <c r="G512" i="19" s="1"/>
  <c r="G513" i="19" s="1"/>
  <c r="G514" i="19" s="1"/>
  <c r="G515" i="19" s="1"/>
  <c r="G516" i="19" s="1"/>
  <c r="G517" i="19" s="1"/>
  <c r="G518" i="19" s="1"/>
  <c r="G519" i="19" s="1"/>
  <c r="G520" i="19" s="1"/>
  <c r="G521" i="19" s="1"/>
  <c r="G522" i="19" s="1"/>
  <c r="G523" i="19" s="1"/>
  <c r="G524" i="19" s="1"/>
  <c r="G525" i="19" s="1"/>
  <c r="G526" i="19" s="1"/>
  <c r="G527" i="19" s="1"/>
  <c r="G528" i="19" s="1"/>
  <c r="G529" i="19"/>
  <c r="G474" i="19"/>
  <c r="G475" i="19" s="1"/>
  <c r="G476" i="19" s="1"/>
  <c r="G477" i="19" s="1"/>
  <c r="G478" i="19" s="1"/>
  <c r="G479" i="19" s="1"/>
  <c r="G480" i="19" s="1"/>
  <c r="G481" i="19" s="1"/>
  <c r="G482" i="19" s="1"/>
  <c r="G483" i="19" s="1"/>
  <c r="G484" i="19" s="1"/>
  <c r="G485" i="19" s="1"/>
  <c r="G486" i="19" s="1"/>
  <c r="G487" i="19" s="1"/>
  <c r="G488" i="19" s="1"/>
  <c r="G489" i="19" s="1"/>
  <c r="G490" i="19" s="1"/>
  <c r="G491" i="19" s="1"/>
  <c r="G492" i="19" s="1"/>
  <c r="G493" i="19" s="1"/>
  <c r="G494" i="19" s="1"/>
  <c r="G495" i="19" s="1"/>
  <c r="G496" i="19" s="1"/>
  <c r="G497" i="19" s="1"/>
  <c r="G498" i="19"/>
  <c r="F474" i="19"/>
  <c r="F475" i="19" s="1"/>
  <c r="F476" i="19" s="1"/>
  <c r="F477" i="19" s="1"/>
  <c r="F478" i="19" s="1"/>
  <c r="F479" i="19" s="1"/>
  <c r="F480" i="19" s="1"/>
  <c r="F481" i="19" s="1"/>
  <c r="F482" i="19" s="1"/>
  <c r="F483" i="19" s="1"/>
  <c r="F484" i="19" s="1"/>
  <c r="F485" i="19" s="1"/>
  <c r="F486" i="19" s="1"/>
  <c r="F487" i="19" s="1"/>
  <c r="F488" i="19" s="1"/>
  <c r="F489" i="19" s="1"/>
  <c r="F490" i="19" s="1"/>
  <c r="F491" i="19" s="1"/>
  <c r="F492" i="19" s="1"/>
  <c r="F493" i="19" s="1"/>
  <c r="F494" i="19" s="1"/>
  <c r="F495" i="19" s="1"/>
  <c r="F496" i="19" s="1"/>
  <c r="F497" i="19" s="1"/>
  <c r="F498" i="19"/>
  <c r="D474" i="19"/>
  <c r="D475" i="19" s="1"/>
  <c r="D476" i="19" s="1"/>
  <c r="D477" i="19" s="1"/>
  <c r="D478" i="19" s="1"/>
  <c r="D479" i="19" s="1"/>
  <c r="D480" i="19" s="1"/>
  <c r="D481" i="19" s="1"/>
  <c r="D482" i="19" s="1"/>
  <c r="D483" i="19" s="1"/>
  <c r="D484" i="19" s="1"/>
  <c r="D485" i="19" s="1"/>
  <c r="D486" i="19" s="1"/>
  <c r="D487" i="19" s="1"/>
  <c r="D488" i="19" s="1"/>
  <c r="D489" i="19" s="1"/>
  <c r="D490" i="19" s="1"/>
  <c r="D491" i="19" s="1"/>
  <c r="D492" i="19" s="1"/>
  <c r="D493" i="19" s="1"/>
  <c r="D494" i="19" s="1"/>
  <c r="D495" i="19" s="1"/>
  <c r="D496" i="19" s="1"/>
  <c r="D497" i="19" s="1"/>
  <c r="D498" i="19"/>
  <c r="D443" i="19"/>
  <c r="D444" i="19" s="1"/>
  <c r="D445" i="19" s="1"/>
  <c r="D446" i="19" s="1"/>
  <c r="D447" i="19" s="1"/>
  <c r="D448" i="19" s="1"/>
  <c r="D449" i="19" s="1"/>
  <c r="D450" i="19" s="1"/>
  <c r="D451" i="19" s="1"/>
  <c r="D452" i="19" s="1"/>
  <c r="D453" i="19" s="1"/>
  <c r="D454" i="19" s="1"/>
  <c r="D455" i="19" s="1"/>
  <c r="D456" i="19" s="1"/>
  <c r="D457" i="19" s="1"/>
  <c r="D458" i="19" s="1"/>
  <c r="D459" i="19" s="1"/>
  <c r="D460" i="19" s="1"/>
  <c r="D461" i="19" s="1"/>
  <c r="D462" i="19" s="1"/>
  <c r="D463" i="19" s="1"/>
  <c r="D464" i="19" s="1"/>
  <c r="D465" i="19" s="1"/>
  <c r="D466" i="19" s="1"/>
  <c r="D467" i="19"/>
  <c r="C443" i="19"/>
  <c r="C444" i="19" s="1"/>
  <c r="C445" i="19" s="1"/>
  <c r="C446" i="19" s="1"/>
  <c r="C447" i="19" s="1"/>
  <c r="C448" i="19" s="1"/>
  <c r="C449" i="19" s="1"/>
  <c r="C450" i="19" s="1"/>
  <c r="C451" i="19" s="1"/>
  <c r="C452" i="19" s="1"/>
  <c r="C453" i="19" s="1"/>
  <c r="C454" i="19" s="1"/>
  <c r="C455" i="19" s="1"/>
  <c r="C456" i="19" s="1"/>
  <c r="C457" i="19" s="1"/>
  <c r="C458" i="19" s="1"/>
  <c r="C459" i="19" s="1"/>
  <c r="C460" i="19" s="1"/>
  <c r="C461" i="19" s="1"/>
  <c r="C462" i="19" s="1"/>
  <c r="C463" i="19" s="1"/>
  <c r="C464" i="19" s="1"/>
  <c r="C465" i="19" s="1"/>
  <c r="C466" i="19" s="1"/>
  <c r="C467" i="19"/>
  <c r="D412" i="19"/>
  <c r="D413" i="19" s="1"/>
  <c r="D414" i="19" s="1"/>
  <c r="D415" i="19" s="1"/>
  <c r="D416" i="19" s="1"/>
  <c r="D417" i="19" s="1"/>
  <c r="D418" i="19" s="1"/>
  <c r="D419" i="19" s="1"/>
  <c r="D420" i="19" s="1"/>
  <c r="D421" i="19" s="1"/>
  <c r="D422" i="19" s="1"/>
  <c r="D423" i="19" s="1"/>
  <c r="D424" i="19" s="1"/>
  <c r="D425" i="19" s="1"/>
  <c r="D426" i="19" s="1"/>
  <c r="D427" i="19" s="1"/>
  <c r="D428" i="19" s="1"/>
  <c r="D429" i="19" s="1"/>
  <c r="D430" i="19" s="1"/>
  <c r="D431" i="19" s="1"/>
  <c r="D432" i="19" s="1"/>
  <c r="D433" i="19" s="1"/>
  <c r="D434" i="19" s="1"/>
  <c r="D435" i="19" s="1"/>
  <c r="D436" i="19"/>
  <c r="G350" i="19"/>
  <c r="G351" i="19" s="1"/>
  <c r="G352" i="19" s="1"/>
  <c r="G353" i="19" s="1"/>
  <c r="G354" i="19" s="1"/>
  <c r="G355" i="19" s="1"/>
  <c r="G356" i="19" s="1"/>
  <c r="G357" i="19" s="1"/>
  <c r="G358" i="19" s="1"/>
  <c r="G359" i="19" s="1"/>
  <c r="G360" i="19" s="1"/>
  <c r="G361" i="19" s="1"/>
  <c r="G362" i="19" s="1"/>
  <c r="G363" i="19" s="1"/>
  <c r="G364" i="19" s="1"/>
  <c r="G365" i="19" s="1"/>
  <c r="G366" i="19" s="1"/>
  <c r="G367" i="19" s="1"/>
  <c r="G368" i="19" s="1"/>
  <c r="G369" i="19" s="1"/>
  <c r="G370" i="19" s="1"/>
  <c r="G371" i="19" s="1"/>
  <c r="G372" i="19" s="1"/>
  <c r="G373" i="19" s="1"/>
  <c r="G374" i="19"/>
  <c r="D343" i="19"/>
  <c r="E312" i="19"/>
  <c r="F281" i="19"/>
  <c r="C281" i="19"/>
  <c r="F250" i="19"/>
  <c r="E250" i="19"/>
  <c r="D219" i="19"/>
  <c r="G219" i="19"/>
  <c r="F219" i="19"/>
  <c r="C219" i="19"/>
  <c r="E157" i="19"/>
  <c r="C126" i="19"/>
  <c r="F95" i="19"/>
  <c r="Y64" i="19"/>
  <c r="D17" i="27" s="1"/>
  <c r="Z41" i="19"/>
  <c r="Z40" i="19"/>
  <c r="H25" i="4"/>
  <c r="H26" i="4" s="1"/>
  <c r="J18" i="3"/>
  <c r="J258" i="3"/>
  <c r="J130" i="3"/>
  <c r="J274" i="3"/>
  <c r="J146" i="3"/>
  <c r="J290" i="3"/>
  <c r="J162" i="3"/>
  <c r="J50" i="3"/>
  <c r="J34" i="3"/>
  <c r="J306" i="3"/>
  <c r="J178" i="3"/>
  <c r="J322" i="3"/>
  <c r="J194" i="3"/>
  <c r="J66" i="3"/>
  <c r="J338" i="3"/>
  <c r="J210" i="3"/>
  <c r="J82" i="3"/>
  <c r="J226" i="3"/>
  <c r="J98" i="3"/>
  <c r="J242" i="3"/>
  <c r="J114" i="3"/>
  <c r="L12" i="4"/>
  <c r="K24" i="4"/>
  <c r="C22" i="3"/>
  <c r="F76" i="3"/>
  <c r="D325" i="4"/>
  <c r="D326" i="4" s="1"/>
  <c r="D323" i="4"/>
  <c r="E263" i="4"/>
  <c r="I22" i="4"/>
  <c r="I23" i="4" s="1"/>
  <c r="D145" i="4"/>
  <c r="D146" i="4" s="1"/>
  <c r="D143" i="4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F125" i="4"/>
  <c r="F126" i="4" s="1"/>
  <c r="F121" i="4" s="1"/>
  <c r="E125" i="4"/>
  <c r="E126" i="4" s="1"/>
  <c r="E121" i="4" s="1"/>
  <c r="D125" i="4"/>
  <c r="D126" i="4" s="1"/>
  <c r="D123" i="4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D105" i="4"/>
  <c r="D103" i="4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D83" i="4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D85" i="4"/>
  <c r="D86" i="4" s="1"/>
  <c r="H44" i="3"/>
  <c r="H19" i="3"/>
  <c r="G43" i="4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D43" i="3"/>
  <c r="C43" i="3"/>
  <c r="E43" i="4"/>
  <c r="C71" i="19" s="1"/>
  <c r="I43" i="4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F43" i="3"/>
  <c r="R172" i="3"/>
  <c r="F43" i="4"/>
  <c r="D71" i="19" s="1"/>
  <c r="G43" i="3"/>
  <c r="E43" i="3"/>
  <c r="J243" i="4"/>
  <c r="J4" i="9"/>
  <c r="I35" i="3"/>
  <c r="I36" i="3"/>
  <c r="I20" i="3" s="1"/>
  <c r="I37" i="3"/>
  <c r="I40" i="3"/>
  <c r="I39" i="3"/>
  <c r="I23" i="3" s="1"/>
  <c r="I43" i="3"/>
  <c r="I41" i="3"/>
  <c r="I38" i="3"/>
  <c r="I42" i="3"/>
  <c r="J4" i="6"/>
  <c r="J11" i="14"/>
  <c r="J5" i="12"/>
  <c r="J4" i="10"/>
  <c r="J4" i="11"/>
  <c r="G41" i="6"/>
  <c r="K14" i="4"/>
  <c r="L15" i="4"/>
  <c r="L13" i="4"/>
  <c r="J13" i="6" s="1"/>
  <c r="J14" i="14" s="1"/>
  <c r="M11" i="4"/>
  <c r="M10" i="4"/>
  <c r="I7" i="17"/>
  <c r="M9" i="4"/>
  <c r="L16" i="4"/>
  <c r="J7" i="6" s="1"/>
  <c r="G12" i="14"/>
  <c r="M6" i="4"/>
  <c r="K5" i="33" s="1"/>
  <c r="C7" i="1"/>
  <c r="W362" i="4" l="1"/>
  <c r="W363" i="4" s="1"/>
  <c r="I402" i="4"/>
  <c r="I403" i="4" s="1"/>
  <c r="G653" i="19" s="1"/>
  <c r="I57" i="4"/>
  <c r="I59" i="4" s="1"/>
  <c r="I60" i="4" s="1"/>
  <c r="I337" i="4"/>
  <c r="I339" i="4" s="1"/>
  <c r="I340" i="4" s="1"/>
  <c r="I277" i="4"/>
  <c r="I279" i="4" s="1"/>
  <c r="I280" i="4" s="1"/>
  <c r="K102" i="4"/>
  <c r="K103" i="4" s="1"/>
  <c r="I164" i="19" s="1"/>
  <c r="I165" i="19" s="1"/>
  <c r="I166" i="19" s="1"/>
  <c r="I167" i="19" s="1"/>
  <c r="I168" i="19" s="1"/>
  <c r="I169" i="19" s="1"/>
  <c r="I170" i="19" s="1"/>
  <c r="I171" i="19" s="1"/>
  <c r="I172" i="19" s="1"/>
  <c r="I173" i="19" s="1"/>
  <c r="I174" i="19" s="1"/>
  <c r="I175" i="19" s="1"/>
  <c r="I176" i="19" s="1"/>
  <c r="I177" i="19" s="1"/>
  <c r="I178" i="19" s="1"/>
  <c r="I179" i="19" s="1"/>
  <c r="I180" i="19" s="1"/>
  <c r="I181" i="19" s="1"/>
  <c r="I182" i="19" s="1"/>
  <c r="I183" i="19" s="1"/>
  <c r="I184" i="19" s="1"/>
  <c r="I185" i="19" s="1"/>
  <c r="I186" i="19" s="1"/>
  <c r="I187" i="19" s="1"/>
  <c r="K282" i="4"/>
  <c r="K283" i="4" s="1"/>
  <c r="J142" i="4"/>
  <c r="J143" i="4" s="1"/>
  <c r="H226" i="19" s="1"/>
  <c r="H227" i="19" s="1"/>
  <c r="H228" i="19" s="1"/>
  <c r="H229" i="19" s="1"/>
  <c r="H230" i="19" s="1"/>
  <c r="H231" i="19" s="1"/>
  <c r="H232" i="19" s="1"/>
  <c r="H233" i="19" s="1"/>
  <c r="H234" i="19" s="1"/>
  <c r="H235" i="19" s="1"/>
  <c r="H236" i="19" s="1"/>
  <c r="H237" i="19" s="1"/>
  <c r="H238" i="19" s="1"/>
  <c r="H239" i="19" s="1"/>
  <c r="H240" i="19" s="1"/>
  <c r="H241" i="19" s="1"/>
  <c r="H242" i="19" s="1"/>
  <c r="H243" i="19" s="1"/>
  <c r="H244" i="19" s="1"/>
  <c r="H245" i="19" s="1"/>
  <c r="H246" i="19" s="1"/>
  <c r="H247" i="19" s="1"/>
  <c r="H248" i="19" s="1"/>
  <c r="H249" i="19" s="1"/>
  <c r="K182" i="4"/>
  <c r="K183" i="4" s="1"/>
  <c r="I288" i="19" s="1"/>
  <c r="I289" i="19" s="1"/>
  <c r="I290" i="19" s="1"/>
  <c r="I291" i="19" s="1"/>
  <c r="I292" i="19" s="1"/>
  <c r="I293" i="19" s="1"/>
  <c r="I294" i="19" s="1"/>
  <c r="I295" i="19" s="1"/>
  <c r="I296" i="19" s="1"/>
  <c r="I297" i="19" s="1"/>
  <c r="I298" i="19" s="1"/>
  <c r="I299" i="19" s="1"/>
  <c r="I300" i="19" s="1"/>
  <c r="I301" i="19" s="1"/>
  <c r="I302" i="19" s="1"/>
  <c r="I303" i="19" s="1"/>
  <c r="I304" i="19" s="1"/>
  <c r="I305" i="19" s="1"/>
  <c r="I306" i="19" s="1"/>
  <c r="I307" i="19" s="1"/>
  <c r="I308" i="19" s="1"/>
  <c r="I309" i="19" s="1"/>
  <c r="I310" i="19" s="1"/>
  <c r="I311" i="19" s="1"/>
  <c r="I77" i="4"/>
  <c r="I79" i="4" s="1"/>
  <c r="I80" i="4" s="1"/>
  <c r="I237" i="4"/>
  <c r="T182" i="4"/>
  <c r="T183" i="4" s="1"/>
  <c r="R288" i="19" s="1"/>
  <c r="R289" i="19" s="1"/>
  <c r="R290" i="19" s="1"/>
  <c r="R291" i="19" s="1"/>
  <c r="R292" i="19" s="1"/>
  <c r="R293" i="19" s="1"/>
  <c r="R294" i="19" s="1"/>
  <c r="R295" i="19" s="1"/>
  <c r="R296" i="19" s="1"/>
  <c r="R297" i="19" s="1"/>
  <c r="R298" i="19" s="1"/>
  <c r="R299" i="19" s="1"/>
  <c r="R300" i="19" s="1"/>
  <c r="R301" i="19" s="1"/>
  <c r="R302" i="19" s="1"/>
  <c r="R303" i="19" s="1"/>
  <c r="R304" i="19" s="1"/>
  <c r="R305" i="19" s="1"/>
  <c r="R306" i="19" s="1"/>
  <c r="R307" i="19" s="1"/>
  <c r="R308" i="19" s="1"/>
  <c r="R309" i="19" s="1"/>
  <c r="R310" i="19" s="1"/>
  <c r="R311" i="19" s="1"/>
  <c r="P302" i="4"/>
  <c r="P303" i="4" s="1"/>
  <c r="K222" i="4"/>
  <c r="K223" i="4" s="1"/>
  <c r="I97" i="4"/>
  <c r="I99" i="4" s="1"/>
  <c r="I100" i="4" s="1"/>
  <c r="I377" i="4"/>
  <c r="I379" i="4" s="1"/>
  <c r="I380" i="4" s="1"/>
  <c r="I117" i="4"/>
  <c r="I137" i="4"/>
  <c r="I139" i="4" s="1"/>
  <c r="I140" i="4" s="1"/>
  <c r="J182" i="4"/>
  <c r="J183" i="4" s="1"/>
  <c r="H288" i="19" s="1"/>
  <c r="H289" i="19" s="1"/>
  <c r="H290" i="19" s="1"/>
  <c r="H291" i="19" s="1"/>
  <c r="H292" i="19" s="1"/>
  <c r="H293" i="19" s="1"/>
  <c r="H294" i="19" s="1"/>
  <c r="H295" i="19" s="1"/>
  <c r="H296" i="19" s="1"/>
  <c r="H297" i="19" s="1"/>
  <c r="H298" i="19" s="1"/>
  <c r="H299" i="19" s="1"/>
  <c r="H300" i="19" s="1"/>
  <c r="H301" i="19" s="1"/>
  <c r="H302" i="19" s="1"/>
  <c r="H303" i="19" s="1"/>
  <c r="H304" i="19" s="1"/>
  <c r="H305" i="19" s="1"/>
  <c r="H306" i="19" s="1"/>
  <c r="H307" i="19" s="1"/>
  <c r="H308" i="19" s="1"/>
  <c r="H309" i="19" s="1"/>
  <c r="H310" i="19" s="1"/>
  <c r="H311" i="19" s="1"/>
  <c r="J222" i="4"/>
  <c r="J223" i="4" s="1"/>
  <c r="J302" i="4"/>
  <c r="J303" i="4" s="1"/>
  <c r="I162" i="4"/>
  <c r="I163" i="4" s="1"/>
  <c r="G257" i="19" s="1"/>
  <c r="G258" i="19" s="1"/>
  <c r="G259" i="19" s="1"/>
  <c r="G260" i="19" s="1"/>
  <c r="G261" i="19" s="1"/>
  <c r="G262" i="19" s="1"/>
  <c r="G263" i="19" s="1"/>
  <c r="G264" i="19" s="1"/>
  <c r="G265" i="19" s="1"/>
  <c r="G266" i="19" s="1"/>
  <c r="G267" i="19" s="1"/>
  <c r="G268" i="19" s="1"/>
  <c r="G269" i="19" s="1"/>
  <c r="G270" i="19" s="1"/>
  <c r="G271" i="19" s="1"/>
  <c r="G272" i="19" s="1"/>
  <c r="G273" i="19" s="1"/>
  <c r="G274" i="19" s="1"/>
  <c r="G275" i="19" s="1"/>
  <c r="G276" i="19" s="1"/>
  <c r="G277" i="19" s="1"/>
  <c r="G278" i="19" s="1"/>
  <c r="G279" i="19" s="1"/>
  <c r="G280" i="19" s="1"/>
  <c r="I157" i="4"/>
  <c r="I159" i="4" s="1"/>
  <c r="I160" i="4" s="1"/>
  <c r="I357" i="4"/>
  <c r="I359" i="4" s="1"/>
  <c r="I360" i="4" s="1"/>
  <c r="K302" i="4"/>
  <c r="K303" i="4" s="1"/>
  <c r="U102" i="4"/>
  <c r="U103" i="4" s="1"/>
  <c r="S164" i="19" s="1"/>
  <c r="S165" i="19" s="1"/>
  <c r="S166" i="19" s="1"/>
  <c r="S167" i="19" s="1"/>
  <c r="S168" i="19" s="1"/>
  <c r="S169" i="19" s="1"/>
  <c r="S170" i="19" s="1"/>
  <c r="S171" i="19" s="1"/>
  <c r="S172" i="19" s="1"/>
  <c r="S173" i="19" s="1"/>
  <c r="S174" i="19" s="1"/>
  <c r="S175" i="19" s="1"/>
  <c r="S176" i="19" s="1"/>
  <c r="S177" i="19" s="1"/>
  <c r="S178" i="19" s="1"/>
  <c r="S179" i="19" s="1"/>
  <c r="S180" i="19" s="1"/>
  <c r="S181" i="19" s="1"/>
  <c r="S182" i="19" s="1"/>
  <c r="S183" i="19" s="1"/>
  <c r="S184" i="19" s="1"/>
  <c r="S185" i="19" s="1"/>
  <c r="S186" i="19" s="1"/>
  <c r="S187" i="19" s="1"/>
  <c r="J282" i="4"/>
  <c r="J283" i="4" s="1"/>
  <c r="J362" i="4"/>
  <c r="J363" i="4" s="1"/>
  <c r="H567" i="19" s="1"/>
  <c r="H568" i="19" s="1"/>
  <c r="H569" i="19" s="1"/>
  <c r="H570" i="19" s="1"/>
  <c r="H571" i="19" s="1"/>
  <c r="H572" i="19" s="1"/>
  <c r="H573" i="19" s="1"/>
  <c r="H574" i="19" s="1"/>
  <c r="H575" i="19" s="1"/>
  <c r="H576" i="19" s="1"/>
  <c r="H577" i="19" s="1"/>
  <c r="H578" i="19" s="1"/>
  <c r="H579" i="19" s="1"/>
  <c r="H580" i="19" s="1"/>
  <c r="H581" i="19" s="1"/>
  <c r="H582" i="19" s="1"/>
  <c r="H583" i="19" s="1"/>
  <c r="H584" i="19" s="1"/>
  <c r="H585" i="19" s="1"/>
  <c r="H586" i="19" s="1"/>
  <c r="H587" i="19" s="1"/>
  <c r="H588" i="19" s="1"/>
  <c r="H589" i="19" s="1"/>
  <c r="H590" i="19" s="1"/>
  <c r="T102" i="4"/>
  <c r="T103" i="4" s="1"/>
  <c r="R164" i="19" s="1"/>
  <c r="R165" i="19" s="1"/>
  <c r="R166" i="19" s="1"/>
  <c r="R167" i="19" s="1"/>
  <c r="R168" i="19" s="1"/>
  <c r="R169" i="19" s="1"/>
  <c r="R170" i="19" s="1"/>
  <c r="R171" i="19" s="1"/>
  <c r="R172" i="19" s="1"/>
  <c r="R173" i="19" s="1"/>
  <c r="R174" i="19" s="1"/>
  <c r="R175" i="19" s="1"/>
  <c r="R176" i="19" s="1"/>
  <c r="R177" i="19" s="1"/>
  <c r="R178" i="19" s="1"/>
  <c r="R179" i="19" s="1"/>
  <c r="R180" i="19" s="1"/>
  <c r="R181" i="19" s="1"/>
  <c r="R182" i="19" s="1"/>
  <c r="R183" i="19" s="1"/>
  <c r="R184" i="19" s="1"/>
  <c r="R185" i="19" s="1"/>
  <c r="R186" i="19" s="1"/>
  <c r="R187" i="19" s="1"/>
  <c r="I217" i="4"/>
  <c r="I219" i="4" s="1"/>
  <c r="I220" i="4" s="1"/>
  <c r="K82" i="4"/>
  <c r="K83" i="4" s="1"/>
  <c r="I133" i="19" s="1"/>
  <c r="I134" i="19" s="1"/>
  <c r="I135" i="19" s="1"/>
  <c r="I136" i="19" s="1"/>
  <c r="I137" i="19" s="1"/>
  <c r="I138" i="19" s="1"/>
  <c r="I139" i="19" s="1"/>
  <c r="I140" i="19" s="1"/>
  <c r="I141" i="19" s="1"/>
  <c r="I142" i="19" s="1"/>
  <c r="I143" i="19" s="1"/>
  <c r="I144" i="19" s="1"/>
  <c r="I145" i="19" s="1"/>
  <c r="I146" i="19" s="1"/>
  <c r="I147" i="19" s="1"/>
  <c r="I148" i="19" s="1"/>
  <c r="I149" i="19" s="1"/>
  <c r="I150" i="19" s="1"/>
  <c r="I151" i="19" s="1"/>
  <c r="I152" i="19" s="1"/>
  <c r="I153" i="19" s="1"/>
  <c r="I154" i="19" s="1"/>
  <c r="I155" i="19" s="1"/>
  <c r="I156" i="19" s="1"/>
  <c r="Q402" i="4"/>
  <c r="Q403" i="4" s="1"/>
  <c r="J162" i="4"/>
  <c r="J163" i="4" s="1"/>
  <c r="H257" i="19" s="1"/>
  <c r="H258" i="19" s="1"/>
  <c r="H259" i="19" s="1"/>
  <c r="H260" i="19" s="1"/>
  <c r="H261" i="19" s="1"/>
  <c r="H262" i="19" s="1"/>
  <c r="H263" i="19" s="1"/>
  <c r="H264" i="19" s="1"/>
  <c r="H265" i="19" s="1"/>
  <c r="H266" i="19" s="1"/>
  <c r="H267" i="19" s="1"/>
  <c r="H268" i="19" s="1"/>
  <c r="H269" i="19" s="1"/>
  <c r="H270" i="19" s="1"/>
  <c r="H271" i="19" s="1"/>
  <c r="H272" i="19" s="1"/>
  <c r="H273" i="19" s="1"/>
  <c r="H274" i="19" s="1"/>
  <c r="H275" i="19" s="1"/>
  <c r="H276" i="19" s="1"/>
  <c r="H277" i="19" s="1"/>
  <c r="H278" i="19" s="1"/>
  <c r="H279" i="19" s="1"/>
  <c r="H280" i="19" s="1"/>
  <c r="K142" i="4"/>
  <c r="K143" i="4" s="1"/>
  <c r="I226" i="19" s="1"/>
  <c r="I227" i="19" s="1"/>
  <c r="I228" i="19" s="1"/>
  <c r="I229" i="19" s="1"/>
  <c r="I230" i="19" s="1"/>
  <c r="I231" i="19" s="1"/>
  <c r="I232" i="19" s="1"/>
  <c r="I233" i="19" s="1"/>
  <c r="I234" i="19" s="1"/>
  <c r="I235" i="19" s="1"/>
  <c r="I236" i="19" s="1"/>
  <c r="I237" i="19" s="1"/>
  <c r="I238" i="19" s="1"/>
  <c r="I239" i="19" s="1"/>
  <c r="I240" i="19" s="1"/>
  <c r="I241" i="19" s="1"/>
  <c r="I242" i="19" s="1"/>
  <c r="I243" i="19" s="1"/>
  <c r="I244" i="19" s="1"/>
  <c r="I245" i="19" s="1"/>
  <c r="I246" i="19" s="1"/>
  <c r="I247" i="19" s="1"/>
  <c r="I248" i="19" s="1"/>
  <c r="I249" i="19" s="1"/>
  <c r="J262" i="4"/>
  <c r="J263" i="4" s="1"/>
  <c r="Q122" i="4"/>
  <c r="Q123" i="4" s="1"/>
  <c r="O195" i="19" s="1"/>
  <c r="O196" i="19" s="1"/>
  <c r="O197" i="19" s="1"/>
  <c r="O198" i="19" s="1"/>
  <c r="O199" i="19" s="1"/>
  <c r="O200" i="19" s="1"/>
  <c r="O201" i="19" s="1"/>
  <c r="O202" i="19" s="1"/>
  <c r="O203" i="19" s="1"/>
  <c r="O204" i="19" s="1"/>
  <c r="O205" i="19" s="1"/>
  <c r="O206" i="19" s="1"/>
  <c r="O207" i="19" s="1"/>
  <c r="O208" i="19" s="1"/>
  <c r="O209" i="19" s="1"/>
  <c r="O210" i="19" s="1"/>
  <c r="O211" i="19" s="1"/>
  <c r="O212" i="19" s="1"/>
  <c r="O213" i="19" s="1"/>
  <c r="O214" i="19" s="1"/>
  <c r="O215" i="19" s="1"/>
  <c r="O216" i="19" s="1"/>
  <c r="O217" i="19" s="1"/>
  <c r="O218" i="19" s="1"/>
  <c r="I397" i="4"/>
  <c r="W42" i="4"/>
  <c r="W43" i="4" s="1"/>
  <c r="U71" i="19" s="1"/>
  <c r="U72" i="19" s="1"/>
  <c r="U73" i="19" s="1"/>
  <c r="U74" i="19" s="1"/>
  <c r="U75" i="19" s="1"/>
  <c r="U76" i="19" s="1"/>
  <c r="U77" i="19" s="1"/>
  <c r="U78" i="19" s="1"/>
  <c r="U79" i="19" s="1"/>
  <c r="U80" i="19" s="1"/>
  <c r="U81" i="19" s="1"/>
  <c r="U82" i="19" s="1"/>
  <c r="U83" i="19" s="1"/>
  <c r="U84" i="19" s="1"/>
  <c r="U85" i="19" s="1"/>
  <c r="U86" i="19" s="1"/>
  <c r="U87" i="19" s="1"/>
  <c r="U88" i="19" s="1"/>
  <c r="U89" i="19" s="1"/>
  <c r="U90" i="19" s="1"/>
  <c r="U91" i="19" s="1"/>
  <c r="U92" i="19" s="1"/>
  <c r="U93" i="19" s="1"/>
  <c r="U94" i="19" s="1"/>
  <c r="V82" i="4"/>
  <c r="V83" i="4" s="1"/>
  <c r="T133" i="19" s="1"/>
  <c r="T134" i="19" s="1"/>
  <c r="T135" i="19" s="1"/>
  <c r="T136" i="19" s="1"/>
  <c r="T137" i="19" s="1"/>
  <c r="T138" i="19" s="1"/>
  <c r="T139" i="19" s="1"/>
  <c r="T140" i="19" s="1"/>
  <c r="T141" i="19" s="1"/>
  <c r="T142" i="19" s="1"/>
  <c r="T143" i="19" s="1"/>
  <c r="T144" i="19" s="1"/>
  <c r="T145" i="19" s="1"/>
  <c r="T146" i="19" s="1"/>
  <c r="T147" i="19" s="1"/>
  <c r="T148" i="19" s="1"/>
  <c r="T149" i="19" s="1"/>
  <c r="T150" i="19" s="1"/>
  <c r="T151" i="19" s="1"/>
  <c r="T152" i="19" s="1"/>
  <c r="T153" i="19" s="1"/>
  <c r="T154" i="19" s="1"/>
  <c r="T155" i="19" s="1"/>
  <c r="T156" i="19" s="1"/>
  <c r="Q222" i="4"/>
  <c r="Q223" i="4" s="1"/>
  <c r="O350" i="19" s="1"/>
  <c r="O351" i="19" s="1"/>
  <c r="O352" i="19" s="1"/>
  <c r="O353" i="19" s="1"/>
  <c r="O354" i="19" s="1"/>
  <c r="O355" i="19" s="1"/>
  <c r="O356" i="19" s="1"/>
  <c r="O357" i="19" s="1"/>
  <c r="O358" i="19" s="1"/>
  <c r="O359" i="19" s="1"/>
  <c r="O360" i="19" s="1"/>
  <c r="O361" i="19" s="1"/>
  <c r="O362" i="19" s="1"/>
  <c r="O363" i="19" s="1"/>
  <c r="O364" i="19" s="1"/>
  <c r="O365" i="19" s="1"/>
  <c r="O366" i="19" s="1"/>
  <c r="O367" i="19" s="1"/>
  <c r="O368" i="19" s="1"/>
  <c r="O369" i="19" s="1"/>
  <c r="O370" i="19" s="1"/>
  <c r="O371" i="19" s="1"/>
  <c r="O372" i="19" s="1"/>
  <c r="O373" i="19" s="1"/>
  <c r="Q342" i="4"/>
  <c r="Q343" i="4" s="1"/>
  <c r="K402" i="4"/>
  <c r="K403" i="4" s="1"/>
  <c r="T82" i="4"/>
  <c r="T83" i="4" s="1"/>
  <c r="R133" i="19" s="1"/>
  <c r="R134" i="19" s="1"/>
  <c r="R135" i="19" s="1"/>
  <c r="R136" i="19" s="1"/>
  <c r="R137" i="19" s="1"/>
  <c r="R138" i="19" s="1"/>
  <c r="R139" i="19" s="1"/>
  <c r="R140" i="19" s="1"/>
  <c r="R141" i="19" s="1"/>
  <c r="R142" i="19" s="1"/>
  <c r="R143" i="19" s="1"/>
  <c r="R144" i="19" s="1"/>
  <c r="R145" i="19" s="1"/>
  <c r="R146" i="19" s="1"/>
  <c r="R147" i="19" s="1"/>
  <c r="R148" i="19" s="1"/>
  <c r="R149" i="19" s="1"/>
  <c r="R150" i="19" s="1"/>
  <c r="R151" i="19" s="1"/>
  <c r="R152" i="19" s="1"/>
  <c r="R153" i="19" s="1"/>
  <c r="R154" i="19" s="1"/>
  <c r="R155" i="19" s="1"/>
  <c r="R156" i="19" s="1"/>
  <c r="H397" i="4"/>
  <c r="H399" i="4" s="1"/>
  <c r="H400" i="4" s="1"/>
  <c r="I317" i="4"/>
  <c r="I319" i="4" s="1"/>
  <c r="I320" i="4" s="1"/>
  <c r="I297" i="4"/>
  <c r="I299" i="4" s="1"/>
  <c r="I300" i="4" s="1"/>
  <c r="P162" i="4"/>
  <c r="P163" i="4" s="1"/>
  <c r="N257" i="19" s="1"/>
  <c r="N258" i="19" s="1"/>
  <c r="N259" i="19" s="1"/>
  <c r="N260" i="19" s="1"/>
  <c r="N261" i="19" s="1"/>
  <c r="N262" i="19" s="1"/>
  <c r="N263" i="19" s="1"/>
  <c r="N264" i="19" s="1"/>
  <c r="N265" i="19" s="1"/>
  <c r="N266" i="19" s="1"/>
  <c r="N267" i="19" s="1"/>
  <c r="N268" i="19" s="1"/>
  <c r="N269" i="19" s="1"/>
  <c r="N270" i="19" s="1"/>
  <c r="N271" i="19" s="1"/>
  <c r="N272" i="19" s="1"/>
  <c r="N273" i="19" s="1"/>
  <c r="N274" i="19" s="1"/>
  <c r="N275" i="19" s="1"/>
  <c r="N276" i="19" s="1"/>
  <c r="N277" i="19" s="1"/>
  <c r="N278" i="19" s="1"/>
  <c r="N279" i="19" s="1"/>
  <c r="N280" i="19" s="1"/>
  <c r="I177" i="4"/>
  <c r="I179" i="4" s="1"/>
  <c r="I180" i="4" s="1"/>
  <c r="P402" i="4"/>
  <c r="W282" i="4"/>
  <c r="W283" i="4" s="1"/>
  <c r="U382" i="4"/>
  <c r="U383" i="4" s="1"/>
  <c r="U82" i="4"/>
  <c r="U83" i="4" s="1"/>
  <c r="S133" i="19" s="1"/>
  <c r="S134" i="19" s="1"/>
  <c r="S135" i="19" s="1"/>
  <c r="S136" i="19" s="1"/>
  <c r="S137" i="19" s="1"/>
  <c r="S138" i="19" s="1"/>
  <c r="S139" i="19" s="1"/>
  <c r="S140" i="19" s="1"/>
  <c r="S141" i="19" s="1"/>
  <c r="S142" i="19" s="1"/>
  <c r="S143" i="19" s="1"/>
  <c r="S144" i="19" s="1"/>
  <c r="S145" i="19" s="1"/>
  <c r="S146" i="19" s="1"/>
  <c r="S147" i="19" s="1"/>
  <c r="S148" i="19" s="1"/>
  <c r="S149" i="19" s="1"/>
  <c r="S150" i="19" s="1"/>
  <c r="S151" i="19" s="1"/>
  <c r="S152" i="19" s="1"/>
  <c r="S153" i="19" s="1"/>
  <c r="S154" i="19" s="1"/>
  <c r="S155" i="19" s="1"/>
  <c r="S156" i="19" s="1"/>
  <c r="K342" i="4"/>
  <c r="K343" i="4" s="1"/>
  <c r="J42" i="4"/>
  <c r="J43" i="4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93" i="19" s="1"/>
  <c r="H94" i="19" s="1"/>
  <c r="H237" i="4"/>
  <c r="H239" i="4" s="1"/>
  <c r="H240" i="4" s="1"/>
  <c r="I197" i="4"/>
  <c r="I199" i="4" s="1"/>
  <c r="I200" i="4" s="1"/>
  <c r="I37" i="4"/>
  <c r="I39" i="4" s="1"/>
  <c r="I40" i="4" s="1"/>
  <c r="I257" i="4"/>
  <c r="I259" i="4" s="1"/>
  <c r="I260" i="4" s="1"/>
  <c r="L4" i="24"/>
  <c r="L15" i="27"/>
  <c r="M4" i="17"/>
  <c r="L4" i="26"/>
  <c r="L4" i="25"/>
  <c r="AD156" i="3"/>
  <c r="AD108" i="3"/>
  <c r="AD268" i="3"/>
  <c r="I12" i="28"/>
  <c r="I10" i="28"/>
  <c r="J9" i="28"/>
  <c r="J8" i="28"/>
  <c r="J8" i="6"/>
  <c r="J41" i="6" s="1"/>
  <c r="K17" i="28"/>
  <c r="G40" i="19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/>
  <c r="D321" i="4"/>
  <c r="D141" i="4"/>
  <c r="D121" i="4"/>
  <c r="D81" i="4"/>
  <c r="H359" i="4"/>
  <c r="H360" i="4" s="1"/>
  <c r="M12" i="4"/>
  <c r="H21" i="4"/>
  <c r="AG306" i="3"/>
  <c r="AG290" i="3"/>
  <c r="AG178" i="3"/>
  <c r="AG162" i="3"/>
  <c r="AG338" i="3"/>
  <c r="AG194" i="3"/>
  <c r="AG82" i="3"/>
  <c r="AG258" i="3"/>
  <c r="AG146" i="3"/>
  <c r="AG98" i="3"/>
  <c r="AG242" i="3"/>
  <c r="AG114" i="3"/>
  <c r="AG226" i="3"/>
  <c r="AG210" i="3"/>
  <c r="AG130" i="3"/>
  <c r="AG274" i="3"/>
  <c r="AG66" i="3"/>
  <c r="AG322" i="3"/>
  <c r="AG50" i="3"/>
  <c r="U188" i="3"/>
  <c r="AK124" i="3"/>
  <c r="AE348" i="3"/>
  <c r="L188" i="3"/>
  <c r="AK348" i="3"/>
  <c r="AD300" i="3"/>
  <c r="L236" i="3"/>
  <c r="AP236" i="3"/>
  <c r="AE156" i="3"/>
  <c r="N124" i="3"/>
  <c r="M172" i="3"/>
  <c r="AO92" i="3"/>
  <c r="AP92" i="3"/>
  <c r="J140" i="3"/>
  <c r="AE332" i="3"/>
  <c r="K156" i="3"/>
  <c r="J92" i="3"/>
  <c r="T252" i="3"/>
  <c r="M300" i="3"/>
  <c r="I220" i="3"/>
  <c r="AH60" i="3"/>
  <c r="M140" i="3"/>
  <c r="AP316" i="3"/>
  <c r="AI284" i="3"/>
  <c r="AF108" i="3"/>
  <c r="T140" i="3"/>
  <c r="AE27" i="3"/>
  <c r="C26" i="3"/>
  <c r="F26" i="3"/>
  <c r="I124" i="3"/>
  <c r="E26" i="3"/>
  <c r="G26" i="3"/>
  <c r="AK332" i="3"/>
  <c r="AG204" i="3"/>
  <c r="X26" i="3"/>
  <c r="H300" i="3"/>
  <c r="AQ204" i="3"/>
  <c r="I156" i="3"/>
  <c r="AF236" i="3"/>
  <c r="H284" i="3"/>
  <c r="AH156" i="3"/>
  <c r="AO220" i="3"/>
  <c r="AM76" i="3"/>
  <c r="AE236" i="3"/>
  <c r="L348" i="3"/>
  <c r="AK236" i="3"/>
  <c r="AD236" i="3"/>
  <c r="AP124" i="3"/>
  <c r="AG188" i="3"/>
  <c r="AJ124" i="3"/>
  <c r="AD188" i="3"/>
  <c r="AK76" i="3"/>
  <c r="AH252" i="3"/>
  <c r="AI156" i="3"/>
  <c r="AI252" i="3"/>
  <c r="AN76" i="3"/>
  <c r="AM316" i="3"/>
  <c r="AQ316" i="3"/>
  <c r="AI236" i="3"/>
  <c r="AM204" i="3"/>
  <c r="AG252" i="3"/>
  <c r="AJ332" i="3"/>
  <c r="R220" i="3"/>
  <c r="P316" i="3"/>
  <c r="AN300" i="3"/>
  <c r="P108" i="3"/>
  <c r="O284" i="3"/>
  <c r="L268" i="3"/>
  <c r="N140" i="3"/>
  <c r="N284" i="3"/>
  <c r="M92" i="3"/>
  <c r="AD76" i="3"/>
  <c r="AL188" i="3"/>
  <c r="AD348" i="3"/>
  <c r="K316" i="3"/>
  <c r="AN236" i="3"/>
  <c r="AF188" i="3"/>
  <c r="K252" i="3"/>
  <c r="J284" i="3"/>
  <c r="AI60" i="3"/>
  <c r="AL204" i="3"/>
  <c r="J108" i="3"/>
  <c r="AO140" i="3"/>
  <c r="AO236" i="3"/>
  <c r="AJ300" i="3"/>
  <c r="AQ188" i="3"/>
  <c r="AH348" i="3"/>
  <c r="AQ172" i="3"/>
  <c r="AL60" i="3"/>
  <c r="AN348" i="3"/>
  <c r="AH172" i="3"/>
  <c r="AK316" i="3"/>
  <c r="L124" i="3"/>
  <c r="AP188" i="3"/>
  <c r="L252" i="3"/>
  <c r="AE172" i="3"/>
  <c r="AO76" i="3"/>
  <c r="AH92" i="3"/>
  <c r="AJ268" i="3"/>
  <c r="AD332" i="3"/>
  <c r="AJ252" i="3"/>
  <c r="AH76" i="3"/>
  <c r="AO284" i="3"/>
  <c r="AN204" i="3"/>
  <c r="AF268" i="3"/>
  <c r="J124" i="3"/>
  <c r="O268" i="3"/>
  <c r="M108" i="3"/>
  <c r="R124" i="3"/>
  <c r="K124" i="3"/>
  <c r="S124" i="3"/>
  <c r="K236" i="3"/>
  <c r="N60" i="3"/>
  <c r="AP108" i="3"/>
  <c r="AN60" i="3"/>
  <c r="AK60" i="3"/>
  <c r="D26" i="3"/>
  <c r="B26" i="3"/>
  <c r="L60" i="3"/>
  <c r="AN268" i="3"/>
  <c r="AK252" i="3"/>
  <c r="AJ108" i="3"/>
  <c r="AE23" i="3"/>
  <c r="AI44" i="3"/>
  <c r="AH27" i="3"/>
  <c r="AD26" i="3"/>
  <c r="AB25" i="3"/>
  <c r="AI26" i="3"/>
  <c r="AO25" i="3"/>
  <c r="X27" i="3"/>
  <c r="AF26" i="3"/>
  <c r="AA25" i="3"/>
  <c r="AQ27" i="3"/>
  <c r="AO316" i="3"/>
  <c r="AG236" i="3"/>
  <c r="AI124" i="3"/>
  <c r="Z25" i="3"/>
  <c r="AP284" i="3"/>
  <c r="AA27" i="3"/>
  <c r="AE188" i="3"/>
  <c r="AP140" i="3"/>
  <c r="AE60" i="3"/>
  <c r="Z24" i="3"/>
  <c r="AQ236" i="3"/>
  <c r="AQ140" i="3"/>
  <c r="AM236" i="3"/>
  <c r="AQ284" i="3"/>
  <c r="AQ23" i="3"/>
  <c r="AN25" i="3"/>
  <c r="AO26" i="3"/>
  <c r="AF172" i="3"/>
  <c r="AP268" i="3"/>
  <c r="AD316" i="3"/>
  <c r="AH332" i="3"/>
  <c r="AN24" i="3"/>
  <c r="AE124" i="3"/>
  <c r="AJ316" i="3"/>
  <c r="AH188" i="3"/>
  <c r="AJ140" i="3"/>
  <c r="AH236" i="3"/>
  <c r="AI108" i="3"/>
  <c r="AD24" i="3"/>
  <c r="AK220" i="3"/>
  <c r="AP220" i="3"/>
  <c r="AH268" i="3"/>
  <c r="AK92" i="3"/>
  <c r="AF27" i="3"/>
  <c r="AB27" i="3"/>
  <c r="AI332" i="3"/>
  <c r="AQ108" i="3"/>
  <c r="AF156" i="3"/>
  <c r="AI348" i="3"/>
  <c r="AL284" i="3"/>
  <c r="AK26" i="3"/>
  <c r="AH204" i="3"/>
  <c r="AQ332" i="3"/>
  <c r="AE252" i="3"/>
  <c r="AO108" i="3"/>
  <c r="AF24" i="3"/>
  <c r="AI23" i="3"/>
  <c r="AM44" i="3"/>
  <c r="AL332" i="3"/>
  <c r="AQ124" i="3"/>
  <c r="AK284" i="3"/>
  <c r="AG348" i="3"/>
  <c r="AL156" i="3"/>
  <c r="AI204" i="3"/>
  <c r="AN252" i="3"/>
  <c r="AC27" i="3"/>
  <c r="AJ26" i="3"/>
  <c r="AH26" i="3"/>
  <c r="Y25" i="3"/>
  <c r="AE44" i="3"/>
  <c r="AL26" i="3"/>
  <c r="AP25" i="3"/>
  <c r="AF25" i="3"/>
  <c r="AL108" i="3"/>
  <c r="AM172" i="3"/>
  <c r="AM24" i="3"/>
  <c r="AM156" i="3"/>
  <c r="AK140" i="3"/>
  <c r="AN108" i="3"/>
  <c r="AO348" i="3"/>
  <c r="AE204" i="3"/>
  <c r="AM268" i="3"/>
  <c r="AM140" i="3"/>
  <c r="AM25" i="3"/>
  <c r="AP24" i="3"/>
  <c r="AG34" i="3"/>
  <c r="K4" i="29"/>
  <c r="L15" i="28"/>
  <c r="AG18" i="3"/>
  <c r="AI27" i="3"/>
  <c r="AB26" i="3"/>
  <c r="AM26" i="3"/>
  <c r="Y27" i="3"/>
  <c r="I60" i="3"/>
  <c r="AL24" i="3"/>
  <c r="AH25" i="3"/>
  <c r="AH124" i="3"/>
  <c r="AF92" i="3"/>
  <c r="AM108" i="3"/>
  <c r="AO27" i="3"/>
  <c r="AO156" i="3"/>
  <c r="AG172" i="3"/>
  <c r="AI92" i="3"/>
  <c r="AL348" i="3"/>
  <c r="AE300" i="3"/>
  <c r="AO23" i="3"/>
  <c r="AG60" i="3"/>
  <c r="AO332" i="3"/>
  <c r="AK188" i="3"/>
  <c r="AQ25" i="3"/>
  <c r="AL268" i="3"/>
  <c r="AD252" i="3"/>
  <c r="AO188" i="3"/>
  <c r="AI188" i="3"/>
  <c r="AK23" i="3"/>
  <c r="AO44" i="3"/>
  <c r="AP23" i="3"/>
  <c r="AP348" i="3"/>
  <c r="AF204" i="3"/>
  <c r="AB23" i="3"/>
  <c r="Z27" i="3"/>
  <c r="AA26" i="3"/>
  <c r="AN92" i="3"/>
  <c r="AM348" i="3"/>
  <c r="AP26" i="3"/>
  <c r="AE108" i="3"/>
  <c r="AG124" i="3"/>
  <c r="AM252" i="3"/>
  <c r="AK24" i="3"/>
  <c r="AP44" i="3"/>
  <c r="AH140" i="3"/>
  <c r="AM92" i="3"/>
  <c r="AH24" i="3"/>
  <c r="AM27" i="3"/>
  <c r="AM332" i="3"/>
  <c r="AI172" i="3"/>
  <c r="AG156" i="3"/>
  <c r="AQ26" i="3"/>
  <c r="AG300" i="3"/>
  <c r="AF332" i="3"/>
  <c r="AN27" i="3"/>
  <c r="AA24" i="3"/>
  <c r="AF44" i="3"/>
  <c r="AF60" i="3"/>
  <c r="X24" i="3"/>
  <c r="AN140" i="3"/>
  <c r="AN23" i="3"/>
  <c r="AI300" i="3"/>
  <c r="AC25" i="3"/>
  <c r="AQ156" i="3"/>
  <c r="AG284" i="3"/>
  <c r="AE268" i="3"/>
  <c r="AQ24" i="3"/>
  <c r="AL300" i="3"/>
  <c r="AI140" i="3"/>
  <c r="AM60" i="3"/>
  <c r="AM220" i="3"/>
  <c r="AK300" i="3"/>
  <c r="AQ252" i="3"/>
  <c r="E23" i="3"/>
  <c r="I284" i="3"/>
  <c r="AK268" i="3"/>
  <c r="AF220" i="3"/>
  <c r="Y24" i="3"/>
  <c r="AD44" i="3"/>
  <c r="AD27" i="3"/>
  <c r="AE76" i="3"/>
  <c r="AA23" i="3"/>
  <c r="AL27" i="3"/>
  <c r="AC23" i="3"/>
  <c r="AG44" i="3"/>
  <c r="AN316" i="3"/>
  <c r="AK25" i="3"/>
  <c r="AQ44" i="3"/>
  <c r="X25" i="3"/>
  <c r="AB24" i="3"/>
  <c r="AI316" i="3"/>
  <c r="AN188" i="3"/>
  <c r="AG26" i="3"/>
  <c r="AQ60" i="3"/>
  <c r="AK156" i="3"/>
  <c r="AI25" i="3"/>
  <c r="AF300" i="3"/>
  <c r="AQ348" i="3"/>
  <c r="AD172" i="3"/>
  <c r="AL92" i="3"/>
  <c r="AO252" i="3"/>
  <c r="AK27" i="3"/>
  <c r="AL172" i="3"/>
  <c r="AF252" i="3"/>
  <c r="AG92" i="3"/>
  <c r="AF284" i="3"/>
  <c r="AF76" i="3"/>
  <c r="AQ92" i="3"/>
  <c r="AG220" i="3"/>
  <c r="AL140" i="3"/>
  <c r="AQ268" i="3"/>
  <c r="AJ220" i="3"/>
  <c r="AN172" i="3"/>
  <c r="AL25" i="3"/>
  <c r="AG27" i="3"/>
  <c r="AF348" i="3"/>
  <c r="AH220" i="3"/>
  <c r="AJ156" i="3"/>
  <c r="AG268" i="3"/>
  <c r="AI268" i="3"/>
  <c r="AJ188" i="3"/>
  <c r="AH284" i="3"/>
  <c r="AL316" i="3"/>
  <c r="AJ60" i="3"/>
  <c r="AE140" i="3"/>
  <c r="AO24" i="3"/>
  <c r="AE25" i="3"/>
  <c r="AD284" i="3"/>
  <c r="AN332" i="3"/>
  <c r="AC26" i="3"/>
  <c r="AE220" i="3"/>
  <c r="AB124" i="3"/>
  <c r="X23" i="3"/>
  <c r="AE26" i="3"/>
  <c r="AG108" i="3"/>
  <c r="AJ348" i="3"/>
  <c r="AN124" i="3"/>
  <c r="AJ23" i="3"/>
  <c r="AH108" i="3"/>
  <c r="AJ172" i="3"/>
  <c r="AG316" i="3"/>
  <c r="AM300" i="3"/>
  <c r="AJ204" i="3"/>
  <c r="AF23" i="3"/>
  <c r="Y23" i="3"/>
  <c r="AC44" i="3"/>
  <c r="AG332" i="3"/>
  <c r="AO268" i="3"/>
  <c r="AN284" i="3"/>
  <c r="AH316" i="3"/>
  <c r="AM284" i="3"/>
  <c r="AP27" i="3"/>
  <c r="AD124" i="3"/>
  <c r="AN220" i="3"/>
  <c r="AL252" i="3"/>
  <c r="AL124" i="3"/>
  <c r="AO124" i="3"/>
  <c r="AP252" i="3"/>
  <c r="AC24" i="3"/>
  <c r="AH44" i="3"/>
  <c r="AP156" i="3"/>
  <c r="AQ300" i="3"/>
  <c r="AI24" i="3"/>
  <c r="AN44" i="3"/>
  <c r="AH300" i="3"/>
  <c r="AD23" i="3"/>
  <c r="AD140" i="3"/>
  <c r="Y26" i="3"/>
  <c r="AP76" i="3"/>
  <c r="AL23" i="3"/>
  <c r="AH23" i="3"/>
  <c r="AL76" i="3"/>
  <c r="AP204" i="3"/>
  <c r="AD204" i="3"/>
  <c r="AJ25" i="3"/>
  <c r="AF316" i="3"/>
  <c r="AF140" i="3"/>
  <c r="AJ27" i="3"/>
  <c r="H13" i="14"/>
  <c r="AM124" i="3"/>
  <c r="AF124" i="3"/>
  <c r="AN26" i="3"/>
  <c r="AO300" i="3"/>
  <c r="AJ92" i="3"/>
  <c r="Z26" i="3"/>
  <c r="AP60" i="3"/>
  <c r="AJ284" i="3"/>
  <c r="AO60" i="3"/>
  <c r="AJ24" i="3"/>
  <c r="AP332" i="3"/>
  <c r="AL236" i="3"/>
  <c r="AO204" i="3"/>
  <c r="AP172" i="3"/>
  <c r="AD220" i="3"/>
  <c r="AI220" i="3"/>
  <c r="AP300" i="3"/>
  <c r="AG140" i="3"/>
  <c r="AE24" i="3"/>
  <c r="AJ44" i="3"/>
  <c r="AE92" i="3"/>
  <c r="AO172" i="3"/>
  <c r="AD60" i="3"/>
  <c r="AK204" i="3"/>
  <c r="AD92" i="3"/>
  <c r="Z23" i="3"/>
  <c r="AJ76" i="3"/>
  <c r="AN156" i="3"/>
  <c r="AE284" i="3"/>
  <c r="AQ220" i="3"/>
  <c r="AM188" i="3"/>
  <c r="AG76" i="3"/>
  <c r="AK172" i="3"/>
  <c r="AG25" i="3"/>
  <c r="AG23" i="3"/>
  <c r="AK44" i="3"/>
  <c r="AJ236" i="3"/>
  <c r="AL220" i="3"/>
  <c r="AD25" i="3"/>
  <c r="AE316" i="3"/>
  <c r="AK108" i="3"/>
  <c r="AG24" i="3"/>
  <c r="AL44" i="3"/>
  <c r="AQ76" i="3"/>
  <c r="AM23" i="3"/>
  <c r="AI76" i="3"/>
  <c r="D23" i="27"/>
  <c r="D25" i="27" s="1"/>
  <c r="H35" i="6"/>
  <c r="AG7" i="19"/>
  <c r="K7" i="19"/>
  <c r="BC7" i="19"/>
  <c r="BB566" i="19"/>
  <c r="BB535" i="19"/>
  <c r="BB597" i="19"/>
  <c r="BB628" i="19"/>
  <c r="BB318" i="19"/>
  <c r="BB380" i="19"/>
  <c r="BB349" i="19"/>
  <c r="BB442" i="19"/>
  <c r="BB411" i="19"/>
  <c r="BB473" i="19"/>
  <c r="BB287" i="19"/>
  <c r="BB256" i="19"/>
  <c r="BB101" i="19"/>
  <c r="BB132" i="19"/>
  <c r="BB163" i="19"/>
  <c r="BB70" i="19"/>
  <c r="BB504" i="19"/>
  <c r="BB225" i="19"/>
  <c r="BB194" i="19"/>
  <c r="BB39" i="19"/>
  <c r="J566" i="19"/>
  <c r="J535" i="19"/>
  <c r="J597" i="19"/>
  <c r="J628" i="19"/>
  <c r="J318" i="19"/>
  <c r="J380" i="19"/>
  <c r="J349" i="19"/>
  <c r="J442" i="19"/>
  <c r="J411" i="19"/>
  <c r="J504" i="19"/>
  <c r="J287" i="19"/>
  <c r="J256" i="19"/>
  <c r="J473" i="19"/>
  <c r="J101" i="19"/>
  <c r="J132" i="19"/>
  <c r="J163" i="19"/>
  <c r="J225" i="19"/>
  <c r="J194" i="19"/>
  <c r="J70" i="19"/>
  <c r="J39" i="19"/>
  <c r="I14" i="6"/>
  <c r="AF442" i="19"/>
  <c r="AF411" i="19"/>
  <c r="AF473" i="19"/>
  <c r="AF566" i="19"/>
  <c r="AF535" i="19"/>
  <c r="AF504" i="19"/>
  <c r="AF597" i="19"/>
  <c r="AF628" i="19"/>
  <c r="AF318" i="19"/>
  <c r="AF349" i="19"/>
  <c r="AF132" i="19"/>
  <c r="AF163" i="19"/>
  <c r="AF225" i="19"/>
  <c r="AF194" i="19"/>
  <c r="AF287" i="19"/>
  <c r="AF256" i="19"/>
  <c r="AF380" i="19"/>
  <c r="AF39" i="19"/>
  <c r="AF70" i="19"/>
  <c r="AF101" i="19"/>
  <c r="AV40" i="19"/>
  <c r="AV64" i="19" s="1"/>
  <c r="AT45" i="19"/>
  <c r="AV41" i="19"/>
  <c r="AV42" i="19"/>
  <c r="C72" i="19"/>
  <c r="Y43" i="19"/>
  <c r="D72" i="19"/>
  <c r="AA42" i="19"/>
  <c r="X46" i="19"/>
  <c r="Z634" i="19"/>
  <c r="AV634" i="19" s="1"/>
  <c r="Z642" i="19"/>
  <c r="AV642" i="19" s="1"/>
  <c r="Z650" i="19"/>
  <c r="AV650" i="19" s="1"/>
  <c r="Z629" i="19"/>
  <c r="AV629" i="19" s="1"/>
  <c r="Z637" i="19"/>
  <c r="AV637" i="19" s="1"/>
  <c r="Z645" i="19"/>
  <c r="AV645" i="19" s="1"/>
  <c r="Z631" i="19"/>
  <c r="AV631" i="19" s="1"/>
  <c r="Z632" i="19"/>
  <c r="AV632" i="19" s="1"/>
  <c r="Z640" i="19"/>
  <c r="AV640" i="19" s="1"/>
  <c r="Z648" i="19"/>
  <c r="AV648" i="19" s="1"/>
  <c r="Z635" i="19"/>
  <c r="AV635" i="19" s="1"/>
  <c r="Z643" i="19"/>
  <c r="AV643" i="19" s="1"/>
  <c r="Z651" i="19"/>
  <c r="AV651" i="19" s="1"/>
  <c r="Z630" i="19"/>
  <c r="AV630" i="19" s="1"/>
  <c r="Z638" i="19"/>
  <c r="AV638" i="19" s="1"/>
  <c r="Z646" i="19"/>
  <c r="AV646" i="19" s="1"/>
  <c r="Z633" i="19"/>
  <c r="AV633" i="19" s="1"/>
  <c r="Z641" i="19"/>
  <c r="AV641" i="19" s="1"/>
  <c r="Z649" i="19"/>
  <c r="AV649" i="19" s="1"/>
  <c r="Z636" i="19"/>
  <c r="AV636" i="19" s="1"/>
  <c r="Z644" i="19"/>
  <c r="AV644" i="19" s="1"/>
  <c r="Z652" i="19"/>
  <c r="AV652" i="19" s="1"/>
  <c r="Z639" i="19"/>
  <c r="AV639" i="19" s="1"/>
  <c r="Z647" i="19"/>
  <c r="AV647" i="19" s="1"/>
  <c r="AB636" i="19"/>
  <c r="AX636" i="19" s="1"/>
  <c r="AB644" i="19"/>
  <c r="AX644" i="19" s="1"/>
  <c r="AB652" i="19"/>
  <c r="AX652" i="19" s="1"/>
  <c r="AB631" i="19"/>
  <c r="AX631" i="19" s="1"/>
  <c r="AB639" i="19"/>
  <c r="AX639" i="19" s="1"/>
  <c r="AB647" i="19"/>
  <c r="AX647" i="19" s="1"/>
  <c r="AB649" i="19"/>
  <c r="AX649" i="19" s="1"/>
  <c r="AB634" i="19"/>
  <c r="AX634" i="19" s="1"/>
  <c r="AB642" i="19"/>
  <c r="AX642" i="19" s="1"/>
  <c r="AB650" i="19"/>
  <c r="AX650" i="19" s="1"/>
  <c r="AB633" i="19"/>
  <c r="AX633" i="19" s="1"/>
  <c r="AB629" i="19"/>
  <c r="AX629" i="19" s="1"/>
  <c r="AB637" i="19"/>
  <c r="AX637" i="19" s="1"/>
  <c r="AB645" i="19"/>
  <c r="AX645" i="19" s="1"/>
  <c r="AB632" i="19"/>
  <c r="AX632" i="19" s="1"/>
  <c r="AB640" i="19"/>
  <c r="AX640" i="19" s="1"/>
  <c r="AB648" i="19"/>
  <c r="AX648" i="19" s="1"/>
  <c r="AB635" i="19"/>
  <c r="AX635" i="19" s="1"/>
  <c r="AB643" i="19"/>
  <c r="AX643" i="19" s="1"/>
  <c r="AB651" i="19"/>
  <c r="AX651" i="19" s="1"/>
  <c r="AB641" i="19"/>
  <c r="AX641" i="19" s="1"/>
  <c r="AB630" i="19"/>
  <c r="AX630" i="19" s="1"/>
  <c r="AB638" i="19"/>
  <c r="AX638" i="19" s="1"/>
  <c r="AB646" i="19"/>
  <c r="AX646" i="19" s="1"/>
  <c r="Y567" i="19"/>
  <c r="AU567" i="19" s="1"/>
  <c r="Y575" i="19"/>
  <c r="AU575" i="19" s="1"/>
  <c r="Y583" i="19"/>
  <c r="AU583" i="19" s="1"/>
  <c r="Y570" i="19"/>
  <c r="AU570" i="19" s="1"/>
  <c r="Y578" i="19"/>
  <c r="AU578" i="19" s="1"/>
  <c r="Y586" i="19"/>
  <c r="AU586" i="19" s="1"/>
  <c r="Y573" i="19"/>
  <c r="AU573" i="19" s="1"/>
  <c r="Y581" i="19"/>
  <c r="AU581" i="19" s="1"/>
  <c r="Y589" i="19"/>
  <c r="AU589" i="19" s="1"/>
  <c r="Y568" i="19"/>
  <c r="AU568" i="19" s="1"/>
  <c r="Y576" i="19"/>
  <c r="AU576" i="19" s="1"/>
  <c r="Y584" i="19"/>
  <c r="AU584" i="19" s="1"/>
  <c r="Y571" i="19"/>
  <c r="AU571" i="19" s="1"/>
  <c r="Y579" i="19"/>
  <c r="AU579" i="19" s="1"/>
  <c r="Y587" i="19"/>
  <c r="AU587" i="19" s="1"/>
  <c r="Y574" i="19"/>
  <c r="AU574" i="19" s="1"/>
  <c r="Y590" i="19"/>
  <c r="AU590" i="19" s="1"/>
  <c r="Y569" i="19"/>
  <c r="AU569" i="19" s="1"/>
  <c r="Y577" i="19"/>
  <c r="AU577" i="19" s="1"/>
  <c r="Y585" i="19"/>
  <c r="AU585" i="19" s="1"/>
  <c r="Y582" i="19"/>
  <c r="AU582" i="19" s="1"/>
  <c r="Y572" i="19"/>
  <c r="AU572" i="19" s="1"/>
  <c r="Y580" i="19"/>
  <c r="AU580" i="19" s="1"/>
  <c r="Y588" i="19"/>
  <c r="AU588" i="19" s="1"/>
  <c r="AA538" i="19"/>
  <c r="AW538" i="19" s="1"/>
  <c r="AA546" i="19"/>
  <c r="AW546" i="19" s="1"/>
  <c r="AA554" i="19"/>
  <c r="AW554" i="19" s="1"/>
  <c r="AA541" i="19"/>
  <c r="AW541" i="19" s="1"/>
  <c r="AA549" i="19"/>
  <c r="AW549" i="19" s="1"/>
  <c r="AA557" i="19"/>
  <c r="AW557" i="19" s="1"/>
  <c r="AA536" i="19"/>
  <c r="AW536" i="19" s="1"/>
  <c r="AA544" i="19"/>
  <c r="AW544" i="19" s="1"/>
  <c r="AA552" i="19"/>
  <c r="AW552" i="19" s="1"/>
  <c r="AA551" i="19"/>
  <c r="AW551" i="19" s="1"/>
  <c r="AA539" i="19"/>
  <c r="AW539" i="19" s="1"/>
  <c r="AA547" i="19"/>
  <c r="AW547" i="19" s="1"/>
  <c r="AA555" i="19"/>
  <c r="AW555" i="19" s="1"/>
  <c r="AA542" i="19"/>
  <c r="AW542" i="19" s="1"/>
  <c r="AA550" i="19"/>
  <c r="AW550" i="19" s="1"/>
  <c r="AA558" i="19"/>
  <c r="AW558" i="19" s="1"/>
  <c r="AA537" i="19"/>
  <c r="AW537" i="19" s="1"/>
  <c r="AA545" i="19"/>
  <c r="AW545" i="19" s="1"/>
  <c r="AA553" i="19"/>
  <c r="AW553" i="19" s="1"/>
  <c r="AA540" i="19"/>
  <c r="AW540" i="19" s="1"/>
  <c r="AA548" i="19"/>
  <c r="AW548" i="19" s="1"/>
  <c r="AA556" i="19"/>
  <c r="AW556" i="19" s="1"/>
  <c r="AA543" i="19"/>
  <c r="AW543" i="19" s="1"/>
  <c r="AA559" i="19"/>
  <c r="AW559" i="19" s="1"/>
  <c r="AC540" i="19"/>
  <c r="AY540" i="19" s="1"/>
  <c r="AC548" i="19"/>
  <c r="AY548" i="19" s="1"/>
  <c r="AC556" i="19"/>
  <c r="AY556" i="19" s="1"/>
  <c r="AC543" i="19"/>
  <c r="AY543" i="19" s="1"/>
  <c r="AC551" i="19"/>
  <c r="AY551" i="19" s="1"/>
  <c r="AC559" i="19"/>
  <c r="AY559" i="19" s="1"/>
  <c r="AC538" i="19"/>
  <c r="AY538" i="19" s="1"/>
  <c r="AC546" i="19"/>
  <c r="AY546" i="19" s="1"/>
  <c r="AC554" i="19"/>
  <c r="AY554" i="19" s="1"/>
  <c r="AC537" i="19"/>
  <c r="AY537" i="19" s="1"/>
  <c r="AC545" i="19"/>
  <c r="AY545" i="19" s="1"/>
  <c r="AC541" i="19"/>
  <c r="AY541" i="19" s="1"/>
  <c r="AC549" i="19"/>
  <c r="AY549" i="19" s="1"/>
  <c r="AC557" i="19"/>
  <c r="AY557" i="19" s="1"/>
  <c r="AC536" i="19"/>
  <c r="AY536" i="19" s="1"/>
  <c r="AC544" i="19"/>
  <c r="AY544" i="19" s="1"/>
  <c r="AC552" i="19"/>
  <c r="AY552" i="19" s="1"/>
  <c r="AC539" i="19"/>
  <c r="AY539" i="19" s="1"/>
  <c r="AC547" i="19"/>
  <c r="AY547" i="19" s="1"/>
  <c r="AC555" i="19"/>
  <c r="AY555" i="19" s="1"/>
  <c r="AC542" i="19"/>
  <c r="AY542" i="19" s="1"/>
  <c r="AC550" i="19"/>
  <c r="AY550" i="19" s="1"/>
  <c r="AC558" i="19"/>
  <c r="AY558" i="19" s="1"/>
  <c r="AC553" i="19"/>
  <c r="AY553" i="19" s="1"/>
  <c r="AC509" i="19"/>
  <c r="AY509" i="19" s="1"/>
  <c r="AC517" i="19"/>
  <c r="AY517" i="19" s="1"/>
  <c r="AC525" i="19"/>
  <c r="AY525" i="19" s="1"/>
  <c r="AC512" i="19"/>
  <c r="AY512" i="19" s="1"/>
  <c r="AC520" i="19"/>
  <c r="AY520" i="19" s="1"/>
  <c r="AC528" i="19"/>
  <c r="AY528" i="19" s="1"/>
  <c r="AC507" i="19"/>
  <c r="AY507" i="19" s="1"/>
  <c r="AC515" i="19"/>
  <c r="AY515" i="19" s="1"/>
  <c r="AC523" i="19"/>
  <c r="AY523" i="19" s="1"/>
  <c r="AC510" i="19"/>
  <c r="AY510" i="19" s="1"/>
  <c r="AC518" i="19"/>
  <c r="AY518" i="19" s="1"/>
  <c r="AC526" i="19"/>
  <c r="AY526" i="19" s="1"/>
  <c r="AC522" i="19"/>
  <c r="AY522" i="19" s="1"/>
  <c r="AC505" i="19"/>
  <c r="AY505" i="19" s="1"/>
  <c r="AC513" i="19"/>
  <c r="AY513" i="19" s="1"/>
  <c r="AC521" i="19"/>
  <c r="AY521" i="19" s="1"/>
  <c r="AC506" i="19"/>
  <c r="AY506" i="19" s="1"/>
  <c r="AC508" i="19"/>
  <c r="AY508" i="19" s="1"/>
  <c r="AC516" i="19"/>
  <c r="AY516" i="19" s="1"/>
  <c r="AC524" i="19"/>
  <c r="AY524" i="19" s="1"/>
  <c r="AC514" i="19"/>
  <c r="AY514" i="19" s="1"/>
  <c r="AC511" i="19"/>
  <c r="AY511" i="19" s="1"/>
  <c r="AC519" i="19"/>
  <c r="AY519" i="19" s="1"/>
  <c r="AC527" i="19"/>
  <c r="AY527" i="19" s="1"/>
  <c r="AB512" i="19"/>
  <c r="AX512" i="19" s="1"/>
  <c r="AB520" i="19"/>
  <c r="AX520" i="19" s="1"/>
  <c r="AB528" i="19"/>
  <c r="AX528" i="19" s="1"/>
  <c r="AB525" i="19"/>
  <c r="AX525" i="19" s="1"/>
  <c r="AB507" i="19"/>
  <c r="AX507" i="19" s="1"/>
  <c r="AB515" i="19"/>
  <c r="AX515" i="19" s="1"/>
  <c r="AB523" i="19"/>
  <c r="AX523" i="19" s="1"/>
  <c r="AB510" i="19"/>
  <c r="AX510" i="19" s="1"/>
  <c r="AB518" i="19"/>
  <c r="AX518" i="19" s="1"/>
  <c r="AB526" i="19"/>
  <c r="AX526" i="19" s="1"/>
  <c r="AB505" i="19"/>
  <c r="AX505" i="19" s="1"/>
  <c r="AB513" i="19"/>
  <c r="AX513" i="19" s="1"/>
  <c r="AB521" i="19"/>
  <c r="AX521" i="19" s="1"/>
  <c r="AB509" i="19"/>
  <c r="AX509" i="19" s="1"/>
  <c r="AB508" i="19"/>
  <c r="AX508" i="19" s="1"/>
  <c r="AB516" i="19"/>
  <c r="AX516" i="19" s="1"/>
  <c r="AB524" i="19"/>
  <c r="AX524" i="19" s="1"/>
  <c r="AB511" i="19"/>
  <c r="AX511" i="19" s="1"/>
  <c r="AB519" i="19"/>
  <c r="AX519" i="19" s="1"/>
  <c r="AB527" i="19"/>
  <c r="AX527" i="19" s="1"/>
  <c r="AB506" i="19"/>
  <c r="AX506" i="19" s="1"/>
  <c r="AB514" i="19"/>
  <c r="AX514" i="19" s="1"/>
  <c r="AB522" i="19"/>
  <c r="AX522" i="19" s="1"/>
  <c r="AB517" i="19"/>
  <c r="AX517" i="19" s="1"/>
  <c r="B505" i="19"/>
  <c r="B506" i="19" s="1"/>
  <c r="B507" i="19" s="1"/>
  <c r="B508" i="19" s="1"/>
  <c r="B509" i="19" s="1"/>
  <c r="B510" i="19" s="1"/>
  <c r="B511" i="19" s="1"/>
  <c r="B512" i="19" s="1"/>
  <c r="B513" i="19" s="1"/>
  <c r="B514" i="19" s="1"/>
  <c r="B515" i="19" s="1"/>
  <c r="B516" i="19" s="1"/>
  <c r="B517" i="19" s="1"/>
  <c r="B518" i="19" s="1"/>
  <c r="B519" i="19" s="1"/>
  <c r="B520" i="19" s="1"/>
  <c r="B521" i="19" s="1"/>
  <c r="B522" i="19" s="1"/>
  <c r="B523" i="19" s="1"/>
  <c r="B524" i="19" s="1"/>
  <c r="B525" i="19" s="1"/>
  <c r="B526" i="19" s="1"/>
  <c r="B527" i="19" s="1"/>
  <c r="B528" i="19" s="1"/>
  <c r="B529" i="19"/>
  <c r="Z479" i="19"/>
  <c r="AV479" i="19" s="1"/>
  <c r="Z487" i="19"/>
  <c r="AV487" i="19" s="1"/>
  <c r="Z495" i="19"/>
  <c r="AV495" i="19" s="1"/>
  <c r="Z474" i="19"/>
  <c r="AV474" i="19" s="1"/>
  <c r="Z482" i="19"/>
  <c r="AV482" i="19" s="1"/>
  <c r="Z490" i="19"/>
  <c r="AV490" i="19" s="1"/>
  <c r="Z477" i="19"/>
  <c r="AV477" i="19" s="1"/>
  <c r="Z485" i="19"/>
  <c r="AV485" i="19" s="1"/>
  <c r="Z493" i="19"/>
  <c r="AV493" i="19" s="1"/>
  <c r="Z492" i="19"/>
  <c r="AV492" i="19" s="1"/>
  <c r="Z480" i="19"/>
  <c r="AV480" i="19" s="1"/>
  <c r="Z488" i="19"/>
  <c r="AV488" i="19" s="1"/>
  <c r="Z496" i="19"/>
  <c r="AV496" i="19" s="1"/>
  <c r="Z475" i="19"/>
  <c r="AV475" i="19" s="1"/>
  <c r="Z483" i="19"/>
  <c r="AV483" i="19" s="1"/>
  <c r="Z491" i="19"/>
  <c r="AV491" i="19" s="1"/>
  <c r="Z476" i="19"/>
  <c r="AV476" i="19" s="1"/>
  <c r="Z484" i="19"/>
  <c r="AV484" i="19" s="1"/>
  <c r="Z478" i="19"/>
  <c r="AV478" i="19" s="1"/>
  <c r="Z486" i="19"/>
  <c r="AV486" i="19" s="1"/>
  <c r="Z494" i="19"/>
  <c r="AV494" i="19" s="1"/>
  <c r="Z481" i="19"/>
  <c r="AV481" i="19" s="1"/>
  <c r="Z489" i="19"/>
  <c r="AV489" i="19" s="1"/>
  <c r="Z497" i="19"/>
  <c r="AV497" i="19" s="1"/>
  <c r="AB481" i="19"/>
  <c r="AX481" i="19" s="1"/>
  <c r="AB489" i="19"/>
  <c r="AX489" i="19" s="1"/>
  <c r="AB497" i="19"/>
  <c r="AX497" i="19" s="1"/>
  <c r="AB478" i="19"/>
  <c r="AX478" i="19" s="1"/>
  <c r="AB486" i="19"/>
  <c r="AX486" i="19" s="1"/>
  <c r="AB476" i="19"/>
  <c r="AX476" i="19" s="1"/>
  <c r="AB484" i="19"/>
  <c r="AX484" i="19" s="1"/>
  <c r="AB492" i="19"/>
  <c r="AX492" i="19" s="1"/>
  <c r="AB479" i="19"/>
  <c r="AX479" i="19" s="1"/>
  <c r="AB487" i="19"/>
  <c r="AX487" i="19" s="1"/>
  <c r="AB495" i="19"/>
  <c r="AX495" i="19" s="1"/>
  <c r="AB494" i="19"/>
  <c r="AX494" i="19" s="1"/>
  <c r="AB474" i="19"/>
  <c r="AX474" i="19" s="1"/>
  <c r="AB482" i="19"/>
  <c r="AX482" i="19" s="1"/>
  <c r="AB490" i="19"/>
  <c r="AX490" i="19" s="1"/>
  <c r="AB477" i="19"/>
  <c r="AX477" i="19" s="1"/>
  <c r="AB485" i="19"/>
  <c r="AX485" i="19" s="1"/>
  <c r="AB493" i="19"/>
  <c r="AX493" i="19" s="1"/>
  <c r="AB480" i="19"/>
  <c r="AX480" i="19" s="1"/>
  <c r="AB488" i="19"/>
  <c r="AX488" i="19" s="1"/>
  <c r="AB496" i="19"/>
  <c r="AX496" i="19" s="1"/>
  <c r="AB475" i="19"/>
  <c r="AX475" i="19" s="1"/>
  <c r="AB483" i="19"/>
  <c r="AX483" i="19" s="1"/>
  <c r="AB491" i="19"/>
  <c r="AX491" i="19" s="1"/>
  <c r="AC478" i="19"/>
  <c r="AY478" i="19" s="1"/>
  <c r="AC486" i="19"/>
  <c r="AY486" i="19" s="1"/>
  <c r="AC494" i="19"/>
  <c r="AY494" i="19" s="1"/>
  <c r="AC483" i="19"/>
  <c r="AY483" i="19" s="1"/>
  <c r="AC481" i="19"/>
  <c r="AY481" i="19" s="1"/>
  <c r="AC489" i="19"/>
  <c r="AY489" i="19" s="1"/>
  <c r="AC497" i="19"/>
  <c r="AY497" i="19" s="1"/>
  <c r="AC476" i="19"/>
  <c r="AY476" i="19" s="1"/>
  <c r="AC484" i="19"/>
  <c r="AY484" i="19" s="1"/>
  <c r="AC492" i="19"/>
  <c r="AY492" i="19" s="1"/>
  <c r="AC479" i="19"/>
  <c r="AY479" i="19" s="1"/>
  <c r="AC487" i="19"/>
  <c r="AY487" i="19" s="1"/>
  <c r="AC495" i="19"/>
  <c r="AY495" i="19" s="1"/>
  <c r="AC474" i="19"/>
  <c r="AY474" i="19" s="1"/>
  <c r="AC482" i="19"/>
  <c r="AY482" i="19" s="1"/>
  <c r="AC490" i="19"/>
  <c r="AY490" i="19" s="1"/>
  <c r="AC491" i="19"/>
  <c r="AY491" i="19" s="1"/>
  <c r="AC477" i="19"/>
  <c r="AY477" i="19" s="1"/>
  <c r="AC485" i="19"/>
  <c r="AY485" i="19" s="1"/>
  <c r="AC493" i="19"/>
  <c r="AY493" i="19" s="1"/>
  <c r="AC475" i="19"/>
  <c r="AY475" i="19" s="1"/>
  <c r="AC480" i="19"/>
  <c r="AY480" i="19" s="1"/>
  <c r="AC488" i="19"/>
  <c r="AY488" i="19" s="1"/>
  <c r="AC496" i="19"/>
  <c r="AY496" i="19" s="1"/>
  <c r="Y443" i="19"/>
  <c r="AU443" i="19" s="1"/>
  <c r="Y451" i="19"/>
  <c r="AU451" i="19" s="1"/>
  <c r="Y459" i="19"/>
  <c r="AU459" i="19" s="1"/>
  <c r="Y461" i="19"/>
  <c r="AU461" i="19" s="1"/>
  <c r="Y446" i="19"/>
  <c r="AU446" i="19" s="1"/>
  <c r="Y454" i="19"/>
  <c r="AU454" i="19" s="1"/>
  <c r="Y462" i="19"/>
  <c r="AU462" i="19" s="1"/>
  <c r="Y445" i="19"/>
  <c r="AU445" i="19" s="1"/>
  <c r="Y449" i="19"/>
  <c r="AU449" i="19" s="1"/>
  <c r="Y457" i="19"/>
  <c r="AU457" i="19" s="1"/>
  <c r="Y465" i="19"/>
  <c r="AU465" i="19" s="1"/>
  <c r="Y453" i="19"/>
  <c r="AU453" i="19" s="1"/>
  <c r="Y444" i="19"/>
  <c r="AU444" i="19" s="1"/>
  <c r="Y452" i="19"/>
  <c r="AU452" i="19" s="1"/>
  <c r="Y460" i="19"/>
  <c r="AU460" i="19" s="1"/>
  <c r="Y447" i="19"/>
  <c r="AU447" i="19" s="1"/>
  <c r="Y455" i="19"/>
  <c r="AU455" i="19" s="1"/>
  <c r="Y463" i="19"/>
  <c r="AU463" i="19" s="1"/>
  <c r="Y450" i="19"/>
  <c r="AU450" i="19" s="1"/>
  <c r="Y458" i="19"/>
  <c r="AU458" i="19" s="1"/>
  <c r="Y466" i="19"/>
  <c r="AU466" i="19" s="1"/>
  <c r="Y456" i="19"/>
  <c r="AU456" i="19" s="1"/>
  <c r="Y464" i="19"/>
  <c r="AU464" i="19" s="1"/>
  <c r="Y448" i="19"/>
  <c r="AU448" i="19" s="1"/>
  <c r="Z448" i="19"/>
  <c r="AV448" i="19" s="1"/>
  <c r="Z456" i="19"/>
  <c r="AV456" i="19" s="1"/>
  <c r="Z464" i="19"/>
  <c r="AV464" i="19" s="1"/>
  <c r="Z450" i="19"/>
  <c r="AV450" i="19" s="1"/>
  <c r="Z466" i="19"/>
  <c r="AV466" i="19" s="1"/>
  <c r="Z443" i="19"/>
  <c r="AV443" i="19" s="1"/>
  <c r="Z451" i="19"/>
  <c r="AV451" i="19" s="1"/>
  <c r="Z459" i="19"/>
  <c r="AV459" i="19" s="1"/>
  <c r="Z446" i="19"/>
  <c r="AV446" i="19" s="1"/>
  <c r="Z454" i="19"/>
  <c r="AV454" i="19" s="1"/>
  <c r="Z462" i="19"/>
  <c r="AV462" i="19" s="1"/>
  <c r="Z458" i="19"/>
  <c r="AV458" i="19" s="1"/>
  <c r="Z449" i="19"/>
  <c r="AV449" i="19" s="1"/>
  <c r="Z457" i="19"/>
  <c r="AV457" i="19" s="1"/>
  <c r="Z465" i="19"/>
  <c r="AV465" i="19" s="1"/>
  <c r="Z444" i="19"/>
  <c r="AV444" i="19" s="1"/>
  <c r="Z452" i="19"/>
  <c r="AV452" i="19" s="1"/>
  <c r="Z460" i="19"/>
  <c r="AV460" i="19" s="1"/>
  <c r="Z447" i="19"/>
  <c r="AV447" i="19" s="1"/>
  <c r="Z455" i="19"/>
  <c r="AV455" i="19" s="1"/>
  <c r="Z463" i="19"/>
  <c r="AV463" i="19" s="1"/>
  <c r="Z445" i="19"/>
  <c r="AV445" i="19" s="1"/>
  <c r="Z453" i="19"/>
  <c r="AV453" i="19" s="1"/>
  <c r="Z461" i="19"/>
  <c r="AV461" i="19" s="1"/>
  <c r="Z417" i="19"/>
  <c r="AV417" i="19" s="1"/>
  <c r="Z425" i="19"/>
  <c r="AV425" i="19" s="1"/>
  <c r="Z433" i="19"/>
  <c r="AV433" i="19" s="1"/>
  <c r="Z414" i="19"/>
  <c r="AV414" i="19" s="1"/>
  <c r="Z412" i="19"/>
  <c r="AV412" i="19" s="1"/>
  <c r="Z420" i="19"/>
  <c r="AV420" i="19" s="1"/>
  <c r="Z428" i="19"/>
  <c r="AV428" i="19" s="1"/>
  <c r="Z430" i="19"/>
  <c r="AV430" i="19" s="1"/>
  <c r="Z415" i="19"/>
  <c r="AV415" i="19" s="1"/>
  <c r="Z423" i="19"/>
  <c r="AV423" i="19" s="1"/>
  <c r="Z431" i="19"/>
  <c r="AV431" i="19" s="1"/>
  <c r="Z418" i="19"/>
  <c r="AV418" i="19" s="1"/>
  <c r="Z426" i="19"/>
  <c r="AV426" i="19" s="1"/>
  <c r="Z434" i="19"/>
  <c r="AV434" i="19" s="1"/>
  <c r="Z413" i="19"/>
  <c r="AV413" i="19" s="1"/>
  <c r="Z421" i="19"/>
  <c r="AV421" i="19" s="1"/>
  <c r="Z429" i="19"/>
  <c r="AV429" i="19" s="1"/>
  <c r="Z416" i="19"/>
  <c r="AV416" i="19" s="1"/>
  <c r="Z424" i="19"/>
  <c r="AV424" i="19" s="1"/>
  <c r="Z432" i="19"/>
  <c r="AV432" i="19" s="1"/>
  <c r="Z419" i="19"/>
  <c r="AV419" i="19" s="1"/>
  <c r="Z427" i="19"/>
  <c r="AV427" i="19" s="1"/>
  <c r="Z435" i="19"/>
  <c r="AV435" i="19" s="1"/>
  <c r="Z422" i="19"/>
  <c r="AV422" i="19" s="1"/>
  <c r="C412" i="19"/>
  <c r="C413" i="19" s="1"/>
  <c r="C414" i="19" s="1"/>
  <c r="C415" i="19" s="1"/>
  <c r="C416" i="19" s="1"/>
  <c r="C417" i="19" s="1"/>
  <c r="C418" i="19" s="1"/>
  <c r="C419" i="19" s="1"/>
  <c r="C420" i="19" s="1"/>
  <c r="C421" i="19" s="1"/>
  <c r="C422" i="19" s="1"/>
  <c r="C423" i="19" s="1"/>
  <c r="C424" i="19" s="1"/>
  <c r="C425" i="19" s="1"/>
  <c r="C426" i="19" s="1"/>
  <c r="C427" i="19" s="1"/>
  <c r="C428" i="19" s="1"/>
  <c r="C429" i="19" s="1"/>
  <c r="C430" i="19" s="1"/>
  <c r="C431" i="19" s="1"/>
  <c r="C432" i="19" s="1"/>
  <c r="C433" i="19" s="1"/>
  <c r="C434" i="19" s="1"/>
  <c r="C435" i="19" s="1"/>
  <c r="C436" i="19"/>
  <c r="H381" i="19"/>
  <c r="H382" i="19" s="1"/>
  <c r="H383" i="19" s="1"/>
  <c r="H384" i="19" s="1"/>
  <c r="H385" i="19" s="1"/>
  <c r="H386" i="19" s="1"/>
  <c r="H387" i="19" s="1"/>
  <c r="H388" i="19" s="1"/>
  <c r="H389" i="19" s="1"/>
  <c r="H390" i="19" s="1"/>
  <c r="H391" i="19" s="1"/>
  <c r="H392" i="19" s="1"/>
  <c r="H393" i="19" s="1"/>
  <c r="H394" i="19" s="1"/>
  <c r="H395" i="19" s="1"/>
  <c r="H396" i="19" s="1"/>
  <c r="H397" i="19" s="1"/>
  <c r="H398" i="19" s="1"/>
  <c r="H399" i="19" s="1"/>
  <c r="H400" i="19" s="1"/>
  <c r="H401" i="19" s="1"/>
  <c r="H402" i="19" s="1"/>
  <c r="H403" i="19" s="1"/>
  <c r="H404" i="19" s="1"/>
  <c r="H405" i="19"/>
  <c r="AC354" i="19"/>
  <c r="AY354" i="19" s="1"/>
  <c r="AC362" i="19"/>
  <c r="AY362" i="19" s="1"/>
  <c r="AC370" i="19"/>
  <c r="AY370" i="19" s="1"/>
  <c r="AC369" i="19"/>
  <c r="AY369" i="19" s="1"/>
  <c r="AC357" i="19"/>
  <c r="AY357" i="19" s="1"/>
  <c r="AC365" i="19"/>
  <c r="AY365" i="19" s="1"/>
  <c r="AC373" i="19"/>
  <c r="AY373" i="19" s="1"/>
  <c r="AC352" i="19"/>
  <c r="AY352" i="19" s="1"/>
  <c r="AC360" i="19"/>
  <c r="AY360" i="19" s="1"/>
  <c r="AC368" i="19"/>
  <c r="AY368" i="19" s="1"/>
  <c r="AC355" i="19"/>
  <c r="AY355" i="19" s="1"/>
  <c r="AC363" i="19"/>
  <c r="AY363" i="19" s="1"/>
  <c r="AC371" i="19"/>
  <c r="AY371" i="19" s="1"/>
  <c r="AC350" i="19"/>
  <c r="AY350" i="19" s="1"/>
  <c r="AC358" i="19"/>
  <c r="AY358" i="19" s="1"/>
  <c r="AC366" i="19"/>
  <c r="AY366" i="19" s="1"/>
  <c r="AC356" i="19"/>
  <c r="AY356" i="19" s="1"/>
  <c r="AC364" i="19"/>
  <c r="AY364" i="19" s="1"/>
  <c r="AC372" i="19"/>
  <c r="AY372" i="19" s="1"/>
  <c r="AC361" i="19"/>
  <c r="AY361" i="19" s="1"/>
  <c r="AC351" i="19"/>
  <c r="AY351" i="19" s="1"/>
  <c r="AC359" i="19"/>
  <c r="AY359" i="19" s="1"/>
  <c r="AC367" i="19"/>
  <c r="AY367" i="19" s="1"/>
  <c r="AC353" i="19"/>
  <c r="AY353" i="19" s="1"/>
  <c r="Z324" i="19"/>
  <c r="AV324" i="19" s="1"/>
  <c r="Z332" i="19"/>
  <c r="AV332" i="19" s="1"/>
  <c r="Z340" i="19"/>
  <c r="AV340" i="19" s="1"/>
  <c r="Z321" i="19"/>
  <c r="AV321" i="19" s="1"/>
  <c r="Z319" i="19"/>
  <c r="AV319" i="19" s="1"/>
  <c r="Z327" i="19"/>
  <c r="AV327" i="19" s="1"/>
  <c r="Z335" i="19"/>
  <c r="AV335" i="19" s="1"/>
  <c r="Z322" i="19"/>
  <c r="AV322" i="19" s="1"/>
  <c r="Z330" i="19"/>
  <c r="AV330" i="19" s="1"/>
  <c r="Z338" i="19"/>
  <c r="AV338" i="19" s="1"/>
  <c r="Z325" i="19"/>
  <c r="AV325" i="19" s="1"/>
  <c r="Z333" i="19"/>
  <c r="AV333" i="19" s="1"/>
  <c r="Z341" i="19"/>
  <c r="AV341" i="19" s="1"/>
  <c r="Z320" i="19"/>
  <c r="AV320" i="19" s="1"/>
  <c r="Z328" i="19"/>
  <c r="AV328" i="19" s="1"/>
  <c r="Z336" i="19"/>
  <c r="AV336" i="19" s="1"/>
  <c r="Z337" i="19"/>
  <c r="AV337" i="19" s="1"/>
  <c r="Z323" i="19"/>
  <c r="AV323" i="19" s="1"/>
  <c r="Z331" i="19"/>
  <c r="AV331" i="19" s="1"/>
  <c r="Z339" i="19"/>
  <c r="AV339" i="19" s="1"/>
  <c r="Z326" i="19"/>
  <c r="AV326" i="19" s="1"/>
  <c r="Z334" i="19"/>
  <c r="AV334" i="19" s="1"/>
  <c r="Z342" i="19"/>
  <c r="AV342" i="19" s="1"/>
  <c r="Z329" i="19"/>
  <c r="AV329" i="19" s="1"/>
  <c r="AA290" i="19"/>
  <c r="AW290" i="19" s="1"/>
  <c r="AA298" i="19"/>
  <c r="AW298" i="19" s="1"/>
  <c r="AA306" i="19"/>
  <c r="AW306" i="19" s="1"/>
  <c r="AA293" i="19"/>
  <c r="AW293" i="19" s="1"/>
  <c r="AA301" i="19"/>
  <c r="AW301" i="19" s="1"/>
  <c r="AA309" i="19"/>
  <c r="AW309" i="19" s="1"/>
  <c r="AA289" i="19"/>
  <c r="AW289" i="19" s="1"/>
  <c r="AA288" i="19"/>
  <c r="AW288" i="19" s="1"/>
  <c r="AA296" i="19"/>
  <c r="AW296" i="19" s="1"/>
  <c r="AA304" i="19"/>
  <c r="AW304" i="19" s="1"/>
  <c r="AA297" i="19"/>
  <c r="AW297" i="19" s="1"/>
  <c r="AA291" i="19"/>
  <c r="AA299" i="19"/>
  <c r="AW299" i="19" s="1"/>
  <c r="AA307" i="19"/>
  <c r="AW307" i="19" s="1"/>
  <c r="AA294" i="19"/>
  <c r="AW294" i="19" s="1"/>
  <c r="AA302" i="19"/>
  <c r="AA310" i="19"/>
  <c r="AW310" i="19" s="1"/>
  <c r="AA305" i="19"/>
  <c r="AW305" i="19" s="1"/>
  <c r="AA292" i="19"/>
  <c r="AW292" i="19" s="1"/>
  <c r="AA300" i="19"/>
  <c r="AW300" i="19" s="1"/>
  <c r="AA308" i="19"/>
  <c r="AW308" i="19" s="1"/>
  <c r="AA295" i="19"/>
  <c r="AW295" i="19" s="1"/>
  <c r="AA311" i="19"/>
  <c r="AW311" i="19" s="1"/>
  <c r="AA303" i="19"/>
  <c r="AW303" i="19" s="1"/>
  <c r="Y257" i="19"/>
  <c r="AU257" i="19" s="1"/>
  <c r="Y265" i="19"/>
  <c r="AU265" i="19" s="1"/>
  <c r="Y273" i="19"/>
  <c r="AU273" i="19" s="1"/>
  <c r="Y260" i="19"/>
  <c r="AU260" i="19" s="1"/>
  <c r="Y268" i="19"/>
  <c r="AU268" i="19" s="1"/>
  <c r="Y276" i="19"/>
  <c r="AU276" i="19" s="1"/>
  <c r="Y263" i="19"/>
  <c r="AU263" i="19" s="1"/>
  <c r="Y271" i="19"/>
  <c r="AU271" i="19" s="1"/>
  <c r="Y279" i="19"/>
  <c r="AU279" i="19" s="1"/>
  <c r="Y258" i="19"/>
  <c r="Y266" i="19"/>
  <c r="AU266" i="19" s="1"/>
  <c r="Y274" i="19"/>
  <c r="AU274" i="19" s="1"/>
  <c r="Y261" i="19"/>
  <c r="AU261" i="19" s="1"/>
  <c r="Y269" i="19"/>
  <c r="Y277" i="19"/>
  <c r="AU277" i="19" s="1"/>
  <c r="Y264" i="19"/>
  <c r="AU264" i="19" s="1"/>
  <c r="Y272" i="19"/>
  <c r="AU272" i="19" s="1"/>
  <c r="Y280" i="19"/>
  <c r="Y259" i="19"/>
  <c r="AU259" i="19" s="1"/>
  <c r="Y267" i="19"/>
  <c r="AU267" i="19" s="1"/>
  <c r="Y275" i="19"/>
  <c r="AU275" i="19" s="1"/>
  <c r="Y262" i="19"/>
  <c r="AU262" i="19" s="1"/>
  <c r="Y270" i="19"/>
  <c r="AU270" i="19" s="1"/>
  <c r="Y278" i="19"/>
  <c r="AU278" i="19" s="1"/>
  <c r="AB264" i="19"/>
  <c r="AX264" i="19" s="1"/>
  <c r="AB272" i="19"/>
  <c r="AX272" i="19" s="1"/>
  <c r="AB280" i="19"/>
  <c r="AB259" i="19"/>
  <c r="AX259" i="19" s="1"/>
  <c r="AB267" i="19"/>
  <c r="AX267" i="19" s="1"/>
  <c r="AB275" i="19"/>
  <c r="AX275" i="19" s="1"/>
  <c r="AB262" i="19"/>
  <c r="AX262" i="19" s="1"/>
  <c r="AB270" i="19"/>
  <c r="AX270" i="19" s="1"/>
  <c r="AB278" i="19"/>
  <c r="AX278" i="19" s="1"/>
  <c r="AB279" i="19"/>
  <c r="AX279" i="19" s="1"/>
  <c r="AB257" i="19"/>
  <c r="AX257" i="19" s="1"/>
  <c r="AB265" i="19"/>
  <c r="AX265" i="19" s="1"/>
  <c r="AB273" i="19"/>
  <c r="AX273" i="19" s="1"/>
  <c r="AB260" i="19"/>
  <c r="AX260" i="19" s="1"/>
  <c r="AB268" i="19"/>
  <c r="AX268" i="19" s="1"/>
  <c r="AB276" i="19"/>
  <c r="AX276" i="19" s="1"/>
  <c r="AB263" i="19"/>
  <c r="AX263" i="19" s="1"/>
  <c r="AB271" i="19"/>
  <c r="AX271" i="19" s="1"/>
  <c r="AB258" i="19"/>
  <c r="AB266" i="19"/>
  <c r="AX266" i="19" s="1"/>
  <c r="AB274" i="19"/>
  <c r="AX274" i="19" s="1"/>
  <c r="AB261" i="19"/>
  <c r="AX261" i="19" s="1"/>
  <c r="AB269" i="19"/>
  <c r="AB277" i="19"/>
  <c r="AX277" i="19" s="1"/>
  <c r="AA228" i="19"/>
  <c r="AW228" i="19" s="1"/>
  <c r="AA236" i="19"/>
  <c r="AA244" i="19"/>
  <c r="AW244" i="19" s="1"/>
  <c r="AA243" i="19"/>
  <c r="AW243" i="19" s="1"/>
  <c r="AA231" i="19"/>
  <c r="AW231" i="19" s="1"/>
  <c r="AA239" i="19"/>
  <c r="AW239" i="19" s="1"/>
  <c r="AA247" i="19"/>
  <c r="AA226" i="19"/>
  <c r="AW226" i="19" s="1"/>
  <c r="AA234" i="19"/>
  <c r="AW234" i="19" s="1"/>
  <c r="AA242" i="19"/>
  <c r="AW242" i="19" s="1"/>
  <c r="AA229" i="19"/>
  <c r="AW229" i="19" s="1"/>
  <c r="AA237" i="19"/>
  <c r="AW237" i="19" s="1"/>
  <c r="AA245" i="19"/>
  <c r="AW245" i="19" s="1"/>
  <c r="AA235" i="19"/>
  <c r="AW235" i="19" s="1"/>
  <c r="AA232" i="19"/>
  <c r="AW232" i="19" s="1"/>
  <c r="AA240" i="19"/>
  <c r="AW240" i="19" s="1"/>
  <c r="AA248" i="19"/>
  <c r="AW248" i="19" s="1"/>
  <c r="AA230" i="19"/>
  <c r="AW230" i="19" s="1"/>
  <c r="AA238" i="19"/>
  <c r="AW238" i="19" s="1"/>
  <c r="AA246" i="19"/>
  <c r="AW246" i="19" s="1"/>
  <c r="AA233" i="19"/>
  <c r="AW233" i="19" s="1"/>
  <c r="AA241" i="19"/>
  <c r="AW241" i="19" s="1"/>
  <c r="AA249" i="19"/>
  <c r="AW249" i="19" s="1"/>
  <c r="AA227" i="19"/>
  <c r="AW227" i="19" s="1"/>
  <c r="AB233" i="19"/>
  <c r="AX233" i="19" s="1"/>
  <c r="AB241" i="19"/>
  <c r="AX241" i="19" s="1"/>
  <c r="AB249" i="19"/>
  <c r="AX249" i="19" s="1"/>
  <c r="AB228" i="19"/>
  <c r="AX228" i="19" s="1"/>
  <c r="AB236" i="19"/>
  <c r="AB244" i="19"/>
  <c r="AX244" i="19" s="1"/>
  <c r="AB232" i="19"/>
  <c r="AX232" i="19" s="1"/>
  <c r="AB231" i="19"/>
  <c r="AX231" i="19" s="1"/>
  <c r="AB239" i="19"/>
  <c r="AX239" i="19" s="1"/>
  <c r="AB247" i="19"/>
  <c r="AB226" i="19"/>
  <c r="AX226" i="19" s="1"/>
  <c r="AB234" i="19"/>
  <c r="AX234" i="19" s="1"/>
  <c r="AB242" i="19"/>
  <c r="AX242" i="19" s="1"/>
  <c r="AB229" i="19"/>
  <c r="AX229" i="19" s="1"/>
  <c r="AB237" i="19"/>
  <c r="AX237" i="19" s="1"/>
  <c r="AB245" i="19"/>
  <c r="AX245" i="19" s="1"/>
  <c r="AB227" i="19"/>
  <c r="AX227" i="19" s="1"/>
  <c r="AB235" i="19"/>
  <c r="AX235" i="19" s="1"/>
  <c r="AB243" i="19"/>
  <c r="AX243" i="19" s="1"/>
  <c r="AB248" i="19"/>
  <c r="AX248" i="19" s="1"/>
  <c r="AB230" i="19"/>
  <c r="AX230" i="19" s="1"/>
  <c r="AB238" i="19"/>
  <c r="AX238" i="19" s="1"/>
  <c r="AB246" i="19"/>
  <c r="AX246" i="19" s="1"/>
  <c r="AB240" i="19"/>
  <c r="AX240" i="19" s="1"/>
  <c r="B250" i="19"/>
  <c r="Y195" i="19"/>
  <c r="AU195" i="19" s="1"/>
  <c r="Y203" i="19"/>
  <c r="Y211" i="19"/>
  <c r="AU211" i="19" s="1"/>
  <c r="Y218" i="19"/>
  <c r="AU218" i="19" s="1"/>
  <c r="Y198" i="19"/>
  <c r="AU198" i="19" s="1"/>
  <c r="Y206" i="19"/>
  <c r="AU206" i="19" s="1"/>
  <c r="Y214" i="19"/>
  <c r="Y202" i="19"/>
  <c r="AU202" i="19" s="1"/>
  <c r="Y201" i="19"/>
  <c r="AU201" i="19" s="1"/>
  <c r="Y209" i="19"/>
  <c r="AU209" i="19" s="1"/>
  <c r="Y217" i="19"/>
  <c r="AU217" i="19" s="1"/>
  <c r="Y199" i="19"/>
  <c r="AU199" i="19" s="1"/>
  <c r="Y207" i="19"/>
  <c r="AU207" i="19" s="1"/>
  <c r="Y215" i="19"/>
  <c r="AU215" i="19" s="1"/>
  <c r="Y196" i="19"/>
  <c r="AU196" i="19" s="1"/>
  <c r="Y204" i="19"/>
  <c r="AU204" i="19" s="1"/>
  <c r="Y212" i="19"/>
  <c r="AU212" i="19" s="1"/>
  <c r="Y210" i="19"/>
  <c r="AU210" i="19" s="1"/>
  <c r="Y197" i="19"/>
  <c r="AU197" i="19" s="1"/>
  <c r="Y205" i="19"/>
  <c r="AU205" i="19" s="1"/>
  <c r="Y213" i="19"/>
  <c r="AU213" i="19" s="1"/>
  <c r="Y200" i="19"/>
  <c r="AU200" i="19" s="1"/>
  <c r="Y208" i="19"/>
  <c r="AU208" i="19" s="1"/>
  <c r="Y216" i="19"/>
  <c r="AU216" i="19" s="1"/>
  <c r="AB202" i="19"/>
  <c r="AX202" i="19" s="1"/>
  <c r="AB210" i="19"/>
  <c r="AX210" i="19" s="1"/>
  <c r="AB218" i="19"/>
  <c r="AX218" i="19" s="1"/>
  <c r="AB214" i="19"/>
  <c r="AB197" i="19"/>
  <c r="AX197" i="19" s="1"/>
  <c r="AB205" i="19"/>
  <c r="AX205" i="19" s="1"/>
  <c r="AB213" i="19"/>
  <c r="AX213" i="19" s="1"/>
  <c r="AB206" i="19"/>
  <c r="AX206" i="19" s="1"/>
  <c r="AB217" i="19"/>
  <c r="AX217" i="19" s="1"/>
  <c r="AB200" i="19"/>
  <c r="AX200" i="19" s="1"/>
  <c r="AB208" i="19"/>
  <c r="AX208" i="19" s="1"/>
  <c r="AB216" i="19"/>
  <c r="AX216" i="19" s="1"/>
  <c r="AB201" i="19"/>
  <c r="AX201" i="19" s="1"/>
  <c r="AB195" i="19"/>
  <c r="AX195" i="19" s="1"/>
  <c r="AB203" i="19"/>
  <c r="AB211" i="19"/>
  <c r="AX211" i="19" s="1"/>
  <c r="AB196" i="19"/>
  <c r="AX196" i="19" s="1"/>
  <c r="AB204" i="19"/>
  <c r="AX204" i="19" s="1"/>
  <c r="AB212" i="19"/>
  <c r="AX212" i="19" s="1"/>
  <c r="AB199" i="19"/>
  <c r="AX199" i="19" s="1"/>
  <c r="AB207" i="19"/>
  <c r="AX207" i="19" s="1"/>
  <c r="AB215" i="19"/>
  <c r="AX215" i="19" s="1"/>
  <c r="AB198" i="19"/>
  <c r="AX198" i="19" s="1"/>
  <c r="AB209" i="19"/>
  <c r="AX209" i="19" s="1"/>
  <c r="AC199" i="19"/>
  <c r="AY199" i="19" s="1"/>
  <c r="AC207" i="19"/>
  <c r="AY207" i="19" s="1"/>
  <c r="AC215" i="19"/>
  <c r="AY215" i="19" s="1"/>
  <c r="AC202" i="19"/>
  <c r="AY202" i="19" s="1"/>
  <c r="AC210" i="19"/>
  <c r="AY210" i="19" s="1"/>
  <c r="AC218" i="19"/>
  <c r="AY218" i="19" s="1"/>
  <c r="AC211" i="19"/>
  <c r="AY211" i="19" s="1"/>
  <c r="AC198" i="19"/>
  <c r="AY198" i="19" s="1"/>
  <c r="AC206" i="19"/>
  <c r="AY206" i="19" s="1"/>
  <c r="AC197" i="19"/>
  <c r="AY197" i="19" s="1"/>
  <c r="AC205" i="19"/>
  <c r="AY205" i="19" s="1"/>
  <c r="AC213" i="19"/>
  <c r="AY213" i="19" s="1"/>
  <c r="AC203" i="19"/>
  <c r="AC214" i="19"/>
  <c r="AC200" i="19"/>
  <c r="AY200" i="19" s="1"/>
  <c r="AC208" i="19"/>
  <c r="AY208" i="19" s="1"/>
  <c r="AC216" i="19"/>
  <c r="AY216" i="19" s="1"/>
  <c r="AC201" i="19"/>
  <c r="AY201" i="19" s="1"/>
  <c r="AC209" i="19"/>
  <c r="AY209" i="19" s="1"/>
  <c r="AC217" i="19"/>
  <c r="AY217" i="19" s="1"/>
  <c r="AC196" i="19"/>
  <c r="AY196" i="19" s="1"/>
  <c r="AC204" i="19"/>
  <c r="AY204" i="19" s="1"/>
  <c r="AC212" i="19"/>
  <c r="AY212" i="19" s="1"/>
  <c r="AC195" i="19"/>
  <c r="AY195" i="19" s="1"/>
  <c r="Z200" i="19"/>
  <c r="AV200" i="19" s="1"/>
  <c r="Z208" i="19"/>
  <c r="AV208" i="19" s="1"/>
  <c r="Z216" i="19"/>
  <c r="AV216" i="19" s="1"/>
  <c r="Z215" i="19"/>
  <c r="AV215" i="19" s="1"/>
  <c r="Z195" i="19"/>
  <c r="AV195" i="19" s="1"/>
  <c r="Z203" i="19"/>
  <c r="Z211" i="19"/>
  <c r="AV211" i="19" s="1"/>
  <c r="Z196" i="19"/>
  <c r="AV196" i="19" s="1"/>
  <c r="Z198" i="19"/>
  <c r="AV198" i="19" s="1"/>
  <c r="Z206" i="19"/>
  <c r="AV206" i="19" s="1"/>
  <c r="Z214" i="19"/>
  <c r="Z204" i="19"/>
  <c r="AV204" i="19" s="1"/>
  <c r="Z212" i="19"/>
  <c r="AV212" i="19" s="1"/>
  <c r="Z199" i="19"/>
  <c r="AV199" i="19" s="1"/>
  <c r="Z201" i="19"/>
  <c r="AV201" i="19" s="1"/>
  <c r="Z209" i="19"/>
  <c r="AV209" i="19" s="1"/>
  <c r="Z217" i="19"/>
  <c r="AV217" i="19" s="1"/>
  <c r="Z202" i="19"/>
  <c r="AV202" i="19" s="1"/>
  <c r="Z210" i="19"/>
  <c r="AV210" i="19" s="1"/>
  <c r="Z218" i="19"/>
  <c r="AV218" i="19" s="1"/>
  <c r="Z197" i="19"/>
  <c r="AV197" i="19" s="1"/>
  <c r="Z205" i="19"/>
  <c r="AV205" i="19" s="1"/>
  <c r="Z213" i="19"/>
  <c r="AV213" i="19" s="1"/>
  <c r="Z207" i="19"/>
  <c r="AV207" i="19" s="1"/>
  <c r="B219" i="19"/>
  <c r="B188" i="19"/>
  <c r="E108" i="3"/>
  <c r="AA135" i="19"/>
  <c r="AW135" i="19" s="1"/>
  <c r="AA143" i="19"/>
  <c r="AW143" i="19" s="1"/>
  <c r="AA151" i="19"/>
  <c r="AW151" i="19" s="1"/>
  <c r="AA156" i="19"/>
  <c r="AW156" i="19" s="1"/>
  <c r="AA138" i="19"/>
  <c r="AW138" i="19" s="1"/>
  <c r="AA146" i="19"/>
  <c r="AW146" i="19" s="1"/>
  <c r="AA154" i="19"/>
  <c r="AW154" i="19" s="1"/>
  <c r="AA133" i="19"/>
  <c r="AW133" i="19" s="1"/>
  <c r="AA141" i="19"/>
  <c r="AW141" i="19" s="1"/>
  <c r="AA149" i="19"/>
  <c r="AW149" i="19" s="1"/>
  <c r="AA136" i="19"/>
  <c r="AW136" i="19" s="1"/>
  <c r="AA144" i="19"/>
  <c r="AW144" i="19" s="1"/>
  <c r="AA152" i="19"/>
  <c r="AW152" i="19" s="1"/>
  <c r="AA139" i="19"/>
  <c r="AW139" i="19" s="1"/>
  <c r="AA147" i="19"/>
  <c r="AW147" i="19" s="1"/>
  <c r="AA155" i="19"/>
  <c r="AW155" i="19" s="1"/>
  <c r="AA134" i="19"/>
  <c r="AW134" i="19" s="1"/>
  <c r="AA142" i="19"/>
  <c r="AA150" i="19"/>
  <c r="AW150" i="19" s="1"/>
  <c r="AA137" i="19"/>
  <c r="AA145" i="19"/>
  <c r="AW145" i="19" s="1"/>
  <c r="AA153" i="19"/>
  <c r="AW153" i="19" s="1"/>
  <c r="AA140" i="19"/>
  <c r="AW140" i="19" s="1"/>
  <c r="AA148" i="19"/>
  <c r="B157" i="19"/>
  <c r="Y102" i="19"/>
  <c r="AU102" i="19" s="1"/>
  <c r="Y110" i="19"/>
  <c r="AU110" i="19" s="1"/>
  <c r="Y118" i="19"/>
  <c r="AU118" i="19" s="1"/>
  <c r="Y105" i="19"/>
  <c r="AU105" i="19" s="1"/>
  <c r="Y113" i="19"/>
  <c r="AU113" i="19" s="1"/>
  <c r="Y121" i="19"/>
  <c r="AU121" i="19" s="1"/>
  <c r="Y108" i="19"/>
  <c r="AU108" i="19" s="1"/>
  <c r="Y116" i="19"/>
  <c r="AU116" i="19" s="1"/>
  <c r="Y124" i="19"/>
  <c r="AU124" i="19" s="1"/>
  <c r="Y122" i="19"/>
  <c r="AU122" i="19" s="1"/>
  <c r="Y103" i="19"/>
  <c r="AU103" i="19" s="1"/>
  <c r="Y111" i="19"/>
  <c r="AU111" i="19" s="1"/>
  <c r="Y119" i="19"/>
  <c r="AU119" i="19" s="1"/>
  <c r="Y106" i="19"/>
  <c r="Y114" i="19"/>
  <c r="AU114" i="19" s="1"/>
  <c r="Y104" i="19"/>
  <c r="AU104" i="19" s="1"/>
  <c r="Y112" i="19"/>
  <c r="AU112" i="19" s="1"/>
  <c r="Y120" i="19"/>
  <c r="AU120" i="19" s="1"/>
  <c r="Y107" i="19"/>
  <c r="AU107" i="19" s="1"/>
  <c r="Y115" i="19"/>
  <c r="AU115" i="19" s="1"/>
  <c r="Y123" i="19"/>
  <c r="AU123" i="19" s="1"/>
  <c r="Y109" i="19"/>
  <c r="AU109" i="19" s="1"/>
  <c r="Y117" i="19"/>
  <c r="AU117" i="19" s="1"/>
  <c r="Y125" i="19"/>
  <c r="AU125" i="19" s="1"/>
  <c r="AB78" i="19"/>
  <c r="AX78" i="19" s="1"/>
  <c r="AB86" i="19"/>
  <c r="AX86" i="19" s="1"/>
  <c r="AB94" i="19"/>
  <c r="AX94" i="19" s="1"/>
  <c r="AB75" i="19"/>
  <c r="AB83" i="19"/>
  <c r="AX83" i="19" s="1"/>
  <c r="AB73" i="19"/>
  <c r="AX73" i="19" s="1"/>
  <c r="AB81" i="19"/>
  <c r="AX81" i="19" s="1"/>
  <c r="AB89" i="19"/>
  <c r="AX89" i="19" s="1"/>
  <c r="AB76" i="19"/>
  <c r="AX76" i="19" s="1"/>
  <c r="AB84" i="19"/>
  <c r="AX84" i="19" s="1"/>
  <c r="AB92" i="19"/>
  <c r="AX92" i="19" s="1"/>
  <c r="AB71" i="19"/>
  <c r="AX71" i="19" s="1"/>
  <c r="AB79" i="19"/>
  <c r="AX79" i="19" s="1"/>
  <c r="AB87" i="19"/>
  <c r="AX87" i="19" s="1"/>
  <c r="AB74" i="19"/>
  <c r="AX74" i="19" s="1"/>
  <c r="AB82" i="19"/>
  <c r="AX82" i="19" s="1"/>
  <c r="AB90" i="19"/>
  <c r="AX90" i="19" s="1"/>
  <c r="AB91" i="19"/>
  <c r="AX91" i="19" s="1"/>
  <c r="AB77" i="19"/>
  <c r="AX77" i="19" s="1"/>
  <c r="AB85" i="19"/>
  <c r="AX85" i="19" s="1"/>
  <c r="AB93" i="19"/>
  <c r="AX93" i="19" s="1"/>
  <c r="AB72" i="19"/>
  <c r="AX72" i="19" s="1"/>
  <c r="AB80" i="19"/>
  <c r="AX80" i="19" s="1"/>
  <c r="AB88" i="19"/>
  <c r="AX88" i="19" s="1"/>
  <c r="G95" i="19"/>
  <c r="C95" i="19"/>
  <c r="E95" i="19"/>
  <c r="D95" i="19"/>
  <c r="Z64" i="19"/>
  <c r="E17" i="27" s="1"/>
  <c r="I25" i="4"/>
  <c r="I26" i="4" s="1"/>
  <c r="K18" i="3"/>
  <c r="K274" i="3"/>
  <c r="K146" i="3"/>
  <c r="K290" i="3"/>
  <c r="K162" i="3"/>
  <c r="K50" i="3"/>
  <c r="K306" i="3"/>
  <c r="K178" i="3"/>
  <c r="K322" i="3"/>
  <c r="K194" i="3"/>
  <c r="K66" i="3"/>
  <c r="K34" i="3"/>
  <c r="K338" i="3"/>
  <c r="K210" i="3"/>
  <c r="K82" i="3"/>
  <c r="K226" i="3"/>
  <c r="K98" i="3"/>
  <c r="K242" i="3"/>
  <c r="K114" i="3"/>
  <c r="K258" i="3"/>
  <c r="K130" i="3"/>
  <c r="L24" i="4"/>
  <c r="AA40" i="19"/>
  <c r="AA41" i="19"/>
  <c r="D106" i="4"/>
  <c r="G108" i="3"/>
  <c r="H62" i="4"/>
  <c r="F28" i="3"/>
  <c r="P403" i="4"/>
  <c r="U348" i="3"/>
  <c r="P348" i="3"/>
  <c r="J403" i="4"/>
  <c r="S348" i="3"/>
  <c r="J348" i="3"/>
  <c r="M348" i="3"/>
  <c r="G403" i="4"/>
  <c r="T348" i="3"/>
  <c r="Q348" i="3"/>
  <c r="K348" i="3"/>
  <c r="E403" i="4"/>
  <c r="R348" i="3"/>
  <c r="O332" i="3"/>
  <c r="I383" i="4"/>
  <c r="R332" i="3"/>
  <c r="P332" i="3"/>
  <c r="J383" i="4"/>
  <c r="Q332" i="3"/>
  <c r="K383" i="4"/>
  <c r="J332" i="3"/>
  <c r="M332" i="3"/>
  <c r="G383" i="4"/>
  <c r="T332" i="3"/>
  <c r="N332" i="3"/>
  <c r="H383" i="4"/>
  <c r="L332" i="3"/>
  <c r="F383" i="4"/>
  <c r="K332" i="3"/>
  <c r="E383" i="4"/>
  <c r="U332" i="3"/>
  <c r="J316" i="3"/>
  <c r="O316" i="3"/>
  <c r="I363" i="4"/>
  <c r="S316" i="3"/>
  <c r="Q316" i="3"/>
  <c r="K363" i="4"/>
  <c r="R316" i="3"/>
  <c r="T316" i="3"/>
  <c r="L316" i="3"/>
  <c r="F363" i="4"/>
  <c r="M316" i="3"/>
  <c r="G363" i="4"/>
  <c r="N316" i="3"/>
  <c r="H363" i="4"/>
  <c r="L300" i="3"/>
  <c r="F343" i="4"/>
  <c r="P300" i="3"/>
  <c r="N300" i="3"/>
  <c r="H343" i="4"/>
  <c r="S300" i="3"/>
  <c r="K300" i="3"/>
  <c r="E343" i="4"/>
  <c r="Q300" i="3"/>
  <c r="R300" i="3"/>
  <c r="U300" i="3"/>
  <c r="T300" i="3"/>
  <c r="J300" i="3"/>
  <c r="S284" i="3"/>
  <c r="U284" i="3"/>
  <c r="Q284" i="3"/>
  <c r="L284" i="3"/>
  <c r="F323" i="4"/>
  <c r="P284" i="3"/>
  <c r="M284" i="3"/>
  <c r="G323" i="4"/>
  <c r="K284" i="3"/>
  <c r="R284" i="3"/>
  <c r="T284" i="3"/>
  <c r="S268" i="3"/>
  <c r="U268" i="3"/>
  <c r="T268" i="3"/>
  <c r="Q268" i="3"/>
  <c r="J268" i="3"/>
  <c r="R268" i="3"/>
  <c r="K268" i="3"/>
  <c r="E303" i="4"/>
  <c r="P268" i="3"/>
  <c r="M268" i="3"/>
  <c r="G303" i="4"/>
  <c r="J252" i="3"/>
  <c r="O252" i="3"/>
  <c r="I283" i="4"/>
  <c r="R252" i="3"/>
  <c r="Q252" i="3"/>
  <c r="N252" i="3"/>
  <c r="H283" i="4"/>
  <c r="S252" i="3"/>
  <c r="P252" i="3"/>
  <c r="M252" i="3"/>
  <c r="G283" i="4"/>
  <c r="R236" i="3"/>
  <c r="J236" i="3"/>
  <c r="U236" i="3"/>
  <c r="O236" i="3"/>
  <c r="I263" i="4"/>
  <c r="T236" i="3"/>
  <c r="N236" i="3"/>
  <c r="H263" i="4"/>
  <c r="P236" i="3"/>
  <c r="M236" i="3"/>
  <c r="G263" i="4"/>
  <c r="Q236" i="3"/>
  <c r="K263" i="4"/>
  <c r="S236" i="3"/>
  <c r="N220" i="3"/>
  <c r="H243" i="4"/>
  <c r="M220" i="3"/>
  <c r="G243" i="4"/>
  <c r="L220" i="3"/>
  <c r="F243" i="4"/>
  <c r="O220" i="3"/>
  <c r="I243" i="4"/>
  <c r="S220" i="3"/>
  <c r="K220" i="3"/>
  <c r="E243" i="4"/>
  <c r="E245" i="4"/>
  <c r="E246" i="4" s="1"/>
  <c r="E241" i="4" s="1"/>
  <c r="D245" i="4"/>
  <c r="D243" i="4"/>
  <c r="U220" i="3"/>
  <c r="T220" i="3"/>
  <c r="Q220" i="3"/>
  <c r="Q204" i="3"/>
  <c r="U204" i="3"/>
  <c r="N204" i="3"/>
  <c r="H223" i="4"/>
  <c r="T204" i="3"/>
  <c r="R204" i="3"/>
  <c r="K204" i="3"/>
  <c r="E223" i="4"/>
  <c r="S204" i="3"/>
  <c r="J204" i="3"/>
  <c r="L204" i="3"/>
  <c r="F223" i="4"/>
  <c r="M204" i="3"/>
  <c r="G223" i="4"/>
  <c r="P204" i="3"/>
  <c r="N188" i="3"/>
  <c r="H203" i="4"/>
  <c r="F319" i="19" s="1"/>
  <c r="F320" i="19" s="1"/>
  <c r="F321" i="19" s="1"/>
  <c r="F322" i="19" s="1"/>
  <c r="F323" i="19" s="1"/>
  <c r="F324" i="19" s="1"/>
  <c r="F325" i="19" s="1"/>
  <c r="F326" i="19" s="1"/>
  <c r="F327" i="19" s="1"/>
  <c r="F328" i="19" s="1"/>
  <c r="F329" i="19" s="1"/>
  <c r="F330" i="19" s="1"/>
  <c r="F331" i="19" s="1"/>
  <c r="F332" i="19" s="1"/>
  <c r="F333" i="19" s="1"/>
  <c r="F334" i="19" s="1"/>
  <c r="F335" i="19" s="1"/>
  <c r="F336" i="19" s="1"/>
  <c r="F337" i="19" s="1"/>
  <c r="F338" i="19" s="1"/>
  <c r="F339" i="19" s="1"/>
  <c r="F340" i="19" s="1"/>
  <c r="F341" i="19" s="1"/>
  <c r="F342" i="19" s="1"/>
  <c r="K188" i="3"/>
  <c r="E203" i="4"/>
  <c r="C319" i="19" s="1"/>
  <c r="C320" i="19" s="1"/>
  <c r="C321" i="19" s="1"/>
  <c r="C322" i="19" s="1"/>
  <c r="C323" i="19" s="1"/>
  <c r="C324" i="19" s="1"/>
  <c r="C325" i="19" s="1"/>
  <c r="C326" i="19" s="1"/>
  <c r="C327" i="19" s="1"/>
  <c r="C328" i="19" s="1"/>
  <c r="C329" i="19" s="1"/>
  <c r="C330" i="19" s="1"/>
  <c r="C331" i="19" s="1"/>
  <c r="C332" i="19" s="1"/>
  <c r="C333" i="19" s="1"/>
  <c r="C334" i="19" s="1"/>
  <c r="C335" i="19" s="1"/>
  <c r="C336" i="19" s="1"/>
  <c r="C337" i="19" s="1"/>
  <c r="C338" i="19" s="1"/>
  <c r="C339" i="19" s="1"/>
  <c r="C340" i="19" s="1"/>
  <c r="C341" i="19" s="1"/>
  <c r="C342" i="19" s="1"/>
  <c r="Q188" i="3"/>
  <c r="K203" i="4"/>
  <c r="I319" i="19" s="1"/>
  <c r="I320" i="19" s="1"/>
  <c r="I321" i="19" s="1"/>
  <c r="I322" i="19" s="1"/>
  <c r="I323" i="19" s="1"/>
  <c r="I324" i="19" s="1"/>
  <c r="I325" i="19" s="1"/>
  <c r="I326" i="19" s="1"/>
  <c r="I327" i="19" s="1"/>
  <c r="I328" i="19" s="1"/>
  <c r="I329" i="19" s="1"/>
  <c r="I330" i="19" s="1"/>
  <c r="I331" i="19" s="1"/>
  <c r="I332" i="19" s="1"/>
  <c r="I333" i="19" s="1"/>
  <c r="I334" i="19" s="1"/>
  <c r="I335" i="19" s="1"/>
  <c r="I336" i="19" s="1"/>
  <c r="I337" i="19" s="1"/>
  <c r="I338" i="19" s="1"/>
  <c r="I339" i="19" s="1"/>
  <c r="I340" i="19" s="1"/>
  <c r="I341" i="19" s="1"/>
  <c r="I342" i="19" s="1"/>
  <c r="P188" i="3"/>
  <c r="J203" i="4"/>
  <c r="H319" i="19" s="1"/>
  <c r="H320" i="19" s="1"/>
  <c r="H321" i="19" s="1"/>
  <c r="H322" i="19" s="1"/>
  <c r="H323" i="19" s="1"/>
  <c r="H324" i="19" s="1"/>
  <c r="H325" i="19" s="1"/>
  <c r="H326" i="19" s="1"/>
  <c r="H327" i="19" s="1"/>
  <c r="H328" i="19" s="1"/>
  <c r="H329" i="19" s="1"/>
  <c r="H330" i="19" s="1"/>
  <c r="H331" i="19" s="1"/>
  <c r="H332" i="19" s="1"/>
  <c r="H333" i="19" s="1"/>
  <c r="H334" i="19" s="1"/>
  <c r="H335" i="19" s="1"/>
  <c r="H336" i="19" s="1"/>
  <c r="H337" i="19" s="1"/>
  <c r="H338" i="19" s="1"/>
  <c r="H339" i="19" s="1"/>
  <c r="H340" i="19" s="1"/>
  <c r="H341" i="19" s="1"/>
  <c r="H342" i="19" s="1"/>
  <c r="S188" i="3"/>
  <c r="T188" i="3"/>
  <c r="O188" i="3"/>
  <c r="I203" i="4"/>
  <c r="G319" i="19" s="1"/>
  <c r="G320" i="19" s="1"/>
  <c r="G321" i="19" s="1"/>
  <c r="G322" i="19" s="1"/>
  <c r="G323" i="19" s="1"/>
  <c r="G324" i="19" s="1"/>
  <c r="G325" i="19" s="1"/>
  <c r="G326" i="19" s="1"/>
  <c r="G327" i="19" s="1"/>
  <c r="G328" i="19" s="1"/>
  <c r="G329" i="19" s="1"/>
  <c r="G330" i="19" s="1"/>
  <c r="G331" i="19" s="1"/>
  <c r="G332" i="19" s="1"/>
  <c r="G333" i="19" s="1"/>
  <c r="G334" i="19" s="1"/>
  <c r="G335" i="19" s="1"/>
  <c r="G336" i="19" s="1"/>
  <c r="G337" i="19" s="1"/>
  <c r="G338" i="19" s="1"/>
  <c r="G339" i="19" s="1"/>
  <c r="G340" i="19" s="1"/>
  <c r="G341" i="19" s="1"/>
  <c r="G342" i="19" s="1"/>
  <c r="R188" i="3"/>
  <c r="J188" i="3"/>
  <c r="M188" i="3"/>
  <c r="G203" i="4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O172" i="3"/>
  <c r="I183" i="4"/>
  <c r="G288" i="19" s="1"/>
  <c r="G289" i="19" s="1"/>
  <c r="G290" i="19" s="1"/>
  <c r="G291" i="19" s="1"/>
  <c r="G292" i="19" s="1"/>
  <c r="G293" i="19" s="1"/>
  <c r="G294" i="19" s="1"/>
  <c r="G295" i="19" s="1"/>
  <c r="G296" i="19" s="1"/>
  <c r="G297" i="19" s="1"/>
  <c r="G298" i="19" s="1"/>
  <c r="G299" i="19" s="1"/>
  <c r="G300" i="19" s="1"/>
  <c r="G301" i="19" s="1"/>
  <c r="G302" i="19" s="1"/>
  <c r="G303" i="19" s="1"/>
  <c r="G304" i="19" s="1"/>
  <c r="G305" i="19" s="1"/>
  <c r="G306" i="19" s="1"/>
  <c r="G307" i="19" s="1"/>
  <c r="G308" i="19" s="1"/>
  <c r="G309" i="19" s="1"/>
  <c r="G310" i="19" s="1"/>
  <c r="G311" i="19" s="1"/>
  <c r="K172" i="3"/>
  <c r="E183" i="4"/>
  <c r="C288" i="19" s="1"/>
  <c r="C289" i="19" s="1"/>
  <c r="C290" i="19" s="1"/>
  <c r="C291" i="19" s="1"/>
  <c r="C292" i="19" s="1"/>
  <c r="C293" i="19" s="1"/>
  <c r="C294" i="19" s="1"/>
  <c r="C295" i="19" s="1"/>
  <c r="C296" i="19" s="1"/>
  <c r="C297" i="19" s="1"/>
  <c r="C298" i="19" s="1"/>
  <c r="C299" i="19" s="1"/>
  <c r="C300" i="19" s="1"/>
  <c r="C301" i="19" s="1"/>
  <c r="C302" i="19" s="1"/>
  <c r="C303" i="19" s="1"/>
  <c r="C304" i="19" s="1"/>
  <c r="C305" i="19" s="1"/>
  <c r="C306" i="19" s="1"/>
  <c r="C307" i="19" s="1"/>
  <c r="C308" i="19" s="1"/>
  <c r="C309" i="19" s="1"/>
  <c r="C310" i="19" s="1"/>
  <c r="C311" i="19" s="1"/>
  <c r="L172" i="3"/>
  <c r="F183" i="4"/>
  <c r="D288" i="19" s="1"/>
  <c r="D289" i="19" s="1"/>
  <c r="D290" i="19" s="1"/>
  <c r="D291" i="19" s="1"/>
  <c r="D292" i="19" s="1"/>
  <c r="D293" i="19" s="1"/>
  <c r="D294" i="19" s="1"/>
  <c r="D295" i="19" s="1"/>
  <c r="D296" i="19" s="1"/>
  <c r="D297" i="19" s="1"/>
  <c r="D298" i="19" s="1"/>
  <c r="D299" i="19" s="1"/>
  <c r="D300" i="19" s="1"/>
  <c r="D301" i="19" s="1"/>
  <c r="D302" i="19" s="1"/>
  <c r="D303" i="19" s="1"/>
  <c r="D304" i="19" s="1"/>
  <c r="D305" i="19" s="1"/>
  <c r="D306" i="19" s="1"/>
  <c r="D307" i="19" s="1"/>
  <c r="D308" i="19" s="1"/>
  <c r="D309" i="19" s="1"/>
  <c r="D310" i="19" s="1"/>
  <c r="D311" i="19" s="1"/>
  <c r="T172" i="3"/>
  <c r="J172" i="3"/>
  <c r="Q172" i="3"/>
  <c r="S172" i="3"/>
  <c r="U172" i="3"/>
  <c r="P172" i="3"/>
  <c r="N172" i="3"/>
  <c r="H183" i="4"/>
  <c r="F288" i="19" s="1"/>
  <c r="F289" i="19" s="1"/>
  <c r="F290" i="19" s="1"/>
  <c r="F291" i="19" s="1"/>
  <c r="F292" i="19" s="1"/>
  <c r="F293" i="19" s="1"/>
  <c r="F294" i="19" s="1"/>
  <c r="F295" i="19" s="1"/>
  <c r="F296" i="19" s="1"/>
  <c r="F297" i="19" s="1"/>
  <c r="F298" i="19" s="1"/>
  <c r="F299" i="19" s="1"/>
  <c r="F300" i="19" s="1"/>
  <c r="F301" i="19" s="1"/>
  <c r="F302" i="19" s="1"/>
  <c r="F303" i="19" s="1"/>
  <c r="F304" i="19" s="1"/>
  <c r="F305" i="19" s="1"/>
  <c r="F306" i="19" s="1"/>
  <c r="F307" i="19" s="1"/>
  <c r="F308" i="19" s="1"/>
  <c r="F309" i="19" s="1"/>
  <c r="F310" i="19" s="1"/>
  <c r="F311" i="19" s="1"/>
  <c r="O156" i="3"/>
  <c r="U156" i="3"/>
  <c r="T156" i="3"/>
  <c r="R156" i="3"/>
  <c r="M156" i="3"/>
  <c r="G163" i="4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L156" i="3"/>
  <c r="F163" i="4"/>
  <c r="D257" i="19" s="1"/>
  <c r="D258" i="19" s="1"/>
  <c r="D259" i="19" s="1"/>
  <c r="D260" i="19" s="1"/>
  <c r="D261" i="19" s="1"/>
  <c r="D262" i="19" s="1"/>
  <c r="D263" i="19" s="1"/>
  <c r="D264" i="19" s="1"/>
  <c r="D265" i="19" s="1"/>
  <c r="D266" i="19" s="1"/>
  <c r="D267" i="19" s="1"/>
  <c r="D268" i="19" s="1"/>
  <c r="D269" i="19" s="1"/>
  <c r="D270" i="19" s="1"/>
  <c r="D271" i="19" s="1"/>
  <c r="D272" i="19" s="1"/>
  <c r="D273" i="19" s="1"/>
  <c r="D274" i="19" s="1"/>
  <c r="D275" i="19" s="1"/>
  <c r="D276" i="19" s="1"/>
  <c r="D277" i="19" s="1"/>
  <c r="D278" i="19" s="1"/>
  <c r="D279" i="19" s="1"/>
  <c r="D280" i="19" s="1"/>
  <c r="Q156" i="3"/>
  <c r="J156" i="3"/>
  <c r="S156" i="3"/>
  <c r="P156" i="3"/>
  <c r="P140" i="3"/>
  <c r="Q140" i="3"/>
  <c r="O140" i="3"/>
  <c r="I143" i="4"/>
  <c r="G226" i="19" s="1"/>
  <c r="G227" i="19" s="1"/>
  <c r="G228" i="19" s="1"/>
  <c r="G229" i="19" s="1"/>
  <c r="G230" i="19" s="1"/>
  <c r="G231" i="19" s="1"/>
  <c r="G232" i="19" s="1"/>
  <c r="G233" i="19" s="1"/>
  <c r="G234" i="19" s="1"/>
  <c r="G235" i="19" s="1"/>
  <c r="G236" i="19" s="1"/>
  <c r="G237" i="19" s="1"/>
  <c r="G238" i="19" s="1"/>
  <c r="G239" i="19" s="1"/>
  <c r="G240" i="19" s="1"/>
  <c r="G241" i="19" s="1"/>
  <c r="G242" i="19" s="1"/>
  <c r="G243" i="19" s="1"/>
  <c r="G244" i="19" s="1"/>
  <c r="G245" i="19" s="1"/>
  <c r="G246" i="19" s="1"/>
  <c r="G247" i="19" s="1"/>
  <c r="G248" i="19" s="1"/>
  <c r="G249" i="19" s="1"/>
  <c r="R140" i="3"/>
  <c r="K140" i="3"/>
  <c r="U140" i="3"/>
  <c r="S140" i="3"/>
  <c r="L140" i="3"/>
  <c r="F143" i="4"/>
  <c r="D226" i="19" s="1"/>
  <c r="D227" i="19" s="1"/>
  <c r="D228" i="19" s="1"/>
  <c r="D229" i="19" s="1"/>
  <c r="D230" i="19" s="1"/>
  <c r="D231" i="19" s="1"/>
  <c r="D232" i="19" s="1"/>
  <c r="D233" i="19" s="1"/>
  <c r="D234" i="19" s="1"/>
  <c r="D235" i="19" s="1"/>
  <c r="D236" i="19" s="1"/>
  <c r="D237" i="19" s="1"/>
  <c r="D238" i="19" s="1"/>
  <c r="D239" i="19" s="1"/>
  <c r="D240" i="19" s="1"/>
  <c r="D241" i="19" s="1"/>
  <c r="D242" i="19" s="1"/>
  <c r="D243" i="19" s="1"/>
  <c r="D244" i="19" s="1"/>
  <c r="D245" i="19" s="1"/>
  <c r="D246" i="19" s="1"/>
  <c r="D247" i="19" s="1"/>
  <c r="D248" i="19" s="1"/>
  <c r="D249" i="19" s="1"/>
  <c r="M124" i="3"/>
  <c r="Q124" i="3"/>
  <c r="T124" i="3"/>
  <c r="P124" i="3"/>
  <c r="J123" i="4"/>
  <c r="H195" i="19" s="1"/>
  <c r="H196" i="19" s="1"/>
  <c r="H197" i="19" s="1"/>
  <c r="H198" i="19" s="1"/>
  <c r="H199" i="19" s="1"/>
  <c r="H200" i="19" s="1"/>
  <c r="H201" i="19" s="1"/>
  <c r="H202" i="19" s="1"/>
  <c r="H203" i="19" s="1"/>
  <c r="H204" i="19" s="1"/>
  <c r="H205" i="19" s="1"/>
  <c r="H206" i="19" s="1"/>
  <c r="H207" i="19" s="1"/>
  <c r="H208" i="19" s="1"/>
  <c r="H209" i="19" s="1"/>
  <c r="H210" i="19" s="1"/>
  <c r="H211" i="19" s="1"/>
  <c r="H212" i="19" s="1"/>
  <c r="H213" i="19" s="1"/>
  <c r="H214" i="19" s="1"/>
  <c r="H215" i="19" s="1"/>
  <c r="H216" i="19" s="1"/>
  <c r="H217" i="19" s="1"/>
  <c r="H218" i="19" s="1"/>
  <c r="U124" i="3"/>
  <c r="U108" i="3"/>
  <c r="K108" i="3"/>
  <c r="Q108" i="3"/>
  <c r="T108" i="3"/>
  <c r="O108" i="3"/>
  <c r="L108" i="3"/>
  <c r="F103" i="4"/>
  <c r="D164" i="19" s="1"/>
  <c r="D165" i="19" s="1"/>
  <c r="D166" i="19" s="1"/>
  <c r="D167" i="19" s="1"/>
  <c r="D168" i="19" s="1"/>
  <c r="D169" i="19" s="1"/>
  <c r="D170" i="19" s="1"/>
  <c r="D171" i="19" s="1"/>
  <c r="D172" i="19" s="1"/>
  <c r="D173" i="19" s="1"/>
  <c r="D174" i="19" s="1"/>
  <c r="D175" i="19" s="1"/>
  <c r="D176" i="19" s="1"/>
  <c r="D177" i="19" s="1"/>
  <c r="D178" i="19" s="1"/>
  <c r="D179" i="19" s="1"/>
  <c r="D180" i="19" s="1"/>
  <c r="D181" i="19" s="1"/>
  <c r="D182" i="19" s="1"/>
  <c r="D183" i="19" s="1"/>
  <c r="D184" i="19" s="1"/>
  <c r="D185" i="19" s="1"/>
  <c r="D186" i="19" s="1"/>
  <c r="D187" i="19" s="1"/>
  <c r="N108" i="3"/>
  <c r="H103" i="4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O60" i="3"/>
  <c r="J22" i="4"/>
  <c r="J23" i="4" s="1"/>
  <c r="L92" i="3"/>
  <c r="F83" i="4"/>
  <c r="D133" i="19" s="1"/>
  <c r="D134" i="19" s="1"/>
  <c r="D135" i="19" s="1"/>
  <c r="D136" i="19" s="1"/>
  <c r="D137" i="19" s="1"/>
  <c r="D138" i="19" s="1"/>
  <c r="D139" i="19" s="1"/>
  <c r="D140" i="19" s="1"/>
  <c r="D141" i="19" s="1"/>
  <c r="D142" i="19" s="1"/>
  <c r="D143" i="19" s="1"/>
  <c r="D144" i="19" s="1"/>
  <c r="D145" i="19" s="1"/>
  <c r="D146" i="19" s="1"/>
  <c r="D147" i="19" s="1"/>
  <c r="D148" i="19" s="1"/>
  <c r="D149" i="19" s="1"/>
  <c r="D150" i="19" s="1"/>
  <c r="D151" i="19" s="1"/>
  <c r="D152" i="19" s="1"/>
  <c r="D153" i="19" s="1"/>
  <c r="D154" i="19" s="1"/>
  <c r="D155" i="19" s="1"/>
  <c r="D156" i="19" s="1"/>
  <c r="P92" i="3"/>
  <c r="J83" i="4"/>
  <c r="H133" i="19" s="1"/>
  <c r="H134" i="19" s="1"/>
  <c r="H135" i="19" s="1"/>
  <c r="H136" i="19" s="1"/>
  <c r="H137" i="19" s="1"/>
  <c r="H138" i="19" s="1"/>
  <c r="H139" i="19" s="1"/>
  <c r="H140" i="19" s="1"/>
  <c r="H141" i="19" s="1"/>
  <c r="H142" i="19" s="1"/>
  <c r="H143" i="19" s="1"/>
  <c r="H144" i="19" s="1"/>
  <c r="H145" i="19" s="1"/>
  <c r="H146" i="19" s="1"/>
  <c r="H147" i="19" s="1"/>
  <c r="H148" i="19" s="1"/>
  <c r="H149" i="19" s="1"/>
  <c r="H150" i="19" s="1"/>
  <c r="H151" i="19" s="1"/>
  <c r="H152" i="19" s="1"/>
  <c r="H153" i="19" s="1"/>
  <c r="H154" i="19" s="1"/>
  <c r="H155" i="19" s="1"/>
  <c r="H156" i="19" s="1"/>
  <c r="U92" i="3"/>
  <c r="N92" i="3"/>
  <c r="H83" i="4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O92" i="3"/>
  <c r="I83" i="4"/>
  <c r="G133" i="19" s="1"/>
  <c r="G134" i="19" s="1"/>
  <c r="G135" i="19" s="1"/>
  <c r="G136" i="19" s="1"/>
  <c r="G137" i="19" s="1"/>
  <c r="G138" i="19" s="1"/>
  <c r="G139" i="19" s="1"/>
  <c r="G140" i="19" s="1"/>
  <c r="G141" i="19" s="1"/>
  <c r="G142" i="19" s="1"/>
  <c r="G143" i="19" s="1"/>
  <c r="G144" i="19" s="1"/>
  <c r="G145" i="19" s="1"/>
  <c r="G146" i="19" s="1"/>
  <c r="G147" i="19" s="1"/>
  <c r="G148" i="19" s="1"/>
  <c r="G149" i="19" s="1"/>
  <c r="G150" i="19" s="1"/>
  <c r="G151" i="19" s="1"/>
  <c r="G152" i="19" s="1"/>
  <c r="G153" i="19" s="1"/>
  <c r="G154" i="19" s="1"/>
  <c r="G155" i="19" s="1"/>
  <c r="G156" i="19" s="1"/>
  <c r="Q92" i="3"/>
  <c r="K92" i="3"/>
  <c r="I26" i="3"/>
  <c r="H26" i="3"/>
  <c r="E27" i="3"/>
  <c r="C27" i="3"/>
  <c r="D27" i="3"/>
  <c r="H27" i="3"/>
  <c r="I27" i="3"/>
  <c r="F27" i="3"/>
  <c r="I44" i="3"/>
  <c r="I19" i="3"/>
  <c r="G27" i="3"/>
  <c r="K60" i="3"/>
  <c r="P60" i="3"/>
  <c r="B27" i="3"/>
  <c r="M60" i="3"/>
  <c r="H45" i="4"/>
  <c r="H46" i="4" s="1"/>
  <c r="H41" i="4" s="1"/>
  <c r="I45" i="4"/>
  <c r="G45" i="4"/>
  <c r="G46" i="4" s="1"/>
  <c r="D45" i="4"/>
  <c r="D46" i="4" s="1"/>
  <c r="B71" i="19"/>
  <c r="E45" i="4"/>
  <c r="E46" i="4" s="1"/>
  <c r="F45" i="4"/>
  <c r="F46" i="4" s="1"/>
  <c r="J60" i="3"/>
  <c r="J220" i="3"/>
  <c r="R60" i="3"/>
  <c r="T60" i="3"/>
  <c r="Q60" i="3"/>
  <c r="P220" i="3"/>
  <c r="S60" i="3"/>
  <c r="K4" i="9"/>
  <c r="J35" i="3"/>
  <c r="J38" i="3"/>
  <c r="J37" i="3"/>
  <c r="J41" i="3"/>
  <c r="J36" i="3"/>
  <c r="J20" i="3" s="1"/>
  <c r="J39" i="3"/>
  <c r="J23" i="3" s="1"/>
  <c r="J43" i="3"/>
  <c r="J27" i="3" s="1"/>
  <c r="J40" i="3"/>
  <c r="J42" i="3"/>
  <c r="J26" i="3" s="1"/>
  <c r="K4" i="6"/>
  <c r="K4" i="11"/>
  <c r="K5" i="12"/>
  <c r="K4" i="10"/>
  <c r="K11" i="14"/>
  <c r="L14" i="4"/>
  <c r="J7" i="17"/>
  <c r="H41" i="6"/>
  <c r="M15" i="4"/>
  <c r="M13" i="4"/>
  <c r="K13" i="6" s="1"/>
  <c r="K14" i="14" s="1"/>
  <c r="N11" i="4"/>
  <c r="N10" i="4"/>
  <c r="H12" i="14"/>
  <c r="N9" i="4"/>
  <c r="M16" i="4"/>
  <c r="K7" i="6" s="1"/>
  <c r="C8" i="1"/>
  <c r="N6" i="4"/>
  <c r="L5" i="33" s="1"/>
  <c r="G629" i="19" l="1"/>
  <c r="G630" i="19" s="1"/>
  <c r="G631" i="19" s="1"/>
  <c r="G632" i="19" s="1"/>
  <c r="G633" i="19" s="1"/>
  <c r="G634" i="19" s="1"/>
  <c r="G635" i="19" s="1"/>
  <c r="G636" i="19" s="1"/>
  <c r="G637" i="19" s="1"/>
  <c r="G638" i="19" s="1"/>
  <c r="G639" i="19" s="1"/>
  <c r="G640" i="19" s="1"/>
  <c r="G641" i="19" s="1"/>
  <c r="G642" i="19" s="1"/>
  <c r="G643" i="19" s="1"/>
  <c r="G644" i="19" s="1"/>
  <c r="G645" i="19" s="1"/>
  <c r="G646" i="19" s="1"/>
  <c r="G647" i="19" s="1"/>
  <c r="G648" i="19" s="1"/>
  <c r="G649" i="19" s="1"/>
  <c r="G650" i="19" s="1"/>
  <c r="G651" i="19" s="1"/>
  <c r="G652" i="19" s="1"/>
  <c r="AC652" i="19" s="1"/>
  <c r="AY652" i="19" s="1"/>
  <c r="S188" i="19"/>
  <c r="R312" i="19"/>
  <c r="H95" i="19"/>
  <c r="AD83" i="19" s="1"/>
  <c r="AZ83" i="19" s="1"/>
  <c r="O374" i="19"/>
  <c r="AK357" i="19" s="1"/>
  <c r="BG357" i="19" s="1"/>
  <c r="J45" i="4"/>
  <c r="I239" i="4"/>
  <c r="I240" i="4" s="1"/>
  <c r="T162" i="4"/>
  <c r="T163" i="4" s="1"/>
  <c r="R257" i="19" s="1"/>
  <c r="R258" i="19" s="1"/>
  <c r="R259" i="19" s="1"/>
  <c r="R260" i="19" s="1"/>
  <c r="R261" i="19" s="1"/>
  <c r="R262" i="19" s="1"/>
  <c r="R263" i="19" s="1"/>
  <c r="R264" i="19" s="1"/>
  <c r="R265" i="19" s="1"/>
  <c r="R266" i="19" s="1"/>
  <c r="R267" i="19" s="1"/>
  <c r="R268" i="19" s="1"/>
  <c r="R269" i="19" s="1"/>
  <c r="R270" i="19" s="1"/>
  <c r="R271" i="19" s="1"/>
  <c r="R272" i="19" s="1"/>
  <c r="R273" i="19" s="1"/>
  <c r="R274" i="19" s="1"/>
  <c r="R275" i="19" s="1"/>
  <c r="R276" i="19" s="1"/>
  <c r="R277" i="19" s="1"/>
  <c r="R278" i="19" s="1"/>
  <c r="R279" i="19" s="1"/>
  <c r="R280" i="19" s="1"/>
  <c r="V122" i="4"/>
  <c r="V123" i="4" s="1"/>
  <c r="T195" i="19" s="1"/>
  <c r="T196" i="19" s="1"/>
  <c r="T197" i="19" s="1"/>
  <c r="T198" i="19" s="1"/>
  <c r="T199" i="19" s="1"/>
  <c r="T200" i="19" s="1"/>
  <c r="T201" i="19" s="1"/>
  <c r="T202" i="19" s="1"/>
  <c r="T203" i="19" s="1"/>
  <c r="T204" i="19" s="1"/>
  <c r="T205" i="19" s="1"/>
  <c r="T206" i="19" s="1"/>
  <c r="T207" i="19" s="1"/>
  <c r="T208" i="19" s="1"/>
  <c r="T209" i="19" s="1"/>
  <c r="T210" i="19" s="1"/>
  <c r="T211" i="19" s="1"/>
  <c r="T212" i="19" s="1"/>
  <c r="T213" i="19" s="1"/>
  <c r="T214" i="19" s="1"/>
  <c r="T215" i="19" s="1"/>
  <c r="T216" i="19" s="1"/>
  <c r="T217" i="19" s="1"/>
  <c r="T218" i="19" s="1"/>
  <c r="T142" i="4"/>
  <c r="T143" i="4" s="1"/>
  <c r="R226" i="19" s="1"/>
  <c r="R227" i="19" s="1"/>
  <c r="R228" i="19" s="1"/>
  <c r="R229" i="19" s="1"/>
  <c r="R230" i="19" s="1"/>
  <c r="R231" i="19" s="1"/>
  <c r="R232" i="19" s="1"/>
  <c r="R233" i="19" s="1"/>
  <c r="R234" i="19" s="1"/>
  <c r="R235" i="19" s="1"/>
  <c r="R236" i="19" s="1"/>
  <c r="R237" i="19" s="1"/>
  <c r="R238" i="19" s="1"/>
  <c r="R239" i="19" s="1"/>
  <c r="R240" i="19" s="1"/>
  <c r="R241" i="19" s="1"/>
  <c r="R242" i="19" s="1"/>
  <c r="R243" i="19" s="1"/>
  <c r="R244" i="19" s="1"/>
  <c r="R245" i="19" s="1"/>
  <c r="R246" i="19" s="1"/>
  <c r="R247" i="19" s="1"/>
  <c r="R248" i="19" s="1"/>
  <c r="R249" i="19" s="1"/>
  <c r="R162" i="4"/>
  <c r="R163" i="4" s="1"/>
  <c r="P257" i="19" s="1"/>
  <c r="P258" i="19" s="1"/>
  <c r="P259" i="19" s="1"/>
  <c r="P260" i="19" s="1"/>
  <c r="P261" i="19" s="1"/>
  <c r="P262" i="19" s="1"/>
  <c r="P263" i="19" s="1"/>
  <c r="P264" i="19" s="1"/>
  <c r="P265" i="19" s="1"/>
  <c r="P266" i="19" s="1"/>
  <c r="P267" i="19" s="1"/>
  <c r="P268" i="19" s="1"/>
  <c r="P269" i="19" s="1"/>
  <c r="P270" i="19" s="1"/>
  <c r="P271" i="19" s="1"/>
  <c r="P272" i="19" s="1"/>
  <c r="P273" i="19" s="1"/>
  <c r="P274" i="19" s="1"/>
  <c r="P275" i="19" s="1"/>
  <c r="P276" i="19" s="1"/>
  <c r="P277" i="19" s="1"/>
  <c r="P278" i="19" s="1"/>
  <c r="P279" i="19" s="1"/>
  <c r="P280" i="19" s="1"/>
  <c r="V242" i="4"/>
  <c r="V243" i="4" s="1"/>
  <c r="T405" i="19" s="1"/>
  <c r="P262" i="4"/>
  <c r="P263" i="4" s="1"/>
  <c r="N436" i="19" s="1"/>
  <c r="O282" i="4"/>
  <c r="O283" i="4" s="1"/>
  <c r="M467" i="19" s="1"/>
  <c r="U302" i="4"/>
  <c r="U303" i="4" s="1"/>
  <c r="S498" i="19" s="1"/>
  <c r="R322" i="4"/>
  <c r="R323" i="4" s="1"/>
  <c r="P529" i="19" s="1"/>
  <c r="P342" i="4"/>
  <c r="P343" i="4" s="1"/>
  <c r="N536" i="19" s="1"/>
  <c r="N537" i="19" s="1"/>
  <c r="N538" i="19" s="1"/>
  <c r="N539" i="19" s="1"/>
  <c r="N540" i="19" s="1"/>
  <c r="N541" i="19" s="1"/>
  <c r="N542" i="19" s="1"/>
  <c r="N543" i="19" s="1"/>
  <c r="N544" i="19" s="1"/>
  <c r="N545" i="19" s="1"/>
  <c r="N546" i="19" s="1"/>
  <c r="N547" i="19" s="1"/>
  <c r="N548" i="19" s="1"/>
  <c r="N549" i="19" s="1"/>
  <c r="N550" i="19" s="1"/>
  <c r="N551" i="19" s="1"/>
  <c r="N552" i="19" s="1"/>
  <c r="N553" i="19" s="1"/>
  <c r="N554" i="19" s="1"/>
  <c r="N555" i="19" s="1"/>
  <c r="N556" i="19" s="1"/>
  <c r="N557" i="19" s="1"/>
  <c r="N558" i="19" s="1"/>
  <c r="N559" i="19" s="1"/>
  <c r="S382" i="4"/>
  <c r="S383" i="4" s="1"/>
  <c r="Q598" i="19" s="1"/>
  <c r="Q599" i="19" s="1"/>
  <c r="Q600" i="19" s="1"/>
  <c r="Q601" i="19" s="1"/>
  <c r="Q602" i="19" s="1"/>
  <c r="Q603" i="19" s="1"/>
  <c r="Q604" i="19" s="1"/>
  <c r="Q605" i="19" s="1"/>
  <c r="Q606" i="19" s="1"/>
  <c r="Q607" i="19" s="1"/>
  <c r="Q608" i="19" s="1"/>
  <c r="Q609" i="19" s="1"/>
  <c r="Q610" i="19" s="1"/>
  <c r="Q611" i="19" s="1"/>
  <c r="Q612" i="19" s="1"/>
  <c r="Q613" i="19" s="1"/>
  <c r="Q614" i="19" s="1"/>
  <c r="Q615" i="19" s="1"/>
  <c r="Q616" i="19" s="1"/>
  <c r="Q617" i="19" s="1"/>
  <c r="Q618" i="19" s="1"/>
  <c r="Q619" i="19" s="1"/>
  <c r="Q620" i="19" s="1"/>
  <c r="Q621" i="19" s="1"/>
  <c r="M402" i="4"/>
  <c r="M403" i="4" s="1"/>
  <c r="K629" i="19" s="1"/>
  <c r="K630" i="19" s="1"/>
  <c r="K631" i="19" s="1"/>
  <c r="K632" i="19" s="1"/>
  <c r="K633" i="19" s="1"/>
  <c r="K634" i="19" s="1"/>
  <c r="K635" i="19" s="1"/>
  <c r="K636" i="19" s="1"/>
  <c r="K637" i="19" s="1"/>
  <c r="K638" i="19" s="1"/>
  <c r="K639" i="19" s="1"/>
  <c r="K640" i="19" s="1"/>
  <c r="K641" i="19" s="1"/>
  <c r="K642" i="19" s="1"/>
  <c r="K643" i="19" s="1"/>
  <c r="K644" i="19" s="1"/>
  <c r="K645" i="19" s="1"/>
  <c r="K646" i="19" s="1"/>
  <c r="K647" i="19" s="1"/>
  <c r="K648" i="19" s="1"/>
  <c r="K649" i="19" s="1"/>
  <c r="K650" i="19" s="1"/>
  <c r="K651" i="19" s="1"/>
  <c r="K652" i="19" s="1"/>
  <c r="L117" i="4"/>
  <c r="V217" i="4"/>
  <c r="U117" i="4"/>
  <c r="T317" i="4"/>
  <c r="M357" i="4"/>
  <c r="K137" i="4"/>
  <c r="N237" i="4"/>
  <c r="M237" i="4"/>
  <c r="U277" i="4"/>
  <c r="M17" i="4"/>
  <c r="L237" i="4"/>
  <c r="O137" i="4"/>
  <c r="M337" i="4"/>
  <c r="N137" i="4"/>
  <c r="T77" i="4"/>
  <c r="M37" i="4"/>
  <c r="S97" i="4"/>
  <c r="S137" i="4"/>
  <c r="S177" i="4"/>
  <c r="R377" i="4"/>
  <c r="Q77" i="4"/>
  <c r="N197" i="4"/>
  <c r="K37" i="4"/>
  <c r="U357" i="4"/>
  <c r="M122" i="4"/>
  <c r="M123" i="4" s="1"/>
  <c r="K195" i="19" s="1"/>
  <c r="K196" i="19" s="1"/>
  <c r="K197" i="19" s="1"/>
  <c r="K198" i="19" s="1"/>
  <c r="K199" i="19" s="1"/>
  <c r="K200" i="19" s="1"/>
  <c r="K201" i="19" s="1"/>
  <c r="K202" i="19" s="1"/>
  <c r="K203" i="19" s="1"/>
  <c r="K204" i="19" s="1"/>
  <c r="K205" i="19" s="1"/>
  <c r="K206" i="19" s="1"/>
  <c r="K207" i="19" s="1"/>
  <c r="K208" i="19" s="1"/>
  <c r="K209" i="19" s="1"/>
  <c r="K210" i="19" s="1"/>
  <c r="K211" i="19" s="1"/>
  <c r="K212" i="19" s="1"/>
  <c r="K213" i="19" s="1"/>
  <c r="K214" i="19" s="1"/>
  <c r="K215" i="19" s="1"/>
  <c r="K216" i="19" s="1"/>
  <c r="K217" i="19" s="1"/>
  <c r="K218" i="19" s="1"/>
  <c r="N57" i="4"/>
  <c r="V197" i="4"/>
  <c r="W197" i="4"/>
  <c r="M282" i="4"/>
  <c r="M283" i="4" s="1"/>
  <c r="K467" i="19" s="1"/>
  <c r="P322" i="4"/>
  <c r="P323" i="4" s="1"/>
  <c r="N505" i="19" s="1"/>
  <c r="N506" i="19" s="1"/>
  <c r="N507" i="19" s="1"/>
  <c r="N508" i="19" s="1"/>
  <c r="N509" i="19" s="1"/>
  <c r="N510" i="19" s="1"/>
  <c r="N511" i="19" s="1"/>
  <c r="N512" i="19" s="1"/>
  <c r="N513" i="19" s="1"/>
  <c r="N514" i="19" s="1"/>
  <c r="N515" i="19" s="1"/>
  <c r="N516" i="19" s="1"/>
  <c r="N517" i="19" s="1"/>
  <c r="N518" i="19" s="1"/>
  <c r="N519" i="19" s="1"/>
  <c r="N520" i="19" s="1"/>
  <c r="N521" i="19" s="1"/>
  <c r="N522" i="19" s="1"/>
  <c r="N523" i="19" s="1"/>
  <c r="N524" i="19" s="1"/>
  <c r="N525" i="19" s="1"/>
  <c r="N526" i="19" s="1"/>
  <c r="N527" i="19" s="1"/>
  <c r="N528" i="19" s="1"/>
  <c r="P377" i="4"/>
  <c r="O157" i="4"/>
  <c r="Q257" i="4"/>
  <c r="K162" i="4"/>
  <c r="K163" i="4" s="1"/>
  <c r="I257" i="19" s="1"/>
  <c r="I258" i="19" s="1"/>
  <c r="I259" i="19" s="1"/>
  <c r="I260" i="19" s="1"/>
  <c r="I261" i="19" s="1"/>
  <c r="I262" i="19" s="1"/>
  <c r="I263" i="19" s="1"/>
  <c r="I264" i="19" s="1"/>
  <c r="I265" i="19" s="1"/>
  <c r="I266" i="19" s="1"/>
  <c r="I267" i="19" s="1"/>
  <c r="I268" i="19" s="1"/>
  <c r="I269" i="19" s="1"/>
  <c r="I270" i="19" s="1"/>
  <c r="I271" i="19" s="1"/>
  <c r="I272" i="19" s="1"/>
  <c r="I273" i="19" s="1"/>
  <c r="I274" i="19" s="1"/>
  <c r="I275" i="19" s="1"/>
  <c r="I276" i="19" s="1"/>
  <c r="I277" i="19" s="1"/>
  <c r="I278" i="19" s="1"/>
  <c r="I279" i="19" s="1"/>
  <c r="I280" i="19" s="1"/>
  <c r="K122" i="4"/>
  <c r="K123" i="4" s="1"/>
  <c r="I195" i="19" s="1"/>
  <c r="I196" i="19" s="1"/>
  <c r="I197" i="19" s="1"/>
  <c r="I198" i="19" s="1"/>
  <c r="I199" i="19" s="1"/>
  <c r="I200" i="19" s="1"/>
  <c r="I201" i="19" s="1"/>
  <c r="I202" i="19" s="1"/>
  <c r="I203" i="19" s="1"/>
  <c r="I204" i="19" s="1"/>
  <c r="I205" i="19" s="1"/>
  <c r="I206" i="19" s="1"/>
  <c r="I207" i="19" s="1"/>
  <c r="I208" i="19" s="1"/>
  <c r="I209" i="19" s="1"/>
  <c r="I210" i="19" s="1"/>
  <c r="I211" i="19" s="1"/>
  <c r="I212" i="19" s="1"/>
  <c r="I213" i="19" s="1"/>
  <c r="I214" i="19" s="1"/>
  <c r="I215" i="19" s="1"/>
  <c r="I216" i="19" s="1"/>
  <c r="I217" i="19" s="1"/>
  <c r="I218" i="19" s="1"/>
  <c r="O142" i="4"/>
  <c r="O143" i="4" s="1"/>
  <c r="M226" i="19" s="1"/>
  <c r="M227" i="19" s="1"/>
  <c r="M228" i="19" s="1"/>
  <c r="M229" i="19" s="1"/>
  <c r="M230" i="19" s="1"/>
  <c r="M231" i="19" s="1"/>
  <c r="M232" i="19" s="1"/>
  <c r="M233" i="19" s="1"/>
  <c r="M234" i="19" s="1"/>
  <c r="M235" i="19" s="1"/>
  <c r="M236" i="19" s="1"/>
  <c r="M237" i="19" s="1"/>
  <c r="M238" i="19" s="1"/>
  <c r="M239" i="19" s="1"/>
  <c r="M240" i="19" s="1"/>
  <c r="M241" i="19" s="1"/>
  <c r="M242" i="19" s="1"/>
  <c r="M243" i="19" s="1"/>
  <c r="M244" i="19" s="1"/>
  <c r="M245" i="19" s="1"/>
  <c r="M246" i="19" s="1"/>
  <c r="M247" i="19" s="1"/>
  <c r="M248" i="19" s="1"/>
  <c r="M249" i="19" s="1"/>
  <c r="L142" i="4"/>
  <c r="L143" i="4" s="1"/>
  <c r="J226" i="19" s="1"/>
  <c r="J227" i="19" s="1"/>
  <c r="J228" i="19" s="1"/>
  <c r="J229" i="19" s="1"/>
  <c r="J230" i="19" s="1"/>
  <c r="J231" i="19" s="1"/>
  <c r="J232" i="19" s="1"/>
  <c r="J233" i="19" s="1"/>
  <c r="J234" i="19" s="1"/>
  <c r="J235" i="19" s="1"/>
  <c r="J236" i="19" s="1"/>
  <c r="J237" i="19" s="1"/>
  <c r="J238" i="19" s="1"/>
  <c r="J239" i="19" s="1"/>
  <c r="J240" i="19" s="1"/>
  <c r="J241" i="19" s="1"/>
  <c r="J242" i="19" s="1"/>
  <c r="J243" i="19" s="1"/>
  <c r="J244" i="19" s="1"/>
  <c r="J245" i="19" s="1"/>
  <c r="J246" i="19" s="1"/>
  <c r="J247" i="19" s="1"/>
  <c r="J248" i="19" s="1"/>
  <c r="J249" i="19" s="1"/>
  <c r="N262" i="4"/>
  <c r="N263" i="4" s="1"/>
  <c r="L436" i="19" s="1"/>
  <c r="S122" i="4"/>
  <c r="S123" i="4" s="1"/>
  <c r="Q195" i="19" s="1"/>
  <c r="Q196" i="19" s="1"/>
  <c r="Q197" i="19" s="1"/>
  <c r="Q198" i="19" s="1"/>
  <c r="Q199" i="19" s="1"/>
  <c r="Q200" i="19" s="1"/>
  <c r="Q201" i="19" s="1"/>
  <c r="Q202" i="19" s="1"/>
  <c r="Q203" i="19" s="1"/>
  <c r="Q204" i="19" s="1"/>
  <c r="Q205" i="19" s="1"/>
  <c r="Q206" i="19" s="1"/>
  <c r="Q207" i="19" s="1"/>
  <c r="Q208" i="19" s="1"/>
  <c r="Q209" i="19" s="1"/>
  <c r="Q210" i="19" s="1"/>
  <c r="Q211" i="19" s="1"/>
  <c r="Q212" i="19" s="1"/>
  <c r="Q213" i="19" s="1"/>
  <c r="Q214" i="19" s="1"/>
  <c r="Q215" i="19" s="1"/>
  <c r="Q216" i="19" s="1"/>
  <c r="Q217" i="19" s="1"/>
  <c r="Q218" i="19" s="1"/>
  <c r="U162" i="4"/>
  <c r="U163" i="4" s="1"/>
  <c r="S257" i="19" s="1"/>
  <c r="S258" i="19" s="1"/>
  <c r="S259" i="19" s="1"/>
  <c r="S260" i="19" s="1"/>
  <c r="S261" i="19" s="1"/>
  <c r="S262" i="19" s="1"/>
  <c r="S263" i="19" s="1"/>
  <c r="S264" i="19" s="1"/>
  <c r="S265" i="19" s="1"/>
  <c r="S266" i="19" s="1"/>
  <c r="S267" i="19" s="1"/>
  <c r="S268" i="19" s="1"/>
  <c r="S269" i="19" s="1"/>
  <c r="S270" i="19" s="1"/>
  <c r="S271" i="19" s="1"/>
  <c r="S272" i="19" s="1"/>
  <c r="S273" i="19" s="1"/>
  <c r="S274" i="19" s="1"/>
  <c r="S275" i="19" s="1"/>
  <c r="S276" i="19" s="1"/>
  <c r="S277" i="19" s="1"/>
  <c r="S278" i="19" s="1"/>
  <c r="S279" i="19" s="1"/>
  <c r="S280" i="19" s="1"/>
  <c r="R182" i="4"/>
  <c r="R183" i="4" s="1"/>
  <c r="P288" i="19" s="1"/>
  <c r="P289" i="19" s="1"/>
  <c r="P290" i="19" s="1"/>
  <c r="P291" i="19" s="1"/>
  <c r="P292" i="19" s="1"/>
  <c r="P293" i="19" s="1"/>
  <c r="P294" i="19" s="1"/>
  <c r="P295" i="19" s="1"/>
  <c r="P296" i="19" s="1"/>
  <c r="P297" i="19" s="1"/>
  <c r="P298" i="19" s="1"/>
  <c r="P299" i="19" s="1"/>
  <c r="P300" i="19" s="1"/>
  <c r="P301" i="19" s="1"/>
  <c r="P302" i="19" s="1"/>
  <c r="P303" i="19" s="1"/>
  <c r="P304" i="19" s="1"/>
  <c r="P305" i="19" s="1"/>
  <c r="P306" i="19" s="1"/>
  <c r="P307" i="19" s="1"/>
  <c r="P308" i="19" s="1"/>
  <c r="P309" i="19" s="1"/>
  <c r="P310" i="19" s="1"/>
  <c r="P311" i="19" s="1"/>
  <c r="T202" i="4"/>
  <c r="T203" i="4" s="1"/>
  <c r="R319" i="19" s="1"/>
  <c r="R320" i="19" s="1"/>
  <c r="R321" i="19" s="1"/>
  <c r="R322" i="19" s="1"/>
  <c r="R323" i="19" s="1"/>
  <c r="R324" i="19" s="1"/>
  <c r="R325" i="19" s="1"/>
  <c r="R326" i="19" s="1"/>
  <c r="R327" i="19" s="1"/>
  <c r="R328" i="19" s="1"/>
  <c r="R329" i="19" s="1"/>
  <c r="R330" i="19" s="1"/>
  <c r="R331" i="19" s="1"/>
  <c r="R332" i="19" s="1"/>
  <c r="R333" i="19" s="1"/>
  <c r="R334" i="19" s="1"/>
  <c r="R335" i="19" s="1"/>
  <c r="R336" i="19" s="1"/>
  <c r="R337" i="19" s="1"/>
  <c r="R338" i="19" s="1"/>
  <c r="R339" i="19" s="1"/>
  <c r="R340" i="19" s="1"/>
  <c r="R341" i="19" s="1"/>
  <c r="R342" i="19" s="1"/>
  <c r="W242" i="4"/>
  <c r="W243" i="4" s="1"/>
  <c r="U405" i="19" s="1"/>
  <c r="M302" i="4"/>
  <c r="M303" i="4" s="1"/>
  <c r="K498" i="19" s="1"/>
  <c r="R342" i="4"/>
  <c r="R343" i="4" s="1"/>
  <c r="P560" i="19" s="1"/>
  <c r="Q362" i="4"/>
  <c r="Q363" i="4" s="1"/>
  <c r="O567" i="19" s="1"/>
  <c r="O568" i="19" s="1"/>
  <c r="O569" i="19" s="1"/>
  <c r="O570" i="19" s="1"/>
  <c r="O571" i="19" s="1"/>
  <c r="O572" i="19" s="1"/>
  <c r="O573" i="19" s="1"/>
  <c r="O574" i="19" s="1"/>
  <c r="O575" i="19" s="1"/>
  <c r="O576" i="19" s="1"/>
  <c r="O577" i="19" s="1"/>
  <c r="O578" i="19" s="1"/>
  <c r="O579" i="19" s="1"/>
  <c r="O580" i="19" s="1"/>
  <c r="O581" i="19" s="1"/>
  <c r="O582" i="19" s="1"/>
  <c r="O583" i="19" s="1"/>
  <c r="O584" i="19" s="1"/>
  <c r="O585" i="19" s="1"/>
  <c r="O586" i="19" s="1"/>
  <c r="O587" i="19" s="1"/>
  <c r="O588" i="19" s="1"/>
  <c r="O589" i="19" s="1"/>
  <c r="O590" i="19" s="1"/>
  <c r="Q97" i="4"/>
  <c r="Q177" i="4"/>
  <c r="J77" i="4"/>
  <c r="J79" i="4" s="1"/>
  <c r="J80" i="4" s="1"/>
  <c r="S117" i="4"/>
  <c r="R57" i="4"/>
  <c r="R117" i="4"/>
  <c r="U297" i="4"/>
  <c r="P37" i="4"/>
  <c r="L397" i="4"/>
  <c r="R77" i="4"/>
  <c r="Q297" i="4"/>
  <c r="S17" i="4"/>
  <c r="P357" i="4"/>
  <c r="V137" i="4"/>
  <c r="N122" i="4"/>
  <c r="N123" i="4" s="1"/>
  <c r="L195" i="19" s="1"/>
  <c r="L196" i="19" s="1"/>
  <c r="L197" i="19" s="1"/>
  <c r="L198" i="19" s="1"/>
  <c r="L199" i="19" s="1"/>
  <c r="L200" i="19" s="1"/>
  <c r="L201" i="19" s="1"/>
  <c r="L202" i="19" s="1"/>
  <c r="L203" i="19" s="1"/>
  <c r="L204" i="19" s="1"/>
  <c r="L205" i="19" s="1"/>
  <c r="L206" i="19" s="1"/>
  <c r="L207" i="19" s="1"/>
  <c r="L208" i="19" s="1"/>
  <c r="L209" i="19" s="1"/>
  <c r="L210" i="19" s="1"/>
  <c r="L211" i="19" s="1"/>
  <c r="L212" i="19" s="1"/>
  <c r="L213" i="19" s="1"/>
  <c r="L214" i="19" s="1"/>
  <c r="L215" i="19" s="1"/>
  <c r="L216" i="19" s="1"/>
  <c r="L217" i="19" s="1"/>
  <c r="L218" i="19" s="1"/>
  <c r="L197" i="4"/>
  <c r="N277" i="4"/>
  <c r="N402" i="4"/>
  <c r="N403" i="4" s="1"/>
  <c r="L629" i="19" s="1"/>
  <c r="L630" i="19" s="1"/>
  <c r="L631" i="19" s="1"/>
  <c r="L632" i="19" s="1"/>
  <c r="L633" i="19" s="1"/>
  <c r="L634" i="19" s="1"/>
  <c r="L635" i="19" s="1"/>
  <c r="L636" i="19" s="1"/>
  <c r="L637" i="19" s="1"/>
  <c r="L638" i="19" s="1"/>
  <c r="L639" i="19" s="1"/>
  <c r="L640" i="19" s="1"/>
  <c r="L641" i="19" s="1"/>
  <c r="L642" i="19" s="1"/>
  <c r="L643" i="19" s="1"/>
  <c r="L644" i="19" s="1"/>
  <c r="L645" i="19" s="1"/>
  <c r="L646" i="19" s="1"/>
  <c r="L647" i="19" s="1"/>
  <c r="L648" i="19" s="1"/>
  <c r="L649" i="19" s="1"/>
  <c r="L650" i="19" s="1"/>
  <c r="L651" i="19" s="1"/>
  <c r="L652" i="19" s="1"/>
  <c r="J337" i="4"/>
  <c r="J339" i="4" s="1"/>
  <c r="J340" i="4" s="1"/>
  <c r="S262" i="4"/>
  <c r="S263" i="4" s="1"/>
  <c r="Q436" i="19" s="1"/>
  <c r="R282" i="4"/>
  <c r="R283" i="4" s="1"/>
  <c r="P443" i="19" s="1"/>
  <c r="P444" i="19" s="1"/>
  <c r="P445" i="19" s="1"/>
  <c r="P446" i="19" s="1"/>
  <c r="P447" i="19" s="1"/>
  <c r="P448" i="19" s="1"/>
  <c r="P449" i="19" s="1"/>
  <c r="P450" i="19" s="1"/>
  <c r="P451" i="19" s="1"/>
  <c r="P452" i="19" s="1"/>
  <c r="P453" i="19" s="1"/>
  <c r="P454" i="19" s="1"/>
  <c r="P455" i="19" s="1"/>
  <c r="P456" i="19" s="1"/>
  <c r="P457" i="19" s="1"/>
  <c r="P458" i="19" s="1"/>
  <c r="P459" i="19" s="1"/>
  <c r="P460" i="19" s="1"/>
  <c r="P461" i="19" s="1"/>
  <c r="P462" i="19" s="1"/>
  <c r="P463" i="19" s="1"/>
  <c r="P464" i="19" s="1"/>
  <c r="P465" i="19" s="1"/>
  <c r="P466" i="19" s="1"/>
  <c r="Q282" i="4"/>
  <c r="Q283" i="4" s="1"/>
  <c r="O443" i="19" s="1"/>
  <c r="O444" i="19" s="1"/>
  <c r="O445" i="19" s="1"/>
  <c r="O446" i="19" s="1"/>
  <c r="O447" i="19" s="1"/>
  <c r="O448" i="19" s="1"/>
  <c r="O449" i="19" s="1"/>
  <c r="O450" i="19" s="1"/>
  <c r="O451" i="19" s="1"/>
  <c r="O452" i="19" s="1"/>
  <c r="O453" i="19" s="1"/>
  <c r="O454" i="19" s="1"/>
  <c r="O455" i="19" s="1"/>
  <c r="O456" i="19" s="1"/>
  <c r="O457" i="19" s="1"/>
  <c r="O458" i="19" s="1"/>
  <c r="O459" i="19" s="1"/>
  <c r="O460" i="19" s="1"/>
  <c r="O461" i="19" s="1"/>
  <c r="O462" i="19" s="1"/>
  <c r="O463" i="19" s="1"/>
  <c r="O464" i="19" s="1"/>
  <c r="O465" i="19" s="1"/>
  <c r="O466" i="19" s="1"/>
  <c r="T302" i="4"/>
  <c r="T303" i="4" s="1"/>
  <c r="R474" i="19" s="1"/>
  <c r="R475" i="19" s="1"/>
  <c r="R476" i="19" s="1"/>
  <c r="R477" i="19" s="1"/>
  <c r="R478" i="19" s="1"/>
  <c r="R479" i="19" s="1"/>
  <c r="R480" i="19" s="1"/>
  <c r="R481" i="19" s="1"/>
  <c r="R482" i="19" s="1"/>
  <c r="R483" i="19" s="1"/>
  <c r="R484" i="19" s="1"/>
  <c r="R485" i="19" s="1"/>
  <c r="R486" i="19" s="1"/>
  <c r="R487" i="19" s="1"/>
  <c r="R488" i="19" s="1"/>
  <c r="R489" i="19" s="1"/>
  <c r="R490" i="19" s="1"/>
  <c r="R491" i="19" s="1"/>
  <c r="R492" i="19" s="1"/>
  <c r="R493" i="19" s="1"/>
  <c r="R494" i="19" s="1"/>
  <c r="R495" i="19" s="1"/>
  <c r="R496" i="19" s="1"/>
  <c r="R497" i="19" s="1"/>
  <c r="N322" i="4"/>
  <c r="N323" i="4" s="1"/>
  <c r="L505" i="19" s="1"/>
  <c r="L506" i="19" s="1"/>
  <c r="L507" i="19" s="1"/>
  <c r="L508" i="19" s="1"/>
  <c r="L509" i="19" s="1"/>
  <c r="L510" i="19" s="1"/>
  <c r="L511" i="19" s="1"/>
  <c r="L512" i="19" s="1"/>
  <c r="L513" i="19" s="1"/>
  <c r="L514" i="19" s="1"/>
  <c r="L515" i="19" s="1"/>
  <c r="L516" i="19" s="1"/>
  <c r="L517" i="19" s="1"/>
  <c r="L518" i="19" s="1"/>
  <c r="L519" i="19" s="1"/>
  <c r="L520" i="19" s="1"/>
  <c r="L521" i="19" s="1"/>
  <c r="L522" i="19" s="1"/>
  <c r="L523" i="19" s="1"/>
  <c r="L524" i="19" s="1"/>
  <c r="L525" i="19" s="1"/>
  <c r="L526" i="19" s="1"/>
  <c r="L527" i="19" s="1"/>
  <c r="L528" i="19" s="1"/>
  <c r="V362" i="4"/>
  <c r="V363" i="4" s="1"/>
  <c r="T591" i="19" s="1"/>
  <c r="L362" i="4"/>
  <c r="L363" i="4" s="1"/>
  <c r="J567" i="19" s="1"/>
  <c r="J568" i="19" s="1"/>
  <c r="J569" i="19" s="1"/>
  <c r="J570" i="19" s="1"/>
  <c r="J571" i="19" s="1"/>
  <c r="J572" i="19" s="1"/>
  <c r="J573" i="19" s="1"/>
  <c r="J574" i="19" s="1"/>
  <c r="J575" i="19" s="1"/>
  <c r="J576" i="19" s="1"/>
  <c r="J577" i="19" s="1"/>
  <c r="J578" i="19" s="1"/>
  <c r="J579" i="19" s="1"/>
  <c r="J580" i="19" s="1"/>
  <c r="J581" i="19" s="1"/>
  <c r="J582" i="19" s="1"/>
  <c r="J583" i="19" s="1"/>
  <c r="J584" i="19" s="1"/>
  <c r="J585" i="19" s="1"/>
  <c r="J586" i="19" s="1"/>
  <c r="J587" i="19" s="1"/>
  <c r="J588" i="19" s="1"/>
  <c r="J589" i="19" s="1"/>
  <c r="J590" i="19" s="1"/>
  <c r="P382" i="4"/>
  <c r="P383" i="4" s="1"/>
  <c r="N598" i="19" s="1"/>
  <c r="N599" i="19" s="1"/>
  <c r="N600" i="19" s="1"/>
  <c r="N601" i="19" s="1"/>
  <c r="N602" i="19" s="1"/>
  <c r="N603" i="19" s="1"/>
  <c r="N604" i="19" s="1"/>
  <c r="N605" i="19" s="1"/>
  <c r="N606" i="19" s="1"/>
  <c r="N607" i="19" s="1"/>
  <c r="N608" i="19" s="1"/>
  <c r="N609" i="19" s="1"/>
  <c r="N610" i="19" s="1"/>
  <c r="N611" i="19" s="1"/>
  <c r="N612" i="19" s="1"/>
  <c r="N613" i="19" s="1"/>
  <c r="N614" i="19" s="1"/>
  <c r="N615" i="19" s="1"/>
  <c r="N616" i="19" s="1"/>
  <c r="N617" i="19" s="1"/>
  <c r="N618" i="19" s="1"/>
  <c r="N619" i="19" s="1"/>
  <c r="N620" i="19" s="1"/>
  <c r="N621" i="19" s="1"/>
  <c r="R382" i="4"/>
  <c r="R383" i="4" s="1"/>
  <c r="P598" i="19" s="1"/>
  <c r="P599" i="19" s="1"/>
  <c r="P600" i="19" s="1"/>
  <c r="P601" i="19" s="1"/>
  <c r="P602" i="19" s="1"/>
  <c r="P603" i="19" s="1"/>
  <c r="P604" i="19" s="1"/>
  <c r="P605" i="19" s="1"/>
  <c r="P606" i="19" s="1"/>
  <c r="P607" i="19" s="1"/>
  <c r="P608" i="19" s="1"/>
  <c r="P609" i="19" s="1"/>
  <c r="P610" i="19" s="1"/>
  <c r="P611" i="19" s="1"/>
  <c r="P612" i="19" s="1"/>
  <c r="P613" i="19" s="1"/>
  <c r="P614" i="19" s="1"/>
  <c r="P615" i="19" s="1"/>
  <c r="P616" i="19" s="1"/>
  <c r="P617" i="19" s="1"/>
  <c r="P618" i="19" s="1"/>
  <c r="P619" i="19" s="1"/>
  <c r="P620" i="19" s="1"/>
  <c r="P621" i="19" s="1"/>
  <c r="S402" i="4"/>
  <c r="S403" i="4" s="1"/>
  <c r="Q629" i="19" s="1"/>
  <c r="Q630" i="19" s="1"/>
  <c r="Q631" i="19" s="1"/>
  <c r="Q632" i="19" s="1"/>
  <c r="Q633" i="19" s="1"/>
  <c r="Q634" i="19" s="1"/>
  <c r="Q635" i="19" s="1"/>
  <c r="Q636" i="19" s="1"/>
  <c r="Q637" i="19" s="1"/>
  <c r="Q638" i="19" s="1"/>
  <c r="Q639" i="19" s="1"/>
  <c r="Q640" i="19" s="1"/>
  <c r="Q641" i="19" s="1"/>
  <c r="Q642" i="19" s="1"/>
  <c r="Q643" i="19" s="1"/>
  <c r="Q644" i="19" s="1"/>
  <c r="Q645" i="19" s="1"/>
  <c r="Q646" i="19" s="1"/>
  <c r="Q647" i="19" s="1"/>
  <c r="Q648" i="19" s="1"/>
  <c r="Q649" i="19" s="1"/>
  <c r="Q650" i="19" s="1"/>
  <c r="Q651" i="19" s="1"/>
  <c r="Q652" i="19" s="1"/>
  <c r="W402" i="4"/>
  <c r="W403" i="4" s="1"/>
  <c r="U653" i="19" s="1"/>
  <c r="G102" i="4"/>
  <c r="G103" i="4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K357" i="4"/>
  <c r="M57" i="4"/>
  <c r="Q217" i="4"/>
  <c r="O237" i="4"/>
  <c r="P317" i="4"/>
  <c r="R277" i="4"/>
  <c r="M377" i="4"/>
  <c r="N97" i="4"/>
  <c r="K237" i="4"/>
  <c r="R357" i="4"/>
  <c r="L57" i="4"/>
  <c r="J177" i="4"/>
  <c r="O357" i="4"/>
  <c r="K322" i="4"/>
  <c r="K323" i="4" s="1"/>
  <c r="I505" i="19" s="1"/>
  <c r="I506" i="19" s="1"/>
  <c r="I507" i="19" s="1"/>
  <c r="I508" i="19" s="1"/>
  <c r="I509" i="19" s="1"/>
  <c r="I510" i="19" s="1"/>
  <c r="I511" i="19" s="1"/>
  <c r="I512" i="19" s="1"/>
  <c r="I513" i="19" s="1"/>
  <c r="I514" i="19" s="1"/>
  <c r="I515" i="19" s="1"/>
  <c r="I516" i="19" s="1"/>
  <c r="I517" i="19" s="1"/>
  <c r="I518" i="19" s="1"/>
  <c r="I519" i="19" s="1"/>
  <c r="I520" i="19" s="1"/>
  <c r="I521" i="19" s="1"/>
  <c r="I522" i="19" s="1"/>
  <c r="I523" i="19" s="1"/>
  <c r="I524" i="19" s="1"/>
  <c r="I525" i="19" s="1"/>
  <c r="I526" i="19" s="1"/>
  <c r="I527" i="19" s="1"/>
  <c r="I528" i="19" s="1"/>
  <c r="M157" i="4"/>
  <c r="U197" i="4"/>
  <c r="K337" i="4"/>
  <c r="N117" i="4"/>
  <c r="K217" i="4"/>
  <c r="T277" i="4"/>
  <c r="O397" i="4"/>
  <c r="V237" i="4"/>
  <c r="K117" i="4"/>
  <c r="K197" i="4"/>
  <c r="O17" i="4"/>
  <c r="Q37" i="4"/>
  <c r="O102" i="4"/>
  <c r="O103" i="4" s="1"/>
  <c r="M164" i="19" s="1"/>
  <c r="M165" i="19" s="1"/>
  <c r="M166" i="19" s="1"/>
  <c r="M167" i="19" s="1"/>
  <c r="M168" i="19" s="1"/>
  <c r="M169" i="19" s="1"/>
  <c r="M170" i="19" s="1"/>
  <c r="M171" i="19" s="1"/>
  <c r="M172" i="19" s="1"/>
  <c r="M173" i="19" s="1"/>
  <c r="M174" i="19" s="1"/>
  <c r="M175" i="19" s="1"/>
  <c r="M176" i="19" s="1"/>
  <c r="M177" i="19" s="1"/>
  <c r="M178" i="19" s="1"/>
  <c r="M179" i="19" s="1"/>
  <c r="M180" i="19" s="1"/>
  <c r="M181" i="19" s="1"/>
  <c r="M182" i="19" s="1"/>
  <c r="M183" i="19" s="1"/>
  <c r="M184" i="19" s="1"/>
  <c r="M185" i="19" s="1"/>
  <c r="M186" i="19" s="1"/>
  <c r="M187" i="19" s="1"/>
  <c r="J377" i="4"/>
  <c r="J379" i="4" s="1"/>
  <c r="J380" i="4" s="1"/>
  <c r="Q357" i="4"/>
  <c r="U257" i="4"/>
  <c r="T257" i="4"/>
  <c r="N302" i="4"/>
  <c r="N303" i="4" s="1"/>
  <c r="L474" i="19" s="1"/>
  <c r="L475" i="19" s="1"/>
  <c r="L476" i="19" s="1"/>
  <c r="L477" i="19" s="1"/>
  <c r="L478" i="19" s="1"/>
  <c r="L479" i="19" s="1"/>
  <c r="L480" i="19" s="1"/>
  <c r="L481" i="19" s="1"/>
  <c r="L482" i="19" s="1"/>
  <c r="L483" i="19" s="1"/>
  <c r="L484" i="19" s="1"/>
  <c r="L485" i="19" s="1"/>
  <c r="L486" i="19" s="1"/>
  <c r="L487" i="19" s="1"/>
  <c r="L488" i="19" s="1"/>
  <c r="L489" i="19" s="1"/>
  <c r="L490" i="19" s="1"/>
  <c r="L491" i="19" s="1"/>
  <c r="L492" i="19" s="1"/>
  <c r="L493" i="19" s="1"/>
  <c r="L494" i="19" s="1"/>
  <c r="L495" i="19" s="1"/>
  <c r="L496" i="19" s="1"/>
  <c r="L497" i="19" s="1"/>
  <c r="S217" i="4"/>
  <c r="Q57" i="4"/>
  <c r="K257" i="4"/>
  <c r="J342" i="4"/>
  <c r="J343" i="4" s="1"/>
  <c r="H536" i="19" s="1"/>
  <c r="H537" i="19" s="1"/>
  <c r="H538" i="19" s="1"/>
  <c r="H539" i="19" s="1"/>
  <c r="H540" i="19" s="1"/>
  <c r="H541" i="19" s="1"/>
  <c r="H542" i="19" s="1"/>
  <c r="H543" i="19" s="1"/>
  <c r="H544" i="19" s="1"/>
  <c r="H545" i="19" s="1"/>
  <c r="H546" i="19" s="1"/>
  <c r="H547" i="19" s="1"/>
  <c r="H548" i="19" s="1"/>
  <c r="H549" i="19" s="1"/>
  <c r="H550" i="19" s="1"/>
  <c r="H551" i="19" s="1"/>
  <c r="H552" i="19" s="1"/>
  <c r="H553" i="19" s="1"/>
  <c r="H554" i="19" s="1"/>
  <c r="H555" i="19" s="1"/>
  <c r="H556" i="19" s="1"/>
  <c r="H557" i="19" s="1"/>
  <c r="H558" i="19" s="1"/>
  <c r="H559" i="19" s="1"/>
  <c r="K242" i="4"/>
  <c r="K243" i="4" s="1"/>
  <c r="I381" i="19" s="1"/>
  <c r="I382" i="19" s="1"/>
  <c r="I383" i="19" s="1"/>
  <c r="I384" i="19" s="1"/>
  <c r="I385" i="19" s="1"/>
  <c r="I386" i="19" s="1"/>
  <c r="I387" i="19" s="1"/>
  <c r="I388" i="19" s="1"/>
  <c r="I389" i="19" s="1"/>
  <c r="I390" i="19" s="1"/>
  <c r="I391" i="19" s="1"/>
  <c r="I392" i="19" s="1"/>
  <c r="I393" i="19" s="1"/>
  <c r="I394" i="19" s="1"/>
  <c r="I395" i="19" s="1"/>
  <c r="I396" i="19" s="1"/>
  <c r="I397" i="19" s="1"/>
  <c r="I398" i="19" s="1"/>
  <c r="I399" i="19" s="1"/>
  <c r="I400" i="19" s="1"/>
  <c r="I401" i="19" s="1"/>
  <c r="I402" i="19" s="1"/>
  <c r="I403" i="19" s="1"/>
  <c r="I404" i="19" s="1"/>
  <c r="U77" i="4"/>
  <c r="Q397" i="4"/>
  <c r="R242" i="4"/>
  <c r="R243" i="4" s="1"/>
  <c r="P381" i="19" s="1"/>
  <c r="P382" i="19" s="1"/>
  <c r="P383" i="19" s="1"/>
  <c r="P384" i="19" s="1"/>
  <c r="P385" i="19" s="1"/>
  <c r="P386" i="19" s="1"/>
  <c r="P387" i="19" s="1"/>
  <c r="P388" i="19" s="1"/>
  <c r="P389" i="19" s="1"/>
  <c r="P390" i="19" s="1"/>
  <c r="P391" i="19" s="1"/>
  <c r="P392" i="19" s="1"/>
  <c r="P393" i="19" s="1"/>
  <c r="P394" i="19" s="1"/>
  <c r="P395" i="19" s="1"/>
  <c r="P396" i="19" s="1"/>
  <c r="P397" i="19" s="1"/>
  <c r="P398" i="19" s="1"/>
  <c r="P399" i="19" s="1"/>
  <c r="P400" i="19" s="1"/>
  <c r="P401" i="19" s="1"/>
  <c r="P402" i="19" s="1"/>
  <c r="P403" i="19" s="1"/>
  <c r="P404" i="19" s="1"/>
  <c r="R42" i="4"/>
  <c r="R43" i="4" s="1"/>
  <c r="P71" i="19" s="1"/>
  <c r="P72" i="19" s="1"/>
  <c r="P73" i="19" s="1"/>
  <c r="P74" i="19" s="1"/>
  <c r="P75" i="19" s="1"/>
  <c r="P76" i="19" s="1"/>
  <c r="P77" i="19" s="1"/>
  <c r="P78" i="19" s="1"/>
  <c r="P79" i="19" s="1"/>
  <c r="P80" i="19" s="1"/>
  <c r="P81" i="19" s="1"/>
  <c r="P82" i="19" s="1"/>
  <c r="P83" i="19" s="1"/>
  <c r="P84" i="19" s="1"/>
  <c r="P85" i="19" s="1"/>
  <c r="P86" i="19" s="1"/>
  <c r="P87" i="19" s="1"/>
  <c r="P88" i="19" s="1"/>
  <c r="P89" i="19" s="1"/>
  <c r="P90" i="19" s="1"/>
  <c r="P91" i="19" s="1"/>
  <c r="P92" i="19" s="1"/>
  <c r="P93" i="19" s="1"/>
  <c r="P94" i="19" s="1"/>
  <c r="S82" i="4"/>
  <c r="S83" i="4" s="1"/>
  <c r="Q133" i="19" s="1"/>
  <c r="Q134" i="19" s="1"/>
  <c r="Q135" i="19" s="1"/>
  <c r="Q136" i="19" s="1"/>
  <c r="Q137" i="19" s="1"/>
  <c r="Q138" i="19" s="1"/>
  <c r="Q139" i="19" s="1"/>
  <c r="Q140" i="19" s="1"/>
  <c r="Q141" i="19" s="1"/>
  <c r="Q142" i="19" s="1"/>
  <c r="Q143" i="19" s="1"/>
  <c r="Q144" i="19" s="1"/>
  <c r="Q145" i="19" s="1"/>
  <c r="Q146" i="19" s="1"/>
  <c r="Q147" i="19" s="1"/>
  <c r="Q148" i="19" s="1"/>
  <c r="Q149" i="19" s="1"/>
  <c r="Q150" i="19" s="1"/>
  <c r="Q151" i="19" s="1"/>
  <c r="Q152" i="19" s="1"/>
  <c r="Q153" i="19" s="1"/>
  <c r="Q154" i="19" s="1"/>
  <c r="Q155" i="19" s="1"/>
  <c r="Q156" i="19" s="1"/>
  <c r="P102" i="4"/>
  <c r="P103" i="4" s="1"/>
  <c r="N164" i="19" s="1"/>
  <c r="N165" i="19" s="1"/>
  <c r="N166" i="19" s="1"/>
  <c r="N167" i="19" s="1"/>
  <c r="N168" i="19" s="1"/>
  <c r="N169" i="19" s="1"/>
  <c r="N170" i="19" s="1"/>
  <c r="N171" i="19" s="1"/>
  <c r="N172" i="19" s="1"/>
  <c r="N173" i="19" s="1"/>
  <c r="N174" i="19" s="1"/>
  <c r="N175" i="19" s="1"/>
  <c r="N176" i="19" s="1"/>
  <c r="N177" i="19" s="1"/>
  <c r="N178" i="19" s="1"/>
  <c r="N179" i="19" s="1"/>
  <c r="N180" i="19" s="1"/>
  <c r="N181" i="19" s="1"/>
  <c r="N182" i="19" s="1"/>
  <c r="N183" i="19" s="1"/>
  <c r="N184" i="19" s="1"/>
  <c r="N185" i="19" s="1"/>
  <c r="N186" i="19" s="1"/>
  <c r="N187" i="19" s="1"/>
  <c r="W102" i="4"/>
  <c r="W103" i="4" s="1"/>
  <c r="U164" i="19" s="1"/>
  <c r="U165" i="19" s="1"/>
  <c r="U166" i="19" s="1"/>
  <c r="U167" i="19" s="1"/>
  <c r="U168" i="19" s="1"/>
  <c r="U169" i="19" s="1"/>
  <c r="U170" i="19" s="1"/>
  <c r="U171" i="19" s="1"/>
  <c r="U172" i="19" s="1"/>
  <c r="U173" i="19" s="1"/>
  <c r="U174" i="19" s="1"/>
  <c r="U175" i="19" s="1"/>
  <c r="U176" i="19" s="1"/>
  <c r="U177" i="19" s="1"/>
  <c r="U178" i="19" s="1"/>
  <c r="U179" i="19" s="1"/>
  <c r="U180" i="19" s="1"/>
  <c r="U181" i="19" s="1"/>
  <c r="U182" i="19" s="1"/>
  <c r="U183" i="19" s="1"/>
  <c r="U184" i="19" s="1"/>
  <c r="U185" i="19" s="1"/>
  <c r="U186" i="19" s="1"/>
  <c r="U187" i="19" s="1"/>
  <c r="S162" i="4"/>
  <c r="S163" i="4" s="1"/>
  <c r="Q257" i="19" s="1"/>
  <c r="Q258" i="19" s="1"/>
  <c r="Q259" i="19" s="1"/>
  <c r="Q260" i="19" s="1"/>
  <c r="Q261" i="19" s="1"/>
  <c r="Q262" i="19" s="1"/>
  <c r="Q263" i="19" s="1"/>
  <c r="Q264" i="19" s="1"/>
  <c r="Q265" i="19" s="1"/>
  <c r="Q266" i="19" s="1"/>
  <c r="Q267" i="19" s="1"/>
  <c r="Q268" i="19" s="1"/>
  <c r="Q269" i="19" s="1"/>
  <c r="Q270" i="19" s="1"/>
  <c r="Q271" i="19" s="1"/>
  <c r="Q272" i="19" s="1"/>
  <c r="Q273" i="19" s="1"/>
  <c r="Q274" i="19" s="1"/>
  <c r="Q275" i="19" s="1"/>
  <c r="Q276" i="19" s="1"/>
  <c r="Q277" i="19" s="1"/>
  <c r="Q278" i="19" s="1"/>
  <c r="Q279" i="19" s="1"/>
  <c r="Q280" i="19" s="1"/>
  <c r="U182" i="4"/>
  <c r="U183" i="4" s="1"/>
  <c r="S288" i="19" s="1"/>
  <c r="S289" i="19" s="1"/>
  <c r="S290" i="19" s="1"/>
  <c r="S291" i="19" s="1"/>
  <c r="S292" i="19" s="1"/>
  <c r="S293" i="19" s="1"/>
  <c r="S294" i="19" s="1"/>
  <c r="S295" i="19" s="1"/>
  <c r="S296" i="19" s="1"/>
  <c r="S297" i="19" s="1"/>
  <c r="S298" i="19" s="1"/>
  <c r="S299" i="19" s="1"/>
  <c r="S300" i="19" s="1"/>
  <c r="S301" i="19" s="1"/>
  <c r="S302" i="19" s="1"/>
  <c r="S303" i="19" s="1"/>
  <c r="S304" i="19" s="1"/>
  <c r="S305" i="19" s="1"/>
  <c r="S306" i="19" s="1"/>
  <c r="S307" i="19" s="1"/>
  <c r="S308" i="19" s="1"/>
  <c r="S309" i="19" s="1"/>
  <c r="S310" i="19" s="1"/>
  <c r="S311" i="19" s="1"/>
  <c r="M182" i="4"/>
  <c r="M183" i="4" s="1"/>
  <c r="K288" i="19" s="1"/>
  <c r="K289" i="19" s="1"/>
  <c r="K290" i="19" s="1"/>
  <c r="K291" i="19" s="1"/>
  <c r="K292" i="19" s="1"/>
  <c r="K293" i="19" s="1"/>
  <c r="K294" i="19" s="1"/>
  <c r="K295" i="19" s="1"/>
  <c r="K296" i="19" s="1"/>
  <c r="K297" i="19" s="1"/>
  <c r="K298" i="19" s="1"/>
  <c r="K299" i="19" s="1"/>
  <c r="K300" i="19" s="1"/>
  <c r="K301" i="19" s="1"/>
  <c r="K302" i="19" s="1"/>
  <c r="K303" i="19" s="1"/>
  <c r="K304" i="19" s="1"/>
  <c r="K305" i="19" s="1"/>
  <c r="K306" i="19" s="1"/>
  <c r="K307" i="19" s="1"/>
  <c r="K308" i="19" s="1"/>
  <c r="K309" i="19" s="1"/>
  <c r="K310" i="19" s="1"/>
  <c r="K311" i="19" s="1"/>
  <c r="Q202" i="4"/>
  <c r="Q203" i="4" s="1"/>
  <c r="O319" i="19" s="1"/>
  <c r="O320" i="19" s="1"/>
  <c r="O321" i="19" s="1"/>
  <c r="O322" i="19" s="1"/>
  <c r="O323" i="19" s="1"/>
  <c r="O324" i="19" s="1"/>
  <c r="O325" i="19" s="1"/>
  <c r="O326" i="19" s="1"/>
  <c r="O327" i="19" s="1"/>
  <c r="O328" i="19" s="1"/>
  <c r="O329" i="19" s="1"/>
  <c r="O330" i="19" s="1"/>
  <c r="O331" i="19" s="1"/>
  <c r="O332" i="19" s="1"/>
  <c r="O333" i="19" s="1"/>
  <c r="O334" i="19" s="1"/>
  <c r="O335" i="19" s="1"/>
  <c r="O336" i="19" s="1"/>
  <c r="O337" i="19" s="1"/>
  <c r="O338" i="19" s="1"/>
  <c r="O339" i="19" s="1"/>
  <c r="O340" i="19" s="1"/>
  <c r="O341" i="19" s="1"/>
  <c r="O342" i="19" s="1"/>
  <c r="M202" i="4"/>
  <c r="M203" i="4" s="1"/>
  <c r="K319" i="19" s="1"/>
  <c r="K320" i="19" s="1"/>
  <c r="K321" i="19" s="1"/>
  <c r="K322" i="19" s="1"/>
  <c r="K323" i="19" s="1"/>
  <c r="K324" i="19" s="1"/>
  <c r="K325" i="19" s="1"/>
  <c r="K326" i="19" s="1"/>
  <c r="K327" i="19" s="1"/>
  <c r="K328" i="19" s="1"/>
  <c r="K329" i="19" s="1"/>
  <c r="K330" i="19" s="1"/>
  <c r="K331" i="19" s="1"/>
  <c r="K332" i="19" s="1"/>
  <c r="K333" i="19" s="1"/>
  <c r="K334" i="19" s="1"/>
  <c r="K335" i="19" s="1"/>
  <c r="K336" i="19" s="1"/>
  <c r="K337" i="19" s="1"/>
  <c r="K338" i="19" s="1"/>
  <c r="K339" i="19" s="1"/>
  <c r="K340" i="19" s="1"/>
  <c r="K341" i="19" s="1"/>
  <c r="K342" i="19" s="1"/>
  <c r="N222" i="4"/>
  <c r="N223" i="4" s="1"/>
  <c r="L350" i="19" s="1"/>
  <c r="L351" i="19" s="1"/>
  <c r="L352" i="19" s="1"/>
  <c r="L353" i="19" s="1"/>
  <c r="L354" i="19" s="1"/>
  <c r="L355" i="19" s="1"/>
  <c r="L356" i="19" s="1"/>
  <c r="L357" i="19" s="1"/>
  <c r="L358" i="19" s="1"/>
  <c r="L359" i="19" s="1"/>
  <c r="L360" i="19" s="1"/>
  <c r="L361" i="19" s="1"/>
  <c r="L362" i="19" s="1"/>
  <c r="L363" i="19" s="1"/>
  <c r="L364" i="19" s="1"/>
  <c r="L365" i="19" s="1"/>
  <c r="L366" i="19" s="1"/>
  <c r="L367" i="19" s="1"/>
  <c r="L368" i="19" s="1"/>
  <c r="L369" i="19" s="1"/>
  <c r="L370" i="19" s="1"/>
  <c r="L371" i="19" s="1"/>
  <c r="L372" i="19" s="1"/>
  <c r="L373" i="19" s="1"/>
  <c r="P222" i="4"/>
  <c r="P223" i="4" s="1"/>
  <c r="N374" i="19" s="1"/>
  <c r="N242" i="4"/>
  <c r="N243" i="4" s="1"/>
  <c r="L381" i="19" s="1"/>
  <c r="L382" i="19" s="1"/>
  <c r="L383" i="19" s="1"/>
  <c r="L384" i="19" s="1"/>
  <c r="L385" i="19" s="1"/>
  <c r="L386" i="19" s="1"/>
  <c r="L387" i="19" s="1"/>
  <c r="L388" i="19" s="1"/>
  <c r="L389" i="19" s="1"/>
  <c r="L390" i="19" s="1"/>
  <c r="L391" i="19" s="1"/>
  <c r="L392" i="19" s="1"/>
  <c r="L393" i="19" s="1"/>
  <c r="L394" i="19" s="1"/>
  <c r="L395" i="19" s="1"/>
  <c r="L396" i="19" s="1"/>
  <c r="L397" i="19" s="1"/>
  <c r="L398" i="19" s="1"/>
  <c r="L399" i="19" s="1"/>
  <c r="L400" i="19" s="1"/>
  <c r="L401" i="19" s="1"/>
  <c r="L402" i="19" s="1"/>
  <c r="L403" i="19" s="1"/>
  <c r="L404" i="19" s="1"/>
  <c r="Q262" i="4"/>
  <c r="Q263" i="4" s="1"/>
  <c r="O436" i="19" s="1"/>
  <c r="U282" i="4"/>
  <c r="U283" i="4" s="1"/>
  <c r="S467" i="19" s="1"/>
  <c r="L282" i="4"/>
  <c r="L283" i="4" s="1"/>
  <c r="J467" i="19" s="1"/>
  <c r="L302" i="4"/>
  <c r="L303" i="4" s="1"/>
  <c r="J498" i="19" s="1"/>
  <c r="V322" i="4"/>
  <c r="V323" i="4" s="1"/>
  <c r="T505" i="19" s="1"/>
  <c r="T506" i="19" s="1"/>
  <c r="T507" i="19" s="1"/>
  <c r="T508" i="19" s="1"/>
  <c r="T509" i="19" s="1"/>
  <c r="T510" i="19" s="1"/>
  <c r="T511" i="19" s="1"/>
  <c r="T512" i="19" s="1"/>
  <c r="T513" i="19" s="1"/>
  <c r="T514" i="19" s="1"/>
  <c r="T515" i="19" s="1"/>
  <c r="T516" i="19" s="1"/>
  <c r="T517" i="19" s="1"/>
  <c r="T518" i="19" s="1"/>
  <c r="T519" i="19" s="1"/>
  <c r="T520" i="19" s="1"/>
  <c r="T521" i="19" s="1"/>
  <c r="T522" i="19" s="1"/>
  <c r="T523" i="19" s="1"/>
  <c r="T524" i="19" s="1"/>
  <c r="T525" i="19" s="1"/>
  <c r="T526" i="19" s="1"/>
  <c r="T527" i="19" s="1"/>
  <c r="T528" i="19" s="1"/>
  <c r="S322" i="4"/>
  <c r="S323" i="4" s="1"/>
  <c r="Q505" i="19" s="1"/>
  <c r="Q506" i="19" s="1"/>
  <c r="Q507" i="19" s="1"/>
  <c r="Q508" i="19" s="1"/>
  <c r="Q509" i="19" s="1"/>
  <c r="Q510" i="19" s="1"/>
  <c r="Q511" i="19" s="1"/>
  <c r="Q512" i="19" s="1"/>
  <c r="Q513" i="19" s="1"/>
  <c r="Q514" i="19" s="1"/>
  <c r="Q515" i="19" s="1"/>
  <c r="Q516" i="19" s="1"/>
  <c r="Q517" i="19" s="1"/>
  <c r="Q518" i="19" s="1"/>
  <c r="Q519" i="19" s="1"/>
  <c r="Q520" i="19" s="1"/>
  <c r="Q521" i="19" s="1"/>
  <c r="Q522" i="19" s="1"/>
  <c r="Q523" i="19" s="1"/>
  <c r="Q524" i="19" s="1"/>
  <c r="Q525" i="19" s="1"/>
  <c r="Q526" i="19" s="1"/>
  <c r="Q527" i="19" s="1"/>
  <c r="Q528" i="19" s="1"/>
  <c r="S342" i="4"/>
  <c r="S343" i="4" s="1"/>
  <c r="Q560" i="19" s="1"/>
  <c r="N342" i="4"/>
  <c r="N343" i="4" s="1"/>
  <c r="L536" i="19" s="1"/>
  <c r="L537" i="19" s="1"/>
  <c r="L538" i="19" s="1"/>
  <c r="L539" i="19" s="1"/>
  <c r="L540" i="19" s="1"/>
  <c r="L541" i="19" s="1"/>
  <c r="L542" i="19" s="1"/>
  <c r="L543" i="19" s="1"/>
  <c r="L544" i="19" s="1"/>
  <c r="L545" i="19" s="1"/>
  <c r="L546" i="19" s="1"/>
  <c r="L547" i="19" s="1"/>
  <c r="L548" i="19" s="1"/>
  <c r="L549" i="19" s="1"/>
  <c r="L550" i="19" s="1"/>
  <c r="L551" i="19" s="1"/>
  <c r="L552" i="19" s="1"/>
  <c r="L553" i="19" s="1"/>
  <c r="L554" i="19" s="1"/>
  <c r="L555" i="19" s="1"/>
  <c r="L556" i="19" s="1"/>
  <c r="L557" i="19" s="1"/>
  <c r="L558" i="19" s="1"/>
  <c r="L559" i="19" s="1"/>
  <c r="T362" i="4"/>
  <c r="T363" i="4" s="1"/>
  <c r="R567" i="19" s="1"/>
  <c r="R568" i="19" s="1"/>
  <c r="R569" i="19" s="1"/>
  <c r="R570" i="19" s="1"/>
  <c r="R571" i="19" s="1"/>
  <c r="R572" i="19" s="1"/>
  <c r="R573" i="19" s="1"/>
  <c r="R574" i="19" s="1"/>
  <c r="R575" i="19" s="1"/>
  <c r="R576" i="19" s="1"/>
  <c r="R577" i="19" s="1"/>
  <c r="R578" i="19" s="1"/>
  <c r="R579" i="19" s="1"/>
  <c r="R580" i="19" s="1"/>
  <c r="R581" i="19" s="1"/>
  <c r="R582" i="19" s="1"/>
  <c r="R583" i="19" s="1"/>
  <c r="R584" i="19" s="1"/>
  <c r="R585" i="19" s="1"/>
  <c r="R586" i="19" s="1"/>
  <c r="R587" i="19" s="1"/>
  <c r="R588" i="19" s="1"/>
  <c r="R589" i="19" s="1"/>
  <c r="R590" i="19" s="1"/>
  <c r="V382" i="4"/>
  <c r="V383" i="4" s="1"/>
  <c r="T622" i="19" s="1"/>
  <c r="T382" i="4"/>
  <c r="T383" i="4" s="1"/>
  <c r="R598" i="19" s="1"/>
  <c r="R599" i="19" s="1"/>
  <c r="R600" i="19" s="1"/>
  <c r="R601" i="19" s="1"/>
  <c r="R602" i="19" s="1"/>
  <c r="R603" i="19" s="1"/>
  <c r="R604" i="19" s="1"/>
  <c r="R605" i="19" s="1"/>
  <c r="R606" i="19" s="1"/>
  <c r="R607" i="19" s="1"/>
  <c r="R608" i="19" s="1"/>
  <c r="R609" i="19" s="1"/>
  <c r="R610" i="19" s="1"/>
  <c r="R611" i="19" s="1"/>
  <c r="R612" i="19" s="1"/>
  <c r="R613" i="19" s="1"/>
  <c r="R614" i="19" s="1"/>
  <c r="R615" i="19" s="1"/>
  <c r="R616" i="19" s="1"/>
  <c r="R617" i="19" s="1"/>
  <c r="R618" i="19" s="1"/>
  <c r="R619" i="19" s="1"/>
  <c r="R620" i="19" s="1"/>
  <c r="R621" i="19" s="1"/>
  <c r="V402" i="4"/>
  <c r="V403" i="4" s="1"/>
  <c r="T629" i="19" s="1"/>
  <c r="T630" i="19" s="1"/>
  <c r="T631" i="19" s="1"/>
  <c r="T632" i="19" s="1"/>
  <c r="T633" i="19" s="1"/>
  <c r="T634" i="19" s="1"/>
  <c r="T635" i="19" s="1"/>
  <c r="T636" i="19" s="1"/>
  <c r="T637" i="19" s="1"/>
  <c r="T638" i="19" s="1"/>
  <c r="T639" i="19" s="1"/>
  <c r="T640" i="19" s="1"/>
  <c r="T641" i="19" s="1"/>
  <c r="T642" i="19" s="1"/>
  <c r="T643" i="19" s="1"/>
  <c r="T644" i="19" s="1"/>
  <c r="T645" i="19" s="1"/>
  <c r="T646" i="19" s="1"/>
  <c r="T647" i="19" s="1"/>
  <c r="T648" i="19" s="1"/>
  <c r="T649" i="19" s="1"/>
  <c r="T650" i="19" s="1"/>
  <c r="T651" i="19" s="1"/>
  <c r="T652" i="19" s="1"/>
  <c r="S197" i="4"/>
  <c r="J37" i="4"/>
  <c r="J39" i="4" s="1"/>
  <c r="J40" i="4" s="1"/>
  <c r="J237" i="4"/>
  <c r="J239" i="4" s="1"/>
  <c r="J240" i="4" s="1"/>
  <c r="V37" i="4"/>
  <c r="W337" i="4"/>
  <c r="T237" i="4"/>
  <c r="N317" i="4"/>
  <c r="L317" i="4"/>
  <c r="W397" i="4"/>
  <c r="K297" i="4"/>
  <c r="L37" i="4"/>
  <c r="O177" i="4"/>
  <c r="S277" i="4"/>
  <c r="J277" i="4"/>
  <c r="J279" i="4" s="1"/>
  <c r="J280" i="4" s="1"/>
  <c r="R397" i="4"/>
  <c r="U397" i="4"/>
  <c r="O217" i="4"/>
  <c r="L157" i="4"/>
  <c r="Q237" i="4"/>
  <c r="W317" i="4"/>
  <c r="T37" i="4"/>
  <c r="Q302" i="4"/>
  <c r="Q303" i="4" s="1"/>
  <c r="O498" i="19" s="1"/>
  <c r="P297" i="4"/>
  <c r="N177" i="4"/>
  <c r="U137" i="4"/>
  <c r="M362" i="4"/>
  <c r="M363" i="4" s="1"/>
  <c r="K591" i="19" s="1"/>
  <c r="Q322" i="4"/>
  <c r="Q323" i="4" s="1"/>
  <c r="O529" i="19" s="1"/>
  <c r="O257" i="4"/>
  <c r="J197" i="4"/>
  <c r="J199" i="4" s="1"/>
  <c r="J200" i="4" s="1"/>
  <c r="S57" i="4"/>
  <c r="O342" i="4"/>
  <c r="O343" i="4" s="1"/>
  <c r="M536" i="19" s="1"/>
  <c r="M537" i="19" s="1"/>
  <c r="M538" i="19" s="1"/>
  <c r="M539" i="19" s="1"/>
  <c r="M540" i="19" s="1"/>
  <c r="M541" i="19" s="1"/>
  <c r="M542" i="19" s="1"/>
  <c r="M543" i="19" s="1"/>
  <c r="M544" i="19" s="1"/>
  <c r="M545" i="19" s="1"/>
  <c r="M546" i="19" s="1"/>
  <c r="M547" i="19" s="1"/>
  <c r="M548" i="19" s="1"/>
  <c r="M549" i="19" s="1"/>
  <c r="M550" i="19" s="1"/>
  <c r="M551" i="19" s="1"/>
  <c r="M552" i="19" s="1"/>
  <c r="M553" i="19" s="1"/>
  <c r="M554" i="19" s="1"/>
  <c r="M555" i="19" s="1"/>
  <c r="M556" i="19" s="1"/>
  <c r="M557" i="19" s="1"/>
  <c r="M558" i="19" s="1"/>
  <c r="M559" i="19" s="1"/>
  <c r="O182" i="4"/>
  <c r="O183" i="4" s="1"/>
  <c r="M288" i="19" s="1"/>
  <c r="M289" i="19" s="1"/>
  <c r="M290" i="19" s="1"/>
  <c r="M291" i="19" s="1"/>
  <c r="M292" i="19" s="1"/>
  <c r="M293" i="19" s="1"/>
  <c r="M294" i="19" s="1"/>
  <c r="M295" i="19" s="1"/>
  <c r="M296" i="19" s="1"/>
  <c r="M297" i="19" s="1"/>
  <c r="M298" i="19" s="1"/>
  <c r="M299" i="19" s="1"/>
  <c r="M300" i="19" s="1"/>
  <c r="M301" i="19" s="1"/>
  <c r="M302" i="19" s="1"/>
  <c r="M303" i="19" s="1"/>
  <c r="M304" i="19" s="1"/>
  <c r="M305" i="19" s="1"/>
  <c r="M306" i="19" s="1"/>
  <c r="M307" i="19" s="1"/>
  <c r="M308" i="19" s="1"/>
  <c r="M309" i="19" s="1"/>
  <c r="M310" i="19" s="1"/>
  <c r="M311" i="19" s="1"/>
  <c r="N202" i="4"/>
  <c r="N203" i="4" s="1"/>
  <c r="L319" i="19" s="1"/>
  <c r="L320" i="19" s="1"/>
  <c r="L321" i="19" s="1"/>
  <c r="L322" i="19" s="1"/>
  <c r="L323" i="19" s="1"/>
  <c r="L324" i="19" s="1"/>
  <c r="L325" i="19" s="1"/>
  <c r="L326" i="19" s="1"/>
  <c r="L327" i="19" s="1"/>
  <c r="L328" i="19" s="1"/>
  <c r="L329" i="19" s="1"/>
  <c r="L330" i="19" s="1"/>
  <c r="L331" i="19" s="1"/>
  <c r="L332" i="19" s="1"/>
  <c r="L333" i="19" s="1"/>
  <c r="L334" i="19" s="1"/>
  <c r="L335" i="19" s="1"/>
  <c r="L336" i="19" s="1"/>
  <c r="L337" i="19" s="1"/>
  <c r="L338" i="19" s="1"/>
  <c r="L339" i="19" s="1"/>
  <c r="L340" i="19" s="1"/>
  <c r="L341" i="19" s="1"/>
  <c r="L342" i="19" s="1"/>
  <c r="J297" i="4"/>
  <c r="J299" i="4" s="1"/>
  <c r="J300" i="4" s="1"/>
  <c r="L42" i="4"/>
  <c r="L43" i="4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J84" i="19" s="1"/>
  <c r="J85" i="19" s="1"/>
  <c r="J86" i="19" s="1"/>
  <c r="J87" i="19" s="1"/>
  <c r="J88" i="19" s="1"/>
  <c r="J89" i="19" s="1"/>
  <c r="J90" i="19" s="1"/>
  <c r="J91" i="19" s="1"/>
  <c r="J92" i="19" s="1"/>
  <c r="J93" i="19" s="1"/>
  <c r="J94" i="19" s="1"/>
  <c r="W82" i="4"/>
  <c r="W83" i="4" s="1"/>
  <c r="U133" i="19" s="1"/>
  <c r="U134" i="19" s="1"/>
  <c r="U135" i="19" s="1"/>
  <c r="U136" i="19" s="1"/>
  <c r="U137" i="19" s="1"/>
  <c r="U138" i="19" s="1"/>
  <c r="U139" i="19" s="1"/>
  <c r="U140" i="19" s="1"/>
  <c r="U141" i="19" s="1"/>
  <c r="U142" i="19" s="1"/>
  <c r="U143" i="19" s="1"/>
  <c r="U144" i="19" s="1"/>
  <c r="U145" i="19" s="1"/>
  <c r="U146" i="19" s="1"/>
  <c r="U147" i="19" s="1"/>
  <c r="U148" i="19" s="1"/>
  <c r="U149" i="19" s="1"/>
  <c r="U150" i="19" s="1"/>
  <c r="U151" i="19" s="1"/>
  <c r="U152" i="19" s="1"/>
  <c r="U153" i="19" s="1"/>
  <c r="U154" i="19" s="1"/>
  <c r="U155" i="19" s="1"/>
  <c r="U156" i="19" s="1"/>
  <c r="L202" i="4"/>
  <c r="L203" i="4" s="1"/>
  <c r="J319" i="19" s="1"/>
  <c r="J320" i="19" s="1"/>
  <c r="J321" i="19" s="1"/>
  <c r="J322" i="19" s="1"/>
  <c r="J323" i="19" s="1"/>
  <c r="J324" i="19" s="1"/>
  <c r="J325" i="19" s="1"/>
  <c r="J326" i="19" s="1"/>
  <c r="J327" i="19" s="1"/>
  <c r="J328" i="19" s="1"/>
  <c r="J329" i="19" s="1"/>
  <c r="J330" i="19" s="1"/>
  <c r="J331" i="19" s="1"/>
  <c r="J332" i="19" s="1"/>
  <c r="J333" i="19" s="1"/>
  <c r="J334" i="19" s="1"/>
  <c r="J335" i="19" s="1"/>
  <c r="J336" i="19" s="1"/>
  <c r="J337" i="19" s="1"/>
  <c r="J338" i="19" s="1"/>
  <c r="J339" i="19" s="1"/>
  <c r="J340" i="19" s="1"/>
  <c r="J341" i="19" s="1"/>
  <c r="J342" i="19" s="1"/>
  <c r="T222" i="4"/>
  <c r="T223" i="4" s="1"/>
  <c r="R350" i="19" s="1"/>
  <c r="R351" i="19" s="1"/>
  <c r="R352" i="19" s="1"/>
  <c r="R353" i="19" s="1"/>
  <c r="R354" i="19" s="1"/>
  <c r="R355" i="19" s="1"/>
  <c r="R356" i="19" s="1"/>
  <c r="R357" i="19" s="1"/>
  <c r="R358" i="19" s="1"/>
  <c r="R359" i="19" s="1"/>
  <c r="R360" i="19" s="1"/>
  <c r="R361" i="19" s="1"/>
  <c r="R362" i="19" s="1"/>
  <c r="R363" i="19" s="1"/>
  <c r="R364" i="19" s="1"/>
  <c r="R365" i="19" s="1"/>
  <c r="R366" i="19" s="1"/>
  <c r="R367" i="19" s="1"/>
  <c r="R368" i="19" s="1"/>
  <c r="R369" i="19" s="1"/>
  <c r="R370" i="19" s="1"/>
  <c r="R371" i="19" s="1"/>
  <c r="R372" i="19" s="1"/>
  <c r="R373" i="19" s="1"/>
  <c r="U262" i="4"/>
  <c r="U263" i="4" s="1"/>
  <c r="S412" i="19" s="1"/>
  <c r="S413" i="19" s="1"/>
  <c r="S414" i="19" s="1"/>
  <c r="S415" i="19" s="1"/>
  <c r="S416" i="19" s="1"/>
  <c r="S417" i="19" s="1"/>
  <c r="S418" i="19" s="1"/>
  <c r="S419" i="19" s="1"/>
  <c r="S420" i="19" s="1"/>
  <c r="S421" i="19" s="1"/>
  <c r="S422" i="19" s="1"/>
  <c r="S423" i="19" s="1"/>
  <c r="S424" i="19" s="1"/>
  <c r="S425" i="19" s="1"/>
  <c r="S426" i="19" s="1"/>
  <c r="S427" i="19" s="1"/>
  <c r="S428" i="19" s="1"/>
  <c r="S429" i="19" s="1"/>
  <c r="S430" i="19" s="1"/>
  <c r="S431" i="19" s="1"/>
  <c r="S432" i="19" s="1"/>
  <c r="S433" i="19" s="1"/>
  <c r="S434" i="19" s="1"/>
  <c r="S435" i="19" s="1"/>
  <c r="T282" i="4"/>
  <c r="T283" i="4" s="1"/>
  <c r="R443" i="19" s="1"/>
  <c r="R444" i="19" s="1"/>
  <c r="R445" i="19" s="1"/>
  <c r="R446" i="19" s="1"/>
  <c r="R447" i="19" s="1"/>
  <c r="R448" i="19" s="1"/>
  <c r="R449" i="19" s="1"/>
  <c r="R450" i="19" s="1"/>
  <c r="R451" i="19" s="1"/>
  <c r="R452" i="19" s="1"/>
  <c r="R453" i="19" s="1"/>
  <c r="R454" i="19" s="1"/>
  <c r="R455" i="19" s="1"/>
  <c r="R456" i="19" s="1"/>
  <c r="R457" i="19" s="1"/>
  <c r="R458" i="19" s="1"/>
  <c r="R459" i="19" s="1"/>
  <c r="R460" i="19" s="1"/>
  <c r="R461" i="19" s="1"/>
  <c r="R462" i="19" s="1"/>
  <c r="R463" i="19" s="1"/>
  <c r="R464" i="19" s="1"/>
  <c r="R465" i="19" s="1"/>
  <c r="R466" i="19" s="1"/>
  <c r="W342" i="4"/>
  <c r="W343" i="4" s="1"/>
  <c r="U536" i="19" s="1"/>
  <c r="U537" i="19" s="1"/>
  <c r="U538" i="19" s="1"/>
  <c r="U539" i="19" s="1"/>
  <c r="U540" i="19" s="1"/>
  <c r="U541" i="19" s="1"/>
  <c r="U542" i="19" s="1"/>
  <c r="U543" i="19" s="1"/>
  <c r="U544" i="19" s="1"/>
  <c r="U545" i="19" s="1"/>
  <c r="U546" i="19" s="1"/>
  <c r="U547" i="19" s="1"/>
  <c r="U548" i="19" s="1"/>
  <c r="U549" i="19" s="1"/>
  <c r="U550" i="19" s="1"/>
  <c r="U551" i="19" s="1"/>
  <c r="U552" i="19" s="1"/>
  <c r="U553" i="19" s="1"/>
  <c r="U554" i="19" s="1"/>
  <c r="U555" i="19" s="1"/>
  <c r="U556" i="19" s="1"/>
  <c r="U557" i="19" s="1"/>
  <c r="U558" i="19" s="1"/>
  <c r="U559" i="19" s="1"/>
  <c r="N382" i="4"/>
  <c r="N383" i="4" s="1"/>
  <c r="L598" i="19" s="1"/>
  <c r="L599" i="19" s="1"/>
  <c r="L600" i="19" s="1"/>
  <c r="L601" i="19" s="1"/>
  <c r="L602" i="19" s="1"/>
  <c r="L603" i="19" s="1"/>
  <c r="L604" i="19" s="1"/>
  <c r="L605" i="19" s="1"/>
  <c r="L606" i="19" s="1"/>
  <c r="L607" i="19" s="1"/>
  <c r="L608" i="19" s="1"/>
  <c r="L609" i="19" s="1"/>
  <c r="L610" i="19" s="1"/>
  <c r="L611" i="19" s="1"/>
  <c r="L612" i="19" s="1"/>
  <c r="L613" i="19" s="1"/>
  <c r="L614" i="19" s="1"/>
  <c r="L615" i="19" s="1"/>
  <c r="L616" i="19" s="1"/>
  <c r="L617" i="19" s="1"/>
  <c r="L618" i="19" s="1"/>
  <c r="L619" i="19" s="1"/>
  <c r="L620" i="19" s="1"/>
  <c r="L621" i="19" s="1"/>
  <c r="M137" i="4"/>
  <c r="N182" i="4"/>
  <c r="N183" i="4" s="1"/>
  <c r="L288" i="19" s="1"/>
  <c r="L289" i="19" s="1"/>
  <c r="L290" i="19" s="1"/>
  <c r="L291" i="19" s="1"/>
  <c r="L292" i="19" s="1"/>
  <c r="L293" i="19" s="1"/>
  <c r="L294" i="19" s="1"/>
  <c r="L295" i="19" s="1"/>
  <c r="L296" i="19" s="1"/>
  <c r="L297" i="19" s="1"/>
  <c r="L298" i="19" s="1"/>
  <c r="L299" i="19" s="1"/>
  <c r="L300" i="19" s="1"/>
  <c r="L301" i="19" s="1"/>
  <c r="L302" i="19" s="1"/>
  <c r="L303" i="19" s="1"/>
  <c r="L304" i="19" s="1"/>
  <c r="L305" i="19" s="1"/>
  <c r="L306" i="19" s="1"/>
  <c r="L307" i="19" s="1"/>
  <c r="L308" i="19" s="1"/>
  <c r="L309" i="19" s="1"/>
  <c r="L310" i="19" s="1"/>
  <c r="L311" i="19" s="1"/>
  <c r="O222" i="4"/>
  <c r="O223" i="4" s="1"/>
  <c r="M350" i="19" s="1"/>
  <c r="M351" i="19" s="1"/>
  <c r="M352" i="19" s="1"/>
  <c r="M353" i="19" s="1"/>
  <c r="M354" i="19" s="1"/>
  <c r="M355" i="19" s="1"/>
  <c r="M356" i="19" s="1"/>
  <c r="M357" i="19" s="1"/>
  <c r="M358" i="19" s="1"/>
  <c r="M359" i="19" s="1"/>
  <c r="M360" i="19" s="1"/>
  <c r="M361" i="19" s="1"/>
  <c r="M362" i="19" s="1"/>
  <c r="M363" i="19" s="1"/>
  <c r="M364" i="19" s="1"/>
  <c r="M365" i="19" s="1"/>
  <c r="M366" i="19" s="1"/>
  <c r="M367" i="19" s="1"/>
  <c r="M368" i="19" s="1"/>
  <c r="M369" i="19" s="1"/>
  <c r="M370" i="19" s="1"/>
  <c r="M371" i="19" s="1"/>
  <c r="M372" i="19" s="1"/>
  <c r="M373" i="19" s="1"/>
  <c r="V222" i="4"/>
  <c r="V223" i="4" s="1"/>
  <c r="T374" i="19" s="1"/>
  <c r="Q242" i="4"/>
  <c r="Q243" i="4" s="1"/>
  <c r="O381" i="19" s="1"/>
  <c r="O382" i="19" s="1"/>
  <c r="O383" i="19" s="1"/>
  <c r="O384" i="19" s="1"/>
  <c r="O385" i="19" s="1"/>
  <c r="O386" i="19" s="1"/>
  <c r="O387" i="19" s="1"/>
  <c r="O388" i="19" s="1"/>
  <c r="O389" i="19" s="1"/>
  <c r="O390" i="19" s="1"/>
  <c r="O391" i="19" s="1"/>
  <c r="O392" i="19" s="1"/>
  <c r="O393" i="19" s="1"/>
  <c r="O394" i="19" s="1"/>
  <c r="O395" i="19" s="1"/>
  <c r="O396" i="19" s="1"/>
  <c r="O397" i="19" s="1"/>
  <c r="O398" i="19" s="1"/>
  <c r="O399" i="19" s="1"/>
  <c r="O400" i="19" s="1"/>
  <c r="O401" i="19" s="1"/>
  <c r="O402" i="19" s="1"/>
  <c r="O403" i="19" s="1"/>
  <c r="O404" i="19" s="1"/>
  <c r="V262" i="4"/>
  <c r="V263" i="4" s="1"/>
  <c r="T412" i="19" s="1"/>
  <c r="T413" i="19" s="1"/>
  <c r="T414" i="19" s="1"/>
  <c r="T415" i="19" s="1"/>
  <c r="T416" i="19" s="1"/>
  <c r="T417" i="19" s="1"/>
  <c r="T418" i="19" s="1"/>
  <c r="T419" i="19" s="1"/>
  <c r="T420" i="19" s="1"/>
  <c r="T421" i="19" s="1"/>
  <c r="T422" i="19" s="1"/>
  <c r="T423" i="19" s="1"/>
  <c r="T424" i="19" s="1"/>
  <c r="T425" i="19" s="1"/>
  <c r="T426" i="19" s="1"/>
  <c r="T427" i="19" s="1"/>
  <c r="T428" i="19" s="1"/>
  <c r="T429" i="19" s="1"/>
  <c r="T430" i="19" s="1"/>
  <c r="T431" i="19" s="1"/>
  <c r="T432" i="19" s="1"/>
  <c r="T433" i="19" s="1"/>
  <c r="T434" i="19" s="1"/>
  <c r="T435" i="19" s="1"/>
  <c r="N362" i="4"/>
  <c r="N363" i="4" s="1"/>
  <c r="L591" i="19" s="1"/>
  <c r="R402" i="4"/>
  <c r="R403" i="4" s="1"/>
  <c r="P629" i="19" s="1"/>
  <c r="P630" i="19" s="1"/>
  <c r="P631" i="19" s="1"/>
  <c r="P632" i="19" s="1"/>
  <c r="P633" i="19" s="1"/>
  <c r="P634" i="19" s="1"/>
  <c r="P635" i="19" s="1"/>
  <c r="P636" i="19" s="1"/>
  <c r="P637" i="19" s="1"/>
  <c r="P638" i="19" s="1"/>
  <c r="P639" i="19" s="1"/>
  <c r="P640" i="19" s="1"/>
  <c r="P641" i="19" s="1"/>
  <c r="P642" i="19" s="1"/>
  <c r="P643" i="19" s="1"/>
  <c r="P644" i="19" s="1"/>
  <c r="P645" i="19" s="1"/>
  <c r="P646" i="19" s="1"/>
  <c r="P647" i="19" s="1"/>
  <c r="P648" i="19" s="1"/>
  <c r="P649" i="19" s="1"/>
  <c r="P650" i="19" s="1"/>
  <c r="P651" i="19" s="1"/>
  <c r="P652" i="19" s="1"/>
  <c r="V337" i="4"/>
  <c r="T17" i="4"/>
  <c r="P177" i="4"/>
  <c r="T137" i="4"/>
  <c r="S297" i="4"/>
  <c r="R317" i="4"/>
  <c r="P277" i="4"/>
  <c r="M277" i="4"/>
  <c r="N37" i="4"/>
  <c r="N142" i="4"/>
  <c r="N143" i="4" s="1"/>
  <c r="L226" i="19" s="1"/>
  <c r="L227" i="19" s="1"/>
  <c r="L228" i="19" s="1"/>
  <c r="L229" i="19" s="1"/>
  <c r="L230" i="19" s="1"/>
  <c r="L231" i="19" s="1"/>
  <c r="L232" i="19" s="1"/>
  <c r="L233" i="19" s="1"/>
  <c r="L234" i="19" s="1"/>
  <c r="L235" i="19" s="1"/>
  <c r="L236" i="19" s="1"/>
  <c r="L237" i="19" s="1"/>
  <c r="L238" i="19" s="1"/>
  <c r="L239" i="19" s="1"/>
  <c r="L240" i="19" s="1"/>
  <c r="L241" i="19" s="1"/>
  <c r="L242" i="19" s="1"/>
  <c r="L243" i="19" s="1"/>
  <c r="L244" i="19" s="1"/>
  <c r="L245" i="19" s="1"/>
  <c r="L246" i="19" s="1"/>
  <c r="L247" i="19" s="1"/>
  <c r="L248" i="19" s="1"/>
  <c r="L249" i="19" s="1"/>
  <c r="S142" i="4"/>
  <c r="S143" i="4" s="1"/>
  <c r="Q226" i="19" s="1"/>
  <c r="Q227" i="19" s="1"/>
  <c r="Q228" i="19" s="1"/>
  <c r="Q229" i="19" s="1"/>
  <c r="Q230" i="19" s="1"/>
  <c r="Q231" i="19" s="1"/>
  <c r="Q232" i="19" s="1"/>
  <c r="Q233" i="19" s="1"/>
  <c r="Q234" i="19" s="1"/>
  <c r="Q235" i="19" s="1"/>
  <c r="Q236" i="19" s="1"/>
  <c r="Q237" i="19" s="1"/>
  <c r="Q238" i="19" s="1"/>
  <c r="Q239" i="19" s="1"/>
  <c r="Q240" i="19" s="1"/>
  <c r="Q241" i="19" s="1"/>
  <c r="Q242" i="19" s="1"/>
  <c r="Q243" i="19" s="1"/>
  <c r="Q244" i="19" s="1"/>
  <c r="Q245" i="19" s="1"/>
  <c r="Q246" i="19" s="1"/>
  <c r="Q247" i="19" s="1"/>
  <c r="Q248" i="19" s="1"/>
  <c r="Q249" i="19" s="1"/>
  <c r="Q162" i="4"/>
  <c r="Q163" i="4" s="1"/>
  <c r="O257" i="19" s="1"/>
  <c r="O258" i="19" s="1"/>
  <c r="O259" i="19" s="1"/>
  <c r="O260" i="19" s="1"/>
  <c r="O261" i="19" s="1"/>
  <c r="O262" i="19" s="1"/>
  <c r="O263" i="19" s="1"/>
  <c r="O264" i="19" s="1"/>
  <c r="O265" i="19" s="1"/>
  <c r="O266" i="19" s="1"/>
  <c r="O267" i="19" s="1"/>
  <c r="O268" i="19" s="1"/>
  <c r="O269" i="19" s="1"/>
  <c r="O270" i="19" s="1"/>
  <c r="O271" i="19" s="1"/>
  <c r="O272" i="19" s="1"/>
  <c r="O273" i="19" s="1"/>
  <c r="O274" i="19" s="1"/>
  <c r="O275" i="19" s="1"/>
  <c r="O276" i="19" s="1"/>
  <c r="O277" i="19" s="1"/>
  <c r="O278" i="19" s="1"/>
  <c r="O279" i="19" s="1"/>
  <c r="O280" i="19" s="1"/>
  <c r="V202" i="4"/>
  <c r="V203" i="4" s="1"/>
  <c r="T319" i="19" s="1"/>
  <c r="T320" i="19" s="1"/>
  <c r="T321" i="19" s="1"/>
  <c r="T322" i="19" s="1"/>
  <c r="T323" i="19" s="1"/>
  <c r="T324" i="19" s="1"/>
  <c r="T325" i="19" s="1"/>
  <c r="T326" i="19" s="1"/>
  <c r="T327" i="19" s="1"/>
  <c r="T328" i="19" s="1"/>
  <c r="T329" i="19" s="1"/>
  <c r="T330" i="19" s="1"/>
  <c r="T331" i="19" s="1"/>
  <c r="T332" i="19" s="1"/>
  <c r="T333" i="19" s="1"/>
  <c r="T334" i="19" s="1"/>
  <c r="T335" i="19" s="1"/>
  <c r="T336" i="19" s="1"/>
  <c r="T337" i="19" s="1"/>
  <c r="T338" i="19" s="1"/>
  <c r="T339" i="19" s="1"/>
  <c r="T340" i="19" s="1"/>
  <c r="T341" i="19" s="1"/>
  <c r="T342" i="19" s="1"/>
  <c r="L222" i="4"/>
  <c r="L223" i="4" s="1"/>
  <c r="J350" i="19" s="1"/>
  <c r="J351" i="19" s="1"/>
  <c r="J352" i="19" s="1"/>
  <c r="J353" i="19" s="1"/>
  <c r="J354" i="19" s="1"/>
  <c r="J355" i="19" s="1"/>
  <c r="J356" i="19" s="1"/>
  <c r="J357" i="19" s="1"/>
  <c r="J358" i="19" s="1"/>
  <c r="J359" i="19" s="1"/>
  <c r="J360" i="19" s="1"/>
  <c r="J361" i="19" s="1"/>
  <c r="J362" i="19" s="1"/>
  <c r="J363" i="19" s="1"/>
  <c r="J364" i="19" s="1"/>
  <c r="J365" i="19" s="1"/>
  <c r="J366" i="19" s="1"/>
  <c r="J367" i="19" s="1"/>
  <c r="J368" i="19" s="1"/>
  <c r="J369" i="19" s="1"/>
  <c r="J370" i="19" s="1"/>
  <c r="J371" i="19" s="1"/>
  <c r="J372" i="19" s="1"/>
  <c r="J373" i="19" s="1"/>
  <c r="W222" i="4"/>
  <c r="W223" i="4" s="1"/>
  <c r="U350" i="19" s="1"/>
  <c r="U351" i="19" s="1"/>
  <c r="U352" i="19" s="1"/>
  <c r="U353" i="19" s="1"/>
  <c r="U354" i="19" s="1"/>
  <c r="U355" i="19" s="1"/>
  <c r="U356" i="19" s="1"/>
  <c r="U357" i="19" s="1"/>
  <c r="U358" i="19" s="1"/>
  <c r="U359" i="19" s="1"/>
  <c r="U360" i="19" s="1"/>
  <c r="U361" i="19" s="1"/>
  <c r="U362" i="19" s="1"/>
  <c r="U363" i="19" s="1"/>
  <c r="U364" i="19" s="1"/>
  <c r="U365" i="19" s="1"/>
  <c r="U366" i="19" s="1"/>
  <c r="U367" i="19" s="1"/>
  <c r="U368" i="19" s="1"/>
  <c r="U369" i="19" s="1"/>
  <c r="U370" i="19" s="1"/>
  <c r="U371" i="19" s="1"/>
  <c r="U372" i="19" s="1"/>
  <c r="U373" i="19" s="1"/>
  <c r="O262" i="4"/>
  <c r="O263" i="4" s="1"/>
  <c r="M436" i="19" s="1"/>
  <c r="W262" i="4"/>
  <c r="W263" i="4" s="1"/>
  <c r="U412" i="19" s="1"/>
  <c r="U413" i="19" s="1"/>
  <c r="U414" i="19" s="1"/>
  <c r="U415" i="19" s="1"/>
  <c r="U416" i="19" s="1"/>
  <c r="U417" i="19" s="1"/>
  <c r="U418" i="19" s="1"/>
  <c r="U419" i="19" s="1"/>
  <c r="U420" i="19" s="1"/>
  <c r="U421" i="19" s="1"/>
  <c r="U422" i="19" s="1"/>
  <c r="U423" i="19" s="1"/>
  <c r="U424" i="19" s="1"/>
  <c r="U425" i="19" s="1"/>
  <c r="U426" i="19" s="1"/>
  <c r="U427" i="19" s="1"/>
  <c r="U428" i="19" s="1"/>
  <c r="U429" i="19" s="1"/>
  <c r="U430" i="19" s="1"/>
  <c r="U431" i="19" s="1"/>
  <c r="U432" i="19" s="1"/>
  <c r="U433" i="19" s="1"/>
  <c r="U434" i="19" s="1"/>
  <c r="U435" i="19" s="1"/>
  <c r="T322" i="4"/>
  <c r="T323" i="4" s="1"/>
  <c r="R505" i="19" s="1"/>
  <c r="R506" i="19" s="1"/>
  <c r="R507" i="19" s="1"/>
  <c r="R508" i="19" s="1"/>
  <c r="R509" i="19" s="1"/>
  <c r="R510" i="19" s="1"/>
  <c r="R511" i="19" s="1"/>
  <c r="R512" i="19" s="1"/>
  <c r="R513" i="19" s="1"/>
  <c r="R514" i="19" s="1"/>
  <c r="R515" i="19" s="1"/>
  <c r="R516" i="19" s="1"/>
  <c r="R517" i="19" s="1"/>
  <c r="R518" i="19" s="1"/>
  <c r="R519" i="19" s="1"/>
  <c r="R520" i="19" s="1"/>
  <c r="R521" i="19" s="1"/>
  <c r="R522" i="19" s="1"/>
  <c r="R523" i="19" s="1"/>
  <c r="R524" i="19" s="1"/>
  <c r="R525" i="19" s="1"/>
  <c r="R526" i="19" s="1"/>
  <c r="R527" i="19" s="1"/>
  <c r="R528" i="19" s="1"/>
  <c r="W322" i="4"/>
  <c r="W323" i="4" s="1"/>
  <c r="U505" i="19" s="1"/>
  <c r="U506" i="19" s="1"/>
  <c r="U507" i="19" s="1"/>
  <c r="U508" i="19" s="1"/>
  <c r="U509" i="19" s="1"/>
  <c r="U510" i="19" s="1"/>
  <c r="U511" i="19" s="1"/>
  <c r="U512" i="19" s="1"/>
  <c r="U513" i="19" s="1"/>
  <c r="U514" i="19" s="1"/>
  <c r="U515" i="19" s="1"/>
  <c r="U516" i="19" s="1"/>
  <c r="U517" i="19" s="1"/>
  <c r="U518" i="19" s="1"/>
  <c r="U519" i="19" s="1"/>
  <c r="U520" i="19" s="1"/>
  <c r="U521" i="19" s="1"/>
  <c r="U522" i="19" s="1"/>
  <c r="U523" i="19" s="1"/>
  <c r="U524" i="19" s="1"/>
  <c r="U525" i="19" s="1"/>
  <c r="U526" i="19" s="1"/>
  <c r="U527" i="19" s="1"/>
  <c r="U528" i="19" s="1"/>
  <c r="W382" i="4"/>
  <c r="W383" i="4" s="1"/>
  <c r="U622" i="19" s="1"/>
  <c r="O57" i="4"/>
  <c r="R237" i="4"/>
  <c r="W237" i="4"/>
  <c r="U177" i="4"/>
  <c r="V177" i="4"/>
  <c r="L137" i="4"/>
  <c r="V57" i="4"/>
  <c r="V157" i="4"/>
  <c r="J117" i="4"/>
  <c r="T117" i="4"/>
  <c r="T377" i="4"/>
  <c r="P197" i="4"/>
  <c r="T177" i="4"/>
  <c r="M77" i="4"/>
  <c r="L337" i="4"/>
  <c r="K57" i="4"/>
  <c r="W277" i="4"/>
  <c r="M317" i="4"/>
  <c r="L17" i="4"/>
  <c r="S377" i="4"/>
  <c r="M117" i="4"/>
  <c r="L217" i="4"/>
  <c r="R297" i="4"/>
  <c r="O77" i="4"/>
  <c r="T97" i="4"/>
  <c r="R157" i="4"/>
  <c r="U97" i="4"/>
  <c r="W97" i="4"/>
  <c r="N377" i="4"/>
  <c r="S257" i="4"/>
  <c r="V317" i="4"/>
  <c r="P97" i="4"/>
  <c r="V97" i="4"/>
  <c r="L122" i="4"/>
  <c r="L123" i="4" s="1"/>
  <c r="J195" i="19" s="1"/>
  <c r="J196" i="19" s="1"/>
  <c r="J197" i="19" s="1"/>
  <c r="J198" i="19" s="1"/>
  <c r="J199" i="19" s="1"/>
  <c r="J200" i="19" s="1"/>
  <c r="J201" i="19" s="1"/>
  <c r="J202" i="19" s="1"/>
  <c r="J203" i="19" s="1"/>
  <c r="J204" i="19" s="1"/>
  <c r="J205" i="19" s="1"/>
  <c r="J206" i="19" s="1"/>
  <c r="J207" i="19" s="1"/>
  <c r="J208" i="19" s="1"/>
  <c r="J209" i="19" s="1"/>
  <c r="J210" i="19" s="1"/>
  <c r="J211" i="19" s="1"/>
  <c r="J212" i="19" s="1"/>
  <c r="J213" i="19" s="1"/>
  <c r="J214" i="19" s="1"/>
  <c r="J215" i="19" s="1"/>
  <c r="J216" i="19" s="1"/>
  <c r="J217" i="19" s="1"/>
  <c r="J218" i="19" s="1"/>
  <c r="N77" i="4"/>
  <c r="T397" i="4"/>
  <c r="L102" i="4"/>
  <c r="L103" i="4" s="1"/>
  <c r="J164" i="19" s="1"/>
  <c r="J165" i="19" s="1"/>
  <c r="J166" i="19" s="1"/>
  <c r="J167" i="19" s="1"/>
  <c r="J168" i="19" s="1"/>
  <c r="J169" i="19" s="1"/>
  <c r="J170" i="19" s="1"/>
  <c r="J171" i="19" s="1"/>
  <c r="J172" i="19" s="1"/>
  <c r="J173" i="19" s="1"/>
  <c r="J174" i="19" s="1"/>
  <c r="J175" i="19" s="1"/>
  <c r="J176" i="19" s="1"/>
  <c r="J177" i="19" s="1"/>
  <c r="J178" i="19" s="1"/>
  <c r="J179" i="19" s="1"/>
  <c r="J180" i="19" s="1"/>
  <c r="J181" i="19" s="1"/>
  <c r="J182" i="19" s="1"/>
  <c r="J183" i="19" s="1"/>
  <c r="J184" i="19" s="1"/>
  <c r="J185" i="19" s="1"/>
  <c r="J186" i="19" s="1"/>
  <c r="J187" i="19" s="1"/>
  <c r="J397" i="4"/>
  <c r="J399" i="4" s="1"/>
  <c r="J400" i="4" s="1"/>
  <c r="R102" i="4"/>
  <c r="R103" i="4" s="1"/>
  <c r="P164" i="19" s="1"/>
  <c r="P165" i="19" s="1"/>
  <c r="P166" i="19" s="1"/>
  <c r="P167" i="19" s="1"/>
  <c r="P168" i="19" s="1"/>
  <c r="P169" i="19" s="1"/>
  <c r="P170" i="19" s="1"/>
  <c r="P171" i="19" s="1"/>
  <c r="P172" i="19" s="1"/>
  <c r="P173" i="19" s="1"/>
  <c r="P174" i="19" s="1"/>
  <c r="P175" i="19" s="1"/>
  <c r="P176" i="19" s="1"/>
  <c r="P177" i="19" s="1"/>
  <c r="P178" i="19" s="1"/>
  <c r="P179" i="19" s="1"/>
  <c r="P180" i="19" s="1"/>
  <c r="P181" i="19" s="1"/>
  <c r="P182" i="19" s="1"/>
  <c r="P183" i="19" s="1"/>
  <c r="P184" i="19" s="1"/>
  <c r="P185" i="19" s="1"/>
  <c r="P186" i="19" s="1"/>
  <c r="P187" i="19" s="1"/>
  <c r="W357" i="4"/>
  <c r="P117" i="4"/>
  <c r="U237" i="4"/>
  <c r="M217" i="4"/>
  <c r="V142" i="4"/>
  <c r="V143" i="4" s="1"/>
  <c r="T226" i="19" s="1"/>
  <c r="T227" i="19" s="1"/>
  <c r="T228" i="19" s="1"/>
  <c r="T229" i="19" s="1"/>
  <c r="T230" i="19" s="1"/>
  <c r="T231" i="19" s="1"/>
  <c r="T232" i="19" s="1"/>
  <c r="T233" i="19" s="1"/>
  <c r="T234" i="19" s="1"/>
  <c r="T235" i="19" s="1"/>
  <c r="T236" i="19" s="1"/>
  <c r="T237" i="19" s="1"/>
  <c r="T238" i="19" s="1"/>
  <c r="T239" i="19" s="1"/>
  <c r="T240" i="19" s="1"/>
  <c r="T241" i="19" s="1"/>
  <c r="T242" i="19" s="1"/>
  <c r="T243" i="19" s="1"/>
  <c r="T244" i="19" s="1"/>
  <c r="T245" i="19" s="1"/>
  <c r="T246" i="19" s="1"/>
  <c r="T247" i="19" s="1"/>
  <c r="T248" i="19" s="1"/>
  <c r="T249" i="19" s="1"/>
  <c r="V282" i="4"/>
  <c r="V283" i="4" s="1"/>
  <c r="T443" i="19" s="1"/>
  <c r="T444" i="19" s="1"/>
  <c r="T445" i="19" s="1"/>
  <c r="T446" i="19" s="1"/>
  <c r="T447" i="19" s="1"/>
  <c r="T448" i="19" s="1"/>
  <c r="T449" i="19" s="1"/>
  <c r="T450" i="19" s="1"/>
  <c r="T451" i="19" s="1"/>
  <c r="T452" i="19" s="1"/>
  <c r="T453" i="19" s="1"/>
  <c r="T454" i="19" s="1"/>
  <c r="T455" i="19" s="1"/>
  <c r="T456" i="19" s="1"/>
  <c r="T457" i="19" s="1"/>
  <c r="T458" i="19" s="1"/>
  <c r="T459" i="19" s="1"/>
  <c r="T460" i="19" s="1"/>
  <c r="T461" i="19" s="1"/>
  <c r="T462" i="19" s="1"/>
  <c r="T463" i="19" s="1"/>
  <c r="T464" i="19" s="1"/>
  <c r="T465" i="19" s="1"/>
  <c r="T466" i="19" s="1"/>
  <c r="P122" i="4"/>
  <c r="P123" i="4" s="1"/>
  <c r="N195" i="19" s="1"/>
  <c r="N196" i="19" s="1"/>
  <c r="N197" i="19" s="1"/>
  <c r="N198" i="19" s="1"/>
  <c r="N199" i="19" s="1"/>
  <c r="N200" i="19" s="1"/>
  <c r="N201" i="19" s="1"/>
  <c r="N202" i="19" s="1"/>
  <c r="N203" i="19" s="1"/>
  <c r="N204" i="19" s="1"/>
  <c r="N205" i="19" s="1"/>
  <c r="N206" i="19" s="1"/>
  <c r="N207" i="19" s="1"/>
  <c r="N208" i="19" s="1"/>
  <c r="N209" i="19" s="1"/>
  <c r="N210" i="19" s="1"/>
  <c r="N211" i="19" s="1"/>
  <c r="N212" i="19" s="1"/>
  <c r="N213" i="19" s="1"/>
  <c r="N214" i="19" s="1"/>
  <c r="N215" i="19" s="1"/>
  <c r="N216" i="19" s="1"/>
  <c r="N217" i="19" s="1"/>
  <c r="N218" i="19" s="1"/>
  <c r="K397" i="4"/>
  <c r="J97" i="4"/>
  <c r="J99" i="4" s="1"/>
  <c r="J100" i="4" s="1"/>
  <c r="N337" i="4"/>
  <c r="S102" i="4"/>
  <c r="S103" i="4" s="1"/>
  <c r="Q164" i="19" s="1"/>
  <c r="Q165" i="19" s="1"/>
  <c r="Q166" i="19" s="1"/>
  <c r="Q167" i="19" s="1"/>
  <c r="Q168" i="19" s="1"/>
  <c r="Q169" i="19" s="1"/>
  <c r="Q170" i="19" s="1"/>
  <c r="Q171" i="19" s="1"/>
  <c r="Q172" i="19" s="1"/>
  <c r="Q173" i="19" s="1"/>
  <c r="Q174" i="19" s="1"/>
  <c r="Q175" i="19" s="1"/>
  <c r="Q176" i="19" s="1"/>
  <c r="Q177" i="19" s="1"/>
  <c r="Q178" i="19" s="1"/>
  <c r="Q179" i="19" s="1"/>
  <c r="Q180" i="19" s="1"/>
  <c r="Q181" i="19" s="1"/>
  <c r="Q182" i="19" s="1"/>
  <c r="Q183" i="19" s="1"/>
  <c r="Q184" i="19" s="1"/>
  <c r="Q185" i="19" s="1"/>
  <c r="Q186" i="19" s="1"/>
  <c r="Q187" i="19" s="1"/>
  <c r="V162" i="4"/>
  <c r="V163" i="4" s="1"/>
  <c r="T257" i="19" s="1"/>
  <c r="T258" i="19" s="1"/>
  <c r="T259" i="19" s="1"/>
  <c r="T260" i="19" s="1"/>
  <c r="T261" i="19" s="1"/>
  <c r="T262" i="19" s="1"/>
  <c r="T263" i="19" s="1"/>
  <c r="T264" i="19" s="1"/>
  <c r="T265" i="19" s="1"/>
  <c r="T266" i="19" s="1"/>
  <c r="T267" i="19" s="1"/>
  <c r="T268" i="19" s="1"/>
  <c r="T269" i="19" s="1"/>
  <c r="T270" i="19" s="1"/>
  <c r="T271" i="19" s="1"/>
  <c r="T272" i="19" s="1"/>
  <c r="T273" i="19" s="1"/>
  <c r="T274" i="19" s="1"/>
  <c r="T275" i="19" s="1"/>
  <c r="T276" i="19" s="1"/>
  <c r="T277" i="19" s="1"/>
  <c r="T278" i="19" s="1"/>
  <c r="T279" i="19" s="1"/>
  <c r="T280" i="19" s="1"/>
  <c r="S202" i="4"/>
  <c r="S203" i="4" s="1"/>
  <c r="Q319" i="19" s="1"/>
  <c r="Q320" i="19" s="1"/>
  <c r="Q321" i="19" s="1"/>
  <c r="Q322" i="19" s="1"/>
  <c r="Q323" i="19" s="1"/>
  <c r="Q324" i="19" s="1"/>
  <c r="Q325" i="19" s="1"/>
  <c r="Q326" i="19" s="1"/>
  <c r="Q327" i="19" s="1"/>
  <c r="Q328" i="19" s="1"/>
  <c r="Q329" i="19" s="1"/>
  <c r="Q330" i="19" s="1"/>
  <c r="Q331" i="19" s="1"/>
  <c r="Q332" i="19" s="1"/>
  <c r="Q333" i="19" s="1"/>
  <c r="Q334" i="19" s="1"/>
  <c r="Q335" i="19" s="1"/>
  <c r="Q336" i="19" s="1"/>
  <c r="Q337" i="19" s="1"/>
  <c r="Q338" i="19" s="1"/>
  <c r="Q339" i="19" s="1"/>
  <c r="Q340" i="19" s="1"/>
  <c r="Q341" i="19" s="1"/>
  <c r="Q342" i="19" s="1"/>
  <c r="T342" i="4"/>
  <c r="T343" i="4" s="1"/>
  <c r="R560" i="19" s="1"/>
  <c r="U37" i="4"/>
  <c r="W77" i="4"/>
  <c r="T197" i="4"/>
  <c r="R337" i="4"/>
  <c r="V17" i="4"/>
  <c r="O197" i="4"/>
  <c r="L77" i="4"/>
  <c r="R97" i="4"/>
  <c r="N297" i="4"/>
  <c r="T122" i="4"/>
  <c r="T123" i="4" s="1"/>
  <c r="R195" i="19" s="1"/>
  <c r="R196" i="19" s="1"/>
  <c r="R197" i="19" s="1"/>
  <c r="R198" i="19" s="1"/>
  <c r="R199" i="19" s="1"/>
  <c r="R200" i="19" s="1"/>
  <c r="R201" i="19" s="1"/>
  <c r="R202" i="19" s="1"/>
  <c r="R203" i="19" s="1"/>
  <c r="R204" i="19" s="1"/>
  <c r="R205" i="19" s="1"/>
  <c r="R206" i="19" s="1"/>
  <c r="R207" i="19" s="1"/>
  <c r="R208" i="19" s="1"/>
  <c r="R209" i="19" s="1"/>
  <c r="R210" i="19" s="1"/>
  <c r="R211" i="19" s="1"/>
  <c r="R212" i="19" s="1"/>
  <c r="R213" i="19" s="1"/>
  <c r="R214" i="19" s="1"/>
  <c r="R215" i="19" s="1"/>
  <c r="R216" i="19" s="1"/>
  <c r="R217" i="19" s="1"/>
  <c r="R218" i="19" s="1"/>
  <c r="P142" i="4"/>
  <c r="P143" i="4" s="1"/>
  <c r="N226" i="19" s="1"/>
  <c r="N227" i="19" s="1"/>
  <c r="N228" i="19" s="1"/>
  <c r="N229" i="19" s="1"/>
  <c r="N230" i="19" s="1"/>
  <c r="N231" i="19" s="1"/>
  <c r="N232" i="19" s="1"/>
  <c r="N233" i="19" s="1"/>
  <c r="N234" i="19" s="1"/>
  <c r="N235" i="19" s="1"/>
  <c r="N236" i="19" s="1"/>
  <c r="N237" i="19" s="1"/>
  <c r="N238" i="19" s="1"/>
  <c r="N239" i="19" s="1"/>
  <c r="N240" i="19" s="1"/>
  <c r="N241" i="19" s="1"/>
  <c r="N242" i="19" s="1"/>
  <c r="N243" i="19" s="1"/>
  <c r="N244" i="19" s="1"/>
  <c r="N245" i="19" s="1"/>
  <c r="N246" i="19" s="1"/>
  <c r="N247" i="19" s="1"/>
  <c r="N248" i="19" s="1"/>
  <c r="N249" i="19" s="1"/>
  <c r="W217" i="4"/>
  <c r="V77" i="4"/>
  <c r="M102" i="4"/>
  <c r="M103" i="4" s="1"/>
  <c r="K164" i="19" s="1"/>
  <c r="K165" i="19" s="1"/>
  <c r="K166" i="19" s="1"/>
  <c r="K167" i="19" s="1"/>
  <c r="K168" i="19" s="1"/>
  <c r="K169" i="19" s="1"/>
  <c r="K170" i="19" s="1"/>
  <c r="K171" i="19" s="1"/>
  <c r="K172" i="19" s="1"/>
  <c r="K173" i="19" s="1"/>
  <c r="K174" i="19" s="1"/>
  <c r="K175" i="19" s="1"/>
  <c r="K176" i="19" s="1"/>
  <c r="K177" i="19" s="1"/>
  <c r="K178" i="19" s="1"/>
  <c r="K179" i="19" s="1"/>
  <c r="K180" i="19" s="1"/>
  <c r="K181" i="19" s="1"/>
  <c r="K182" i="19" s="1"/>
  <c r="K183" i="19" s="1"/>
  <c r="K184" i="19" s="1"/>
  <c r="K185" i="19" s="1"/>
  <c r="K186" i="19" s="1"/>
  <c r="K187" i="19" s="1"/>
  <c r="O122" i="4"/>
  <c r="O123" i="4" s="1"/>
  <c r="M195" i="19" s="1"/>
  <c r="M196" i="19" s="1"/>
  <c r="M197" i="19" s="1"/>
  <c r="M198" i="19" s="1"/>
  <c r="M199" i="19" s="1"/>
  <c r="M200" i="19" s="1"/>
  <c r="M201" i="19" s="1"/>
  <c r="M202" i="19" s="1"/>
  <c r="M203" i="19" s="1"/>
  <c r="M204" i="19" s="1"/>
  <c r="M205" i="19" s="1"/>
  <c r="M206" i="19" s="1"/>
  <c r="M207" i="19" s="1"/>
  <c r="M208" i="19" s="1"/>
  <c r="M209" i="19" s="1"/>
  <c r="M210" i="19" s="1"/>
  <c r="M211" i="19" s="1"/>
  <c r="M212" i="19" s="1"/>
  <c r="M213" i="19" s="1"/>
  <c r="M214" i="19" s="1"/>
  <c r="M215" i="19" s="1"/>
  <c r="M216" i="19" s="1"/>
  <c r="M217" i="19" s="1"/>
  <c r="M218" i="19" s="1"/>
  <c r="Q142" i="4"/>
  <c r="Q143" i="4" s="1"/>
  <c r="O226" i="19" s="1"/>
  <c r="O227" i="19" s="1"/>
  <c r="O228" i="19" s="1"/>
  <c r="O229" i="19" s="1"/>
  <c r="O230" i="19" s="1"/>
  <c r="O231" i="19" s="1"/>
  <c r="O232" i="19" s="1"/>
  <c r="O233" i="19" s="1"/>
  <c r="O234" i="19" s="1"/>
  <c r="O235" i="19" s="1"/>
  <c r="O236" i="19" s="1"/>
  <c r="O237" i="19" s="1"/>
  <c r="O238" i="19" s="1"/>
  <c r="O239" i="19" s="1"/>
  <c r="O240" i="19" s="1"/>
  <c r="O241" i="19" s="1"/>
  <c r="O242" i="19" s="1"/>
  <c r="O243" i="19" s="1"/>
  <c r="O244" i="19" s="1"/>
  <c r="O245" i="19" s="1"/>
  <c r="O246" i="19" s="1"/>
  <c r="O247" i="19" s="1"/>
  <c r="O248" i="19" s="1"/>
  <c r="O249" i="19" s="1"/>
  <c r="L162" i="4"/>
  <c r="L163" i="4" s="1"/>
  <c r="J257" i="19" s="1"/>
  <c r="J258" i="19" s="1"/>
  <c r="J259" i="19" s="1"/>
  <c r="J260" i="19" s="1"/>
  <c r="J261" i="19" s="1"/>
  <c r="J262" i="19" s="1"/>
  <c r="J263" i="19" s="1"/>
  <c r="J264" i="19" s="1"/>
  <c r="J265" i="19" s="1"/>
  <c r="J266" i="19" s="1"/>
  <c r="J267" i="19" s="1"/>
  <c r="J268" i="19" s="1"/>
  <c r="J269" i="19" s="1"/>
  <c r="J270" i="19" s="1"/>
  <c r="J271" i="19" s="1"/>
  <c r="J272" i="19" s="1"/>
  <c r="J273" i="19" s="1"/>
  <c r="J274" i="19" s="1"/>
  <c r="J275" i="19" s="1"/>
  <c r="J276" i="19" s="1"/>
  <c r="J277" i="19" s="1"/>
  <c r="J278" i="19" s="1"/>
  <c r="J279" i="19" s="1"/>
  <c r="J280" i="19" s="1"/>
  <c r="W162" i="4"/>
  <c r="W163" i="4" s="1"/>
  <c r="U257" i="19" s="1"/>
  <c r="U258" i="19" s="1"/>
  <c r="U259" i="19" s="1"/>
  <c r="U260" i="19" s="1"/>
  <c r="U261" i="19" s="1"/>
  <c r="U262" i="19" s="1"/>
  <c r="U263" i="19" s="1"/>
  <c r="U264" i="19" s="1"/>
  <c r="U265" i="19" s="1"/>
  <c r="U266" i="19" s="1"/>
  <c r="U267" i="19" s="1"/>
  <c r="U268" i="19" s="1"/>
  <c r="U269" i="19" s="1"/>
  <c r="U270" i="19" s="1"/>
  <c r="U271" i="19" s="1"/>
  <c r="U272" i="19" s="1"/>
  <c r="U273" i="19" s="1"/>
  <c r="U274" i="19" s="1"/>
  <c r="U275" i="19" s="1"/>
  <c r="U276" i="19" s="1"/>
  <c r="U277" i="19" s="1"/>
  <c r="U278" i="19" s="1"/>
  <c r="U279" i="19" s="1"/>
  <c r="U280" i="19" s="1"/>
  <c r="W182" i="4"/>
  <c r="W183" i="4" s="1"/>
  <c r="U288" i="19" s="1"/>
  <c r="U289" i="19" s="1"/>
  <c r="U290" i="19" s="1"/>
  <c r="U291" i="19" s="1"/>
  <c r="U292" i="19" s="1"/>
  <c r="U293" i="19" s="1"/>
  <c r="U294" i="19" s="1"/>
  <c r="U295" i="19" s="1"/>
  <c r="U296" i="19" s="1"/>
  <c r="U297" i="19" s="1"/>
  <c r="U298" i="19" s="1"/>
  <c r="U299" i="19" s="1"/>
  <c r="U300" i="19" s="1"/>
  <c r="U301" i="19" s="1"/>
  <c r="U302" i="19" s="1"/>
  <c r="U303" i="19" s="1"/>
  <c r="U304" i="19" s="1"/>
  <c r="U305" i="19" s="1"/>
  <c r="U306" i="19" s="1"/>
  <c r="U307" i="19" s="1"/>
  <c r="U308" i="19" s="1"/>
  <c r="U309" i="19" s="1"/>
  <c r="U310" i="19" s="1"/>
  <c r="U311" i="19" s="1"/>
  <c r="S42" i="4"/>
  <c r="S43" i="4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Q84" i="19" s="1"/>
  <c r="Q85" i="19" s="1"/>
  <c r="Q86" i="19" s="1"/>
  <c r="Q87" i="19" s="1"/>
  <c r="Q88" i="19" s="1"/>
  <c r="Q89" i="19" s="1"/>
  <c r="Q90" i="19" s="1"/>
  <c r="Q91" i="19" s="1"/>
  <c r="Q92" i="19" s="1"/>
  <c r="Q93" i="19" s="1"/>
  <c r="Q94" i="19" s="1"/>
  <c r="M42" i="4"/>
  <c r="M43" i="4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N82" i="4"/>
  <c r="N83" i="4" s="1"/>
  <c r="L133" i="19" s="1"/>
  <c r="L134" i="19" s="1"/>
  <c r="L135" i="19" s="1"/>
  <c r="L136" i="19" s="1"/>
  <c r="L137" i="19" s="1"/>
  <c r="L138" i="19" s="1"/>
  <c r="L139" i="19" s="1"/>
  <c r="L140" i="19" s="1"/>
  <c r="L141" i="19" s="1"/>
  <c r="L142" i="19" s="1"/>
  <c r="L143" i="19" s="1"/>
  <c r="L144" i="19" s="1"/>
  <c r="L145" i="19" s="1"/>
  <c r="L146" i="19" s="1"/>
  <c r="L147" i="19" s="1"/>
  <c r="L148" i="19" s="1"/>
  <c r="L149" i="19" s="1"/>
  <c r="L150" i="19" s="1"/>
  <c r="L151" i="19" s="1"/>
  <c r="L152" i="19" s="1"/>
  <c r="L153" i="19" s="1"/>
  <c r="L154" i="19" s="1"/>
  <c r="L155" i="19" s="1"/>
  <c r="L156" i="19" s="1"/>
  <c r="V42" i="4"/>
  <c r="V43" i="4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T84" i="19" s="1"/>
  <c r="T85" i="19" s="1"/>
  <c r="T86" i="19" s="1"/>
  <c r="T87" i="19" s="1"/>
  <c r="T88" i="19" s="1"/>
  <c r="T89" i="19" s="1"/>
  <c r="T90" i="19" s="1"/>
  <c r="T91" i="19" s="1"/>
  <c r="T92" i="19" s="1"/>
  <c r="T93" i="19" s="1"/>
  <c r="T94" i="19" s="1"/>
  <c r="Q82" i="4"/>
  <c r="Q83" i="4" s="1"/>
  <c r="O133" i="19" s="1"/>
  <c r="O134" i="19" s="1"/>
  <c r="O135" i="19" s="1"/>
  <c r="O136" i="19" s="1"/>
  <c r="O137" i="19" s="1"/>
  <c r="O138" i="19" s="1"/>
  <c r="O139" i="19" s="1"/>
  <c r="O140" i="19" s="1"/>
  <c r="O141" i="19" s="1"/>
  <c r="O142" i="19" s="1"/>
  <c r="O143" i="19" s="1"/>
  <c r="O144" i="19" s="1"/>
  <c r="O145" i="19" s="1"/>
  <c r="O146" i="19" s="1"/>
  <c r="O147" i="19" s="1"/>
  <c r="O148" i="19" s="1"/>
  <c r="O149" i="19" s="1"/>
  <c r="O150" i="19" s="1"/>
  <c r="O151" i="19" s="1"/>
  <c r="O152" i="19" s="1"/>
  <c r="O153" i="19" s="1"/>
  <c r="O154" i="19" s="1"/>
  <c r="O155" i="19" s="1"/>
  <c r="O156" i="19" s="1"/>
  <c r="N102" i="4"/>
  <c r="N103" i="4" s="1"/>
  <c r="L164" i="19" s="1"/>
  <c r="L165" i="19" s="1"/>
  <c r="L166" i="19" s="1"/>
  <c r="L167" i="19" s="1"/>
  <c r="L168" i="19" s="1"/>
  <c r="L169" i="19" s="1"/>
  <c r="L170" i="19" s="1"/>
  <c r="L171" i="19" s="1"/>
  <c r="L172" i="19" s="1"/>
  <c r="L173" i="19" s="1"/>
  <c r="L174" i="19" s="1"/>
  <c r="L175" i="19" s="1"/>
  <c r="L176" i="19" s="1"/>
  <c r="L177" i="19" s="1"/>
  <c r="L178" i="19" s="1"/>
  <c r="L179" i="19" s="1"/>
  <c r="L180" i="19" s="1"/>
  <c r="L181" i="19" s="1"/>
  <c r="L182" i="19" s="1"/>
  <c r="L183" i="19" s="1"/>
  <c r="L184" i="19" s="1"/>
  <c r="L185" i="19" s="1"/>
  <c r="L186" i="19" s="1"/>
  <c r="L187" i="19" s="1"/>
  <c r="W122" i="4"/>
  <c r="W123" i="4" s="1"/>
  <c r="U195" i="19" s="1"/>
  <c r="U196" i="19" s="1"/>
  <c r="U197" i="19" s="1"/>
  <c r="U198" i="19" s="1"/>
  <c r="U199" i="19" s="1"/>
  <c r="U200" i="19" s="1"/>
  <c r="U201" i="19" s="1"/>
  <c r="U202" i="19" s="1"/>
  <c r="U203" i="19" s="1"/>
  <c r="U204" i="19" s="1"/>
  <c r="U205" i="19" s="1"/>
  <c r="U206" i="19" s="1"/>
  <c r="U207" i="19" s="1"/>
  <c r="U208" i="19" s="1"/>
  <c r="U209" i="19" s="1"/>
  <c r="U210" i="19" s="1"/>
  <c r="U211" i="19" s="1"/>
  <c r="U212" i="19" s="1"/>
  <c r="U213" i="19" s="1"/>
  <c r="U214" i="19" s="1"/>
  <c r="U215" i="19" s="1"/>
  <c r="U216" i="19" s="1"/>
  <c r="U217" i="19" s="1"/>
  <c r="U218" i="19" s="1"/>
  <c r="U142" i="4"/>
  <c r="U143" i="4" s="1"/>
  <c r="S226" i="19" s="1"/>
  <c r="S227" i="19" s="1"/>
  <c r="S228" i="19" s="1"/>
  <c r="S229" i="19" s="1"/>
  <c r="S230" i="19" s="1"/>
  <c r="S231" i="19" s="1"/>
  <c r="S232" i="19" s="1"/>
  <c r="S233" i="19" s="1"/>
  <c r="S234" i="19" s="1"/>
  <c r="S235" i="19" s="1"/>
  <c r="S236" i="19" s="1"/>
  <c r="S237" i="19" s="1"/>
  <c r="S238" i="19" s="1"/>
  <c r="S239" i="19" s="1"/>
  <c r="S240" i="19" s="1"/>
  <c r="S241" i="19" s="1"/>
  <c r="S242" i="19" s="1"/>
  <c r="S243" i="19" s="1"/>
  <c r="S244" i="19" s="1"/>
  <c r="S245" i="19" s="1"/>
  <c r="S246" i="19" s="1"/>
  <c r="S247" i="19" s="1"/>
  <c r="S248" i="19" s="1"/>
  <c r="S249" i="19" s="1"/>
  <c r="N162" i="4"/>
  <c r="N163" i="4" s="1"/>
  <c r="L257" i="19" s="1"/>
  <c r="L258" i="19" s="1"/>
  <c r="L259" i="19" s="1"/>
  <c r="L260" i="19" s="1"/>
  <c r="L261" i="19" s="1"/>
  <c r="L262" i="19" s="1"/>
  <c r="L263" i="19" s="1"/>
  <c r="L264" i="19" s="1"/>
  <c r="L265" i="19" s="1"/>
  <c r="L266" i="19" s="1"/>
  <c r="L267" i="19" s="1"/>
  <c r="L268" i="19" s="1"/>
  <c r="L269" i="19" s="1"/>
  <c r="L270" i="19" s="1"/>
  <c r="L271" i="19" s="1"/>
  <c r="L272" i="19" s="1"/>
  <c r="L273" i="19" s="1"/>
  <c r="L274" i="19" s="1"/>
  <c r="L275" i="19" s="1"/>
  <c r="L276" i="19" s="1"/>
  <c r="L277" i="19" s="1"/>
  <c r="L278" i="19" s="1"/>
  <c r="L279" i="19" s="1"/>
  <c r="L280" i="19" s="1"/>
  <c r="S182" i="4"/>
  <c r="S183" i="4" s="1"/>
  <c r="Q288" i="19" s="1"/>
  <c r="Q289" i="19" s="1"/>
  <c r="Q290" i="19" s="1"/>
  <c r="Q291" i="19" s="1"/>
  <c r="Q292" i="19" s="1"/>
  <c r="Q293" i="19" s="1"/>
  <c r="Q294" i="19" s="1"/>
  <c r="Q295" i="19" s="1"/>
  <c r="Q296" i="19" s="1"/>
  <c r="Q297" i="19" s="1"/>
  <c r="Q298" i="19" s="1"/>
  <c r="Q299" i="19" s="1"/>
  <c r="Q300" i="19" s="1"/>
  <c r="Q301" i="19" s="1"/>
  <c r="Q302" i="19" s="1"/>
  <c r="Q303" i="19" s="1"/>
  <c r="Q304" i="19" s="1"/>
  <c r="Q305" i="19" s="1"/>
  <c r="Q306" i="19" s="1"/>
  <c r="Q307" i="19" s="1"/>
  <c r="Q308" i="19" s="1"/>
  <c r="Q309" i="19" s="1"/>
  <c r="Q310" i="19" s="1"/>
  <c r="Q311" i="19" s="1"/>
  <c r="Q182" i="4"/>
  <c r="Q183" i="4" s="1"/>
  <c r="O288" i="19" s="1"/>
  <c r="O289" i="19" s="1"/>
  <c r="O290" i="19" s="1"/>
  <c r="O291" i="19" s="1"/>
  <c r="O292" i="19" s="1"/>
  <c r="O293" i="19" s="1"/>
  <c r="O294" i="19" s="1"/>
  <c r="O295" i="19" s="1"/>
  <c r="O296" i="19" s="1"/>
  <c r="O297" i="19" s="1"/>
  <c r="O298" i="19" s="1"/>
  <c r="O299" i="19" s="1"/>
  <c r="O300" i="19" s="1"/>
  <c r="O301" i="19" s="1"/>
  <c r="O302" i="19" s="1"/>
  <c r="O303" i="19" s="1"/>
  <c r="O304" i="19" s="1"/>
  <c r="O305" i="19" s="1"/>
  <c r="O306" i="19" s="1"/>
  <c r="O307" i="19" s="1"/>
  <c r="O308" i="19" s="1"/>
  <c r="O309" i="19" s="1"/>
  <c r="O310" i="19" s="1"/>
  <c r="O311" i="19" s="1"/>
  <c r="U202" i="4"/>
  <c r="U203" i="4" s="1"/>
  <c r="S319" i="19" s="1"/>
  <c r="S320" i="19" s="1"/>
  <c r="S321" i="19" s="1"/>
  <c r="S322" i="19" s="1"/>
  <c r="S323" i="19" s="1"/>
  <c r="S324" i="19" s="1"/>
  <c r="S325" i="19" s="1"/>
  <c r="S326" i="19" s="1"/>
  <c r="S327" i="19" s="1"/>
  <c r="S328" i="19" s="1"/>
  <c r="S329" i="19" s="1"/>
  <c r="S330" i="19" s="1"/>
  <c r="S331" i="19" s="1"/>
  <c r="S332" i="19" s="1"/>
  <c r="S333" i="19" s="1"/>
  <c r="S334" i="19" s="1"/>
  <c r="S335" i="19" s="1"/>
  <c r="S336" i="19" s="1"/>
  <c r="S337" i="19" s="1"/>
  <c r="S338" i="19" s="1"/>
  <c r="S339" i="19" s="1"/>
  <c r="S340" i="19" s="1"/>
  <c r="S341" i="19" s="1"/>
  <c r="S342" i="19" s="1"/>
  <c r="P202" i="4"/>
  <c r="P203" i="4" s="1"/>
  <c r="N319" i="19" s="1"/>
  <c r="N320" i="19" s="1"/>
  <c r="N321" i="19" s="1"/>
  <c r="N322" i="19" s="1"/>
  <c r="N323" i="19" s="1"/>
  <c r="N324" i="19" s="1"/>
  <c r="N325" i="19" s="1"/>
  <c r="N326" i="19" s="1"/>
  <c r="N327" i="19" s="1"/>
  <c r="N328" i="19" s="1"/>
  <c r="N329" i="19" s="1"/>
  <c r="N330" i="19" s="1"/>
  <c r="N331" i="19" s="1"/>
  <c r="N332" i="19" s="1"/>
  <c r="N333" i="19" s="1"/>
  <c r="N334" i="19" s="1"/>
  <c r="N335" i="19" s="1"/>
  <c r="N336" i="19" s="1"/>
  <c r="N337" i="19" s="1"/>
  <c r="N338" i="19" s="1"/>
  <c r="N339" i="19" s="1"/>
  <c r="N340" i="19" s="1"/>
  <c r="N341" i="19" s="1"/>
  <c r="N342" i="19" s="1"/>
  <c r="U222" i="4"/>
  <c r="U223" i="4" s="1"/>
  <c r="S350" i="19" s="1"/>
  <c r="S351" i="19" s="1"/>
  <c r="S352" i="19" s="1"/>
  <c r="S353" i="19" s="1"/>
  <c r="S354" i="19" s="1"/>
  <c r="S355" i="19" s="1"/>
  <c r="S356" i="19" s="1"/>
  <c r="S357" i="19" s="1"/>
  <c r="S358" i="19" s="1"/>
  <c r="S359" i="19" s="1"/>
  <c r="S360" i="19" s="1"/>
  <c r="S361" i="19" s="1"/>
  <c r="S362" i="19" s="1"/>
  <c r="S363" i="19" s="1"/>
  <c r="S364" i="19" s="1"/>
  <c r="S365" i="19" s="1"/>
  <c r="S366" i="19" s="1"/>
  <c r="S367" i="19" s="1"/>
  <c r="S368" i="19" s="1"/>
  <c r="S369" i="19" s="1"/>
  <c r="S370" i="19" s="1"/>
  <c r="S371" i="19" s="1"/>
  <c r="S372" i="19" s="1"/>
  <c r="S373" i="19" s="1"/>
  <c r="O242" i="4"/>
  <c r="O243" i="4" s="1"/>
  <c r="M381" i="19" s="1"/>
  <c r="M382" i="19" s="1"/>
  <c r="M383" i="19" s="1"/>
  <c r="M384" i="19" s="1"/>
  <c r="M385" i="19" s="1"/>
  <c r="M386" i="19" s="1"/>
  <c r="M387" i="19" s="1"/>
  <c r="M388" i="19" s="1"/>
  <c r="M389" i="19" s="1"/>
  <c r="M390" i="19" s="1"/>
  <c r="M391" i="19" s="1"/>
  <c r="M392" i="19" s="1"/>
  <c r="M393" i="19" s="1"/>
  <c r="M394" i="19" s="1"/>
  <c r="M395" i="19" s="1"/>
  <c r="M396" i="19" s="1"/>
  <c r="M397" i="19" s="1"/>
  <c r="M398" i="19" s="1"/>
  <c r="M399" i="19" s="1"/>
  <c r="M400" i="19" s="1"/>
  <c r="M401" i="19" s="1"/>
  <c r="M402" i="19" s="1"/>
  <c r="M403" i="19" s="1"/>
  <c r="M404" i="19" s="1"/>
  <c r="L262" i="4"/>
  <c r="L263" i="4" s="1"/>
  <c r="J436" i="19" s="1"/>
  <c r="P282" i="4"/>
  <c r="P283" i="4" s="1"/>
  <c r="N467" i="19" s="1"/>
  <c r="O302" i="4"/>
  <c r="O303" i="4" s="1"/>
  <c r="M474" i="19" s="1"/>
  <c r="M475" i="19" s="1"/>
  <c r="M476" i="19" s="1"/>
  <c r="M477" i="19" s="1"/>
  <c r="M478" i="19" s="1"/>
  <c r="M479" i="19" s="1"/>
  <c r="M480" i="19" s="1"/>
  <c r="M481" i="19" s="1"/>
  <c r="M482" i="19" s="1"/>
  <c r="M483" i="19" s="1"/>
  <c r="M484" i="19" s="1"/>
  <c r="M485" i="19" s="1"/>
  <c r="M486" i="19" s="1"/>
  <c r="M487" i="19" s="1"/>
  <c r="M488" i="19" s="1"/>
  <c r="M489" i="19" s="1"/>
  <c r="M490" i="19" s="1"/>
  <c r="M491" i="19" s="1"/>
  <c r="M492" i="19" s="1"/>
  <c r="M493" i="19" s="1"/>
  <c r="M494" i="19" s="1"/>
  <c r="M495" i="19" s="1"/>
  <c r="M496" i="19" s="1"/>
  <c r="M497" i="19" s="1"/>
  <c r="S302" i="4"/>
  <c r="S303" i="4" s="1"/>
  <c r="Q474" i="19" s="1"/>
  <c r="Q475" i="19" s="1"/>
  <c r="Q476" i="19" s="1"/>
  <c r="Q477" i="19" s="1"/>
  <c r="Q478" i="19" s="1"/>
  <c r="Q479" i="19" s="1"/>
  <c r="Q480" i="19" s="1"/>
  <c r="Q481" i="19" s="1"/>
  <c r="Q482" i="19" s="1"/>
  <c r="Q483" i="19" s="1"/>
  <c r="Q484" i="19" s="1"/>
  <c r="Q485" i="19" s="1"/>
  <c r="Q486" i="19" s="1"/>
  <c r="Q487" i="19" s="1"/>
  <c r="Q488" i="19" s="1"/>
  <c r="Q489" i="19" s="1"/>
  <c r="Q490" i="19" s="1"/>
  <c r="Q491" i="19" s="1"/>
  <c r="Q492" i="19" s="1"/>
  <c r="Q493" i="19" s="1"/>
  <c r="Q494" i="19" s="1"/>
  <c r="Q495" i="19" s="1"/>
  <c r="Q496" i="19" s="1"/>
  <c r="Q497" i="19" s="1"/>
  <c r="M322" i="4"/>
  <c r="M323" i="4" s="1"/>
  <c r="K529" i="19" s="1"/>
  <c r="U322" i="4"/>
  <c r="U323" i="4" s="1"/>
  <c r="S505" i="19" s="1"/>
  <c r="S506" i="19" s="1"/>
  <c r="S507" i="19" s="1"/>
  <c r="S508" i="19" s="1"/>
  <c r="S509" i="19" s="1"/>
  <c r="S510" i="19" s="1"/>
  <c r="S511" i="19" s="1"/>
  <c r="S512" i="19" s="1"/>
  <c r="S513" i="19" s="1"/>
  <c r="S514" i="19" s="1"/>
  <c r="S515" i="19" s="1"/>
  <c r="S516" i="19" s="1"/>
  <c r="S517" i="19" s="1"/>
  <c r="S518" i="19" s="1"/>
  <c r="S519" i="19" s="1"/>
  <c r="S520" i="19" s="1"/>
  <c r="S521" i="19" s="1"/>
  <c r="S522" i="19" s="1"/>
  <c r="S523" i="19" s="1"/>
  <c r="S524" i="19" s="1"/>
  <c r="S525" i="19" s="1"/>
  <c r="S526" i="19" s="1"/>
  <c r="S527" i="19" s="1"/>
  <c r="S528" i="19" s="1"/>
  <c r="M342" i="4"/>
  <c r="M343" i="4" s="1"/>
  <c r="K560" i="19" s="1"/>
  <c r="P362" i="4"/>
  <c r="P363" i="4" s="1"/>
  <c r="N567" i="19" s="1"/>
  <c r="N568" i="19" s="1"/>
  <c r="N569" i="19" s="1"/>
  <c r="N570" i="19" s="1"/>
  <c r="N571" i="19" s="1"/>
  <c r="N572" i="19" s="1"/>
  <c r="N573" i="19" s="1"/>
  <c r="N574" i="19" s="1"/>
  <c r="N575" i="19" s="1"/>
  <c r="N576" i="19" s="1"/>
  <c r="N577" i="19" s="1"/>
  <c r="N578" i="19" s="1"/>
  <c r="N579" i="19" s="1"/>
  <c r="N580" i="19" s="1"/>
  <c r="N581" i="19" s="1"/>
  <c r="N582" i="19" s="1"/>
  <c r="N583" i="19" s="1"/>
  <c r="N584" i="19" s="1"/>
  <c r="N585" i="19" s="1"/>
  <c r="N586" i="19" s="1"/>
  <c r="N587" i="19" s="1"/>
  <c r="N588" i="19" s="1"/>
  <c r="N589" i="19" s="1"/>
  <c r="N590" i="19" s="1"/>
  <c r="S362" i="4"/>
  <c r="S363" i="4" s="1"/>
  <c r="Q591" i="19" s="1"/>
  <c r="O382" i="4"/>
  <c r="O383" i="4" s="1"/>
  <c r="M598" i="19" s="1"/>
  <c r="M599" i="19" s="1"/>
  <c r="M600" i="19" s="1"/>
  <c r="M601" i="19" s="1"/>
  <c r="M602" i="19" s="1"/>
  <c r="M603" i="19" s="1"/>
  <c r="M604" i="19" s="1"/>
  <c r="M605" i="19" s="1"/>
  <c r="M606" i="19" s="1"/>
  <c r="M607" i="19" s="1"/>
  <c r="M608" i="19" s="1"/>
  <c r="M609" i="19" s="1"/>
  <c r="M610" i="19" s="1"/>
  <c r="M611" i="19" s="1"/>
  <c r="M612" i="19" s="1"/>
  <c r="M613" i="19" s="1"/>
  <c r="M614" i="19" s="1"/>
  <c r="M615" i="19" s="1"/>
  <c r="M616" i="19" s="1"/>
  <c r="M617" i="19" s="1"/>
  <c r="M618" i="19" s="1"/>
  <c r="M619" i="19" s="1"/>
  <c r="M620" i="19" s="1"/>
  <c r="M621" i="19" s="1"/>
  <c r="Q382" i="4"/>
  <c r="Q383" i="4" s="1"/>
  <c r="O598" i="19" s="1"/>
  <c r="O599" i="19" s="1"/>
  <c r="O600" i="19" s="1"/>
  <c r="O601" i="19" s="1"/>
  <c r="O602" i="19" s="1"/>
  <c r="O603" i="19" s="1"/>
  <c r="O604" i="19" s="1"/>
  <c r="O605" i="19" s="1"/>
  <c r="O606" i="19" s="1"/>
  <c r="O607" i="19" s="1"/>
  <c r="O608" i="19" s="1"/>
  <c r="O609" i="19" s="1"/>
  <c r="O610" i="19" s="1"/>
  <c r="O611" i="19" s="1"/>
  <c r="O612" i="19" s="1"/>
  <c r="O613" i="19" s="1"/>
  <c r="O614" i="19" s="1"/>
  <c r="O615" i="19" s="1"/>
  <c r="O616" i="19" s="1"/>
  <c r="O617" i="19" s="1"/>
  <c r="O618" i="19" s="1"/>
  <c r="O619" i="19" s="1"/>
  <c r="O620" i="19" s="1"/>
  <c r="O621" i="19" s="1"/>
  <c r="O402" i="4"/>
  <c r="O403" i="4" s="1"/>
  <c r="M629" i="19" s="1"/>
  <c r="M630" i="19" s="1"/>
  <c r="M631" i="19" s="1"/>
  <c r="M632" i="19" s="1"/>
  <c r="M633" i="19" s="1"/>
  <c r="M634" i="19" s="1"/>
  <c r="M635" i="19" s="1"/>
  <c r="M636" i="19" s="1"/>
  <c r="M637" i="19" s="1"/>
  <c r="M638" i="19" s="1"/>
  <c r="M639" i="19" s="1"/>
  <c r="M640" i="19" s="1"/>
  <c r="M641" i="19" s="1"/>
  <c r="M642" i="19" s="1"/>
  <c r="M643" i="19" s="1"/>
  <c r="M644" i="19" s="1"/>
  <c r="M645" i="19" s="1"/>
  <c r="M646" i="19" s="1"/>
  <c r="M647" i="19" s="1"/>
  <c r="M648" i="19" s="1"/>
  <c r="M649" i="19" s="1"/>
  <c r="M650" i="19" s="1"/>
  <c r="M651" i="19" s="1"/>
  <c r="M652" i="19" s="1"/>
  <c r="P257" i="4"/>
  <c r="K317" i="4"/>
  <c r="K77" i="4"/>
  <c r="U217" i="4"/>
  <c r="P77" i="4"/>
  <c r="L357" i="4"/>
  <c r="N17" i="4"/>
  <c r="P397" i="4"/>
  <c r="J317" i="4"/>
  <c r="O297" i="4"/>
  <c r="P237" i="4"/>
  <c r="L277" i="4"/>
  <c r="W17" i="4"/>
  <c r="Q337" i="4"/>
  <c r="W157" i="4"/>
  <c r="K97" i="4"/>
  <c r="V397" i="4"/>
  <c r="M177" i="4"/>
  <c r="K42" i="4"/>
  <c r="K43" i="4" s="1"/>
  <c r="I71" i="19" s="1"/>
  <c r="I72" i="19" s="1"/>
  <c r="I73" i="19" s="1"/>
  <c r="I74" i="19" s="1"/>
  <c r="I75" i="19" s="1"/>
  <c r="I76" i="19" s="1"/>
  <c r="I77" i="19" s="1"/>
  <c r="I78" i="19" s="1"/>
  <c r="I79" i="19" s="1"/>
  <c r="I80" i="19" s="1"/>
  <c r="I81" i="19" s="1"/>
  <c r="I82" i="19" s="1"/>
  <c r="I83" i="19" s="1"/>
  <c r="I84" i="19" s="1"/>
  <c r="I85" i="19" s="1"/>
  <c r="I86" i="19" s="1"/>
  <c r="I87" i="19" s="1"/>
  <c r="I88" i="19" s="1"/>
  <c r="I89" i="19" s="1"/>
  <c r="I90" i="19" s="1"/>
  <c r="I91" i="19" s="1"/>
  <c r="I92" i="19" s="1"/>
  <c r="I93" i="19" s="1"/>
  <c r="I94" i="19" s="1"/>
  <c r="Q137" i="4"/>
  <c r="K17" i="4"/>
  <c r="M397" i="4"/>
  <c r="K277" i="4"/>
  <c r="O377" i="4"/>
  <c r="O97" i="4"/>
  <c r="J357" i="4"/>
  <c r="W137" i="4"/>
  <c r="Q277" i="4"/>
  <c r="P42" i="4"/>
  <c r="P43" i="4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N84" i="19" s="1"/>
  <c r="N85" i="19" s="1"/>
  <c r="N86" i="19" s="1"/>
  <c r="N87" i="19" s="1"/>
  <c r="N88" i="19" s="1"/>
  <c r="N89" i="19" s="1"/>
  <c r="N90" i="19" s="1"/>
  <c r="N91" i="19" s="1"/>
  <c r="N92" i="19" s="1"/>
  <c r="N93" i="19" s="1"/>
  <c r="N94" i="19" s="1"/>
  <c r="L297" i="4"/>
  <c r="U57" i="4"/>
  <c r="R37" i="4"/>
  <c r="R217" i="4"/>
  <c r="R197" i="4"/>
  <c r="T337" i="4"/>
  <c r="S357" i="4"/>
  <c r="M197" i="4"/>
  <c r="N157" i="4"/>
  <c r="Q377" i="4"/>
  <c r="L97" i="4"/>
  <c r="L82" i="4"/>
  <c r="L83" i="4" s="1"/>
  <c r="J133" i="19" s="1"/>
  <c r="J134" i="19" s="1"/>
  <c r="J135" i="19" s="1"/>
  <c r="J136" i="19" s="1"/>
  <c r="J137" i="19" s="1"/>
  <c r="J138" i="19" s="1"/>
  <c r="J139" i="19" s="1"/>
  <c r="J140" i="19" s="1"/>
  <c r="J141" i="19" s="1"/>
  <c r="J142" i="19" s="1"/>
  <c r="J143" i="19" s="1"/>
  <c r="J144" i="19" s="1"/>
  <c r="J145" i="19" s="1"/>
  <c r="J146" i="19" s="1"/>
  <c r="J147" i="19" s="1"/>
  <c r="J148" i="19" s="1"/>
  <c r="J149" i="19" s="1"/>
  <c r="J150" i="19" s="1"/>
  <c r="J151" i="19" s="1"/>
  <c r="J152" i="19" s="1"/>
  <c r="J153" i="19" s="1"/>
  <c r="J154" i="19" s="1"/>
  <c r="J155" i="19" s="1"/>
  <c r="J156" i="19" s="1"/>
  <c r="K157" i="4"/>
  <c r="Q117" i="4"/>
  <c r="I399" i="4"/>
  <c r="I400" i="4" s="1"/>
  <c r="J157" i="4"/>
  <c r="J159" i="4" s="1"/>
  <c r="J160" i="4" s="1"/>
  <c r="P337" i="4"/>
  <c r="R82" i="4"/>
  <c r="R83" i="4" s="1"/>
  <c r="P133" i="19" s="1"/>
  <c r="P134" i="19" s="1"/>
  <c r="P135" i="19" s="1"/>
  <c r="P136" i="19" s="1"/>
  <c r="P137" i="19" s="1"/>
  <c r="P138" i="19" s="1"/>
  <c r="P139" i="19" s="1"/>
  <c r="P140" i="19" s="1"/>
  <c r="P141" i="19" s="1"/>
  <c r="P142" i="19" s="1"/>
  <c r="P143" i="19" s="1"/>
  <c r="P144" i="19" s="1"/>
  <c r="P145" i="19" s="1"/>
  <c r="P146" i="19" s="1"/>
  <c r="P147" i="19" s="1"/>
  <c r="P148" i="19" s="1"/>
  <c r="P149" i="19" s="1"/>
  <c r="P150" i="19" s="1"/>
  <c r="P151" i="19" s="1"/>
  <c r="P152" i="19" s="1"/>
  <c r="P153" i="19" s="1"/>
  <c r="P154" i="19" s="1"/>
  <c r="P155" i="19" s="1"/>
  <c r="P156" i="19" s="1"/>
  <c r="T42" i="4"/>
  <c r="T43" i="4" s="1"/>
  <c r="R71" i="19" s="1"/>
  <c r="R72" i="19" s="1"/>
  <c r="R73" i="19" s="1"/>
  <c r="R74" i="19" s="1"/>
  <c r="R75" i="19" s="1"/>
  <c r="R76" i="19" s="1"/>
  <c r="R77" i="19" s="1"/>
  <c r="R78" i="19" s="1"/>
  <c r="R79" i="19" s="1"/>
  <c r="R80" i="19" s="1"/>
  <c r="R81" i="19" s="1"/>
  <c r="R82" i="19" s="1"/>
  <c r="R83" i="19" s="1"/>
  <c r="R84" i="19" s="1"/>
  <c r="R85" i="19" s="1"/>
  <c r="R86" i="19" s="1"/>
  <c r="R87" i="19" s="1"/>
  <c r="R88" i="19" s="1"/>
  <c r="R89" i="19" s="1"/>
  <c r="R90" i="19" s="1"/>
  <c r="R91" i="19" s="1"/>
  <c r="R92" i="19" s="1"/>
  <c r="R93" i="19" s="1"/>
  <c r="R94" i="19" s="1"/>
  <c r="W142" i="4"/>
  <c r="W143" i="4" s="1"/>
  <c r="U226" i="19" s="1"/>
  <c r="U227" i="19" s="1"/>
  <c r="U228" i="19" s="1"/>
  <c r="U229" i="19" s="1"/>
  <c r="U230" i="19" s="1"/>
  <c r="U231" i="19" s="1"/>
  <c r="U232" i="19" s="1"/>
  <c r="U233" i="19" s="1"/>
  <c r="U234" i="19" s="1"/>
  <c r="U235" i="19" s="1"/>
  <c r="U236" i="19" s="1"/>
  <c r="U237" i="19" s="1"/>
  <c r="U238" i="19" s="1"/>
  <c r="U239" i="19" s="1"/>
  <c r="U240" i="19" s="1"/>
  <c r="U241" i="19" s="1"/>
  <c r="U242" i="19" s="1"/>
  <c r="U243" i="19" s="1"/>
  <c r="U244" i="19" s="1"/>
  <c r="U245" i="19" s="1"/>
  <c r="U246" i="19" s="1"/>
  <c r="U247" i="19" s="1"/>
  <c r="U248" i="19" s="1"/>
  <c r="U249" i="19" s="1"/>
  <c r="R142" i="4"/>
  <c r="R143" i="4" s="1"/>
  <c r="P226" i="19" s="1"/>
  <c r="P227" i="19" s="1"/>
  <c r="P228" i="19" s="1"/>
  <c r="P229" i="19" s="1"/>
  <c r="P230" i="19" s="1"/>
  <c r="P231" i="19" s="1"/>
  <c r="P232" i="19" s="1"/>
  <c r="P233" i="19" s="1"/>
  <c r="P234" i="19" s="1"/>
  <c r="P235" i="19" s="1"/>
  <c r="P236" i="19" s="1"/>
  <c r="P237" i="19" s="1"/>
  <c r="P238" i="19" s="1"/>
  <c r="P239" i="19" s="1"/>
  <c r="P240" i="19" s="1"/>
  <c r="P241" i="19" s="1"/>
  <c r="P242" i="19" s="1"/>
  <c r="P243" i="19" s="1"/>
  <c r="P244" i="19" s="1"/>
  <c r="P245" i="19" s="1"/>
  <c r="P246" i="19" s="1"/>
  <c r="P247" i="19" s="1"/>
  <c r="P248" i="19" s="1"/>
  <c r="P249" i="19" s="1"/>
  <c r="L182" i="4"/>
  <c r="L183" i="4" s="1"/>
  <c r="J288" i="19" s="1"/>
  <c r="J289" i="19" s="1"/>
  <c r="J290" i="19" s="1"/>
  <c r="J291" i="19" s="1"/>
  <c r="J292" i="19" s="1"/>
  <c r="J293" i="19" s="1"/>
  <c r="J294" i="19" s="1"/>
  <c r="J295" i="19" s="1"/>
  <c r="J296" i="19" s="1"/>
  <c r="J297" i="19" s="1"/>
  <c r="J298" i="19" s="1"/>
  <c r="J299" i="19" s="1"/>
  <c r="J300" i="19" s="1"/>
  <c r="J301" i="19" s="1"/>
  <c r="J302" i="19" s="1"/>
  <c r="J303" i="19" s="1"/>
  <c r="J304" i="19" s="1"/>
  <c r="J305" i="19" s="1"/>
  <c r="J306" i="19" s="1"/>
  <c r="J307" i="19" s="1"/>
  <c r="J308" i="19" s="1"/>
  <c r="J309" i="19" s="1"/>
  <c r="J310" i="19" s="1"/>
  <c r="J311" i="19" s="1"/>
  <c r="S222" i="4"/>
  <c r="S223" i="4" s="1"/>
  <c r="Q350" i="19" s="1"/>
  <c r="Q351" i="19" s="1"/>
  <c r="Q352" i="19" s="1"/>
  <c r="Q353" i="19" s="1"/>
  <c r="Q354" i="19" s="1"/>
  <c r="Q355" i="19" s="1"/>
  <c r="Q356" i="19" s="1"/>
  <c r="Q357" i="19" s="1"/>
  <c r="Q358" i="19" s="1"/>
  <c r="Q359" i="19" s="1"/>
  <c r="Q360" i="19" s="1"/>
  <c r="Q361" i="19" s="1"/>
  <c r="Q362" i="19" s="1"/>
  <c r="Q363" i="19" s="1"/>
  <c r="Q364" i="19" s="1"/>
  <c r="Q365" i="19" s="1"/>
  <c r="Q366" i="19" s="1"/>
  <c r="Q367" i="19" s="1"/>
  <c r="Q368" i="19" s="1"/>
  <c r="Q369" i="19" s="1"/>
  <c r="Q370" i="19" s="1"/>
  <c r="Q371" i="19" s="1"/>
  <c r="Q372" i="19" s="1"/>
  <c r="Q373" i="19" s="1"/>
  <c r="M242" i="4"/>
  <c r="M243" i="4" s="1"/>
  <c r="K381" i="19" s="1"/>
  <c r="K382" i="19" s="1"/>
  <c r="K383" i="19" s="1"/>
  <c r="K384" i="19" s="1"/>
  <c r="K385" i="19" s="1"/>
  <c r="K386" i="19" s="1"/>
  <c r="K387" i="19" s="1"/>
  <c r="K388" i="19" s="1"/>
  <c r="K389" i="19" s="1"/>
  <c r="K390" i="19" s="1"/>
  <c r="K391" i="19" s="1"/>
  <c r="K392" i="19" s="1"/>
  <c r="K393" i="19" s="1"/>
  <c r="K394" i="19" s="1"/>
  <c r="K395" i="19" s="1"/>
  <c r="K396" i="19" s="1"/>
  <c r="K397" i="19" s="1"/>
  <c r="K398" i="19" s="1"/>
  <c r="K399" i="19" s="1"/>
  <c r="K400" i="19" s="1"/>
  <c r="K401" i="19" s="1"/>
  <c r="K402" i="19" s="1"/>
  <c r="K403" i="19" s="1"/>
  <c r="K404" i="19" s="1"/>
  <c r="R262" i="4"/>
  <c r="R263" i="4" s="1"/>
  <c r="P436" i="19" s="1"/>
  <c r="T262" i="4"/>
  <c r="T263" i="4" s="1"/>
  <c r="R436" i="19" s="1"/>
  <c r="V302" i="4"/>
  <c r="V303" i="4" s="1"/>
  <c r="T498" i="19" s="1"/>
  <c r="L342" i="4"/>
  <c r="L343" i="4" s="1"/>
  <c r="J560" i="19" s="1"/>
  <c r="U342" i="4"/>
  <c r="U343" i="4" s="1"/>
  <c r="S536" i="19" s="1"/>
  <c r="S537" i="19" s="1"/>
  <c r="S538" i="19" s="1"/>
  <c r="S539" i="19" s="1"/>
  <c r="S540" i="19" s="1"/>
  <c r="S541" i="19" s="1"/>
  <c r="S542" i="19" s="1"/>
  <c r="S543" i="19" s="1"/>
  <c r="S544" i="19" s="1"/>
  <c r="S545" i="19" s="1"/>
  <c r="S546" i="19" s="1"/>
  <c r="S547" i="19" s="1"/>
  <c r="S548" i="19" s="1"/>
  <c r="S549" i="19" s="1"/>
  <c r="S550" i="19" s="1"/>
  <c r="S551" i="19" s="1"/>
  <c r="S552" i="19" s="1"/>
  <c r="S553" i="19" s="1"/>
  <c r="S554" i="19" s="1"/>
  <c r="S555" i="19" s="1"/>
  <c r="S556" i="19" s="1"/>
  <c r="S557" i="19" s="1"/>
  <c r="S558" i="19" s="1"/>
  <c r="S559" i="19" s="1"/>
  <c r="U362" i="4"/>
  <c r="U363" i="4" s="1"/>
  <c r="S567" i="19" s="1"/>
  <c r="S568" i="19" s="1"/>
  <c r="S569" i="19" s="1"/>
  <c r="S570" i="19" s="1"/>
  <c r="S571" i="19" s="1"/>
  <c r="S572" i="19" s="1"/>
  <c r="S573" i="19" s="1"/>
  <c r="S574" i="19" s="1"/>
  <c r="S575" i="19" s="1"/>
  <c r="S576" i="19" s="1"/>
  <c r="S577" i="19" s="1"/>
  <c r="S578" i="19" s="1"/>
  <c r="S579" i="19" s="1"/>
  <c r="S580" i="19" s="1"/>
  <c r="S581" i="19" s="1"/>
  <c r="S582" i="19" s="1"/>
  <c r="S583" i="19" s="1"/>
  <c r="S584" i="19" s="1"/>
  <c r="S585" i="19" s="1"/>
  <c r="S586" i="19" s="1"/>
  <c r="S587" i="19" s="1"/>
  <c r="S588" i="19" s="1"/>
  <c r="S589" i="19" s="1"/>
  <c r="S590" i="19" s="1"/>
  <c r="M382" i="4"/>
  <c r="M383" i="4" s="1"/>
  <c r="K598" i="19" s="1"/>
  <c r="K599" i="19" s="1"/>
  <c r="K600" i="19" s="1"/>
  <c r="K601" i="19" s="1"/>
  <c r="K602" i="19" s="1"/>
  <c r="K603" i="19" s="1"/>
  <c r="K604" i="19" s="1"/>
  <c r="K605" i="19" s="1"/>
  <c r="K606" i="19" s="1"/>
  <c r="K607" i="19" s="1"/>
  <c r="K608" i="19" s="1"/>
  <c r="K609" i="19" s="1"/>
  <c r="K610" i="19" s="1"/>
  <c r="K611" i="19" s="1"/>
  <c r="K612" i="19" s="1"/>
  <c r="K613" i="19" s="1"/>
  <c r="K614" i="19" s="1"/>
  <c r="K615" i="19" s="1"/>
  <c r="K616" i="19" s="1"/>
  <c r="K617" i="19" s="1"/>
  <c r="K618" i="19" s="1"/>
  <c r="K619" i="19" s="1"/>
  <c r="K620" i="19" s="1"/>
  <c r="K621" i="19" s="1"/>
  <c r="L382" i="4"/>
  <c r="L383" i="4" s="1"/>
  <c r="J622" i="19" s="1"/>
  <c r="T402" i="4"/>
  <c r="T403" i="4" s="1"/>
  <c r="R653" i="19" s="1"/>
  <c r="L402" i="4"/>
  <c r="L403" i="4" s="1"/>
  <c r="J653" i="19" s="1"/>
  <c r="O219" i="19"/>
  <c r="AK218" i="19" s="1"/>
  <c r="BG218" i="19" s="1"/>
  <c r="W57" i="4"/>
  <c r="Q17" i="4"/>
  <c r="T157" i="4"/>
  <c r="P17" i="4"/>
  <c r="R257" i="4"/>
  <c r="U337" i="4"/>
  <c r="J137" i="4"/>
  <c r="S317" i="4"/>
  <c r="P217" i="4"/>
  <c r="M97" i="4"/>
  <c r="M297" i="4"/>
  <c r="W297" i="4"/>
  <c r="R177" i="4"/>
  <c r="Q157" i="4"/>
  <c r="J17" i="4"/>
  <c r="S237" i="4"/>
  <c r="Q197" i="4"/>
  <c r="U157" i="4"/>
  <c r="S157" i="4"/>
  <c r="Q317" i="4"/>
  <c r="W377" i="4"/>
  <c r="N257" i="4"/>
  <c r="V297" i="4"/>
  <c r="W257" i="4"/>
  <c r="O117" i="4"/>
  <c r="T297" i="4"/>
  <c r="M262" i="4"/>
  <c r="M263" i="4" s="1"/>
  <c r="K412" i="19" s="1"/>
  <c r="K413" i="19" s="1"/>
  <c r="K414" i="19" s="1"/>
  <c r="K415" i="19" s="1"/>
  <c r="K416" i="19" s="1"/>
  <c r="K417" i="19" s="1"/>
  <c r="K418" i="19" s="1"/>
  <c r="K419" i="19" s="1"/>
  <c r="K420" i="19" s="1"/>
  <c r="K421" i="19" s="1"/>
  <c r="K422" i="19" s="1"/>
  <c r="K423" i="19" s="1"/>
  <c r="K424" i="19" s="1"/>
  <c r="K425" i="19" s="1"/>
  <c r="K426" i="19" s="1"/>
  <c r="K427" i="19" s="1"/>
  <c r="K428" i="19" s="1"/>
  <c r="K429" i="19" s="1"/>
  <c r="K430" i="19" s="1"/>
  <c r="K431" i="19" s="1"/>
  <c r="K432" i="19" s="1"/>
  <c r="K433" i="19" s="1"/>
  <c r="K434" i="19" s="1"/>
  <c r="K435" i="19" s="1"/>
  <c r="T217" i="4"/>
  <c r="K177" i="4"/>
  <c r="W177" i="4"/>
  <c r="O37" i="4"/>
  <c r="J57" i="4"/>
  <c r="R362" i="4"/>
  <c r="R363" i="4" s="1"/>
  <c r="P567" i="19" s="1"/>
  <c r="P568" i="19" s="1"/>
  <c r="P569" i="19" s="1"/>
  <c r="P570" i="19" s="1"/>
  <c r="P571" i="19" s="1"/>
  <c r="P572" i="19" s="1"/>
  <c r="P573" i="19" s="1"/>
  <c r="P574" i="19" s="1"/>
  <c r="P575" i="19" s="1"/>
  <c r="P576" i="19" s="1"/>
  <c r="P577" i="19" s="1"/>
  <c r="P578" i="19" s="1"/>
  <c r="P579" i="19" s="1"/>
  <c r="P580" i="19" s="1"/>
  <c r="P581" i="19" s="1"/>
  <c r="P582" i="19" s="1"/>
  <c r="P583" i="19" s="1"/>
  <c r="P584" i="19" s="1"/>
  <c r="P585" i="19" s="1"/>
  <c r="P586" i="19" s="1"/>
  <c r="P587" i="19" s="1"/>
  <c r="P588" i="19" s="1"/>
  <c r="P589" i="19" s="1"/>
  <c r="P590" i="19" s="1"/>
  <c r="T57" i="4"/>
  <c r="V117" i="4"/>
  <c r="J322" i="4"/>
  <c r="J323" i="4" s="1"/>
  <c r="H505" i="19" s="1"/>
  <c r="H506" i="19" s="1"/>
  <c r="H507" i="19" s="1"/>
  <c r="H508" i="19" s="1"/>
  <c r="H509" i="19" s="1"/>
  <c r="H510" i="19" s="1"/>
  <c r="H511" i="19" s="1"/>
  <c r="H512" i="19" s="1"/>
  <c r="H513" i="19" s="1"/>
  <c r="H514" i="19" s="1"/>
  <c r="H515" i="19" s="1"/>
  <c r="H516" i="19" s="1"/>
  <c r="H517" i="19" s="1"/>
  <c r="H518" i="19" s="1"/>
  <c r="H519" i="19" s="1"/>
  <c r="H520" i="19" s="1"/>
  <c r="H521" i="19" s="1"/>
  <c r="H522" i="19" s="1"/>
  <c r="H523" i="19" s="1"/>
  <c r="H524" i="19" s="1"/>
  <c r="H525" i="19" s="1"/>
  <c r="H526" i="19" s="1"/>
  <c r="H527" i="19" s="1"/>
  <c r="H528" i="19" s="1"/>
  <c r="O317" i="4"/>
  <c r="M162" i="4"/>
  <c r="M163" i="4" s="1"/>
  <c r="K257" i="19" s="1"/>
  <c r="K258" i="19" s="1"/>
  <c r="K259" i="19" s="1"/>
  <c r="K260" i="19" s="1"/>
  <c r="K261" i="19" s="1"/>
  <c r="K262" i="19" s="1"/>
  <c r="K263" i="19" s="1"/>
  <c r="K264" i="19" s="1"/>
  <c r="K265" i="19" s="1"/>
  <c r="K266" i="19" s="1"/>
  <c r="K267" i="19" s="1"/>
  <c r="K268" i="19" s="1"/>
  <c r="K269" i="19" s="1"/>
  <c r="K270" i="19" s="1"/>
  <c r="K271" i="19" s="1"/>
  <c r="K272" i="19" s="1"/>
  <c r="K273" i="19" s="1"/>
  <c r="K274" i="19" s="1"/>
  <c r="K275" i="19" s="1"/>
  <c r="K276" i="19" s="1"/>
  <c r="K277" i="19" s="1"/>
  <c r="K278" i="19" s="1"/>
  <c r="K279" i="19" s="1"/>
  <c r="K280" i="19" s="1"/>
  <c r="H591" i="19"/>
  <c r="AD571" i="19" s="1"/>
  <c r="AZ571" i="19" s="1"/>
  <c r="O42" i="4"/>
  <c r="O43" i="4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M86" i="19" s="1"/>
  <c r="M87" i="19" s="1"/>
  <c r="M88" i="19" s="1"/>
  <c r="M89" i="19" s="1"/>
  <c r="M90" i="19" s="1"/>
  <c r="M91" i="19" s="1"/>
  <c r="M92" i="19" s="1"/>
  <c r="M93" i="19" s="1"/>
  <c r="M94" i="19" s="1"/>
  <c r="M82" i="4"/>
  <c r="M83" i="4" s="1"/>
  <c r="K133" i="19" s="1"/>
  <c r="K134" i="19" s="1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K150" i="19" s="1"/>
  <c r="K151" i="19" s="1"/>
  <c r="K152" i="19" s="1"/>
  <c r="K153" i="19" s="1"/>
  <c r="K154" i="19" s="1"/>
  <c r="K155" i="19" s="1"/>
  <c r="K156" i="19" s="1"/>
  <c r="U42" i="4"/>
  <c r="U43" i="4" s="1"/>
  <c r="S71" i="19" s="1"/>
  <c r="S72" i="19" s="1"/>
  <c r="S73" i="19" s="1"/>
  <c r="S74" i="19" s="1"/>
  <c r="S75" i="19" s="1"/>
  <c r="S76" i="19" s="1"/>
  <c r="S77" i="19" s="1"/>
  <c r="S78" i="19" s="1"/>
  <c r="S79" i="19" s="1"/>
  <c r="S80" i="19" s="1"/>
  <c r="S81" i="19" s="1"/>
  <c r="S82" i="19" s="1"/>
  <c r="S83" i="19" s="1"/>
  <c r="S84" i="19" s="1"/>
  <c r="S85" i="19" s="1"/>
  <c r="S86" i="19" s="1"/>
  <c r="S87" i="19" s="1"/>
  <c r="S88" i="19" s="1"/>
  <c r="S89" i="19" s="1"/>
  <c r="S90" i="19" s="1"/>
  <c r="S91" i="19" s="1"/>
  <c r="S92" i="19" s="1"/>
  <c r="S93" i="19" s="1"/>
  <c r="S94" i="19" s="1"/>
  <c r="Q42" i="4"/>
  <c r="Q43" i="4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O84" i="19" s="1"/>
  <c r="O85" i="19" s="1"/>
  <c r="O86" i="19" s="1"/>
  <c r="O87" i="19" s="1"/>
  <c r="O88" i="19" s="1"/>
  <c r="O89" i="19" s="1"/>
  <c r="O90" i="19" s="1"/>
  <c r="O91" i="19" s="1"/>
  <c r="O92" i="19" s="1"/>
  <c r="O93" i="19" s="1"/>
  <c r="O94" i="19" s="1"/>
  <c r="Q102" i="4"/>
  <c r="Q103" i="4" s="1"/>
  <c r="O164" i="19" s="1"/>
  <c r="O165" i="19" s="1"/>
  <c r="O166" i="19" s="1"/>
  <c r="O167" i="19" s="1"/>
  <c r="O168" i="19" s="1"/>
  <c r="O169" i="19" s="1"/>
  <c r="O170" i="19" s="1"/>
  <c r="O171" i="19" s="1"/>
  <c r="O172" i="19" s="1"/>
  <c r="O173" i="19" s="1"/>
  <c r="O174" i="19" s="1"/>
  <c r="O175" i="19" s="1"/>
  <c r="O176" i="19" s="1"/>
  <c r="O177" i="19" s="1"/>
  <c r="O178" i="19" s="1"/>
  <c r="O179" i="19" s="1"/>
  <c r="O180" i="19" s="1"/>
  <c r="O181" i="19" s="1"/>
  <c r="O182" i="19" s="1"/>
  <c r="O183" i="19" s="1"/>
  <c r="O184" i="19" s="1"/>
  <c r="O185" i="19" s="1"/>
  <c r="O186" i="19" s="1"/>
  <c r="O187" i="19" s="1"/>
  <c r="L242" i="4"/>
  <c r="L243" i="4" s="1"/>
  <c r="J405" i="19" s="1"/>
  <c r="P82" i="4"/>
  <c r="P83" i="4" s="1"/>
  <c r="N133" i="19" s="1"/>
  <c r="N134" i="19" s="1"/>
  <c r="N135" i="19" s="1"/>
  <c r="N136" i="19" s="1"/>
  <c r="N137" i="19" s="1"/>
  <c r="N138" i="19" s="1"/>
  <c r="N139" i="19" s="1"/>
  <c r="N140" i="19" s="1"/>
  <c r="N141" i="19" s="1"/>
  <c r="N142" i="19" s="1"/>
  <c r="N143" i="19" s="1"/>
  <c r="N144" i="19" s="1"/>
  <c r="N145" i="19" s="1"/>
  <c r="N146" i="19" s="1"/>
  <c r="N147" i="19" s="1"/>
  <c r="N148" i="19" s="1"/>
  <c r="N149" i="19" s="1"/>
  <c r="N150" i="19" s="1"/>
  <c r="N151" i="19" s="1"/>
  <c r="N152" i="19" s="1"/>
  <c r="N153" i="19" s="1"/>
  <c r="N154" i="19" s="1"/>
  <c r="N155" i="19" s="1"/>
  <c r="N156" i="19" s="1"/>
  <c r="V102" i="4"/>
  <c r="V103" i="4" s="1"/>
  <c r="T164" i="19" s="1"/>
  <c r="T165" i="19" s="1"/>
  <c r="T166" i="19" s="1"/>
  <c r="T167" i="19" s="1"/>
  <c r="T168" i="19" s="1"/>
  <c r="T169" i="19" s="1"/>
  <c r="T170" i="19" s="1"/>
  <c r="T171" i="19" s="1"/>
  <c r="T172" i="19" s="1"/>
  <c r="T173" i="19" s="1"/>
  <c r="T174" i="19" s="1"/>
  <c r="T175" i="19" s="1"/>
  <c r="T176" i="19" s="1"/>
  <c r="T177" i="19" s="1"/>
  <c r="T178" i="19" s="1"/>
  <c r="T179" i="19" s="1"/>
  <c r="T180" i="19" s="1"/>
  <c r="T181" i="19" s="1"/>
  <c r="T182" i="19" s="1"/>
  <c r="T183" i="19" s="1"/>
  <c r="T184" i="19" s="1"/>
  <c r="T185" i="19" s="1"/>
  <c r="T186" i="19" s="1"/>
  <c r="T187" i="19" s="1"/>
  <c r="R122" i="4"/>
  <c r="R123" i="4" s="1"/>
  <c r="P195" i="19" s="1"/>
  <c r="P196" i="19" s="1"/>
  <c r="P197" i="19" s="1"/>
  <c r="P198" i="19" s="1"/>
  <c r="P199" i="19" s="1"/>
  <c r="P200" i="19" s="1"/>
  <c r="P201" i="19" s="1"/>
  <c r="P202" i="19" s="1"/>
  <c r="P203" i="19" s="1"/>
  <c r="P204" i="19" s="1"/>
  <c r="P205" i="19" s="1"/>
  <c r="P206" i="19" s="1"/>
  <c r="P207" i="19" s="1"/>
  <c r="P208" i="19" s="1"/>
  <c r="P209" i="19" s="1"/>
  <c r="P210" i="19" s="1"/>
  <c r="P211" i="19" s="1"/>
  <c r="P212" i="19" s="1"/>
  <c r="P213" i="19" s="1"/>
  <c r="P214" i="19" s="1"/>
  <c r="P215" i="19" s="1"/>
  <c r="P216" i="19" s="1"/>
  <c r="P217" i="19" s="1"/>
  <c r="P218" i="19" s="1"/>
  <c r="M142" i="4"/>
  <c r="M143" i="4" s="1"/>
  <c r="K226" i="19" s="1"/>
  <c r="K227" i="19" s="1"/>
  <c r="K228" i="19" s="1"/>
  <c r="K229" i="19" s="1"/>
  <c r="K230" i="19" s="1"/>
  <c r="K231" i="19" s="1"/>
  <c r="K232" i="19" s="1"/>
  <c r="K233" i="19" s="1"/>
  <c r="K234" i="19" s="1"/>
  <c r="K235" i="19" s="1"/>
  <c r="K236" i="19" s="1"/>
  <c r="K237" i="19" s="1"/>
  <c r="K238" i="19" s="1"/>
  <c r="K239" i="19" s="1"/>
  <c r="K240" i="19" s="1"/>
  <c r="K241" i="19" s="1"/>
  <c r="K242" i="19" s="1"/>
  <c r="K243" i="19" s="1"/>
  <c r="K244" i="19" s="1"/>
  <c r="K245" i="19" s="1"/>
  <c r="K246" i="19" s="1"/>
  <c r="K247" i="19" s="1"/>
  <c r="K248" i="19" s="1"/>
  <c r="K249" i="19" s="1"/>
  <c r="O162" i="4"/>
  <c r="O163" i="4" s="1"/>
  <c r="M257" i="19" s="1"/>
  <c r="M258" i="19" s="1"/>
  <c r="M259" i="19" s="1"/>
  <c r="M260" i="19" s="1"/>
  <c r="M261" i="19" s="1"/>
  <c r="M262" i="19" s="1"/>
  <c r="M263" i="19" s="1"/>
  <c r="M264" i="19" s="1"/>
  <c r="M265" i="19" s="1"/>
  <c r="M266" i="19" s="1"/>
  <c r="M267" i="19" s="1"/>
  <c r="M268" i="19" s="1"/>
  <c r="M269" i="19" s="1"/>
  <c r="M270" i="19" s="1"/>
  <c r="M271" i="19" s="1"/>
  <c r="M272" i="19" s="1"/>
  <c r="M273" i="19" s="1"/>
  <c r="M274" i="19" s="1"/>
  <c r="M275" i="19" s="1"/>
  <c r="M276" i="19" s="1"/>
  <c r="M277" i="19" s="1"/>
  <c r="M278" i="19" s="1"/>
  <c r="M279" i="19" s="1"/>
  <c r="M280" i="19" s="1"/>
  <c r="P182" i="4"/>
  <c r="P183" i="4" s="1"/>
  <c r="N288" i="19" s="1"/>
  <c r="N289" i="19" s="1"/>
  <c r="N290" i="19" s="1"/>
  <c r="N291" i="19" s="1"/>
  <c r="N292" i="19" s="1"/>
  <c r="N293" i="19" s="1"/>
  <c r="N294" i="19" s="1"/>
  <c r="N295" i="19" s="1"/>
  <c r="N296" i="19" s="1"/>
  <c r="N297" i="19" s="1"/>
  <c r="N298" i="19" s="1"/>
  <c r="N299" i="19" s="1"/>
  <c r="N300" i="19" s="1"/>
  <c r="N301" i="19" s="1"/>
  <c r="N302" i="19" s="1"/>
  <c r="N303" i="19" s="1"/>
  <c r="N304" i="19" s="1"/>
  <c r="N305" i="19" s="1"/>
  <c r="N306" i="19" s="1"/>
  <c r="N307" i="19" s="1"/>
  <c r="N308" i="19" s="1"/>
  <c r="N309" i="19" s="1"/>
  <c r="N310" i="19" s="1"/>
  <c r="N311" i="19" s="1"/>
  <c r="V182" i="4"/>
  <c r="V183" i="4" s="1"/>
  <c r="T288" i="19" s="1"/>
  <c r="T289" i="19" s="1"/>
  <c r="T290" i="19" s="1"/>
  <c r="T291" i="19" s="1"/>
  <c r="T292" i="19" s="1"/>
  <c r="T293" i="19" s="1"/>
  <c r="T294" i="19" s="1"/>
  <c r="T295" i="19" s="1"/>
  <c r="T296" i="19" s="1"/>
  <c r="T297" i="19" s="1"/>
  <c r="T298" i="19" s="1"/>
  <c r="T299" i="19" s="1"/>
  <c r="T300" i="19" s="1"/>
  <c r="T301" i="19" s="1"/>
  <c r="T302" i="19" s="1"/>
  <c r="T303" i="19" s="1"/>
  <c r="T304" i="19" s="1"/>
  <c r="T305" i="19" s="1"/>
  <c r="T306" i="19" s="1"/>
  <c r="T307" i="19" s="1"/>
  <c r="T308" i="19" s="1"/>
  <c r="T309" i="19" s="1"/>
  <c r="T310" i="19" s="1"/>
  <c r="T311" i="19" s="1"/>
  <c r="O202" i="4"/>
  <c r="O203" i="4" s="1"/>
  <c r="M319" i="19" s="1"/>
  <c r="M320" i="19" s="1"/>
  <c r="M321" i="19" s="1"/>
  <c r="M322" i="19" s="1"/>
  <c r="M323" i="19" s="1"/>
  <c r="M324" i="19" s="1"/>
  <c r="M325" i="19" s="1"/>
  <c r="M326" i="19" s="1"/>
  <c r="M327" i="19" s="1"/>
  <c r="M328" i="19" s="1"/>
  <c r="M329" i="19" s="1"/>
  <c r="M330" i="19" s="1"/>
  <c r="M331" i="19" s="1"/>
  <c r="M332" i="19" s="1"/>
  <c r="M333" i="19" s="1"/>
  <c r="M334" i="19" s="1"/>
  <c r="M335" i="19" s="1"/>
  <c r="M336" i="19" s="1"/>
  <c r="M337" i="19" s="1"/>
  <c r="M338" i="19" s="1"/>
  <c r="M339" i="19" s="1"/>
  <c r="M340" i="19" s="1"/>
  <c r="M341" i="19" s="1"/>
  <c r="M342" i="19" s="1"/>
  <c r="R202" i="4"/>
  <c r="R203" i="4" s="1"/>
  <c r="P319" i="19" s="1"/>
  <c r="P320" i="19" s="1"/>
  <c r="P321" i="19" s="1"/>
  <c r="P322" i="19" s="1"/>
  <c r="P323" i="19" s="1"/>
  <c r="P324" i="19" s="1"/>
  <c r="P325" i="19" s="1"/>
  <c r="P326" i="19" s="1"/>
  <c r="P327" i="19" s="1"/>
  <c r="P328" i="19" s="1"/>
  <c r="P329" i="19" s="1"/>
  <c r="P330" i="19" s="1"/>
  <c r="P331" i="19" s="1"/>
  <c r="P332" i="19" s="1"/>
  <c r="P333" i="19" s="1"/>
  <c r="P334" i="19" s="1"/>
  <c r="P335" i="19" s="1"/>
  <c r="P336" i="19" s="1"/>
  <c r="P337" i="19" s="1"/>
  <c r="P338" i="19" s="1"/>
  <c r="P339" i="19" s="1"/>
  <c r="P340" i="19" s="1"/>
  <c r="P341" i="19" s="1"/>
  <c r="P342" i="19" s="1"/>
  <c r="R222" i="4"/>
  <c r="R223" i="4" s="1"/>
  <c r="P350" i="19" s="1"/>
  <c r="P351" i="19" s="1"/>
  <c r="P352" i="19" s="1"/>
  <c r="P353" i="19" s="1"/>
  <c r="P354" i="19" s="1"/>
  <c r="P355" i="19" s="1"/>
  <c r="P356" i="19" s="1"/>
  <c r="P357" i="19" s="1"/>
  <c r="P358" i="19" s="1"/>
  <c r="P359" i="19" s="1"/>
  <c r="P360" i="19" s="1"/>
  <c r="P361" i="19" s="1"/>
  <c r="P362" i="19" s="1"/>
  <c r="P363" i="19" s="1"/>
  <c r="P364" i="19" s="1"/>
  <c r="P365" i="19" s="1"/>
  <c r="P366" i="19" s="1"/>
  <c r="P367" i="19" s="1"/>
  <c r="P368" i="19" s="1"/>
  <c r="P369" i="19" s="1"/>
  <c r="P370" i="19" s="1"/>
  <c r="P371" i="19" s="1"/>
  <c r="P372" i="19" s="1"/>
  <c r="P373" i="19" s="1"/>
  <c r="M222" i="4"/>
  <c r="M223" i="4" s="1"/>
  <c r="K350" i="19" s="1"/>
  <c r="K351" i="19" s="1"/>
  <c r="K352" i="19" s="1"/>
  <c r="K353" i="19" s="1"/>
  <c r="K354" i="19" s="1"/>
  <c r="K355" i="19" s="1"/>
  <c r="K356" i="19" s="1"/>
  <c r="K357" i="19" s="1"/>
  <c r="K358" i="19" s="1"/>
  <c r="K359" i="19" s="1"/>
  <c r="K360" i="19" s="1"/>
  <c r="K361" i="19" s="1"/>
  <c r="K362" i="19" s="1"/>
  <c r="K363" i="19" s="1"/>
  <c r="K364" i="19" s="1"/>
  <c r="K365" i="19" s="1"/>
  <c r="K366" i="19" s="1"/>
  <c r="K367" i="19" s="1"/>
  <c r="K368" i="19" s="1"/>
  <c r="K369" i="19" s="1"/>
  <c r="K370" i="19" s="1"/>
  <c r="K371" i="19" s="1"/>
  <c r="K372" i="19" s="1"/>
  <c r="K373" i="19" s="1"/>
  <c r="S242" i="4"/>
  <c r="S243" i="4" s="1"/>
  <c r="Q405" i="19" s="1"/>
  <c r="U242" i="4"/>
  <c r="U243" i="4" s="1"/>
  <c r="S405" i="19" s="1"/>
  <c r="P242" i="4"/>
  <c r="P243" i="4" s="1"/>
  <c r="N405" i="19" s="1"/>
  <c r="S282" i="4"/>
  <c r="S283" i="4" s="1"/>
  <c r="Q467" i="19" s="1"/>
  <c r="R302" i="4"/>
  <c r="R303" i="4" s="1"/>
  <c r="P474" i="19" s="1"/>
  <c r="P475" i="19" s="1"/>
  <c r="P476" i="19" s="1"/>
  <c r="P477" i="19" s="1"/>
  <c r="P478" i="19" s="1"/>
  <c r="P479" i="19" s="1"/>
  <c r="P480" i="19" s="1"/>
  <c r="P481" i="19" s="1"/>
  <c r="P482" i="19" s="1"/>
  <c r="P483" i="19" s="1"/>
  <c r="P484" i="19" s="1"/>
  <c r="P485" i="19" s="1"/>
  <c r="P486" i="19" s="1"/>
  <c r="P487" i="19" s="1"/>
  <c r="P488" i="19" s="1"/>
  <c r="P489" i="19" s="1"/>
  <c r="P490" i="19" s="1"/>
  <c r="P491" i="19" s="1"/>
  <c r="P492" i="19" s="1"/>
  <c r="P493" i="19" s="1"/>
  <c r="P494" i="19" s="1"/>
  <c r="P495" i="19" s="1"/>
  <c r="P496" i="19" s="1"/>
  <c r="P497" i="19" s="1"/>
  <c r="W302" i="4"/>
  <c r="W303" i="4" s="1"/>
  <c r="U474" i="19" s="1"/>
  <c r="U475" i="19" s="1"/>
  <c r="U476" i="19" s="1"/>
  <c r="U477" i="19" s="1"/>
  <c r="U478" i="19" s="1"/>
  <c r="U479" i="19" s="1"/>
  <c r="U480" i="19" s="1"/>
  <c r="U481" i="19" s="1"/>
  <c r="U482" i="19" s="1"/>
  <c r="U483" i="19" s="1"/>
  <c r="U484" i="19" s="1"/>
  <c r="U485" i="19" s="1"/>
  <c r="U486" i="19" s="1"/>
  <c r="U487" i="19" s="1"/>
  <c r="U488" i="19" s="1"/>
  <c r="U489" i="19" s="1"/>
  <c r="U490" i="19" s="1"/>
  <c r="U491" i="19" s="1"/>
  <c r="U492" i="19" s="1"/>
  <c r="U493" i="19" s="1"/>
  <c r="U494" i="19" s="1"/>
  <c r="U495" i="19" s="1"/>
  <c r="U496" i="19" s="1"/>
  <c r="U497" i="19" s="1"/>
  <c r="O322" i="4"/>
  <c r="O323" i="4" s="1"/>
  <c r="M505" i="19" s="1"/>
  <c r="M506" i="19" s="1"/>
  <c r="M507" i="19" s="1"/>
  <c r="M508" i="19" s="1"/>
  <c r="M509" i="19" s="1"/>
  <c r="M510" i="19" s="1"/>
  <c r="M511" i="19" s="1"/>
  <c r="M512" i="19" s="1"/>
  <c r="M513" i="19" s="1"/>
  <c r="M514" i="19" s="1"/>
  <c r="M515" i="19" s="1"/>
  <c r="M516" i="19" s="1"/>
  <c r="M517" i="19" s="1"/>
  <c r="M518" i="19" s="1"/>
  <c r="M519" i="19" s="1"/>
  <c r="M520" i="19" s="1"/>
  <c r="M521" i="19" s="1"/>
  <c r="M522" i="19" s="1"/>
  <c r="M523" i="19" s="1"/>
  <c r="M524" i="19" s="1"/>
  <c r="M525" i="19" s="1"/>
  <c r="M526" i="19" s="1"/>
  <c r="M527" i="19" s="1"/>
  <c r="M528" i="19" s="1"/>
  <c r="V342" i="4"/>
  <c r="V343" i="4" s="1"/>
  <c r="T536" i="19" s="1"/>
  <c r="T537" i="19" s="1"/>
  <c r="T538" i="19" s="1"/>
  <c r="T539" i="19" s="1"/>
  <c r="T540" i="19" s="1"/>
  <c r="T541" i="19" s="1"/>
  <c r="T542" i="19" s="1"/>
  <c r="T543" i="19" s="1"/>
  <c r="T544" i="19" s="1"/>
  <c r="T545" i="19" s="1"/>
  <c r="T546" i="19" s="1"/>
  <c r="T547" i="19" s="1"/>
  <c r="T548" i="19" s="1"/>
  <c r="T549" i="19" s="1"/>
  <c r="T550" i="19" s="1"/>
  <c r="T551" i="19" s="1"/>
  <c r="T552" i="19" s="1"/>
  <c r="T553" i="19" s="1"/>
  <c r="T554" i="19" s="1"/>
  <c r="T555" i="19" s="1"/>
  <c r="T556" i="19" s="1"/>
  <c r="T557" i="19" s="1"/>
  <c r="T558" i="19" s="1"/>
  <c r="T559" i="19" s="1"/>
  <c r="O362" i="4"/>
  <c r="O363" i="4" s="1"/>
  <c r="M591" i="19" s="1"/>
  <c r="U402" i="4"/>
  <c r="U403" i="4" s="1"/>
  <c r="S653" i="19" s="1"/>
  <c r="I102" i="4"/>
  <c r="I103" i="4" s="1"/>
  <c r="G164" i="19" s="1"/>
  <c r="G165" i="19" s="1"/>
  <c r="G166" i="19" s="1"/>
  <c r="G167" i="19" s="1"/>
  <c r="G168" i="19" s="1"/>
  <c r="G169" i="19" s="1"/>
  <c r="G170" i="19" s="1"/>
  <c r="G171" i="19" s="1"/>
  <c r="G172" i="19" s="1"/>
  <c r="G173" i="19" s="1"/>
  <c r="G174" i="19" s="1"/>
  <c r="G175" i="19" s="1"/>
  <c r="G176" i="19" s="1"/>
  <c r="G177" i="19" s="1"/>
  <c r="G178" i="19" s="1"/>
  <c r="G179" i="19" s="1"/>
  <c r="G180" i="19" s="1"/>
  <c r="G181" i="19" s="1"/>
  <c r="G182" i="19" s="1"/>
  <c r="G183" i="19" s="1"/>
  <c r="G184" i="19" s="1"/>
  <c r="G185" i="19" s="1"/>
  <c r="G186" i="19" s="1"/>
  <c r="G187" i="19" s="1"/>
  <c r="R17" i="4"/>
  <c r="P57" i="4"/>
  <c r="V377" i="4"/>
  <c r="J217" i="4"/>
  <c r="V277" i="4"/>
  <c r="N357" i="4"/>
  <c r="S337" i="4"/>
  <c r="P157" i="4"/>
  <c r="R137" i="4"/>
  <c r="W37" i="4"/>
  <c r="T357" i="4"/>
  <c r="S37" i="4"/>
  <c r="O337" i="4"/>
  <c r="L377" i="4"/>
  <c r="S77" i="4"/>
  <c r="S397" i="4"/>
  <c r="U17" i="4"/>
  <c r="U377" i="4"/>
  <c r="W117" i="4"/>
  <c r="N217" i="4"/>
  <c r="P137" i="4"/>
  <c r="L177" i="4"/>
  <c r="M257" i="4"/>
  <c r="N42" i="4"/>
  <c r="N43" i="4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U122" i="4"/>
  <c r="U123" i="4" s="1"/>
  <c r="S195" i="19" s="1"/>
  <c r="S196" i="19" s="1"/>
  <c r="S197" i="19" s="1"/>
  <c r="S198" i="19" s="1"/>
  <c r="S199" i="19" s="1"/>
  <c r="S200" i="19" s="1"/>
  <c r="S201" i="19" s="1"/>
  <c r="S202" i="19" s="1"/>
  <c r="S203" i="19" s="1"/>
  <c r="S204" i="19" s="1"/>
  <c r="S205" i="19" s="1"/>
  <c r="S206" i="19" s="1"/>
  <c r="S207" i="19" s="1"/>
  <c r="S208" i="19" s="1"/>
  <c r="S209" i="19" s="1"/>
  <c r="S210" i="19" s="1"/>
  <c r="S211" i="19" s="1"/>
  <c r="S212" i="19" s="1"/>
  <c r="S213" i="19" s="1"/>
  <c r="S214" i="19" s="1"/>
  <c r="S215" i="19" s="1"/>
  <c r="S216" i="19" s="1"/>
  <c r="S217" i="19" s="1"/>
  <c r="S218" i="19" s="1"/>
  <c r="U317" i="4"/>
  <c r="N282" i="4"/>
  <c r="N283" i="4" s="1"/>
  <c r="L467" i="19" s="1"/>
  <c r="N397" i="4"/>
  <c r="L322" i="4"/>
  <c r="L323" i="4" s="1"/>
  <c r="J529" i="19" s="1"/>
  <c r="O82" i="4"/>
  <c r="O83" i="4" s="1"/>
  <c r="M133" i="19" s="1"/>
  <c r="M134" i="19" s="1"/>
  <c r="M135" i="19" s="1"/>
  <c r="M136" i="19" s="1"/>
  <c r="M137" i="19" s="1"/>
  <c r="M138" i="19" s="1"/>
  <c r="M139" i="19" s="1"/>
  <c r="M140" i="19" s="1"/>
  <c r="M141" i="19" s="1"/>
  <c r="M142" i="19" s="1"/>
  <c r="M143" i="19" s="1"/>
  <c r="M144" i="19" s="1"/>
  <c r="M145" i="19" s="1"/>
  <c r="M146" i="19" s="1"/>
  <c r="M147" i="19" s="1"/>
  <c r="M148" i="19" s="1"/>
  <c r="M149" i="19" s="1"/>
  <c r="M150" i="19" s="1"/>
  <c r="M151" i="19" s="1"/>
  <c r="M152" i="19" s="1"/>
  <c r="M153" i="19" s="1"/>
  <c r="M154" i="19" s="1"/>
  <c r="M155" i="19" s="1"/>
  <c r="M156" i="19" s="1"/>
  <c r="T242" i="4"/>
  <c r="T243" i="4" s="1"/>
  <c r="R405" i="19" s="1"/>
  <c r="O277" i="4"/>
  <c r="J257" i="4"/>
  <c r="L257" i="4"/>
  <c r="V357" i="4"/>
  <c r="K377" i="4"/>
  <c r="V257" i="4"/>
  <c r="W202" i="4"/>
  <c r="W203" i="4" s="1"/>
  <c r="U319" i="19" s="1"/>
  <c r="U320" i="19" s="1"/>
  <c r="U321" i="19" s="1"/>
  <c r="U322" i="19" s="1"/>
  <c r="U323" i="19" s="1"/>
  <c r="U324" i="19" s="1"/>
  <c r="U325" i="19" s="1"/>
  <c r="U326" i="19" s="1"/>
  <c r="U327" i="19" s="1"/>
  <c r="U328" i="19" s="1"/>
  <c r="U329" i="19" s="1"/>
  <c r="U330" i="19" s="1"/>
  <c r="U331" i="19" s="1"/>
  <c r="U332" i="19" s="1"/>
  <c r="U333" i="19" s="1"/>
  <c r="U334" i="19" s="1"/>
  <c r="U335" i="19" s="1"/>
  <c r="U336" i="19" s="1"/>
  <c r="U337" i="19" s="1"/>
  <c r="U338" i="19" s="1"/>
  <c r="U339" i="19" s="1"/>
  <c r="U340" i="19" s="1"/>
  <c r="U341" i="19" s="1"/>
  <c r="U342" i="19" s="1"/>
  <c r="M4" i="24"/>
  <c r="M15" i="27"/>
  <c r="M4" i="25"/>
  <c r="N4" i="17"/>
  <c r="M4" i="26"/>
  <c r="I15" i="6"/>
  <c r="C14" i="1" s="1"/>
  <c r="C21" i="1"/>
  <c r="C11" i="1"/>
  <c r="K8" i="6"/>
  <c r="L17" i="28"/>
  <c r="K9" i="28"/>
  <c r="K8" i="28"/>
  <c r="J12" i="28"/>
  <c r="J10" i="28"/>
  <c r="H40" i="19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/>
  <c r="G41" i="4"/>
  <c r="E41" i="4"/>
  <c r="F41" i="4"/>
  <c r="D246" i="4"/>
  <c r="D41" i="4"/>
  <c r="AB28" i="3"/>
  <c r="F29" i="3" s="1"/>
  <c r="H117" i="4"/>
  <c r="H108" i="3"/>
  <c r="D101" i="4"/>
  <c r="N12" i="4"/>
  <c r="AC28" i="3"/>
  <c r="I17" i="4"/>
  <c r="AC640" i="19"/>
  <c r="AY640" i="19" s="1"/>
  <c r="AC636" i="19"/>
  <c r="AY636" i="19" s="1"/>
  <c r="AC642" i="19"/>
  <c r="AY642" i="19" s="1"/>
  <c r="AC641" i="19"/>
  <c r="AY641" i="19" s="1"/>
  <c r="AC647" i="19"/>
  <c r="AY647" i="19" s="1"/>
  <c r="AC633" i="19"/>
  <c r="AY633" i="19" s="1"/>
  <c r="AC637" i="19"/>
  <c r="AY637" i="19" s="1"/>
  <c r="AC643" i="19"/>
  <c r="AY643" i="19" s="1"/>
  <c r="AC629" i="19"/>
  <c r="AY629" i="19" s="1"/>
  <c r="AC635" i="19"/>
  <c r="AY635" i="19" s="1"/>
  <c r="I13" i="14"/>
  <c r="AH338" i="3"/>
  <c r="AH322" i="3"/>
  <c r="AH210" i="3"/>
  <c r="AH274" i="3"/>
  <c r="AH258" i="3"/>
  <c r="AH146" i="3"/>
  <c r="AH130" i="3"/>
  <c r="AH98" i="3"/>
  <c r="AH242" i="3"/>
  <c r="AH114" i="3"/>
  <c r="AH178" i="3"/>
  <c r="AH306" i="3"/>
  <c r="AH50" i="3"/>
  <c r="AH194" i="3"/>
  <c r="AH82" i="3"/>
  <c r="AH290" i="3"/>
  <c r="AH66" i="3"/>
  <c r="AH226" i="3"/>
  <c r="AH162" i="3"/>
  <c r="AG28" i="3"/>
  <c r="AN28" i="3"/>
  <c r="AP28" i="3"/>
  <c r="AH18" i="3"/>
  <c r="AH34" i="3"/>
  <c r="L4" i="29"/>
  <c r="M15" i="28"/>
  <c r="AM28" i="3"/>
  <c r="AF28" i="3"/>
  <c r="AI28" i="3"/>
  <c r="AH28" i="3"/>
  <c r="AQ28" i="3"/>
  <c r="AK28" i="3"/>
  <c r="AJ28" i="3"/>
  <c r="AD28" i="3"/>
  <c r="AL28" i="3"/>
  <c r="AO28" i="3"/>
  <c r="AE28" i="3"/>
  <c r="E23" i="27"/>
  <c r="E25" i="27" s="1"/>
  <c r="AW302" i="19"/>
  <c r="AW291" i="19"/>
  <c r="AX280" i="19"/>
  <c r="AU280" i="19"/>
  <c r="AX269" i="19"/>
  <c r="AU269" i="19"/>
  <c r="AX258" i="19"/>
  <c r="AU258" i="19"/>
  <c r="AX247" i="19"/>
  <c r="AW247" i="19"/>
  <c r="AX236" i="19"/>
  <c r="AW236" i="19"/>
  <c r="AV214" i="19"/>
  <c r="AU214" i="19"/>
  <c r="AY214" i="19"/>
  <c r="AX214" i="19"/>
  <c r="AU203" i="19"/>
  <c r="AX203" i="19"/>
  <c r="AV203" i="19"/>
  <c r="AY203" i="19"/>
  <c r="AW148" i="19"/>
  <c r="AW137" i="19"/>
  <c r="AU106" i="19"/>
  <c r="AX75" i="19"/>
  <c r="AW142" i="19"/>
  <c r="BD7" i="19"/>
  <c r="AH7" i="19"/>
  <c r="L7" i="19"/>
  <c r="BC597" i="19"/>
  <c r="BC628" i="19"/>
  <c r="BC318" i="19"/>
  <c r="BC287" i="19"/>
  <c r="BC442" i="19"/>
  <c r="BC473" i="19"/>
  <c r="BC256" i="19"/>
  <c r="BC535" i="19"/>
  <c r="BC101" i="19"/>
  <c r="BC132" i="19"/>
  <c r="BC380" i="19"/>
  <c r="BC163" i="19"/>
  <c r="BC70" i="19"/>
  <c r="BC566" i="19"/>
  <c r="BC411" i="19"/>
  <c r="BC349" i="19"/>
  <c r="BC504" i="19"/>
  <c r="BC225" i="19"/>
  <c r="BC194" i="19"/>
  <c r="BC39" i="19"/>
  <c r="K597" i="19"/>
  <c r="K628" i="19"/>
  <c r="K318" i="19"/>
  <c r="K473" i="19"/>
  <c r="K504" i="19"/>
  <c r="K380" i="19"/>
  <c r="K287" i="19"/>
  <c r="K256" i="19"/>
  <c r="K411" i="19"/>
  <c r="K349" i="19"/>
  <c r="K566" i="19"/>
  <c r="K101" i="19"/>
  <c r="K132" i="19"/>
  <c r="K163" i="19"/>
  <c r="K535" i="19"/>
  <c r="K225" i="19"/>
  <c r="K194" i="19"/>
  <c r="K442" i="19"/>
  <c r="K70" i="19"/>
  <c r="K39" i="19"/>
  <c r="J14" i="6"/>
  <c r="AG442" i="19"/>
  <c r="AG411" i="19"/>
  <c r="AG473" i="19"/>
  <c r="AG566" i="19"/>
  <c r="AG535" i="19"/>
  <c r="AG504" i="19"/>
  <c r="AG597" i="19"/>
  <c r="AG628" i="19"/>
  <c r="AG163" i="19"/>
  <c r="AG225" i="19"/>
  <c r="AG194" i="19"/>
  <c r="AG287" i="19"/>
  <c r="AG256" i="19"/>
  <c r="AG380" i="19"/>
  <c r="AG101" i="19"/>
  <c r="AG349" i="19"/>
  <c r="AG318" i="19"/>
  <c r="AG132" i="19"/>
  <c r="AG70" i="19"/>
  <c r="AG39" i="19"/>
  <c r="AW42" i="19"/>
  <c r="AU43" i="19"/>
  <c r="AW41" i="19"/>
  <c r="AT46" i="19"/>
  <c r="Y44" i="19"/>
  <c r="AB42" i="19"/>
  <c r="C73" i="19"/>
  <c r="D73" i="19"/>
  <c r="Z43" i="19"/>
  <c r="X47" i="19"/>
  <c r="B72" i="19"/>
  <c r="E629" i="19"/>
  <c r="E630" i="19" s="1"/>
  <c r="E631" i="19" s="1"/>
  <c r="E632" i="19" s="1"/>
  <c r="E633" i="19" s="1"/>
  <c r="E634" i="19" s="1"/>
  <c r="E635" i="19" s="1"/>
  <c r="E636" i="19" s="1"/>
  <c r="E637" i="19" s="1"/>
  <c r="E638" i="19" s="1"/>
  <c r="E639" i="19" s="1"/>
  <c r="E640" i="19" s="1"/>
  <c r="E641" i="19" s="1"/>
  <c r="E642" i="19" s="1"/>
  <c r="E643" i="19" s="1"/>
  <c r="E644" i="19" s="1"/>
  <c r="E645" i="19" s="1"/>
  <c r="E646" i="19" s="1"/>
  <c r="E647" i="19" s="1"/>
  <c r="E648" i="19" s="1"/>
  <c r="E649" i="19" s="1"/>
  <c r="E650" i="19" s="1"/>
  <c r="E651" i="19" s="1"/>
  <c r="E652" i="19" s="1"/>
  <c r="E653" i="19"/>
  <c r="O629" i="19"/>
  <c r="O630" i="19" s="1"/>
  <c r="O631" i="19" s="1"/>
  <c r="O632" i="19" s="1"/>
  <c r="O633" i="19" s="1"/>
  <c r="O634" i="19" s="1"/>
  <c r="O635" i="19" s="1"/>
  <c r="O636" i="19" s="1"/>
  <c r="O637" i="19" s="1"/>
  <c r="O638" i="19" s="1"/>
  <c r="O639" i="19" s="1"/>
  <c r="O640" i="19" s="1"/>
  <c r="O641" i="19" s="1"/>
  <c r="O642" i="19" s="1"/>
  <c r="O643" i="19" s="1"/>
  <c r="O644" i="19" s="1"/>
  <c r="O645" i="19" s="1"/>
  <c r="O646" i="19" s="1"/>
  <c r="O647" i="19" s="1"/>
  <c r="O648" i="19" s="1"/>
  <c r="O649" i="19" s="1"/>
  <c r="O650" i="19" s="1"/>
  <c r="O651" i="19" s="1"/>
  <c r="O652" i="19" s="1"/>
  <c r="O653" i="19"/>
  <c r="C629" i="19"/>
  <c r="C630" i="19" s="1"/>
  <c r="C631" i="19" s="1"/>
  <c r="C632" i="19" s="1"/>
  <c r="C633" i="19" s="1"/>
  <c r="C634" i="19" s="1"/>
  <c r="C635" i="19" s="1"/>
  <c r="C636" i="19" s="1"/>
  <c r="C637" i="19" s="1"/>
  <c r="C638" i="19" s="1"/>
  <c r="C639" i="19" s="1"/>
  <c r="C640" i="19" s="1"/>
  <c r="C641" i="19" s="1"/>
  <c r="C642" i="19" s="1"/>
  <c r="C643" i="19" s="1"/>
  <c r="C644" i="19" s="1"/>
  <c r="C645" i="19" s="1"/>
  <c r="C646" i="19" s="1"/>
  <c r="C647" i="19" s="1"/>
  <c r="C648" i="19" s="1"/>
  <c r="C649" i="19" s="1"/>
  <c r="C650" i="19" s="1"/>
  <c r="C651" i="19" s="1"/>
  <c r="C652" i="19" s="1"/>
  <c r="C653" i="19"/>
  <c r="I629" i="19"/>
  <c r="I630" i="19" s="1"/>
  <c r="I631" i="19" s="1"/>
  <c r="I632" i="19" s="1"/>
  <c r="I633" i="19" s="1"/>
  <c r="I634" i="19" s="1"/>
  <c r="I635" i="19" s="1"/>
  <c r="I636" i="19" s="1"/>
  <c r="I637" i="19" s="1"/>
  <c r="I638" i="19" s="1"/>
  <c r="I639" i="19" s="1"/>
  <c r="I640" i="19" s="1"/>
  <c r="I641" i="19" s="1"/>
  <c r="I642" i="19" s="1"/>
  <c r="I643" i="19" s="1"/>
  <c r="I644" i="19" s="1"/>
  <c r="I645" i="19" s="1"/>
  <c r="I646" i="19" s="1"/>
  <c r="I647" i="19" s="1"/>
  <c r="I648" i="19" s="1"/>
  <c r="I649" i="19" s="1"/>
  <c r="I650" i="19" s="1"/>
  <c r="I651" i="19" s="1"/>
  <c r="I652" i="19" s="1"/>
  <c r="I653" i="19"/>
  <c r="H629" i="19"/>
  <c r="H630" i="19" s="1"/>
  <c r="H631" i="19" s="1"/>
  <c r="H632" i="19" s="1"/>
  <c r="H633" i="19" s="1"/>
  <c r="H634" i="19" s="1"/>
  <c r="H635" i="19" s="1"/>
  <c r="H636" i="19" s="1"/>
  <c r="H637" i="19" s="1"/>
  <c r="H638" i="19" s="1"/>
  <c r="H639" i="19" s="1"/>
  <c r="H640" i="19" s="1"/>
  <c r="H641" i="19" s="1"/>
  <c r="H642" i="19" s="1"/>
  <c r="H643" i="19" s="1"/>
  <c r="H644" i="19" s="1"/>
  <c r="H645" i="19" s="1"/>
  <c r="H646" i="19" s="1"/>
  <c r="H647" i="19" s="1"/>
  <c r="H648" i="19" s="1"/>
  <c r="H649" i="19" s="1"/>
  <c r="H650" i="19" s="1"/>
  <c r="H651" i="19" s="1"/>
  <c r="H652" i="19" s="1"/>
  <c r="H653" i="19"/>
  <c r="N629" i="19"/>
  <c r="N630" i="19" s="1"/>
  <c r="N631" i="19" s="1"/>
  <c r="N632" i="19" s="1"/>
  <c r="N633" i="19" s="1"/>
  <c r="N634" i="19" s="1"/>
  <c r="N635" i="19" s="1"/>
  <c r="N636" i="19" s="1"/>
  <c r="N637" i="19" s="1"/>
  <c r="N638" i="19" s="1"/>
  <c r="N639" i="19" s="1"/>
  <c r="N640" i="19" s="1"/>
  <c r="N641" i="19" s="1"/>
  <c r="N642" i="19" s="1"/>
  <c r="N643" i="19" s="1"/>
  <c r="N644" i="19" s="1"/>
  <c r="N645" i="19" s="1"/>
  <c r="N646" i="19" s="1"/>
  <c r="N647" i="19" s="1"/>
  <c r="N648" i="19" s="1"/>
  <c r="N649" i="19" s="1"/>
  <c r="N650" i="19" s="1"/>
  <c r="N651" i="19" s="1"/>
  <c r="N652" i="19" s="1"/>
  <c r="N653" i="19"/>
  <c r="F598" i="19"/>
  <c r="F599" i="19" s="1"/>
  <c r="F600" i="19" s="1"/>
  <c r="F601" i="19" s="1"/>
  <c r="F602" i="19" s="1"/>
  <c r="F603" i="19" s="1"/>
  <c r="F604" i="19" s="1"/>
  <c r="F605" i="19" s="1"/>
  <c r="F606" i="19" s="1"/>
  <c r="F607" i="19" s="1"/>
  <c r="F608" i="19" s="1"/>
  <c r="F609" i="19" s="1"/>
  <c r="F610" i="19" s="1"/>
  <c r="F611" i="19" s="1"/>
  <c r="F612" i="19" s="1"/>
  <c r="F613" i="19" s="1"/>
  <c r="F614" i="19" s="1"/>
  <c r="F615" i="19" s="1"/>
  <c r="F616" i="19" s="1"/>
  <c r="F617" i="19" s="1"/>
  <c r="F618" i="19" s="1"/>
  <c r="F619" i="19" s="1"/>
  <c r="F620" i="19" s="1"/>
  <c r="F621" i="19" s="1"/>
  <c r="F622" i="19"/>
  <c r="H598" i="19"/>
  <c r="H622" i="19"/>
  <c r="I598" i="19"/>
  <c r="I599" i="19" s="1"/>
  <c r="I600" i="19" s="1"/>
  <c r="I601" i="19" s="1"/>
  <c r="I602" i="19" s="1"/>
  <c r="I603" i="19" s="1"/>
  <c r="I604" i="19" s="1"/>
  <c r="I605" i="19" s="1"/>
  <c r="I606" i="19" s="1"/>
  <c r="I607" i="19" s="1"/>
  <c r="I608" i="19" s="1"/>
  <c r="I609" i="19" s="1"/>
  <c r="I610" i="19" s="1"/>
  <c r="I611" i="19" s="1"/>
  <c r="I612" i="19" s="1"/>
  <c r="I613" i="19" s="1"/>
  <c r="I614" i="19" s="1"/>
  <c r="I615" i="19" s="1"/>
  <c r="I616" i="19" s="1"/>
  <c r="I617" i="19" s="1"/>
  <c r="I618" i="19" s="1"/>
  <c r="I619" i="19" s="1"/>
  <c r="I620" i="19" s="1"/>
  <c r="I621" i="19" s="1"/>
  <c r="I622" i="19"/>
  <c r="E598" i="19"/>
  <c r="E599" i="19" s="1"/>
  <c r="E600" i="19" s="1"/>
  <c r="E601" i="19" s="1"/>
  <c r="E602" i="19" s="1"/>
  <c r="E603" i="19" s="1"/>
  <c r="E604" i="19" s="1"/>
  <c r="E605" i="19" s="1"/>
  <c r="E606" i="19" s="1"/>
  <c r="E607" i="19" s="1"/>
  <c r="E608" i="19" s="1"/>
  <c r="E609" i="19" s="1"/>
  <c r="E610" i="19" s="1"/>
  <c r="E611" i="19" s="1"/>
  <c r="E612" i="19" s="1"/>
  <c r="E613" i="19" s="1"/>
  <c r="E614" i="19" s="1"/>
  <c r="E615" i="19" s="1"/>
  <c r="E616" i="19" s="1"/>
  <c r="E617" i="19" s="1"/>
  <c r="E618" i="19" s="1"/>
  <c r="E619" i="19" s="1"/>
  <c r="E620" i="19" s="1"/>
  <c r="E621" i="19" s="1"/>
  <c r="E622" i="19"/>
  <c r="G598" i="19"/>
  <c r="G599" i="19" s="1"/>
  <c r="G600" i="19" s="1"/>
  <c r="G601" i="19" s="1"/>
  <c r="G602" i="19" s="1"/>
  <c r="G603" i="19" s="1"/>
  <c r="G604" i="19" s="1"/>
  <c r="G605" i="19" s="1"/>
  <c r="G606" i="19" s="1"/>
  <c r="G607" i="19" s="1"/>
  <c r="G608" i="19" s="1"/>
  <c r="G609" i="19" s="1"/>
  <c r="G610" i="19" s="1"/>
  <c r="G611" i="19" s="1"/>
  <c r="G612" i="19" s="1"/>
  <c r="G613" i="19" s="1"/>
  <c r="G614" i="19" s="1"/>
  <c r="G615" i="19" s="1"/>
  <c r="G616" i="19" s="1"/>
  <c r="G617" i="19" s="1"/>
  <c r="G618" i="19" s="1"/>
  <c r="G619" i="19" s="1"/>
  <c r="G620" i="19" s="1"/>
  <c r="G621" i="19" s="1"/>
  <c r="G622" i="19"/>
  <c r="C598" i="19"/>
  <c r="C622" i="19"/>
  <c r="D598" i="19"/>
  <c r="D599" i="19" s="1"/>
  <c r="D600" i="19" s="1"/>
  <c r="D601" i="19" s="1"/>
  <c r="D602" i="19" s="1"/>
  <c r="D603" i="19" s="1"/>
  <c r="D604" i="19" s="1"/>
  <c r="D605" i="19" s="1"/>
  <c r="D606" i="19" s="1"/>
  <c r="D607" i="19" s="1"/>
  <c r="D608" i="19" s="1"/>
  <c r="D609" i="19" s="1"/>
  <c r="D610" i="19" s="1"/>
  <c r="D611" i="19" s="1"/>
  <c r="D612" i="19" s="1"/>
  <c r="D613" i="19" s="1"/>
  <c r="D614" i="19" s="1"/>
  <c r="D615" i="19" s="1"/>
  <c r="D616" i="19" s="1"/>
  <c r="D617" i="19" s="1"/>
  <c r="D618" i="19" s="1"/>
  <c r="D619" i="19" s="1"/>
  <c r="D620" i="19" s="1"/>
  <c r="D621" i="19" s="1"/>
  <c r="D622" i="19"/>
  <c r="S598" i="19"/>
  <c r="S599" i="19" s="1"/>
  <c r="S600" i="19" s="1"/>
  <c r="S601" i="19" s="1"/>
  <c r="S602" i="19" s="1"/>
  <c r="S603" i="19" s="1"/>
  <c r="S604" i="19" s="1"/>
  <c r="S605" i="19" s="1"/>
  <c r="S606" i="19" s="1"/>
  <c r="S607" i="19" s="1"/>
  <c r="S608" i="19" s="1"/>
  <c r="S609" i="19" s="1"/>
  <c r="S610" i="19" s="1"/>
  <c r="S611" i="19" s="1"/>
  <c r="S612" i="19" s="1"/>
  <c r="S613" i="19" s="1"/>
  <c r="S614" i="19" s="1"/>
  <c r="S615" i="19" s="1"/>
  <c r="S616" i="19" s="1"/>
  <c r="S617" i="19" s="1"/>
  <c r="S618" i="19" s="1"/>
  <c r="S619" i="19" s="1"/>
  <c r="S620" i="19" s="1"/>
  <c r="S621" i="19" s="1"/>
  <c r="S622" i="19"/>
  <c r="F567" i="19"/>
  <c r="F568" i="19" s="1"/>
  <c r="F569" i="19" s="1"/>
  <c r="F570" i="19" s="1"/>
  <c r="F571" i="19" s="1"/>
  <c r="F572" i="19" s="1"/>
  <c r="F573" i="19" s="1"/>
  <c r="F574" i="19" s="1"/>
  <c r="F575" i="19" s="1"/>
  <c r="F576" i="19" s="1"/>
  <c r="F577" i="19" s="1"/>
  <c r="F578" i="19" s="1"/>
  <c r="F579" i="19" s="1"/>
  <c r="F580" i="19" s="1"/>
  <c r="F581" i="19" s="1"/>
  <c r="F582" i="19" s="1"/>
  <c r="F583" i="19" s="1"/>
  <c r="F584" i="19" s="1"/>
  <c r="F585" i="19" s="1"/>
  <c r="F586" i="19" s="1"/>
  <c r="F587" i="19" s="1"/>
  <c r="F588" i="19" s="1"/>
  <c r="F589" i="19" s="1"/>
  <c r="F590" i="19" s="1"/>
  <c r="F591" i="19"/>
  <c r="I567" i="19"/>
  <c r="I568" i="19" s="1"/>
  <c r="I569" i="19" s="1"/>
  <c r="I570" i="19" s="1"/>
  <c r="I571" i="19" s="1"/>
  <c r="I572" i="19" s="1"/>
  <c r="I573" i="19" s="1"/>
  <c r="I574" i="19" s="1"/>
  <c r="I575" i="19" s="1"/>
  <c r="I576" i="19" s="1"/>
  <c r="I577" i="19" s="1"/>
  <c r="I578" i="19" s="1"/>
  <c r="I579" i="19" s="1"/>
  <c r="I580" i="19" s="1"/>
  <c r="I581" i="19" s="1"/>
  <c r="I582" i="19" s="1"/>
  <c r="I583" i="19" s="1"/>
  <c r="I584" i="19" s="1"/>
  <c r="I585" i="19" s="1"/>
  <c r="I586" i="19" s="1"/>
  <c r="I587" i="19" s="1"/>
  <c r="I588" i="19" s="1"/>
  <c r="I589" i="19" s="1"/>
  <c r="I590" i="19" s="1"/>
  <c r="I591" i="19"/>
  <c r="U567" i="19"/>
  <c r="U568" i="19" s="1"/>
  <c r="U569" i="19" s="1"/>
  <c r="U570" i="19" s="1"/>
  <c r="U571" i="19" s="1"/>
  <c r="U572" i="19" s="1"/>
  <c r="U573" i="19" s="1"/>
  <c r="U574" i="19" s="1"/>
  <c r="U575" i="19" s="1"/>
  <c r="U576" i="19" s="1"/>
  <c r="U577" i="19" s="1"/>
  <c r="U578" i="19" s="1"/>
  <c r="U579" i="19" s="1"/>
  <c r="U580" i="19" s="1"/>
  <c r="U581" i="19" s="1"/>
  <c r="U582" i="19" s="1"/>
  <c r="U583" i="19" s="1"/>
  <c r="U584" i="19" s="1"/>
  <c r="U585" i="19" s="1"/>
  <c r="U586" i="19" s="1"/>
  <c r="U587" i="19" s="1"/>
  <c r="U588" i="19" s="1"/>
  <c r="U589" i="19" s="1"/>
  <c r="U590" i="19" s="1"/>
  <c r="U591" i="19"/>
  <c r="E567" i="19"/>
  <c r="E591" i="19"/>
  <c r="D567" i="19"/>
  <c r="D568" i="19" s="1"/>
  <c r="D569" i="19" s="1"/>
  <c r="D570" i="19" s="1"/>
  <c r="D571" i="19" s="1"/>
  <c r="D572" i="19" s="1"/>
  <c r="D573" i="19" s="1"/>
  <c r="D574" i="19" s="1"/>
  <c r="D575" i="19" s="1"/>
  <c r="D576" i="19" s="1"/>
  <c r="D577" i="19" s="1"/>
  <c r="D578" i="19" s="1"/>
  <c r="D579" i="19" s="1"/>
  <c r="D580" i="19" s="1"/>
  <c r="D581" i="19" s="1"/>
  <c r="D582" i="19" s="1"/>
  <c r="D583" i="19" s="1"/>
  <c r="D584" i="19" s="1"/>
  <c r="D585" i="19" s="1"/>
  <c r="D586" i="19" s="1"/>
  <c r="D587" i="19" s="1"/>
  <c r="D588" i="19" s="1"/>
  <c r="D589" i="19" s="1"/>
  <c r="D590" i="19" s="1"/>
  <c r="D591" i="19"/>
  <c r="G567" i="19"/>
  <c r="G591" i="19"/>
  <c r="F536" i="19"/>
  <c r="F560" i="19"/>
  <c r="I536" i="19"/>
  <c r="I537" i="19" s="1"/>
  <c r="I538" i="19" s="1"/>
  <c r="I539" i="19" s="1"/>
  <c r="I540" i="19" s="1"/>
  <c r="I541" i="19" s="1"/>
  <c r="I542" i="19" s="1"/>
  <c r="I543" i="19" s="1"/>
  <c r="I544" i="19" s="1"/>
  <c r="I545" i="19" s="1"/>
  <c r="I546" i="19" s="1"/>
  <c r="I547" i="19" s="1"/>
  <c r="I548" i="19" s="1"/>
  <c r="I549" i="19" s="1"/>
  <c r="I550" i="19" s="1"/>
  <c r="I551" i="19" s="1"/>
  <c r="I552" i="19" s="1"/>
  <c r="I553" i="19" s="1"/>
  <c r="I554" i="19" s="1"/>
  <c r="I555" i="19" s="1"/>
  <c r="I556" i="19" s="1"/>
  <c r="I557" i="19" s="1"/>
  <c r="I558" i="19" s="1"/>
  <c r="I559" i="19" s="1"/>
  <c r="I560" i="19"/>
  <c r="D536" i="19"/>
  <c r="D537" i="19" s="1"/>
  <c r="D538" i="19" s="1"/>
  <c r="D539" i="19" s="1"/>
  <c r="D540" i="19" s="1"/>
  <c r="D541" i="19" s="1"/>
  <c r="D542" i="19" s="1"/>
  <c r="D543" i="19" s="1"/>
  <c r="D544" i="19" s="1"/>
  <c r="D545" i="19" s="1"/>
  <c r="D546" i="19" s="1"/>
  <c r="D547" i="19" s="1"/>
  <c r="D548" i="19" s="1"/>
  <c r="D549" i="19" s="1"/>
  <c r="D550" i="19" s="1"/>
  <c r="D551" i="19" s="1"/>
  <c r="D552" i="19" s="1"/>
  <c r="D553" i="19" s="1"/>
  <c r="D554" i="19" s="1"/>
  <c r="D555" i="19" s="1"/>
  <c r="D556" i="19" s="1"/>
  <c r="D557" i="19" s="1"/>
  <c r="D558" i="19" s="1"/>
  <c r="D559" i="19" s="1"/>
  <c r="D560" i="19"/>
  <c r="O536" i="19"/>
  <c r="O537" i="19" s="1"/>
  <c r="O538" i="19" s="1"/>
  <c r="O539" i="19" s="1"/>
  <c r="O540" i="19" s="1"/>
  <c r="O541" i="19" s="1"/>
  <c r="O542" i="19" s="1"/>
  <c r="O543" i="19" s="1"/>
  <c r="O544" i="19" s="1"/>
  <c r="O545" i="19" s="1"/>
  <c r="O546" i="19" s="1"/>
  <c r="O547" i="19" s="1"/>
  <c r="O548" i="19" s="1"/>
  <c r="O549" i="19" s="1"/>
  <c r="O550" i="19" s="1"/>
  <c r="O551" i="19" s="1"/>
  <c r="O552" i="19" s="1"/>
  <c r="O553" i="19" s="1"/>
  <c r="O554" i="19" s="1"/>
  <c r="O555" i="19" s="1"/>
  <c r="O556" i="19" s="1"/>
  <c r="O557" i="19" s="1"/>
  <c r="O558" i="19" s="1"/>
  <c r="O559" i="19" s="1"/>
  <c r="O560" i="19"/>
  <c r="C536" i="19"/>
  <c r="C537" i="19" s="1"/>
  <c r="C538" i="19" s="1"/>
  <c r="C539" i="19" s="1"/>
  <c r="C540" i="19" s="1"/>
  <c r="C541" i="19" s="1"/>
  <c r="C542" i="19" s="1"/>
  <c r="C543" i="19" s="1"/>
  <c r="C544" i="19" s="1"/>
  <c r="C545" i="19" s="1"/>
  <c r="C546" i="19" s="1"/>
  <c r="C547" i="19" s="1"/>
  <c r="C548" i="19" s="1"/>
  <c r="C549" i="19" s="1"/>
  <c r="C550" i="19" s="1"/>
  <c r="C551" i="19" s="1"/>
  <c r="C552" i="19" s="1"/>
  <c r="C553" i="19" s="1"/>
  <c r="C554" i="19" s="1"/>
  <c r="C555" i="19" s="1"/>
  <c r="C556" i="19" s="1"/>
  <c r="C557" i="19" s="1"/>
  <c r="C558" i="19" s="1"/>
  <c r="C559" i="19" s="1"/>
  <c r="C560" i="19"/>
  <c r="X505" i="19"/>
  <c r="AT505" i="19" s="1"/>
  <c r="X506" i="19"/>
  <c r="AT506" i="19" s="1"/>
  <c r="X514" i="19"/>
  <c r="AT514" i="19" s="1"/>
  <c r="X522" i="19"/>
  <c r="AT522" i="19" s="1"/>
  <c r="X507" i="19"/>
  <c r="AT507" i="19" s="1"/>
  <c r="X515" i="19"/>
  <c r="AT515" i="19" s="1"/>
  <c r="X523" i="19"/>
  <c r="AT523" i="19" s="1"/>
  <c r="X508" i="19"/>
  <c r="AT508" i="19" s="1"/>
  <c r="X516" i="19"/>
  <c r="AT516" i="19" s="1"/>
  <c r="X524" i="19"/>
  <c r="AT524" i="19" s="1"/>
  <c r="X509" i="19"/>
  <c r="AT509" i="19" s="1"/>
  <c r="X517" i="19"/>
  <c r="AT517" i="19" s="1"/>
  <c r="X525" i="19"/>
  <c r="AT525" i="19" s="1"/>
  <c r="X510" i="19"/>
  <c r="AT510" i="19" s="1"/>
  <c r="X518" i="19"/>
  <c r="AT518" i="19" s="1"/>
  <c r="X526" i="19"/>
  <c r="AT526" i="19" s="1"/>
  <c r="X511" i="19"/>
  <c r="AT511" i="19" s="1"/>
  <c r="X519" i="19"/>
  <c r="AT519" i="19" s="1"/>
  <c r="X527" i="19"/>
  <c r="AT527" i="19" s="1"/>
  <c r="X513" i="19"/>
  <c r="AT513" i="19" s="1"/>
  <c r="X512" i="19"/>
  <c r="AT512" i="19" s="1"/>
  <c r="X520" i="19"/>
  <c r="AT520" i="19" s="1"/>
  <c r="X528" i="19"/>
  <c r="AT528" i="19" s="1"/>
  <c r="X521" i="19"/>
  <c r="AT521" i="19" s="1"/>
  <c r="D505" i="19"/>
  <c r="D529" i="19"/>
  <c r="E505" i="19"/>
  <c r="E506" i="19" s="1"/>
  <c r="E507" i="19" s="1"/>
  <c r="E508" i="19" s="1"/>
  <c r="E509" i="19" s="1"/>
  <c r="E510" i="19" s="1"/>
  <c r="E511" i="19" s="1"/>
  <c r="E512" i="19" s="1"/>
  <c r="E513" i="19" s="1"/>
  <c r="E514" i="19" s="1"/>
  <c r="E515" i="19" s="1"/>
  <c r="E516" i="19" s="1"/>
  <c r="E517" i="19" s="1"/>
  <c r="E518" i="19" s="1"/>
  <c r="E519" i="19" s="1"/>
  <c r="E520" i="19" s="1"/>
  <c r="E521" i="19" s="1"/>
  <c r="E522" i="19" s="1"/>
  <c r="E523" i="19" s="1"/>
  <c r="E524" i="19" s="1"/>
  <c r="E525" i="19" s="1"/>
  <c r="E526" i="19" s="1"/>
  <c r="E527" i="19" s="1"/>
  <c r="E528" i="19" s="1"/>
  <c r="E529" i="19"/>
  <c r="N474" i="19"/>
  <c r="N475" i="19" s="1"/>
  <c r="N476" i="19" s="1"/>
  <c r="N477" i="19" s="1"/>
  <c r="N478" i="19" s="1"/>
  <c r="N479" i="19" s="1"/>
  <c r="N480" i="19" s="1"/>
  <c r="N481" i="19" s="1"/>
  <c r="N482" i="19" s="1"/>
  <c r="N483" i="19" s="1"/>
  <c r="N484" i="19" s="1"/>
  <c r="N485" i="19" s="1"/>
  <c r="N486" i="19" s="1"/>
  <c r="N487" i="19" s="1"/>
  <c r="N488" i="19" s="1"/>
  <c r="N489" i="19" s="1"/>
  <c r="N490" i="19" s="1"/>
  <c r="N491" i="19" s="1"/>
  <c r="N492" i="19" s="1"/>
  <c r="N493" i="19" s="1"/>
  <c r="N494" i="19" s="1"/>
  <c r="N495" i="19" s="1"/>
  <c r="N496" i="19" s="1"/>
  <c r="N497" i="19" s="1"/>
  <c r="N498" i="19"/>
  <c r="E474" i="19"/>
  <c r="E475" i="19" s="1"/>
  <c r="E476" i="19" s="1"/>
  <c r="E477" i="19" s="1"/>
  <c r="E478" i="19" s="1"/>
  <c r="E479" i="19" s="1"/>
  <c r="E480" i="19" s="1"/>
  <c r="E481" i="19" s="1"/>
  <c r="E482" i="19" s="1"/>
  <c r="E483" i="19" s="1"/>
  <c r="E484" i="19" s="1"/>
  <c r="E485" i="19" s="1"/>
  <c r="E486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/>
  <c r="I474" i="19"/>
  <c r="I475" i="19" s="1"/>
  <c r="I476" i="19" s="1"/>
  <c r="I477" i="19" s="1"/>
  <c r="I478" i="19" s="1"/>
  <c r="I479" i="19" s="1"/>
  <c r="I480" i="19" s="1"/>
  <c r="I481" i="19" s="1"/>
  <c r="I482" i="19" s="1"/>
  <c r="I483" i="19" s="1"/>
  <c r="I484" i="19" s="1"/>
  <c r="I485" i="19" s="1"/>
  <c r="I486" i="19" s="1"/>
  <c r="I487" i="19" s="1"/>
  <c r="I488" i="19" s="1"/>
  <c r="I489" i="19" s="1"/>
  <c r="I490" i="19" s="1"/>
  <c r="I491" i="19" s="1"/>
  <c r="I492" i="19" s="1"/>
  <c r="I493" i="19" s="1"/>
  <c r="I494" i="19" s="1"/>
  <c r="I495" i="19" s="1"/>
  <c r="I496" i="19" s="1"/>
  <c r="I497" i="19" s="1"/>
  <c r="I498" i="19"/>
  <c r="H474" i="19"/>
  <c r="H475" i="19" s="1"/>
  <c r="H476" i="19" s="1"/>
  <c r="H477" i="19" s="1"/>
  <c r="H478" i="19" s="1"/>
  <c r="H479" i="19" s="1"/>
  <c r="H480" i="19" s="1"/>
  <c r="H481" i="19" s="1"/>
  <c r="H482" i="19" s="1"/>
  <c r="H483" i="19" s="1"/>
  <c r="H484" i="19" s="1"/>
  <c r="H485" i="19" s="1"/>
  <c r="H486" i="19" s="1"/>
  <c r="H487" i="19" s="1"/>
  <c r="H488" i="19" s="1"/>
  <c r="H489" i="19" s="1"/>
  <c r="H490" i="19" s="1"/>
  <c r="H491" i="19" s="1"/>
  <c r="H492" i="19" s="1"/>
  <c r="H493" i="19" s="1"/>
  <c r="H494" i="19" s="1"/>
  <c r="H495" i="19" s="1"/>
  <c r="H496" i="19" s="1"/>
  <c r="H497" i="19" s="1"/>
  <c r="H498" i="19"/>
  <c r="C474" i="19"/>
  <c r="C498" i="19"/>
  <c r="F443" i="19"/>
  <c r="F444" i="19" s="1"/>
  <c r="F445" i="19" s="1"/>
  <c r="F446" i="19" s="1"/>
  <c r="F447" i="19" s="1"/>
  <c r="F448" i="19" s="1"/>
  <c r="F449" i="19" s="1"/>
  <c r="F450" i="19" s="1"/>
  <c r="F451" i="19" s="1"/>
  <c r="F452" i="19" s="1"/>
  <c r="F453" i="19" s="1"/>
  <c r="F454" i="19" s="1"/>
  <c r="F455" i="19" s="1"/>
  <c r="F456" i="19" s="1"/>
  <c r="F457" i="19" s="1"/>
  <c r="F458" i="19" s="1"/>
  <c r="F459" i="19" s="1"/>
  <c r="F460" i="19" s="1"/>
  <c r="F461" i="19" s="1"/>
  <c r="F462" i="19" s="1"/>
  <c r="F463" i="19" s="1"/>
  <c r="F464" i="19" s="1"/>
  <c r="F465" i="19" s="1"/>
  <c r="F466" i="19" s="1"/>
  <c r="F467" i="19"/>
  <c r="E443" i="19"/>
  <c r="E444" i="19" s="1"/>
  <c r="E445" i="19" s="1"/>
  <c r="E446" i="19" s="1"/>
  <c r="E447" i="19" s="1"/>
  <c r="E448" i="19" s="1"/>
  <c r="E449" i="19" s="1"/>
  <c r="E450" i="19" s="1"/>
  <c r="E451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/>
  <c r="I443" i="19"/>
  <c r="I444" i="19" s="1"/>
  <c r="I445" i="19" s="1"/>
  <c r="I446" i="19" s="1"/>
  <c r="I447" i="19" s="1"/>
  <c r="I448" i="19" s="1"/>
  <c r="I449" i="19" s="1"/>
  <c r="I450" i="19" s="1"/>
  <c r="I451" i="19" s="1"/>
  <c r="I452" i="19" s="1"/>
  <c r="I453" i="19" s="1"/>
  <c r="I454" i="19" s="1"/>
  <c r="I455" i="19" s="1"/>
  <c r="I456" i="19" s="1"/>
  <c r="I457" i="19" s="1"/>
  <c r="I458" i="19" s="1"/>
  <c r="I459" i="19" s="1"/>
  <c r="I460" i="19" s="1"/>
  <c r="I461" i="19" s="1"/>
  <c r="I462" i="19" s="1"/>
  <c r="I463" i="19" s="1"/>
  <c r="I464" i="19" s="1"/>
  <c r="I465" i="19" s="1"/>
  <c r="I466" i="19" s="1"/>
  <c r="I467" i="19"/>
  <c r="H443" i="19"/>
  <c r="H444" i="19" s="1"/>
  <c r="H445" i="19" s="1"/>
  <c r="H446" i="19" s="1"/>
  <c r="H447" i="19" s="1"/>
  <c r="H448" i="19" s="1"/>
  <c r="H449" i="19" s="1"/>
  <c r="H450" i="19" s="1"/>
  <c r="H451" i="19" s="1"/>
  <c r="H452" i="19" s="1"/>
  <c r="H453" i="19" s="1"/>
  <c r="H454" i="19" s="1"/>
  <c r="H455" i="19" s="1"/>
  <c r="H456" i="19" s="1"/>
  <c r="H457" i="19" s="1"/>
  <c r="H458" i="19" s="1"/>
  <c r="H459" i="19" s="1"/>
  <c r="H460" i="19" s="1"/>
  <c r="H461" i="19" s="1"/>
  <c r="H462" i="19" s="1"/>
  <c r="H463" i="19" s="1"/>
  <c r="H464" i="19" s="1"/>
  <c r="H465" i="19" s="1"/>
  <c r="H466" i="19" s="1"/>
  <c r="H467" i="19"/>
  <c r="G443" i="19"/>
  <c r="G444" i="19" s="1"/>
  <c r="G445" i="19" s="1"/>
  <c r="G446" i="19" s="1"/>
  <c r="G447" i="19" s="1"/>
  <c r="G448" i="19" s="1"/>
  <c r="G449" i="19" s="1"/>
  <c r="G450" i="19" s="1"/>
  <c r="G451" i="19" s="1"/>
  <c r="G452" i="19" s="1"/>
  <c r="G453" i="19" s="1"/>
  <c r="G454" i="19" s="1"/>
  <c r="G455" i="19" s="1"/>
  <c r="G456" i="19" s="1"/>
  <c r="G457" i="19" s="1"/>
  <c r="G458" i="19" s="1"/>
  <c r="G459" i="19" s="1"/>
  <c r="G460" i="19" s="1"/>
  <c r="G461" i="19" s="1"/>
  <c r="G462" i="19" s="1"/>
  <c r="G463" i="19" s="1"/>
  <c r="G464" i="19" s="1"/>
  <c r="G465" i="19" s="1"/>
  <c r="G466" i="19" s="1"/>
  <c r="G467" i="19"/>
  <c r="U443" i="19"/>
  <c r="U444" i="19" s="1"/>
  <c r="U445" i="19" s="1"/>
  <c r="U446" i="19" s="1"/>
  <c r="U447" i="19" s="1"/>
  <c r="U448" i="19" s="1"/>
  <c r="U449" i="19" s="1"/>
  <c r="U450" i="19" s="1"/>
  <c r="U451" i="19" s="1"/>
  <c r="U452" i="19" s="1"/>
  <c r="U453" i="19" s="1"/>
  <c r="U454" i="19" s="1"/>
  <c r="U455" i="19" s="1"/>
  <c r="U456" i="19" s="1"/>
  <c r="U457" i="19" s="1"/>
  <c r="U458" i="19" s="1"/>
  <c r="U459" i="19" s="1"/>
  <c r="U460" i="19" s="1"/>
  <c r="U461" i="19" s="1"/>
  <c r="U462" i="19" s="1"/>
  <c r="U463" i="19" s="1"/>
  <c r="U464" i="19" s="1"/>
  <c r="U465" i="19" s="1"/>
  <c r="U466" i="19" s="1"/>
  <c r="U467" i="19"/>
  <c r="Y412" i="19"/>
  <c r="AU412" i="19" s="1"/>
  <c r="Y420" i="19"/>
  <c r="AU420" i="19" s="1"/>
  <c r="Y428" i="19"/>
  <c r="AU428" i="19" s="1"/>
  <c r="Y415" i="19"/>
  <c r="AU415" i="19" s="1"/>
  <c r="Y423" i="19"/>
  <c r="AU423" i="19" s="1"/>
  <c r="Y431" i="19"/>
  <c r="AU431" i="19" s="1"/>
  <c r="Y425" i="19"/>
  <c r="AU425" i="19" s="1"/>
  <c r="Y418" i="19"/>
  <c r="AU418" i="19" s="1"/>
  <c r="Y426" i="19"/>
  <c r="AU426" i="19" s="1"/>
  <c r="Y434" i="19"/>
  <c r="AU434" i="19" s="1"/>
  <c r="Y413" i="19"/>
  <c r="AU413" i="19" s="1"/>
  <c r="Y421" i="19"/>
  <c r="AU421" i="19" s="1"/>
  <c r="Y429" i="19"/>
  <c r="AU429" i="19" s="1"/>
  <c r="Y416" i="19"/>
  <c r="AU416" i="19" s="1"/>
  <c r="Y424" i="19"/>
  <c r="AU424" i="19" s="1"/>
  <c r="Y432" i="19"/>
  <c r="AU432" i="19" s="1"/>
  <c r="Y419" i="19"/>
  <c r="AU419" i="19" s="1"/>
  <c r="Y427" i="19"/>
  <c r="AU427" i="19" s="1"/>
  <c r="Y435" i="19"/>
  <c r="AU435" i="19" s="1"/>
  <c r="Y414" i="19"/>
  <c r="AU414" i="19" s="1"/>
  <c r="Y422" i="19"/>
  <c r="AU422" i="19" s="1"/>
  <c r="Y430" i="19"/>
  <c r="AU430" i="19" s="1"/>
  <c r="Y417" i="19"/>
  <c r="AU417" i="19" s="1"/>
  <c r="Y433" i="19"/>
  <c r="AU433" i="19" s="1"/>
  <c r="I436" i="19"/>
  <c r="I412" i="19"/>
  <c r="I413" i="19" s="1"/>
  <c r="I414" i="19" s="1"/>
  <c r="I415" i="19" s="1"/>
  <c r="I416" i="19" s="1"/>
  <c r="I417" i="19" s="1"/>
  <c r="I418" i="19" s="1"/>
  <c r="I419" i="19" s="1"/>
  <c r="I420" i="19" s="1"/>
  <c r="I421" i="19" s="1"/>
  <c r="I422" i="19" s="1"/>
  <c r="I423" i="19" s="1"/>
  <c r="I424" i="19" s="1"/>
  <c r="I425" i="19" s="1"/>
  <c r="I426" i="19" s="1"/>
  <c r="I427" i="19" s="1"/>
  <c r="I428" i="19" s="1"/>
  <c r="I429" i="19" s="1"/>
  <c r="I430" i="19" s="1"/>
  <c r="I431" i="19" s="1"/>
  <c r="I432" i="19" s="1"/>
  <c r="I433" i="19" s="1"/>
  <c r="I434" i="19" s="1"/>
  <c r="I435" i="19" s="1"/>
  <c r="E412" i="19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/>
  <c r="G412" i="19"/>
  <c r="G413" i="19" s="1"/>
  <c r="G414" i="19" s="1"/>
  <c r="G415" i="19" s="1"/>
  <c r="G416" i="19" s="1"/>
  <c r="G417" i="19" s="1"/>
  <c r="G418" i="19" s="1"/>
  <c r="G419" i="19" s="1"/>
  <c r="G420" i="19" s="1"/>
  <c r="G421" i="19" s="1"/>
  <c r="G422" i="19" s="1"/>
  <c r="G423" i="19" s="1"/>
  <c r="G424" i="19" s="1"/>
  <c r="G425" i="19" s="1"/>
  <c r="G426" i="19" s="1"/>
  <c r="G427" i="19" s="1"/>
  <c r="G428" i="19" s="1"/>
  <c r="G429" i="19" s="1"/>
  <c r="G430" i="19" s="1"/>
  <c r="G431" i="19" s="1"/>
  <c r="G432" i="19" s="1"/>
  <c r="G433" i="19" s="1"/>
  <c r="G434" i="19" s="1"/>
  <c r="G435" i="19" s="1"/>
  <c r="G436" i="19"/>
  <c r="H412" i="19"/>
  <c r="H413" i="19" s="1"/>
  <c r="H414" i="19" s="1"/>
  <c r="H415" i="19" s="1"/>
  <c r="H416" i="19" s="1"/>
  <c r="H417" i="19" s="1"/>
  <c r="H418" i="19" s="1"/>
  <c r="H419" i="19" s="1"/>
  <c r="H420" i="19" s="1"/>
  <c r="H421" i="19" s="1"/>
  <c r="H422" i="19" s="1"/>
  <c r="H423" i="19" s="1"/>
  <c r="H424" i="19" s="1"/>
  <c r="H425" i="19" s="1"/>
  <c r="H426" i="19" s="1"/>
  <c r="H427" i="19" s="1"/>
  <c r="H428" i="19" s="1"/>
  <c r="H429" i="19" s="1"/>
  <c r="H430" i="19" s="1"/>
  <c r="H431" i="19" s="1"/>
  <c r="H432" i="19" s="1"/>
  <c r="H433" i="19" s="1"/>
  <c r="H434" i="19" s="1"/>
  <c r="H435" i="19" s="1"/>
  <c r="H436" i="19"/>
  <c r="F412" i="19"/>
  <c r="F413" i="19" s="1"/>
  <c r="F414" i="19" s="1"/>
  <c r="F415" i="19" s="1"/>
  <c r="F416" i="19" s="1"/>
  <c r="F417" i="19" s="1"/>
  <c r="F418" i="19" s="1"/>
  <c r="F419" i="19" s="1"/>
  <c r="F420" i="19" s="1"/>
  <c r="F421" i="19" s="1"/>
  <c r="F422" i="19" s="1"/>
  <c r="F423" i="19" s="1"/>
  <c r="F424" i="19" s="1"/>
  <c r="F425" i="19" s="1"/>
  <c r="F426" i="19" s="1"/>
  <c r="F427" i="19" s="1"/>
  <c r="F428" i="19" s="1"/>
  <c r="F429" i="19" s="1"/>
  <c r="F430" i="19" s="1"/>
  <c r="F431" i="19" s="1"/>
  <c r="F432" i="19" s="1"/>
  <c r="F433" i="19" s="1"/>
  <c r="F434" i="19" s="1"/>
  <c r="F435" i="19" s="1"/>
  <c r="F436" i="19"/>
  <c r="AD382" i="19"/>
  <c r="AZ382" i="19" s="1"/>
  <c r="AD390" i="19"/>
  <c r="AZ390" i="19" s="1"/>
  <c r="AD398" i="19"/>
  <c r="AZ398" i="19" s="1"/>
  <c r="AD385" i="19"/>
  <c r="AZ385" i="19" s="1"/>
  <c r="AD393" i="19"/>
  <c r="AZ393" i="19" s="1"/>
  <c r="AD401" i="19"/>
  <c r="AZ401" i="19" s="1"/>
  <c r="AD395" i="19"/>
  <c r="AZ395" i="19" s="1"/>
  <c r="AD388" i="19"/>
  <c r="AZ388" i="19" s="1"/>
  <c r="AD396" i="19"/>
  <c r="AZ396" i="19" s="1"/>
  <c r="AD404" i="19"/>
  <c r="AZ404" i="19" s="1"/>
  <c r="AD383" i="19"/>
  <c r="AZ383" i="19" s="1"/>
  <c r="AD391" i="19"/>
  <c r="AZ391" i="19" s="1"/>
  <c r="AD399" i="19"/>
  <c r="AZ399" i="19" s="1"/>
  <c r="AD403" i="19"/>
  <c r="AZ403" i="19" s="1"/>
  <c r="AD386" i="19"/>
  <c r="AZ386" i="19" s="1"/>
  <c r="AD394" i="19"/>
  <c r="AZ394" i="19" s="1"/>
  <c r="AD402" i="19"/>
  <c r="AZ402" i="19" s="1"/>
  <c r="AD381" i="19"/>
  <c r="AZ381" i="19" s="1"/>
  <c r="AD389" i="19"/>
  <c r="AZ389" i="19" s="1"/>
  <c r="AD397" i="19"/>
  <c r="AZ397" i="19" s="1"/>
  <c r="AD384" i="19"/>
  <c r="AZ384" i="19" s="1"/>
  <c r="AD392" i="19"/>
  <c r="AZ392" i="19" s="1"/>
  <c r="AD400" i="19"/>
  <c r="AZ400" i="19" s="1"/>
  <c r="AD387" i="19"/>
  <c r="AZ387" i="19" s="1"/>
  <c r="G381" i="19"/>
  <c r="G405" i="19"/>
  <c r="D381" i="19"/>
  <c r="D382" i="19" s="1"/>
  <c r="D383" i="19" s="1"/>
  <c r="D384" i="19" s="1"/>
  <c r="D385" i="19" s="1"/>
  <c r="D386" i="19" s="1"/>
  <c r="D387" i="19" s="1"/>
  <c r="D388" i="19" s="1"/>
  <c r="D389" i="19" s="1"/>
  <c r="D390" i="19" s="1"/>
  <c r="D391" i="19" s="1"/>
  <c r="D392" i="19" s="1"/>
  <c r="D393" i="19" s="1"/>
  <c r="D394" i="19" s="1"/>
  <c r="D395" i="19" s="1"/>
  <c r="D396" i="19" s="1"/>
  <c r="D397" i="19" s="1"/>
  <c r="D398" i="19" s="1"/>
  <c r="D399" i="19" s="1"/>
  <c r="D400" i="19" s="1"/>
  <c r="D401" i="19" s="1"/>
  <c r="D402" i="19" s="1"/>
  <c r="D403" i="19" s="1"/>
  <c r="D404" i="19" s="1"/>
  <c r="D405" i="19"/>
  <c r="E381" i="19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04" i="19" s="1"/>
  <c r="E405" i="19"/>
  <c r="C381" i="19"/>
  <c r="C382" i="19" s="1"/>
  <c r="C383" i="19" s="1"/>
  <c r="C384" i="19" s="1"/>
  <c r="C385" i="19" s="1"/>
  <c r="C386" i="19" s="1"/>
  <c r="C387" i="19" s="1"/>
  <c r="C388" i="19" s="1"/>
  <c r="C389" i="19" s="1"/>
  <c r="C390" i="19" s="1"/>
  <c r="C391" i="19" s="1"/>
  <c r="C392" i="19" s="1"/>
  <c r="C393" i="19" s="1"/>
  <c r="C394" i="19" s="1"/>
  <c r="C395" i="19" s="1"/>
  <c r="C396" i="19" s="1"/>
  <c r="C397" i="19" s="1"/>
  <c r="C398" i="19" s="1"/>
  <c r="C399" i="19" s="1"/>
  <c r="C400" i="19" s="1"/>
  <c r="C401" i="19" s="1"/>
  <c r="C402" i="19" s="1"/>
  <c r="C403" i="19" s="1"/>
  <c r="C404" i="19" s="1"/>
  <c r="C405" i="19"/>
  <c r="F381" i="19"/>
  <c r="F382" i="19" s="1"/>
  <c r="F383" i="19" s="1"/>
  <c r="F384" i="19" s="1"/>
  <c r="F385" i="19" s="1"/>
  <c r="F386" i="19" s="1"/>
  <c r="F387" i="19" s="1"/>
  <c r="F388" i="19" s="1"/>
  <c r="F389" i="19" s="1"/>
  <c r="F390" i="19" s="1"/>
  <c r="F391" i="19" s="1"/>
  <c r="F392" i="19" s="1"/>
  <c r="F393" i="19" s="1"/>
  <c r="F394" i="19" s="1"/>
  <c r="F395" i="19" s="1"/>
  <c r="F396" i="19" s="1"/>
  <c r="F397" i="19" s="1"/>
  <c r="F398" i="19" s="1"/>
  <c r="F399" i="19" s="1"/>
  <c r="F400" i="19" s="1"/>
  <c r="F401" i="19" s="1"/>
  <c r="F402" i="19" s="1"/>
  <c r="F403" i="19" s="1"/>
  <c r="F404" i="19" s="1"/>
  <c r="F405" i="19"/>
  <c r="B381" i="19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/>
  <c r="D350" i="19"/>
  <c r="D374" i="19"/>
  <c r="F350" i="19"/>
  <c r="F351" i="19" s="1"/>
  <c r="F352" i="19" s="1"/>
  <c r="F353" i="19" s="1"/>
  <c r="F354" i="19" s="1"/>
  <c r="F355" i="19" s="1"/>
  <c r="F356" i="19" s="1"/>
  <c r="F357" i="19" s="1"/>
  <c r="F358" i="19" s="1"/>
  <c r="F359" i="19" s="1"/>
  <c r="F360" i="19" s="1"/>
  <c r="F361" i="19" s="1"/>
  <c r="F362" i="19" s="1"/>
  <c r="F363" i="19" s="1"/>
  <c r="F364" i="19" s="1"/>
  <c r="F365" i="19" s="1"/>
  <c r="F366" i="19" s="1"/>
  <c r="F367" i="19" s="1"/>
  <c r="F368" i="19" s="1"/>
  <c r="F369" i="19" s="1"/>
  <c r="F370" i="19" s="1"/>
  <c r="F371" i="19" s="1"/>
  <c r="F372" i="19" s="1"/>
  <c r="F373" i="19" s="1"/>
  <c r="F374" i="19"/>
  <c r="I350" i="19"/>
  <c r="I351" i="19" s="1"/>
  <c r="I352" i="19" s="1"/>
  <c r="I353" i="19" s="1"/>
  <c r="I354" i="19" s="1"/>
  <c r="I355" i="19" s="1"/>
  <c r="I356" i="19" s="1"/>
  <c r="I357" i="19" s="1"/>
  <c r="I358" i="19" s="1"/>
  <c r="I359" i="19" s="1"/>
  <c r="I360" i="19" s="1"/>
  <c r="I361" i="19" s="1"/>
  <c r="I362" i="19" s="1"/>
  <c r="I363" i="19" s="1"/>
  <c r="I364" i="19" s="1"/>
  <c r="I365" i="19" s="1"/>
  <c r="I366" i="19" s="1"/>
  <c r="I367" i="19" s="1"/>
  <c r="I368" i="19" s="1"/>
  <c r="I369" i="19" s="1"/>
  <c r="I370" i="19" s="1"/>
  <c r="I371" i="19" s="1"/>
  <c r="I372" i="19" s="1"/>
  <c r="I373" i="19" s="1"/>
  <c r="I374" i="19"/>
  <c r="H350" i="19"/>
  <c r="H351" i="19" s="1"/>
  <c r="H352" i="19" s="1"/>
  <c r="H353" i="19" s="1"/>
  <c r="H354" i="19" s="1"/>
  <c r="H355" i="19" s="1"/>
  <c r="H356" i="19" s="1"/>
  <c r="H357" i="19" s="1"/>
  <c r="H358" i="19" s="1"/>
  <c r="H359" i="19" s="1"/>
  <c r="H360" i="19" s="1"/>
  <c r="H361" i="19" s="1"/>
  <c r="H362" i="19" s="1"/>
  <c r="H363" i="19" s="1"/>
  <c r="H364" i="19" s="1"/>
  <c r="H365" i="19" s="1"/>
  <c r="H366" i="19" s="1"/>
  <c r="H367" i="19" s="1"/>
  <c r="H368" i="19" s="1"/>
  <c r="H369" i="19" s="1"/>
  <c r="H370" i="19" s="1"/>
  <c r="H371" i="19" s="1"/>
  <c r="H372" i="19" s="1"/>
  <c r="H373" i="19" s="1"/>
  <c r="H374" i="19"/>
  <c r="C350" i="19"/>
  <c r="C351" i="19" s="1"/>
  <c r="C352" i="19" s="1"/>
  <c r="C353" i="19" s="1"/>
  <c r="C354" i="19" s="1"/>
  <c r="C355" i="19" s="1"/>
  <c r="C356" i="19" s="1"/>
  <c r="C357" i="19" s="1"/>
  <c r="C358" i="19" s="1"/>
  <c r="C359" i="19" s="1"/>
  <c r="C360" i="19" s="1"/>
  <c r="C361" i="19" s="1"/>
  <c r="C362" i="19" s="1"/>
  <c r="C363" i="19" s="1"/>
  <c r="C364" i="19" s="1"/>
  <c r="C365" i="19" s="1"/>
  <c r="C366" i="19" s="1"/>
  <c r="C367" i="19" s="1"/>
  <c r="C368" i="19" s="1"/>
  <c r="C369" i="19" s="1"/>
  <c r="C370" i="19" s="1"/>
  <c r="C371" i="19" s="1"/>
  <c r="C372" i="19" s="1"/>
  <c r="C373" i="19" s="1"/>
  <c r="C374" i="19"/>
  <c r="E350" i="19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/>
  <c r="F343" i="19"/>
  <c r="E343" i="19"/>
  <c r="H343" i="19"/>
  <c r="I343" i="19"/>
  <c r="G343" i="19"/>
  <c r="C343" i="19"/>
  <c r="AN291" i="19"/>
  <c r="AN299" i="19"/>
  <c r="BJ299" i="19" s="1"/>
  <c r="AN307" i="19"/>
  <c r="BJ307" i="19" s="1"/>
  <c r="AN294" i="19"/>
  <c r="BJ294" i="19" s="1"/>
  <c r="AN302" i="19"/>
  <c r="AN310" i="19"/>
  <c r="BJ310" i="19" s="1"/>
  <c r="AN306" i="19"/>
  <c r="BJ306" i="19" s="1"/>
  <c r="AN289" i="19"/>
  <c r="BJ289" i="19" s="1"/>
  <c r="AN297" i="19"/>
  <c r="BJ297" i="19" s="1"/>
  <c r="AN305" i="19"/>
  <c r="BJ305" i="19" s="1"/>
  <c r="AN292" i="19"/>
  <c r="BJ292" i="19" s="1"/>
  <c r="AN300" i="19"/>
  <c r="BJ300" i="19" s="1"/>
  <c r="AN308" i="19"/>
  <c r="BJ308" i="19" s="1"/>
  <c r="AN290" i="19"/>
  <c r="BJ290" i="19" s="1"/>
  <c r="AN295" i="19"/>
  <c r="BJ295" i="19" s="1"/>
  <c r="AN303" i="19"/>
  <c r="BJ303" i="19" s="1"/>
  <c r="AN311" i="19"/>
  <c r="BJ311" i="19" s="1"/>
  <c r="AN298" i="19"/>
  <c r="BJ298" i="19" s="1"/>
  <c r="AN293" i="19"/>
  <c r="BJ293" i="19" s="1"/>
  <c r="AN301" i="19"/>
  <c r="BJ301" i="19" s="1"/>
  <c r="AN309" i="19"/>
  <c r="BJ309" i="19" s="1"/>
  <c r="AN288" i="19"/>
  <c r="BJ288" i="19" s="1"/>
  <c r="AN296" i="19"/>
  <c r="BJ296" i="19" s="1"/>
  <c r="AN304" i="19"/>
  <c r="BJ304" i="19" s="1"/>
  <c r="I312" i="19"/>
  <c r="G312" i="19"/>
  <c r="F312" i="19"/>
  <c r="H312" i="19"/>
  <c r="D312" i="19"/>
  <c r="C312" i="19"/>
  <c r="G281" i="19"/>
  <c r="H281" i="19"/>
  <c r="N281" i="19"/>
  <c r="D281" i="19"/>
  <c r="E281" i="19"/>
  <c r="X226" i="19"/>
  <c r="AT226" i="19" s="1"/>
  <c r="X227" i="19"/>
  <c r="AT227" i="19" s="1"/>
  <c r="X235" i="19"/>
  <c r="AT235" i="19" s="1"/>
  <c r="X243" i="19"/>
  <c r="AT243" i="19" s="1"/>
  <c r="X228" i="19"/>
  <c r="AT228" i="19" s="1"/>
  <c r="X236" i="19"/>
  <c r="X244" i="19"/>
  <c r="AT244" i="19" s="1"/>
  <c r="X229" i="19"/>
  <c r="AT229" i="19" s="1"/>
  <c r="X237" i="19"/>
  <c r="AT237" i="19" s="1"/>
  <c r="X245" i="19"/>
  <c r="AT245" i="19" s="1"/>
  <c r="X230" i="19"/>
  <c r="AT230" i="19" s="1"/>
  <c r="X238" i="19"/>
  <c r="AT238" i="19" s="1"/>
  <c r="X246" i="19"/>
  <c r="AT246" i="19" s="1"/>
  <c r="X231" i="19"/>
  <c r="AT231" i="19" s="1"/>
  <c r="X239" i="19"/>
  <c r="AT239" i="19" s="1"/>
  <c r="X247" i="19"/>
  <c r="X242" i="19"/>
  <c r="AT242" i="19" s="1"/>
  <c r="X232" i="19"/>
  <c r="AT232" i="19" s="1"/>
  <c r="X240" i="19"/>
  <c r="AT240" i="19" s="1"/>
  <c r="X248" i="19"/>
  <c r="AT248" i="19" s="1"/>
  <c r="X234" i="19"/>
  <c r="AT234" i="19" s="1"/>
  <c r="X233" i="19"/>
  <c r="AT233" i="19" s="1"/>
  <c r="X241" i="19"/>
  <c r="AT241" i="19" s="1"/>
  <c r="X249" i="19"/>
  <c r="AT249" i="19" s="1"/>
  <c r="H250" i="19"/>
  <c r="D250" i="19"/>
  <c r="G250" i="19"/>
  <c r="I250" i="19"/>
  <c r="AA64" i="19"/>
  <c r="F17" i="27" s="1"/>
  <c r="AW40" i="19"/>
  <c r="X196" i="19"/>
  <c r="AT196" i="19" s="1"/>
  <c r="X204" i="19"/>
  <c r="AT204" i="19" s="1"/>
  <c r="X212" i="19"/>
  <c r="AT212" i="19" s="1"/>
  <c r="X207" i="19"/>
  <c r="AT207" i="19" s="1"/>
  <c r="X197" i="19"/>
  <c r="AT197" i="19" s="1"/>
  <c r="X205" i="19"/>
  <c r="AT205" i="19" s="1"/>
  <c r="X213" i="19"/>
  <c r="AT213" i="19" s="1"/>
  <c r="X215" i="19"/>
  <c r="AT215" i="19" s="1"/>
  <c r="X198" i="19"/>
  <c r="AT198" i="19" s="1"/>
  <c r="X206" i="19"/>
  <c r="AT206" i="19" s="1"/>
  <c r="X214" i="19"/>
  <c r="X199" i="19"/>
  <c r="AT199" i="19" s="1"/>
  <c r="X200" i="19"/>
  <c r="AT200" i="19" s="1"/>
  <c r="X208" i="19"/>
  <c r="AT208" i="19" s="1"/>
  <c r="X216" i="19"/>
  <c r="AT216" i="19" s="1"/>
  <c r="X202" i="19"/>
  <c r="AT202" i="19" s="1"/>
  <c r="X218" i="19"/>
  <c r="AT218" i="19" s="1"/>
  <c r="X203" i="19"/>
  <c r="X201" i="19"/>
  <c r="AT201" i="19" s="1"/>
  <c r="X209" i="19"/>
  <c r="AT209" i="19" s="1"/>
  <c r="X217" i="19"/>
  <c r="AT217" i="19" s="1"/>
  <c r="X210" i="19"/>
  <c r="AT210" i="19" s="1"/>
  <c r="X211" i="19"/>
  <c r="AT211" i="19" s="1"/>
  <c r="X195" i="19"/>
  <c r="AT195" i="19" s="1"/>
  <c r="H219" i="19"/>
  <c r="X164" i="19"/>
  <c r="AT164" i="19" s="1"/>
  <c r="AO164" i="19"/>
  <c r="BK164" i="19" s="1"/>
  <c r="AO172" i="19"/>
  <c r="BK172" i="19" s="1"/>
  <c r="AO180" i="19"/>
  <c r="BK180" i="19" s="1"/>
  <c r="AO167" i="19"/>
  <c r="BK167" i="19" s="1"/>
  <c r="AO175" i="19"/>
  <c r="BK175" i="19" s="1"/>
  <c r="AO183" i="19"/>
  <c r="BK183" i="19" s="1"/>
  <c r="AO170" i="19"/>
  <c r="AO178" i="19"/>
  <c r="BK178" i="19" s="1"/>
  <c r="AO186" i="19"/>
  <c r="BK186" i="19" s="1"/>
  <c r="AO165" i="19"/>
  <c r="BK165" i="19" s="1"/>
  <c r="AO173" i="19"/>
  <c r="BK173" i="19" s="1"/>
  <c r="AO181" i="19"/>
  <c r="AO171" i="19"/>
  <c r="BK171" i="19" s="1"/>
  <c r="AO187" i="19"/>
  <c r="BK187" i="19" s="1"/>
  <c r="AO168" i="19"/>
  <c r="BK168" i="19" s="1"/>
  <c r="AO176" i="19"/>
  <c r="BK176" i="19" s="1"/>
  <c r="AO184" i="19"/>
  <c r="BK184" i="19" s="1"/>
  <c r="AO179" i="19"/>
  <c r="BK179" i="19" s="1"/>
  <c r="AO166" i="19"/>
  <c r="BK166" i="19" s="1"/>
  <c r="AO174" i="19"/>
  <c r="BK174" i="19" s="1"/>
  <c r="AO182" i="19"/>
  <c r="BK182" i="19" s="1"/>
  <c r="AO169" i="19"/>
  <c r="BK169" i="19" s="1"/>
  <c r="AO177" i="19"/>
  <c r="BK177" i="19" s="1"/>
  <c r="AO185" i="19"/>
  <c r="BK185" i="19" s="1"/>
  <c r="F188" i="19"/>
  <c r="D188" i="19"/>
  <c r="I188" i="19"/>
  <c r="R188" i="19"/>
  <c r="X134" i="19"/>
  <c r="AT134" i="19" s="1"/>
  <c r="X142" i="19"/>
  <c r="X150" i="19"/>
  <c r="AT150" i="19" s="1"/>
  <c r="X135" i="19"/>
  <c r="AT135" i="19" s="1"/>
  <c r="X143" i="19"/>
  <c r="AT143" i="19" s="1"/>
  <c r="X151" i="19"/>
  <c r="AT151" i="19" s="1"/>
  <c r="X155" i="19"/>
  <c r="AT155" i="19" s="1"/>
  <c r="X136" i="19"/>
  <c r="AT136" i="19" s="1"/>
  <c r="X144" i="19"/>
  <c r="AT144" i="19" s="1"/>
  <c r="X152" i="19"/>
  <c r="AT152" i="19" s="1"/>
  <c r="X147" i="19"/>
  <c r="AT147" i="19" s="1"/>
  <c r="X137" i="19"/>
  <c r="X145" i="19"/>
  <c r="AT145" i="19" s="1"/>
  <c r="X153" i="19"/>
  <c r="AT153" i="19" s="1"/>
  <c r="X138" i="19"/>
  <c r="AT138" i="19" s="1"/>
  <c r="X146" i="19"/>
  <c r="AT146" i="19" s="1"/>
  <c r="X154" i="19"/>
  <c r="AT154" i="19" s="1"/>
  <c r="X139" i="19"/>
  <c r="AT139" i="19" s="1"/>
  <c r="X140" i="19"/>
  <c r="AT140" i="19" s="1"/>
  <c r="X148" i="19"/>
  <c r="X156" i="19"/>
  <c r="AT156" i="19" s="1"/>
  <c r="X141" i="19"/>
  <c r="AT141" i="19" s="1"/>
  <c r="X149" i="19"/>
  <c r="AT149" i="19" s="1"/>
  <c r="X133" i="19"/>
  <c r="AT133" i="19" s="1"/>
  <c r="I157" i="19"/>
  <c r="H157" i="19"/>
  <c r="S157" i="19"/>
  <c r="D157" i="19"/>
  <c r="G157" i="19"/>
  <c r="F157" i="19"/>
  <c r="R157" i="19"/>
  <c r="T157" i="19"/>
  <c r="Y71" i="19"/>
  <c r="Z71" i="19"/>
  <c r="AC75" i="19"/>
  <c r="AC83" i="19"/>
  <c r="AY83" i="19" s="1"/>
  <c r="AC91" i="19"/>
  <c r="AY91" i="19" s="1"/>
  <c r="AC80" i="19"/>
  <c r="AY80" i="19" s="1"/>
  <c r="AC88" i="19"/>
  <c r="AY88" i="19" s="1"/>
  <c r="AC78" i="19"/>
  <c r="AY78" i="19" s="1"/>
  <c r="AC86" i="19"/>
  <c r="AY86" i="19" s="1"/>
  <c r="AC94" i="19"/>
  <c r="AY94" i="19" s="1"/>
  <c r="AC73" i="19"/>
  <c r="AY73" i="19" s="1"/>
  <c r="AC81" i="19"/>
  <c r="AY81" i="19" s="1"/>
  <c r="AC89" i="19"/>
  <c r="AY89" i="19" s="1"/>
  <c r="AC76" i="19"/>
  <c r="AY76" i="19" s="1"/>
  <c r="AC84" i="19"/>
  <c r="AY84" i="19" s="1"/>
  <c r="AC92" i="19"/>
  <c r="AY92" i="19" s="1"/>
  <c r="AC71" i="19"/>
  <c r="AY71" i="19" s="1"/>
  <c r="AC79" i="19"/>
  <c r="AY79" i="19" s="1"/>
  <c r="AC87" i="19"/>
  <c r="AY87" i="19" s="1"/>
  <c r="AC72" i="19"/>
  <c r="AY72" i="19" s="1"/>
  <c r="AC74" i="19"/>
  <c r="AY74" i="19" s="1"/>
  <c r="AC82" i="19"/>
  <c r="AY82" i="19" s="1"/>
  <c r="AC90" i="19"/>
  <c r="AY90" i="19" s="1"/>
  <c r="AC77" i="19"/>
  <c r="AY77" i="19" s="1"/>
  <c r="AC85" i="19"/>
  <c r="AY85" i="19" s="1"/>
  <c r="AC93" i="19"/>
  <c r="AY93" i="19" s="1"/>
  <c r="AA73" i="19"/>
  <c r="AW73" i="19" s="1"/>
  <c r="AA81" i="19"/>
  <c r="AW81" i="19" s="1"/>
  <c r="AA89" i="19"/>
  <c r="AW89" i="19" s="1"/>
  <c r="AA94" i="19"/>
  <c r="AW94" i="19" s="1"/>
  <c r="AA76" i="19"/>
  <c r="AW76" i="19" s="1"/>
  <c r="AA84" i="19"/>
  <c r="AW84" i="19" s="1"/>
  <c r="AA92" i="19"/>
  <c r="AW92" i="19" s="1"/>
  <c r="AA86" i="19"/>
  <c r="AW86" i="19" s="1"/>
  <c r="AA71" i="19"/>
  <c r="AW71" i="19" s="1"/>
  <c r="AA79" i="19"/>
  <c r="AW79" i="19" s="1"/>
  <c r="AA87" i="19"/>
  <c r="AW87" i="19" s="1"/>
  <c r="AA74" i="19"/>
  <c r="AW74" i="19" s="1"/>
  <c r="AA82" i="19"/>
  <c r="AW82" i="19" s="1"/>
  <c r="AA90" i="19"/>
  <c r="AW90" i="19" s="1"/>
  <c r="AA77" i="19"/>
  <c r="AW77" i="19" s="1"/>
  <c r="AA85" i="19"/>
  <c r="AW85" i="19" s="1"/>
  <c r="AA93" i="19"/>
  <c r="AW93" i="19" s="1"/>
  <c r="AA72" i="19"/>
  <c r="AW72" i="19" s="1"/>
  <c r="AA80" i="19"/>
  <c r="AW80" i="19" s="1"/>
  <c r="AA88" i="19"/>
  <c r="AW88" i="19" s="1"/>
  <c r="AA78" i="19"/>
  <c r="AW78" i="19" s="1"/>
  <c r="AA75" i="19"/>
  <c r="AA83" i="19"/>
  <c r="AW83" i="19" s="1"/>
  <c r="AA91" i="19"/>
  <c r="AW91" i="19" s="1"/>
  <c r="AD80" i="19"/>
  <c r="AZ80" i="19" s="1"/>
  <c r="AD73" i="19"/>
  <c r="AZ73" i="19" s="1"/>
  <c r="Y72" i="19"/>
  <c r="Z72" i="19"/>
  <c r="U95" i="19"/>
  <c r="B95" i="19"/>
  <c r="AB40" i="19"/>
  <c r="J25" i="4"/>
  <c r="J26" i="4" s="1"/>
  <c r="F21" i="3"/>
  <c r="F9" i="6"/>
  <c r="AB41" i="19"/>
  <c r="L290" i="3"/>
  <c r="L162" i="3"/>
  <c r="L50" i="3"/>
  <c r="L306" i="3"/>
  <c r="L178" i="3"/>
  <c r="L322" i="3"/>
  <c r="L194" i="3"/>
  <c r="L66" i="3"/>
  <c r="L18" i="3"/>
  <c r="L338" i="3"/>
  <c r="L210" i="3"/>
  <c r="L82" i="3"/>
  <c r="L226" i="3"/>
  <c r="L98" i="3"/>
  <c r="L34" i="3"/>
  <c r="L242" i="3"/>
  <c r="L114" i="3"/>
  <c r="L258" i="3"/>
  <c r="L130" i="3"/>
  <c r="L146" i="3"/>
  <c r="L274" i="3"/>
  <c r="M24" i="4"/>
  <c r="K405" i="4"/>
  <c r="K406" i="4" s="1"/>
  <c r="D405" i="4"/>
  <c r="D406" i="4" s="1"/>
  <c r="D403" i="4"/>
  <c r="J405" i="4"/>
  <c r="J406" i="4" s="1"/>
  <c r="I405" i="4"/>
  <c r="I406" i="4" s="1"/>
  <c r="H405" i="4"/>
  <c r="H406" i="4" s="1"/>
  <c r="H401" i="4" s="1"/>
  <c r="G405" i="4"/>
  <c r="G406" i="4" s="1"/>
  <c r="G401" i="4" s="1"/>
  <c r="F405" i="4"/>
  <c r="F406" i="4" s="1"/>
  <c r="F401" i="4" s="1"/>
  <c r="E405" i="4"/>
  <c r="E406" i="4" s="1"/>
  <c r="E401" i="4" s="1"/>
  <c r="K385" i="4"/>
  <c r="K386" i="4" s="1"/>
  <c r="J385" i="4"/>
  <c r="J386" i="4" s="1"/>
  <c r="D385" i="4"/>
  <c r="D386" i="4" s="1"/>
  <c r="I385" i="4"/>
  <c r="I386" i="4" s="1"/>
  <c r="I381" i="4" s="1"/>
  <c r="H385" i="4"/>
  <c r="H386" i="4" s="1"/>
  <c r="H381" i="4" s="1"/>
  <c r="G385" i="4"/>
  <c r="G386" i="4" s="1"/>
  <c r="G381" i="4" s="1"/>
  <c r="F385" i="4"/>
  <c r="F386" i="4" s="1"/>
  <c r="F381" i="4" s="1"/>
  <c r="D383" i="4"/>
  <c r="E385" i="4"/>
  <c r="E386" i="4" s="1"/>
  <c r="E381" i="4" s="1"/>
  <c r="K365" i="4"/>
  <c r="K366" i="4" s="1"/>
  <c r="J365" i="4"/>
  <c r="J366" i="4" s="1"/>
  <c r="D365" i="4"/>
  <c r="D366" i="4" s="1"/>
  <c r="I365" i="4"/>
  <c r="I366" i="4" s="1"/>
  <c r="I361" i="4" s="1"/>
  <c r="E365" i="4"/>
  <c r="E366" i="4" s="1"/>
  <c r="E361" i="4" s="1"/>
  <c r="H365" i="4"/>
  <c r="H366" i="4" s="1"/>
  <c r="H361" i="4" s="1"/>
  <c r="D363" i="4"/>
  <c r="G365" i="4"/>
  <c r="G366" i="4" s="1"/>
  <c r="G361" i="4" s="1"/>
  <c r="F365" i="4"/>
  <c r="F366" i="4" s="1"/>
  <c r="F361" i="4" s="1"/>
  <c r="I345" i="4"/>
  <c r="I346" i="4" s="1"/>
  <c r="I341" i="4" s="1"/>
  <c r="H345" i="4"/>
  <c r="H346" i="4" s="1"/>
  <c r="H341" i="4" s="1"/>
  <c r="G345" i="4"/>
  <c r="G346" i="4" s="1"/>
  <c r="G341" i="4" s="1"/>
  <c r="F345" i="4"/>
  <c r="F346" i="4" s="1"/>
  <c r="F341" i="4" s="1"/>
  <c r="D343" i="4"/>
  <c r="E345" i="4"/>
  <c r="E346" i="4" s="1"/>
  <c r="E341" i="4" s="1"/>
  <c r="D345" i="4"/>
  <c r="D346" i="4" s="1"/>
  <c r="E323" i="4"/>
  <c r="F325" i="4"/>
  <c r="F326" i="4" s="1"/>
  <c r="F321" i="4" s="1"/>
  <c r="H325" i="4"/>
  <c r="H326" i="4" s="1"/>
  <c r="H321" i="4" s="1"/>
  <c r="E325" i="4"/>
  <c r="E326" i="4" s="1"/>
  <c r="G325" i="4"/>
  <c r="G326" i="4" s="1"/>
  <c r="G321" i="4" s="1"/>
  <c r="I325" i="4"/>
  <c r="I326" i="4" s="1"/>
  <c r="I321" i="4" s="1"/>
  <c r="K305" i="4"/>
  <c r="K306" i="4" s="1"/>
  <c r="J305" i="4"/>
  <c r="J306" i="4" s="1"/>
  <c r="I305" i="4"/>
  <c r="I306" i="4" s="1"/>
  <c r="I301" i="4" s="1"/>
  <c r="H305" i="4"/>
  <c r="H306" i="4" s="1"/>
  <c r="H301" i="4" s="1"/>
  <c r="G305" i="4"/>
  <c r="G306" i="4" s="1"/>
  <c r="G301" i="4" s="1"/>
  <c r="F305" i="4"/>
  <c r="F306" i="4" s="1"/>
  <c r="F301" i="4" s="1"/>
  <c r="D305" i="4"/>
  <c r="D306" i="4" s="1"/>
  <c r="D303" i="4"/>
  <c r="E305" i="4"/>
  <c r="E306" i="4" s="1"/>
  <c r="E301" i="4" s="1"/>
  <c r="K285" i="4"/>
  <c r="K286" i="4" s="1"/>
  <c r="D285" i="4"/>
  <c r="D286" i="4" s="1"/>
  <c r="J285" i="4"/>
  <c r="J286" i="4" s="1"/>
  <c r="I285" i="4"/>
  <c r="I286" i="4" s="1"/>
  <c r="I281" i="4" s="1"/>
  <c r="H285" i="4"/>
  <c r="H286" i="4" s="1"/>
  <c r="H281" i="4" s="1"/>
  <c r="G285" i="4"/>
  <c r="G286" i="4" s="1"/>
  <c r="G281" i="4" s="1"/>
  <c r="F285" i="4"/>
  <c r="F286" i="4" s="1"/>
  <c r="F281" i="4" s="1"/>
  <c r="E285" i="4"/>
  <c r="E286" i="4" s="1"/>
  <c r="E281" i="4" s="1"/>
  <c r="D283" i="4"/>
  <c r="K265" i="4"/>
  <c r="K266" i="4" s="1"/>
  <c r="J265" i="4"/>
  <c r="J266" i="4" s="1"/>
  <c r="I265" i="4"/>
  <c r="I266" i="4" s="1"/>
  <c r="I261" i="4" s="1"/>
  <c r="H265" i="4"/>
  <c r="H266" i="4" s="1"/>
  <c r="H261" i="4" s="1"/>
  <c r="G265" i="4"/>
  <c r="G266" i="4" s="1"/>
  <c r="G261" i="4" s="1"/>
  <c r="E265" i="4"/>
  <c r="E266" i="4" s="1"/>
  <c r="E261" i="4" s="1"/>
  <c r="D265" i="4"/>
  <c r="D266" i="4" s="1"/>
  <c r="D263" i="4"/>
  <c r="F265" i="4"/>
  <c r="F266" i="4" s="1"/>
  <c r="F261" i="4" s="1"/>
  <c r="H245" i="4"/>
  <c r="H246" i="4" s="1"/>
  <c r="H241" i="4" s="1"/>
  <c r="F245" i="4"/>
  <c r="F246" i="4" s="1"/>
  <c r="F241" i="4" s="1"/>
  <c r="I245" i="4"/>
  <c r="I246" i="4" s="1"/>
  <c r="G245" i="4"/>
  <c r="G246" i="4" s="1"/>
  <c r="G241" i="4" s="1"/>
  <c r="J245" i="4"/>
  <c r="J246" i="4" s="1"/>
  <c r="K225" i="4"/>
  <c r="K226" i="4" s="1"/>
  <c r="J225" i="4"/>
  <c r="J226" i="4" s="1"/>
  <c r="D225" i="4"/>
  <c r="D226" i="4" s="1"/>
  <c r="I225" i="4"/>
  <c r="I226" i="4" s="1"/>
  <c r="I221" i="4" s="1"/>
  <c r="H225" i="4"/>
  <c r="H226" i="4" s="1"/>
  <c r="H221" i="4" s="1"/>
  <c r="G225" i="4"/>
  <c r="G226" i="4" s="1"/>
  <c r="G221" i="4" s="1"/>
  <c r="F225" i="4"/>
  <c r="F226" i="4" s="1"/>
  <c r="F221" i="4" s="1"/>
  <c r="E225" i="4"/>
  <c r="E226" i="4" s="1"/>
  <c r="E221" i="4" s="1"/>
  <c r="D223" i="4"/>
  <c r="K205" i="4"/>
  <c r="K206" i="4" s="1"/>
  <c r="J205" i="4"/>
  <c r="J206" i="4" s="1"/>
  <c r="F205" i="4"/>
  <c r="F206" i="4" s="1"/>
  <c r="F201" i="4" s="1"/>
  <c r="I205" i="4"/>
  <c r="I206" i="4" s="1"/>
  <c r="I201" i="4" s="1"/>
  <c r="H205" i="4"/>
  <c r="H206" i="4" s="1"/>
  <c r="H201" i="4" s="1"/>
  <c r="G205" i="4"/>
  <c r="G206" i="4" s="1"/>
  <c r="G201" i="4" s="1"/>
  <c r="E205" i="4"/>
  <c r="E206" i="4" s="1"/>
  <c r="E201" i="4" s="1"/>
  <c r="D205" i="4"/>
  <c r="D206" i="4" s="1"/>
  <c r="D203" i="4"/>
  <c r="K185" i="4"/>
  <c r="K186" i="4" s="1"/>
  <c r="J185" i="4"/>
  <c r="J186" i="4" s="1"/>
  <c r="I185" i="4"/>
  <c r="I186" i="4" s="1"/>
  <c r="I181" i="4" s="1"/>
  <c r="H185" i="4"/>
  <c r="H186" i="4" s="1"/>
  <c r="H181" i="4" s="1"/>
  <c r="D185" i="4"/>
  <c r="D186" i="4" s="1"/>
  <c r="G185" i="4"/>
  <c r="G186" i="4" s="1"/>
  <c r="G181" i="4" s="1"/>
  <c r="F185" i="4"/>
  <c r="F186" i="4" s="1"/>
  <c r="F181" i="4" s="1"/>
  <c r="D183" i="4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E185" i="4"/>
  <c r="E186" i="4" s="1"/>
  <c r="E181" i="4" s="1"/>
  <c r="J165" i="4"/>
  <c r="J166" i="4" s="1"/>
  <c r="D165" i="4"/>
  <c r="D166" i="4" s="1"/>
  <c r="I165" i="4"/>
  <c r="I166" i="4" s="1"/>
  <c r="I161" i="4" s="1"/>
  <c r="H165" i="4"/>
  <c r="H166" i="4" s="1"/>
  <c r="H161" i="4" s="1"/>
  <c r="G165" i="4"/>
  <c r="G166" i="4" s="1"/>
  <c r="G161" i="4" s="1"/>
  <c r="F165" i="4"/>
  <c r="F166" i="4" s="1"/>
  <c r="F161" i="4" s="1"/>
  <c r="E165" i="4"/>
  <c r="E166" i="4" s="1"/>
  <c r="E161" i="4" s="1"/>
  <c r="D163" i="4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E143" i="4"/>
  <c r="C226" i="19" s="1"/>
  <c r="C227" i="19" s="1"/>
  <c r="C228" i="19" s="1"/>
  <c r="C229" i="19" s="1"/>
  <c r="C230" i="19" s="1"/>
  <c r="C231" i="19" s="1"/>
  <c r="C232" i="19" s="1"/>
  <c r="C233" i="19" s="1"/>
  <c r="C234" i="19" s="1"/>
  <c r="C235" i="19" s="1"/>
  <c r="C236" i="19" s="1"/>
  <c r="C237" i="19" s="1"/>
  <c r="C238" i="19" s="1"/>
  <c r="C239" i="19" s="1"/>
  <c r="C240" i="19" s="1"/>
  <c r="C241" i="19" s="1"/>
  <c r="C242" i="19" s="1"/>
  <c r="C243" i="19" s="1"/>
  <c r="C244" i="19" s="1"/>
  <c r="C245" i="19" s="1"/>
  <c r="C246" i="19" s="1"/>
  <c r="C247" i="19" s="1"/>
  <c r="C248" i="19" s="1"/>
  <c r="C249" i="19" s="1"/>
  <c r="F145" i="4"/>
  <c r="F146" i="4" s="1"/>
  <c r="F141" i="4" s="1"/>
  <c r="K145" i="4"/>
  <c r="K146" i="4" s="1"/>
  <c r="H145" i="4"/>
  <c r="H146" i="4" s="1"/>
  <c r="H141" i="4" s="1"/>
  <c r="E145" i="4"/>
  <c r="E146" i="4" s="1"/>
  <c r="G145" i="4"/>
  <c r="G146" i="4" s="1"/>
  <c r="G141" i="4" s="1"/>
  <c r="J145" i="4"/>
  <c r="J146" i="4" s="1"/>
  <c r="I145" i="4"/>
  <c r="I146" i="4" s="1"/>
  <c r="I141" i="4" s="1"/>
  <c r="G123" i="4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H125" i="4"/>
  <c r="H126" i="4" s="1"/>
  <c r="G125" i="4"/>
  <c r="G126" i="4" s="1"/>
  <c r="J125" i="4"/>
  <c r="J126" i="4" s="1"/>
  <c r="I125" i="4"/>
  <c r="I126" i="4" s="1"/>
  <c r="E103" i="4"/>
  <c r="C164" i="19" s="1"/>
  <c r="C165" i="19" s="1"/>
  <c r="C166" i="19" s="1"/>
  <c r="C167" i="19" s="1"/>
  <c r="C168" i="19" s="1"/>
  <c r="C169" i="19" s="1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C181" i="19" s="1"/>
  <c r="C182" i="19" s="1"/>
  <c r="C183" i="19" s="1"/>
  <c r="C184" i="19" s="1"/>
  <c r="C185" i="19" s="1"/>
  <c r="C186" i="19" s="1"/>
  <c r="C187" i="19" s="1"/>
  <c r="E105" i="4"/>
  <c r="E106" i="4" s="1"/>
  <c r="E101" i="4" s="1"/>
  <c r="F105" i="4"/>
  <c r="F106" i="4" s="1"/>
  <c r="F101" i="4" s="1"/>
  <c r="K22" i="4"/>
  <c r="K23" i="4" s="1"/>
  <c r="E83" i="4"/>
  <c r="C133" i="19" s="1"/>
  <c r="E85" i="4"/>
  <c r="E86" i="4" s="1"/>
  <c r="K85" i="4"/>
  <c r="K86" i="4" s="1"/>
  <c r="G85" i="4"/>
  <c r="G86" i="4" s="1"/>
  <c r="G81" i="4" s="1"/>
  <c r="J85" i="4"/>
  <c r="J86" i="4" s="1"/>
  <c r="I85" i="4"/>
  <c r="I86" i="4" s="1"/>
  <c r="I81" i="4" s="1"/>
  <c r="F85" i="4"/>
  <c r="F86" i="4" s="1"/>
  <c r="F81" i="4" s="1"/>
  <c r="H85" i="4"/>
  <c r="H86" i="4" s="1"/>
  <c r="H81" i="4" s="1"/>
  <c r="H63" i="4"/>
  <c r="F102" i="19" s="1"/>
  <c r="F63" i="4"/>
  <c r="D102" i="19" s="1"/>
  <c r="E65" i="4"/>
  <c r="D65" i="4"/>
  <c r="D63" i="4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F65" i="4"/>
  <c r="J44" i="3"/>
  <c r="J19" i="3"/>
  <c r="I46" i="4"/>
  <c r="I41" i="4" s="1"/>
  <c r="L4" i="9"/>
  <c r="K35" i="3"/>
  <c r="K43" i="3"/>
  <c r="K27" i="3" s="1"/>
  <c r="K42" i="3"/>
  <c r="K26" i="3" s="1"/>
  <c r="K37" i="3"/>
  <c r="K41" i="3"/>
  <c r="K40" i="3"/>
  <c r="K36" i="3"/>
  <c r="K20" i="3" s="1"/>
  <c r="K38" i="3"/>
  <c r="K39" i="3"/>
  <c r="K23" i="3" s="1"/>
  <c r="L4" i="6"/>
  <c r="L11" i="14"/>
  <c r="L4" i="11"/>
  <c r="L5" i="12"/>
  <c r="L4" i="10"/>
  <c r="K7" i="17"/>
  <c r="I41" i="6"/>
  <c r="M14" i="4"/>
  <c r="N13" i="4"/>
  <c r="L13" i="6" s="1"/>
  <c r="L14" i="14" s="1"/>
  <c r="N15" i="4"/>
  <c r="O11" i="4"/>
  <c r="O10" i="4"/>
  <c r="O9" i="4"/>
  <c r="N16" i="4"/>
  <c r="L7" i="6" s="1"/>
  <c r="O6" i="4"/>
  <c r="M5" i="33" s="1"/>
  <c r="L7" i="17"/>
  <c r="I12" i="14"/>
  <c r="C9" i="1"/>
  <c r="J12" i="14"/>
  <c r="AC639" i="19" l="1"/>
  <c r="AY639" i="19" s="1"/>
  <c r="AC645" i="19"/>
  <c r="AY645" i="19" s="1"/>
  <c r="AC650" i="19"/>
  <c r="AY650" i="19" s="1"/>
  <c r="AC651" i="19"/>
  <c r="AY651" i="19" s="1"/>
  <c r="AC646" i="19"/>
  <c r="AY646" i="19" s="1"/>
  <c r="AC630" i="19"/>
  <c r="AY630" i="19" s="1"/>
  <c r="AC638" i="19"/>
  <c r="AY638" i="19" s="1"/>
  <c r="AC634" i="19"/>
  <c r="AY634" i="19" s="1"/>
  <c r="AC649" i="19"/>
  <c r="AY649" i="19" s="1"/>
  <c r="AC648" i="19"/>
  <c r="AY648" i="19" s="1"/>
  <c r="AC631" i="19"/>
  <c r="AY631" i="19" s="1"/>
  <c r="AC632" i="19"/>
  <c r="AY632" i="19" s="1"/>
  <c r="AC644" i="19"/>
  <c r="AY644" i="19" s="1"/>
  <c r="AD74" i="19"/>
  <c r="AZ74" i="19" s="1"/>
  <c r="AD81" i="19"/>
  <c r="AZ81" i="19" s="1"/>
  <c r="AK361" i="19"/>
  <c r="BG361" i="19" s="1"/>
  <c r="AD88" i="19"/>
  <c r="AZ88" i="19" s="1"/>
  <c r="AD87" i="19"/>
  <c r="AZ87" i="19" s="1"/>
  <c r="AK364" i="19"/>
  <c r="BG364" i="19" s="1"/>
  <c r="AK356" i="19"/>
  <c r="BG356" i="19" s="1"/>
  <c r="AK350" i="19"/>
  <c r="BG350" i="19" s="1"/>
  <c r="AK352" i="19"/>
  <c r="BG352" i="19" s="1"/>
  <c r="AK370" i="19"/>
  <c r="BG370" i="19" s="1"/>
  <c r="AD94" i="19"/>
  <c r="AZ94" i="19" s="1"/>
  <c r="AD90" i="19"/>
  <c r="AZ90" i="19" s="1"/>
  <c r="AD91" i="19"/>
  <c r="AZ91" i="19" s="1"/>
  <c r="AD92" i="19"/>
  <c r="AZ92" i="19" s="1"/>
  <c r="AD76" i="19"/>
  <c r="AZ76" i="19" s="1"/>
  <c r="T350" i="19"/>
  <c r="T351" i="19" s="1"/>
  <c r="T352" i="19" s="1"/>
  <c r="T353" i="19" s="1"/>
  <c r="T354" i="19" s="1"/>
  <c r="T355" i="19" s="1"/>
  <c r="T356" i="19" s="1"/>
  <c r="T357" i="19" s="1"/>
  <c r="T358" i="19" s="1"/>
  <c r="T359" i="19" s="1"/>
  <c r="T360" i="19" s="1"/>
  <c r="T361" i="19" s="1"/>
  <c r="T362" i="19" s="1"/>
  <c r="T363" i="19" s="1"/>
  <c r="T364" i="19" s="1"/>
  <c r="T365" i="19" s="1"/>
  <c r="T366" i="19" s="1"/>
  <c r="T367" i="19" s="1"/>
  <c r="T368" i="19" s="1"/>
  <c r="T369" i="19" s="1"/>
  <c r="T370" i="19" s="1"/>
  <c r="T371" i="19" s="1"/>
  <c r="T372" i="19" s="1"/>
  <c r="T373" i="19" s="1"/>
  <c r="AP373" i="19" s="1"/>
  <c r="BL373" i="19" s="1"/>
  <c r="O412" i="19"/>
  <c r="O413" i="19" s="1"/>
  <c r="O414" i="19" s="1"/>
  <c r="O415" i="19" s="1"/>
  <c r="O416" i="19" s="1"/>
  <c r="O417" i="19" s="1"/>
  <c r="O418" i="19" s="1"/>
  <c r="O419" i="19" s="1"/>
  <c r="O420" i="19" s="1"/>
  <c r="O421" i="19" s="1"/>
  <c r="O422" i="19" s="1"/>
  <c r="O423" i="19" s="1"/>
  <c r="O424" i="19" s="1"/>
  <c r="O425" i="19" s="1"/>
  <c r="O426" i="19" s="1"/>
  <c r="O427" i="19" s="1"/>
  <c r="O428" i="19" s="1"/>
  <c r="O429" i="19" s="1"/>
  <c r="O430" i="19" s="1"/>
  <c r="O431" i="19" s="1"/>
  <c r="O432" i="19" s="1"/>
  <c r="O433" i="19" s="1"/>
  <c r="O434" i="19" s="1"/>
  <c r="O435" i="19" s="1"/>
  <c r="AK435" i="19" s="1"/>
  <c r="BG435" i="19" s="1"/>
  <c r="S443" i="19"/>
  <c r="S444" i="19" s="1"/>
  <c r="S445" i="19" s="1"/>
  <c r="S446" i="19" s="1"/>
  <c r="S447" i="19" s="1"/>
  <c r="S448" i="19" s="1"/>
  <c r="S449" i="19" s="1"/>
  <c r="S450" i="19" s="1"/>
  <c r="S451" i="19" s="1"/>
  <c r="S452" i="19" s="1"/>
  <c r="S453" i="19" s="1"/>
  <c r="S454" i="19" s="1"/>
  <c r="S455" i="19" s="1"/>
  <c r="S456" i="19" s="1"/>
  <c r="S457" i="19" s="1"/>
  <c r="S458" i="19" s="1"/>
  <c r="S459" i="19" s="1"/>
  <c r="S460" i="19" s="1"/>
  <c r="S461" i="19" s="1"/>
  <c r="S462" i="19" s="1"/>
  <c r="S463" i="19" s="1"/>
  <c r="S464" i="19" s="1"/>
  <c r="S465" i="19" s="1"/>
  <c r="S466" i="19" s="1"/>
  <c r="AO466" i="19" s="1"/>
  <c r="BK466" i="19" s="1"/>
  <c r="K125" i="4"/>
  <c r="K126" i="4" s="1"/>
  <c r="U598" i="19"/>
  <c r="U599" i="19" s="1"/>
  <c r="U600" i="19" s="1"/>
  <c r="U601" i="19" s="1"/>
  <c r="U602" i="19" s="1"/>
  <c r="U603" i="19" s="1"/>
  <c r="U604" i="19" s="1"/>
  <c r="U605" i="19" s="1"/>
  <c r="U606" i="19" s="1"/>
  <c r="U607" i="19" s="1"/>
  <c r="U608" i="19" s="1"/>
  <c r="U609" i="19" s="1"/>
  <c r="U610" i="19" s="1"/>
  <c r="U611" i="19" s="1"/>
  <c r="U612" i="19" s="1"/>
  <c r="U613" i="19" s="1"/>
  <c r="U614" i="19" s="1"/>
  <c r="U615" i="19" s="1"/>
  <c r="U616" i="19" s="1"/>
  <c r="U617" i="19" s="1"/>
  <c r="U618" i="19" s="1"/>
  <c r="U619" i="19" s="1"/>
  <c r="U620" i="19" s="1"/>
  <c r="U621" i="19" s="1"/>
  <c r="AQ621" i="19" s="1"/>
  <c r="BM621" i="19" s="1"/>
  <c r="I281" i="19"/>
  <c r="AE261" i="19" s="1"/>
  <c r="BA261" i="19" s="1"/>
  <c r="AK359" i="19"/>
  <c r="BG359" i="19" s="1"/>
  <c r="AK362" i="19"/>
  <c r="BG362" i="19" s="1"/>
  <c r="N412" i="19"/>
  <c r="N413" i="19" s="1"/>
  <c r="N414" i="19" s="1"/>
  <c r="N415" i="19" s="1"/>
  <c r="N416" i="19" s="1"/>
  <c r="N417" i="19" s="1"/>
  <c r="N418" i="19" s="1"/>
  <c r="N419" i="19" s="1"/>
  <c r="N420" i="19" s="1"/>
  <c r="N421" i="19" s="1"/>
  <c r="N422" i="19" s="1"/>
  <c r="N423" i="19" s="1"/>
  <c r="N424" i="19" s="1"/>
  <c r="N425" i="19" s="1"/>
  <c r="N426" i="19" s="1"/>
  <c r="N427" i="19" s="1"/>
  <c r="N428" i="19" s="1"/>
  <c r="N429" i="19" s="1"/>
  <c r="N430" i="19" s="1"/>
  <c r="N431" i="19" s="1"/>
  <c r="N432" i="19" s="1"/>
  <c r="N433" i="19" s="1"/>
  <c r="N434" i="19" s="1"/>
  <c r="N435" i="19" s="1"/>
  <c r="AJ435" i="19" s="1"/>
  <c r="BF435" i="19" s="1"/>
  <c r="K165" i="4"/>
  <c r="K166" i="4" s="1"/>
  <c r="AK369" i="19"/>
  <c r="BG369" i="19" s="1"/>
  <c r="AD77" i="19"/>
  <c r="AZ77" i="19" s="1"/>
  <c r="AD78" i="19"/>
  <c r="AZ78" i="19" s="1"/>
  <c r="P467" i="19"/>
  <c r="AL444" i="19" s="1"/>
  <c r="BH444" i="19" s="1"/>
  <c r="I529" i="19"/>
  <c r="AE509" i="19" s="1"/>
  <c r="BA509" i="19" s="1"/>
  <c r="AD79" i="19"/>
  <c r="AZ79" i="19" s="1"/>
  <c r="AD75" i="19"/>
  <c r="AZ75" i="19" s="1"/>
  <c r="AK366" i="19"/>
  <c r="BG366" i="19" s="1"/>
  <c r="AK368" i="19"/>
  <c r="BG368" i="19" s="1"/>
  <c r="AK354" i="19"/>
  <c r="BG354" i="19" s="1"/>
  <c r="U529" i="19"/>
  <c r="AQ526" i="19" s="1"/>
  <c r="BM526" i="19" s="1"/>
  <c r="AK367" i="19"/>
  <c r="BG367" i="19" s="1"/>
  <c r="AK358" i="19"/>
  <c r="BG358" i="19" s="1"/>
  <c r="AK360" i="19"/>
  <c r="BG360" i="19" s="1"/>
  <c r="AK351" i="19"/>
  <c r="BG351" i="19" s="1"/>
  <c r="AK371" i="19"/>
  <c r="BG371" i="19" s="1"/>
  <c r="AK373" i="19"/>
  <c r="BG373" i="19" s="1"/>
  <c r="R591" i="19"/>
  <c r="AN578" i="19" s="1"/>
  <c r="BJ578" i="19" s="1"/>
  <c r="AK363" i="19"/>
  <c r="BG363" i="19" s="1"/>
  <c r="AK365" i="19"/>
  <c r="BG365" i="19" s="1"/>
  <c r="M374" i="19"/>
  <c r="AI371" i="19" s="1"/>
  <c r="BE371" i="19" s="1"/>
  <c r="AK353" i="19"/>
  <c r="BG353" i="19" s="1"/>
  <c r="Q281" i="19"/>
  <c r="AM263" i="19" s="1"/>
  <c r="BI263" i="19" s="1"/>
  <c r="AK372" i="19"/>
  <c r="BG372" i="19" s="1"/>
  <c r="AK355" i="19"/>
  <c r="BG355" i="19" s="1"/>
  <c r="AD71" i="19"/>
  <c r="AZ71" i="19" s="1"/>
  <c r="AD86" i="19"/>
  <c r="AZ86" i="19" s="1"/>
  <c r="AD72" i="19"/>
  <c r="AZ72" i="19" s="1"/>
  <c r="I219" i="19"/>
  <c r="AE213" i="19" s="1"/>
  <c r="BA213" i="19" s="1"/>
  <c r="U312" i="19"/>
  <c r="AQ306" i="19" s="1"/>
  <c r="BM306" i="19" s="1"/>
  <c r="AD82" i="19"/>
  <c r="AZ82" i="19" s="1"/>
  <c r="AD84" i="19"/>
  <c r="AZ84" i="19" s="1"/>
  <c r="AD93" i="19"/>
  <c r="AZ93" i="19" s="1"/>
  <c r="AD85" i="19"/>
  <c r="AZ85" i="19" s="1"/>
  <c r="AD89" i="19"/>
  <c r="AZ89" i="19" s="1"/>
  <c r="M443" i="19"/>
  <c r="M444" i="19" s="1"/>
  <c r="M445" i="19" s="1"/>
  <c r="M446" i="19" s="1"/>
  <c r="M447" i="19" s="1"/>
  <c r="M448" i="19" s="1"/>
  <c r="M449" i="19" s="1"/>
  <c r="M450" i="19" s="1"/>
  <c r="M451" i="19" s="1"/>
  <c r="M452" i="19" s="1"/>
  <c r="M453" i="19" s="1"/>
  <c r="M454" i="19" s="1"/>
  <c r="M455" i="19" s="1"/>
  <c r="M456" i="19" s="1"/>
  <c r="M457" i="19" s="1"/>
  <c r="M458" i="19" s="1"/>
  <c r="M459" i="19" s="1"/>
  <c r="M460" i="19" s="1"/>
  <c r="M461" i="19" s="1"/>
  <c r="M462" i="19" s="1"/>
  <c r="M463" i="19" s="1"/>
  <c r="M464" i="19" s="1"/>
  <c r="M465" i="19" s="1"/>
  <c r="M466" i="19" s="1"/>
  <c r="AI466" i="19" s="1"/>
  <c r="BE466" i="19" s="1"/>
  <c r="O474" i="19"/>
  <c r="O475" i="19" s="1"/>
  <c r="O476" i="19" s="1"/>
  <c r="O477" i="19" s="1"/>
  <c r="O478" i="19" s="1"/>
  <c r="O479" i="19" s="1"/>
  <c r="O480" i="19" s="1"/>
  <c r="O481" i="19" s="1"/>
  <c r="O482" i="19" s="1"/>
  <c r="O483" i="19" s="1"/>
  <c r="O484" i="19" s="1"/>
  <c r="O485" i="19" s="1"/>
  <c r="O486" i="19" s="1"/>
  <c r="O487" i="19" s="1"/>
  <c r="O488" i="19" s="1"/>
  <c r="O489" i="19" s="1"/>
  <c r="O490" i="19" s="1"/>
  <c r="O491" i="19" s="1"/>
  <c r="O492" i="19" s="1"/>
  <c r="O493" i="19" s="1"/>
  <c r="O494" i="19" s="1"/>
  <c r="O495" i="19" s="1"/>
  <c r="O496" i="19" s="1"/>
  <c r="O497" i="19" s="1"/>
  <c r="AK497" i="19" s="1"/>
  <c r="BG497" i="19" s="1"/>
  <c r="N250" i="19"/>
  <c r="AJ228" i="19" s="1"/>
  <c r="BF228" i="19" s="1"/>
  <c r="J412" i="19"/>
  <c r="J413" i="19" s="1"/>
  <c r="J414" i="19" s="1"/>
  <c r="J415" i="19" s="1"/>
  <c r="J416" i="19" s="1"/>
  <c r="J417" i="19" s="1"/>
  <c r="J418" i="19" s="1"/>
  <c r="J419" i="19" s="1"/>
  <c r="J420" i="19" s="1"/>
  <c r="J421" i="19" s="1"/>
  <c r="J422" i="19" s="1"/>
  <c r="J423" i="19" s="1"/>
  <c r="J424" i="19" s="1"/>
  <c r="J425" i="19" s="1"/>
  <c r="J426" i="19" s="1"/>
  <c r="J427" i="19" s="1"/>
  <c r="J428" i="19" s="1"/>
  <c r="J429" i="19" s="1"/>
  <c r="J430" i="19" s="1"/>
  <c r="J431" i="19" s="1"/>
  <c r="J432" i="19" s="1"/>
  <c r="J433" i="19" s="1"/>
  <c r="J434" i="19" s="1"/>
  <c r="J435" i="19" s="1"/>
  <c r="AF435" i="19" s="1"/>
  <c r="BB435" i="19" s="1"/>
  <c r="J161" i="4"/>
  <c r="L285" i="4"/>
  <c r="L286" i="4" s="1"/>
  <c r="T598" i="19"/>
  <c r="T599" i="19" s="1"/>
  <c r="T600" i="19" s="1"/>
  <c r="T601" i="19" s="1"/>
  <c r="T602" i="19" s="1"/>
  <c r="T603" i="19" s="1"/>
  <c r="T604" i="19" s="1"/>
  <c r="T605" i="19" s="1"/>
  <c r="T606" i="19" s="1"/>
  <c r="T607" i="19" s="1"/>
  <c r="T608" i="19" s="1"/>
  <c r="T609" i="19" s="1"/>
  <c r="T610" i="19" s="1"/>
  <c r="T611" i="19" s="1"/>
  <c r="T612" i="19" s="1"/>
  <c r="T613" i="19" s="1"/>
  <c r="T614" i="19" s="1"/>
  <c r="T615" i="19" s="1"/>
  <c r="T616" i="19" s="1"/>
  <c r="T617" i="19" s="1"/>
  <c r="T618" i="19" s="1"/>
  <c r="T619" i="19" s="1"/>
  <c r="T620" i="19" s="1"/>
  <c r="T621" i="19" s="1"/>
  <c r="AP621" i="19" s="1"/>
  <c r="BL621" i="19" s="1"/>
  <c r="K59" i="4"/>
  <c r="K60" i="4" s="1"/>
  <c r="K474" i="19"/>
  <c r="K475" i="19" s="1"/>
  <c r="K476" i="19" s="1"/>
  <c r="K477" i="19" s="1"/>
  <c r="K478" i="19" s="1"/>
  <c r="K479" i="19" s="1"/>
  <c r="K480" i="19" s="1"/>
  <c r="K481" i="19" s="1"/>
  <c r="K482" i="19" s="1"/>
  <c r="K483" i="19" s="1"/>
  <c r="K484" i="19" s="1"/>
  <c r="K485" i="19" s="1"/>
  <c r="K486" i="19" s="1"/>
  <c r="K487" i="19" s="1"/>
  <c r="K488" i="19" s="1"/>
  <c r="K489" i="19" s="1"/>
  <c r="K490" i="19" s="1"/>
  <c r="K491" i="19" s="1"/>
  <c r="K492" i="19" s="1"/>
  <c r="K493" i="19" s="1"/>
  <c r="K494" i="19" s="1"/>
  <c r="K495" i="19" s="1"/>
  <c r="K496" i="19" s="1"/>
  <c r="K497" i="19" s="1"/>
  <c r="AG497" i="19" s="1"/>
  <c r="BC497" i="19" s="1"/>
  <c r="J598" i="19"/>
  <c r="J599" i="19" s="1"/>
  <c r="J600" i="19" s="1"/>
  <c r="J601" i="19" s="1"/>
  <c r="J602" i="19" s="1"/>
  <c r="J603" i="19" s="1"/>
  <c r="J604" i="19" s="1"/>
  <c r="J605" i="19" s="1"/>
  <c r="J606" i="19" s="1"/>
  <c r="J607" i="19" s="1"/>
  <c r="J608" i="19" s="1"/>
  <c r="J609" i="19" s="1"/>
  <c r="J610" i="19" s="1"/>
  <c r="J611" i="19" s="1"/>
  <c r="J612" i="19" s="1"/>
  <c r="J613" i="19" s="1"/>
  <c r="J614" i="19" s="1"/>
  <c r="J615" i="19" s="1"/>
  <c r="J616" i="19" s="1"/>
  <c r="J617" i="19" s="1"/>
  <c r="J618" i="19" s="1"/>
  <c r="J619" i="19" s="1"/>
  <c r="J620" i="19" s="1"/>
  <c r="J621" i="19" s="1"/>
  <c r="AF621" i="19" s="1"/>
  <c r="BB621" i="19" s="1"/>
  <c r="J281" i="4"/>
  <c r="S250" i="19"/>
  <c r="AO232" i="19" s="1"/>
  <c r="BK232" i="19" s="1"/>
  <c r="K405" i="19"/>
  <c r="AG384" i="19" s="1"/>
  <c r="BC384" i="19" s="1"/>
  <c r="L265" i="4"/>
  <c r="L266" i="4" s="1"/>
  <c r="L385" i="4"/>
  <c r="L386" i="4" s="1"/>
  <c r="N95" i="19"/>
  <c r="AJ86" i="19" s="1"/>
  <c r="BF86" i="19" s="1"/>
  <c r="M343" i="19"/>
  <c r="AI340" i="19" s="1"/>
  <c r="BE340" i="19" s="1"/>
  <c r="O281" i="19"/>
  <c r="AK259" i="19" s="1"/>
  <c r="BG259" i="19" s="1"/>
  <c r="J381" i="19"/>
  <c r="J382" i="19" s="1"/>
  <c r="J383" i="19" s="1"/>
  <c r="J384" i="19" s="1"/>
  <c r="J385" i="19" s="1"/>
  <c r="J386" i="19" s="1"/>
  <c r="J387" i="19" s="1"/>
  <c r="J388" i="19" s="1"/>
  <c r="J389" i="19" s="1"/>
  <c r="J390" i="19" s="1"/>
  <c r="J391" i="19" s="1"/>
  <c r="J392" i="19" s="1"/>
  <c r="J393" i="19" s="1"/>
  <c r="J394" i="19" s="1"/>
  <c r="J395" i="19" s="1"/>
  <c r="J396" i="19" s="1"/>
  <c r="J397" i="19" s="1"/>
  <c r="J398" i="19" s="1"/>
  <c r="J399" i="19" s="1"/>
  <c r="J400" i="19" s="1"/>
  <c r="J401" i="19" s="1"/>
  <c r="J402" i="19" s="1"/>
  <c r="J403" i="19" s="1"/>
  <c r="J404" i="19" s="1"/>
  <c r="AF404" i="19" s="1"/>
  <c r="BB404" i="19" s="1"/>
  <c r="Q567" i="19"/>
  <c r="Q568" i="19" s="1"/>
  <c r="Q569" i="19" s="1"/>
  <c r="Q570" i="19" s="1"/>
  <c r="Q571" i="19" s="1"/>
  <c r="Q572" i="19" s="1"/>
  <c r="Q573" i="19" s="1"/>
  <c r="Q574" i="19" s="1"/>
  <c r="Q575" i="19" s="1"/>
  <c r="Q576" i="19" s="1"/>
  <c r="Q577" i="19" s="1"/>
  <c r="Q578" i="19" s="1"/>
  <c r="Q579" i="19" s="1"/>
  <c r="Q580" i="19" s="1"/>
  <c r="Q581" i="19" s="1"/>
  <c r="Q582" i="19" s="1"/>
  <c r="Q583" i="19" s="1"/>
  <c r="Q584" i="19" s="1"/>
  <c r="Q585" i="19" s="1"/>
  <c r="Q586" i="19" s="1"/>
  <c r="Q587" i="19" s="1"/>
  <c r="Q588" i="19" s="1"/>
  <c r="Q589" i="19" s="1"/>
  <c r="Q590" i="19" s="1"/>
  <c r="AM590" i="19" s="1"/>
  <c r="BI590" i="19" s="1"/>
  <c r="Q653" i="19"/>
  <c r="AM641" i="19" s="1"/>
  <c r="BI641" i="19" s="1"/>
  <c r="S312" i="19"/>
  <c r="AO299" i="19" s="1"/>
  <c r="BK299" i="19" s="1"/>
  <c r="R374" i="19"/>
  <c r="AN356" i="19" s="1"/>
  <c r="BJ356" i="19" s="1"/>
  <c r="K325" i="4"/>
  <c r="K326" i="4" s="1"/>
  <c r="J443" i="19"/>
  <c r="J444" i="19" s="1"/>
  <c r="J445" i="19" s="1"/>
  <c r="J446" i="19" s="1"/>
  <c r="J447" i="19" s="1"/>
  <c r="J448" i="19" s="1"/>
  <c r="J449" i="19" s="1"/>
  <c r="J450" i="19" s="1"/>
  <c r="J451" i="19" s="1"/>
  <c r="J452" i="19" s="1"/>
  <c r="J453" i="19" s="1"/>
  <c r="J454" i="19" s="1"/>
  <c r="J455" i="19" s="1"/>
  <c r="J456" i="19" s="1"/>
  <c r="J457" i="19" s="1"/>
  <c r="J458" i="19" s="1"/>
  <c r="J459" i="19" s="1"/>
  <c r="J460" i="19" s="1"/>
  <c r="J461" i="19" s="1"/>
  <c r="J462" i="19" s="1"/>
  <c r="J463" i="19" s="1"/>
  <c r="J464" i="19" s="1"/>
  <c r="J465" i="19" s="1"/>
  <c r="J466" i="19" s="1"/>
  <c r="AF466" i="19" s="1"/>
  <c r="BB466" i="19" s="1"/>
  <c r="O405" i="19"/>
  <c r="AK404" i="19" s="1"/>
  <c r="BG404" i="19" s="1"/>
  <c r="S436" i="19"/>
  <c r="AO425" i="19" s="1"/>
  <c r="BK425" i="19" s="1"/>
  <c r="T343" i="19"/>
  <c r="AP327" i="19" s="1"/>
  <c r="BL327" i="19" s="1"/>
  <c r="P412" i="19"/>
  <c r="P413" i="19" s="1"/>
  <c r="P414" i="19" s="1"/>
  <c r="P415" i="19" s="1"/>
  <c r="P416" i="19" s="1"/>
  <c r="P417" i="19" s="1"/>
  <c r="P418" i="19" s="1"/>
  <c r="P419" i="19" s="1"/>
  <c r="P420" i="19" s="1"/>
  <c r="P421" i="19" s="1"/>
  <c r="P422" i="19" s="1"/>
  <c r="P423" i="19" s="1"/>
  <c r="P424" i="19" s="1"/>
  <c r="P425" i="19" s="1"/>
  <c r="P426" i="19" s="1"/>
  <c r="P427" i="19" s="1"/>
  <c r="P428" i="19" s="1"/>
  <c r="P429" i="19" s="1"/>
  <c r="P430" i="19" s="1"/>
  <c r="P431" i="19" s="1"/>
  <c r="P432" i="19" s="1"/>
  <c r="P433" i="19" s="1"/>
  <c r="P434" i="19" s="1"/>
  <c r="P435" i="19" s="1"/>
  <c r="AL435" i="19" s="1"/>
  <c r="BH435" i="19" s="1"/>
  <c r="R622" i="19"/>
  <c r="AN612" i="19" s="1"/>
  <c r="BJ612" i="19" s="1"/>
  <c r="O467" i="19"/>
  <c r="AK466" i="19" s="1"/>
  <c r="BG466" i="19" s="1"/>
  <c r="U629" i="19"/>
  <c r="U630" i="19" s="1"/>
  <c r="U631" i="19" s="1"/>
  <c r="U632" i="19" s="1"/>
  <c r="U633" i="19" s="1"/>
  <c r="U634" i="19" s="1"/>
  <c r="U635" i="19" s="1"/>
  <c r="U636" i="19" s="1"/>
  <c r="U637" i="19" s="1"/>
  <c r="U638" i="19" s="1"/>
  <c r="U639" i="19" s="1"/>
  <c r="U640" i="19" s="1"/>
  <c r="U641" i="19" s="1"/>
  <c r="U642" i="19" s="1"/>
  <c r="U643" i="19" s="1"/>
  <c r="U644" i="19" s="1"/>
  <c r="U645" i="19" s="1"/>
  <c r="U646" i="19" s="1"/>
  <c r="U647" i="19" s="1"/>
  <c r="U648" i="19" s="1"/>
  <c r="U649" i="19" s="1"/>
  <c r="U650" i="19" s="1"/>
  <c r="U651" i="19" s="1"/>
  <c r="U652" i="19" s="1"/>
  <c r="AQ652" i="19" s="1"/>
  <c r="BM652" i="19" s="1"/>
  <c r="M560" i="19"/>
  <c r="AI536" i="19" s="1"/>
  <c r="BE536" i="19" s="1"/>
  <c r="G105" i="4"/>
  <c r="G106" i="4" s="1"/>
  <c r="G101" i="4" s="1"/>
  <c r="L145" i="4"/>
  <c r="L146" i="4" s="1"/>
  <c r="R281" i="19"/>
  <c r="AN268" i="19" s="1"/>
  <c r="BJ268" i="19" s="1"/>
  <c r="L498" i="19"/>
  <c r="AH490" i="19" s="1"/>
  <c r="BD490" i="19" s="1"/>
  <c r="P536" i="19"/>
  <c r="P537" i="19" s="1"/>
  <c r="P538" i="19" s="1"/>
  <c r="P539" i="19" s="1"/>
  <c r="P540" i="19" s="1"/>
  <c r="P541" i="19" s="1"/>
  <c r="P542" i="19" s="1"/>
  <c r="P543" i="19" s="1"/>
  <c r="P544" i="19" s="1"/>
  <c r="P545" i="19" s="1"/>
  <c r="P546" i="19" s="1"/>
  <c r="P547" i="19" s="1"/>
  <c r="P548" i="19" s="1"/>
  <c r="P549" i="19" s="1"/>
  <c r="P550" i="19" s="1"/>
  <c r="P551" i="19" s="1"/>
  <c r="P552" i="19" s="1"/>
  <c r="P553" i="19" s="1"/>
  <c r="P554" i="19" s="1"/>
  <c r="P555" i="19" s="1"/>
  <c r="P556" i="19" s="1"/>
  <c r="P557" i="19" s="1"/>
  <c r="P558" i="19" s="1"/>
  <c r="P559" i="19" s="1"/>
  <c r="AL559" i="19" s="1"/>
  <c r="BH559" i="19" s="1"/>
  <c r="L225" i="4"/>
  <c r="L226" i="4" s="1"/>
  <c r="J250" i="19"/>
  <c r="AF237" i="19" s="1"/>
  <c r="BB237" i="19" s="1"/>
  <c r="T436" i="19"/>
  <c r="AP417" i="19" s="1"/>
  <c r="BL417" i="19" s="1"/>
  <c r="L305" i="4"/>
  <c r="L306" i="4" s="1"/>
  <c r="R498" i="19"/>
  <c r="AN475" i="19" s="1"/>
  <c r="BJ475" i="19" s="1"/>
  <c r="R467" i="19"/>
  <c r="AN465" i="19" s="1"/>
  <c r="BJ465" i="19" s="1"/>
  <c r="P498" i="19"/>
  <c r="AL483" i="19" s="1"/>
  <c r="BH483" i="19" s="1"/>
  <c r="J325" i="4"/>
  <c r="J326" i="4" s="1"/>
  <c r="Q312" i="19"/>
  <c r="AM302" i="19" s="1"/>
  <c r="U498" i="19"/>
  <c r="AQ476" i="19" s="1"/>
  <c r="BM476" i="19" s="1"/>
  <c r="L412" i="19"/>
  <c r="L413" i="19" s="1"/>
  <c r="L414" i="19" s="1"/>
  <c r="L415" i="19" s="1"/>
  <c r="L416" i="19" s="1"/>
  <c r="L417" i="19" s="1"/>
  <c r="L418" i="19" s="1"/>
  <c r="L419" i="19" s="1"/>
  <c r="L420" i="19" s="1"/>
  <c r="L421" i="19" s="1"/>
  <c r="L422" i="19" s="1"/>
  <c r="L423" i="19" s="1"/>
  <c r="L424" i="19" s="1"/>
  <c r="L425" i="19" s="1"/>
  <c r="L426" i="19" s="1"/>
  <c r="L427" i="19" s="1"/>
  <c r="L428" i="19" s="1"/>
  <c r="L429" i="19" s="1"/>
  <c r="L430" i="19" s="1"/>
  <c r="L431" i="19" s="1"/>
  <c r="L432" i="19" s="1"/>
  <c r="L433" i="19" s="1"/>
  <c r="L434" i="19" s="1"/>
  <c r="L435" i="19" s="1"/>
  <c r="AH435" i="19" s="1"/>
  <c r="BD435" i="19" s="1"/>
  <c r="K443" i="19"/>
  <c r="K444" i="19" s="1"/>
  <c r="K445" i="19" s="1"/>
  <c r="K446" i="19" s="1"/>
  <c r="K447" i="19" s="1"/>
  <c r="K448" i="19" s="1"/>
  <c r="K449" i="19" s="1"/>
  <c r="K450" i="19" s="1"/>
  <c r="K451" i="19" s="1"/>
  <c r="K452" i="19" s="1"/>
  <c r="K453" i="19" s="1"/>
  <c r="K454" i="19" s="1"/>
  <c r="K455" i="19" s="1"/>
  <c r="K456" i="19" s="1"/>
  <c r="K457" i="19" s="1"/>
  <c r="K458" i="19" s="1"/>
  <c r="K459" i="19" s="1"/>
  <c r="K460" i="19" s="1"/>
  <c r="K461" i="19" s="1"/>
  <c r="K462" i="19" s="1"/>
  <c r="K463" i="19" s="1"/>
  <c r="K464" i="19" s="1"/>
  <c r="K465" i="19" s="1"/>
  <c r="K466" i="19" s="1"/>
  <c r="AG466" i="19" s="1"/>
  <c r="BC466" i="19" s="1"/>
  <c r="P505" i="19"/>
  <c r="P506" i="19" s="1"/>
  <c r="P507" i="19" s="1"/>
  <c r="P508" i="19" s="1"/>
  <c r="P509" i="19" s="1"/>
  <c r="P510" i="19" s="1"/>
  <c r="P511" i="19" s="1"/>
  <c r="P512" i="19" s="1"/>
  <c r="P513" i="19" s="1"/>
  <c r="P514" i="19" s="1"/>
  <c r="P515" i="19" s="1"/>
  <c r="P516" i="19" s="1"/>
  <c r="P517" i="19" s="1"/>
  <c r="P518" i="19" s="1"/>
  <c r="P519" i="19" s="1"/>
  <c r="P520" i="19" s="1"/>
  <c r="P521" i="19" s="1"/>
  <c r="P522" i="19" s="1"/>
  <c r="P523" i="19" s="1"/>
  <c r="P524" i="19" s="1"/>
  <c r="P525" i="19" s="1"/>
  <c r="P526" i="19" s="1"/>
  <c r="P527" i="19" s="1"/>
  <c r="P528" i="19" s="1"/>
  <c r="AL528" i="19" s="1"/>
  <c r="BH528" i="19" s="1"/>
  <c r="L219" i="19"/>
  <c r="AH212" i="19" s="1"/>
  <c r="BD212" i="19" s="1"/>
  <c r="H529" i="19"/>
  <c r="AD520" i="19" s="1"/>
  <c r="AZ520" i="19" s="1"/>
  <c r="S219" i="19"/>
  <c r="AO206" i="19" s="1"/>
  <c r="BK206" i="19" s="1"/>
  <c r="P95" i="19"/>
  <c r="AL75" i="19" s="1"/>
  <c r="N529" i="19"/>
  <c r="AJ528" i="19" s="1"/>
  <c r="BF528" i="19" s="1"/>
  <c r="T219" i="19"/>
  <c r="AP207" i="19" s="1"/>
  <c r="BL207" i="19" s="1"/>
  <c r="AK207" i="19"/>
  <c r="BG207" i="19" s="1"/>
  <c r="H105" i="4"/>
  <c r="H106" i="4" s="1"/>
  <c r="H101" i="4" s="1"/>
  <c r="M312" i="19"/>
  <c r="AI301" i="19" s="1"/>
  <c r="BE301" i="19" s="1"/>
  <c r="P374" i="19"/>
  <c r="AL355" i="19" s="1"/>
  <c r="BH355" i="19" s="1"/>
  <c r="U250" i="19"/>
  <c r="AQ226" i="19" s="1"/>
  <c r="BM226" i="19" s="1"/>
  <c r="E188" i="19"/>
  <c r="AA164" i="19" s="1"/>
  <c r="AW164" i="19" s="1"/>
  <c r="T312" i="19"/>
  <c r="AP300" i="19" s="1"/>
  <c r="BL300" i="19" s="1"/>
  <c r="N350" i="19"/>
  <c r="N351" i="19" s="1"/>
  <c r="N352" i="19" s="1"/>
  <c r="N353" i="19" s="1"/>
  <c r="N354" i="19" s="1"/>
  <c r="N355" i="19" s="1"/>
  <c r="N356" i="19" s="1"/>
  <c r="N357" i="19" s="1"/>
  <c r="N358" i="19" s="1"/>
  <c r="N359" i="19" s="1"/>
  <c r="N360" i="19" s="1"/>
  <c r="N361" i="19" s="1"/>
  <c r="N362" i="19" s="1"/>
  <c r="N363" i="19" s="1"/>
  <c r="N364" i="19" s="1"/>
  <c r="N365" i="19" s="1"/>
  <c r="N366" i="19" s="1"/>
  <c r="N367" i="19" s="1"/>
  <c r="N368" i="19" s="1"/>
  <c r="N369" i="19" s="1"/>
  <c r="N370" i="19" s="1"/>
  <c r="N371" i="19" s="1"/>
  <c r="N372" i="19" s="1"/>
  <c r="N373" i="19" s="1"/>
  <c r="AJ373" i="19" s="1"/>
  <c r="BF373" i="19" s="1"/>
  <c r="J505" i="19"/>
  <c r="J506" i="19" s="1"/>
  <c r="J507" i="19" s="1"/>
  <c r="J508" i="19" s="1"/>
  <c r="J509" i="19" s="1"/>
  <c r="J510" i="19" s="1"/>
  <c r="J511" i="19" s="1"/>
  <c r="J512" i="19" s="1"/>
  <c r="J513" i="19" s="1"/>
  <c r="J514" i="19" s="1"/>
  <c r="J515" i="19" s="1"/>
  <c r="J516" i="19" s="1"/>
  <c r="J517" i="19" s="1"/>
  <c r="J518" i="19" s="1"/>
  <c r="J519" i="19" s="1"/>
  <c r="J520" i="19" s="1"/>
  <c r="J521" i="19" s="1"/>
  <c r="J522" i="19" s="1"/>
  <c r="J523" i="19" s="1"/>
  <c r="J524" i="19" s="1"/>
  <c r="J525" i="19" s="1"/>
  <c r="J526" i="19" s="1"/>
  <c r="J527" i="19" s="1"/>
  <c r="J528" i="19" s="1"/>
  <c r="AF528" i="19" s="1"/>
  <c r="BB528" i="19" s="1"/>
  <c r="M205" i="4"/>
  <c r="M206" i="4" s="1"/>
  <c r="L325" i="4"/>
  <c r="L326" i="4" s="1"/>
  <c r="AK204" i="19"/>
  <c r="BG204" i="19" s="1"/>
  <c r="K374" i="19"/>
  <c r="AG369" i="19" s="1"/>
  <c r="BC369" i="19" s="1"/>
  <c r="Q443" i="19"/>
  <c r="Q444" i="19" s="1"/>
  <c r="Q445" i="19" s="1"/>
  <c r="Q446" i="19" s="1"/>
  <c r="Q447" i="19" s="1"/>
  <c r="Q448" i="19" s="1"/>
  <c r="Q449" i="19" s="1"/>
  <c r="Q450" i="19" s="1"/>
  <c r="Q451" i="19" s="1"/>
  <c r="Q452" i="19" s="1"/>
  <c r="Q453" i="19" s="1"/>
  <c r="Q454" i="19" s="1"/>
  <c r="Q455" i="19" s="1"/>
  <c r="Q456" i="19" s="1"/>
  <c r="Q457" i="19" s="1"/>
  <c r="Q458" i="19" s="1"/>
  <c r="Q459" i="19" s="1"/>
  <c r="Q460" i="19" s="1"/>
  <c r="Q461" i="19" s="1"/>
  <c r="Q462" i="19" s="1"/>
  <c r="Q463" i="19" s="1"/>
  <c r="Q464" i="19" s="1"/>
  <c r="Q465" i="19" s="1"/>
  <c r="Q466" i="19" s="1"/>
  <c r="AM466" i="19" s="1"/>
  <c r="BI466" i="19" s="1"/>
  <c r="O159" i="4"/>
  <c r="O160" i="4" s="1"/>
  <c r="P359" i="4"/>
  <c r="P360" i="4" s="1"/>
  <c r="N319" i="4"/>
  <c r="N320" i="4" s="1"/>
  <c r="M39" i="4"/>
  <c r="M40" i="4" s="1"/>
  <c r="L259" i="4"/>
  <c r="L260" i="4" s="1"/>
  <c r="L39" i="4"/>
  <c r="L40" i="4" s="1"/>
  <c r="T188" i="19"/>
  <c r="AP185" i="19" s="1"/>
  <c r="BL185" i="19" s="1"/>
  <c r="T529" i="19"/>
  <c r="AP521" i="19" s="1"/>
  <c r="BL521" i="19" s="1"/>
  <c r="AD579" i="19"/>
  <c r="AZ579" i="19" s="1"/>
  <c r="K39" i="4"/>
  <c r="K40" i="4" s="1"/>
  <c r="M145" i="4"/>
  <c r="M146" i="4" s="1"/>
  <c r="M157" i="19"/>
  <c r="AI146" i="19" s="1"/>
  <c r="BE146" i="19" s="1"/>
  <c r="S343" i="19"/>
  <c r="AO329" i="19" s="1"/>
  <c r="BK329" i="19" s="1"/>
  <c r="L374" i="19"/>
  <c r="AH353" i="19" s="1"/>
  <c r="BD353" i="19" s="1"/>
  <c r="O591" i="19"/>
  <c r="AK569" i="19" s="1"/>
  <c r="BG569" i="19" s="1"/>
  <c r="M567" i="19"/>
  <c r="M568" i="19" s="1"/>
  <c r="M569" i="19" s="1"/>
  <c r="M570" i="19" s="1"/>
  <c r="M571" i="19" s="1"/>
  <c r="M572" i="19" s="1"/>
  <c r="M573" i="19" s="1"/>
  <c r="M574" i="19" s="1"/>
  <c r="M575" i="19" s="1"/>
  <c r="M576" i="19" s="1"/>
  <c r="M577" i="19" s="1"/>
  <c r="M578" i="19" s="1"/>
  <c r="M579" i="19" s="1"/>
  <c r="M580" i="19" s="1"/>
  <c r="M581" i="19" s="1"/>
  <c r="M582" i="19" s="1"/>
  <c r="M583" i="19" s="1"/>
  <c r="M584" i="19" s="1"/>
  <c r="M585" i="19" s="1"/>
  <c r="M586" i="19" s="1"/>
  <c r="M587" i="19" s="1"/>
  <c r="M588" i="19" s="1"/>
  <c r="M589" i="19" s="1"/>
  <c r="M590" i="19" s="1"/>
  <c r="AI590" i="19" s="1"/>
  <c r="BE590" i="19" s="1"/>
  <c r="AD568" i="19"/>
  <c r="AZ568" i="19" s="1"/>
  <c r="T567" i="19"/>
  <c r="T568" i="19" s="1"/>
  <c r="T569" i="19" s="1"/>
  <c r="T570" i="19" s="1"/>
  <c r="T571" i="19" s="1"/>
  <c r="T572" i="19" s="1"/>
  <c r="T573" i="19" s="1"/>
  <c r="T574" i="19" s="1"/>
  <c r="T575" i="19" s="1"/>
  <c r="T576" i="19" s="1"/>
  <c r="T577" i="19" s="1"/>
  <c r="T578" i="19" s="1"/>
  <c r="T579" i="19" s="1"/>
  <c r="T580" i="19" s="1"/>
  <c r="T581" i="19" s="1"/>
  <c r="T582" i="19" s="1"/>
  <c r="T583" i="19" s="1"/>
  <c r="T584" i="19" s="1"/>
  <c r="T585" i="19" s="1"/>
  <c r="T586" i="19" s="1"/>
  <c r="T587" i="19" s="1"/>
  <c r="T588" i="19" s="1"/>
  <c r="T589" i="19" s="1"/>
  <c r="T590" i="19" s="1"/>
  <c r="AP590" i="19" s="1"/>
  <c r="BL590" i="19" s="1"/>
  <c r="K567" i="19"/>
  <c r="K568" i="19" s="1"/>
  <c r="K569" i="19" s="1"/>
  <c r="K570" i="19" s="1"/>
  <c r="K571" i="19" s="1"/>
  <c r="K572" i="19" s="1"/>
  <c r="K573" i="19" s="1"/>
  <c r="K574" i="19" s="1"/>
  <c r="K575" i="19" s="1"/>
  <c r="K576" i="19" s="1"/>
  <c r="K577" i="19" s="1"/>
  <c r="K578" i="19" s="1"/>
  <c r="K579" i="19" s="1"/>
  <c r="K580" i="19" s="1"/>
  <c r="K581" i="19" s="1"/>
  <c r="K582" i="19" s="1"/>
  <c r="K583" i="19" s="1"/>
  <c r="K584" i="19" s="1"/>
  <c r="K585" i="19" s="1"/>
  <c r="K586" i="19" s="1"/>
  <c r="K587" i="19" s="1"/>
  <c r="K588" i="19" s="1"/>
  <c r="K589" i="19" s="1"/>
  <c r="K590" i="19" s="1"/>
  <c r="AG590" i="19" s="1"/>
  <c r="BC590" i="19" s="1"/>
  <c r="M412" i="19"/>
  <c r="M413" i="19" s="1"/>
  <c r="M414" i="19" s="1"/>
  <c r="M415" i="19" s="1"/>
  <c r="M416" i="19" s="1"/>
  <c r="M417" i="19" s="1"/>
  <c r="M418" i="19" s="1"/>
  <c r="M419" i="19" s="1"/>
  <c r="M420" i="19" s="1"/>
  <c r="M421" i="19" s="1"/>
  <c r="M422" i="19" s="1"/>
  <c r="M423" i="19" s="1"/>
  <c r="M424" i="19" s="1"/>
  <c r="M425" i="19" s="1"/>
  <c r="M426" i="19" s="1"/>
  <c r="M427" i="19" s="1"/>
  <c r="M428" i="19" s="1"/>
  <c r="M429" i="19" s="1"/>
  <c r="M430" i="19" s="1"/>
  <c r="M431" i="19" s="1"/>
  <c r="M432" i="19" s="1"/>
  <c r="M433" i="19" s="1"/>
  <c r="M434" i="19" s="1"/>
  <c r="M435" i="19" s="1"/>
  <c r="AI435" i="19" s="1"/>
  <c r="BE435" i="19" s="1"/>
  <c r="L85" i="4"/>
  <c r="L86" i="4" s="1"/>
  <c r="P653" i="19"/>
  <c r="AL630" i="19" s="1"/>
  <c r="BH630" i="19" s="1"/>
  <c r="L239" i="4"/>
  <c r="L240" i="4" s="1"/>
  <c r="L59" i="4"/>
  <c r="L60" i="4" s="1"/>
  <c r="M199" i="4"/>
  <c r="M200" i="4" s="1"/>
  <c r="Q343" i="19"/>
  <c r="AM326" i="19" s="1"/>
  <c r="BI326" i="19" s="1"/>
  <c r="K299" i="4"/>
  <c r="K300" i="4" s="1"/>
  <c r="K301" i="4" s="1"/>
  <c r="O505" i="19"/>
  <c r="O506" i="19" s="1"/>
  <c r="O507" i="19" s="1"/>
  <c r="O508" i="19" s="1"/>
  <c r="O509" i="19" s="1"/>
  <c r="O510" i="19" s="1"/>
  <c r="O511" i="19" s="1"/>
  <c r="O512" i="19" s="1"/>
  <c r="O513" i="19" s="1"/>
  <c r="O514" i="19" s="1"/>
  <c r="O515" i="19" s="1"/>
  <c r="O516" i="19" s="1"/>
  <c r="O517" i="19" s="1"/>
  <c r="O518" i="19" s="1"/>
  <c r="O519" i="19" s="1"/>
  <c r="O520" i="19" s="1"/>
  <c r="O521" i="19" s="1"/>
  <c r="O522" i="19" s="1"/>
  <c r="O523" i="19" s="1"/>
  <c r="O524" i="19" s="1"/>
  <c r="O525" i="19" s="1"/>
  <c r="O526" i="19" s="1"/>
  <c r="O527" i="19" s="1"/>
  <c r="O528" i="19" s="1"/>
  <c r="AK528" i="19" s="1"/>
  <c r="BG528" i="19" s="1"/>
  <c r="P591" i="19"/>
  <c r="AL579" i="19" s="1"/>
  <c r="BH579" i="19" s="1"/>
  <c r="N365" i="4"/>
  <c r="N366" i="4" s="1"/>
  <c r="M219" i="19"/>
  <c r="AI208" i="19" s="1"/>
  <c r="BE208" i="19" s="1"/>
  <c r="K281" i="19"/>
  <c r="AG260" i="19" s="1"/>
  <c r="BC260" i="19" s="1"/>
  <c r="Q381" i="19"/>
  <c r="Q529" i="19"/>
  <c r="AM506" i="19" s="1"/>
  <c r="BI506" i="19" s="1"/>
  <c r="L622" i="19"/>
  <c r="AH616" i="19" s="1"/>
  <c r="BD616" i="19" s="1"/>
  <c r="T95" i="19"/>
  <c r="AP76" i="19" s="1"/>
  <c r="BL76" i="19" s="1"/>
  <c r="K157" i="19"/>
  <c r="AG133" i="19" s="1"/>
  <c r="BC133" i="19" s="1"/>
  <c r="Q157" i="19"/>
  <c r="AM137" i="19" s="1"/>
  <c r="K250" i="19"/>
  <c r="AG232" i="19" s="1"/>
  <c r="BC232" i="19" s="1"/>
  <c r="M85" i="4"/>
  <c r="M86" i="4" s="1"/>
  <c r="L365" i="4"/>
  <c r="L366" i="4" s="1"/>
  <c r="Q622" i="19"/>
  <c r="O225" i="4"/>
  <c r="O226" i="4" s="1"/>
  <c r="M285" i="4"/>
  <c r="M286" i="4" s="1"/>
  <c r="M325" i="4"/>
  <c r="M326" i="4" s="1"/>
  <c r="I241" i="4"/>
  <c r="S285" i="4"/>
  <c r="S286" i="4" s="1"/>
  <c r="R325" i="4"/>
  <c r="R326" i="4" s="1"/>
  <c r="AK208" i="19"/>
  <c r="BG208" i="19" s="1"/>
  <c r="R250" i="19"/>
  <c r="AN241" i="19" s="1"/>
  <c r="BJ241" i="19" s="1"/>
  <c r="J536" i="19"/>
  <c r="J537" i="19" s="1"/>
  <c r="J538" i="19" s="1"/>
  <c r="J539" i="19" s="1"/>
  <c r="J540" i="19" s="1"/>
  <c r="J541" i="19" s="1"/>
  <c r="J542" i="19" s="1"/>
  <c r="J543" i="19" s="1"/>
  <c r="J544" i="19" s="1"/>
  <c r="J545" i="19" s="1"/>
  <c r="J546" i="19" s="1"/>
  <c r="J547" i="19" s="1"/>
  <c r="J548" i="19" s="1"/>
  <c r="J549" i="19" s="1"/>
  <c r="J550" i="19" s="1"/>
  <c r="J551" i="19" s="1"/>
  <c r="J552" i="19" s="1"/>
  <c r="J553" i="19" s="1"/>
  <c r="J554" i="19" s="1"/>
  <c r="J555" i="19" s="1"/>
  <c r="J556" i="19" s="1"/>
  <c r="J557" i="19" s="1"/>
  <c r="J558" i="19" s="1"/>
  <c r="J559" i="19" s="1"/>
  <c r="AF559" i="19" s="1"/>
  <c r="BB559" i="19" s="1"/>
  <c r="T250" i="19"/>
  <c r="AP234" i="19" s="1"/>
  <c r="BL234" i="19" s="1"/>
  <c r="L79" i="4"/>
  <c r="L80" i="4" s="1"/>
  <c r="T139" i="4"/>
  <c r="T140" i="4" s="1"/>
  <c r="K179" i="4"/>
  <c r="K180" i="4" s="1"/>
  <c r="K181" i="4" s="1"/>
  <c r="O239" i="4"/>
  <c r="O240" i="4" s="1"/>
  <c r="P312" i="19"/>
  <c r="AL305" i="19" s="1"/>
  <c r="BH305" i="19" s="1"/>
  <c r="K536" i="19"/>
  <c r="Q536" i="19"/>
  <c r="Q537" i="19" s="1"/>
  <c r="Q538" i="19" s="1"/>
  <c r="Q539" i="19" s="1"/>
  <c r="Q540" i="19" s="1"/>
  <c r="Q541" i="19" s="1"/>
  <c r="Q542" i="19" s="1"/>
  <c r="Q543" i="19" s="1"/>
  <c r="Q544" i="19" s="1"/>
  <c r="Q545" i="19" s="1"/>
  <c r="Q546" i="19" s="1"/>
  <c r="Q547" i="19" s="1"/>
  <c r="Q548" i="19" s="1"/>
  <c r="Q549" i="19" s="1"/>
  <c r="Q550" i="19" s="1"/>
  <c r="Q551" i="19" s="1"/>
  <c r="Q552" i="19" s="1"/>
  <c r="Q553" i="19" s="1"/>
  <c r="Q554" i="19" s="1"/>
  <c r="Q555" i="19" s="1"/>
  <c r="Q556" i="19" s="1"/>
  <c r="Q557" i="19" s="1"/>
  <c r="Q558" i="19" s="1"/>
  <c r="Q559" i="19" s="1"/>
  <c r="AM559" i="19" s="1"/>
  <c r="BI559" i="19" s="1"/>
  <c r="P365" i="4"/>
  <c r="P366" i="4" s="1"/>
  <c r="M281" i="19"/>
  <c r="AI280" i="19" s="1"/>
  <c r="O312" i="19"/>
  <c r="AK302" i="19" s="1"/>
  <c r="N560" i="19"/>
  <c r="AJ536" i="19" s="1"/>
  <c r="BF536" i="19" s="1"/>
  <c r="J188" i="19"/>
  <c r="M59" i="4"/>
  <c r="M60" i="4" s="1"/>
  <c r="J179" i="4"/>
  <c r="J180" i="4" s="1"/>
  <c r="J181" i="4" s="1"/>
  <c r="L219" i="4"/>
  <c r="L220" i="4" s="1"/>
  <c r="M139" i="4"/>
  <c r="M140" i="4" s="1"/>
  <c r="O279" i="4"/>
  <c r="O280" i="4" s="1"/>
  <c r="S259" i="4"/>
  <c r="S260" i="4" s="1"/>
  <c r="M225" i="4"/>
  <c r="M226" i="4" s="1"/>
  <c r="Q325" i="4"/>
  <c r="Q326" i="4" s="1"/>
  <c r="S95" i="19"/>
  <c r="AO76" i="19" s="1"/>
  <c r="BK76" i="19" s="1"/>
  <c r="M188" i="19"/>
  <c r="AI171" i="19" s="1"/>
  <c r="BE171" i="19" s="1"/>
  <c r="P219" i="19"/>
  <c r="AL202" i="19" s="1"/>
  <c r="BH202" i="19" s="1"/>
  <c r="L165" i="4"/>
  <c r="L166" i="4" s="1"/>
  <c r="K343" i="19"/>
  <c r="AG341" i="19" s="1"/>
  <c r="BC341" i="19" s="1"/>
  <c r="U436" i="19"/>
  <c r="AQ425" i="19" s="1"/>
  <c r="BM425" i="19" s="1"/>
  <c r="M529" i="19"/>
  <c r="AI506" i="19" s="1"/>
  <c r="BE506" i="19" s="1"/>
  <c r="L653" i="19"/>
  <c r="J59" i="4"/>
  <c r="J60" i="4" s="1"/>
  <c r="L199" i="4"/>
  <c r="L200" i="4" s="1"/>
  <c r="T365" i="4"/>
  <c r="T366" i="4" s="1"/>
  <c r="S281" i="19"/>
  <c r="AO265" i="19" s="1"/>
  <c r="BK265" i="19" s="1"/>
  <c r="K379" i="4"/>
  <c r="K380" i="4" s="1"/>
  <c r="K381" i="4" s="1"/>
  <c r="S325" i="4"/>
  <c r="S326" i="4" s="1"/>
  <c r="O250" i="19"/>
  <c r="AK241" i="19" s="1"/>
  <c r="BG241" i="19" s="1"/>
  <c r="P250" i="19"/>
  <c r="AL233" i="19" s="1"/>
  <c r="BH233" i="19" s="1"/>
  <c r="T467" i="19"/>
  <c r="AP445" i="19" s="1"/>
  <c r="BL445" i="19" s="1"/>
  <c r="L529" i="19"/>
  <c r="T560" i="19"/>
  <c r="AP547" i="19" s="1"/>
  <c r="BL547" i="19" s="1"/>
  <c r="J219" i="19"/>
  <c r="AF201" i="19" s="1"/>
  <c r="BB201" i="19" s="1"/>
  <c r="O199" i="4"/>
  <c r="O200" i="4" s="1"/>
  <c r="J95" i="19"/>
  <c r="AF77" i="19" s="1"/>
  <c r="BB77" i="19" s="1"/>
  <c r="J591" i="19"/>
  <c r="AF586" i="19" s="1"/>
  <c r="BB586" i="19" s="1"/>
  <c r="N219" i="19"/>
  <c r="P125" i="4"/>
  <c r="P126" i="4" s="1"/>
  <c r="S374" i="19"/>
  <c r="AO366" i="19" s="1"/>
  <c r="BK366" i="19" s="1"/>
  <c r="O145" i="4"/>
  <c r="O146" i="4" s="1"/>
  <c r="O265" i="4"/>
  <c r="O266" i="4" s="1"/>
  <c r="N312" i="19"/>
  <c r="AJ303" i="19" s="1"/>
  <c r="BF303" i="19" s="1"/>
  <c r="L345" i="4"/>
  <c r="L346" i="4" s="1"/>
  <c r="I105" i="4"/>
  <c r="I106" i="4" s="1"/>
  <c r="I101" i="4" s="1"/>
  <c r="K345" i="4"/>
  <c r="K346" i="4" s="1"/>
  <c r="L95" i="19"/>
  <c r="AH79" i="19" s="1"/>
  <c r="BD79" i="19" s="1"/>
  <c r="U188" i="19"/>
  <c r="AQ175" i="19" s="1"/>
  <c r="BM175" i="19" s="1"/>
  <c r="H560" i="19"/>
  <c r="AD540" i="19" s="1"/>
  <c r="AZ540" i="19" s="1"/>
  <c r="N622" i="19"/>
  <c r="AJ603" i="19" s="1"/>
  <c r="BF603" i="19" s="1"/>
  <c r="L179" i="4"/>
  <c r="L180" i="4" s="1"/>
  <c r="J219" i="4"/>
  <c r="J220" i="4" s="1"/>
  <c r="J221" i="4" s="1"/>
  <c r="L399" i="4"/>
  <c r="L400" i="4" s="1"/>
  <c r="P239" i="4"/>
  <c r="P240" i="4" s="1"/>
  <c r="L379" i="4"/>
  <c r="L380" i="4" s="1"/>
  <c r="O179" i="4"/>
  <c r="O180" i="4" s="1"/>
  <c r="R259" i="4"/>
  <c r="R260" i="4" s="1"/>
  <c r="K219" i="4"/>
  <c r="K220" i="4" s="1"/>
  <c r="K221" i="4" s="1"/>
  <c r="N59" i="4"/>
  <c r="N60" i="4" s="1"/>
  <c r="P39" i="4"/>
  <c r="P40" i="4" s="1"/>
  <c r="L45" i="4"/>
  <c r="AD567" i="19"/>
  <c r="AZ567" i="19" s="1"/>
  <c r="V139" i="4"/>
  <c r="V140" i="4" s="1"/>
  <c r="T399" i="4"/>
  <c r="T400" i="4" s="1"/>
  <c r="P99" i="4"/>
  <c r="P100" i="4" s="1"/>
  <c r="M319" i="4"/>
  <c r="M320" i="4" s="1"/>
  <c r="M165" i="4"/>
  <c r="M166" i="4" s="1"/>
  <c r="Q245" i="4"/>
  <c r="Q246" i="4" s="1"/>
  <c r="T381" i="19"/>
  <c r="N381" i="19"/>
  <c r="K45" i="4"/>
  <c r="AD583" i="19"/>
  <c r="AZ583" i="19" s="1"/>
  <c r="J139" i="4"/>
  <c r="J140" i="4" s="1"/>
  <c r="J141" i="4" s="1"/>
  <c r="T39" i="4"/>
  <c r="T40" i="4" s="1"/>
  <c r="O219" i="4"/>
  <c r="O220" i="4" s="1"/>
  <c r="T79" i="4"/>
  <c r="T80" i="4" s="1"/>
  <c r="Q45" i="4"/>
  <c r="R45" i="4"/>
  <c r="L250" i="19"/>
  <c r="AH244" i="19" s="1"/>
  <c r="BD244" i="19" s="1"/>
  <c r="K219" i="19"/>
  <c r="AG210" i="19" s="1"/>
  <c r="BC210" i="19" s="1"/>
  <c r="AD577" i="19"/>
  <c r="AZ577" i="19" s="1"/>
  <c r="T299" i="4"/>
  <c r="T300" i="4" s="1"/>
  <c r="R379" i="4"/>
  <c r="R380" i="4" s="1"/>
  <c r="Q145" i="4"/>
  <c r="Q146" i="4" s="1"/>
  <c r="P345" i="4"/>
  <c r="P346" i="4" s="1"/>
  <c r="O95" i="19"/>
  <c r="AK83" i="19" s="1"/>
  <c r="BG83" i="19" s="1"/>
  <c r="G188" i="19"/>
  <c r="AC173" i="19" s="1"/>
  <c r="AY173" i="19" s="1"/>
  <c r="J345" i="4"/>
  <c r="J346" i="4" s="1"/>
  <c r="J341" i="4" s="1"/>
  <c r="AD586" i="19"/>
  <c r="AZ586" i="19" s="1"/>
  <c r="N159" i="4"/>
  <c r="N160" i="4" s="1"/>
  <c r="T285" i="4"/>
  <c r="T286" i="4" s="1"/>
  <c r="V325" i="4"/>
  <c r="V326" i="4" s="1"/>
  <c r="M385" i="4"/>
  <c r="M386" i="4" s="1"/>
  <c r="N443" i="19"/>
  <c r="O165" i="4"/>
  <c r="O166" i="4" s="1"/>
  <c r="O405" i="4"/>
  <c r="O406" i="4" s="1"/>
  <c r="AK212" i="19"/>
  <c r="BG212" i="19" s="1"/>
  <c r="AK216" i="19"/>
  <c r="BG216" i="19" s="1"/>
  <c r="AK215" i="19"/>
  <c r="BG215" i="19" s="1"/>
  <c r="T474" i="19"/>
  <c r="K505" i="19"/>
  <c r="K506" i="19" s="1"/>
  <c r="M159" i="4"/>
  <c r="M160" i="4" s="1"/>
  <c r="Q219" i="4"/>
  <c r="Q220" i="4" s="1"/>
  <c r="T259" i="4"/>
  <c r="T260" i="4" s="1"/>
  <c r="L319" i="4"/>
  <c r="L320" i="4" s="1"/>
  <c r="V259" i="4"/>
  <c r="V260" i="4" s="1"/>
  <c r="W239" i="4"/>
  <c r="W240" i="4" s="1"/>
  <c r="V159" i="4"/>
  <c r="V160" i="4" s="1"/>
  <c r="V319" i="4"/>
  <c r="V320" i="4" s="1"/>
  <c r="V299" i="4"/>
  <c r="V300" i="4" s="1"/>
  <c r="O339" i="4"/>
  <c r="O340" i="4" s="1"/>
  <c r="W179" i="4"/>
  <c r="W180" i="4" s="1"/>
  <c r="U185" i="4"/>
  <c r="U186" i="4" s="1"/>
  <c r="L185" i="4"/>
  <c r="L186" i="4" s="1"/>
  <c r="R265" i="4"/>
  <c r="R266" i="4" s="1"/>
  <c r="Q305" i="4"/>
  <c r="Q306" i="4" s="1"/>
  <c r="N385" i="4"/>
  <c r="N386" i="4" s="1"/>
  <c r="AK196" i="19"/>
  <c r="BG196" i="19" s="1"/>
  <c r="AK200" i="19"/>
  <c r="BG200" i="19" s="1"/>
  <c r="AK199" i="19"/>
  <c r="BG199" i="19" s="1"/>
  <c r="L281" i="19"/>
  <c r="AH260" i="19" s="1"/>
  <c r="BD260" i="19" s="1"/>
  <c r="R536" i="19"/>
  <c r="R537" i="19" s="1"/>
  <c r="R538" i="19" s="1"/>
  <c r="R539" i="19" s="1"/>
  <c r="R540" i="19" s="1"/>
  <c r="R541" i="19" s="1"/>
  <c r="R542" i="19" s="1"/>
  <c r="R543" i="19" s="1"/>
  <c r="R544" i="19" s="1"/>
  <c r="R545" i="19" s="1"/>
  <c r="R546" i="19" s="1"/>
  <c r="R547" i="19" s="1"/>
  <c r="R548" i="19" s="1"/>
  <c r="R549" i="19" s="1"/>
  <c r="R550" i="19" s="1"/>
  <c r="R551" i="19" s="1"/>
  <c r="R552" i="19" s="1"/>
  <c r="R553" i="19" s="1"/>
  <c r="R554" i="19" s="1"/>
  <c r="R555" i="19" s="1"/>
  <c r="R556" i="19" s="1"/>
  <c r="R557" i="19" s="1"/>
  <c r="R558" i="19" s="1"/>
  <c r="R559" i="19" s="1"/>
  <c r="AN559" i="19" s="1"/>
  <c r="BJ559" i="19" s="1"/>
  <c r="K622" i="19"/>
  <c r="AG608" i="19" s="1"/>
  <c r="BC608" i="19" s="1"/>
  <c r="I95" i="19"/>
  <c r="W79" i="4"/>
  <c r="W80" i="4" s="1"/>
  <c r="R279" i="4"/>
  <c r="R280" i="4" s="1"/>
  <c r="K259" i="4"/>
  <c r="K260" i="4" s="1"/>
  <c r="K261" i="4" s="1"/>
  <c r="U259" i="4"/>
  <c r="U260" i="4" s="1"/>
  <c r="R59" i="4"/>
  <c r="R60" i="4" s="1"/>
  <c r="N39" i="4"/>
  <c r="N40" i="4" s="1"/>
  <c r="M219" i="4"/>
  <c r="M220" i="4" s="1"/>
  <c r="S319" i="4"/>
  <c r="S320" i="4" s="1"/>
  <c r="S321" i="4" s="1"/>
  <c r="K399" i="4"/>
  <c r="K400" i="4" s="1"/>
  <c r="K401" i="4" s="1"/>
  <c r="P219" i="4"/>
  <c r="P220" i="4" s="1"/>
  <c r="O319" i="4"/>
  <c r="O320" i="4" s="1"/>
  <c r="W199" i="4"/>
  <c r="W200" i="4" s="1"/>
  <c r="Q359" i="4"/>
  <c r="Q360" i="4" s="1"/>
  <c r="W59" i="4"/>
  <c r="W60" i="4" s="1"/>
  <c r="R95" i="19"/>
  <c r="AN80" i="19" s="1"/>
  <c r="BJ80" i="19" s="1"/>
  <c r="AK217" i="19"/>
  <c r="BG217" i="19" s="1"/>
  <c r="AK213" i="19"/>
  <c r="BG213" i="19" s="1"/>
  <c r="J301" i="4"/>
  <c r="M365" i="4"/>
  <c r="M366" i="4" s="1"/>
  <c r="S385" i="4"/>
  <c r="S386" i="4" s="1"/>
  <c r="AK209" i="19"/>
  <c r="BG209" i="19" s="1"/>
  <c r="AK205" i="19"/>
  <c r="BG205" i="19" s="1"/>
  <c r="N343" i="19"/>
  <c r="AJ337" i="19" s="1"/>
  <c r="BF337" i="19" s="1"/>
  <c r="Q374" i="19"/>
  <c r="O59" i="4"/>
  <c r="O60" i="4" s="1"/>
  <c r="K359" i="4"/>
  <c r="K360" i="4" s="1"/>
  <c r="K361" i="4" s="1"/>
  <c r="V339" i="4"/>
  <c r="V340" i="4" s="1"/>
  <c r="Q259" i="4"/>
  <c r="Q260" i="4" s="1"/>
  <c r="O299" i="4"/>
  <c r="O300" i="4" s="1"/>
  <c r="P139" i="4"/>
  <c r="P140" i="4" s="1"/>
  <c r="P285" i="4"/>
  <c r="P286" i="4" s="1"/>
  <c r="W325" i="4"/>
  <c r="W326" i="4" s="1"/>
  <c r="AK201" i="19"/>
  <c r="BG201" i="19" s="1"/>
  <c r="AK197" i="19"/>
  <c r="BG197" i="19" s="1"/>
  <c r="S529" i="19"/>
  <c r="AO524" i="19" s="1"/>
  <c r="BK524" i="19" s="1"/>
  <c r="S591" i="19"/>
  <c r="AO577" i="19" s="1"/>
  <c r="BK577" i="19" s="1"/>
  <c r="P59" i="4"/>
  <c r="P60" i="4" s="1"/>
  <c r="O99" i="4"/>
  <c r="O100" i="4" s="1"/>
  <c r="L159" i="4"/>
  <c r="L160" i="4" s="1"/>
  <c r="J359" i="4"/>
  <c r="J360" i="4" s="1"/>
  <c r="J361" i="4" s="1"/>
  <c r="Q299" i="4"/>
  <c r="Q300" i="4" s="1"/>
  <c r="M379" i="4"/>
  <c r="M380" i="4" s="1"/>
  <c r="W379" i="4"/>
  <c r="W380" i="4" s="1"/>
  <c r="V99" i="4"/>
  <c r="V100" i="4" s="1"/>
  <c r="M279" i="4"/>
  <c r="M280" i="4" s="1"/>
  <c r="U319" i="4"/>
  <c r="U320" i="4" s="1"/>
  <c r="M339" i="4"/>
  <c r="M340" i="4" s="1"/>
  <c r="N239" i="4"/>
  <c r="N240" i="4" s="1"/>
  <c r="R319" i="4"/>
  <c r="R320" i="4" s="1"/>
  <c r="L359" i="4"/>
  <c r="L360" i="4" s="1"/>
  <c r="P385" i="4"/>
  <c r="P386" i="4" s="1"/>
  <c r="R165" i="4"/>
  <c r="R166" i="4" s="1"/>
  <c r="V305" i="4"/>
  <c r="V306" i="4" s="1"/>
  <c r="Q95" i="19"/>
  <c r="AM93" i="19" s="1"/>
  <c r="BI93" i="19" s="1"/>
  <c r="O157" i="19"/>
  <c r="AK156" i="19" s="1"/>
  <c r="BG156" i="19" s="1"/>
  <c r="AK198" i="19"/>
  <c r="BG198" i="19" s="1"/>
  <c r="AK214" i="19"/>
  <c r="BG214" i="19" s="1"/>
  <c r="AK210" i="19"/>
  <c r="BG210" i="19" s="1"/>
  <c r="M622" i="19"/>
  <c r="AI608" i="19" s="1"/>
  <c r="BE608" i="19" s="1"/>
  <c r="W159" i="4"/>
  <c r="W160" i="4" s="1"/>
  <c r="S359" i="4"/>
  <c r="S360" i="4" s="1"/>
  <c r="L299" i="4"/>
  <c r="L300" i="4" s="1"/>
  <c r="Q385" i="4"/>
  <c r="Q386" i="4" s="1"/>
  <c r="AK211" i="19"/>
  <c r="BG211" i="19" s="1"/>
  <c r="AK195" i="19"/>
  <c r="BG195" i="19" s="1"/>
  <c r="AK202" i="19"/>
  <c r="BG202" i="19" s="1"/>
  <c r="J157" i="19"/>
  <c r="AF150" i="19" s="1"/>
  <c r="BB150" i="19" s="1"/>
  <c r="N79" i="4"/>
  <c r="N80" i="4" s="1"/>
  <c r="K159" i="4"/>
  <c r="K160" i="4" s="1"/>
  <c r="J319" i="4"/>
  <c r="J320" i="4" s="1"/>
  <c r="N279" i="4"/>
  <c r="N280" i="4" s="1"/>
  <c r="N179" i="4"/>
  <c r="N180" i="4" s="1"/>
  <c r="U381" i="19"/>
  <c r="U382" i="19" s="1"/>
  <c r="U383" i="19" s="1"/>
  <c r="U384" i="19" s="1"/>
  <c r="U385" i="19" s="1"/>
  <c r="U386" i="19" s="1"/>
  <c r="U387" i="19" s="1"/>
  <c r="U388" i="19" s="1"/>
  <c r="Q205" i="4"/>
  <c r="Q206" i="4" s="1"/>
  <c r="U245" i="4"/>
  <c r="U246" i="4" s="1"/>
  <c r="T99" i="4"/>
  <c r="T100" i="4" s="1"/>
  <c r="W125" i="4"/>
  <c r="W126" i="4" s="1"/>
  <c r="T165" i="4"/>
  <c r="T166" i="4" s="1"/>
  <c r="S185" i="4"/>
  <c r="S186" i="4" s="1"/>
  <c r="T225" i="4"/>
  <c r="T226" i="4" s="1"/>
  <c r="R245" i="4"/>
  <c r="R246" i="4" s="1"/>
  <c r="N285" i="4"/>
  <c r="N286" i="4" s="1"/>
  <c r="M305" i="4"/>
  <c r="M306" i="4" s="1"/>
  <c r="O305" i="4"/>
  <c r="O306" i="4" s="1"/>
  <c r="N345" i="4"/>
  <c r="N346" i="4" s="1"/>
  <c r="Q345" i="4"/>
  <c r="Q346" i="4" s="1"/>
  <c r="V385" i="4"/>
  <c r="V386" i="4" s="1"/>
  <c r="M405" i="4"/>
  <c r="M406" i="4" s="1"/>
  <c r="J343" i="19"/>
  <c r="AF330" i="19" s="1"/>
  <c r="BB330" i="19" s="1"/>
  <c r="N185" i="4"/>
  <c r="N186" i="4" s="1"/>
  <c r="O205" i="4"/>
  <c r="O206" i="4" s="1"/>
  <c r="Q285" i="4"/>
  <c r="Q286" i="4" s="1"/>
  <c r="W305" i="4"/>
  <c r="W306" i="4" s="1"/>
  <c r="T325" i="4"/>
  <c r="T326" i="4" s="1"/>
  <c r="O365" i="4"/>
  <c r="O366" i="4" s="1"/>
  <c r="S365" i="4"/>
  <c r="S366" i="4" s="1"/>
  <c r="U405" i="4"/>
  <c r="U406" i="4" s="1"/>
  <c r="U157" i="19"/>
  <c r="AQ155" i="19" s="1"/>
  <c r="BM155" i="19" s="1"/>
  <c r="O188" i="19"/>
  <c r="AK171" i="19" s="1"/>
  <c r="BG171" i="19" s="1"/>
  <c r="T281" i="19"/>
  <c r="AP261" i="19" s="1"/>
  <c r="BL261" i="19" s="1"/>
  <c r="P281" i="19"/>
  <c r="AL266" i="19" s="1"/>
  <c r="BH266" i="19" s="1"/>
  <c r="S381" i="19"/>
  <c r="S382" i="19" s="1"/>
  <c r="S383" i="19" s="1"/>
  <c r="S384" i="19" s="1"/>
  <c r="S385" i="19" s="1"/>
  <c r="S386" i="19" s="1"/>
  <c r="S387" i="19" s="1"/>
  <c r="S388" i="19" s="1"/>
  <c r="S389" i="19" s="1"/>
  <c r="S390" i="19" s="1"/>
  <c r="S391" i="19" s="1"/>
  <c r="S392" i="19" s="1"/>
  <c r="S393" i="19" s="1"/>
  <c r="S394" i="19" s="1"/>
  <c r="S395" i="19" s="1"/>
  <c r="S396" i="19" s="1"/>
  <c r="S397" i="19" s="1"/>
  <c r="S398" i="19" s="1"/>
  <c r="S399" i="19" s="1"/>
  <c r="S400" i="19" s="1"/>
  <c r="S401" i="19" s="1"/>
  <c r="S402" i="19" s="1"/>
  <c r="S403" i="19" s="1"/>
  <c r="S404" i="19" s="1"/>
  <c r="AO404" i="19" s="1"/>
  <c r="BK404" i="19" s="1"/>
  <c r="R412" i="19"/>
  <c r="R413" i="19" s="1"/>
  <c r="S474" i="19"/>
  <c r="L567" i="19"/>
  <c r="L568" i="19" s="1"/>
  <c r="L569" i="19" s="1"/>
  <c r="L570" i="19" s="1"/>
  <c r="L571" i="19" s="1"/>
  <c r="S629" i="19"/>
  <c r="R219" i="19"/>
  <c r="AN200" i="19" s="1"/>
  <c r="BJ200" i="19" s="1"/>
  <c r="AD585" i="19"/>
  <c r="AZ585" i="19" s="1"/>
  <c r="AD587" i="19"/>
  <c r="AZ587" i="19" s="1"/>
  <c r="AD588" i="19"/>
  <c r="AZ588" i="19" s="1"/>
  <c r="W39" i="4"/>
  <c r="W40" i="4" s="1"/>
  <c r="S59" i="4"/>
  <c r="S60" i="4" s="1"/>
  <c r="V79" i="4"/>
  <c r="V80" i="4" s="1"/>
  <c r="S99" i="4"/>
  <c r="S100" i="4" s="1"/>
  <c r="W139" i="4"/>
  <c r="W140" i="4" s="1"/>
  <c r="P179" i="4"/>
  <c r="P180" i="4" s="1"/>
  <c r="K199" i="4"/>
  <c r="K200" i="4" s="1"/>
  <c r="K201" i="4" s="1"/>
  <c r="V199" i="4"/>
  <c r="V200" i="4" s="1"/>
  <c r="S279" i="4"/>
  <c r="S280" i="4" s="1"/>
  <c r="R359" i="4"/>
  <c r="R360" i="4" s="1"/>
  <c r="U359" i="4"/>
  <c r="U360" i="4" s="1"/>
  <c r="S219" i="4"/>
  <c r="S220" i="4" s="1"/>
  <c r="W219" i="4"/>
  <c r="W220" i="4" s="1"/>
  <c r="M239" i="4"/>
  <c r="M240" i="4" s="1"/>
  <c r="N299" i="4"/>
  <c r="N300" i="4" s="1"/>
  <c r="S299" i="4"/>
  <c r="S300" i="4" s="1"/>
  <c r="K339" i="4"/>
  <c r="K340" i="4" s="1"/>
  <c r="S339" i="4"/>
  <c r="S340" i="4" s="1"/>
  <c r="Q379" i="4"/>
  <c r="Q380" i="4" s="1"/>
  <c r="S399" i="4"/>
  <c r="S400" i="4" s="1"/>
  <c r="W399" i="4"/>
  <c r="W400" i="4" s="1"/>
  <c r="N45" i="4"/>
  <c r="V125" i="4"/>
  <c r="V126" i="4" s="1"/>
  <c r="L125" i="4"/>
  <c r="L126" i="4" s="1"/>
  <c r="P165" i="4"/>
  <c r="P166" i="4" s="1"/>
  <c r="V185" i="4"/>
  <c r="V186" i="4" s="1"/>
  <c r="Q185" i="4"/>
  <c r="Q186" i="4" s="1"/>
  <c r="W205" i="4"/>
  <c r="W206" i="4" s="1"/>
  <c r="P225" i="4"/>
  <c r="P226" i="4" s="1"/>
  <c r="S225" i="4"/>
  <c r="S226" i="4" s="1"/>
  <c r="N245" i="4"/>
  <c r="N246" i="4" s="1"/>
  <c r="K245" i="4"/>
  <c r="K246" i="4" s="1"/>
  <c r="P265" i="4"/>
  <c r="P266" i="4" s="1"/>
  <c r="T305" i="4"/>
  <c r="T306" i="4" s="1"/>
  <c r="T345" i="4"/>
  <c r="T346" i="4" s="1"/>
  <c r="R345" i="4"/>
  <c r="R346" i="4" s="1"/>
  <c r="W365" i="4"/>
  <c r="W366" i="4" s="1"/>
  <c r="O385" i="4"/>
  <c r="O386" i="4" s="1"/>
  <c r="J381" i="4"/>
  <c r="T405" i="4"/>
  <c r="T406" i="4" s="1"/>
  <c r="M95" i="19"/>
  <c r="K95" i="19"/>
  <c r="AG72" i="19" s="1"/>
  <c r="BC72" i="19" s="1"/>
  <c r="K188" i="19"/>
  <c r="AG167" i="19" s="1"/>
  <c r="BC167" i="19" s="1"/>
  <c r="N188" i="19"/>
  <c r="Q219" i="19"/>
  <c r="AM212" i="19" s="1"/>
  <c r="BI212" i="19" s="1"/>
  <c r="AK203" i="19"/>
  <c r="BG203" i="19" s="1"/>
  <c r="AK206" i="19"/>
  <c r="BG206" i="19" s="1"/>
  <c r="Q250" i="19"/>
  <c r="AM243" i="19" s="1"/>
  <c r="BI243" i="19" s="1"/>
  <c r="J281" i="19"/>
  <c r="AF271" i="19" s="1"/>
  <c r="BB271" i="19" s="1"/>
  <c r="K312" i="19"/>
  <c r="AG291" i="19" s="1"/>
  <c r="R343" i="19"/>
  <c r="AN330" i="19" s="1"/>
  <c r="BJ330" i="19" s="1"/>
  <c r="U374" i="19"/>
  <c r="AQ359" i="19" s="1"/>
  <c r="BM359" i="19" s="1"/>
  <c r="M405" i="19"/>
  <c r="AI402" i="19" s="1"/>
  <c r="BE402" i="19" s="1"/>
  <c r="L405" i="19"/>
  <c r="AH399" i="19" s="1"/>
  <c r="BD399" i="19" s="1"/>
  <c r="P405" i="19"/>
  <c r="AL382" i="19" s="1"/>
  <c r="BH382" i="19" s="1"/>
  <c r="K436" i="19"/>
  <c r="AG415" i="19" s="1"/>
  <c r="BC415" i="19" s="1"/>
  <c r="Q412" i="19"/>
  <c r="Q498" i="19"/>
  <c r="AM487" i="19" s="1"/>
  <c r="BI487" i="19" s="1"/>
  <c r="L560" i="19"/>
  <c r="U560" i="19"/>
  <c r="N591" i="19"/>
  <c r="O622" i="19"/>
  <c r="AK609" i="19" s="1"/>
  <c r="BG609" i="19" s="1"/>
  <c r="P622" i="19"/>
  <c r="AL613" i="19" s="1"/>
  <c r="BH613" i="19" s="1"/>
  <c r="T653" i="19"/>
  <c r="AP631" i="19" s="1"/>
  <c r="BL631" i="19" s="1"/>
  <c r="K653" i="19"/>
  <c r="AG652" i="19" s="1"/>
  <c r="BC652" i="19" s="1"/>
  <c r="M653" i="19"/>
  <c r="AI636" i="19" s="1"/>
  <c r="BE636" i="19" s="1"/>
  <c r="AD573" i="19"/>
  <c r="AZ573" i="19" s="1"/>
  <c r="AD572" i="19"/>
  <c r="AZ572" i="19" s="1"/>
  <c r="AD576" i="19"/>
  <c r="AZ576" i="19" s="1"/>
  <c r="L443" i="19"/>
  <c r="V39" i="4"/>
  <c r="V40" i="4" s="1"/>
  <c r="Q39" i="4"/>
  <c r="Q40" i="4" s="1"/>
  <c r="U59" i="4"/>
  <c r="U60" i="4" s="1"/>
  <c r="V59" i="4"/>
  <c r="V60" i="4" s="1"/>
  <c r="J102" i="4"/>
  <c r="J103" i="4" s="1"/>
  <c r="H164" i="19" s="1"/>
  <c r="H165" i="19" s="1"/>
  <c r="H166" i="19" s="1"/>
  <c r="H167" i="19" s="1"/>
  <c r="H168" i="19" s="1"/>
  <c r="H169" i="19" s="1"/>
  <c r="H170" i="19" s="1"/>
  <c r="H171" i="19" s="1"/>
  <c r="H172" i="19" s="1"/>
  <c r="H173" i="19" s="1"/>
  <c r="H174" i="19" s="1"/>
  <c r="H175" i="19" s="1"/>
  <c r="H176" i="19" s="1"/>
  <c r="H177" i="19" s="1"/>
  <c r="H178" i="19" s="1"/>
  <c r="H179" i="19" s="1"/>
  <c r="H180" i="19" s="1"/>
  <c r="H181" i="19" s="1"/>
  <c r="H182" i="19" s="1"/>
  <c r="H183" i="19" s="1"/>
  <c r="H184" i="19" s="1"/>
  <c r="H185" i="19" s="1"/>
  <c r="H186" i="19" s="1"/>
  <c r="H187" i="19" s="1"/>
  <c r="R99" i="4"/>
  <c r="R100" i="4" s="1"/>
  <c r="L139" i="4"/>
  <c r="L140" i="4" s="1"/>
  <c r="Q159" i="4"/>
  <c r="Q160" i="4" s="1"/>
  <c r="T159" i="4"/>
  <c r="T160" i="4" s="1"/>
  <c r="S179" i="4"/>
  <c r="S180" i="4" s="1"/>
  <c r="R179" i="4"/>
  <c r="R180" i="4" s="1"/>
  <c r="N199" i="4"/>
  <c r="N200" i="4" s="1"/>
  <c r="T279" i="4"/>
  <c r="T280" i="4" s="1"/>
  <c r="P279" i="4"/>
  <c r="P280" i="4" s="1"/>
  <c r="T359" i="4"/>
  <c r="T360" i="4" s="1"/>
  <c r="N219" i="4"/>
  <c r="N220" i="4" s="1"/>
  <c r="V219" i="4"/>
  <c r="V220" i="4" s="1"/>
  <c r="T239" i="4"/>
  <c r="T240" i="4" s="1"/>
  <c r="J259" i="4"/>
  <c r="J260" i="4" s="1"/>
  <c r="J261" i="4" s="1"/>
  <c r="N259" i="4"/>
  <c r="N260" i="4" s="1"/>
  <c r="M299" i="4"/>
  <c r="M300" i="4" s="1"/>
  <c r="W299" i="4"/>
  <c r="W300" i="4" s="1"/>
  <c r="T319" i="4"/>
  <c r="T320" i="4" s="1"/>
  <c r="T339" i="4"/>
  <c r="T340" i="4" s="1"/>
  <c r="L339" i="4"/>
  <c r="L340" i="4" s="1"/>
  <c r="N379" i="4"/>
  <c r="N380" i="4" s="1"/>
  <c r="U379" i="4"/>
  <c r="U380" i="4" s="1"/>
  <c r="M399" i="4"/>
  <c r="M400" i="4" s="1"/>
  <c r="M401" i="4" s="1"/>
  <c r="U205" i="4"/>
  <c r="U206" i="4" s="1"/>
  <c r="W225" i="4"/>
  <c r="W226" i="4" s="1"/>
  <c r="W245" i="4"/>
  <c r="W246" i="4" s="1"/>
  <c r="W405" i="4"/>
  <c r="W406" i="4" s="1"/>
  <c r="W99" i="4"/>
  <c r="W100" i="4" s="1"/>
  <c r="Q179" i="4"/>
  <c r="Q180" i="4" s="1"/>
  <c r="U179" i="4"/>
  <c r="U180" i="4" s="1"/>
  <c r="T219" i="4"/>
  <c r="T220" i="4" s="1"/>
  <c r="T379" i="4"/>
  <c r="T380" i="4" s="1"/>
  <c r="U399" i="4"/>
  <c r="U400" i="4" s="1"/>
  <c r="P399" i="4"/>
  <c r="P400" i="4" s="1"/>
  <c r="U85" i="4"/>
  <c r="U86" i="4" s="1"/>
  <c r="AD581" i="19"/>
  <c r="AZ581" i="19" s="1"/>
  <c r="O39" i="4"/>
  <c r="O40" i="4" s="1"/>
  <c r="O79" i="4"/>
  <c r="O80" i="4" s="1"/>
  <c r="L99" i="4"/>
  <c r="L100" i="4" s="1"/>
  <c r="N139" i="4"/>
  <c r="N140" i="4" s="1"/>
  <c r="V179" i="4"/>
  <c r="V180" i="4" s="1"/>
  <c r="P199" i="4"/>
  <c r="P200" i="4" s="1"/>
  <c r="N359" i="4"/>
  <c r="N360" i="4" s="1"/>
  <c r="R219" i="4"/>
  <c r="R220" i="4" s="1"/>
  <c r="V239" i="4"/>
  <c r="V240" i="4" s="1"/>
  <c r="S239" i="4"/>
  <c r="S240" i="4" s="1"/>
  <c r="U299" i="4"/>
  <c r="U300" i="4" s="1"/>
  <c r="U339" i="4"/>
  <c r="U340" i="4" s="1"/>
  <c r="S379" i="4"/>
  <c r="S380" i="4" s="1"/>
  <c r="Q399" i="4"/>
  <c r="Q400" i="4" s="1"/>
  <c r="M45" i="4"/>
  <c r="T85" i="4"/>
  <c r="T86" i="4" s="1"/>
  <c r="R125" i="4"/>
  <c r="R126" i="4" s="1"/>
  <c r="S125" i="4"/>
  <c r="S126" i="4" s="1"/>
  <c r="U165" i="4"/>
  <c r="U166" i="4" s="1"/>
  <c r="O245" i="4"/>
  <c r="O246" i="4" s="1"/>
  <c r="S265" i="4"/>
  <c r="S266" i="4" s="1"/>
  <c r="U305" i="4"/>
  <c r="U306" i="4" s="1"/>
  <c r="V345" i="4"/>
  <c r="V346" i="4" s="1"/>
  <c r="Q365" i="4"/>
  <c r="Q366" i="4" s="1"/>
  <c r="V45" i="4"/>
  <c r="N125" i="4"/>
  <c r="N126" i="4" s="1"/>
  <c r="N165" i="4"/>
  <c r="N166" i="4" s="1"/>
  <c r="L205" i="4"/>
  <c r="L206" i="4" s="1"/>
  <c r="V205" i="4"/>
  <c r="V206" i="4" s="1"/>
  <c r="R205" i="4"/>
  <c r="R206" i="4" s="1"/>
  <c r="N225" i="4"/>
  <c r="N226" i="4" s="1"/>
  <c r="S245" i="4"/>
  <c r="S246" i="4" s="1"/>
  <c r="O285" i="4"/>
  <c r="O286" i="4" s="1"/>
  <c r="R285" i="4"/>
  <c r="R286" i="4" s="1"/>
  <c r="S305" i="4"/>
  <c r="S306" i="4" s="1"/>
  <c r="O325" i="4"/>
  <c r="O326" i="4" s="1"/>
  <c r="O345" i="4"/>
  <c r="O346" i="4" s="1"/>
  <c r="W385" i="4"/>
  <c r="W386" i="4" s="1"/>
  <c r="R385" i="4"/>
  <c r="R386" i="4" s="1"/>
  <c r="N405" i="4"/>
  <c r="N406" i="4" s="1"/>
  <c r="I401" i="4"/>
  <c r="S405" i="4"/>
  <c r="S406" i="4" s="1"/>
  <c r="AD584" i="19"/>
  <c r="AZ584" i="19" s="1"/>
  <c r="AD589" i="19"/>
  <c r="AZ589" i="19" s="1"/>
  <c r="AD590" i="19"/>
  <c r="AZ590" i="19" s="1"/>
  <c r="S39" i="4"/>
  <c r="S40" i="4" s="1"/>
  <c r="U39" i="4"/>
  <c r="U40" i="4" s="1"/>
  <c r="Q59" i="4"/>
  <c r="Q60" i="4" s="1"/>
  <c r="P79" i="4"/>
  <c r="P80" i="4" s="1"/>
  <c r="K79" i="4"/>
  <c r="K80" i="4" s="1"/>
  <c r="K81" i="4" s="1"/>
  <c r="Q99" i="4"/>
  <c r="Q100" i="4" s="1"/>
  <c r="M79" i="4"/>
  <c r="M80" i="4" s="1"/>
  <c r="O139" i="4"/>
  <c r="O140" i="4" s="1"/>
  <c r="U139" i="4"/>
  <c r="U140" i="4" s="1"/>
  <c r="U159" i="4"/>
  <c r="U160" i="4" s="1"/>
  <c r="T179" i="4"/>
  <c r="T180" i="4" s="1"/>
  <c r="M179" i="4"/>
  <c r="M180" i="4" s="1"/>
  <c r="S199" i="4"/>
  <c r="S200" i="4" s="1"/>
  <c r="U279" i="4"/>
  <c r="U280" i="4" s="1"/>
  <c r="Q279" i="4"/>
  <c r="Q280" i="4" s="1"/>
  <c r="V359" i="4"/>
  <c r="V360" i="4" s="1"/>
  <c r="W359" i="4"/>
  <c r="W360" i="4" s="1"/>
  <c r="Q239" i="4"/>
  <c r="Q240" i="4" s="1"/>
  <c r="K239" i="4"/>
  <c r="K240" i="4" s="1"/>
  <c r="M259" i="4"/>
  <c r="M260" i="4" s="1"/>
  <c r="P259" i="4"/>
  <c r="P260" i="4" s="1"/>
  <c r="P261" i="4" s="1"/>
  <c r="R299" i="4"/>
  <c r="R300" i="4" s="1"/>
  <c r="P319" i="4"/>
  <c r="P320" i="4" s="1"/>
  <c r="W339" i="4"/>
  <c r="W340" i="4" s="1"/>
  <c r="R339" i="4"/>
  <c r="R340" i="4" s="1"/>
  <c r="P339" i="4"/>
  <c r="P340" i="4" s="1"/>
  <c r="V379" i="4"/>
  <c r="V380" i="4" s="1"/>
  <c r="O399" i="4"/>
  <c r="O400" i="4" s="1"/>
  <c r="W165" i="4"/>
  <c r="W166" i="4" s="1"/>
  <c r="AD582" i="19"/>
  <c r="AZ582" i="19" s="1"/>
  <c r="R39" i="4"/>
  <c r="R40" i="4" s="1"/>
  <c r="U79" i="4"/>
  <c r="U80" i="4" s="1"/>
  <c r="M99" i="4"/>
  <c r="M100" i="4" s="1"/>
  <c r="S139" i="4"/>
  <c r="S140" i="4" s="1"/>
  <c r="S159" i="4"/>
  <c r="S160" i="4" s="1"/>
  <c r="R199" i="4"/>
  <c r="R200" i="4" s="1"/>
  <c r="L279" i="4"/>
  <c r="L280" i="4" s="1"/>
  <c r="O359" i="4"/>
  <c r="O360" i="4" s="1"/>
  <c r="P299" i="4"/>
  <c r="P300" i="4" s="1"/>
  <c r="Q339" i="4"/>
  <c r="Q340" i="4" s="1"/>
  <c r="P85" i="4"/>
  <c r="P86" i="4" s="1"/>
  <c r="M125" i="4"/>
  <c r="M126" i="4" s="1"/>
  <c r="N205" i="4"/>
  <c r="N206" i="4" s="1"/>
  <c r="U225" i="4"/>
  <c r="U226" i="4" s="1"/>
  <c r="M245" i="4"/>
  <c r="M246" i="4" s="1"/>
  <c r="T265" i="4"/>
  <c r="T266" i="4" s="1"/>
  <c r="V285" i="4"/>
  <c r="V286" i="4" s="1"/>
  <c r="R305" i="4"/>
  <c r="R306" i="4" s="1"/>
  <c r="P405" i="4"/>
  <c r="P406" i="4" s="1"/>
  <c r="U45" i="4"/>
  <c r="R85" i="4"/>
  <c r="R86" i="4" s="1"/>
  <c r="U125" i="4"/>
  <c r="U126" i="4" s="1"/>
  <c r="N145" i="4"/>
  <c r="N146" i="4" s="1"/>
  <c r="W145" i="4"/>
  <c r="W146" i="4" s="1"/>
  <c r="S165" i="4"/>
  <c r="S166" i="4" s="1"/>
  <c r="T185" i="4"/>
  <c r="T186" i="4" s="1"/>
  <c r="M265" i="4"/>
  <c r="M266" i="4" s="1"/>
  <c r="O45" i="4"/>
  <c r="S45" i="4"/>
  <c r="P45" i="4"/>
  <c r="N85" i="4"/>
  <c r="N86" i="4" s="1"/>
  <c r="O85" i="4"/>
  <c r="O86" i="4" s="1"/>
  <c r="Q125" i="4"/>
  <c r="Q126" i="4" s="1"/>
  <c r="R145" i="4"/>
  <c r="R146" i="4" s="1"/>
  <c r="P145" i="4"/>
  <c r="P146" i="4" s="1"/>
  <c r="V165" i="4"/>
  <c r="V166" i="4" s="1"/>
  <c r="Q165" i="4"/>
  <c r="Q166" i="4" s="1"/>
  <c r="O185" i="4"/>
  <c r="O186" i="4" s="1"/>
  <c r="T205" i="4"/>
  <c r="T206" i="4" s="1"/>
  <c r="V225" i="4"/>
  <c r="V226" i="4" s="1"/>
  <c r="Q225" i="4"/>
  <c r="Q226" i="4" s="1"/>
  <c r="P245" i="4"/>
  <c r="P246" i="4" s="1"/>
  <c r="P241" i="4" s="1"/>
  <c r="L245" i="4"/>
  <c r="L246" i="4" s="1"/>
  <c r="U265" i="4"/>
  <c r="U266" i="4" s="1"/>
  <c r="Q265" i="4"/>
  <c r="Q266" i="4" s="1"/>
  <c r="W285" i="4"/>
  <c r="W286" i="4" s="1"/>
  <c r="P305" i="4"/>
  <c r="P306" i="4" s="1"/>
  <c r="N325" i="4"/>
  <c r="N326" i="4" s="1"/>
  <c r="M345" i="4"/>
  <c r="M346" i="4" s="1"/>
  <c r="W345" i="4"/>
  <c r="W346" i="4" s="1"/>
  <c r="S345" i="4"/>
  <c r="S346" i="4" s="1"/>
  <c r="U365" i="4"/>
  <c r="U366" i="4" s="1"/>
  <c r="U385" i="4"/>
  <c r="U386" i="4" s="1"/>
  <c r="T385" i="4"/>
  <c r="T386" i="4" s="1"/>
  <c r="V405" i="4"/>
  <c r="V406" i="4" s="1"/>
  <c r="Q405" i="4"/>
  <c r="Q406" i="4" s="1"/>
  <c r="N157" i="19"/>
  <c r="AJ148" i="19" s="1"/>
  <c r="Q188" i="19"/>
  <c r="AM178" i="19" s="1"/>
  <c r="BI178" i="19" s="1"/>
  <c r="L312" i="19"/>
  <c r="AH288" i="19" s="1"/>
  <c r="BD288" i="19" s="1"/>
  <c r="O343" i="19"/>
  <c r="AK342" i="19" s="1"/>
  <c r="BG342" i="19" s="1"/>
  <c r="J374" i="19"/>
  <c r="AF356" i="19" s="1"/>
  <c r="BB356" i="19" s="1"/>
  <c r="I405" i="19"/>
  <c r="AE395" i="19" s="1"/>
  <c r="BA395" i="19" s="1"/>
  <c r="R381" i="19"/>
  <c r="R382" i="19" s="1"/>
  <c r="R383" i="19" s="1"/>
  <c r="M498" i="19"/>
  <c r="AI488" i="19" s="1"/>
  <c r="BE488" i="19" s="1"/>
  <c r="J474" i="19"/>
  <c r="R529" i="19"/>
  <c r="S560" i="19"/>
  <c r="AO542" i="19" s="1"/>
  <c r="BK542" i="19" s="1"/>
  <c r="J629" i="19"/>
  <c r="R629" i="19"/>
  <c r="R630" i="19" s="1"/>
  <c r="R631" i="19" s="1"/>
  <c r="R632" i="19" s="1"/>
  <c r="R633" i="19" s="1"/>
  <c r="R634" i="19" s="1"/>
  <c r="R635" i="19" s="1"/>
  <c r="R636" i="19" s="1"/>
  <c r="R637" i="19" s="1"/>
  <c r="R638" i="19" s="1"/>
  <c r="R639" i="19" s="1"/>
  <c r="R640" i="19" s="1"/>
  <c r="R641" i="19" s="1"/>
  <c r="R642" i="19" s="1"/>
  <c r="R643" i="19" s="1"/>
  <c r="R644" i="19" s="1"/>
  <c r="R645" i="19" s="1"/>
  <c r="R646" i="19" s="1"/>
  <c r="R647" i="19" s="1"/>
  <c r="R648" i="19" s="1"/>
  <c r="R649" i="19" s="1"/>
  <c r="R650" i="19" s="1"/>
  <c r="R651" i="19" s="1"/>
  <c r="R652" i="19" s="1"/>
  <c r="AN652" i="19" s="1"/>
  <c r="BJ652" i="19" s="1"/>
  <c r="AD569" i="19"/>
  <c r="AZ569" i="19" s="1"/>
  <c r="AD574" i="19"/>
  <c r="AZ574" i="19" s="1"/>
  <c r="AD570" i="19"/>
  <c r="AZ570" i="19" s="1"/>
  <c r="U343" i="19"/>
  <c r="AQ327" i="19" s="1"/>
  <c r="BM327" i="19" s="1"/>
  <c r="T59" i="4"/>
  <c r="T60" i="4" s="1"/>
  <c r="Q79" i="4"/>
  <c r="Q80" i="4" s="1"/>
  <c r="N99" i="4"/>
  <c r="N100" i="4" s="1"/>
  <c r="U99" i="4"/>
  <c r="U100" i="4" s="1"/>
  <c r="Q139" i="4"/>
  <c r="Q140" i="4" s="1"/>
  <c r="R139" i="4"/>
  <c r="R140" i="4" s="1"/>
  <c r="P159" i="4"/>
  <c r="P160" i="4" s="1"/>
  <c r="T199" i="4"/>
  <c r="T200" i="4" s="1"/>
  <c r="U199" i="4"/>
  <c r="U200" i="4" s="1"/>
  <c r="K279" i="4"/>
  <c r="K280" i="4" s="1"/>
  <c r="K281" i="4" s="1"/>
  <c r="V279" i="4"/>
  <c r="V280" i="4" s="1"/>
  <c r="M359" i="4"/>
  <c r="M360" i="4" s="1"/>
  <c r="U219" i="4"/>
  <c r="U220" i="4" s="1"/>
  <c r="R239" i="4"/>
  <c r="R240" i="4" s="1"/>
  <c r="O259" i="4"/>
  <c r="O260" i="4" s="1"/>
  <c r="Q319" i="4"/>
  <c r="Q320" i="4" s="1"/>
  <c r="W319" i="4"/>
  <c r="W320" i="4" s="1"/>
  <c r="N339" i="4"/>
  <c r="N340" i="4" s="1"/>
  <c r="N399" i="4"/>
  <c r="N400" i="4" s="1"/>
  <c r="V399" i="4"/>
  <c r="V400" i="4" s="1"/>
  <c r="V85" i="4"/>
  <c r="V86" i="4" s="1"/>
  <c r="W85" i="4"/>
  <c r="W86" i="4" s="1"/>
  <c r="T145" i="4"/>
  <c r="T146" i="4" s="1"/>
  <c r="T141" i="4" s="1"/>
  <c r="R225" i="4"/>
  <c r="R226" i="4" s="1"/>
  <c r="V365" i="4"/>
  <c r="V366" i="4" s="1"/>
  <c r="R405" i="4"/>
  <c r="R406" i="4" s="1"/>
  <c r="R79" i="4"/>
  <c r="R80" i="4" s="1"/>
  <c r="S85" i="4"/>
  <c r="S86" i="4" s="1"/>
  <c r="U145" i="4"/>
  <c r="U146" i="4" s="1"/>
  <c r="P185" i="4"/>
  <c r="P186" i="4" s="1"/>
  <c r="W265" i="4"/>
  <c r="W266" i="4" s="1"/>
  <c r="U325" i="4"/>
  <c r="U326" i="4" s="1"/>
  <c r="L157" i="19"/>
  <c r="AH138" i="19" s="1"/>
  <c r="BD138" i="19" s="1"/>
  <c r="U219" i="19"/>
  <c r="AQ218" i="19" s="1"/>
  <c r="BM218" i="19" s="1"/>
  <c r="M250" i="19"/>
  <c r="U281" i="19"/>
  <c r="AQ275" i="19" s="1"/>
  <c r="BM275" i="19" s="1"/>
  <c r="P343" i="19"/>
  <c r="AL323" i="19" s="1"/>
  <c r="BH323" i="19" s="1"/>
  <c r="W45" i="4"/>
  <c r="T45" i="4"/>
  <c r="Q85" i="4"/>
  <c r="Q86" i="4" s="1"/>
  <c r="O125" i="4"/>
  <c r="O126" i="4" s="1"/>
  <c r="T125" i="4"/>
  <c r="T126" i="4" s="1"/>
  <c r="V145" i="4"/>
  <c r="V146" i="4" s="1"/>
  <c r="S145" i="4"/>
  <c r="S146" i="4" s="1"/>
  <c r="M185" i="4"/>
  <c r="M186" i="4" s="1"/>
  <c r="W185" i="4"/>
  <c r="W186" i="4" s="1"/>
  <c r="R185" i="4"/>
  <c r="R186" i="4" s="1"/>
  <c r="P205" i="4"/>
  <c r="P206" i="4" s="1"/>
  <c r="S205" i="4"/>
  <c r="S206" i="4" s="1"/>
  <c r="V245" i="4"/>
  <c r="V246" i="4" s="1"/>
  <c r="T245" i="4"/>
  <c r="T246" i="4" s="1"/>
  <c r="V265" i="4"/>
  <c r="V266" i="4" s="1"/>
  <c r="N265" i="4"/>
  <c r="N266" i="4" s="1"/>
  <c r="U285" i="4"/>
  <c r="U286" i="4" s="1"/>
  <c r="N305" i="4"/>
  <c r="N306" i="4" s="1"/>
  <c r="P325" i="4"/>
  <c r="P326" i="4" s="1"/>
  <c r="U345" i="4"/>
  <c r="U346" i="4" s="1"/>
  <c r="R365" i="4"/>
  <c r="R366" i="4" s="1"/>
  <c r="L405" i="4"/>
  <c r="L406" i="4" s="1"/>
  <c r="P157" i="19"/>
  <c r="AL137" i="19" s="1"/>
  <c r="L188" i="19"/>
  <c r="AH176" i="19" s="1"/>
  <c r="BD176" i="19" s="1"/>
  <c r="J312" i="19"/>
  <c r="L343" i="19"/>
  <c r="AH327" i="19" s="1"/>
  <c r="BD327" i="19" s="1"/>
  <c r="P188" i="19"/>
  <c r="AL176" i="19" s="1"/>
  <c r="BH176" i="19" s="1"/>
  <c r="AD578" i="19"/>
  <c r="AZ578" i="19" s="1"/>
  <c r="AD580" i="19"/>
  <c r="AZ580" i="19" s="1"/>
  <c r="AD575" i="19"/>
  <c r="AZ575" i="19" s="1"/>
  <c r="S79" i="4"/>
  <c r="S80" i="4" s="1"/>
  <c r="K99" i="4"/>
  <c r="K100" i="4" s="1"/>
  <c r="K139" i="4"/>
  <c r="K140" i="4" s="1"/>
  <c r="K141" i="4" s="1"/>
  <c r="R159" i="4"/>
  <c r="R160" i="4" s="1"/>
  <c r="Q199" i="4"/>
  <c r="Q200" i="4" s="1"/>
  <c r="W279" i="4"/>
  <c r="W280" i="4" s="1"/>
  <c r="U239" i="4"/>
  <c r="U240" i="4" s="1"/>
  <c r="U241" i="4" s="1"/>
  <c r="W259" i="4"/>
  <c r="W260" i="4" s="1"/>
  <c r="K319" i="4"/>
  <c r="K320" i="4" s="1"/>
  <c r="O379" i="4"/>
  <c r="O380" i="4" s="1"/>
  <c r="P379" i="4"/>
  <c r="P380" i="4" s="1"/>
  <c r="R399" i="4"/>
  <c r="R400" i="4" s="1"/>
  <c r="I35" i="6"/>
  <c r="C17" i="1"/>
  <c r="N4" i="25"/>
  <c r="N4" i="26"/>
  <c r="N15" i="27"/>
  <c r="O4" i="17"/>
  <c r="D5" i="1"/>
  <c r="N4" i="24"/>
  <c r="J241" i="4"/>
  <c r="J15" i="6"/>
  <c r="L8" i="6"/>
  <c r="M17" i="28"/>
  <c r="K12" i="28"/>
  <c r="K10" i="28"/>
  <c r="L9" i="28"/>
  <c r="L8" i="28"/>
  <c r="I64" i="19"/>
  <c r="I40" i="19"/>
  <c r="I41" i="19" s="1"/>
  <c r="I42" i="19" s="1"/>
  <c r="I43" i="19" s="1"/>
  <c r="I44" i="19" s="1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D401" i="4"/>
  <c r="D381" i="4"/>
  <c r="D361" i="4"/>
  <c r="D341" i="4"/>
  <c r="E321" i="4"/>
  <c r="D301" i="4"/>
  <c r="D281" i="4"/>
  <c r="D261" i="4"/>
  <c r="D241" i="4"/>
  <c r="D221" i="4"/>
  <c r="D201" i="4"/>
  <c r="D181" i="4"/>
  <c r="D161" i="4"/>
  <c r="E141" i="4"/>
  <c r="G121" i="4"/>
  <c r="E81" i="4"/>
  <c r="J401" i="4"/>
  <c r="J201" i="4"/>
  <c r="H119" i="4"/>
  <c r="H120" i="4" s="1"/>
  <c r="F16" i="9" s="1"/>
  <c r="J119" i="4"/>
  <c r="J120" i="4" s="1"/>
  <c r="J121" i="4" s="1"/>
  <c r="V119" i="4"/>
  <c r="V120" i="4" s="1"/>
  <c r="S119" i="4"/>
  <c r="S120" i="4" s="1"/>
  <c r="I119" i="4"/>
  <c r="I120" i="4" s="1"/>
  <c r="I121" i="4" s="1"/>
  <c r="Q119" i="4"/>
  <c r="Q120" i="4" s="1"/>
  <c r="U119" i="4"/>
  <c r="U120" i="4" s="1"/>
  <c r="M119" i="4"/>
  <c r="M120" i="4" s="1"/>
  <c r="R119" i="4"/>
  <c r="R120" i="4" s="1"/>
  <c r="K119" i="4"/>
  <c r="K120" i="4" s="1"/>
  <c r="O119" i="4"/>
  <c r="O120" i="4" s="1"/>
  <c r="N119" i="4"/>
  <c r="N120" i="4" s="1"/>
  <c r="P119" i="4"/>
  <c r="P120" i="4" s="1"/>
  <c r="W119" i="4"/>
  <c r="W120" i="4" s="1"/>
  <c r="L119" i="4"/>
  <c r="L120" i="4" s="1"/>
  <c r="T119" i="4"/>
  <c r="T120" i="4" s="1"/>
  <c r="J81" i="4"/>
  <c r="I19" i="4"/>
  <c r="R19" i="4"/>
  <c r="R20" i="4" s="1"/>
  <c r="Q19" i="4"/>
  <c r="Q20" i="4" s="1"/>
  <c r="S19" i="4"/>
  <c r="S20" i="4" s="1"/>
  <c r="O19" i="4"/>
  <c r="O20" i="4" s="1"/>
  <c r="M19" i="4"/>
  <c r="M20" i="4" s="1"/>
  <c r="V19" i="4"/>
  <c r="V20" i="4" s="1"/>
  <c r="T19" i="4"/>
  <c r="T20" i="4" s="1"/>
  <c r="N19" i="4"/>
  <c r="N20" i="4" s="1"/>
  <c r="W19" i="4"/>
  <c r="W20" i="4" s="1"/>
  <c r="U19" i="4"/>
  <c r="U20" i="4" s="1"/>
  <c r="K19" i="4"/>
  <c r="K20" i="4" s="1"/>
  <c r="J19" i="4"/>
  <c r="J20" i="4" s="1"/>
  <c r="P19" i="4"/>
  <c r="P20" i="4" s="1"/>
  <c r="L19" i="4"/>
  <c r="L20" i="4" s="1"/>
  <c r="J13" i="14"/>
  <c r="AI338" i="3"/>
  <c r="AI306" i="3"/>
  <c r="AI274" i="3"/>
  <c r="AI242" i="3"/>
  <c r="AI210" i="3"/>
  <c r="AI178" i="3"/>
  <c r="AI146" i="3"/>
  <c r="AI322" i="3"/>
  <c r="AI194" i="3"/>
  <c r="AI114" i="3"/>
  <c r="AI82" i="3"/>
  <c r="AI50" i="3"/>
  <c r="AI258" i="3"/>
  <c r="AI226" i="3"/>
  <c r="AI130" i="3"/>
  <c r="AI290" i="3"/>
  <c r="AI162" i="3"/>
  <c r="AI66" i="3"/>
  <c r="AI98" i="3"/>
  <c r="AI18" i="3"/>
  <c r="AI34" i="3"/>
  <c r="N15" i="28"/>
  <c r="M4" i="29"/>
  <c r="F23" i="27"/>
  <c r="F25" i="27" s="1"/>
  <c r="BJ302" i="19"/>
  <c r="BJ291" i="19"/>
  <c r="AT247" i="19"/>
  <c r="AT236" i="19"/>
  <c r="AT214" i="19"/>
  <c r="AT203" i="19"/>
  <c r="BK181" i="19"/>
  <c r="BK170" i="19"/>
  <c r="AT148" i="19"/>
  <c r="AT137" i="19"/>
  <c r="AY75" i="19"/>
  <c r="AW75" i="19"/>
  <c r="AT142" i="19"/>
  <c r="BE7" i="19"/>
  <c r="AI7" i="19"/>
  <c r="M7" i="19"/>
  <c r="K14" i="6"/>
  <c r="K15" i="6" s="1"/>
  <c r="L628" i="19"/>
  <c r="L380" i="19"/>
  <c r="L349" i="19"/>
  <c r="L442" i="19"/>
  <c r="L411" i="19"/>
  <c r="L473" i="19"/>
  <c r="L566" i="19"/>
  <c r="L535" i="19"/>
  <c r="L504" i="19"/>
  <c r="L318" i="19"/>
  <c r="L132" i="19"/>
  <c r="L163" i="19"/>
  <c r="L225" i="19"/>
  <c r="L194" i="19"/>
  <c r="L597" i="19"/>
  <c r="L287" i="19"/>
  <c r="L256" i="19"/>
  <c r="L39" i="19"/>
  <c r="L101" i="19"/>
  <c r="L70" i="19"/>
  <c r="AH473" i="19"/>
  <c r="AH566" i="19"/>
  <c r="AH535" i="19"/>
  <c r="AH504" i="19"/>
  <c r="AH597" i="19"/>
  <c r="AH628" i="19"/>
  <c r="AH318" i="19"/>
  <c r="AH380" i="19"/>
  <c r="AH349" i="19"/>
  <c r="AH225" i="19"/>
  <c r="AH194" i="19"/>
  <c r="AH287" i="19"/>
  <c r="AH256" i="19"/>
  <c r="AH442" i="19"/>
  <c r="AH101" i="19"/>
  <c r="AH132" i="19"/>
  <c r="AH411" i="19"/>
  <c r="AH70" i="19"/>
  <c r="AH39" i="19"/>
  <c r="AH163" i="19"/>
  <c r="BD628" i="19"/>
  <c r="BD287" i="19"/>
  <c r="BD380" i="19"/>
  <c r="BD349" i="19"/>
  <c r="BD442" i="19"/>
  <c r="BD411" i="19"/>
  <c r="BD473" i="19"/>
  <c r="BD566" i="19"/>
  <c r="BD535" i="19"/>
  <c r="BD504" i="19"/>
  <c r="BD101" i="19"/>
  <c r="BD597" i="19"/>
  <c r="BD132" i="19"/>
  <c r="BD163" i="19"/>
  <c r="BD70" i="19"/>
  <c r="BD318" i="19"/>
  <c r="BD225" i="19"/>
  <c r="BD194" i="19"/>
  <c r="BD256" i="19"/>
  <c r="BD39" i="19"/>
  <c r="AW64" i="19"/>
  <c r="AU71" i="19"/>
  <c r="AT47" i="19"/>
  <c r="AU44" i="19"/>
  <c r="AX41" i="19"/>
  <c r="AV72" i="19"/>
  <c r="AV71" i="19"/>
  <c r="AV43" i="19"/>
  <c r="AX42" i="19"/>
  <c r="AU72" i="19"/>
  <c r="Z44" i="19"/>
  <c r="D103" i="19"/>
  <c r="D8" i="19"/>
  <c r="C134" i="19"/>
  <c r="D74" i="19"/>
  <c r="Y45" i="19"/>
  <c r="C74" i="19"/>
  <c r="F103" i="19"/>
  <c r="F8" i="19"/>
  <c r="AA43" i="19"/>
  <c r="B73" i="19"/>
  <c r="X73" i="19" s="1"/>
  <c r="X48" i="19"/>
  <c r="AJ636" i="19"/>
  <c r="BF636" i="19" s="1"/>
  <c r="AJ644" i="19"/>
  <c r="BF644" i="19" s="1"/>
  <c r="AJ652" i="19"/>
  <c r="BF652" i="19" s="1"/>
  <c r="AJ631" i="19"/>
  <c r="BF631" i="19" s="1"/>
  <c r="AJ639" i="19"/>
  <c r="BF639" i="19" s="1"/>
  <c r="AJ647" i="19"/>
  <c r="BF647" i="19" s="1"/>
  <c r="AJ641" i="19"/>
  <c r="BF641" i="19" s="1"/>
  <c r="AJ634" i="19"/>
  <c r="BF634" i="19" s="1"/>
  <c r="AJ642" i="19"/>
  <c r="BF642" i="19" s="1"/>
  <c r="AJ650" i="19"/>
  <c r="BF650" i="19" s="1"/>
  <c r="AJ629" i="19"/>
  <c r="BF629" i="19" s="1"/>
  <c r="AJ637" i="19"/>
  <c r="BF637" i="19" s="1"/>
  <c r="AJ645" i="19"/>
  <c r="BF645" i="19" s="1"/>
  <c r="AJ632" i="19"/>
  <c r="BF632" i="19" s="1"/>
  <c r="AJ640" i="19"/>
  <c r="BF640" i="19" s="1"/>
  <c r="AJ648" i="19"/>
  <c r="BF648" i="19" s="1"/>
  <c r="AJ635" i="19"/>
  <c r="BF635" i="19" s="1"/>
  <c r="AJ643" i="19"/>
  <c r="BF643" i="19" s="1"/>
  <c r="AJ651" i="19"/>
  <c r="BF651" i="19" s="1"/>
  <c r="AJ633" i="19"/>
  <c r="BF633" i="19" s="1"/>
  <c r="AJ649" i="19"/>
  <c r="BF649" i="19" s="1"/>
  <c r="AJ630" i="19"/>
  <c r="BF630" i="19" s="1"/>
  <c r="AJ638" i="19"/>
  <c r="BF638" i="19" s="1"/>
  <c r="AJ646" i="19"/>
  <c r="BF646" i="19" s="1"/>
  <c r="AK633" i="19"/>
  <c r="BG633" i="19" s="1"/>
  <c r="AK641" i="19"/>
  <c r="BG641" i="19" s="1"/>
  <c r="AK649" i="19"/>
  <c r="BG649" i="19" s="1"/>
  <c r="AK646" i="19"/>
  <c r="BG646" i="19" s="1"/>
  <c r="AK636" i="19"/>
  <c r="BG636" i="19" s="1"/>
  <c r="AK644" i="19"/>
  <c r="BG644" i="19" s="1"/>
  <c r="AK652" i="19"/>
  <c r="BG652" i="19" s="1"/>
  <c r="AK631" i="19"/>
  <c r="BG631" i="19" s="1"/>
  <c r="AK639" i="19"/>
  <c r="BG639" i="19" s="1"/>
  <c r="AK647" i="19"/>
  <c r="BG647" i="19" s="1"/>
  <c r="AK634" i="19"/>
  <c r="BG634" i="19" s="1"/>
  <c r="AK642" i="19"/>
  <c r="BG642" i="19" s="1"/>
  <c r="AK650" i="19"/>
  <c r="BG650" i="19" s="1"/>
  <c r="AK629" i="19"/>
  <c r="BG629" i="19" s="1"/>
  <c r="AK637" i="19"/>
  <c r="BG637" i="19" s="1"/>
  <c r="AK645" i="19"/>
  <c r="BG645" i="19" s="1"/>
  <c r="AK632" i="19"/>
  <c r="BG632" i="19" s="1"/>
  <c r="AK640" i="19"/>
  <c r="BG640" i="19" s="1"/>
  <c r="AK648" i="19"/>
  <c r="BG648" i="19" s="1"/>
  <c r="AK638" i="19"/>
  <c r="BG638" i="19" s="1"/>
  <c r="AK635" i="19"/>
  <c r="BG635" i="19" s="1"/>
  <c r="AK643" i="19"/>
  <c r="BG643" i="19" s="1"/>
  <c r="AK651" i="19"/>
  <c r="BG651" i="19" s="1"/>
  <c r="AK630" i="19"/>
  <c r="BG630" i="19" s="1"/>
  <c r="AD630" i="19"/>
  <c r="AZ630" i="19" s="1"/>
  <c r="AD638" i="19"/>
  <c r="AZ638" i="19" s="1"/>
  <c r="AD646" i="19"/>
  <c r="AZ646" i="19" s="1"/>
  <c r="AD633" i="19"/>
  <c r="AZ633" i="19" s="1"/>
  <c r="AD641" i="19"/>
  <c r="AZ641" i="19" s="1"/>
  <c r="AD649" i="19"/>
  <c r="AZ649" i="19" s="1"/>
  <c r="AD635" i="19"/>
  <c r="AZ635" i="19" s="1"/>
  <c r="AD643" i="19"/>
  <c r="AZ643" i="19" s="1"/>
  <c r="AD636" i="19"/>
  <c r="AZ636" i="19" s="1"/>
  <c r="AD644" i="19"/>
  <c r="AZ644" i="19" s="1"/>
  <c r="AD652" i="19"/>
  <c r="AZ652" i="19" s="1"/>
  <c r="AD631" i="19"/>
  <c r="AZ631" i="19" s="1"/>
  <c r="AD639" i="19"/>
  <c r="AZ639" i="19" s="1"/>
  <c r="AD647" i="19"/>
  <c r="AZ647" i="19" s="1"/>
  <c r="AD634" i="19"/>
  <c r="AZ634" i="19" s="1"/>
  <c r="AD642" i="19"/>
  <c r="AZ642" i="19" s="1"/>
  <c r="AD650" i="19"/>
  <c r="AZ650" i="19" s="1"/>
  <c r="AD629" i="19"/>
  <c r="AZ629" i="19" s="1"/>
  <c r="AD637" i="19"/>
  <c r="AZ637" i="19" s="1"/>
  <c r="AD645" i="19"/>
  <c r="AZ645" i="19" s="1"/>
  <c r="AD632" i="19"/>
  <c r="AZ632" i="19" s="1"/>
  <c r="AD640" i="19"/>
  <c r="AZ640" i="19" s="1"/>
  <c r="AD648" i="19"/>
  <c r="AZ648" i="19" s="1"/>
  <c r="AD651" i="19"/>
  <c r="AZ651" i="19" s="1"/>
  <c r="AE635" i="19"/>
  <c r="BA635" i="19" s="1"/>
  <c r="AE643" i="19"/>
  <c r="BA643" i="19" s="1"/>
  <c r="AE651" i="19"/>
  <c r="BA651" i="19" s="1"/>
  <c r="AE630" i="19"/>
  <c r="BA630" i="19" s="1"/>
  <c r="AE638" i="19"/>
  <c r="BA638" i="19" s="1"/>
  <c r="AE646" i="19"/>
  <c r="BA646" i="19" s="1"/>
  <c r="AE633" i="19"/>
  <c r="BA633" i="19" s="1"/>
  <c r="AE641" i="19"/>
  <c r="BA641" i="19" s="1"/>
  <c r="AE649" i="19"/>
  <c r="BA649" i="19" s="1"/>
  <c r="AE632" i="19"/>
  <c r="BA632" i="19" s="1"/>
  <c r="AE640" i="19"/>
  <c r="BA640" i="19" s="1"/>
  <c r="AE648" i="19"/>
  <c r="BA648" i="19" s="1"/>
  <c r="AE636" i="19"/>
  <c r="BA636" i="19" s="1"/>
  <c r="AE644" i="19"/>
  <c r="BA644" i="19" s="1"/>
  <c r="AE652" i="19"/>
  <c r="BA652" i="19" s="1"/>
  <c r="AE631" i="19"/>
  <c r="BA631" i="19" s="1"/>
  <c r="AE639" i="19"/>
  <c r="BA639" i="19" s="1"/>
  <c r="AE647" i="19"/>
  <c r="BA647" i="19" s="1"/>
  <c r="AE634" i="19"/>
  <c r="BA634" i="19" s="1"/>
  <c r="AE642" i="19"/>
  <c r="BA642" i="19" s="1"/>
  <c r="AE650" i="19"/>
  <c r="BA650" i="19" s="1"/>
  <c r="AE629" i="19"/>
  <c r="BA629" i="19" s="1"/>
  <c r="AE637" i="19"/>
  <c r="BA637" i="19" s="1"/>
  <c r="AE645" i="19"/>
  <c r="BA645" i="19" s="1"/>
  <c r="Y629" i="19"/>
  <c r="AU629" i="19" s="1"/>
  <c r="Y637" i="19"/>
  <c r="AU637" i="19" s="1"/>
  <c r="Y645" i="19"/>
  <c r="AU645" i="19" s="1"/>
  <c r="Y632" i="19"/>
  <c r="AU632" i="19" s="1"/>
  <c r="Y640" i="19"/>
  <c r="AU640" i="19" s="1"/>
  <c r="Y648" i="19"/>
  <c r="AU648" i="19" s="1"/>
  <c r="Y635" i="19"/>
  <c r="AU635" i="19" s="1"/>
  <c r="Y643" i="19"/>
  <c r="AU643" i="19" s="1"/>
  <c r="Y651" i="19"/>
  <c r="AU651" i="19" s="1"/>
  <c r="Y642" i="19"/>
  <c r="AU642" i="19" s="1"/>
  <c r="Y650" i="19"/>
  <c r="AU650" i="19" s="1"/>
  <c r="Y630" i="19"/>
  <c r="AU630" i="19" s="1"/>
  <c r="Y638" i="19"/>
  <c r="AU638" i="19" s="1"/>
  <c r="Y646" i="19"/>
  <c r="AU646" i="19" s="1"/>
  <c r="Y633" i="19"/>
  <c r="AU633" i="19" s="1"/>
  <c r="Y641" i="19"/>
  <c r="AU641" i="19" s="1"/>
  <c r="Y649" i="19"/>
  <c r="AU649" i="19" s="1"/>
  <c r="Y636" i="19"/>
  <c r="AU636" i="19" s="1"/>
  <c r="Y644" i="19"/>
  <c r="AU644" i="19" s="1"/>
  <c r="Y652" i="19"/>
  <c r="AU652" i="19" s="1"/>
  <c r="Y631" i="19"/>
  <c r="AU631" i="19" s="1"/>
  <c r="Y639" i="19"/>
  <c r="AU639" i="19" s="1"/>
  <c r="Y647" i="19"/>
  <c r="AU647" i="19" s="1"/>
  <c r="Y634" i="19"/>
  <c r="AU634" i="19" s="1"/>
  <c r="AA631" i="19"/>
  <c r="AW631" i="19" s="1"/>
  <c r="AA639" i="19"/>
  <c r="AW639" i="19" s="1"/>
  <c r="AA647" i="19"/>
  <c r="AW647" i="19" s="1"/>
  <c r="AA634" i="19"/>
  <c r="AW634" i="19" s="1"/>
  <c r="AA642" i="19"/>
  <c r="AW642" i="19" s="1"/>
  <c r="AA650" i="19"/>
  <c r="AW650" i="19" s="1"/>
  <c r="AA629" i="19"/>
  <c r="AW629" i="19" s="1"/>
  <c r="AA637" i="19"/>
  <c r="AW637" i="19" s="1"/>
  <c r="AA645" i="19"/>
  <c r="AW645" i="19" s="1"/>
  <c r="AA632" i="19"/>
  <c r="AW632" i="19" s="1"/>
  <c r="AA640" i="19"/>
  <c r="AW640" i="19" s="1"/>
  <c r="AA648" i="19"/>
  <c r="AW648" i="19" s="1"/>
  <c r="AA635" i="19"/>
  <c r="AW635" i="19" s="1"/>
  <c r="AA643" i="19"/>
  <c r="AW643" i="19" s="1"/>
  <c r="AA651" i="19"/>
  <c r="AW651" i="19" s="1"/>
  <c r="AA630" i="19"/>
  <c r="AW630" i="19" s="1"/>
  <c r="AA638" i="19"/>
  <c r="AW638" i="19" s="1"/>
  <c r="AA646" i="19"/>
  <c r="AW646" i="19" s="1"/>
  <c r="AA636" i="19"/>
  <c r="AW636" i="19" s="1"/>
  <c r="AA652" i="19"/>
  <c r="AW652" i="19" s="1"/>
  <c r="AA633" i="19"/>
  <c r="AW633" i="19" s="1"/>
  <c r="AA641" i="19"/>
  <c r="AW641" i="19" s="1"/>
  <c r="AA649" i="19"/>
  <c r="AW649" i="19" s="1"/>
  <c r="AA644" i="19"/>
  <c r="AW644" i="19" s="1"/>
  <c r="B629" i="19"/>
  <c r="B630" i="19" s="1"/>
  <c r="B631" i="19" s="1"/>
  <c r="B632" i="19" s="1"/>
  <c r="B633" i="19" s="1"/>
  <c r="B634" i="19" s="1"/>
  <c r="B635" i="19" s="1"/>
  <c r="B636" i="19" s="1"/>
  <c r="B637" i="19" s="1"/>
  <c r="B638" i="19" s="1"/>
  <c r="B639" i="19" s="1"/>
  <c r="B640" i="19" s="1"/>
  <c r="B641" i="19" s="1"/>
  <c r="B642" i="19" s="1"/>
  <c r="B643" i="19" s="1"/>
  <c r="B644" i="19" s="1"/>
  <c r="B645" i="19" s="1"/>
  <c r="B646" i="19" s="1"/>
  <c r="B647" i="19" s="1"/>
  <c r="B648" i="19" s="1"/>
  <c r="B649" i="19" s="1"/>
  <c r="B650" i="19" s="1"/>
  <c r="B651" i="19" s="1"/>
  <c r="B652" i="19" s="1"/>
  <c r="B653" i="19"/>
  <c r="AO598" i="19"/>
  <c r="BK598" i="19" s="1"/>
  <c r="AO606" i="19"/>
  <c r="BK606" i="19" s="1"/>
  <c r="AO614" i="19"/>
  <c r="BK614" i="19" s="1"/>
  <c r="AO601" i="19"/>
  <c r="BK601" i="19" s="1"/>
  <c r="AO609" i="19"/>
  <c r="BK609" i="19" s="1"/>
  <c r="AO617" i="19"/>
  <c r="BK617" i="19" s="1"/>
  <c r="AO604" i="19"/>
  <c r="BK604" i="19" s="1"/>
  <c r="AO612" i="19"/>
  <c r="BK612" i="19" s="1"/>
  <c r="AO620" i="19"/>
  <c r="BK620" i="19" s="1"/>
  <c r="AO603" i="19"/>
  <c r="BK603" i="19" s="1"/>
  <c r="AO611" i="19"/>
  <c r="BK611" i="19" s="1"/>
  <c r="AO619" i="19"/>
  <c r="BK619" i="19" s="1"/>
  <c r="AO599" i="19"/>
  <c r="BK599" i="19" s="1"/>
  <c r="AO607" i="19"/>
  <c r="BK607" i="19" s="1"/>
  <c r="AO615" i="19"/>
  <c r="BK615" i="19" s="1"/>
  <c r="AO602" i="19"/>
  <c r="BK602" i="19" s="1"/>
  <c r="AO610" i="19"/>
  <c r="BK610" i="19" s="1"/>
  <c r="AO618" i="19"/>
  <c r="BK618" i="19" s="1"/>
  <c r="AO605" i="19"/>
  <c r="BK605" i="19" s="1"/>
  <c r="AO613" i="19"/>
  <c r="BK613" i="19" s="1"/>
  <c r="AO621" i="19"/>
  <c r="BK621" i="19" s="1"/>
  <c r="AO600" i="19"/>
  <c r="BK600" i="19" s="1"/>
  <c r="AO608" i="19"/>
  <c r="BK608" i="19" s="1"/>
  <c r="AO616" i="19"/>
  <c r="BK616" i="19" s="1"/>
  <c r="AA600" i="19"/>
  <c r="AW600" i="19" s="1"/>
  <c r="AA608" i="19"/>
  <c r="AW608" i="19" s="1"/>
  <c r="AA616" i="19"/>
  <c r="AW616" i="19" s="1"/>
  <c r="AA621" i="19"/>
  <c r="AW621" i="19" s="1"/>
  <c r="AA603" i="19"/>
  <c r="AW603" i="19" s="1"/>
  <c r="AA611" i="19"/>
  <c r="AW611" i="19" s="1"/>
  <c r="AA619" i="19"/>
  <c r="AW619" i="19" s="1"/>
  <c r="AA598" i="19"/>
  <c r="AW598" i="19" s="1"/>
  <c r="AA606" i="19"/>
  <c r="AW606" i="19" s="1"/>
  <c r="AA614" i="19"/>
  <c r="AW614" i="19" s="1"/>
  <c r="AA601" i="19"/>
  <c r="AW601" i="19" s="1"/>
  <c r="AA609" i="19"/>
  <c r="AW609" i="19" s="1"/>
  <c r="AA617" i="19"/>
  <c r="AW617" i="19" s="1"/>
  <c r="AA605" i="19"/>
  <c r="AW605" i="19" s="1"/>
  <c r="AA604" i="19"/>
  <c r="AW604" i="19" s="1"/>
  <c r="AA612" i="19"/>
  <c r="AW612" i="19" s="1"/>
  <c r="AA620" i="19"/>
  <c r="AW620" i="19" s="1"/>
  <c r="AA599" i="19"/>
  <c r="AW599" i="19" s="1"/>
  <c r="AA607" i="19"/>
  <c r="AW607" i="19" s="1"/>
  <c r="AA615" i="19"/>
  <c r="AW615" i="19" s="1"/>
  <c r="AA602" i="19"/>
  <c r="AW602" i="19" s="1"/>
  <c r="AA610" i="19"/>
  <c r="AW610" i="19" s="1"/>
  <c r="AA618" i="19"/>
  <c r="AW618" i="19" s="1"/>
  <c r="AA613" i="19"/>
  <c r="AW613" i="19" s="1"/>
  <c r="AB605" i="19"/>
  <c r="AX605" i="19" s="1"/>
  <c r="AB613" i="19"/>
  <c r="AX613" i="19" s="1"/>
  <c r="AB621" i="19"/>
  <c r="AX621" i="19" s="1"/>
  <c r="AB600" i="19"/>
  <c r="AX600" i="19" s="1"/>
  <c r="AB608" i="19"/>
  <c r="AX608" i="19" s="1"/>
  <c r="AB616" i="19"/>
  <c r="AX616" i="19" s="1"/>
  <c r="AB603" i="19"/>
  <c r="AX603" i="19" s="1"/>
  <c r="AB611" i="19"/>
  <c r="AX611" i="19" s="1"/>
  <c r="AB619" i="19"/>
  <c r="AX619" i="19" s="1"/>
  <c r="AB618" i="19"/>
  <c r="AX618" i="19" s="1"/>
  <c r="AB598" i="19"/>
  <c r="AX598" i="19" s="1"/>
  <c r="AB606" i="19"/>
  <c r="AX606" i="19" s="1"/>
  <c r="AB614" i="19"/>
  <c r="AX614" i="19" s="1"/>
  <c r="AB602" i="19"/>
  <c r="AX602" i="19" s="1"/>
  <c r="AB610" i="19"/>
  <c r="AX610" i="19" s="1"/>
  <c r="AB601" i="19"/>
  <c r="AX601" i="19" s="1"/>
  <c r="AB609" i="19"/>
  <c r="AX609" i="19" s="1"/>
  <c r="AB617" i="19"/>
  <c r="AX617" i="19" s="1"/>
  <c r="AB604" i="19"/>
  <c r="AX604" i="19" s="1"/>
  <c r="AB612" i="19"/>
  <c r="AX612" i="19" s="1"/>
  <c r="AB620" i="19"/>
  <c r="AX620" i="19" s="1"/>
  <c r="AB599" i="19"/>
  <c r="AX599" i="19" s="1"/>
  <c r="AB607" i="19"/>
  <c r="AX607" i="19" s="1"/>
  <c r="AB615" i="19"/>
  <c r="AX615" i="19" s="1"/>
  <c r="Z603" i="19"/>
  <c r="AV603" i="19" s="1"/>
  <c r="Z611" i="19"/>
  <c r="AV611" i="19" s="1"/>
  <c r="Z619" i="19"/>
  <c r="AV619" i="19" s="1"/>
  <c r="Z598" i="19"/>
  <c r="AV598" i="19" s="1"/>
  <c r="Z606" i="19"/>
  <c r="AV606" i="19" s="1"/>
  <c r="Z614" i="19"/>
  <c r="AV614" i="19" s="1"/>
  <c r="Z600" i="19"/>
  <c r="AV600" i="19" s="1"/>
  <c r="Z601" i="19"/>
  <c r="AV601" i="19" s="1"/>
  <c r="Z609" i="19"/>
  <c r="AV609" i="19" s="1"/>
  <c r="Z617" i="19"/>
  <c r="AV617" i="19" s="1"/>
  <c r="Z608" i="19"/>
  <c r="AV608" i="19" s="1"/>
  <c r="Z604" i="19"/>
  <c r="AV604" i="19" s="1"/>
  <c r="Z612" i="19"/>
  <c r="AV612" i="19" s="1"/>
  <c r="Z620" i="19"/>
  <c r="AV620" i="19" s="1"/>
  <c r="Z599" i="19"/>
  <c r="AV599" i="19" s="1"/>
  <c r="Z607" i="19"/>
  <c r="AV607" i="19" s="1"/>
  <c r="Z615" i="19"/>
  <c r="AV615" i="19" s="1"/>
  <c r="Z602" i="19"/>
  <c r="AV602" i="19" s="1"/>
  <c r="Z610" i="19"/>
  <c r="AV610" i="19" s="1"/>
  <c r="Z618" i="19"/>
  <c r="AV618" i="19" s="1"/>
  <c r="Z605" i="19"/>
  <c r="AV605" i="19" s="1"/>
  <c r="Z613" i="19"/>
  <c r="AV613" i="19" s="1"/>
  <c r="Z621" i="19"/>
  <c r="AV621" i="19" s="1"/>
  <c r="Z616" i="19"/>
  <c r="AV616" i="19" s="1"/>
  <c r="AC602" i="19"/>
  <c r="AY602" i="19" s="1"/>
  <c r="AC610" i="19"/>
  <c r="AY610" i="19" s="1"/>
  <c r="AC618" i="19"/>
  <c r="AY618" i="19" s="1"/>
  <c r="AC605" i="19"/>
  <c r="AY605" i="19" s="1"/>
  <c r="AC613" i="19"/>
  <c r="AY613" i="19" s="1"/>
  <c r="AC621" i="19"/>
  <c r="AY621" i="19" s="1"/>
  <c r="AC600" i="19"/>
  <c r="AY600" i="19" s="1"/>
  <c r="AC608" i="19"/>
  <c r="AY608" i="19" s="1"/>
  <c r="AC616" i="19"/>
  <c r="AY616" i="19" s="1"/>
  <c r="AC607" i="19"/>
  <c r="AY607" i="19" s="1"/>
  <c r="AC615" i="19"/>
  <c r="AY615" i="19" s="1"/>
  <c r="AC603" i="19"/>
  <c r="AY603" i="19" s="1"/>
  <c r="AC611" i="19"/>
  <c r="AY611" i="19" s="1"/>
  <c r="AC619" i="19"/>
  <c r="AY619" i="19" s="1"/>
  <c r="AC598" i="19"/>
  <c r="AY598" i="19" s="1"/>
  <c r="AC606" i="19"/>
  <c r="AY606" i="19" s="1"/>
  <c r="AC614" i="19"/>
  <c r="AY614" i="19" s="1"/>
  <c r="AC599" i="19"/>
  <c r="AY599" i="19" s="1"/>
  <c r="AC601" i="19"/>
  <c r="AY601" i="19" s="1"/>
  <c r="AC609" i="19"/>
  <c r="AY609" i="19" s="1"/>
  <c r="AC617" i="19"/>
  <c r="AY617" i="19" s="1"/>
  <c r="AC604" i="19"/>
  <c r="AY604" i="19" s="1"/>
  <c r="AC612" i="19"/>
  <c r="AY612" i="19" s="1"/>
  <c r="AC620" i="19"/>
  <c r="AY620" i="19" s="1"/>
  <c r="AD598" i="19"/>
  <c r="AZ598" i="19" s="1"/>
  <c r="Y598" i="19"/>
  <c r="AU598" i="19" s="1"/>
  <c r="AE604" i="19"/>
  <c r="BA604" i="19" s="1"/>
  <c r="AE612" i="19"/>
  <c r="BA612" i="19" s="1"/>
  <c r="AE620" i="19"/>
  <c r="BA620" i="19" s="1"/>
  <c r="AE599" i="19"/>
  <c r="BA599" i="19" s="1"/>
  <c r="AE607" i="19"/>
  <c r="BA607" i="19" s="1"/>
  <c r="AE615" i="19"/>
  <c r="BA615" i="19" s="1"/>
  <c r="AE602" i="19"/>
  <c r="BA602" i="19" s="1"/>
  <c r="AE610" i="19"/>
  <c r="BA610" i="19" s="1"/>
  <c r="AE618" i="19"/>
  <c r="BA618" i="19" s="1"/>
  <c r="AE601" i="19"/>
  <c r="BA601" i="19" s="1"/>
  <c r="AE609" i="19"/>
  <c r="BA609" i="19" s="1"/>
  <c r="AE605" i="19"/>
  <c r="BA605" i="19" s="1"/>
  <c r="AE613" i="19"/>
  <c r="BA613" i="19" s="1"/>
  <c r="AE621" i="19"/>
  <c r="BA621" i="19" s="1"/>
  <c r="AE617" i="19"/>
  <c r="BA617" i="19" s="1"/>
  <c r="AE600" i="19"/>
  <c r="BA600" i="19" s="1"/>
  <c r="AE608" i="19"/>
  <c r="BA608" i="19" s="1"/>
  <c r="AE616" i="19"/>
  <c r="BA616" i="19" s="1"/>
  <c r="AE603" i="19"/>
  <c r="BA603" i="19" s="1"/>
  <c r="AE611" i="19"/>
  <c r="BA611" i="19" s="1"/>
  <c r="AE619" i="19"/>
  <c r="BA619" i="19" s="1"/>
  <c r="AE598" i="19"/>
  <c r="BA598" i="19" s="1"/>
  <c r="AE606" i="19"/>
  <c r="BA606" i="19" s="1"/>
  <c r="AE614" i="19"/>
  <c r="BA614" i="19" s="1"/>
  <c r="H599" i="19"/>
  <c r="AD599" i="19" s="1"/>
  <c r="AZ599" i="19" s="1"/>
  <c r="C599" i="19"/>
  <c r="Y599" i="19" s="1"/>
  <c r="AU599" i="19" s="1"/>
  <c r="B598" i="19"/>
  <c r="B599" i="19" s="1"/>
  <c r="B600" i="19" s="1"/>
  <c r="B601" i="19" s="1"/>
  <c r="B602" i="19" s="1"/>
  <c r="B603" i="19" s="1"/>
  <c r="B604" i="19" s="1"/>
  <c r="B605" i="19" s="1"/>
  <c r="B606" i="19" s="1"/>
  <c r="B607" i="19" s="1"/>
  <c r="B608" i="19" s="1"/>
  <c r="B609" i="19" s="1"/>
  <c r="B610" i="19" s="1"/>
  <c r="B611" i="19" s="1"/>
  <c r="B612" i="19" s="1"/>
  <c r="B613" i="19" s="1"/>
  <c r="B614" i="19" s="1"/>
  <c r="B615" i="19" s="1"/>
  <c r="B616" i="19" s="1"/>
  <c r="B617" i="19" s="1"/>
  <c r="B618" i="19" s="1"/>
  <c r="B619" i="19" s="1"/>
  <c r="B620" i="19" s="1"/>
  <c r="B621" i="19" s="1"/>
  <c r="B622" i="19"/>
  <c r="AA567" i="19"/>
  <c r="AW567" i="19" s="1"/>
  <c r="Z572" i="19"/>
  <c r="AV572" i="19" s="1"/>
  <c r="Z580" i="19"/>
  <c r="AV580" i="19" s="1"/>
  <c r="Z588" i="19"/>
  <c r="AV588" i="19" s="1"/>
  <c r="Z571" i="19"/>
  <c r="AV571" i="19" s="1"/>
  <c r="Z587" i="19"/>
  <c r="AV587" i="19" s="1"/>
  <c r="Z567" i="19"/>
  <c r="AV567" i="19" s="1"/>
  <c r="Z575" i="19"/>
  <c r="AV575" i="19" s="1"/>
  <c r="Z583" i="19"/>
  <c r="AV583" i="19" s="1"/>
  <c r="Z570" i="19"/>
  <c r="AV570" i="19" s="1"/>
  <c r="Z578" i="19"/>
  <c r="AV578" i="19" s="1"/>
  <c r="Z586" i="19"/>
  <c r="AV586" i="19" s="1"/>
  <c r="Z573" i="19"/>
  <c r="AV573" i="19" s="1"/>
  <c r="Z581" i="19"/>
  <c r="AV581" i="19" s="1"/>
  <c r="Z589" i="19"/>
  <c r="AV589" i="19" s="1"/>
  <c r="Z568" i="19"/>
  <c r="AV568" i="19" s="1"/>
  <c r="Z576" i="19"/>
  <c r="AV576" i="19" s="1"/>
  <c r="Z584" i="19"/>
  <c r="AV584" i="19" s="1"/>
  <c r="Z574" i="19"/>
  <c r="AV574" i="19" s="1"/>
  <c r="Z582" i="19"/>
  <c r="AV582" i="19" s="1"/>
  <c r="Z590" i="19"/>
  <c r="AV590" i="19" s="1"/>
  <c r="Z569" i="19"/>
  <c r="AV569" i="19" s="1"/>
  <c r="Z577" i="19"/>
  <c r="AV577" i="19" s="1"/>
  <c r="Z585" i="19"/>
  <c r="AV585" i="19" s="1"/>
  <c r="Z579" i="19"/>
  <c r="AV579" i="19" s="1"/>
  <c r="AC567" i="19"/>
  <c r="AY567" i="19" s="1"/>
  <c r="AE573" i="19"/>
  <c r="BA573" i="19" s="1"/>
  <c r="AE581" i="19"/>
  <c r="BA581" i="19" s="1"/>
  <c r="AE589" i="19"/>
  <c r="BA589" i="19" s="1"/>
  <c r="AE568" i="19"/>
  <c r="BA568" i="19" s="1"/>
  <c r="AE576" i="19"/>
  <c r="BA576" i="19" s="1"/>
  <c r="AE584" i="19"/>
  <c r="BA584" i="19" s="1"/>
  <c r="AE572" i="19"/>
  <c r="BA572" i="19" s="1"/>
  <c r="AE580" i="19"/>
  <c r="BA580" i="19" s="1"/>
  <c r="AE571" i="19"/>
  <c r="BA571" i="19" s="1"/>
  <c r="AE579" i="19"/>
  <c r="BA579" i="19" s="1"/>
  <c r="AE587" i="19"/>
  <c r="BA587" i="19" s="1"/>
  <c r="AE574" i="19"/>
  <c r="BA574" i="19" s="1"/>
  <c r="AE582" i="19"/>
  <c r="BA582" i="19" s="1"/>
  <c r="AE590" i="19"/>
  <c r="BA590" i="19" s="1"/>
  <c r="AE588" i="19"/>
  <c r="BA588" i="19" s="1"/>
  <c r="AE569" i="19"/>
  <c r="BA569" i="19" s="1"/>
  <c r="AE577" i="19"/>
  <c r="BA577" i="19" s="1"/>
  <c r="AE585" i="19"/>
  <c r="BA585" i="19" s="1"/>
  <c r="AE567" i="19"/>
  <c r="BA567" i="19" s="1"/>
  <c r="AE575" i="19"/>
  <c r="BA575" i="19" s="1"/>
  <c r="AE583" i="19"/>
  <c r="BA583" i="19" s="1"/>
  <c r="AE570" i="19"/>
  <c r="BA570" i="19" s="1"/>
  <c r="AE578" i="19"/>
  <c r="BA578" i="19" s="1"/>
  <c r="AE586" i="19"/>
  <c r="BA586" i="19" s="1"/>
  <c r="AQ569" i="19"/>
  <c r="BM569" i="19" s="1"/>
  <c r="AQ577" i="19"/>
  <c r="BM577" i="19" s="1"/>
  <c r="AQ585" i="19"/>
  <c r="BM585" i="19" s="1"/>
  <c r="AQ568" i="19"/>
  <c r="BM568" i="19" s="1"/>
  <c r="AQ572" i="19"/>
  <c r="BM572" i="19" s="1"/>
  <c r="AQ580" i="19"/>
  <c r="BM580" i="19" s="1"/>
  <c r="AQ588" i="19"/>
  <c r="BM588" i="19" s="1"/>
  <c r="AQ567" i="19"/>
  <c r="BM567" i="19" s="1"/>
  <c r="AQ575" i="19"/>
  <c r="BM575" i="19" s="1"/>
  <c r="AQ583" i="19"/>
  <c r="BM583" i="19" s="1"/>
  <c r="AQ570" i="19"/>
  <c r="BM570" i="19" s="1"/>
  <c r="AQ578" i="19"/>
  <c r="BM578" i="19" s="1"/>
  <c r="AQ586" i="19"/>
  <c r="BM586" i="19" s="1"/>
  <c r="AQ584" i="19"/>
  <c r="BM584" i="19" s="1"/>
  <c r="AQ573" i="19"/>
  <c r="BM573" i="19" s="1"/>
  <c r="AQ581" i="19"/>
  <c r="BM581" i="19" s="1"/>
  <c r="AQ589" i="19"/>
  <c r="BM589" i="19" s="1"/>
  <c r="AQ571" i="19"/>
  <c r="BM571" i="19" s="1"/>
  <c r="AQ579" i="19"/>
  <c r="BM579" i="19" s="1"/>
  <c r="AQ587" i="19"/>
  <c r="BM587" i="19" s="1"/>
  <c r="AQ574" i="19"/>
  <c r="BM574" i="19" s="1"/>
  <c r="AQ582" i="19"/>
  <c r="BM582" i="19" s="1"/>
  <c r="AQ590" i="19"/>
  <c r="BM590" i="19" s="1"/>
  <c r="AQ576" i="19"/>
  <c r="BM576" i="19" s="1"/>
  <c r="AB574" i="19"/>
  <c r="AX574" i="19" s="1"/>
  <c r="AB582" i="19"/>
  <c r="AX582" i="19" s="1"/>
  <c r="AB590" i="19"/>
  <c r="AX590" i="19" s="1"/>
  <c r="AB569" i="19"/>
  <c r="AX569" i="19" s="1"/>
  <c r="AB577" i="19"/>
  <c r="AX577" i="19" s="1"/>
  <c r="AB585" i="19"/>
  <c r="AX585" i="19" s="1"/>
  <c r="AB572" i="19"/>
  <c r="AX572" i="19" s="1"/>
  <c r="AB580" i="19"/>
  <c r="AX580" i="19" s="1"/>
  <c r="AB588" i="19"/>
  <c r="AX588" i="19" s="1"/>
  <c r="AB567" i="19"/>
  <c r="AX567" i="19" s="1"/>
  <c r="AB575" i="19"/>
  <c r="AX575" i="19" s="1"/>
  <c r="AB583" i="19"/>
  <c r="AX583" i="19" s="1"/>
  <c r="AB581" i="19"/>
  <c r="AX581" i="19" s="1"/>
  <c r="AB570" i="19"/>
  <c r="AX570" i="19" s="1"/>
  <c r="AB578" i="19"/>
  <c r="AX578" i="19" s="1"/>
  <c r="AB586" i="19"/>
  <c r="AX586" i="19" s="1"/>
  <c r="AB573" i="19"/>
  <c r="AX573" i="19" s="1"/>
  <c r="AB568" i="19"/>
  <c r="AX568" i="19" s="1"/>
  <c r="AB576" i="19"/>
  <c r="AX576" i="19" s="1"/>
  <c r="AB584" i="19"/>
  <c r="AX584" i="19" s="1"/>
  <c r="AB589" i="19"/>
  <c r="AX589" i="19" s="1"/>
  <c r="AB571" i="19"/>
  <c r="AX571" i="19" s="1"/>
  <c r="AB579" i="19"/>
  <c r="AX579" i="19" s="1"/>
  <c r="AB587" i="19"/>
  <c r="AX587" i="19" s="1"/>
  <c r="E568" i="19"/>
  <c r="AA568" i="19" s="1"/>
  <c r="AW568" i="19" s="1"/>
  <c r="G568" i="19"/>
  <c r="AC568" i="19" s="1"/>
  <c r="AY568" i="19" s="1"/>
  <c r="B567" i="19"/>
  <c r="B568" i="19" s="1"/>
  <c r="B569" i="19" s="1"/>
  <c r="B570" i="19" s="1"/>
  <c r="B571" i="19" s="1"/>
  <c r="B572" i="19" s="1"/>
  <c r="B573" i="19" s="1"/>
  <c r="B574" i="19" s="1"/>
  <c r="B575" i="19" s="1"/>
  <c r="B576" i="19" s="1"/>
  <c r="B577" i="19" s="1"/>
  <c r="B578" i="19" s="1"/>
  <c r="B579" i="19" s="1"/>
  <c r="B580" i="19" s="1"/>
  <c r="B581" i="19" s="1"/>
  <c r="B582" i="19" s="1"/>
  <c r="B583" i="19" s="1"/>
  <c r="B584" i="19" s="1"/>
  <c r="B585" i="19" s="1"/>
  <c r="B586" i="19" s="1"/>
  <c r="B587" i="19" s="1"/>
  <c r="B588" i="19" s="1"/>
  <c r="B589" i="19" s="1"/>
  <c r="B590" i="19" s="1"/>
  <c r="B591" i="19"/>
  <c r="Z541" i="19"/>
  <c r="AV541" i="19" s="1"/>
  <c r="Z549" i="19"/>
  <c r="AV549" i="19" s="1"/>
  <c r="Z557" i="19"/>
  <c r="AV557" i="19" s="1"/>
  <c r="Z536" i="19"/>
  <c r="AV536" i="19" s="1"/>
  <c r="Z544" i="19"/>
  <c r="AV544" i="19" s="1"/>
  <c r="Z552" i="19"/>
  <c r="AV552" i="19" s="1"/>
  <c r="Z538" i="19"/>
  <c r="AV538" i="19" s="1"/>
  <c r="Z539" i="19"/>
  <c r="AV539" i="19" s="1"/>
  <c r="Z547" i="19"/>
  <c r="AV547" i="19" s="1"/>
  <c r="Z555" i="19"/>
  <c r="AV555" i="19" s="1"/>
  <c r="Z546" i="19"/>
  <c r="AV546" i="19" s="1"/>
  <c r="Z542" i="19"/>
  <c r="AV542" i="19" s="1"/>
  <c r="Z550" i="19"/>
  <c r="AV550" i="19" s="1"/>
  <c r="Z558" i="19"/>
  <c r="AV558" i="19" s="1"/>
  <c r="Z537" i="19"/>
  <c r="AV537" i="19" s="1"/>
  <c r="Z545" i="19"/>
  <c r="AV545" i="19" s="1"/>
  <c r="Z553" i="19"/>
  <c r="AV553" i="19" s="1"/>
  <c r="Z540" i="19"/>
  <c r="AV540" i="19" s="1"/>
  <c r="Z548" i="19"/>
  <c r="AV548" i="19" s="1"/>
  <c r="Z556" i="19"/>
  <c r="AV556" i="19" s="1"/>
  <c r="Z543" i="19"/>
  <c r="AV543" i="19" s="1"/>
  <c r="Z551" i="19"/>
  <c r="AV551" i="19" s="1"/>
  <c r="Z559" i="19"/>
  <c r="AV559" i="19" s="1"/>
  <c r="Z554" i="19"/>
  <c r="AV554" i="19" s="1"/>
  <c r="AE542" i="19"/>
  <c r="BA542" i="19" s="1"/>
  <c r="AE550" i="19"/>
  <c r="BA550" i="19" s="1"/>
  <c r="AE558" i="19"/>
  <c r="BA558" i="19" s="1"/>
  <c r="AE537" i="19"/>
  <c r="BA537" i="19" s="1"/>
  <c r="AE545" i="19"/>
  <c r="BA545" i="19" s="1"/>
  <c r="AE553" i="19"/>
  <c r="BA553" i="19" s="1"/>
  <c r="AE540" i="19"/>
  <c r="BA540" i="19" s="1"/>
  <c r="AE548" i="19"/>
  <c r="BA548" i="19" s="1"/>
  <c r="AE556" i="19"/>
  <c r="BA556" i="19" s="1"/>
  <c r="AE555" i="19"/>
  <c r="BA555" i="19" s="1"/>
  <c r="AE543" i="19"/>
  <c r="BA543" i="19" s="1"/>
  <c r="AE551" i="19"/>
  <c r="BA551" i="19" s="1"/>
  <c r="AE559" i="19"/>
  <c r="BA559" i="19" s="1"/>
  <c r="AE538" i="19"/>
  <c r="BA538" i="19" s="1"/>
  <c r="AE546" i="19"/>
  <c r="BA546" i="19" s="1"/>
  <c r="AE554" i="19"/>
  <c r="BA554" i="19" s="1"/>
  <c r="AE541" i="19"/>
  <c r="BA541" i="19" s="1"/>
  <c r="AE549" i="19"/>
  <c r="BA549" i="19" s="1"/>
  <c r="AE557" i="19"/>
  <c r="BA557" i="19" s="1"/>
  <c r="AE536" i="19"/>
  <c r="BA536" i="19" s="1"/>
  <c r="AE544" i="19"/>
  <c r="BA544" i="19" s="1"/>
  <c r="AE552" i="19"/>
  <c r="BA552" i="19" s="1"/>
  <c r="AE539" i="19"/>
  <c r="BA539" i="19" s="1"/>
  <c r="AE547" i="19"/>
  <c r="BA547" i="19" s="1"/>
  <c r="AB536" i="19"/>
  <c r="AX536" i="19" s="1"/>
  <c r="Y536" i="19"/>
  <c r="AU536" i="19" s="1"/>
  <c r="Y544" i="19"/>
  <c r="AU544" i="19" s="1"/>
  <c r="Y552" i="19"/>
  <c r="AU552" i="19" s="1"/>
  <c r="Y539" i="19"/>
  <c r="AU539" i="19" s="1"/>
  <c r="Y547" i="19"/>
  <c r="AU547" i="19" s="1"/>
  <c r="Y555" i="19"/>
  <c r="AU555" i="19" s="1"/>
  <c r="Y542" i="19"/>
  <c r="AU542" i="19" s="1"/>
  <c r="Y550" i="19"/>
  <c r="AU550" i="19" s="1"/>
  <c r="Y558" i="19"/>
  <c r="AU558" i="19" s="1"/>
  <c r="Y557" i="19"/>
  <c r="AU557" i="19" s="1"/>
  <c r="Y537" i="19"/>
  <c r="AU537" i="19" s="1"/>
  <c r="Y545" i="19"/>
  <c r="AU545" i="19" s="1"/>
  <c r="Y553" i="19"/>
  <c r="AU553" i="19" s="1"/>
  <c r="Y540" i="19"/>
  <c r="AU540" i="19" s="1"/>
  <c r="Y548" i="19"/>
  <c r="AU548" i="19" s="1"/>
  <c r="Y556" i="19"/>
  <c r="AU556" i="19" s="1"/>
  <c r="Y543" i="19"/>
  <c r="AU543" i="19" s="1"/>
  <c r="Y551" i="19"/>
  <c r="AU551" i="19" s="1"/>
  <c r="Y559" i="19"/>
  <c r="AU559" i="19" s="1"/>
  <c r="Y538" i="19"/>
  <c r="AU538" i="19" s="1"/>
  <c r="Y546" i="19"/>
  <c r="AU546" i="19" s="1"/>
  <c r="Y554" i="19"/>
  <c r="AU554" i="19" s="1"/>
  <c r="Y541" i="19"/>
  <c r="AU541" i="19" s="1"/>
  <c r="Y549" i="19"/>
  <c r="AU549" i="19" s="1"/>
  <c r="AK540" i="19"/>
  <c r="BG540" i="19" s="1"/>
  <c r="AK548" i="19"/>
  <c r="BG548" i="19" s="1"/>
  <c r="AK556" i="19"/>
  <c r="BG556" i="19" s="1"/>
  <c r="AK543" i="19"/>
  <c r="BG543" i="19" s="1"/>
  <c r="AK551" i="19"/>
  <c r="BG551" i="19" s="1"/>
  <c r="AK559" i="19"/>
  <c r="BG559" i="19" s="1"/>
  <c r="AK538" i="19"/>
  <c r="BG538" i="19" s="1"/>
  <c r="AK546" i="19"/>
  <c r="BG546" i="19" s="1"/>
  <c r="AK554" i="19"/>
  <c r="BG554" i="19" s="1"/>
  <c r="AK553" i="19"/>
  <c r="BG553" i="19" s="1"/>
  <c r="AK541" i="19"/>
  <c r="BG541" i="19" s="1"/>
  <c r="AK549" i="19"/>
  <c r="BG549" i="19" s="1"/>
  <c r="AK557" i="19"/>
  <c r="BG557" i="19" s="1"/>
  <c r="AK536" i="19"/>
  <c r="BG536" i="19" s="1"/>
  <c r="AK544" i="19"/>
  <c r="BG544" i="19" s="1"/>
  <c r="AK552" i="19"/>
  <c r="BG552" i="19" s="1"/>
  <c r="AK539" i="19"/>
  <c r="BG539" i="19" s="1"/>
  <c r="AK547" i="19"/>
  <c r="BG547" i="19" s="1"/>
  <c r="AK555" i="19"/>
  <c r="BG555" i="19" s="1"/>
  <c r="AK542" i="19"/>
  <c r="BG542" i="19" s="1"/>
  <c r="AK550" i="19"/>
  <c r="BG550" i="19" s="1"/>
  <c r="AK558" i="19"/>
  <c r="BG558" i="19" s="1"/>
  <c r="AK537" i="19"/>
  <c r="BG537" i="19" s="1"/>
  <c r="AK545" i="19"/>
  <c r="BG545" i="19" s="1"/>
  <c r="F537" i="19"/>
  <c r="AB537" i="19" s="1"/>
  <c r="AX537" i="19" s="1"/>
  <c r="B536" i="19"/>
  <c r="B537" i="19" s="1"/>
  <c r="B560" i="19"/>
  <c r="AA507" i="19"/>
  <c r="AW507" i="19" s="1"/>
  <c r="AA515" i="19"/>
  <c r="AW515" i="19" s="1"/>
  <c r="AA523" i="19"/>
  <c r="AW523" i="19" s="1"/>
  <c r="AA528" i="19"/>
  <c r="AW528" i="19" s="1"/>
  <c r="AA510" i="19"/>
  <c r="AW510" i="19" s="1"/>
  <c r="AA518" i="19"/>
  <c r="AW518" i="19" s="1"/>
  <c r="AA526" i="19"/>
  <c r="AW526" i="19" s="1"/>
  <c r="AA505" i="19"/>
  <c r="AW505" i="19" s="1"/>
  <c r="AA513" i="19"/>
  <c r="AW513" i="19" s="1"/>
  <c r="AA521" i="19"/>
  <c r="AW521" i="19" s="1"/>
  <c r="AA508" i="19"/>
  <c r="AW508" i="19" s="1"/>
  <c r="AA516" i="19"/>
  <c r="AW516" i="19" s="1"/>
  <c r="AA524" i="19"/>
  <c r="AW524" i="19" s="1"/>
  <c r="AA520" i="19"/>
  <c r="AW520" i="19" s="1"/>
  <c r="AA511" i="19"/>
  <c r="AW511" i="19" s="1"/>
  <c r="AA519" i="19"/>
  <c r="AW519" i="19" s="1"/>
  <c r="AA527" i="19"/>
  <c r="AW527" i="19" s="1"/>
  <c r="AA506" i="19"/>
  <c r="AW506" i="19" s="1"/>
  <c r="AA514" i="19"/>
  <c r="AW514" i="19" s="1"/>
  <c r="AA522" i="19"/>
  <c r="AW522" i="19" s="1"/>
  <c r="AA509" i="19"/>
  <c r="AW509" i="19" s="1"/>
  <c r="AA517" i="19"/>
  <c r="AW517" i="19" s="1"/>
  <c r="AA525" i="19"/>
  <c r="AW525" i="19" s="1"/>
  <c r="AA512" i="19"/>
  <c r="AW512" i="19" s="1"/>
  <c r="Z505" i="19"/>
  <c r="AV505" i="19" s="1"/>
  <c r="C505" i="19"/>
  <c r="C506" i="19" s="1"/>
  <c r="C507" i="19" s="1"/>
  <c r="C508" i="19" s="1"/>
  <c r="C509" i="19" s="1"/>
  <c r="C510" i="19" s="1"/>
  <c r="C511" i="19" s="1"/>
  <c r="C512" i="19" s="1"/>
  <c r="C513" i="19" s="1"/>
  <c r="C514" i="19" s="1"/>
  <c r="C515" i="19" s="1"/>
  <c r="C516" i="19" s="1"/>
  <c r="C517" i="19" s="1"/>
  <c r="C518" i="19" s="1"/>
  <c r="C519" i="19" s="1"/>
  <c r="C520" i="19" s="1"/>
  <c r="C521" i="19" s="1"/>
  <c r="C522" i="19" s="1"/>
  <c r="C523" i="19" s="1"/>
  <c r="C524" i="19" s="1"/>
  <c r="C525" i="19" s="1"/>
  <c r="C526" i="19" s="1"/>
  <c r="C527" i="19" s="1"/>
  <c r="C528" i="19" s="1"/>
  <c r="C529" i="19"/>
  <c r="D506" i="19"/>
  <c r="Z506" i="19" s="1"/>
  <c r="AV506" i="19" s="1"/>
  <c r="AE480" i="19"/>
  <c r="BA480" i="19" s="1"/>
  <c r="AE488" i="19"/>
  <c r="BA488" i="19" s="1"/>
  <c r="AE496" i="19"/>
  <c r="BA496" i="19" s="1"/>
  <c r="AE493" i="19"/>
  <c r="BA493" i="19" s="1"/>
  <c r="AE475" i="19"/>
  <c r="BA475" i="19" s="1"/>
  <c r="AE483" i="19"/>
  <c r="BA483" i="19" s="1"/>
  <c r="AE491" i="19"/>
  <c r="BA491" i="19" s="1"/>
  <c r="AE478" i="19"/>
  <c r="BA478" i="19" s="1"/>
  <c r="AE486" i="19"/>
  <c r="BA486" i="19" s="1"/>
  <c r="AE494" i="19"/>
  <c r="BA494" i="19" s="1"/>
  <c r="AE481" i="19"/>
  <c r="BA481" i="19" s="1"/>
  <c r="AE489" i="19"/>
  <c r="BA489" i="19" s="1"/>
  <c r="AE497" i="19"/>
  <c r="BA497" i="19" s="1"/>
  <c r="AE476" i="19"/>
  <c r="BA476" i="19" s="1"/>
  <c r="AE484" i="19"/>
  <c r="BA484" i="19" s="1"/>
  <c r="AE492" i="19"/>
  <c r="BA492" i="19" s="1"/>
  <c r="AE477" i="19"/>
  <c r="BA477" i="19" s="1"/>
  <c r="AE479" i="19"/>
  <c r="BA479" i="19" s="1"/>
  <c r="AE487" i="19"/>
  <c r="BA487" i="19" s="1"/>
  <c r="AE495" i="19"/>
  <c r="BA495" i="19" s="1"/>
  <c r="AE485" i="19"/>
  <c r="BA485" i="19" s="1"/>
  <c r="AE474" i="19"/>
  <c r="BA474" i="19" s="1"/>
  <c r="AE482" i="19"/>
  <c r="BA482" i="19" s="1"/>
  <c r="AE490" i="19"/>
  <c r="BA490" i="19" s="1"/>
  <c r="Y474" i="19"/>
  <c r="AU474" i="19" s="1"/>
  <c r="AD475" i="19"/>
  <c r="AZ475" i="19" s="1"/>
  <c r="AD483" i="19"/>
  <c r="AZ483" i="19" s="1"/>
  <c r="AD491" i="19"/>
  <c r="AZ491" i="19" s="1"/>
  <c r="AD478" i="19"/>
  <c r="AZ478" i="19" s="1"/>
  <c r="AD486" i="19"/>
  <c r="AZ486" i="19" s="1"/>
  <c r="AD494" i="19"/>
  <c r="AZ494" i="19" s="1"/>
  <c r="AD488" i="19"/>
  <c r="AZ488" i="19" s="1"/>
  <c r="AD496" i="19"/>
  <c r="AZ496" i="19" s="1"/>
  <c r="AD481" i="19"/>
  <c r="AZ481" i="19" s="1"/>
  <c r="AD489" i="19"/>
  <c r="AZ489" i="19" s="1"/>
  <c r="AD497" i="19"/>
  <c r="AZ497" i="19" s="1"/>
  <c r="AD476" i="19"/>
  <c r="AZ476" i="19" s="1"/>
  <c r="AD484" i="19"/>
  <c r="AZ484" i="19" s="1"/>
  <c r="AD492" i="19"/>
  <c r="AZ492" i="19" s="1"/>
  <c r="AD479" i="19"/>
  <c r="AZ479" i="19" s="1"/>
  <c r="AD487" i="19"/>
  <c r="AZ487" i="19" s="1"/>
  <c r="AD495" i="19"/>
  <c r="AZ495" i="19" s="1"/>
  <c r="AD480" i="19"/>
  <c r="AZ480" i="19" s="1"/>
  <c r="AD474" i="19"/>
  <c r="AZ474" i="19" s="1"/>
  <c r="AD482" i="19"/>
  <c r="AZ482" i="19" s="1"/>
  <c r="AD490" i="19"/>
  <c r="AZ490" i="19" s="1"/>
  <c r="AD477" i="19"/>
  <c r="AZ477" i="19" s="1"/>
  <c r="AD485" i="19"/>
  <c r="AZ485" i="19" s="1"/>
  <c r="AD493" i="19"/>
  <c r="AZ493" i="19" s="1"/>
  <c r="AA476" i="19"/>
  <c r="AW476" i="19" s="1"/>
  <c r="AA484" i="19"/>
  <c r="AW484" i="19" s="1"/>
  <c r="AA492" i="19"/>
  <c r="AW492" i="19" s="1"/>
  <c r="AA479" i="19"/>
  <c r="AW479" i="19" s="1"/>
  <c r="AA487" i="19"/>
  <c r="AW487" i="19" s="1"/>
  <c r="AA495" i="19"/>
  <c r="AW495" i="19" s="1"/>
  <c r="AA474" i="19"/>
  <c r="AW474" i="19" s="1"/>
  <c r="AA482" i="19"/>
  <c r="AW482" i="19" s="1"/>
  <c r="AA490" i="19"/>
  <c r="AW490" i="19" s="1"/>
  <c r="AA481" i="19"/>
  <c r="AW481" i="19" s="1"/>
  <c r="AA477" i="19"/>
  <c r="AW477" i="19" s="1"/>
  <c r="AA485" i="19"/>
  <c r="AW485" i="19" s="1"/>
  <c r="AA493" i="19"/>
  <c r="AW493" i="19" s="1"/>
  <c r="AA480" i="19"/>
  <c r="AW480" i="19" s="1"/>
  <c r="AA488" i="19"/>
  <c r="AW488" i="19" s="1"/>
  <c r="AA496" i="19"/>
  <c r="AW496" i="19" s="1"/>
  <c r="AA475" i="19"/>
  <c r="AW475" i="19" s="1"/>
  <c r="AA483" i="19"/>
  <c r="AW483" i="19" s="1"/>
  <c r="AA491" i="19"/>
  <c r="AW491" i="19" s="1"/>
  <c r="AA489" i="19"/>
  <c r="AW489" i="19" s="1"/>
  <c r="AA497" i="19"/>
  <c r="AW497" i="19" s="1"/>
  <c r="AA478" i="19"/>
  <c r="AW478" i="19" s="1"/>
  <c r="AA486" i="19"/>
  <c r="AW486" i="19" s="1"/>
  <c r="AA494" i="19"/>
  <c r="AW494" i="19" s="1"/>
  <c r="AJ481" i="19"/>
  <c r="BF481" i="19" s="1"/>
  <c r="AJ489" i="19"/>
  <c r="BF489" i="19" s="1"/>
  <c r="AJ497" i="19"/>
  <c r="BF497" i="19" s="1"/>
  <c r="AJ476" i="19"/>
  <c r="BF476" i="19" s="1"/>
  <c r="AJ484" i="19"/>
  <c r="BF484" i="19" s="1"/>
  <c r="AJ492" i="19"/>
  <c r="BF492" i="19" s="1"/>
  <c r="AJ479" i="19"/>
  <c r="BF479" i="19" s="1"/>
  <c r="AJ487" i="19"/>
  <c r="BF487" i="19" s="1"/>
  <c r="AJ495" i="19"/>
  <c r="BF495" i="19" s="1"/>
  <c r="AJ486" i="19"/>
  <c r="BF486" i="19" s="1"/>
  <c r="AJ474" i="19"/>
  <c r="BF474" i="19" s="1"/>
  <c r="AJ482" i="19"/>
  <c r="BF482" i="19" s="1"/>
  <c r="AJ490" i="19"/>
  <c r="BF490" i="19" s="1"/>
  <c r="AJ477" i="19"/>
  <c r="BF477" i="19" s="1"/>
  <c r="AJ485" i="19"/>
  <c r="BF485" i="19" s="1"/>
  <c r="AJ493" i="19"/>
  <c r="BF493" i="19" s="1"/>
  <c r="AJ478" i="19"/>
  <c r="BF478" i="19" s="1"/>
  <c r="AJ480" i="19"/>
  <c r="BF480" i="19" s="1"/>
  <c r="AJ488" i="19"/>
  <c r="BF488" i="19" s="1"/>
  <c r="AJ496" i="19"/>
  <c r="BF496" i="19" s="1"/>
  <c r="AJ494" i="19"/>
  <c r="BF494" i="19" s="1"/>
  <c r="AJ475" i="19"/>
  <c r="BF475" i="19" s="1"/>
  <c r="AJ483" i="19"/>
  <c r="BF483" i="19" s="1"/>
  <c r="AJ491" i="19"/>
  <c r="BF491" i="19" s="1"/>
  <c r="C475" i="19"/>
  <c r="Y475" i="19" s="1"/>
  <c r="AU475" i="19" s="1"/>
  <c r="B474" i="19"/>
  <c r="B475" i="19" s="1"/>
  <c r="B476" i="19" s="1"/>
  <c r="B477" i="19" s="1"/>
  <c r="B478" i="19" s="1"/>
  <c r="B479" i="19" s="1"/>
  <c r="B480" i="19" s="1"/>
  <c r="B481" i="19" s="1"/>
  <c r="B482" i="19" s="1"/>
  <c r="B483" i="19" s="1"/>
  <c r="B484" i="19" s="1"/>
  <c r="B485" i="19" s="1"/>
  <c r="B486" i="19" s="1"/>
  <c r="B487" i="19" s="1"/>
  <c r="B488" i="19" s="1"/>
  <c r="B489" i="19" s="1"/>
  <c r="B490" i="19" s="1"/>
  <c r="B491" i="19" s="1"/>
  <c r="B492" i="19" s="1"/>
  <c r="B493" i="19" s="1"/>
  <c r="B494" i="19" s="1"/>
  <c r="B495" i="19" s="1"/>
  <c r="B496" i="19" s="1"/>
  <c r="B497" i="19" s="1"/>
  <c r="B498" i="19"/>
  <c r="AE449" i="19"/>
  <c r="BA449" i="19" s="1"/>
  <c r="AE457" i="19"/>
  <c r="BA457" i="19" s="1"/>
  <c r="AE465" i="19"/>
  <c r="BA465" i="19" s="1"/>
  <c r="AE459" i="19"/>
  <c r="BA459" i="19" s="1"/>
  <c r="AE446" i="19"/>
  <c r="BA446" i="19" s="1"/>
  <c r="AE444" i="19"/>
  <c r="BA444" i="19" s="1"/>
  <c r="AE452" i="19"/>
  <c r="BA452" i="19" s="1"/>
  <c r="AE460" i="19"/>
  <c r="BA460" i="19" s="1"/>
  <c r="AE447" i="19"/>
  <c r="BA447" i="19" s="1"/>
  <c r="AE455" i="19"/>
  <c r="BA455" i="19" s="1"/>
  <c r="AE463" i="19"/>
  <c r="BA463" i="19" s="1"/>
  <c r="AE451" i="19"/>
  <c r="BA451" i="19" s="1"/>
  <c r="AE450" i="19"/>
  <c r="BA450" i="19" s="1"/>
  <c r="AE458" i="19"/>
  <c r="BA458" i="19" s="1"/>
  <c r="AE466" i="19"/>
  <c r="BA466" i="19" s="1"/>
  <c r="AE445" i="19"/>
  <c r="BA445" i="19" s="1"/>
  <c r="AE453" i="19"/>
  <c r="BA453" i="19" s="1"/>
  <c r="AE461" i="19"/>
  <c r="BA461" i="19" s="1"/>
  <c r="AE443" i="19"/>
  <c r="BA443" i="19" s="1"/>
  <c r="AE448" i="19"/>
  <c r="BA448" i="19" s="1"/>
  <c r="AE456" i="19"/>
  <c r="BA456" i="19" s="1"/>
  <c r="AE464" i="19"/>
  <c r="BA464" i="19" s="1"/>
  <c r="AE462" i="19"/>
  <c r="BA462" i="19" s="1"/>
  <c r="AE454" i="19"/>
  <c r="BA454" i="19" s="1"/>
  <c r="AQ445" i="19"/>
  <c r="BM445" i="19" s="1"/>
  <c r="AQ453" i="19"/>
  <c r="BM453" i="19" s="1"/>
  <c r="AQ461" i="19"/>
  <c r="BM461" i="19" s="1"/>
  <c r="AQ455" i="19"/>
  <c r="BM455" i="19" s="1"/>
  <c r="AQ448" i="19"/>
  <c r="BM448" i="19" s="1"/>
  <c r="AQ456" i="19"/>
  <c r="BM456" i="19" s="1"/>
  <c r="AQ464" i="19"/>
  <c r="BM464" i="19" s="1"/>
  <c r="AQ443" i="19"/>
  <c r="BM443" i="19" s="1"/>
  <c r="AQ451" i="19"/>
  <c r="BM451" i="19" s="1"/>
  <c r="AQ459" i="19"/>
  <c r="BM459" i="19" s="1"/>
  <c r="AQ447" i="19"/>
  <c r="BM447" i="19" s="1"/>
  <c r="AQ463" i="19"/>
  <c r="BM463" i="19" s="1"/>
  <c r="AQ446" i="19"/>
  <c r="BM446" i="19" s="1"/>
  <c r="AQ454" i="19"/>
  <c r="BM454" i="19" s="1"/>
  <c r="AQ462" i="19"/>
  <c r="BM462" i="19" s="1"/>
  <c r="AQ449" i="19"/>
  <c r="BM449" i="19" s="1"/>
  <c r="AQ457" i="19"/>
  <c r="BM457" i="19" s="1"/>
  <c r="AQ465" i="19"/>
  <c r="BM465" i="19" s="1"/>
  <c r="AQ444" i="19"/>
  <c r="BM444" i="19" s="1"/>
  <c r="AQ452" i="19"/>
  <c r="BM452" i="19" s="1"/>
  <c r="AQ460" i="19"/>
  <c r="BM460" i="19" s="1"/>
  <c r="AQ458" i="19"/>
  <c r="BM458" i="19" s="1"/>
  <c r="AQ466" i="19"/>
  <c r="BM466" i="19" s="1"/>
  <c r="AQ450" i="19"/>
  <c r="BM450" i="19" s="1"/>
  <c r="AD444" i="19"/>
  <c r="AZ444" i="19" s="1"/>
  <c r="AD452" i="19"/>
  <c r="AZ452" i="19" s="1"/>
  <c r="AD460" i="19"/>
  <c r="AZ460" i="19" s="1"/>
  <c r="AD446" i="19"/>
  <c r="AZ446" i="19" s="1"/>
  <c r="AD454" i="19"/>
  <c r="AZ454" i="19" s="1"/>
  <c r="AD447" i="19"/>
  <c r="AZ447" i="19" s="1"/>
  <c r="AD455" i="19"/>
  <c r="AZ455" i="19" s="1"/>
  <c r="AD463" i="19"/>
  <c r="AZ463" i="19" s="1"/>
  <c r="AD450" i="19"/>
  <c r="AZ450" i="19" s="1"/>
  <c r="AD458" i="19"/>
  <c r="AZ458" i="19" s="1"/>
  <c r="AD466" i="19"/>
  <c r="AZ466" i="19" s="1"/>
  <c r="AD462" i="19"/>
  <c r="AZ462" i="19" s="1"/>
  <c r="AD445" i="19"/>
  <c r="AZ445" i="19" s="1"/>
  <c r="AD453" i="19"/>
  <c r="AZ453" i="19" s="1"/>
  <c r="AD461" i="19"/>
  <c r="AZ461" i="19" s="1"/>
  <c r="AD448" i="19"/>
  <c r="AZ448" i="19" s="1"/>
  <c r="AD456" i="19"/>
  <c r="AZ456" i="19" s="1"/>
  <c r="AD464" i="19"/>
  <c r="AZ464" i="19" s="1"/>
  <c r="AD443" i="19"/>
  <c r="AZ443" i="19" s="1"/>
  <c r="AD451" i="19"/>
  <c r="AZ451" i="19" s="1"/>
  <c r="AD459" i="19"/>
  <c r="AZ459" i="19" s="1"/>
  <c r="AD465" i="19"/>
  <c r="AZ465" i="19" s="1"/>
  <c r="AD449" i="19"/>
  <c r="AZ449" i="19" s="1"/>
  <c r="AD457" i="19"/>
  <c r="AZ457" i="19" s="1"/>
  <c r="AA445" i="19"/>
  <c r="AW445" i="19" s="1"/>
  <c r="AA453" i="19"/>
  <c r="AW453" i="19" s="1"/>
  <c r="AA461" i="19"/>
  <c r="AW461" i="19" s="1"/>
  <c r="AA455" i="19"/>
  <c r="AW455" i="19" s="1"/>
  <c r="AA448" i="19"/>
  <c r="AW448" i="19" s="1"/>
  <c r="AA456" i="19"/>
  <c r="AW456" i="19" s="1"/>
  <c r="AA464" i="19"/>
  <c r="AW464" i="19" s="1"/>
  <c r="AA443" i="19"/>
  <c r="AW443" i="19" s="1"/>
  <c r="AA451" i="19"/>
  <c r="AW451" i="19" s="1"/>
  <c r="AA459" i="19"/>
  <c r="AW459" i="19" s="1"/>
  <c r="AA447" i="19"/>
  <c r="AW447" i="19" s="1"/>
  <c r="AA463" i="19"/>
  <c r="AW463" i="19" s="1"/>
  <c r="AA446" i="19"/>
  <c r="AW446" i="19" s="1"/>
  <c r="AA454" i="19"/>
  <c r="AW454" i="19" s="1"/>
  <c r="AA462" i="19"/>
  <c r="AW462" i="19" s="1"/>
  <c r="AA449" i="19"/>
  <c r="AW449" i="19" s="1"/>
  <c r="AA457" i="19"/>
  <c r="AW457" i="19" s="1"/>
  <c r="AA465" i="19"/>
  <c r="AW465" i="19" s="1"/>
  <c r="AA444" i="19"/>
  <c r="AW444" i="19" s="1"/>
  <c r="AA452" i="19"/>
  <c r="AW452" i="19" s="1"/>
  <c r="AA460" i="19"/>
  <c r="AW460" i="19" s="1"/>
  <c r="AA466" i="19"/>
  <c r="AW466" i="19" s="1"/>
  <c r="AA458" i="19"/>
  <c r="AW458" i="19" s="1"/>
  <c r="AA450" i="19"/>
  <c r="AW450" i="19" s="1"/>
  <c r="AB450" i="19"/>
  <c r="AX450" i="19" s="1"/>
  <c r="AB458" i="19"/>
  <c r="AX458" i="19" s="1"/>
  <c r="AB466" i="19"/>
  <c r="AX466" i="19" s="1"/>
  <c r="AB460" i="19"/>
  <c r="AX460" i="19" s="1"/>
  <c r="AB445" i="19"/>
  <c r="AX445" i="19" s="1"/>
  <c r="AB453" i="19"/>
  <c r="AX453" i="19" s="1"/>
  <c r="AB461" i="19"/>
  <c r="AX461" i="19" s="1"/>
  <c r="AB448" i="19"/>
  <c r="AX448" i="19" s="1"/>
  <c r="AB456" i="19"/>
  <c r="AX456" i="19" s="1"/>
  <c r="AB464" i="19"/>
  <c r="AX464" i="19" s="1"/>
  <c r="AB444" i="19"/>
  <c r="AX444" i="19" s="1"/>
  <c r="AB452" i="19"/>
  <c r="AX452" i="19" s="1"/>
  <c r="AB443" i="19"/>
  <c r="AX443" i="19" s="1"/>
  <c r="AB451" i="19"/>
  <c r="AX451" i="19" s="1"/>
  <c r="AB459" i="19"/>
  <c r="AX459" i="19" s="1"/>
  <c r="AB446" i="19"/>
  <c r="AX446" i="19" s="1"/>
  <c r="AB454" i="19"/>
  <c r="AX454" i="19" s="1"/>
  <c r="AB462" i="19"/>
  <c r="AX462" i="19" s="1"/>
  <c r="AB449" i="19"/>
  <c r="AX449" i="19" s="1"/>
  <c r="AB457" i="19"/>
  <c r="AX457" i="19" s="1"/>
  <c r="AB465" i="19"/>
  <c r="AX465" i="19" s="1"/>
  <c r="AB455" i="19"/>
  <c r="AX455" i="19" s="1"/>
  <c r="AB463" i="19"/>
  <c r="AX463" i="19" s="1"/>
  <c r="AB447" i="19"/>
  <c r="AX447" i="19" s="1"/>
  <c r="AC447" i="19"/>
  <c r="AY447" i="19" s="1"/>
  <c r="AC455" i="19"/>
  <c r="AY455" i="19" s="1"/>
  <c r="AC463" i="19"/>
  <c r="AY463" i="19" s="1"/>
  <c r="AC449" i="19"/>
  <c r="AY449" i="19" s="1"/>
  <c r="AC465" i="19"/>
  <c r="AY465" i="19" s="1"/>
  <c r="AC450" i="19"/>
  <c r="AY450" i="19" s="1"/>
  <c r="AC458" i="19"/>
  <c r="AY458" i="19" s="1"/>
  <c r="AC466" i="19"/>
  <c r="AY466" i="19" s="1"/>
  <c r="AC445" i="19"/>
  <c r="AY445" i="19" s="1"/>
  <c r="AC453" i="19"/>
  <c r="AY453" i="19" s="1"/>
  <c r="AC461" i="19"/>
  <c r="AY461" i="19" s="1"/>
  <c r="AC457" i="19"/>
  <c r="AY457" i="19" s="1"/>
  <c r="AC448" i="19"/>
  <c r="AY448" i="19" s="1"/>
  <c r="AC456" i="19"/>
  <c r="AY456" i="19" s="1"/>
  <c r="AC464" i="19"/>
  <c r="AY464" i="19" s="1"/>
  <c r="AC443" i="19"/>
  <c r="AY443" i="19" s="1"/>
  <c r="AC451" i="19"/>
  <c r="AY451" i="19" s="1"/>
  <c r="AC459" i="19"/>
  <c r="AY459" i="19" s="1"/>
  <c r="AC446" i="19"/>
  <c r="AY446" i="19" s="1"/>
  <c r="AC454" i="19"/>
  <c r="AY454" i="19" s="1"/>
  <c r="AC462" i="19"/>
  <c r="AY462" i="19" s="1"/>
  <c r="AC444" i="19"/>
  <c r="AY444" i="19" s="1"/>
  <c r="AC452" i="19"/>
  <c r="AY452" i="19" s="1"/>
  <c r="AC460" i="19"/>
  <c r="AY460" i="19" s="1"/>
  <c r="B443" i="19"/>
  <c r="B444" i="19" s="1"/>
  <c r="B445" i="19" s="1"/>
  <c r="B446" i="19" s="1"/>
  <c r="B447" i="19" s="1"/>
  <c r="B448" i="19" s="1"/>
  <c r="B449" i="19" s="1"/>
  <c r="B450" i="19" s="1"/>
  <c r="B451" i="19" s="1"/>
  <c r="B452" i="19" s="1"/>
  <c r="B453" i="19" s="1"/>
  <c r="B454" i="19" s="1"/>
  <c r="B455" i="19" s="1"/>
  <c r="B456" i="19" s="1"/>
  <c r="B457" i="19" s="1"/>
  <c r="B458" i="19" s="1"/>
  <c r="B459" i="19" s="1"/>
  <c r="B460" i="19" s="1"/>
  <c r="B461" i="19" s="1"/>
  <c r="B462" i="19" s="1"/>
  <c r="B463" i="19" s="1"/>
  <c r="B464" i="19" s="1"/>
  <c r="B465" i="19" s="1"/>
  <c r="B466" i="19" s="1"/>
  <c r="B467" i="19"/>
  <c r="AE418" i="19"/>
  <c r="BA418" i="19" s="1"/>
  <c r="AE426" i="19"/>
  <c r="BA426" i="19" s="1"/>
  <c r="AE434" i="19"/>
  <c r="BA434" i="19" s="1"/>
  <c r="AE413" i="19"/>
  <c r="BA413" i="19" s="1"/>
  <c r="AE421" i="19"/>
  <c r="BA421" i="19" s="1"/>
  <c r="AE429" i="19"/>
  <c r="BA429" i="19" s="1"/>
  <c r="AE423" i="19"/>
  <c r="BA423" i="19" s="1"/>
  <c r="AE416" i="19"/>
  <c r="BA416" i="19" s="1"/>
  <c r="AE424" i="19"/>
  <c r="BA424" i="19" s="1"/>
  <c r="AE432" i="19"/>
  <c r="BA432" i="19" s="1"/>
  <c r="AE419" i="19"/>
  <c r="BA419" i="19" s="1"/>
  <c r="AE427" i="19"/>
  <c r="BA427" i="19" s="1"/>
  <c r="AE435" i="19"/>
  <c r="BA435" i="19" s="1"/>
  <c r="AE414" i="19"/>
  <c r="BA414" i="19" s="1"/>
  <c r="AE422" i="19"/>
  <c r="BA422" i="19" s="1"/>
  <c r="AE430" i="19"/>
  <c r="BA430" i="19" s="1"/>
  <c r="AE417" i="19"/>
  <c r="BA417" i="19" s="1"/>
  <c r="AE425" i="19"/>
  <c r="BA425" i="19" s="1"/>
  <c r="AE433" i="19"/>
  <c r="BA433" i="19" s="1"/>
  <c r="AE412" i="19"/>
  <c r="BA412" i="19" s="1"/>
  <c r="AE420" i="19"/>
  <c r="BA420" i="19" s="1"/>
  <c r="AE428" i="19"/>
  <c r="BA428" i="19" s="1"/>
  <c r="AE415" i="19"/>
  <c r="BA415" i="19" s="1"/>
  <c r="AE431" i="19"/>
  <c r="BA431" i="19" s="1"/>
  <c r="AB419" i="19"/>
  <c r="AX419" i="19" s="1"/>
  <c r="AB427" i="19"/>
  <c r="AX427" i="19" s="1"/>
  <c r="AB435" i="19"/>
  <c r="AX435" i="19" s="1"/>
  <c r="AB414" i="19"/>
  <c r="AX414" i="19" s="1"/>
  <c r="AB422" i="19"/>
  <c r="AX422" i="19" s="1"/>
  <c r="AB430" i="19"/>
  <c r="AX430" i="19" s="1"/>
  <c r="AB424" i="19"/>
  <c r="AX424" i="19" s="1"/>
  <c r="AB417" i="19"/>
  <c r="AX417" i="19" s="1"/>
  <c r="AB425" i="19"/>
  <c r="AX425" i="19" s="1"/>
  <c r="AB433" i="19"/>
  <c r="AX433" i="19" s="1"/>
  <c r="AB412" i="19"/>
  <c r="AX412" i="19" s="1"/>
  <c r="AB420" i="19"/>
  <c r="AX420" i="19" s="1"/>
  <c r="AB428" i="19"/>
  <c r="AX428" i="19" s="1"/>
  <c r="AB415" i="19"/>
  <c r="AX415" i="19" s="1"/>
  <c r="AB423" i="19"/>
  <c r="AX423" i="19" s="1"/>
  <c r="AB431" i="19"/>
  <c r="AX431" i="19" s="1"/>
  <c r="AB418" i="19"/>
  <c r="AX418" i="19" s="1"/>
  <c r="AB426" i="19"/>
  <c r="AX426" i="19" s="1"/>
  <c r="AB434" i="19"/>
  <c r="AX434" i="19" s="1"/>
  <c r="AB413" i="19"/>
  <c r="AX413" i="19" s="1"/>
  <c r="AB421" i="19"/>
  <c r="AX421" i="19" s="1"/>
  <c r="AB429" i="19"/>
  <c r="AX429" i="19" s="1"/>
  <c r="AB416" i="19"/>
  <c r="AX416" i="19" s="1"/>
  <c r="AB432" i="19"/>
  <c r="AX432" i="19" s="1"/>
  <c r="AA414" i="19"/>
  <c r="AW414" i="19" s="1"/>
  <c r="AA422" i="19"/>
  <c r="AW422" i="19" s="1"/>
  <c r="AA430" i="19"/>
  <c r="AW430" i="19" s="1"/>
  <c r="AA417" i="19"/>
  <c r="AW417" i="19" s="1"/>
  <c r="AA425" i="19"/>
  <c r="AW425" i="19" s="1"/>
  <c r="AA433" i="19"/>
  <c r="AW433" i="19" s="1"/>
  <c r="AA419" i="19"/>
  <c r="AW419" i="19" s="1"/>
  <c r="AA435" i="19"/>
  <c r="AW435" i="19" s="1"/>
  <c r="AA412" i="19"/>
  <c r="AW412" i="19" s="1"/>
  <c r="AA420" i="19"/>
  <c r="AW420" i="19" s="1"/>
  <c r="AA428" i="19"/>
  <c r="AW428" i="19" s="1"/>
  <c r="AA415" i="19"/>
  <c r="AW415" i="19" s="1"/>
  <c r="AA423" i="19"/>
  <c r="AW423" i="19" s="1"/>
  <c r="AA431" i="19"/>
  <c r="AW431" i="19" s="1"/>
  <c r="AA418" i="19"/>
  <c r="AW418" i="19" s="1"/>
  <c r="AA426" i="19"/>
  <c r="AW426" i="19" s="1"/>
  <c r="AA434" i="19"/>
  <c r="AW434" i="19" s="1"/>
  <c r="AA413" i="19"/>
  <c r="AW413" i="19" s="1"/>
  <c r="AA421" i="19"/>
  <c r="AW421" i="19" s="1"/>
  <c r="AA429" i="19"/>
  <c r="AW429" i="19" s="1"/>
  <c r="AA416" i="19"/>
  <c r="AW416" i="19" s="1"/>
  <c r="AA424" i="19"/>
  <c r="AW424" i="19" s="1"/>
  <c r="AA432" i="19"/>
  <c r="AW432" i="19" s="1"/>
  <c r="AA427" i="19"/>
  <c r="AW427" i="19" s="1"/>
  <c r="AD413" i="19"/>
  <c r="AZ413" i="19" s="1"/>
  <c r="AD421" i="19"/>
  <c r="AZ421" i="19" s="1"/>
  <c r="AD429" i="19"/>
  <c r="AZ429" i="19" s="1"/>
  <c r="AD416" i="19"/>
  <c r="AZ416" i="19" s="1"/>
  <c r="AD424" i="19"/>
  <c r="AZ424" i="19" s="1"/>
  <c r="AD432" i="19"/>
  <c r="AZ432" i="19" s="1"/>
  <c r="AD418" i="19"/>
  <c r="AZ418" i="19" s="1"/>
  <c r="AD434" i="19"/>
  <c r="AZ434" i="19" s="1"/>
  <c r="AD419" i="19"/>
  <c r="AZ419" i="19" s="1"/>
  <c r="AD427" i="19"/>
  <c r="AZ427" i="19" s="1"/>
  <c r="AD435" i="19"/>
  <c r="AZ435" i="19" s="1"/>
  <c r="AD414" i="19"/>
  <c r="AZ414" i="19" s="1"/>
  <c r="AD422" i="19"/>
  <c r="AZ422" i="19" s="1"/>
  <c r="AD430" i="19"/>
  <c r="AZ430" i="19" s="1"/>
  <c r="AD417" i="19"/>
  <c r="AZ417" i="19" s="1"/>
  <c r="AD425" i="19"/>
  <c r="AZ425" i="19" s="1"/>
  <c r="AD433" i="19"/>
  <c r="AZ433" i="19" s="1"/>
  <c r="AD412" i="19"/>
  <c r="AZ412" i="19" s="1"/>
  <c r="AD420" i="19"/>
  <c r="AZ420" i="19" s="1"/>
  <c r="AD428" i="19"/>
  <c r="AZ428" i="19" s="1"/>
  <c r="AD415" i="19"/>
  <c r="AZ415" i="19" s="1"/>
  <c r="AD423" i="19"/>
  <c r="AZ423" i="19" s="1"/>
  <c r="AD431" i="19"/>
  <c r="AZ431" i="19" s="1"/>
  <c r="AD426" i="19"/>
  <c r="AZ426" i="19" s="1"/>
  <c r="AC416" i="19"/>
  <c r="AY416" i="19" s="1"/>
  <c r="AC424" i="19"/>
  <c r="AY424" i="19" s="1"/>
  <c r="AC432" i="19"/>
  <c r="AY432" i="19" s="1"/>
  <c r="AC419" i="19"/>
  <c r="AY419" i="19" s="1"/>
  <c r="AC427" i="19"/>
  <c r="AY427" i="19" s="1"/>
  <c r="AC435" i="19"/>
  <c r="AY435" i="19" s="1"/>
  <c r="AC429" i="19"/>
  <c r="AY429" i="19" s="1"/>
  <c r="AC414" i="19"/>
  <c r="AY414" i="19" s="1"/>
  <c r="AC422" i="19"/>
  <c r="AY422" i="19" s="1"/>
  <c r="AC430" i="19"/>
  <c r="AY430" i="19" s="1"/>
  <c r="AC417" i="19"/>
  <c r="AY417" i="19" s="1"/>
  <c r="AC425" i="19"/>
  <c r="AY425" i="19" s="1"/>
  <c r="AC433" i="19"/>
  <c r="AY433" i="19" s="1"/>
  <c r="AC412" i="19"/>
  <c r="AY412" i="19" s="1"/>
  <c r="AC420" i="19"/>
  <c r="AY420" i="19" s="1"/>
  <c r="AC428" i="19"/>
  <c r="AY428" i="19" s="1"/>
  <c r="AC413" i="19"/>
  <c r="AY413" i="19" s="1"/>
  <c r="AC415" i="19"/>
  <c r="AY415" i="19" s="1"/>
  <c r="AC423" i="19"/>
  <c r="AY423" i="19" s="1"/>
  <c r="AC431" i="19"/>
  <c r="AY431" i="19" s="1"/>
  <c r="AC418" i="19"/>
  <c r="AY418" i="19" s="1"/>
  <c r="AC426" i="19"/>
  <c r="AY426" i="19" s="1"/>
  <c r="AC434" i="19"/>
  <c r="AY434" i="19" s="1"/>
  <c r="AC421" i="19"/>
  <c r="AY421" i="19" s="1"/>
  <c r="B412" i="19"/>
  <c r="B436" i="19"/>
  <c r="Y381" i="19"/>
  <c r="AU381" i="19" s="1"/>
  <c r="Y389" i="19"/>
  <c r="AU389" i="19" s="1"/>
  <c r="Y397" i="19"/>
  <c r="AU397" i="19" s="1"/>
  <c r="Y386" i="19"/>
  <c r="AU386" i="19" s="1"/>
  <c r="Y384" i="19"/>
  <c r="AU384" i="19" s="1"/>
  <c r="Y392" i="19"/>
  <c r="AU392" i="19" s="1"/>
  <c r="Y400" i="19"/>
  <c r="AU400" i="19" s="1"/>
  <c r="Y387" i="19"/>
  <c r="AU387" i="19" s="1"/>
  <c r="Y395" i="19"/>
  <c r="AU395" i="19" s="1"/>
  <c r="Y403" i="19"/>
  <c r="AU403" i="19" s="1"/>
  <c r="Y382" i="19"/>
  <c r="AU382" i="19" s="1"/>
  <c r="Y390" i="19"/>
  <c r="AU390" i="19" s="1"/>
  <c r="Y398" i="19"/>
  <c r="AU398" i="19" s="1"/>
  <c r="Y385" i="19"/>
  <c r="AU385" i="19" s="1"/>
  <c r="Y393" i="19"/>
  <c r="AU393" i="19" s="1"/>
  <c r="Y401" i="19"/>
  <c r="AU401" i="19" s="1"/>
  <c r="Y394" i="19"/>
  <c r="AU394" i="19" s="1"/>
  <c r="Y402" i="19"/>
  <c r="AU402" i="19" s="1"/>
  <c r="Y388" i="19"/>
  <c r="AU388" i="19" s="1"/>
  <c r="Y396" i="19"/>
  <c r="AU396" i="19" s="1"/>
  <c r="Y404" i="19"/>
  <c r="AU404" i="19" s="1"/>
  <c r="Y383" i="19"/>
  <c r="AU383" i="19" s="1"/>
  <c r="Y391" i="19"/>
  <c r="AU391" i="19" s="1"/>
  <c r="Y399" i="19"/>
  <c r="AU399" i="19" s="1"/>
  <c r="AC381" i="19"/>
  <c r="AY381" i="19" s="1"/>
  <c r="AB388" i="19"/>
  <c r="AX388" i="19" s="1"/>
  <c r="AB396" i="19"/>
  <c r="AX396" i="19" s="1"/>
  <c r="AB404" i="19"/>
  <c r="AX404" i="19" s="1"/>
  <c r="AB385" i="19"/>
  <c r="AX385" i="19" s="1"/>
  <c r="AB383" i="19"/>
  <c r="AX383" i="19" s="1"/>
  <c r="AB391" i="19"/>
  <c r="AX391" i="19" s="1"/>
  <c r="AB399" i="19"/>
  <c r="AX399" i="19" s="1"/>
  <c r="AB386" i="19"/>
  <c r="AX386" i="19" s="1"/>
  <c r="AB394" i="19"/>
  <c r="AX394" i="19" s="1"/>
  <c r="AB402" i="19"/>
  <c r="AX402" i="19" s="1"/>
  <c r="AB381" i="19"/>
  <c r="AX381" i="19" s="1"/>
  <c r="AB389" i="19"/>
  <c r="AX389" i="19" s="1"/>
  <c r="AB397" i="19"/>
  <c r="AX397" i="19" s="1"/>
  <c r="AB384" i="19"/>
  <c r="AX384" i="19" s="1"/>
  <c r="AB392" i="19"/>
  <c r="AX392" i="19" s="1"/>
  <c r="AB400" i="19"/>
  <c r="AX400" i="19" s="1"/>
  <c r="AB387" i="19"/>
  <c r="AX387" i="19" s="1"/>
  <c r="AB395" i="19"/>
  <c r="AX395" i="19" s="1"/>
  <c r="AB403" i="19"/>
  <c r="AX403" i="19" s="1"/>
  <c r="AB401" i="19"/>
  <c r="AX401" i="19" s="1"/>
  <c r="AB382" i="19"/>
  <c r="AX382" i="19" s="1"/>
  <c r="AB390" i="19"/>
  <c r="AX390" i="19" s="1"/>
  <c r="AB398" i="19"/>
  <c r="AX398" i="19" s="1"/>
  <c r="AB393" i="19"/>
  <c r="AX393" i="19" s="1"/>
  <c r="AA383" i="19"/>
  <c r="AW383" i="19" s="1"/>
  <c r="AA391" i="19"/>
  <c r="AW391" i="19" s="1"/>
  <c r="AA399" i="19"/>
  <c r="AW399" i="19" s="1"/>
  <c r="AA386" i="19"/>
  <c r="AW386" i="19" s="1"/>
  <c r="AA394" i="19"/>
  <c r="AW394" i="19" s="1"/>
  <c r="AA402" i="19"/>
  <c r="AW402" i="19" s="1"/>
  <c r="AA381" i="19"/>
  <c r="AW381" i="19" s="1"/>
  <c r="AA389" i="19"/>
  <c r="AW389" i="19" s="1"/>
  <c r="AA397" i="19"/>
  <c r="AW397" i="19" s="1"/>
  <c r="AA384" i="19"/>
  <c r="AW384" i="19" s="1"/>
  <c r="AA392" i="19"/>
  <c r="AW392" i="19" s="1"/>
  <c r="AA400" i="19"/>
  <c r="AW400" i="19" s="1"/>
  <c r="AA387" i="19"/>
  <c r="AW387" i="19" s="1"/>
  <c r="AA395" i="19"/>
  <c r="AW395" i="19" s="1"/>
  <c r="AA403" i="19"/>
  <c r="AW403" i="19" s="1"/>
  <c r="AA382" i="19"/>
  <c r="AW382" i="19" s="1"/>
  <c r="AA390" i="19"/>
  <c r="AW390" i="19" s="1"/>
  <c r="AA398" i="19"/>
  <c r="AW398" i="19" s="1"/>
  <c r="AA396" i="19"/>
  <c r="AW396" i="19" s="1"/>
  <c r="AA404" i="19"/>
  <c r="AW404" i="19" s="1"/>
  <c r="AA385" i="19"/>
  <c r="AW385" i="19" s="1"/>
  <c r="AA393" i="19"/>
  <c r="AW393" i="19" s="1"/>
  <c r="AA401" i="19"/>
  <c r="AW401" i="19" s="1"/>
  <c r="AA388" i="19"/>
  <c r="AW388" i="19" s="1"/>
  <c r="Z386" i="19"/>
  <c r="AV386" i="19" s="1"/>
  <c r="Z394" i="19"/>
  <c r="AV394" i="19" s="1"/>
  <c r="Z402" i="19"/>
  <c r="AV402" i="19" s="1"/>
  <c r="Z391" i="19"/>
  <c r="AV391" i="19" s="1"/>
  <c r="Z399" i="19"/>
  <c r="AV399" i="19" s="1"/>
  <c r="Z381" i="19"/>
  <c r="AV381" i="19" s="1"/>
  <c r="Z389" i="19"/>
  <c r="AV389" i="19" s="1"/>
  <c r="Z397" i="19"/>
  <c r="AV397" i="19" s="1"/>
  <c r="Z384" i="19"/>
  <c r="AV384" i="19" s="1"/>
  <c r="Z392" i="19"/>
  <c r="AV392" i="19" s="1"/>
  <c r="Z400" i="19"/>
  <c r="AV400" i="19" s="1"/>
  <c r="Z383" i="19"/>
  <c r="AV383" i="19" s="1"/>
  <c r="Z387" i="19"/>
  <c r="AV387" i="19" s="1"/>
  <c r="Z395" i="19"/>
  <c r="AV395" i="19" s="1"/>
  <c r="Z403" i="19"/>
  <c r="AV403" i="19" s="1"/>
  <c r="Z382" i="19"/>
  <c r="AV382" i="19" s="1"/>
  <c r="Z390" i="19"/>
  <c r="AV390" i="19" s="1"/>
  <c r="Z398" i="19"/>
  <c r="AV398" i="19" s="1"/>
  <c r="Z385" i="19"/>
  <c r="AV385" i="19" s="1"/>
  <c r="Z393" i="19"/>
  <c r="AV393" i="19" s="1"/>
  <c r="Z401" i="19"/>
  <c r="AV401" i="19" s="1"/>
  <c r="Z388" i="19"/>
  <c r="AV388" i="19" s="1"/>
  <c r="Z396" i="19"/>
  <c r="AV396" i="19" s="1"/>
  <c r="Z404" i="19"/>
  <c r="AV404" i="19" s="1"/>
  <c r="X382" i="19"/>
  <c r="AT382" i="19" s="1"/>
  <c r="X390" i="19"/>
  <c r="AT390" i="19" s="1"/>
  <c r="X398" i="19"/>
  <c r="AT398" i="19" s="1"/>
  <c r="X383" i="19"/>
  <c r="AT383" i="19" s="1"/>
  <c r="X391" i="19"/>
  <c r="AT391" i="19" s="1"/>
  <c r="X399" i="19"/>
  <c r="AT399" i="19" s="1"/>
  <c r="X384" i="19"/>
  <c r="AT384" i="19" s="1"/>
  <c r="X392" i="19"/>
  <c r="AT392" i="19" s="1"/>
  <c r="X400" i="19"/>
  <c r="AT400" i="19" s="1"/>
  <c r="X385" i="19"/>
  <c r="AT385" i="19" s="1"/>
  <c r="X393" i="19"/>
  <c r="AT393" i="19" s="1"/>
  <c r="X401" i="19"/>
  <c r="AT401" i="19" s="1"/>
  <c r="X386" i="19"/>
  <c r="AT386" i="19" s="1"/>
  <c r="X394" i="19"/>
  <c r="AT394" i="19" s="1"/>
  <c r="X402" i="19"/>
  <c r="AT402" i="19" s="1"/>
  <c r="X387" i="19"/>
  <c r="AT387" i="19" s="1"/>
  <c r="X395" i="19"/>
  <c r="AT395" i="19" s="1"/>
  <c r="X403" i="19"/>
  <c r="AT403" i="19" s="1"/>
  <c r="X397" i="19"/>
  <c r="AT397" i="19" s="1"/>
  <c r="X388" i="19"/>
  <c r="AT388" i="19" s="1"/>
  <c r="X396" i="19"/>
  <c r="AT396" i="19" s="1"/>
  <c r="X404" i="19"/>
  <c r="AT404" i="19" s="1"/>
  <c r="X389" i="19"/>
  <c r="AT389" i="19" s="1"/>
  <c r="X381" i="19"/>
  <c r="AT381" i="19" s="1"/>
  <c r="G382" i="19"/>
  <c r="AC382" i="19" s="1"/>
  <c r="AY382" i="19" s="1"/>
  <c r="AE356" i="19"/>
  <c r="BA356" i="19" s="1"/>
  <c r="AE364" i="19"/>
  <c r="BA364" i="19" s="1"/>
  <c r="AE372" i="19"/>
  <c r="BA372" i="19" s="1"/>
  <c r="AE351" i="19"/>
  <c r="BA351" i="19" s="1"/>
  <c r="AE359" i="19"/>
  <c r="BA359" i="19" s="1"/>
  <c r="AE367" i="19"/>
  <c r="BA367" i="19" s="1"/>
  <c r="AE363" i="19"/>
  <c r="BA363" i="19" s="1"/>
  <c r="AE354" i="19"/>
  <c r="BA354" i="19" s="1"/>
  <c r="AE362" i="19"/>
  <c r="BA362" i="19" s="1"/>
  <c r="AE370" i="19"/>
  <c r="BA370" i="19" s="1"/>
  <c r="AE357" i="19"/>
  <c r="BA357" i="19" s="1"/>
  <c r="AE365" i="19"/>
  <c r="BA365" i="19" s="1"/>
  <c r="AE373" i="19"/>
  <c r="BA373" i="19" s="1"/>
  <c r="AE352" i="19"/>
  <c r="BA352" i="19" s="1"/>
  <c r="AE360" i="19"/>
  <c r="BA360" i="19" s="1"/>
  <c r="AE368" i="19"/>
  <c r="BA368" i="19" s="1"/>
  <c r="AE350" i="19"/>
  <c r="BA350" i="19" s="1"/>
  <c r="AE358" i="19"/>
  <c r="BA358" i="19" s="1"/>
  <c r="AE366" i="19"/>
  <c r="BA366" i="19" s="1"/>
  <c r="AE371" i="19"/>
  <c r="BA371" i="19" s="1"/>
  <c r="AE353" i="19"/>
  <c r="BA353" i="19" s="1"/>
  <c r="AE361" i="19"/>
  <c r="BA361" i="19" s="1"/>
  <c r="AE369" i="19"/>
  <c r="BA369" i="19" s="1"/>
  <c r="AE355" i="19"/>
  <c r="BA355" i="19" s="1"/>
  <c r="AB357" i="19"/>
  <c r="AX357" i="19" s="1"/>
  <c r="AB365" i="19"/>
  <c r="AX365" i="19" s="1"/>
  <c r="AB373" i="19"/>
  <c r="AX373" i="19" s="1"/>
  <c r="AB352" i="19"/>
  <c r="AX352" i="19" s="1"/>
  <c r="AB360" i="19"/>
  <c r="AX360" i="19" s="1"/>
  <c r="AB368" i="19"/>
  <c r="AX368" i="19" s="1"/>
  <c r="AB355" i="19"/>
  <c r="AX355" i="19" s="1"/>
  <c r="AB363" i="19"/>
  <c r="AX363" i="19" s="1"/>
  <c r="AB371" i="19"/>
  <c r="AX371" i="19" s="1"/>
  <c r="AB350" i="19"/>
  <c r="AX350" i="19" s="1"/>
  <c r="AB358" i="19"/>
  <c r="AX358" i="19" s="1"/>
  <c r="AB366" i="19"/>
  <c r="AX366" i="19" s="1"/>
  <c r="AB353" i="19"/>
  <c r="AX353" i="19" s="1"/>
  <c r="AB361" i="19"/>
  <c r="AX361" i="19" s="1"/>
  <c r="AB369" i="19"/>
  <c r="AX369" i="19" s="1"/>
  <c r="AB372" i="19"/>
  <c r="AX372" i="19" s="1"/>
  <c r="AB351" i="19"/>
  <c r="AX351" i="19" s="1"/>
  <c r="AB359" i="19"/>
  <c r="AX359" i="19" s="1"/>
  <c r="AB367" i="19"/>
  <c r="AX367" i="19" s="1"/>
  <c r="AB354" i="19"/>
  <c r="AX354" i="19" s="1"/>
  <c r="AB362" i="19"/>
  <c r="AX362" i="19" s="1"/>
  <c r="AB370" i="19"/>
  <c r="AX370" i="19" s="1"/>
  <c r="AB356" i="19"/>
  <c r="AX356" i="19" s="1"/>
  <c r="AB364" i="19"/>
  <c r="AX364" i="19" s="1"/>
  <c r="Z350" i="19"/>
  <c r="AV350" i="19" s="1"/>
  <c r="AA352" i="19"/>
  <c r="AW352" i="19" s="1"/>
  <c r="AA360" i="19"/>
  <c r="AW360" i="19" s="1"/>
  <c r="AA368" i="19"/>
  <c r="AW368" i="19" s="1"/>
  <c r="AA355" i="19"/>
  <c r="AW355" i="19" s="1"/>
  <c r="AA363" i="19"/>
  <c r="AW363" i="19" s="1"/>
  <c r="AA371" i="19"/>
  <c r="AW371" i="19" s="1"/>
  <c r="AA350" i="19"/>
  <c r="AW350" i="19" s="1"/>
  <c r="AA358" i="19"/>
  <c r="AW358" i="19" s="1"/>
  <c r="AA366" i="19"/>
  <c r="AW366" i="19" s="1"/>
  <c r="AA351" i="19"/>
  <c r="AW351" i="19" s="1"/>
  <c r="AA353" i="19"/>
  <c r="AW353" i="19" s="1"/>
  <c r="AA361" i="19"/>
  <c r="AW361" i="19" s="1"/>
  <c r="AA369" i="19"/>
  <c r="AW369" i="19" s="1"/>
  <c r="AA359" i="19"/>
  <c r="AW359" i="19" s="1"/>
  <c r="AA367" i="19"/>
  <c r="AW367" i="19" s="1"/>
  <c r="AA356" i="19"/>
  <c r="AW356" i="19" s="1"/>
  <c r="AA364" i="19"/>
  <c r="AW364" i="19" s="1"/>
  <c r="AA372" i="19"/>
  <c r="AW372" i="19" s="1"/>
  <c r="AA354" i="19"/>
  <c r="AW354" i="19" s="1"/>
  <c r="AA362" i="19"/>
  <c r="AW362" i="19" s="1"/>
  <c r="AA370" i="19"/>
  <c r="AW370" i="19" s="1"/>
  <c r="AA357" i="19"/>
  <c r="AW357" i="19" s="1"/>
  <c r="AA365" i="19"/>
  <c r="AW365" i="19" s="1"/>
  <c r="AA373" i="19"/>
  <c r="AW373" i="19" s="1"/>
  <c r="Y350" i="19"/>
  <c r="AU350" i="19" s="1"/>
  <c r="Y358" i="19"/>
  <c r="AU358" i="19" s="1"/>
  <c r="Y366" i="19"/>
  <c r="AU366" i="19" s="1"/>
  <c r="Y353" i="19"/>
  <c r="AU353" i="19" s="1"/>
  <c r="Y361" i="19"/>
  <c r="AU361" i="19" s="1"/>
  <c r="Y369" i="19"/>
  <c r="AU369" i="19" s="1"/>
  <c r="Y356" i="19"/>
  <c r="AU356" i="19" s="1"/>
  <c r="Y364" i="19"/>
  <c r="AU364" i="19" s="1"/>
  <c r="Y372" i="19"/>
  <c r="AU372" i="19" s="1"/>
  <c r="Y373" i="19"/>
  <c r="AU373" i="19" s="1"/>
  <c r="Y351" i="19"/>
  <c r="AU351" i="19" s="1"/>
  <c r="Y359" i="19"/>
  <c r="AU359" i="19" s="1"/>
  <c r="Y367" i="19"/>
  <c r="AU367" i="19" s="1"/>
  <c r="Y354" i="19"/>
  <c r="AU354" i="19" s="1"/>
  <c r="Y362" i="19"/>
  <c r="AU362" i="19" s="1"/>
  <c r="Y370" i="19"/>
  <c r="AU370" i="19" s="1"/>
  <c r="Y365" i="19"/>
  <c r="AU365" i="19" s="1"/>
  <c r="Y352" i="19"/>
  <c r="AU352" i="19" s="1"/>
  <c r="Y360" i="19"/>
  <c r="AU360" i="19" s="1"/>
  <c r="Y368" i="19"/>
  <c r="AU368" i="19" s="1"/>
  <c r="Y355" i="19"/>
  <c r="AU355" i="19" s="1"/>
  <c r="Y363" i="19"/>
  <c r="AU363" i="19" s="1"/>
  <c r="Y371" i="19"/>
  <c r="AU371" i="19" s="1"/>
  <c r="Y357" i="19"/>
  <c r="AU357" i="19" s="1"/>
  <c r="AD351" i="19"/>
  <c r="AZ351" i="19" s="1"/>
  <c r="AD359" i="19"/>
  <c r="AZ359" i="19" s="1"/>
  <c r="AD367" i="19"/>
  <c r="AZ367" i="19" s="1"/>
  <c r="AD354" i="19"/>
  <c r="AZ354" i="19" s="1"/>
  <c r="AD362" i="19"/>
  <c r="AZ362" i="19" s="1"/>
  <c r="AD370" i="19"/>
  <c r="AZ370" i="19" s="1"/>
  <c r="AD357" i="19"/>
  <c r="AZ357" i="19" s="1"/>
  <c r="AD365" i="19"/>
  <c r="AZ365" i="19" s="1"/>
  <c r="AD373" i="19"/>
  <c r="AZ373" i="19" s="1"/>
  <c r="AD352" i="19"/>
  <c r="AZ352" i="19" s="1"/>
  <c r="AD360" i="19"/>
  <c r="AZ360" i="19" s="1"/>
  <c r="AD368" i="19"/>
  <c r="AZ368" i="19" s="1"/>
  <c r="AD355" i="19"/>
  <c r="AZ355" i="19" s="1"/>
  <c r="AD363" i="19"/>
  <c r="AZ363" i="19" s="1"/>
  <c r="AD371" i="19"/>
  <c r="AZ371" i="19" s="1"/>
  <c r="AD353" i="19"/>
  <c r="AZ353" i="19" s="1"/>
  <c r="AD361" i="19"/>
  <c r="AZ361" i="19" s="1"/>
  <c r="AD369" i="19"/>
  <c r="AZ369" i="19" s="1"/>
  <c r="AD350" i="19"/>
  <c r="AZ350" i="19" s="1"/>
  <c r="AD358" i="19"/>
  <c r="AZ358" i="19" s="1"/>
  <c r="AD366" i="19"/>
  <c r="AZ366" i="19" s="1"/>
  <c r="AD356" i="19"/>
  <c r="AZ356" i="19" s="1"/>
  <c r="AD364" i="19"/>
  <c r="AZ364" i="19" s="1"/>
  <c r="AD372" i="19"/>
  <c r="AZ372" i="19" s="1"/>
  <c r="D351" i="19"/>
  <c r="Z351" i="19" s="1"/>
  <c r="AV351" i="19" s="1"/>
  <c r="B350" i="19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/>
  <c r="B319" i="19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AE325" i="19"/>
  <c r="BA325" i="19" s="1"/>
  <c r="AE333" i="19"/>
  <c r="BA333" i="19" s="1"/>
  <c r="AE341" i="19"/>
  <c r="BA341" i="19" s="1"/>
  <c r="AE320" i="19"/>
  <c r="BA320" i="19" s="1"/>
  <c r="AE328" i="19"/>
  <c r="BA328" i="19" s="1"/>
  <c r="AE336" i="19"/>
  <c r="BA336" i="19" s="1"/>
  <c r="AE323" i="19"/>
  <c r="BA323" i="19" s="1"/>
  <c r="AE331" i="19"/>
  <c r="BA331" i="19" s="1"/>
  <c r="AE339" i="19"/>
  <c r="BA339" i="19" s="1"/>
  <c r="AE326" i="19"/>
  <c r="BA326" i="19" s="1"/>
  <c r="AE334" i="19"/>
  <c r="BA334" i="19" s="1"/>
  <c r="AE342" i="19"/>
  <c r="BA342" i="19" s="1"/>
  <c r="AE321" i="19"/>
  <c r="BA321" i="19" s="1"/>
  <c r="AE329" i="19"/>
  <c r="BA329" i="19" s="1"/>
  <c r="AE337" i="19"/>
  <c r="BA337" i="19" s="1"/>
  <c r="AE330" i="19"/>
  <c r="BA330" i="19" s="1"/>
  <c r="AE324" i="19"/>
  <c r="BA324" i="19" s="1"/>
  <c r="AE332" i="19"/>
  <c r="BA332" i="19" s="1"/>
  <c r="AE340" i="19"/>
  <c r="BA340" i="19" s="1"/>
  <c r="AE319" i="19"/>
  <c r="BA319" i="19" s="1"/>
  <c r="AE327" i="19"/>
  <c r="BA327" i="19" s="1"/>
  <c r="AE335" i="19"/>
  <c r="BA335" i="19" s="1"/>
  <c r="AE322" i="19"/>
  <c r="BA322" i="19" s="1"/>
  <c r="AE338" i="19"/>
  <c r="BA338" i="19" s="1"/>
  <c r="AD320" i="19"/>
  <c r="AZ320" i="19" s="1"/>
  <c r="AD328" i="19"/>
  <c r="AZ328" i="19" s="1"/>
  <c r="AD336" i="19"/>
  <c r="AZ336" i="19" s="1"/>
  <c r="AD323" i="19"/>
  <c r="AZ323" i="19" s="1"/>
  <c r="AD331" i="19"/>
  <c r="AZ331" i="19" s="1"/>
  <c r="AD339" i="19"/>
  <c r="AZ339" i="19" s="1"/>
  <c r="AD326" i="19"/>
  <c r="AZ326" i="19" s="1"/>
  <c r="AD334" i="19"/>
  <c r="AZ334" i="19" s="1"/>
  <c r="AD342" i="19"/>
  <c r="AZ342" i="19" s="1"/>
  <c r="AD321" i="19"/>
  <c r="AZ321" i="19" s="1"/>
  <c r="AD329" i="19"/>
  <c r="AZ329" i="19" s="1"/>
  <c r="AD337" i="19"/>
  <c r="AZ337" i="19" s="1"/>
  <c r="AD324" i="19"/>
  <c r="AZ324" i="19" s="1"/>
  <c r="AD332" i="19"/>
  <c r="AZ332" i="19" s="1"/>
  <c r="AD340" i="19"/>
  <c r="AZ340" i="19" s="1"/>
  <c r="AD325" i="19"/>
  <c r="AZ325" i="19" s="1"/>
  <c r="AD319" i="19"/>
  <c r="AZ319" i="19" s="1"/>
  <c r="AD327" i="19"/>
  <c r="AZ327" i="19" s="1"/>
  <c r="AD335" i="19"/>
  <c r="AZ335" i="19" s="1"/>
  <c r="AD322" i="19"/>
  <c r="AZ322" i="19" s="1"/>
  <c r="AD330" i="19"/>
  <c r="AZ330" i="19" s="1"/>
  <c r="AD338" i="19"/>
  <c r="AZ338" i="19" s="1"/>
  <c r="AD333" i="19"/>
  <c r="AZ333" i="19" s="1"/>
  <c r="AD341" i="19"/>
  <c r="AZ341" i="19" s="1"/>
  <c r="AA319" i="19"/>
  <c r="AW319" i="19" s="1"/>
  <c r="AB326" i="19"/>
  <c r="AX326" i="19" s="1"/>
  <c r="AB334" i="19"/>
  <c r="AX334" i="19" s="1"/>
  <c r="AB342" i="19"/>
  <c r="AX342" i="19" s="1"/>
  <c r="AB321" i="19"/>
  <c r="AX321" i="19" s="1"/>
  <c r="AB329" i="19"/>
  <c r="AX329" i="19" s="1"/>
  <c r="AB337" i="19"/>
  <c r="AX337" i="19" s="1"/>
  <c r="AB324" i="19"/>
  <c r="AX324" i="19" s="1"/>
  <c r="AB332" i="19"/>
  <c r="AX332" i="19" s="1"/>
  <c r="AB340" i="19"/>
  <c r="AX340" i="19" s="1"/>
  <c r="AB319" i="19"/>
  <c r="AX319" i="19" s="1"/>
  <c r="AB327" i="19"/>
  <c r="AX327" i="19" s="1"/>
  <c r="AB335" i="19"/>
  <c r="AX335" i="19" s="1"/>
  <c r="AB339" i="19"/>
  <c r="AX339" i="19" s="1"/>
  <c r="AB322" i="19"/>
  <c r="AX322" i="19" s="1"/>
  <c r="AB330" i="19"/>
  <c r="AX330" i="19" s="1"/>
  <c r="AB338" i="19"/>
  <c r="AX338" i="19" s="1"/>
  <c r="AB331" i="19"/>
  <c r="AX331" i="19" s="1"/>
  <c r="AB325" i="19"/>
  <c r="AX325" i="19" s="1"/>
  <c r="AB333" i="19"/>
  <c r="AX333" i="19" s="1"/>
  <c r="AB341" i="19"/>
  <c r="AX341" i="19" s="1"/>
  <c r="AB320" i="19"/>
  <c r="AX320" i="19" s="1"/>
  <c r="AB328" i="19"/>
  <c r="AX328" i="19" s="1"/>
  <c r="AB336" i="19"/>
  <c r="AX336" i="19" s="1"/>
  <c r="AB323" i="19"/>
  <c r="AX323" i="19" s="1"/>
  <c r="Y319" i="19"/>
  <c r="AU319" i="19" s="1"/>
  <c r="Y327" i="19"/>
  <c r="AU327" i="19" s="1"/>
  <c r="Y335" i="19"/>
  <c r="AU335" i="19" s="1"/>
  <c r="Y322" i="19"/>
  <c r="AU322" i="19" s="1"/>
  <c r="Y330" i="19"/>
  <c r="AU330" i="19" s="1"/>
  <c r="Y338" i="19"/>
  <c r="AU338" i="19" s="1"/>
  <c r="Y325" i="19"/>
  <c r="AU325" i="19" s="1"/>
  <c r="Y333" i="19"/>
  <c r="AU333" i="19" s="1"/>
  <c r="Y341" i="19"/>
  <c r="AU341" i="19" s="1"/>
  <c r="Y320" i="19"/>
  <c r="AU320" i="19" s="1"/>
  <c r="Y328" i="19"/>
  <c r="AU328" i="19" s="1"/>
  <c r="Y336" i="19"/>
  <c r="AU336" i="19" s="1"/>
  <c r="Y323" i="19"/>
  <c r="AU323" i="19" s="1"/>
  <c r="Y331" i="19"/>
  <c r="AU331" i="19" s="1"/>
  <c r="Y339" i="19"/>
  <c r="AU339" i="19" s="1"/>
  <c r="Y332" i="19"/>
  <c r="AU332" i="19" s="1"/>
  <c r="Y326" i="19"/>
  <c r="AU326" i="19" s="1"/>
  <c r="Y334" i="19"/>
  <c r="AU334" i="19" s="1"/>
  <c r="Y342" i="19"/>
  <c r="AU342" i="19" s="1"/>
  <c r="Y321" i="19"/>
  <c r="AU321" i="19" s="1"/>
  <c r="Y329" i="19"/>
  <c r="AU329" i="19" s="1"/>
  <c r="Y337" i="19"/>
  <c r="AU337" i="19" s="1"/>
  <c r="Y324" i="19"/>
  <c r="AU324" i="19" s="1"/>
  <c r="Y340" i="19"/>
  <c r="AU340" i="19" s="1"/>
  <c r="AC323" i="19"/>
  <c r="AY323" i="19" s="1"/>
  <c r="AC331" i="19"/>
  <c r="AY331" i="19" s="1"/>
  <c r="AC339" i="19"/>
  <c r="AY339" i="19" s="1"/>
  <c r="AC326" i="19"/>
  <c r="AY326" i="19" s="1"/>
  <c r="AC334" i="19"/>
  <c r="AY334" i="19" s="1"/>
  <c r="AC342" i="19"/>
  <c r="AY342" i="19" s="1"/>
  <c r="AC321" i="19"/>
  <c r="AY321" i="19" s="1"/>
  <c r="AC329" i="19"/>
  <c r="AY329" i="19" s="1"/>
  <c r="AC337" i="19"/>
  <c r="AY337" i="19" s="1"/>
  <c r="AC320" i="19"/>
  <c r="AY320" i="19" s="1"/>
  <c r="AC324" i="19"/>
  <c r="AY324" i="19" s="1"/>
  <c r="AC332" i="19"/>
  <c r="AY332" i="19" s="1"/>
  <c r="AC340" i="19"/>
  <c r="AY340" i="19" s="1"/>
  <c r="AC319" i="19"/>
  <c r="AY319" i="19" s="1"/>
  <c r="AC327" i="19"/>
  <c r="AY327" i="19" s="1"/>
  <c r="AC335" i="19"/>
  <c r="AY335" i="19" s="1"/>
  <c r="AC336" i="19"/>
  <c r="AY336" i="19" s="1"/>
  <c r="AC322" i="19"/>
  <c r="AY322" i="19" s="1"/>
  <c r="AC330" i="19"/>
  <c r="AY330" i="19" s="1"/>
  <c r="AC338" i="19"/>
  <c r="AY338" i="19" s="1"/>
  <c r="AC325" i="19"/>
  <c r="AY325" i="19" s="1"/>
  <c r="AC333" i="19"/>
  <c r="AY333" i="19" s="1"/>
  <c r="AC341" i="19"/>
  <c r="AY341" i="19" s="1"/>
  <c r="AC328" i="19"/>
  <c r="AY328" i="19" s="1"/>
  <c r="AA320" i="19"/>
  <c r="AW320" i="19" s="1"/>
  <c r="B343" i="19"/>
  <c r="Z293" i="19"/>
  <c r="AV293" i="19" s="1"/>
  <c r="Z301" i="19"/>
  <c r="AV301" i="19" s="1"/>
  <c r="Z309" i="19"/>
  <c r="AV309" i="19" s="1"/>
  <c r="Z288" i="19"/>
  <c r="AV288" i="19" s="1"/>
  <c r="Z296" i="19"/>
  <c r="AV296" i="19" s="1"/>
  <c r="Z304" i="19"/>
  <c r="AV304" i="19" s="1"/>
  <c r="Z291" i="19"/>
  <c r="Z299" i="19"/>
  <c r="AV299" i="19" s="1"/>
  <c r="Z307" i="19"/>
  <c r="AV307" i="19" s="1"/>
  <c r="Z308" i="19"/>
  <c r="AV308" i="19" s="1"/>
  <c r="Z294" i="19"/>
  <c r="AV294" i="19" s="1"/>
  <c r="Z302" i="19"/>
  <c r="Z310" i="19"/>
  <c r="AV310" i="19" s="1"/>
  <c r="Z292" i="19"/>
  <c r="AV292" i="19" s="1"/>
  <c r="Z300" i="19"/>
  <c r="AV300" i="19" s="1"/>
  <c r="Z289" i="19"/>
  <c r="AV289" i="19" s="1"/>
  <c r="Z297" i="19"/>
  <c r="AV297" i="19" s="1"/>
  <c r="Z305" i="19"/>
  <c r="AV305" i="19" s="1"/>
  <c r="Z295" i="19"/>
  <c r="AV295" i="19" s="1"/>
  <c r="Z303" i="19"/>
  <c r="AV303" i="19" s="1"/>
  <c r="Z311" i="19"/>
  <c r="AV311" i="19" s="1"/>
  <c r="Z290" i="19"/>
  <c r="AV290" i="19" s="1"/>
  <c r="Z298" i="19"/>
  <c r="AV298" i="19" s="1"/>
  <c r="Z306" i="19"/>
  <c r="AV306" i="19" s="1"/>
  <c r="AD289" i="19"/>
  <c r="AZ289" i="19" s="1"/>
  <c r="AD297" i="19"/>
  <c r="AZ297" i="19" s="1"/>
  <c r="AD305" i="19"/>
  <c r="AZ305" i="19" s="1"/>
  <c r="AD292" i="19"/>
  <c r="AZ292" i="19" s="1"/>
  <c r="AD300" i="19"/>
  <c r="AZ300" i="19" s="1"/>
  <c r="AD308" i="19"/>
  <c r="AZ308" i="19" s="1"/>
  <c r="AD296" i="19"/>
  <c r="AZ296" i="19" s="1"/>
  <c r="AD304" i="19"/>
  <c r="AZ304" i="19" s="1"/>
  <c r="AD295" i="19"/>
  <c r="AZ295" i="19" s="1"/>
  <c r="AD303" i="19"/>
  <c r="AZ303" i="19" s="1"/>
  <c r="AD311" i="19"/>
  <c r="AZ311" i="19" s="1"/>
  <c r="AD288" i="19"/>
  <c r="AZ288" i="19" s="1"/>
  <c r="AD290" i="19"/>
  <c r="AZ290" i="19" s="1"/>
  <c r="AD298" i="19"/>
  <c r="AZ298" i="19" s="1"/>
  <c r="AD306" i="19"/>
  <c r="AZ306" i="19" s="1"/>
  <c r="AD293" i="19"/>
  <c r="AZ293" i="19" s="1"/>
  <c r="AD301" i="19"/>
  <c r="AZ301" i="19" s="1"/>
  <c r="AD309" i="19"/>
  <c r="AZ309" i="19" s="1"/>
  <c r="AD291" i="19"/>
  <c r="AD299" i="19"/>
  <c r="AZ299" i="19" s="1"/>
  <c r="AD307" i="19"/>
  <c r="AZ307" i="19" s="1"/>
  <c r="AD294" i="19"/>
  <c r="AZ294" i="19" s="1"/>
  <c r="AD310" i="19"/>
  <c r="AZ310" i="19" s="1"/>
  <c r="AD302" i="19"/>
  <c r="AB288" i="19"/>
  <c r="AX288" i="19" s="1"/>
  <c r="AC292" i="19"/>
  <c r="AY292" i="19" s="1"/>
  <c r="AC300" i="19"/>
  <c r="AY300" i="19" s="1"/>
  <c r="AC308" i="19"/>
  <c r="AY308" i="19" s="1"/>
  <c r="AC295" i="19"/>
  <c r="AY295" i="19" s="1"/>
  <c r="AC303" i="19"/>
  <c r="AY303" i="19" s="1"/>
  <c r="AC311" i="19"/>
  <c r="AY311" i="19" s="1"/>
  <c r="AC290" i="19"/>
  <c r="AY290" i="19" s="1"/>
  <c r="AC298" i="19"/>
  <c r="AY298" i="19" s="1"/>
  <c r="AC306" i="19"/>
  <c r="AY306" i="19" s="1"/>
  <c r="AC299" i="19"/>
  <c r="AY299" i="19" s="1"/>
  <c r="AC293" i="19"/>
  <c r="AY293" i="19" s="1"/>
  <c r="AC301" i="19"/>
  <c r="AY301" i="19" s="1"/>
  <c r="AC309" i="19"/>
  <c r="AY309" i="19" s="1"/>
  <c r="AC291" i="19"/>
  <c r="AC307" i="19"/>
  <c r="AY307" i="19" s="1"/>
  <c r="AC288" i="19"/>
  <c r="AY288" i="19" s="1"/>
  <c r="AC296" i="19"/>
  <c r="AY296" i="19" s="1"/>
  <c r="AC304" i="19"/>
  <c r="AY304" i="19" s="1"/>
  <c r="AC294" i="19"/>
  <c r="AY294" i="19" s="1"/>
  <c r="AC302" i="19"/>
  <c r="AC310" i="19"/>
  <c r="AY310" i="19" s="1"/>
  <c r="AC289" i="19"/>
  <c r="AY289" i="19" s="1"/>
  <c r="AC297" i="19"/>
  <c r="AY297" i="19" s="1"/>
  <c r="AC305" i="19"/>
  <c r="AY305" i="19" s="1"/>
  <c r="Y288" i="19"/>
  <c r="AU288" i="19" s="1"/>
  <c r="AE294" i="19"/>
  <c r="BA294" i="19" s="1"/>
  <c r="AE302" i="19"/>
  <c r="AE310" i="19"/>
  <c r="BA310" i="19" s="1"/>
  <c r="AE289" i="19"/>
  <c r="BA289" i="19" s="1"/>
  <c r="AE297" i="19"/>
  <c r="BA297" i="19" s="1"/>
  <c r="AE305" i="19"/>
  <c r="BA305" i="19" s="1"/>
  <c r="AE292" i="19"/>
  <c r="BA292" i="19" s="1"/>
  <c r="AE300" i="19"/>
  <c r="BA300" i="19" s="1"/>
  <c r="AE308" i="19"/>
  <c r="BA308" i="19" s="1"/>
  <c r="AE301" i="19"/>
  <c r="BA301" i="19" s="1"/>
  <c r="AE295" i="19"/>
  <c r="BA295" i="19" s="1"/>
  <c r="AE303" i="19"/>
  <c r="BA303" i="19" s="1"/>
  <c r="AE311" i="19"/>
  <c r="BA311" i="19" s="1"/>
  <c r="AE293" i="19"/>
  <c r="BA293" i="19" s="1"/>
  <c r="AE309" i="19"/>
  <c r="BA309" i="19" s="1"/>
  <c r="AE290" i="19"/>
  <c r="BA290" i="19" s="1"/>
  <c r="AE298" i="19"/>
  <c r="BA298" i="19" s="1"/>
  <c r="AE306" i="19"/>
  <c r="BA306" i="19" s="1"/>
  <c r="AE288" i="19"/>
  <c r="BA288" i="19" s="1"/>
  <c r="AE296" i="19"/>
  <c r="BA296" i="19" s="1"/>
  <c r="AE304" i="19"/>
  <c r="BA304" i="19" s="1"/>
  <c r="AE291" i="19"/>
  <c r="AE299" i="19"/>
  <c r="BA299" i="19" s="1"/>
  <c r="AE307" i="19"/>
  <c r="BA307" i="19" s="1"/>
  <c r="AB289" i="19"/>
  <c r="AX289" i="19" s="1"/>
  <c r="Y289" i="19"/>
  <c r="AU289" i="19" s="1"/>
  <c r="B312" i="19"/>
  <c r="Z262" i="19"/>
  <c r="AV262" i="19" s="1"/>
  <c r="Z270" i="19"/>
  <c r="AV270" i="19" s="1"/>
  <c r="Z278" i="19"/>
  <c r="AV278" i="19" s="1"/>
  <c r="Z257" i="19"/>
  <c r="AV257" i="19" s="1"/>
  <c r="Z265" i="19"/>
  <c r="AV265" i="19" s="1"/>
  <c r="Z273" i="19"/>
  <c r="AV273" i="19" s="1"/>
  <c r="Z260" i="19"/>
  <c r="AV260" i="19" s="1"/>
  <c r="Z268" i="19"/>
  <c r="AV268" i="19" s="1"/>
  <c r="Z276" i="19"/>
  <c r="AV276" i="19" s="1"/>
  <c r="Z263" i="19"/>
  <c r="AV263" i="19" s="1"/>
  <c r="Z271" i="19"/>
  <c r="AV271" i="19" s="1"/>
  <c r="Z279" i="19"/>
  <c r="AV279" i="19" s="1"/>
  <c r="Z277" i="19"/>
  <c r="AV277" i="19" s="1"/>
  <c r="Z258" i="19"/>
  <c r="Z266" i="19"/>
  <c r="AV266" i="19" s="1"/>
  <c r="Z274" i="19"/>
  <c r="AV274" i="19" s="1"/>
  <c r="Z261" i="19"/>
  <c r="AV261" i="19" s="1"/>
  <c r="Z269" i="19"/>
  <c r="Z264" i="19"/>
  <c r="AV264" i="19" s="1"/>
  <c r="Z272" i="19"/>
  <c r="AV272" i="19" s="1"/>
  <c r="Z280" i="19"/>
  <c r="Z259" i="19"/>
  <c r="AV259" i="19" s="1"/>
  <c r="Z267" i="19"/>
  <c r="AV267" i="19" s="1"/>
  <c r="Z275" i="19"/>
  <c r="AV275" i="19" s="1"/>
  <c r="AD258" i="19"/>
  <c r="AD266" i="19"/>
  <c r="AZ266" i="19" s="1"/>
  <c r="AD274" i="19"/>
  <c r="AZ274" i="19" s="1"/>
  <c r="AD261" i="19"/>
  <c r="AZ261" i="19" s="1"/>
  <c r="AD269" i="19"/>
  <c r="AD277" i="19"/>
  <c r="AZ277" i="19" s="1"/>
  <c r="AD264" i="19"/>
  <c r="AZ264" i="19" s="1"/>
  <c r="AD272" i="19"/>
  <c r="AZ272" i="19" s="1"/>
  <c r="AD280" i="19"/>
  <c r="AD259" i="19"/>
  <c r="AZ259" i="19" s="1"/>
  <c r="AD267" i="19"/>
  <c r="AZ267" i="19" s="1"/>
  <c r="AD275" i="19"/>
  <c r="AZ275" i="19" s="1"/>
  <c r="AD262" i="19"/>
  <c r="AZ262" i="19" s="1"/>
  <c r="AD270" i="19"/>
  <c r="AZ270" i="19" s="1"/>
  <c r="AD278" i="19"/>
  <c r="AZ278" i="19" s="1"/>
  <c r="AD257" i="19"/>
  <c r="AZ257" i="19" s="1"/>
  <c r="AD265" i="19"/>
  <c r="AZ265" i="19" s="1"/>
  <c r="AD273" i="19"/>
  <c r="AZ273" i="19" s="1"/>
  <c r="AD260" i="19"/>
  <c r="AZ260" i="19" s="1"/>
  <c r="AD268" i="19"/>
  <c r="AZ268" i="19" s="1"/>
  <c r="AD276" i="19"/>
  <c r="AZ276" i="19" s="1"/>
  <c r="AD263" i="19"/>
  <c r="AZ263" i="19" s="1"/>
  <c r="AD279" i="19"/>
  <c r="AZ279" i="19" s="1"/>
  <c r="AD271" i="19"/>
  <c r="AZ271" i="19" s="1"/>
  <c r="AA257" i="19"/>
  <c r="AW257" i="19" s="1"/>
  <c r="AJ264" i="19"/>
  <c r="BF264" i="19" s="1"/>
  <c r="AJ272" i="19"/>
  <c r="BF272" i="19" s="1"/>
  <c r="AJ280" i="19"/>
  <c r="AJ259" i="19"/>
  <c r="BF259" i="19" s="1"/>
  <c r="AJ267" i="19"/>
  <c r="BF267" i="19" s="1"/>
  <c r="AJ275" i="19"/>
  <c r="BF275" i="19" s="1"/>
  <c r="AJ262" i="19"/>
  <c r="BF262" i="19" s="1"/>
  <c r="AJ270" i="19"/>
  <c r="BF270" i="19" s="1"/>
  <c r="AJ278" i="19"/>
  <c r="BF278" i="19" s="1"/>
  <c r="AJ257" i="19"/>
  <c r="BF257" i="19" s="1"/>
  <c r="AJ265" i="19"/>
  <c r="BF265" i="19" s="1"/>
  <c r="AJ273" i="19"/>
  <c r="BF273" i="19" s="1"/>
  <c r="AJ260" i="19"/>
  <c r="BF260" i="19" s="1"/>
  <c r="AJ268" i="19"/>
  <c r="BF268" i="19" s="1"/>
  <c r="AJ276" i="19"/>
  <c r="BF276" i="19" s="1"/>
  <c r="AJ263" i="19"/>
  <c r="BF263" i="19" s="1"/>
  <c r="AJ271" i="19"/>
  <c r="BF271" i="19" s="1"/>
  <c r="AJ279" i="19"/>
  <c r="BF279" i="19" s="1"/>
  <c r="AJ258" i="19"/>
  <c r="AJ266" i="19"/>
  <c r="BF266" i="19" s="1"/>
  <c r="AJ274" i="19"/>
  <c r="BF274" i="19" s="1"/>
  <c r="AJ261" i="19"/>
  <c r="BF261" i="19" s="1"/>
  <c r="AJ269" i="19"/>
  <c r="AJ277" i="19"/>
  <c r="BF277" i="19" s="1"/>
  <c r="AC261" i="19"/>
  <c r="AY261" i="19" s="1"/>
  <c r="AC269" i="19"/>
  <c r="AC277" i="19"/>
  <c r="AY277" i="19" s="1"/>
  <c r="AC264" i="19"/>
  <c r="AY264" i="19" s="1"/>
  <c r="AC272" i="19"/>
  <c r="AY272" i="19" s="1"/>
  <c r="AC280" i="19"/>
  <c r="AC259" i="19"/>
  <c r="AY259" i="19" s="1"/>
  <c r="AC267" i="19"/>
  <c r="AY267" i="19" s="1"/>
  <c r="AC275" i="19"/>
  <c r="AY275" i="19" s="1"/>
  <c r="AC262" i="19"/>
  <c r="AY262" i="19" s="1"/>
  <c r="AC270" i="19"/>
  <c r="AY270" i="19" s="1"/>
  <c r="AC278" i="19"/>
  <c r="AY278" i="19" s="1"/>
  <c r="AC257" i="19"/>
  <c r="AY257" i="19" s="1"/>
  <c r="AC265" i="19"/>
  <c r="AY265" i="19" s="1"/>
  <c r="AC273" i="19"/>
  <c r="AY273" i="19" s="1"/>
  <c r="AC260" i="19"/>
  <c r="AY260" i="19" s="1"/>
  <c r="AC268" i="19"/>
  <c r="AY268" i="19" s="1"/>
  <c r="AC276" i="19"/>
  <c r="AY276" i="19" s="1"/>
  <c r="AC263" i="19"/>
  <c r="AY263" i="19" s="1"/>
  <c r="AC271" i="19"/>
  <c r="AY271" i="19" s="1"/>
  <c r="AC279" i="19"/>
  <c r="AY279" i="19" s="1"/>
  <c r="AC258" i="19"/>
  <c r="AC266" i="19"/>
  <c r="AY266" i="19" s="1"/>
  <c r="AC274" i="19"/>
  <c r="AY274" i="19" s="1"/>
  <c r="AA258" i="19"/>
  <c r="B281" i="19"/>
  <c r="Z226" i="19"/>
  <c r="AV226" i="19" s="1"/>
  <c r="AD227" i="19"/>
  <c r="AZ227" i="19" s="1"/>
  <c r="AD235" i="19"/>
  <c r="AZ235" i="19" s="1"/>
  <c r="AD243" i="19"/>
  <c r="AZ243" i="19" s="1"/>
  <c r="AD230" i="19"/>
  <c r="AZ230" i="19" s="1"/>
  <c r="AD238" i="19"/>
  <c r="AZ238" i="19" s="1"/>
  <c r="AD246" i="19"/>
  <c r="AZ246" i="19" s="1"/>
  <c r="AD234" i="19"/>
  <c r="AZ234" i="19" s="1"/>
  <c r="AD233" i="19"/>
  <c r="AZ233" i="19" s="1"/>
  <c r="AD241" i="19"/>
  <c r="AZ241" i="19" s="1"/>
  <c r="AD249" i="19"/>
  <c r="AZ249" i="19" s="1"/>
  <c r="AD228" i="19"/>
  <c r="AZ228" i="19" s="1"/>
  <c r="AD236" i="19"/>
  <c r="AD244" i="19"/>
  <c r="AZ244" i="19" s="1"/>
  <c r="AD226" i="19"/>
  <c r="AZ226" i="19" s="1"/>
  <c r="AD231" i="19"/>
  <c r="AZ231" i="19" s="1"/>
  <c r="AD239" i="19"/>
  <c r="AZ239" i="19" s="1"/>
  <c r="AD247" i="19"/>
  <c r="AD229" i="19"/>
  <c r="AZ229" i="19" s="1"/>
  <c r="AD237" i="19"/>
  <c r="AZ237" i="19" s="1"/>
  <c r="AD245" i="19"/>
  <c r="AZ245" i="19" s="1"/>
  <c r="AD242" i="19"/>
  <c r="AZ242" i="19" s="1"/>
  <c r="AD232" i="19"/>
  <c r="AZ232" i="19" s="1"/>
  <c r="AD240" i="19"/>
  <c r="AZ240" i="19" s="1"/>
  <c r="AD248" i="19"/>
  <c r="AZ248" i="19" s="1"/>
  <c r="AE232" i="19"/>
  <c r="BA232" i="19" s="1"/>
  <c r="AE240" i="19"/>
  <c r="BA240" i="19" s="1"/>
  <c r="AE248" i="19"/>
  <c r="BA248" i="19" s="1"/>
  <c r="AE231" i="19"/>
  <c r="BA231" i="19" s="1"/>
  <c r="AE227" i="19"/>
  <c r="BA227" i="19" s="1"/>
  <c r="AE235" i="19"/>
  <c r="BA235" i="19" s="1"/>
  <c r="AE243" i="19"/>
  <c r="BA243" i="19" s="1"/>
  <c r="AE239" i="19"/>
  <c r="BA239" i="19" s="1"/>
  <c r="AE230" i="19"/>
  <c r="BA230" i="19" s="1"/>
  <c r="AE238" i="19"/>
  <c r="BA238" i="19" s="1"/>
  <c r="AE246" i="19"/>
  <c r="BA246" i="19" s="1"/>
  <c r="AE247" i="19"/>
  <c r="AE233" i="19"/>
  <c r="BA233" i="19" s="1"/>
  <c r="AE241" i="19"/>
  <c r="BA241" i="19" s="1"/>
  <c r="AE249" i="19"/>
  <c r="BA249" i="19" s="1"/>
  <c r="AE228" i="19"/>
  <c r="BA228" i="19" s="1"/>
  <c r="AE236" i="19"/>
  <c r="AE244" i="19"/>
  <c r="BA244" i="19" s="1"/>
  <c r="AE226" i="19"/>
  <c r="BA226" i="19" s="1"/>
  <c r="AE234" i="19"/>
  <c r="BA234" i="19" s="1"/>
  <c r="AE242" i="19"/>
  <c r="BA242" i="19" s="1"/>
  <c r="AE229" i="19"/>
  <c r="BA229" i="19" s="1"/>
  <c r="AE237" i="19"/>
  <c r="BA237" i="19" s="1"/>
  <c r="AE245" i="19"/>
  <c r="BA245" i="19" s="1"/>
  <c r="AC226" i="19"/>
  <c r="AY226" i="19" s="1"/>
  <c r="Z227" i="19"/>
  <c r="AV227" i="19" s="1"/>
  <c r="C250" i="19"/>
  <c r="AC227" i="19"/>
  <c r="AY227" i="19" s="1"/>
  <c r="X250" i="19"/>
  <c r="C83" i="27" s="1"/>
  <c r="AT250" i="19"/>
  <c r="AB64" i="19"/>
  <c r="G17" i="27" s="1"/>
  <c r="AX40" i="19"/>
  <c r="AD196" i="19"/>
  <c r="AZ196" i="19" s="1"/>
  <c r="AD204" i="19"/>
  <c r="AZ204" i="19" s="1"/>
  <c r="AD212" i="19"/>
  <c r="AZ212" i="19" s="1"/>
  <c r="AD199" i="19"/>
  <c r="AZ199" i="19" s="1"/>
  <c r="AD207" i="19"/>
  <c r="AZ207" i="19" s="1"/>
  <c r="AD215" i="19"/>
  <c r="AZ215" i="19" s="1"/>
  <c r="AD200" i="19"/>
  <c r="AZ200" i="19" s="1"/>
  <c r="AD202" i="19"/>
  <c r="AZ202" i="19" s="1"/>
  <c r="AD210" i="19"/>
  <c r="AZ210" i="19" s="1"/>
  <c r="AD218" i="19"/>
  <c r="AZ218" i="19" s="1"/>
  <c r="AD195" i="19"/>
  <c r="AZ195" i="19" s="1"/>
  <c r="AD197" i="19"/>
  <c r="AZ197" i="19" s="1"/>
  <c r="AD205" i="19"/>
  <c r="AZ205" i="19" s="1"/>
  <c r="AD213" i="19"/>
  <c r="AZ213" i="19" s="1"/>
  <c r="AD198" i="19"/>
  <c r="AZ198" i="19" s="1"/>
  <c r="AD206" i="19"/>
  <c r="AZ206" i="19" s="1"/>
  <c r="AD214" i="19"/>
  <c r="AD201" i="19"/>
  <c r="AZ201" i="19" s="1"/>
  <c r="AD209" i="19"/>
  <c r="AZ209" i="19" s="1"/>
  <c r="AD217" i="19"/>
  <c r="AZ217" i="19" s="1"/>
  <c r="AD208" i="19"/>
  <c r="AZ208" i="19" s="1"/>
  <c r="AD216" i="19"/>
  <c r="AZ216" i="19" s="1"/>
  <c r="AD203" i="19"/>
  <c r="AD211" i="19"/>
  <c r="AZ211" i="19" s="1"/>
  <c r="E219" i="19"/>
  <c r="X219" i="19"/>
  <c r="C72" i="27" s="1"/>
  <c r="C78" i="27" s="1"/>
  <c r="C80" i="27" s="1"/>
  <c r="AT219" i="19"/>
  <c r="AE170" i="19"/>
  <c r="AE178" i="19"/>
  <c r="BA178" i="19" s="1"/>
  <c r="AE186" i="19"/>
  <c r="BA186" i="19" s="1"/>
  <c r="AE165" i="19"/>
  <c r="BA165" i="19" s="1"/>
  <c r="AE173" i="19"/>
  <c r="BA173" i="19" s="1"/>
  <c r="AE181" i="19"/>
  <c r="AE168" i="19"/>
  <c r="BA168" i="19" s="1"/>
  <c r="AE176" i="19"/>
  <c r="BA176" i="19" s="1"/>
  <c r="AE184" i="19"/>
  <c r="BA184" i="19" s="1"/>
  <c r="AE171" i="19"/>
  <c r="BA171" i="19" s="1"/>
  <c r="AE179" i="19"/>
  <c r="BA179" i="19" s="1"/>
  <c r="AE187" i="19"/>
  <c r="BA187" i="19" s="1"/>
  <c r="AE185" i="19"/>
  <c r="BA185" i="19" s="1"/>
  <c r="AE166" i="19"/>
  <c r="BA166" i="19" s="1"/>
  <c r="AE174" i="19"/>
  <c r="BA174" i="19" s="1"/>
  <c r="AE182" i="19"/>
  <c r="BA182" i="19" s="1"/>
  <c r="AE169" i="19"/>
  <c r="BA169" i="19" s="1"/>
  <c r="AE177" i="19"/>
  <c r="BA177" i="19" s="1"/>
  <c r="AE164" i="19"/>
  <c r="BA164" i="19" s="1"/>
  <c r="AE172" i="19"/>
  <c r="BA172" i="19" s="1"/>
  <c r="AE180" i="19"/>
  <c r="BA180" i="19" s="1"/>
  <c r="AE167" i="19"/>
  <c r="BA167" i="19" s="1"/>
  <c r="AE175" i="19"/>
  <c r="BA175" i="19" s="1"/>
  <c r="AE183" i="19"/>
  <c r="BA183" i="19" s="1"/>
  <c r="AB171" i="19"/>
  <c r="AX171" i="19" s="1"/>
  <c r="AB179" i="19"/>
  <c r="AX179" i="19" s="1"/>
  <c r="AB187" i="19"/>
  <c r="AX187" i="19" s="1"/>
  <c r="AB166" i="19"/>
  <c r="AX166" i="19" s="1"/>
  <c r="AB174" i="19"/>
  <c r="AX174" i="19" s="1"/>
  <c r="AB182" i="19"/>
  <c r="AX182" i="19" s="1"/>
  <c r="AB169" i="19"/>
  <c r="AX169" i="19" s="1"/>
  <c r="AB177" i="19"/>
  <c r="AX177" i="19" s="1"/>
  <c r="AB185" i="19"/>
  <c r="AX185" i="19" s="1"/>
  <c r="AB164" i="19"/>
  <c r="AX164" i="19" s="1"/>
  <c r="AB172" i="19"/>
  <c r="AX172" i="19" s="1"/>
  <c r="AB180" i="19"/>
  <c r="AX180" i="19" s="1"/>
  <c r="AB178" i="19"/>
  <c r="AX178" i="19" s="1"/>
  <c r="AB167" i="19"/>
  <c r="AX167" i="19" s="1"/>
  <c r="AB175" i="19"/>
  <c r="AX175" i="19" s="1"/>
  <c r="AB183" i="19"/>
  <c r="AX183" i="19" s="1"/>
  <c r="AB170" i="19"/>
  <c r="AB186" i="19"/>
  <c r="AX186" i="19" s="1"/>
  <c r="AB165" i="19"/>
  <c r="AX165" i="19" s="1"/>
  <c r="AB173" i="19"/>
  <c r="AX173" i="19" s="1"/>
  <c r="AB181" i="19"/>
  <c r="AB168" i="19"/>
  <c r="AX168" i="19" s="1"/>
  <c r="AB176" i="19"/>
  <c r="AX176" i="19" s="1"/>
  <c r="AB184" i="19"/>
  <c r="AX184" i="19" s="1"/>
  <c r="Z169" i="19"/>
  <c r="AV169" i="19" s="1"/>
  <c r="Z177" i="19"/>
  <c r="AV177" i="19" s="1"/>
  <c r="Z185" i="19"/>
  <c r="AV185" i="19" s="1"/>
  <c r="Z164" i="19"/>
  <c r="AV164" i="19" s="1"/>
  <c r="Z172" i="19"/>
  <c r="AV172" i="19" s="1"/>
  <c r="Z180" i="19"/>
  <c r="AV180" i="19" s="1"/>
  <c r="Z184" i="19"/>
  <c r="AV184" i="19" s="1"/>
  <c r="Z167" i="19"/>
  <c r="AV167" i="19" s="1"/>
  <c r="Z175" i="19"/>
  <c r="AV175" i="19" s="1"/>
  <c r="Z183" i="19"/>
  <c r="AV183" i="19" s="1"/>
  <c r="Z170" i="19"/>
  <c r="Z178" i="19"/>
  <c r="AV178" i="19" s="1"/>
  <c r="Z186" i="19"/>
  <c r="AV186" i="19" s="1"/>
  <c r="Z168" i="19"/>
  <c r="AV168" i="19" s="1"/>
  <c r="Z165" i="19"/>
  <c r="AV165" i="19" s="1"/>
  <c r="Z173" i="19"/>
  <c r="AV173" i="19" s="1"/>
  <c r="Z181" i="19"/>
  <c r="Z176" i="19"/>
  <c r="AV176" i="19" s="1"/>
  <c r="Z171" i="19"/>
  <c r="AV171" i="19" s="1"/>
  <c r="Z179" i="19"/>
  <c r="AV179" i="19" s="1"/>
  <c r="Z187" i="19"/>
  <c r="AV187" i="19" s="1"/>
  <c r="Z166" i="19"/>
  <c r="AV166" i="19" s="1"/>
  <c r="Z174" i="19"/>
  <c r="AV174" i="19" s="1"/>
  <c r="Z182" i="19"/>
  <c r="AV182" i="19" s="1"/>
  <c r="AN167" i="19"/>
  <c r="BJ167" i="19" s="1"/>
  <c r="AN175" i="19"/>
  <c r="BJ175" i="19" s="1"/>
  <c r="AN183" i="19"/>
  <c r="BJ183" i="19" s="1"/>
  <c r="AN170" i="19"/>
  <c r="AN178" i="19"/>
  <c r="BJ178" i="19" s="1"/>
  <c r="AN186" i="19"/>
  <c r="BJ186" i="19" s="1"/>
  <c r="AN165" i="19"/>
  <c r="BJ165" i="19" s="1"/>
  <c r="AN173" i="19"/>
  <c r="BJ173" i="19" s="1"/>
  <c r="AN181" i="19"/>
  <c r="AN168" i="19"/>
  <c r="BJ168" i="19" s="1"/>
  <c r="AN176" i="19"/>
  <c r="BJ176" i="19" s="1"/>
  <c r="AN184" i="19"/>
  <c r="BJ184" i="19" s="1"/>
  <c r="AN174" i="19"/>
  <c r="BJ174" i="19" s="1"/>
  <c r="AN182" i="19"/>
  <c r="BJ182" i="19" s="1"/>
  <c r="AN171" i="19"/>
  <c r="BJ171" i="19" s="1"/>
  <c r="AN179" i="19"/>
  <c r="BJ179" i="19" s="1"/>
  <c r="AN187" i="19"/>
  <c r="BJ187" i="19" s="1"/>
  <c r="AN166" i="19"/>
  <c r="BJ166" i="19" s="1"/>
  <c r="AN169" i="19"/>
  <c r="BJ169" i="19" s="1"/>
  <c r="AN177" i="19"/>
  <c r="BJ177" i="19" s="1"/>
  <c r="AN185" i="19"/>
  <c r="BJ185" i="19" s="1"/>
  <c r="AN164" i="19"/>
  <c r="BJ164" i="19" s="1"/>
  <c r="AN172" i="19"/>
  <c r="BJ172" i="19" s="1"/>
  <c r="AN180" i="19"/>
  <c r="BJ180" i="19" s="1"/>
  <c r="X165" i="19"/>
  <c r="AT165" i="19" s="1"/>
  <c r="C188" i="19"/>
  <c r="X188" i="19"/>
  <c r="C61" i="27" s="1"/>
  <c r="C67" i="27" s="1"/>
  <c r="C69" i="27" s="1"/>
  <c r="AT188" i="19"/>
  <c r="AP138" i="19"/>
  <c r="BL138" i="19" s="1"/>
  <c r="AP146" i="19"/>
  <c r="BL146" i="19" s="1"/>
  <c r="AP154" i="19"/>
  <c r="BL154" i="19" s="1"/>
  <c r="AP135" i="19"/>
  <c r="BL135" i="19" s="1"/>
  <c r="AP143" i="19"/>
  <c r="BL143" i="19" s="1"/>
  <c r="AP133" i="19"/>
  <c r="BL133" i="19" s="1"/>
  <c r="AP141" i="19"/>
  <c r="BL141" i="19" s="1"/>
  <c r="AP149" i="19"/>
  <c r="BL149" i="19" s="1"/>
  <c r="AP136" i="19"/>
  <c r="BL136" i="19" s="1"/>
  <c r="AP144" i="19"/>
  <c r="BL144" i="19" s="1"/>
  <c r="AP152" i="19"/>
  <c r="BL152" i="19" s="1"/>
  <c r="AP139" i="19"/>
  <c r="BL139" i="19" s="1"/>
  <c r="AP147" i="19"/>
  <c r="BL147" i="19" s="1"/>
  <c r="AP155" i="19"/>
  <c r="BL155" i="19" s="1"/>
  <c r="AP151" i="19"/>
  <c r="BL151" i="19" s="1"/>
  <c r="AP134" i="19"/>
  <c r="BL134" i="19" s="1"/>
  <c r="AP142" i="19"/>
  <c r="AP150" i="19"/>
  <c r="BL150" i="19" s="1"/>
  <c r="AP137" i="19"/>
  <c r="AP145" i="19"/>
  <c r="BL145" i="19" s="1"/>
  <c r="AP153" i="19"/>
  <c r="BL153" i="19" s="1"/>
  <c r="AP140" i="19"/>
  <c r="BL140" i="19" s="1"/>
  <c r="AP148" i="19"/>
  <c r="AP156" i="19"/>
  <c r="BL156" i="19" s="1"/>
  <c r="Z138" i="19"/>
  <c r="AV138" i="19" s="1"/>
  <c r="Z146" i="19"/>
  <c r="AV146" i="19" s="1"/>
  <c r="Z154" i="19"/>
  <c r="AV154" i="19" s="1"/>
  <c r="Z151" i="19"/>
  <c r="AV151" i="19" s="1"/>
  <c r="Z133" i="19"/>
  <c r="AV133" i="19" s="1"/>
  <c r="Z141" i="19"/>
  <c r="AV141" i="19" s="1"/>
  <c r="Z149" i="19"/>
  <c r="AV149" i="19" s="1"/>
  <c r="Z136" i="19"/>
  <c r="AV136" i="19" s="1"/>
  <c r="Z144" i="19"/>
  <c r="AV144" i="19" s="1"/>
  <c r="Z152" i="19"/>
  <c r="AV152" i="19" s="1"/>
  <c r="Z135" i="19"/>
  <c r="AV135" i="19" s="1"/>
  <c r="Z139" i="19"/>
  <c r="AV139" i="19" s="1"/>
  <c r="Z147" i="19"/>
  <c r="AV147" i="19" s="1"/>
  <c r="Z155" i="19"/>
  <c r="AV155" i="19" s="1"/>
  <c r="Z134" i="19"/>
  <c r="AV134" i="19" s="1"/>
  <c r="Z142" i="19"/>
  <c r="Z150" i="19"/>
  <c r="AV150" i="19" s="1"/>
  <c r="Z137" i="19"/>
  <c r="Z145" i="19"/>
  <c r="AV145" i="19" s="1"/>
  <c r="Z153" i="19"/>
  <c r="AV153" i="19" s="1"/>
  <c r="Z140" i="19"/>
  <c r="AV140" i="19" s="1"/>
  <c r="Z148" i="19"/>
  <c r="Z156" i="19"/>
  <c r="AV156" i="19" s="1"/>
  <c r="Z143" i="19"/>
  <c r="AV143" i="19" s="1"/>
  <c r="AO133" i="19"/>
  <c r="BK133" i="19" s="1"/>
  <c r="AO141" i="19"/>
  <c r="BK141" i="19" s="1"/>
  <c r="AO149" i="19"/>
  <c r="BK149" i="19" s="1"/>
  <c r="AO146" i="19"/>
  <c r="BK146" i="19" s="1"/>
  <c r="AO136" i="19"/>
  <c r="BK136" i="19" s="1"/>
  <c r="AO144" i="19"/>
  <c r="BK144" i="19" s="1"/>
  <c r="AO152" i="19"/>
  <c r="BK152" i="19" s="1"/>
  <c r="AO138" i="19"/>
  <c r="BK138" i="19" s="1"/>
  <c r="AO154" i="19"/>
  <c r="BK154" i="19" s="1"/>
  <c r="AO139" i="19"/>
  <c r="BK139" i="19" s="1"/>
  <c r="AO147" i="19"/>
  <c r="BK147" i="19" s="1"/>
  <c r="AO155" i="19"/>
  <c r="BK155" i="19" s="1"/>
  <c r="AO134" i="19"/>
  <c r="BK134" i="19" s="1"/>
  <c r="AO142" i="19"/>
  <c r="AO150" i="19"/>
  <c r="BK150" i="19" s="1"/>
  <c r="AO137" i="19"/>
  <c r="AO145" i="19"/>
  <c r="BK145" i="19" s="1"/>
  <c r="AO153" i="19"/>
  <c r="BK153" i="19" s="1"/>
  <c r="AO140" i="19"/>
  <c r="BK140" i="19" s="1"/>
  <c r="AO148" i="19"/>
  <c r="AO156" i="19"/>
  <c r="BK156" i="19" s="1"/>
  <c r="AO135" i="19"/>
  <c r="BK135" i="19" s="1"/>
  <c r="AO143" i="19"/>
  <c r="BK143" i="19" s="1"/>
  <c r="AO151" i="19"/>
  <c r="BK151" i="19" s="1"/>
  <c r="AN136" i="19"/>
  <c r="BJ136" i="19" s="1"/>
  <c r="AN144" i="19"/>
  <c r="BJ144" i="19" s="1"/>
  <c r="AN152" i="19"/>
  <c r="BJ152" i="19" s="1"/>
  <c r="AN139" i="19"/>
  <c r="BJ139" i="19" s="1"/>
  <c r="AN147" i="19"/>
  <c r="BJ147" i="19" s="1"/>
  <c r="AN155" i="19"/>
  <c r="BJ155" i="19" s="1"/>
  <c r="AN149" i="19"/>
  <c r="BJ149" i="19" s="1"/>
  <c r="AN134" i="19"/>
  <c r="BJ134" i="19" s="1"/>
  <c r="AN142" i="19"/>
  <c r="AN150" i="19"/>
  <c r="BJ150" i="19" s="1"/>
  <c r="AN141" i="19"/>
  <c r="BJ141" i="19" s="1"/>
  <c r="AN137" i="19"/>
  <c r="AN145" i="19"/>
  <c r="BJ145" i="19" s="1"/>
  <c r="AN153" i="19"/>
  <c r="BJ153" i="19" s="1"/>
  <c r="AN140" i="19"/>
  <c r="BJ140" i="19" s="1"/>
  <c r="AN148" i="19"/>
  <c r="AN156" i="19"/>
  <c r="BJ156" i="19" s="1"/>
  <c r="AN135" i="19"/>
  <c r="BJ135" i="19" s="1"/>
  <c r="AN143" i="19"/>
  <c r="BJ143" i="19" s="1"/>
  <c r="AN151" i="19"/>
  <c r="BJ151" i="19" s="1"/>
  <c r="AN133" i="19"/>
  <c r="BJ133" i="19" s="1"/>
  <c r="AN138" i="19"/>
  <c r="BJ138" i="19" s="1"/>
  <c r="AN146" i="19"/>
  <c r="BJ146" i="19" s="1"/>
  <c r="AN154" i="19"/>
  <c r="BJ154" i="19" s="1"/>
  <c r="AB140" i="19"/>
  <c r="AX140" i="19" s="1"/>
  <c r="AB148" i="19"/>
  <c r="AB156" i="19"/>
  <c r="AX156" i="19" s="1"/>
  <c r="AB135" i="19"/>
  <c r="AX135" i="19" s="1"/>
  <c r="AB143" i="19"/>
  <c r="AX143" i="19" s="1"/>
  <c r="AB151" i="19"/>
  <c r="AX151" i="19" s="1"/>
  <c r="AB137" i="19"/>
  <c r="AB138" i="19"/>
  <c r="AX138" i="19" s="1"/>
  <c r="AB146" i="19"/>
  <c r="AX146" i="19" s="1"/>
  <c r="AB154" i="19"/>
  <c r="AX154" i="19" s="1"/>
  <c r="AB133" i="19"/>
  <c r="AX133" i="19" s="1"/>
  <c r="AB141" i="19"/>
  <c r="AX141" i="19" s="1"/>
  <c r="AB149" i="19"/>
  <c r="AX149" i="19" s="1"/>
  <c r="AB136" i="19"/>
  <c r="AX136" i="19" s="1"/>
  <c r="AB144" i="19"/>
  <c r="AX144" i="19" s="1"/>
  <c r="AB152" i="19"/>
  <c r="AX152" i="19" s="1"/>
  <c r="AB139" i="19"/>
  <c r="AX139" i="19" s="1"/>
  <c r="AB147" i="19"/>
  <c r="AX147" i="19" s="1"/>
  <c r="AB155" i="19"/>
  <c r="AX155" i="19" s="1"/>
  <c r="AB145" i="19"/>
  <c r="AX145" i="19" s="1"/>
  <c r="AB134" i="19"/>
  <c r="AX134" i="19" s="1"/>
  <c r="AB142" i="19"/>
  <c r="AB150" i="19"/>
  <c r="AX150" i="19" s="1"/>
  <c r="AB153" i="19"/>
  <c r="AX153" i="19" s="1"/>
  <c r="AC137" i="19"/>
  <c r="AC145" i="19"/>
  <c r="AY145" i="19" s="1"/>
  <c r="AC153" i="19"/>
  <c r="AY153" i="19" s="1"/>
  <c r="AC140" i="19"/>
  <c r="AY140" i="19" s="1"/>
  <c r="AC148" i="19"/>
  <c r="AC156" i="19"/>
  <c r="AY156" i="19" s="1"/>
  <c r="AC142" i="19"/>
  <c r="AC135" i="19"/>
  <c r="AY135" i="19" s="1"/>
  <c r="AC143" i="19"/>
  <c r="AY143" i="19" s="1"/>
  <c r="AC151" i="19"/>
  <c r="AY151" i="19" s="1"/>
  <c r="AC138" i="19"/>
  <c r="AY138" i="19" s="1"/>
  <c r="AC146" i="19"/>
  <c r="AY146" i="19" s="1"/>
  <c r="AC154" i="19"/>
  <c r="AY154" i="19" s="1"/>
  <c r="AC134" i="19"/>
  <c r="AY134" i="19" s="1"/>
  <c r="AC133" i="19"/>
  <c r="AY133" i="19" s="1"/>
  <c r="AC141" i="19"/>
  <c r="AY141" i="19" s="1"/>
  <c r="AC149" i="19"/>
  <c r="AY149" i="19" s="1"/>
  <c r="AC136" i="19"/>
  <c r="AY136" i="19" s="1"/>
  <c r="AC144" i="19"/>
  <c r="AY144" i="19" s="1"/>
  <c r="AC152" i="19"/>
  <c r="AY152" i="19" s="1"/>
  <c r="AC150" i="19"/>
  <c r="AY150" i="19" s="1"/>
  <c r="AC139" i="19"/>
  <c r="AY139" i="19" s="1"/>
  <c r="AC147" i="19"/>
  <c r="AY147" i="19" s="1"/>
  <c r="AC155" i="19"/>
  <c r="AY155" i="19" s="1"/>
  <c r="AD134" i="19"/>
  <c r="AZ134" i="19" s="1"/>
  <c r="AD142" i="19"/>
  <c r="AD150" i="19"/>
  <c r="AZ150" i="19" s="1"/>
  <c r="AD137" i="19"/>
  <c r="AD145" i="19"/>
  <c r="AZ145" i="19" s="1"/>
  <c r="AD153" i="19"/>
  <c r="AZ153" i="19" s="1"/>
  <c r="AD147" i="19"/>
  <c r="AZ147" i="19" s="1"/>
  <c r="AD140" i="19"/>
  <c r="AZ140" i="19" s="1"/>
  <c r="AD148" i="19"/>
  <c r="AD156" i="19"/>
  <c r="AZ156" i="19" s="1"/>
  <c r="AD135" i="19"/>
  <c r="AZ135" i="19" s="1"/>
  <c r="AD143" i="19"/>
  <c r="AZ143" i="19" s="1"/>
  <c r="AD151" i="19"/>
  <c r="AZ151" i="19" s="1"/>
  <c r="AD138" i="19"/>
  <c r="AZ138" i="19" s="1"/>
  <c r="AD146" i="19"/>
  <c r="AZ146" i="19" s="1"/>
  <c r="AD154" i="19"/>
  <c r="AZ154" i="19" s="1"/>
  <c r="AD133" i="19"/>
  <c r="AZ133" i="19" s="1"/>
  <c r="AD141" i="19"/>
  <c r="AZ141" i="19" s="1"/>
  <c r="AD149" i="19"/>
  <c r="AZ149" i="19" s="1"/>
  <c r="AD139" i="19"/>
  <c r="AZ139" i="19" s="1"/>
  <c r="AD155" i="19"/>
  <c r="AZ155" i="19" s="1"/>
  <c r="AD136" i="19"/>
  <c r="AZ136" i="19" s="1"/>
  <c r="AD144" i="19"/>
  <c r="AZ144" i="19" s="1"/>
  <c r="AD152" i="19"/>
  <c r="AZ152" i="19" s="1"/>
  <c r="AE139" i="19"/>
  <c r="BA139" i="19" s="1"/>
  <c r="AE147" i="19"/>
  <c r="BA147" i="19" s="1"/>
  <c r="AE155" i="19"/>
  <c r="BA155" i="19" s="1"/>
  <c r="AE134" i="19"/>
  <c r="BA134" i="19" s="1"/>
  <c r="AE142" i="19"/>
  <c r="AE150" i="19"/>
  <c r="BA150" i="19" s="1"/>
  <c r="AE136" i="19"/>
  <c r="BA136" i="19" s="1"/>
  <c r="AE152" i="19"/>
  <c r="BA152" i="19" s="1"/>
  <c r="AE137" i="19"/>
  <c r="AE145" i="19"/>
  <c r="BA145" i="19" s="1"/>
  <c r="AE153" i="19"/>
  <c r="BA153" i="19" s="1"/>
  <c r="AE144" i="19"/>
  <c r="BA144" i="19" s="1"/>
  <c r="AE140" i="19"/>
  <c r="BA140" i="19" s="1"/>
  <c r="AE148" i="19"/>
  <c r="AE156" i="19"/>
  <c r="BA156" i="19" s="1"/>
  <c r="AE135" i="19"/>
  <c r="BA135" i="19" s="1"/>
  <c r="AE143" i="19"/>
  <c r="BA143" i="19" s="1"/>
  <c r="AE151" i="19"/>
  <c r="BA151" i="19" s="1"/>
  <c r="AE138" i="19"/>
  <c r="BA138" i="19" s="1"/>
  <c r="AE146" i="19"/>
  <c r="BA146" i="19" s="1"/>
  <c r="AE154" i="19"/>
  <c r="BA154" i="19" s="1"/>
  <c r="AE133" i="19"/>
  <c r="BA133" i="19" s="1"/>
  <c r="AE141" i="19"/>
  <c r="BA141" i="19" s="1"/>
  <c r="AE149" i="19"/>
  <c r="BA149" i="19" s="1"/>
  <c r="C157" i="19"/>
  <c r="D126" i="19"/>
  <c r="F126" i="19"/>
  <c r="B126" i="19"/>
  <c r="F12" i="6"/>
  <c r="F16" i="14" s="1"/>
  <c r="D12" i="6"/>
  <c r="D16" i="14" s="1"/>
  <c r="AQ73" i="19"/>
  <c r="BM73" i="19" s="1"/>
  <c r="AQ81" i="19"/>
  <c r="BM81" i="19" s="1"/>
  <c r="AQ89" i="19"/>
  <c r="BM89" i="19" s="1"/>
  <c r="AQ86" i="19"/>
  <c r="BM86" i="19" s="1"/>
  <c r="AQ76" i="19"/>
  <c r="BM76" i="19" s="1"/>
  <c r="AQ84" i="19"/>
  <c r="BM84" i="19" s="1"/>
  <c r="AQ92" i="19"/>
  <c r="BM92" i="19" s="1"/>
  <c r="AQ71" i="19"/>
  <c r="BM71" i="19" s="1"/>
  <c r="AQ79" i="19"/>
  <c r="BM79" i="19" s="1"/>
  <c r="AQ87" i="19"/>
  <c r="BM87" i="19" s="1"/>
  <c r="AQ94" i="19"/>
  <c r="BM94" i="19" s="1"/>
  <c r="AQ74" i="19"/>
  <c r="BM74" i="19" s="1"/>
  <c r="AQ82" i="19"/>
  <c r="BM82" i="19" s="1"/>
  <c r="AQ90" i="19"/>
  <c r="BM90" i="19" s="1"/>
  <c r="AQ77" i="19"/>
  <c r="BM77" i="19" s="1"/>
  <c r="AQ85" i="19"/>
  <c r="BM85" i="19" s="1"/>
  <c r="AQ93" i="19"/>
  <c r="BM93" i="19" s="1"/>
  <c r="AQ72" i="19"/>
  <c r="BM72" i="19" s="1"/>
  <c r="AQ80" i="19"/>
  <c r="BM80" i="19" s="1"/>
  <c r="AQ88" i="19"/>
  <c r="BM88" i="19" s="1"/>
  <c r="AQ78" i="19"/>
  <c r="BM78" i="19" s="1"/>
  <c r="AQ75" i="19"/>
  <c r="AQ83" i="19"/>
  <c r="BM83" i="19" s="1"/>
  <c r="AQ91" i="19"/>
  <c r="BM91" i="19" s="1"/>
  <c r="X72" i="19"/>
  <c r="X71" i="19"/>
  <c r="Y73" i="19"/>
  <c r="Z73" i="19"/>
  <c r="C12" i="6"/>
  <c r="C16" i="14" s="1"/>
  <c r="B12" i="6"/>
  <c r="M306" i="3"/>
  <c r="M178" i="3"/>
  <c r="M322" i="3"/>
  <c r="M194" i="3"/>
  <c r="M66" i="3"/>
  <c r="M18" i="3"/>
  <c r="M338" i="3"/>
  <c r="M210" i="3"/>
  <c r="M82" i="3"/>
  <c r="M226" i="3"/>
  <c r="M98" i="3"/>
  <c r="M242" i="3"/>
  <c r="M114" i="3"/>
  <c r="M258" i="3"/>
  <c r="M130" i="3"/>
  <c r="M34" i="3"/>
  <c r="M274" i="3"/>
  <c r="M146" i="3"/>
  <c r="M50" i="3"/>
  <c r="M162" i="3"/>
  <c r="M290" i="3"/>
  <c r="O12" i="4"/>
  <c r="N24" i="4"/>
  <c r="F66" i="4"/>
  <c r="D18" i="9" s="1"/>
  <c r="D24" i="3"/>
  <c r="F22" i="3"/>
  <c r="E66" i="4"/>
  <c r="C18" i="9" s="1"/>
  <c r="C24" i="3"/>
  <c r="D22" i="3"/>
  <c r="E76" i="3"/>
  <c r="B22" i="3"/>
  <c r="D66" i="4"/>
  <c r="B18" i="9" s="1"/>
  <c r="AC41" i="19"/>
  <c r="AC40" i="19"/>
  <c r="K25" i="4"/>
  <c r="K26" i="4" s="1"/>
  <c r="L22" i="4"/>
  <c r="L23" i="4" s="1"/>
  <c r="K44" i="3"/>
  <c r="K19" i="3"/>
  <c r="J46" i="4"/>
  <c r="J41" i="4" s="1"/>
  <c r="M4" i="9"/>
  <c r="L35" i="3"/>
  <c r="L37" i="3"/>
  <c r="L42" i="3"/>
  <c r="L26" i="3" s="1"/>
  <c r="L38" i="3"/>
  <c r="L36" i="3"/>
  <c r="L20" i="3" s="1"/>
  <c r="L40" i="3"/>
  <c r="L39" i="3"/>
  <c r="L23" i="3" s="1"/>
  <c r="L41" i="3"/>
  <c r="L43" i="3"/>
  <c r="L27" i="3" s="1"/>
  <c r="M4" i="6"/>
  <c r="M11" i="14"/>
  <c r="M4" i="11"/>
  <c r="M5" i="12"/>
  <c r="M4" i="10"/>
  <c r="N14" i="4"/>
  <c r="O13" i="4"/>
  <c r="M13" i="6" s="1"/>
  <c r="O15" i="4"/>
  <c r="P11" i="4"/>
  <c r="P10" i="4"/>
  <c r="P9" i="4"/>
  <c r="O16" i="4"/>
  <c r="M7" i="6" s="1"/>
  <c r="P6" i="4"/>
  <c r="N5" i="33" s="1"/>
  <c r="AN585" i="19" l="1"/>
  <c r="BJ585" i="19" s="1"/>
  <c r="AP601" i="19"/>
  <c r="BL601" i="19" s="1"/>
  <c r="AP619" i="19"/>
  <c r="BL619" i="19" s="1"/>
  <c r="U221" i="4"/>
  <c r="AE279" i="19"/>
  <c r="BA279" i="19" s="1"/>
  <c r="AP352" i="19"/>
  <c r="BL352" i="19" s="1"/>
  <c r="AL465" i="19"/>
  <c r="BH465" i="19" s="1"/>
  <c r="AO454" i="19"/>
  <c r="BK454" i="19" s="1"/>
  <c r="AO451" i="19"/>
  <c r="BK451" i="19" s="1"/>
  <c r="AO463" i="19"/>
  <c r="BK463" i="19" s="1"/>
  <c r="AO452" i="19"/>
  <c r="BK452" i="19" s="1"/>
  <c r="AO465" i="19"/>
  <c r="BK465" i="19" s="1"/>
  <c r="AK429" i="19"/>
  <c r="BG429" i="19" s="1"/>
  <c r="AK426" i="19"/>
  <c r="BG426" i="19" s="1"/>
  <c r="AK414" i="19"/>
  <c r="BG414" i="19" s="1"/>
  <c r="AP358" i="19"/>
  <c r="BL358" i="19" s="1"/>
  <c r="AK420" i="19"/>
  <c r="BG420" i="19" s="1"/>
  <c r="AK427" i="19"/>
  <c r="BG427" i="19" s="1"/>
  <c r="AP362" i="19"/>
  <c r="BL362" i="19" s="1"/>
  <c r="AK433" i="19"/>
  <c r="BG433" i="19" s="1"/>
  <c r="AP331" i="19"/>
  <c r="BL331" i="19" s="1"/>
  <c r="AK418" i="19"/>
  <c r="BG418" i="19" s="1"/>
  <c r="AK425" i="19"/>
  <c r="BG425" i="19" s="1"/>
  <c r="AO455" i="19"/>
  <c r="BK455" i="19" s="1"/>
  <c r="AO457" i="19"/>
  <c r="BK457" i="19" s="1"/>
  <c r="AO443" i="19"/>
  <c r="BK443" i="19" s="1"/>
  <c r="AO456" i="19"/>
  <c r="BK456" i="19" s="1"/>
  <c r="AO447" i="19"/>
  <c r="BK447" i="19" s="1"/>
  <c r="AO449" i="19"/>
  <c r="BK449" i="19" s="1"/>
  <c r="AO448" i="19"/>
  <c r="BK448" i="19" s="1"/>
  <c r="AO460" i="19"/>
  <c r="BK460" i="19" s="1"/>
  <c r="AO462" i="19"/>
  <c r="BK462" i="19" s="1"/>
  <c r="AO464" i="19"/>
  <c r="BK464" i="19" s="1"/>
  <c r="AO444" i="19"/>
  <c r="BK444" i="19" s="1"/>
  <c r="AO446" i="19"/>
  <c r="BK446" i="19" s="1"/>
  <c r="AO458" i="19"/>
  <c r="BK458" i="19" s="1"/>
  <c r="AO453" i="19"/>
  <c r="BK453" i="19" s="1"/>
  <c r="AO461" i="19"/>
  <c r="BK461" i="19" s="1"/>
  <c r="AO450" i="19"/>
  <c r="BK450" i="19" s="1"/>
  <c r="AO445" i="19"/>
  <c r="BK445" i="19" s="1"/>
  <c r="AO459" i="19"/>
  <c r="BK459" i="19" s="1"/>
  <c r="AP354" i="19"/>
  <c r="BL354" i="19" s="1"/>
  <c r="AP367" i="19"/>
  <c r="BL367" i="19" s="1"/>
  <c r="AP372" i="19"/>
  <c r="BL372" i="19" s="1"/>
  <c r="AM268" i="19"/>
  <c r="BI268" i="19" s="1"/>
  <c r="AP361" i="19"/>
  <c r="BL361" i="19" s="1"/>
  <c r="AP355" i="19"/>
  <c r="BL355" i="19" s="1"/>
  <c r="AN273" i="19"/>
  <c r="BJ273" i="19" s="1"/>
  <c r="AP368" i="19"/>
  <c r="BL368" i="19" s="1"/>
  <c r="AP359" i="19"/>
  <c r="BL359" i="19" s="1"/>
  <c r="AP353" i="19"/>
  <c r="BL353" i="19" s="1"/>
  <c r="AP360" i="19"/>
  <c r="BL360" i="19" s="1"/>
  <c r="AP351" i="19"/>
  <c r="BL351" i="19" s="1"/>
  <c r="AP366" i="19"/>
  <c r="BL366" i="19" s="1"/>
  <c r="AP350" i="19"/>
  <c r="BL350" i="19" s="1"/>
  <c r="AP364" i="19"/>
  <c r="BL364" i="19" s="1"/>
  <c r="AP370" i="19"/>
  <c r="BL370" i="19" s="1"/>
  <c r="AP365" i="19"/>
  <c r="BL365" i="19" s="1"/>
  <c r="AP356" i="19"/>
  <c r="BL356" i="19" s="1"/>
  <c r="AP371" i="19"/>
  <c r="BL371" i="19" s="1"/>
  <c r="AF412" i="19"/>
  <c r="BB412" i="19" s="1"/>
  <c r="AH198" i="19"/>
  <c r="BD198" i="19" s="1"/>
  <c r="AP357" i="19"/>
  <c r="BL357" i="19" s="1"/>
  <c r="AP369" i="19"/>
  <c r="BL369" i="19" s="1"/>
  <c r="AP363" i="19"/>
  <c r="BL363" i="19" s="1"/>
  <c r="AJ432" i="19"/>
  <c r="BF432" i="19" s="1"/>
  <c r="AQ520" i="19"/>
  <c r="BM520" i="19" s="1"/>
  <c r="AQ517" i="19"/>
  <c r="BM517" i="19" s="1"/>
  <c r="AQ599" i="19"/>
  <c r="BM599" i="19" s="1"/>
  <c r="AQ604" i="19"/>
  <c r="BM604" i="19" s="1"/>
  <c r="AQ617" i="19"/>
  <c r="BM617" i="19" s="1"/>
  <c r="AQ527" i="19"/>
  <c r="BM527" i="19" s="1"/>
  <c r="AQ609" i="19"/>
  <c r="BM609" i="19" s="1"/>
  <c r="AQ505" i="19"/>
  <c r="BM505" i="19" s="1"/>
  <c r="AQ606" i="19"/>
  <c r="BM606" i="19" s="1"/>
  <c r="AQ518" i="19"/>
  <c r="BM518" i="19" s="1"/>
  <c r="AQ603" i="19"/>
  <c r="BM603" i="19" s="1"/>
  <c r="AQ618" i="19"/>
  <c r="BM618" i="19" s="1"/>
  <c r="AQ616" i="19"/>
  <c r="BM616" i="19" s="1"/>
  <c r="AE265" i="19"/>
  <c r="BA265" i="19" s="1"/>
  <c r="AQ607" i="19"/>
  <c r="BM607" i="19" s="1"/>
  <c r="AE258" i="19"/>
  <c r="BA258" i="19" s="1"/>
  <c r="AN583" i="19"/>
  <c r="BJ583" i="19" s="1"/>
  <c r="AL448" i="19"/>
  <c r="BH448" i="19" s="1"/>
  <c r="AN582" i="19"/>
  <c r="BJ582" i="19" s="1"/>
  <c r="AN570" i="19"/>
  <c r="BJ570" i="19" s="1"/>
  <c r="AF601" i="19"/>
  <c r="BB601" i="19" s="1"/>
  <c r="AE273" i="19"/>
  <c r="BA273" i="19" s="1"/>
  <c r="AE505" i="19"/>
  <c r="BA505" i="19" s="1"/>
  <c r="AN590" i="19"/>
  <c r="BJ590" i="19" s="1"/>
  <c r="AE257" i="19"/>
  <c r="BA257" i="19" s="1"/>
  <c r="AN579" i="19"/>
  <c r="BJ579" i="19" s="1"/>
  <c r="AP610" i="19"/>
  <c r="BL610" i="19" s="1"/>
  <c r="AE266" i="19"/>
  <c r="BA266" i="19" s="1"/>
  <c r="AN568" i="19"/>
  <c r="BJ568" i="19" s="1"/>
  <c r="AP599" i="19"/>
  <c r="BL599" i="19" s="1"/>
  <c r="AN569" i="19"/>
  <c r="BJ569" i="19" s="1"/>
  <c r="AP616" i="19"/>
  <c r="BL616" i="19" s="1"/>
  <c r="AL449" i="19"/>
  <c r="BH449" i="19" s="1"/>
  <c r="AN573" i="19"/>
  <c r="BJ573" i="19" s="1"/>
  <c r="AP600" i="19"/>
  <c r="BL600" i="19" s="1"/>
  <c r="AK428" i="19"/>
  <c r="BG428" i="19" s="1"/>
  <c r="AK422" i="19"/>
  <c r="BG422" i="19" s="1"/>
  <c r="AK416" i="19"/>
  <c r="BG416" i="19" s="1"/>
  <c r="AK434" i="19"/>
  <c r="BG434" i="19" s="1"/>
  <c r="AK412" i="19"/>
  <c r="BG412" i="19" s="1"/>
  <c r="AK421" i="19"/>
  <c r="BG421" i="19" s="1"/>
  <c r="AK431" i="19"/>
  <c r="BG431" i="19" s="1"/>
  <c r="AK417" i="19"/>
  <c r="BG417" i="19" s="1"/>
  <c r="AK419" i="19"/>
  <c r="BG419" i="19" s="1"/>
  <c r="AK423" i="19"/>
  <c r="BG423" i="19" s="1"/>
  <c r="AK413" i="19"/>
  <c r="BG413" i="19" s="1"/>
  <c r="AK432" i="19"/>
  <c r="BG432" i="19" s="1"/>
  <c r="AK415" i="19"/>
  <c r="BG415" i="19" s="1"/>
  <c r="AK430" i="19"/>
  <c r="BG430" i="19" s="1"/>
  <c r="AK424" i="19"/>
  <c r="BG424" i="19" s="1"/>
  <c r="AP602" i="19"/>
  <c r="BL602" i="19" s="1"/>
  <c r="AP611" i="19"/>
  <c r="BL611" i="19" s="1"/>
  <c r="AP603" i="19"/>
  <c r="BL603" i="19" s="1"/>
  <c r="AN575" i="19"/>
  <c r="BJ575" i="19" s="1"/>
  <c r="AN574" i="19"/>
  <c r="BJ574" i="19" s="1"/>
  <c r="AN589" i="19"/>
  <c r="BJ589" i="19" s="1"/>
  <c r="AP615" i="19"/>
  <c r="BL615" i="19" s="1"/>
  <c r="AP617" i="19"/>
  <c r="BL617" i="19" s="1"/>
  <c r="AN567" i="19"/>
  <c r="BJ567" i="19" s="1"/>
  <c r="AN587" i="19"/>
  <c r="BJ587" i="19" s="1"/>
  <c r="AN581" i="19"/>
  <c r="BJ581" i="19" s="1"/>
  <c r="AP608" i="19"/>
  <c r="BL608" i="19" s="1"/>
  <c r="AP607" i="19"/>
  <c r="BL607" i="19" s="1"/>
  <c r="AP609" i="19"/>
  <c r="BL609" i="19" s="1"/>
  <c r="AQ301" i="19"/>
  <c r="BM301" i="19" s="1"/>
  <c r="AN588" i="19"/>
  <c r="BJ588" i="19" s="1"/>
  <c r="AN571" i="19"/>
  <c r="BJ571" i="19" s="1"/>
  <c r="AN577" i="19"/>
  <c r="BJ577" i="19" s="1"/>
  <c r="AP613" i="19"/>
  <c r="BL613" i="19" s="1"/>
  <c r="AP620" i="19"/>
  <c r="BL620" i="19" s="1"/>
  <c r="AP614" i="19"/>
  <c r="BL614" i="19" s="1"/>
  <c r="AN368" i="19"/>
  <c r="BJ368" i="19" s="1"/>
  <c r="AN580" i="19"/>
  <c r="BJ580" i="19" s="1"/>
  <c r="AN584" i="19"/>
  <c r="BJ584" i="19" s="1"/>
  <c r="AN586" i="19"/>
  <c r="BJ586" i="19" s="1"/>
  <c r="AP605" i="19"/>
  <c r="BL605" i="19" s="1"/>
  <c r="AP612" i="19"/>
  <c r="BL612" i="19" s="1"/>
  <c r="AP606" i="19"/>
  <c r="BL606" i="19" s="1"/>
  <c r="AN572" i="19"/>
  <c r="BJ572" i="19" s="1"/>
  <c r="AN576" i="19"/>
  <c r="BJ576" i="19" s="1"/>
  <c r="AP618" i="19"/>
  <c r="BL618" i="19" s="1"/>
  <c r="AP604" i="19"/>
  <c r="BL604" i="19" s="1"/>
  <c r="AP598" i="19"/>
  <c r="BL598" i="19" s="1"/>
  <c r="K121" i="4"/>
  <c r="AE267" i="19"/>
  <c r="BA267" i="19" s="1"/>
  <c r="AI355" i="19"/>
  <c r="BE355" i="19" s="1"/>
  <c r="AL461" i="19"/>
  <c r="BH461" i="19" s="1"/>
  <c r="AG492" i="19"/>
  <c r="BC492" i="19" s="1"/>
  <c r="AE514" i="19"/>
  <c r="BA514" i="19" s="1"/>
  <c r="AE508" i="19"/>
  <c r="BA508" i="19" s="1"/>
  <c r="AE259" i="19"/>
  <c r="BA259" i="19" s="1"/>
  <c r="AL453" i="19"/>
  <c r="BH453" i="19" s="1"/>
  <c r="AE280" i="19"/>
  <c r="BA280" i="19" s="1"/>
  <c r="AI457" i="19"/>
  <c r="BE457" i="19" s="1"/>
  <c r="AL463" i="19"/>
  <c r="BH463" i="19" s="1"/>
  <c r="AE196" i="19"/>
  <c r="BA196" i="19" s="1"/>
  <c r="AK271" i="19"/>
  <c r="BG271" i="19" s="1"/>
  <c r="AE272" i="19"/>
  <c r="BA272" i="19" s="1"/>
  <c r="AI449" i="19"/>
  <c r="BE449" i="19" s="1"/>
  <c r="AL455" i="19"/>
  <c r="BH455" i="19" s="1"/>
  <c r="AE260" i="19"/>
  <c r="BA260" i="19" s="1"/>
  <c r="AE274" i="19"/>
  <c r="BA274" i="19" s="1"/>
  <c r="AL457" i="19"/>
  <c r="BH457" i="19" s="1"/>
  <c r="AL447" i="19"/>
  <c r="BH447" i="19" s="1"/>
  <c r="AE204" i="19"/>
  <c r="BA204" i="19" s="1"/>
  <c r="AI353" i="19"/>
  <c r="BE353" i="19" s="1"/>
  <c r="AK478" i="19"/>
  <c r="BG478" i="19" s="1"/>
  <c r="AE513" i="19"/>
  <c r="BA513" i="19" s="1"/>
  <c r="AE524" i="19"/>
  <c r="BA524" i="19" s="1"/>
  <c r="AE522" i="19"/>
  <c r="BA522" i="19" s="1"/>
  <c r="AF609" i="19"/>
  <c r="BB609" i="19" s="1"/>
  <c r="AI367" i="19"/>
  <c r="BE367" i="19" s="1"/>
  <c r="AE528" i="19"/>
  <c r="BA528" i="19" s="1"/>
  <c r="AE278" i="19"/>
  <c r="BA278" i="19" s="1"/>
  <c r="AI462" i="19"/>
  <c r="BE462" i="19" s="1"/>
  <c r="AL459" i="19"/>
  <c r="BH459" i="19" s="1"/>
  <c r="AL445" i="19"/>
  <c r="BH445" i="19" s="1"/>
  <c r="AL462" i="19"/>
  <c r="BH462" i="19" s="1"/>
  <c r="AK477" i="19"/>
  <c r="BG477" i="19" s="1"/>
  <c r="AE518" i="19"/>
  <c r="BA518" i="19" s="1"/>
  <c r="AE520" i="19"/>
  <c r="BA520" i="19" s="1"/>
  <c r="AE516" i="19"/>
  <c r="BA516" i="19" s="1"/>
  <c r="AE526" i="19"/>
  <c r="BA526" i="19" s="1"/>
  <c r="AE506" i="19"/>
  <c r="BA506" i="19" s="1"/>
  <c r="AK280" i="19"/>
  <c r="BG280" i="19" s="1"/>
  <c r="AE264" i="19"/>
  <c r="BA264" i="19" s="1"/>
  <c r="AE271" i="19"/>
  <c r="BA271" i="19" s="1"/>
  <c r="AE206" i="19"/>
  <c r="BA206" i="19" s="1"/>
  <c r="AK272" i="19"/>
  <c r="BG272" i="19" s="1"/>
  <c r="AE270" i="19"/>
  <c r="BA270" i="19" s="1"/>
  <c r="AE277" i="19"/>
  <c r="BA277" i="19" s="1"/>
  <c r="AE263" i="19"/>
  <c r="BA263" i="19" s="1"/>
  <c r="AK395" i="19"/>
  <c r="BG395" i="19" s="1"/>
  <c r="AI443" i="19"/>
  <c r="BE443" i="19" s="1"/>
  <c r="AL451" i="19"/>
  <c r="BH451" i="19" s="1"/>
  <c r="AL454" i="19"/>
  <c r="BH454" i="19" s="1"/>
  <c r="AL446" i="19"/>
  <c r="BH446" i="19" s="1"/>
  <c r="AK490" i="19"/>
  <c r="BG490" i="19" s="1"/>
  <c r="AE510" i="19"/>
  <c r="BA510" i="19" s="1"/>
  <c r="AE512" i="19"/>
  <c r="BA512" i="19" s="1"/>
  <c r="AE527" i="19"/>
  <c r="BA527" i="19" s="1"/>
  <c r="AF600" i="19"/>
  <c r="BB600" i="19" s="1"/>
  <c r="AK263" i="19"/>
  <c r="BG263" i="19" s="1"/>
  <c r="AE198" i="19"/>
  <c r="BA198" i="19" s="1"/>
  <c r="AE276" i="19"/>
  <c r="BA276" i="19" s="1"/>
  <c r="AE262" i="19"/>
  <c r="BA262" i="19" s="1"/>
  <c r="AE269" i="19"/>
  <c r="BA269" i="19" s="1"/>
  <c r="AI359" i="19"/>
  <c r="BE359" i="19" s="1"/>
  <c r="AK387" i="19"/>
  <c r="BG387" i="19" s="1"/>
  <c r="AI464" i="19"/>
  <c r="BE464" i="19" s="1"/>
  <c r="AL443" i="19"/>
  <c r="BH443" i="19" s="1"/>
  <c r="AL466" i="19"/>
  <c r="BH466" i="19" s="1"/>
  <c r="AL460" i="19"/>
  <c r="BH460" i="19" s="1"/>
  <c r="AK484" i="19"/>
  <c r="BG484" i="19" s="1"/>
  <c r="AE523" i="19"/>
  <c r="BA523" i="19" s="1"/>
  <c r="AE525" i="19"/>
  <c r="BA525" i="19" s="1"/>
  <c r="AE519" i="19"/>
  <c r="BA519" i="19" s="1"/>
  <c r="AE218" i="19"/>
  <c r="BA218" i="19" s="1"/>
  <c r="AE268" i="19"/>
  <c r="BA268" i="19" s="1"/>
  <c r="AE275" i="19"/>
  <c r="BA275" i="19" s="1"/>
  <c r="AI370" i="19"/>
  <c r="BE370" i="19" s="1"/>
  <c r="AK399" i="19"/>
  <c r="BG399" i="19" s="1"/>
  <c r="AI456" i="19"/>
  <c r="BE456" i="19" s="1"/>
  <c r="AL464" i="19"/>
  <c r="BH464" i="19" s="1"/>
  <c r="AL458" i="19"/>
  <c r="BH458" i="19" s="1"/>
  <c r="AL452" i="19"/>
  <c r="BH452" i="19" s="1"/>
  <c r="AK476" i="19"/>
  <c r="BG476" i="19" s="1"/>
  <c r="AE515" i="19"/>
  <c r="BA515" i="19" s="1"/>
  <c r="AE517" i="19"/>
  <c r="BA517" i="19" s="1"/>
  <c r="AE511" i="19"/>
  <c r="BA511" i="19" s="1"/>
  <c r="AF606" i="19"/>
  <c r="BB606" i="19" s="1"/>
  <c r="AE210" i="19"/>
  <c r="BA210" i="19" s="1"/>
  <c r="AI361" i="19"/>
  <c r="BE361" i="19" s="1"/>
  <c r="AK391" i="19"/>
  <c r="BG391" i="19" s="1"/>
  <c r="AI450" i="19"/>
  <c r="BE450" i="19" s="1"/>
  <c r="AI445" i="19"/>
  <c r="BE445" i="19" s="1"/>
  <c r="AL456" i="19"/>
  <c r="BH456" i="19" s="1"/>
  <c r="AL450" i="19"/>
  <c r="BH450" i="19" s="1"/>
  <c r="AK486" i="19"/>
  <c r="BG486" i="19" s="1"/>
  <c r="AE521" i="19"/>
  <c r="BA521" i="19" s="1"/>
  <c r="AE507" i="19"/>
  <c r="BA507" i="19" s="1"/>
  <c r="AF615" i="19"/>
  <c r="BB615" i="19" s="1"/>
  <c r="AM265" i="19"/>
  <c r="BI265" i="19" s="1"/>
  <c r="AN265" i="19"/>
  <c r="BJ265" i="19" s="1"/>
  <c r="AP323" i="19"/>
  <c r="BL323" i="19" s="1"/>
  <c r="AF424" i="19"/>
  <c r="BB424" i="19" s="1"/>
  <c r="AJ416" i="19"/>
  <c r="BF416" i="19" s="1"/>
  <c r="AO230" i="19"/>
  <c r="BK230" i="19" s="1"/>
  <c r="AM262" i="19"/>
  <c r="BI262" i="19" s="1"/>
  <c r="AN260" i="19"/>
  <c r="BJ260" i="19" s="1"/>
  <c r="AJ424" i="19"/>
  <c r="BF424" i="19" s="1"/>
  <c r="AJ414" i="19"/>
  <c r="BF414" i="19" s="1"/>
  <c r="AM574" i="19"/>
  <c r="BI574" i="19" s="1"/>
  <c r="AO245" i="19"/>
  <c r="BK245" i="19" s="1"/>
  <c r="AM280" i="19"/>
  <c r="BI280" i="19" s="1"/>
  <c r="AJ434" i="19"/>
  <c r="BF434" i="19" s="1"/>
  <c r="AM587" i="19"/>
  <c r="BI587" i="19" s="1"/>
  <c r="AO243" i="19"/>
  <c r="BK243" i="19" s="1"/>
  <c r="AM269" i="19"/>
  <c r="BI269" i="19" s="1"/>
  <c r="AJ423" i="19"/>
  <c r="BF423" i="19" s="1"/>
  <c r="AM275" i="19"/>
  <c r="BI275" i="19" s="1"/>
  <c r="AM261" i="19"/>
  <c r="BI261" i="19" s="1"/>
  <c r="AJ415" i="19"/>
  <c r="BF415" i="19" s="1"/>
  <c r="AN457" i="19"/>
  <c r="BJ457" i="19" s="1"/>
  <c r="AJ429" i="19"/>
  <c r="BF429" i="19" s="1"/>
  <c r="AH206" i="19"/>
  <c r="BD206" i="19" s="1"/>
  <c r="AM276" i="19"/>
  <c r="BI276" i="19" s="1"/>
  <c r="AM258" i="19"/>
  <c r="BI258" i="19" s="1"/>
  <c r="AF417" i="19"/>
  <c r="BB417" i="19" s="1"/>
  <c r="AJ412" i="19"/>
  <c r="BF412" i="19" s="1"/>
  <c r="AH211" i="19"/>
  <c r="BD211" i="19" s="1"/>
  <c r="AO235" i="19"/>
  <c r="BK235" i="19" s="1"/>
  <c r="AM260" i="19"/>
  <c r="BI260" i="19" s="1"/>
  <c r="AM267" i="19"/>
  <c r="BI267" i="19" s="1"/>
  <c r="AM274" i="19"/>
  <c r="BI274" i="19" s="1"/>
  <c r="AN267" i="19"/>
  <c r="BJ267" i="19" s="1"/>
  <c r="AP341" i="19"/>
  <c r="BL341" i="19" s="1"/>
  <c r="AF419" i="19"/>
  <c r="BB419" i="19" s="1"/>
  <c r="AJ421" i="19"/>
  <c r="BF421" i="19" s="1"/>
  <c r="AJ428" i="19"/>
  <c r="BF428" i="19" s="1"/>
  <c r="AJ430" i="19"/>
  <c r="BF430" i="19" s="1"/>
  <c r="AQ528" i="19"/>
  <c r="BM528" i="19" s="1"/>
  <c r="AQ512" i="19"/>
  <c r="BM512" i="19" s="1"/>
  <c r="AM568" i="19"/>
  <c r="BI568" i="19" s="1"/>
  <c r="AQ620" i="19"/>
  <c r="BM620" i="19" s="1"/>
  <c r="AQ601" i="19"/>
  <c r="BM601" i="19" s="1"/>
  <c r="AQ608" i="19"/>
  <c r="BM608" i="19" s="1"/>
  <c r="AJ247" i="19"/>
  <c r="BF247" i="19" s="1"/>
  <c r="AO241" i="19"/>
  <c r="BK241" i="19" s="1"/>
  <c r="AM273" i="19"/>
  <c r="BI273" i="19" s="1"/>
  <c r="AM259" i="19"/>
  <c r="BI259" i="19" s="1"/>
  <c r="AM266" i="19"/>
  <c r="BI266" i="19" s="1"/>
  <c r="AN259" i="19"/>
  <c r="BJ259" i="19" s="1"/>
  <c r="AQ302" i="19"/>
  <c r="BM302" i="19" s="1"/>
  <c r="AP333" i="19"/>
  <c r="BL333" i="19" s="1"/>
  <c r="AF432" i="19"/>
  <c r="BB432" i="19" s="1"/>
  <c r="AJ413" i="19"/>
  <c r="BF413" i="19" s="1"/>
  <c r="AJ420" i="19"/>
  <c r="BF420" i="19" s="1"/>
  <c r="AJ422" i="19"/>
  <c r="BF422" i="19" s="1"/>
  <c r="AN461" i="19"/>
  <c r="BJ461" i="19" s="1"/>
  <c r="AQ522" i="19"/>
  <c r="BM522" i="19" s="1"/>
  <c r="AQ523" i="19"/>
  <c r="BM523" i="19" s="1"/>
  <c r="AM589" i="19"/>
  <c r="BI589" i="19" s="1"/>
  <c r="AQ612" i="19"/>
  <c r="BM612" i="19" s="1"/>
  <c r="AQ614" i="19"/>
  <c r="BM614" i="19" s="1"/>
  <c r="AQ600" i="19"/>
  <c r="BM600" i="19" s="1"/>
  <c r="AN280" i="19"/>
  <c r="BJ280" i="19" s="1"/>
  <c r="AP325" i="19"/>
  <c r="BL325" i="19" s="1"/>
  <c r="AN453" i="19"/>
  <c r="BJ453" i="19" s="1"/>
  <c r="AM570" i="19"/>
  <c r="BI570" i="19" s="1"/>
  <c r="AO247" i="19"/>
  <c r="BK247" i="19" s="1"/>
  <c r="AO237" i="19"/>
  <c r="BK237" i="19" s="1"/>
  <c r="AM257" i="19"/>
  <c r="BI257" i="19" s="1"/>
  <c r="AM272" i="19"/>
  <c r="BI272" i="19" s="1"/>
  <c r="AM279" i="19"/>
  <c r="BI279" i="19" s="1"/>
  <c r="AN274" i="19"/>
  <c r="BJ274" i="19" s="1"/>
  <c r="AP319" i="19"/>
  <c r="BL319" i="19" s="1"/>
  <c r="AF434" i="19"/>
  <c r="BB434" i="19" s="1"/>
  <c r="AJ426" i="19"/>
  <c r="BF426" i="19" s="1"/>
  <c r="AJ433" i="19"/>
  <c r="BF433" i="19" s="1"/>
  <c r="AN445" i="19"/>
  <c r="BJ445" i="19" s="1"/>
  <c r="AQ511" i="19"/>
  <c r="BM511" i="19" s="1"/>
  <c r="AM583" i="19"/>
  <c r="BI583" i="19" s="1"/>
  <c r="AQ610" i="19"/>
  <c r="BM610" i="19" s="1"/>
  <c r="AQ598" i="19"/>
  <c r="BM598" i="19" s="1"/>
  <c r="AM581" i="19"/>
  <c r="BI581" i="19" s="1"/>
  <c r="AO239" i="19"/>
  <c r="BK239" i="19" s="1"/>
  <c r="AM278" i="19"/>
  <c r="BI278" i="19" s="1"/>
  <c r="AM264" i="19"/>
  <c r="BI264" i="19" s="1"/>
  <c r="AM271" i="19"/>
  <c r="BI271" i="19" s="1"/>
  <c r="AN266" i="19"/>
  <c r="BJ266" i="19" s="1"/>
  <c r="AP340" i="19"/>
  <c r="BL340" i="19" s="1"/>
  <c r="AF393" i="19"/>
  <c r="BB393" i="19" s="1"/>
  <c r="AO421" i="19"/>
  <c r="BK421" i="19" s="1"/>
  <c r="AF426" i="19"/>
  <c r="BB426" i="19" s="1"/>
  <c r="AJ418" i="19"/>
  <c r="BF418" i="19" s="1"/>
  <c r="AJ425" i="19"/>
  <c r="BF425" i="19" s="1"/>
  <c r="AJ427" i="19"/>
  <c r="BF427" i="19" s="1"/>
  <c r="AN448" i="19"/>
  <c r="BJ448" i="19" s="1"/>
  <c r="AQ516" i="19"/>
  <c r="BM516" i="19" s="1"/>
  <c r="AM575" i="19"/>
  <c r="BI575" i="19" s="1"/>
  <c r="AQ602" i="19"/>
  <c r="BM602" i="19" s="1"/>
  <c r="AQ613" i="19"/>
  <c r="BM613" i="19" s="1"/>
  <c r="AQ619" i="19"/>
  <c r="BM619" i="19" s="1"/>
  <c r="AH213" i="19"/>
  <c r="BD213" i="19" s="1"/>
  <c r="AO231" i="19"/>
  <c r="BK231" i="19" s="1"/>
  <c r="AM270" i="19"/>
  <c r="BI270" i="19" s="1"/>
  <c r="AM277" i="19"/>
  <c r="BI277" i="19" s="1"/>
  <c r="AN258" i="19"/>
  <c r="BJ258" i="19" s="1"/>
  <c r="AP339" i="19"/>
  <c r="BL339" i="19" s="1"/>
  <c r="AP332" i="19"/>
  <c r="BL332" i="19" s="1"/>
  <c r="AF425" i="19"/>
  <c r="BB425" i="19" s="1"/>
  <c r="AF418" i="19"/>
  <c r="BB418" i="19" s="1"/>
  <c r="AJ431" i="19"/>
  <c r="BF431" i="19" s="1"/>
  <c r="AJ417" i="19"/>
  <c r="BF417" i="19" s="1"/>
  <c r="AJ419" i="19"/>
  <c r="BF419" i="19" s="1"/>
  <c r="AN452" i="19"/>
  <c r="BJ452" i="19" s="1"/>
  <c r="AQ508" i="19"/>
  <c r="BM508" i="19" s="1"/>
  <c r="AM582" i="19"/>
  <c r="BI582" i="19" s="1"/>
  <c r="AQ615" i="19"/>
  <c r="BM615" i="19" s="1"/>
  <c r="AQ605" i="19"/>
  <c r="BM605" i="19" s="1"/>
  <c r="AQ611" i="19"/>
  <c r="BM611" i="19" s="1"/>
  <c r="AG390" i="19"/>
  <c r="BC390" i="19" s="1"/>
  <c r="AG402" i="19"/>
  <c r="BC402" i="19" s="1"/>
  <c r="AM640" i="19"/>
  <c r="BI640" i="19" s="1"/>
  <c r="AG404" i="19"/>
  <c r="BC404" i="19" s="1"/>
  <c r="AQ509" i="19"/>
  <c r="BM509" i="19" s="1"/>
  <c r="AQ524" i="19"/>
  <c r="BM524" i="19" s="1"/>
  <c r="AQ510" i="19"/>
  <c r="BM510" i="19" s="1"/>
  <c r="AQ514" i="19"/>
  <c r="BM514" i="19" s="1"/>
  <c r="AQ521" i="19"/>
  <c r="BM521" i="19" s="1"/>
  <c r="AQ515" i="19"/>
  <c r="BM515" i="19" s="1"/>
  <c r="AQ506" i="19"/>
  <c r="BM506" i="19" s="1"/>
  <c r="AQ513" i="19"/>
  <c r="BM513" i="19" s="1"/>
  <c r="AQ507" i="19"/>
  <c r="BM507" i="19" s="1"/>
  <c r="K161" i="4"/>
  <c r="AQ525" i="19"/>
  <c r="BM525" i="19" s="1"/>
  <c r="AQ519" i="19"/>
  <c r="BM519" i="19" s="1"/>
  <c r="AQ631" i="19"/>
  <c r="BM631" i="19" s="1"/>
  <c r="AO298" i="19"/>
  <c r="BK298" i="19" s="1"/>
  <c r="AG382" i="19"/>
  <c r="BC382" i="19" s="1"/>
  <c r="AM645" i="19"/>
  <c r="BI645" i="19" s="1"/>
  <c r="AM647" i="19"/>
  <c r="BI647" i="19" s="1"/>
  <c r="AO304" i="19"/>
  <c r="BK304" i="19" s="1"/>
  <c r="AG397" i="19"/>
  <c r="BC397" i="19" s="1"/>
  <c r="AM639" i="19"/>
  <c r="BI639" i="19" s="1"/>
  <c r="AM633" i="19"/>
  <c r="BI633" i="19" s="1"/>
  <c r="AM646" i="19"/>
  <c r="BI646" i="19" s="1"/>
  <c r="AG383" i="19"/>
  <c r="BC383" i="19" s="1"/>
  <c r="AO413" i="19"/>
  <c r="BK413" i="19" s="1"/>
  <c r="AE202" i="19"/>
  <c r="BA202" i="19" s="1"/>
  <c r="AK264" i="19"/>
  <c r="BG264" i="19" s="1"/>
  <c r="AQ289" i="19"/>
  <c r="BM289" i="19" s="1"/>
  <c r="AI362" i="19"/>
  <c r="BE362" i="19" s="1"/>
  <c r="AF398" i="19"/>
  <c r="BB398" i="19" s="1"/>
  <c r="AK496" i="19"/>
  <c r="BG496" i="19" s="1"/>
  <c r="AF607" i="19"/>
  <c r="BB607" i="19" s="1"/>
  <c r="AE214" i="19"/>
  <c r="BA214" i="19" s="1"/>
  <c r="AE200" i="19"/>
  <c r="BA200" i="19" s="1"/>
  <c r="AE212" i="19"/>
  <c r="BA212" i="19" s="1"/>
  <c r="AJ226" i="19"/>
  <c r="BF226" i="19" s="1"/>
  <c r="AJ233" i="19"/>
  <c r="BF233" i="19" s="1"/>
  <c r="AK279" i="19"/>
  <c r="BG279" i="19" s="1"/>
  <c r="AK262" i="19"/>
  <c r="BG262" i="19" s="1"/>
  <c r="AQ310" i="19"/>
  <c r="BM310" i="19" s="1"/>
  <c r="AQ297" i="19"/>
  <c r="BM297" i="19" s="1"/>
  <c r="AI357" i="19"/>
  <c r="BE357" i="19" s="1"/>
  <c r="AI369" i="19"/>
  <c r="BE369" i="19" s="1"/>
  <c r="AI363" i="19"/>
  <c r="BE363" i="19" s="1"/>
  <c r="AF383" i="19"/>
  <c r="BB383" i="19" s="1"/>
  <c r="AF384" i="19"/>
  <c r="BB384" i="19" s="1"/>
  <c r="AK386" i="19"/>
  <c r="BG386" i="19" s="1"/>
  <c r="AO429" i="19"/>
  <c r="BK429" i="19" s="1"/>
  <c r="AI465" i="19"/>
  <c r="BE465" i="19" s="1"/>
  <c r="AI451" i="19"/>
  <c r="BE451" i="19" s="1"/>
  <c r="AI453" i="19"/>
  <c r="BE453" i="19" s="1"/>
  <c r="AK485" i="19"/>
  <c r="BG485" i="19" s="1"/>
  <c r="AK492" i="19"/>
  <c r="BG492" i="19" s="1"/>
  <c r="AK494" i="19"/>
  <c r="BG494" i="19" s="1"/>
  <c r="AF608" i="19"/>
  <c r="BB608" i="19" s="1"/>
  <c r="AF614" i="19"/>
  <c r="BB614" i="19" s="1"/>
  <c r="AF617" i="19"/>
  <c r="BB617" i="19" s="1"/>
  <c r="AJ239" i="19"/>
  <c r="BF239" i="19" s="1"/>
  <c r="AQ298" i="19"/>
  <c r="BM298" i="19" s="1"/>
  <c r="AJ244" i="19"/>
  <c r="BF244" i="19" s="1"/>
  <c r="AE211" i="19"/>
  <c r="BA211" i="19" s="1"/>
  <c r="AE215" i="19"/>
  <c r="BA215" i="19" s="1"/>
  <c r="AE209" i="19"/>
  <c r="BA209" i="19" s="1"/>
  <c r="AJ235" i="19"/>
  <c r="BF235" i="19" s="1"/>
  <c r="AJ248" i="19"/>
  <c r="BF248" i="19" s="1"/>
  <c r="AK265" i="19"/>
  <c r="BG265" i="19" s="1"/>
  <c r="AK277" i="19"/>
  <c r="BG277" i="19" s="1"/>
  <c r="AQ299" i="19"/>
  <c r="BM299" i="19" s="1"/>
  <c r="AI354" i="19"/>
  <c r="BE354" i="19" s="1"/>
  <c r="AI358" i="19"/>
  <c r="BE358" i="19" s="1"/>
  <c r="AI360" i="19"/>
  <c r="BE360" i="19" s="1"/>
  <c r="AF390" i="19"/>
  <c r="BB390" i="19" s="1"/>
  <c r="AK392" i="19"/>
  <c r="BG392" i="19" s="1"/>
  <c r="AK388" i="19"/>
  <c r="BG388" i="19" s="1"/>
  <c r="AO422" i="19"/>
  <c r="BK422" i="19" s="1"/>
  <c r="AO423" i="19"/>
  <c r="BK423" i="19" s="1"/>
  <c r="AI458" i="19"/>
  <c r="BE458" i="19" s="1"/>
  <c r="AI454" i="19"/>
  <c r="BE454" i="19" s="1"/>
  <c r="AI448" i="19"/>
  <c r="BE448" i="19" s="1"/>
  <c r="AK488" i="19"/>
  <c r="BG488" i="19" s="1"/>
  <c r="AK474" i="19"/>
  <c r="BG474" i="19" s="1"/>
  <c r="AK489" i="19"/>
  <c r="BG489" i="19" s="1"/>
  <c r="AG486" i="19"/>
  <c r="BC486" i="19" s="1"/>
  <c r="AF611" i="19"/>
  <c r="BB611" i="19" s="1"/>
  <c r="AF605" i="19"/>
  <c r="BB605" i="19" s="1"/>
  <c r="AF599" i="19"/>
  <c r="BB599" i="19" s="1"/>
  <c r="AE217" i="19"/>
  <c r="BA217" i="19" s="1"/>
  <c r="AI368" i="19"/>
  <c r="BE368" i="19" s="1"/>
  <c r="AK396" i="19"/>
  <c r="BG396" i="19" s="1"/>
  <c r="AO431" i="19"/>
  <c r="BK431" i="19" s="1"/>
  <c r="AF619" i="19"/>
  <c r="BB619" i="19" s="1"/>
  <c r="AE203" i="19"/>
  <c r="BA203" i="19" s="1"/>
  <c r="AE207" i="19"/>
  <c r="BA207" i="19" s="1"/>
  <c r="AE201" i="19"/>
  <c r="BA201" i="19" s="1"/>
  <c r="AJ227" i="19"/>
  <c r="BF227" i="19" s="1"/>
  <c r="AJ240" i="19"/>
  <c r="BF240" i="19" s="1"/>
  <c r="AK257" i="19"/>
  <c r="BG257" i="19" s="1"/>
  <c r="AK269" i="19"/>
  <c r="BG269" i="19" s="1"/>
  <c r="AQ303" i="19"/>
  <c r="BM303" i="19" s="1"/>
  <c r="AQ296" i="19"/>
  <c r="BM296" i="19" s="1"/>
  <c r="AI372" i="19"/>
  <c r="BE372" i="19" s="1"/>
  <c r="AI350" i="19"/>
  <c r="BE350" i="19" s="1"/>
  <c r="AI352" i="19"/>
  <c r="BE352" i="19" s="1"/>
  <c r="AF381" i="19"/>
  <c r="BB381" i="19" s="1"/>
  <c r="AF389" i="19"/>
  <c r="BB389" i="19" s="1"/>
  <c r="AK384" i="19"/>
  <c r="BG384" i="19" s="1"/>
  <c r="AK401" i="19"/>
  <c r="BG401" i="19" s="1"/>
  <c r="AO414" i="19"/>
  <c r="BK414" i="19" s="1"/>
  <c r="AO415" i="19"/>
  <c r="BK415" i="19" s="1"/>
  <c r="AI460" i="19"/>
  <c r="BE460" i="19" s="1"/>
  <c r="AI446" i="19"/>
  <c r="BE446" i="19" s="1"/>
  <c r="AI463" i="19"/>
  <c r="BE463" i="19" s="1"/>
  <c r="AK480" i="19"/>
  <c r="BG480" i="19" s="1"/>
  <c r="AK495" i="19"/>
  <c r="BG495" i="19" s="1"/>
  <c r="AK481" i="19"/>
  <c r="BG481" i="19" s="1"/>
  <c r="AG480" i="19"/>
  <c r="BC480" i="19" s="1"/>
  <c r="AF603" i="19"/>
  <c r="BB603" i="19" s="1"/>
  <c r="AF618" i="19"/>
  <c r="BB618" i="19" s="1"/>
  <c r="AF620" i="19"/>
  <c r="BB620" i="19" s="1"/>
  <c r="AE197" i="19"/>
  <c r="BA197" i="19" s="1"/>
  <c r="AK276" i="19"/>
  <c r="BG276" i="19" s="1"/>
  <c r="AQ290" i="19"/>
  <c r="BM290" i="19" s="1"/>
  <c r="AI366" i="19"/>
  <c r="BE366" i="19" s="1"/>
  <c r="AK400" i="19"/>
  <c r="BG400" i="19" s="1"/>
  <c r="AO430" i="19"/>
  <c r="BK430" i="19" s="1"/>
  <c r="AK482" i="19"/>
  <c r="BG482" i="19" s="1"/>
  <c r="AF613" i="19"/>
  <c r="BB613" i="19" s="1"/>
  <c r="AE216" i="19"/>
  <c r="BA216" i="19" s="1"/>
  <c r="AE195" i="19"/>
  <c r="BA195" i="19" s="1"/>
  <c r="AE199" i="19"/>
  <c r="BA199" i="19" s="1"/>
  <c r="AJ237" i="19"/>
  <c r="BF237" i="19" s="1"/>
  <c r="AJ232" i="19"/>
  <c r="BF232" i="19" s="1"/>
  <c r="AK278" i="19"/>
  <c r="BG278" i="19" s="1"/>
  <c r="AQ311" i="19"/>
  <c r="BM311" i="19" s="1"/>
  <c r="AQ288" i="19"/>
  <c r="BM288" i="19" s="1"/>
  <c r="AI373" i="19"/>
  <c r="BE373" i="19" s="1"/>
  <c r="AI364" i="19"/>
  <c r="BE364" i="19" s="1"/>
  <c r="AI351" i="19"/>
  <c r="BE351" i="19" s="1"/>
  <c r="AF399" i="19"/>
  <c r="BB399" i="19" s="1"/>
  <c r="AF400" i="19"/>
  <c r="BB400" i="19" s="1"/>
  <c r="AK402" i="19"/>
  <c r="BG402" i="19" s="1"/>
  <c r="AK393" i="19"/>
  <c r="BG393" i="19" s="1"/>
  <c r="AO435" i="19"/>
  <c r="BK435" i="19" s="1"/>
  <c r="AO428" i="19"/>
  <c r="BK428" i="19" s="1"/>
  <c r="AI452" i="19"/>
  <c r="BE452" i="19" s="1"/>
  <c r="AI455" i="19"/>
  <c r="BE455" i="19" s="1"/>
  <c r="AI447" i="19"/>
  <c r="BE447" i="19" s="1"/>
  <c r="AK483" i="19"/>
  <c r="BG483" i="19" s="1"/>
  <c r="AK487" i="19"/>
  <c r="BG487" i="19" s="1"/>
  <c r="AK491" i="19"/>
  <c r="BG491" i="19" s="1"/>
  <c r="AF598" i="19"/>
  <c r="BB598" i="19" s="1"/>
  <c r="AF610" i="19"/>
  <c r="BB610" i="19" s="1"/>
  <c r="AF612" i="19"/>
  <c r="BB612" i="19" s="1"/>
  <c r="AJ230" i="19"/>
  <c r="BF230" i="19" s="1"/>
  <c r="AQ294" i="19"/>
  <c r="BM294" i="19" s="1"/>
  <c r="AF385" i="19"/>
  <c r="BB385" i="19" s="1"/>
  <c r="AJ243" i="19"/>
  <c r="BF243" i="19" s="1"/>
  <c r="AE205" i="19"/>
  <c r="BA205" i="19" s="1"/>
  <c r="AE208" i="19"/>
  <c r="BA208" i="19" s="1"/>
  <c r="AJ234" i="19"/>
  <c r="BF234" i="19" s="1"/>
  <c r="AJ249" i="19"/>
  <c r="BF249" i="19" s="1"/>
  <c r="AK258" i="19"/>
  <c r="BG258" i="19" s="1"/>
  <c r="AK270" i="19"/>
  <c r="BG270" i="19" s="1"/>
  <c r="AQ308" i="19"/>
  <c r="BM308" i="19" s="1"/>
  <c r="AQ305" i="19"/>
  <c r="BM305" i="19" s="1"/>
  <c r="AI365" i="19"/>
  <c r="BE365" i="19" s="1"/>
  <c r="AI356" i="19"/>
  <c r="BE356" i="19" s="1"/>
  <c r="AF391" i="19"/>
  <c r="BB391" i="19" s="1"/>
  <c r="AF392" i="19"/>
  <c r="BB392" i="19" s="1"/>
  <c r="AK394" i="19"/>
  <c r="BG394" i="19" s="1"/>
  <c r="AK385" i="19"/>
  <c r="BG385" i="19" s="1"/>
  <c r="AO416" i="19"/>
  <c r="BK416" i="19" s="1"/>
  <c r="AI444" i="19"/>
  <c r="BE444" i="19" s="1"/>
  <c r="AI459" i="19"/>
  <c r="BE459" i="19" s="1"/>
  <c r="AI461" i="19"/>
  <c r="BE461" i="19" s="1"/>
  <c r="AK493" i="19"/>
  <c r="BG493" i="19" s="1"/>
  <c r="AK479" i="19"/>
  <c r="BG479" i="19" s="1"/>
  <c r="AK475" i="19"/>
  <c r="BG475" i="19" s="1"/>
  <c r="AF616" i="19"/>
  <c r="BB616" i="19" s="1"/>
  <c r="AF602" i="19"/>
  <c r="BB602" i="19" s="1"/>
  <c r="AF604" i="19"/>
  <c r="BB604" i="19" s="1"/>
  <c r="AO288" i="19"/>
  <c r="BK288" i="19" s="1"/>
  <c r="AO300" i="19"/>
  <c r="BK300" i="19" s="1"/>
  <c r="AG403" i="19"/>
  <c r="BC403" i="19" s="1"/>
  <c r="AM637" i="19"/>
  <c r="BI637" i="19" s="1"/>
  <c r="AM638" i="19"/>
  <c r="BI638" i="19" s="1"/>
  <c r="L281" i="4"/>
  <c r="AO244" i="19"/>
  <c r="BK244" i="19" s="1"/>
  <c r="AO297" i="19"/>
  <c r="BK297" i="19" s="1"/>
  <c r="AP338" i="19"/>
  <c r="BL338" i="19" s="1"/>
  <c r="AF416" i="19"/>
  <c r="BB416" i="19" s="1"/>
  <c r="AN466" i="19"/>
  <c r="BJ466" i="19" s="1"/>
  <c r="AM629" i="19"/>
  <c r="BI629" i="19" s="1"/>
  <c r="AM630" i="19"/>
  <c r="BI630" i="19" s="1"/>
  <c r="AH210" i="19"/>
  <c r="BD210" i="19" s="1"/>
  <c r="AH196" i="19"/>
  <c r="BD196" i="19" s="1"/>
  <c r="AJ245" i="19"/>
  <c r="BF245" i="19" s="1"/>
  <c r="AJ231" i="19"/>
  <c r="BF231" i="19" s="1"/>
  <c r="AJ241" i="19"/>
  <c r="BF241" i="19" s="1"/>
  <c r="AO236" i="19"/>
  <c r="BK236" i="19" s="1"/>
  <c r="AO249" i="19"/>
  <c r="BK249" i="19" s="1"/>
  <c r="AO242" i="19"/>
  <c r="BK242" i="19" s="1"/>
  <c r="AN278" i="19"/>
  <c r="BJ278" i="19" s="1"/>
  <c r="AN264" i="19"/>
  <c r="BJ264" i="19" s="1"/>
  <c r="AN271" i="19"/>
  <c r="BJ271" i="19" s="1"/>
  <c r="AO289" i="19"/>
  <c r="BK289" i="19" s="1"/>
  <c r="AQ295" i="19"/>
  <c r="BM295" i="19" s="1"/>
  <c r="AQ307" i="19"/>
  <c r="BM307" i="19" s="1"/>
  <c r="AQ309" i="19"/>
  <c r="BM309" i="19" s="1"/>
  <c r="AP329" i="19"/>
  <c r="BL329" i="19" s="1"/>
  <c r="AP336" i="19"/>
  <c r="BL336" i="19" s="1"/>
  <c r="AP330" i="19"/>
  <c r="BL330" i="19" s="1"/>
  <c r="AG394" i="19"/>
  <c r="BC394" i="19" s="1"/>
  <c r="AG401" i="19"/>
  <c r="BC401" i="19" s="1"/>
  <c r="AG387" i="19"/>
  <c r="BC387" i="19" s="1"/>
  <c r="AF397" i="19"/>
  <c r="BB397" i="19" s="1"/>
  <c r="AF382" i="19"/>
  <c r="BB382" i="19" s="1"/>
  <c r="AO427" i="19"/>
  <c r="BK427" i="19" s="1"/>
  <c r="AO434" i="19"/>
  <c r="BK434" i="19" s="1"/>
  <c r="AO420" i="19"/>
  <c r="BK420" i="19" s="1"/>
  <c r="AF422" i="19"/>
  <c r="BB422" i="19" s="1"/>
  <c r="AF429" i="19"/>
  <c r="BB429" i="19" s="1"/>
  <c r="AF423" i="19"/>
  <c r="BB423" i="19" s="1"/>
  <c r="AN450" i="19"/>
  <c r="BJ450" i="19" s="1"/>
  <c r="AN456" i="19"/>
  <c r="BJ456" i="19" s="1"/>
  <c r="AM580" i="19"/>
  <c r="BI580" i="19" s="1"/>
  <c r="AM585" i="19"/>
  <c r="BI585" i="19" s="1"/>
  <c r="AM571" i="19"/>
  <c r="BI571" i="19" s="1"/>
  <c r="AM632" i="19"/>
  <c r="BI632" i="19" s="1"/>
  <c r="AM644" i="19"/>
  <c r="BI644" i="19" s="1"/>
  <c r="AM651" i="19"/>
  <c r="BI651" i="19" s="1"/>
  <c r="AO295" i="19"/>
  <c r="BK295" i="19" s="1"/>
  <c r="AM631" i="19"/>
  <c r="BI631" i="19" s="1"/>
  <c r="AH195" i="19"/>
  <c r="BD195" i="19" s="1"/>
  <c r="AN272" i="19"/>
  <c r="BJ272" i="19" s="1"/>
  <c r="AP337" i="19"/>
  <c r="BL337" i="19" s="1"/>
  <c r="AG395" i="19"/>
  <c r="BC395" i="19" s="1"/>
  <c r="AN449" i="19"/>
  <c r="BJ449" i="19" s="1"/>
  <c r="AM579" i="19"/>
  <c r="BI579" i="19" s="1"/>
  <c r="AH216" i="19"/>
  <c r="BD216" i="19" s="1"/>
  <c r="AO228" i="19"/>
  <c r="BK228" i="19" s="1"/>
  <c r="AO234" i="19"/>
  <c r="BK234" i="19" s="1"/>
  <c r="AN277" i="19"/>
  <c r="BJ277" i="19" s="1"/>
  <c r="AO302" i="19"/>
  <c r="BK302" i="19" s="1"/>
  <c r="AP342" i="19"/>
  <c r="BL342" i="19" s="1"/>
  <c r="AP328" i="19"/>
  <c r="BL328" i="19" s="1"/>
  <c r="AP322" i="19"/>
  <c r="BL322" i="19" s="1"/>
  <c r="AG386" i="19"/>
  <c r="BC386" i="19" s="1"/>
  <c r="AG393" i="19"/>
  <c r="BC393" i="19" s="1"/>
  <c r="AG400" i="19"/>
  <c r="BC400" i="19" s="1"/>
  <c r="AF402" i="19"/>
  <c r="BB402" i="19" s="1"/>
  <c r="AF396" i="19"/>
  <c r="BB396" i="19" s="1"/>
  <c r="AF403" i="19"/>
  <c r="BB403" i="19" s="1"/>
  <c r="AO419" i="19"/>
  <c r="BK419" i="19" s="1"/>
  <c r="AO426" i="19"/>
  <c r="BK426" i="19" s="1"/>
  <c r="AO412" i="19"/>
  <c r="BK412" i="19" s="1"/>
  <c r="AF414" i="19"/>
  <c r="BB414" i="19" s="1"/>
  <c r="AF421" i="19"/>
  <c r="BB421" i="19" s="1"/>
  <c r="AF415" i="19"/>
  <c r="BB415" i="19" s="1"/>
  <c r="AN447" i="19"/>
  <c r="BJ447" i="19" s="1"/>
  <c r="AN462" i="19"/>
  <c r="BJ462" i="19" s="1"/>
  <c r="AM572" i="19"/>
  <c r="BI572" i="19" s="1"/>
  <c r="AM577" i="19"/>
  <c r="BI577" i="19" s="1"/>
  <c r="AM588" i="19"/>
  <c r="BI588" i="19" s="1"/>
  <c r="AM650" i="19"/>
  <c r="BI650" i="19" s="1"/>
  <c r="AM636" i="19"/>
  <c r="BI636" i="19" s="1"/>
  <c r="AM643" i="19"/>
  <c r="BI643" i="19" s="1"/>
  <c r="AH197" i="19"/>
  <c r="BD197" i="19" s="1"/>
  <c r="AN279" i="19"/>
  <c r="BJ279" i="19" s="1"/>
  <c r="AP324" i="19"/>
  <c r="BL324" i="19" s="1"/>
  <c r="AG381" i="19"/>
  <c r="BC381" i="19" s="1"/>
  <c r="AF431" i="19"/>
  <c r="BB431" i="19" s="1"/>
  <c r="AM573" i="19"/>
  <c r="BI573" i="19" s="1"/>
  <c r="AH209" i="19"/>
  <c r="BD209" i="19" s="1"/>
  <c r="AJ246" i="19"/>
  <c r="BF246" i="19" s="1"/>
  <c r="AJ229" i="19"/>
  <c r="BF229" i="19" s="1"/>
  <c r="AJ236" i="19"/>
  <c r="BF236" i="19" s="1"/>
  <c r="AO246" i="19"/>
  <c r="BK246" i="19" s="1"/>
  <c r="AO240" i="19"/>
  <c r="BK240" i="19" s="1"/>
  <c r="AO226" i="19"/>
  <c r="BK226" i="19" s="1"/>
  <c r="AN262" i="19"/>
  <c r="BJ262" i="19" s="1"/>
  <c r="AN269" i="19"/>
  <c r="BJ269" i="19" s="1"/>
  <c r="AN276" i="19"/>
  <c r="BJ276" i="19" s="1"/>
  <c r="AO309" i="19"/>
  <c r="BK309" i="19" s="1"/>
  <c r="AO303" i="19"/>
  <c r="BK303" i="19" s="1"/>
  <c r="AQ300" i="19"/>
  <c r="BM300" i="19" s="1"/>
  <c r="AQ291" i="19"/>
  <c r="AQ293" i="19"/>
  <c r="BM293" i="19" s="1"/>
  <c r="AP334" i="19"/>
  <c r="BL334" i="19" s="1"/>
  <c r="AP320" i="19"/>
  <c r="BL320" i="19" s="1"/>
  <c r="AP335" i="19"/>
  <c r="BL335" i="19" s="1"/>
  <c r="AG399" i="19"/>
  <c r="BC399" i="19" s="1"/>
  <c r="AG385" i="19"/>
  <c r="BC385" i="19" s="1"/>
  <c r="AG392" i="19"/>
  <c r="BC392" i="19" s="1"/>
  <c r="AF394" i="19"/>
  <c r="BB394" i="19" s="1"/>
  <c r="AF388" i="19"/>
  <c r="BB388" i="19" s="1"/>
  <c r="AF395" i="19"/>
  <c r="BB395" i="19" s="1"/>
  <c r="AO433" i="19"/>
  <c r="BK433" i="19" s="1"/>
  <c r="AO432" i="19"/>
  <c r="BK432" i="19" s="1"/>
  <c r="AO418" i="19"/>
  <c r="BK418" i="19" s="1"/>
  <c r="AF420" i="19"/>
  <c r="BB420" i="19" s="1"/>
  <c r="AF413" i="19"/>
  <c r="BB413" i="19" s="1"/>
  <c r="AN443" i="19"/>
  <c r="BJ443" i="19" s="1"/>
  <c r="AN446" i="19"/>
  <c r="BJ446" i="19" s="1"/>
  <c r="AN487" i="19"/>
  <c r="BJ487" i="19" s="1"/>
  <c r="AM586" i="19"/>
  <c r="BI586" i="19" s="1"/>
  <c r="AM569" i="19"/>
  <c r="BI569" i="19" s="1"/>
  <c r="AM584" i="19"/>
  <c r="BI584" i="19" s="1"/>
  <c r="AM642" i="19"/>
  <c r="BI642" i="19" s="1"/>
  <c r="AM649" i="19"/>
  <c r="BI649" i="19" s="1"/>
  <c r="AM635" i="19"/>
  <c r="BI635" i="19" s="1"/>
  <c r="AG396" i="19"/>
  <c r="BC396" i="19" s="1"/>
  <c r="AG389" i="19"/>
  <c r="BC389" i="19" s="1"/>
  <c r="AO227" i="19"/>
  <c r="BK227" i="19" s="1"/>
  <c r="AO229" i="19"/>
  <c r="BK229" i="19" s="1"/>
  <c r="AN257" i="19"/>
  <c r="BJ257" i="19" s="1"/>
  <c r="AG388" i="19"/>
  <c r="BC388" i="19" s="1"/>
  <c r="AF430" i="19"/>
  <c r="BB430" i="19" s="1"/>
  <c r="AM567" i="19"/>
  <c r="BI567" i="19" s="1"/>
  <c r="AM652" i="19"/>
  <c r="BI652" i="19" s="1"/>
  <c r="AH202" i="19"/>
  <c r="BD202" i="19" s="1"/>
  <c r="AO248" i="19"/>
  <c r="BK248" i="19" s="1"/>
  <c r="AN270" i="19"/>
  <c r="BJ270" i="19" s="1"/>
  <c r="AN263" i="19"/>
  <c r="BJ263" i="19" s="1"/>
  <c r="AH207" i="19"/>
  <c r="BD207" i="19" s="1"/>
  <c r="AJ238" i="19"/>
  <c r="BF238" i="19" s="1"/>
  <c r="AJ242" i="19"/>
  <c r="BF242" i="19" s="1"/>
  <c r="AO233" i="19"/>
  <c r="BK233" i="19" s="1"/>
  <c r="AO238" i="19"/>
  <c r="BK238" i="19" s="1"/>
  <c r="AN275" i="19"/>
  <c r="BJ275" i="19" s="1"/>
  <c r="AN261" i="19"/>
  <c r="BJ261" i="19" s="1"/>
  <c r="AO306" i="19"/>
  <c r="BK306" i="19" s="1"/>
  <c r="AO291" i="19"/>
  <c r="BK291" i="19" s="1"/>
  <c r="AQ292" i="19"/>
  <c r="BM292" i="19" s="1"/>
  <c r="AQ304" i="19"/>
  <c r="BM304" i="19" s="1"/>
  <c r="AP326" i="19"/>
  <c r="BL326" i="19" s="1"/>
  <c r="AP321" i="19"/>
  <c r="BL321" i="19" s="1"/>
  <c r="AG391" i="19"/>
  <c r="BC391" i="19" s="1"/>
  <c r="AG398" i="19"/>
  <c r="BC398" i="19" s="1"/>
  <c r="AF386" i="19"/>
  <c r="BB386" i="19" s="1"/>
  <c r="AF401" i="19"/>
  <c r="BB401" i="19" s="1"/>
  <c r="AF387" i="19"/>
  <c r="BB387" i="19" s="1"/>
  <c r="AO417" i="19"/>
  <c r="BK417" i="19" s="1"/>
  <c r="AO424" i="19"/>
  <c r="BK424" i="19" s="1"/>
  <c r="AF433" i="19"/>
  <c r="BB433" i="19" s="1"/>
  <c r="AF427" i="19"/>
  <c r="BB427" i="19" s="1"/>
  <c r="AF428" i="19"/>
  <c r="BB428" i="19" s="1"/>
  <c r="AN464" i="19"/>
  <c r="BJ464" i="19" s="1"/>
  <c r="AN474" i="19"/>
  <c r="BJ474" i="19" s="1"/>
  <c r="AM578" i="19"/>
  <c r="BI578" i="19" s="1"/>
  <c r="AM576" i="19"/>
  <c r="BI576" i="19" s="1"/>
  <c r="AM648" i="19"/>
  <c r="BI648" i="19" s="1"/>
  <c r="AM634" i="19"/>
  <c r="BI634" i="19" s="1"/>
  <c r="L381" i="4"/>
  <c r="AG494" i="19"/>
  <c r="BC494" i="19" s="1"/>
  <c r="AG488" i="19"/>
  <c r="BC488" i="19" s="1"/>
  <c r="AG474" i="19"/>
  <c r="BC474" i="19" s="1"/>
  <c r="AG484" i="19"/>
  <c r="BC484" i="19" s="1"/>
  <c r="AG478" i="19"/>
  <c r="BC478" i="19" s="1"/>
  <c r="AG493" i="19"/>
  <c r="BC493" i="19" s="1"/>
  <c r="AG476" i="19"/>
  <c r="BC476" i="19" s="1"/>
  <c r="AG491" i="19"/>
  <c r="BC491" i="19" s="1"/>
  <c r="AG485" i="19"/>
  <c r="BC485" i="19" s="1"/>
  <c r="AG487" i="19"/>
  <c r="BC487" i="19" s="1"/>
  <c r="AG483" i="19"/>
  <c r="BC483" i="19" s="1"/>
  <c r="AG477" i="19"/>
  <c r="BC477" i="19" s="1"/>
  <c r="AG475" i="19"/>
  <c r="BC475" i="19" s="1"/>
  <c r="AG495" i="19"/>
  <c r="BC495" i="19" s="1"/>
  <c r="AG489" i="19"/>
  <c r="BC489" i="19" s="1"/>
  <c r="AG479" i="19"/>
  <c r="BC479" i="19" s="1"/>
  <c r="AG490" i="19"/>
  <c r="BC490" i="19" s="1"/>
  <c r="AG481" i="19"/>
  <c r="BC481" i="19" s="1"/>
  <c r="AG496" i="19"/>
  <c r="BC496" i="19" s="1"/>
  <c r="AG482" i="19"/>
  <c r="BC482" i="19" s="1"/>
  <c r="AN360" i="19"/>
  <c r="BJ360" i="19" s="1"/>
  <c r="AN373" i="19"/>
  <c r="BJ373" i="19" s="1"/>
  <c r="AN354" i="19"/>
  <c r="BJ354" i="19" s="1"/>
  <c r="AN367" i="19"/>
  <c r="BJ367" i="19" s="1"/>
  <c r="AN361" i="19"/>
  <c r="BJ361" i="19" s="1"/>
  <c r="AN365" i="19"/>
  <c r="BJ365" i="19" s="1"/>
  <c r="AN353" i="19"/>
  <c r="BJ353" i="19" s="1"/>
  <c r="AN362" i="19"/>
  <c r="BJ362" i="19" s="1"/>
  <c r="AN371" i="19"/>
  <c r="BJ371" i="19" s="1"/>
  <c r="AN359" i="19"/>
  <c r="BJ359" i="19" s="1"/>
  <c r="AN363" i="19"/>
  <c r="BJ363" i="19" s="1"/>
  <c r="AN351" i="19"/>
  <c r="BJ351" i="19" s="1"/>
  <c r="AN355" i="19"/>
  <c r="BJ355" i="19" s="1"/>
  <c r="AN369" i="19"/>
  <c r="BJ369" i="19" s="1"/>
  <c r="AJ88" i="19"/>
  <c r="BF88" i="19" s="1"/>
  <c r="AO290" i="19"/>
  <c r="BK290" i="19" s="1"/>
  <c r="AO310" i="19"/>
  <c r="BK310" i="19" s="1"/>
  <c r="AO296" i="19"/>
  <c r="BK296" i="19" s="1"/>
  <c r="AO311" i="19"/>
  <c r="BK311" i="19" s="1"/>
  <c r="AO308" i="19"/>
  <c r="BK308" i="19" s="1"/>
  <c r="AO294" i="19"/>
  <c r="BK294" i="19" s="1"/>
  <c r="AO301" i="19"/>
  <c r="BK301" i="19" s="1"/>
  <c r="AO292" i="19"/>
  <c r="BK292" i="19" s="1"/>
  <c r="AO307" i="19"/>
  <c r="BK307" i="19" s="1"/>
  <c r="AO293" i="19"/>
  <c r="BK293" i="19" s="1"/>
  <c r="AO305" i="19"/>
  <c r="BK305" i="19" s="1"/>
  <c r="L261" i="4"/>
  <c r="AQ639" i="19"/>
  <c r="BM639" i="19" s="1"/>
  <c r="AQ630" i="19"/>
  <c r="BM630" i="19" s="1"/>
  <c r="AI331" i="19"/>
  <c r="BE331" i="19" s="1"/>
  <c r="AJ77" i="19"/>
  <c r="BF77" i="19" s="1"/>
  <c r="AJ84" i="19"/>
  <c r="BF84" i="19" s="1"/>
  <c r="AJ76" i="19"/>
  <c r="BF76" i="19" s="1"/>
  <c r="AJ78" i="19"/>
  <c r="BF78" i="19" s="1"/>
  <c r="AI336" i="19"/>
  <c r="BE336" i="19" s="1"/>
  <c r="AJ90" i="19"/>
  <c r="BF90" i="19" s="1"/>
  <c r="AJ74" i="19"/>
  <c r="BF74" i="19" s="1"/>
  <c r="AH413" i="19"/>
  <c r="BD413" i="19" s="1"/>
  <c r="AQ647" i="19"/>
  <c r="BM647" i="19" s="1"/>
  <c r="K321" i="4"/>
  <c r="AJ80" i="19"/>
  <c r="BF80" i="19" s="1"/>
  <c r="AJ89" i="19"/>
  <c r="BF89" i="19" s="1"/>
  <c r="AI325" i="19"/>
  <c r="BE325" i="19" s="1"/>
  <c r="AF450" i="19"/>
  <c r="BB450" i="19" s="1"/>
  <c r="AQ651" i="19"/>
  <c r="BM651" i="19" s="1"/>
  <c r="AJ72" i="19"/>
  <c r="BF72" i="19" s="1"/>
  <c r="AJ81" i="19"/>
  <c r="BF81" i="19" s="1"/>
  <c r="AI330" i="19"/>
  <c r="BE330" i="19" s="1"/>
  <c r="AJ368" i="19"/>
  <c r="BF368" i="19" s="1"/>
  <c r="AF465" i="19"/>
  <c r="BB465" i="19" s="1"/>
  <c r="AQ643" i="19"/>
  <c r="BM643" i="19" s="1"/>
  <c r="AI332" i="19"/>
  <c r="BE332" i="19" s="1"/>
  <c r="AF446" i="19"/>
  <c r="BB446" i="19" s="1"/>
  <c r="AQ636" i="19"/>
  <c r="BM636" i="19" s="1"/>
  <c r="AI337" i="19"/>
  <c r="BE337" i="19" s="1"/>
  <c r="AQ645" i="19"/>
  <c r="BM645" i="19" s="1"/>
  <c r="AI559" i="19"/>
  <c r="BE559" i="19" s="1"/>
  <c r="AJ82" i="19"/>
  <c r="BF82" i="19" s="1"/>
  <c r="AQ637" i="19"/>
  <c r="BM637" i="19" s="1"/>
  <c r="AF452" i="19"/>
  <c r="BB452" i="19" s="1"/>
  <c r="AF462" i="19"/>
  <c r="BB462" i="19" s="1"/>
  <c r="AI545" i="19"/>
  <c r="BE545" i="19" s="1"/>
  <c r="AI323" i="19"/>
  <c r="BE323" i="19" s="1"/>
  <c r="AI338" i="19"/>
  <c r="BE338" i="19" s="1"/>
  <c r="AI324" i="19"/>
  <c r="BE324" i="19" s="1"/>
  <c r="AF458" i="19"/>
  <c r="BB458" i="19" s="1"/>
  <c r="AF444" i="19"/>
  <c r="BB444" i="19" s="1"/>
  <c r="AF454" i="19"/>
  <c r="BB454" i="19" s="1"/>
  <c r="AI547" i="19"/>
  <c r="BE547" i="19" s="1"/>
  <c r="AJ83" i="19"/>
  <c r="BF83" i="19" s="1"/>
  <c r="AI335" i="19"/>
  <c r="BE335" i="19" s="1"/>
  <c r="AQ635" i="19"/>
  <c r="BM635" i="19" s="1"/>
  <c r="AI342" i="19"/>
  <c r="BE342" i="19" s="1"/>
  <c r="AI334" i="19"/>
  <c r="BE334" i="19" s="1"/>
  <c r="AI327" i="19"/>
  <c r="BE327" i="19" s="1"/>
  <c r="AN366" i="19"/>
  <c r="BJ366" i="19" s="1"/>
  <c r="AN357" i="19"/>
  <c r="BJ357" i="19" s="1"/>
  <c r="AN372" i="19"/>
  <c r="BJ372" i="19" s="1"/>
  <c r="AK398" i="19"/>
  <c r="BG398" i="19" s="1"/>
  <c r="AK397" i="19"/>
  <c r="BG397" i="19" s="1"/>
  <c r="AK383" i="19"/>
  <c r="BG383" i="19" s="1"/>
  <c r="AF461" i="19"/>
  <c r="BB461" i="19" s="1"/>
  <c r="AF447" i="19"/>
  <c r="BB447" i="19" s="1"/>
  <c r="AF443" i="19"/>
  <c r="BB443" i="19" s="1"/>
  <c r="AQ641" i="19"/>
  <c r="BM641" i="19" s="1"/>
  <c r="AQ644" i="19"/>
  <c r="BM644" i="19" s="1"/>
  <c r="AI322" i="19"/>
  <c r="BE322" i="19" s="1"/>
  <c r="AI549" i="19"/>
  <c r="BE549" i="19" s="1"/>
  <c r="AJ87" i="19"/>
  <c r="BF87" i="19" s="1"/>
  <c r="AI320" i="19"/>
  <c r="BE320" i="19" s="1"/>
  <c r="AI321" i="19"/>
  <c r="BE321" i="19" s="1"/>
  <c r="AF455" i="19"/>
  <c r="BB455" i="19" s="1"/>
  <c r="AF449" i="19"/>
  <c r="BB449" i="19" s="1"/>
  <c r="AI554" i="19"/>
  <c r="BE554" i="19" s="1"/>
  <c r="AQ649" i="19"/>
  <c r="BM649" i="19" s="1"/>
  <c r="AQ629" i="19"/>
  <c r="BM629" i="19" s="1"/>
  <c r="AJ75" i="19"/>
  <c r="BF75" i="19" s="1"/>
  <c r="AJ79" i="19"/>
  <c r="BF79" i="19" s="1"/>
  <c r="AJ91" i="19"/>
  <c r="BF91" i="19" s="1"/>
  <c r="AK268" i="19"/>
  <c r="BG268" i="19" s="1"/>
  <c r="AK275" i="19"/>
  <c r="BG275" i="19" s="1"/>
  <c r="AK261" i="19"/>
  <c r="BG261" i="19" s="1"/>
  <c r="AJ93" i="19"/>
  <c r="BF93" i="19" s="1"/>
  <c r="AJ71" i="19"/>
  <c r="BF71" i="19" s="1"/>
  <c r="AJ94" i="19"/>
  <c r="BF94" i="19" s="1"/>
  <c r="AK274" i="19"/>
  <c r="BG274" i="19" s="1"/>
  <c r="AK260" i="19"/>
  <c r="BG260" i="19" s="1"/>
  <c r="AK267" i="19"/>
  <c r="BG267" i="19" s="1"/>
  <c r="AI326" i="19"/>
  <c r="BE326" i="19" s="1"/>
  <c r="AI341" i="19"/>
  <c r="BE341" i="19" s="1"/>
  <c r="AI319" i="19"/>
  <c r="BE319" i="19" s="1"/>
  <c r="AN358" i="19"/>
  <c r="BJ358" i="19" s="1"/>
  <c r="AN352" i="19"/>
  <c r="BJ352" i="19" s="1"/>
  <c r="AN364" i="19"/>
  <c r="BJ364" i="19" s="1"/>
  <c r="AK390" i="19"/>
  <c r="BG390" i="19" s="1"/>
  <c r="AK389" i="19"/>
  <c r="BG389" i="19" s="1"/>
  <c r="AK382" i="19"/>
  <c r="BG382" i="19" s="1"/>
  <c r="AF453" i="19"/>
  <c r="BB453" i="19" s="1"/>
  <c r="AF456" i="19"/>
  <c r="BB456" i="19" s="1"/>
  <c r="AF464" i="19"/>
  <c r="BB464" i="19" s="1"/>
  <c r="AQ633" i="19"/>
  <c r="BM633" i="19" s="1"/>
  <c r="AQ648" i="19"/>
  <c r="BM648" i="19" s="1"/>
  <c r="AQ650" i="19"/>
  <c r="BM650" i="19" s="1"/>
  <c r="AI328" i="19"/>
  <c r="BE328" i="19" s="1"/>
  <c r="AI329" i="19"/>
  <c r="BE329" i="19" s="1"/>
  <c r="AF459" i="19"/>
  <c r="BB459" i="19" s="1"/>
  <c r="AF463" i="19"/>
  <c r="BB463" i="19" s="1"/>
  <c r="AF457" i="19"/>
  <c r="BB457" i="19" s="1"/>
  <c r="AJ73" i="19"/>
  <c r="BF73" i="19" s="1"/>
  <c r="AF451" i="19"/>
  <c r="BB451" i="19" s="1"/>
  <c r="AJ85" i="19"/>
  <c r="BF85" i="19" s="1"/>
  <c r="AJ92" i="19"/>
  <c r="BF92" i="19" s="1"/>
  <c r="AK266" i="19"/>
  <c r="BG266" i="19" s="1"/>
  <c r="AK273" i="19"/>
  <c r="BG273" i="19" s="1"/>
  <c r="AI339" i="19"/>
  <c r="BE339" i="19" s="1"/>
  <c r="AI333" i="19"/>
  <c r="BE333" i="19" s="1"/>
  <c r="AN350" i="19"/>
  <c r="BJ350" i="19" s="1"/>
  <c r="AN370" i="19"/>
  <c r="BJ370" i="19" s="1"/>
  <c r="AK403" i="19"/>
  <c r="BG403" i="19" s="1"/>
  <c r="AK381" i="19"/>
  <c r="BG381" i="19" s="1"/>
  <c r="AF445" i="19"/>
  <c r="BB445" i="19" s="1"/>
  <c r="AF460" i="19"/>
  <c r="BB460" i="19" s="1"/>
  <c r="AF448" i="19"/>
  <c r="BB448" i="19" s="1"/>
  <c r="AI540" i="19"/>
  <c r="BE540" i="19" s="1"/>
  <c r="AQ646" i="19"/>
  <c r="BM646" i="19" s="1"/>
  <c r="AQ640" i="19"/>
  <c r="BM640" i="19" s="1"/>
  <c r="AQ642" i="19"/>
  <c r="BM642" i="19" s="1"/>
  <c r="AQ638" i="19"/>
  <c r="BM638" i="19" s="1"/>
  <c r="AQ632" i="19"/>
  <c r="BM632" i="19" s="1"/>
  <c r="AQ634" i="19"/>
  <c r="BM634" i="19" s="1"/>
  <c r="AN600" i="19"/>
  <c r="BJ600" i="19" s="1"/>
  <c r="AK462" i="19"/>
  <c r="BG462" i="19" s="1"/>
  <c r="AK448" i="19"/>
  <c r="BG448" i="19" s="1"/>
  <c r="AK450" i="19"/>
  <c r="BG450" i="19" s="1"/>
  <c r="AN610" i="19"/>
  <c r="BJ610" i="19" s="1"/>
  <c r="AN617" i="19"/>
  <c r="BJ617" i="19" s="1"/>
  <c r="AL539" i="19"/>
  <c r="BH539" i="19" s="1"/>
  <c r="AL548" i="19"/>
  <c r="BH548" i="19" s="1"/>
  <c r="AL545" i="19"/>
  <c r="BH545" i="19" s="1"/>
  <c r="AO213" i="19"/>
  <c r="BK213" i="19" s="1"/>
  <c r="AL547" i="19"/>
  <c r="BH547" i="19" s="1"/>
  <c r="AL556" i="19"/>
  <c r="BH556" i="19" s="1"/>
  <c r="AN608" i="19"/>
  <c r="BJ608" i="19" s="1"/>
  <c r="AN618" i="19"/>
  <c r="BJ618" i="19" s="1"/>
  <c r="AN604" i="19"/>
  <c r="BJ604" i="19" s="1"/>
  <c r="AN609" i="19"/>
  <c r="BJ609" i="19" s="1"/>
  <c r="AP173" i="19"/>
  <c r="BL173" i="19" s="1"/>
  <c r="AL549" i="19"/>
  <c r="BH549" i="19" s="1"/>
  <c r="AN613" i="19"/>
  <c r="BJ613" i="19" s="1"/>
  <c r="AN615" i="19"/>
  <c r="BJ615" i="19" s="1"/>
  <c r="AN601" i="19"/>
  <c r="BJ601" i="19" s="1"/>
  <c r="AN621" i="19"/>
  <c r="BJ621" i="19" s="1"/>
  <c r="AL554" i="19"/>
  <c r="BH554" i="19" s="1"/>
  <c r="AN619" i="19"/>
  <c r="BJ619" i="19" s="1"/>
  <c r="AN605" i="19"/>
  <c r="BJ605" i="19" s="1"/>
  <c r="AN607" i="19"/>
  <c r="BJ607" i="19" s="1"/>
  <c r="AP183" i="19"/>
  <c r="BL183" i="19" s="1"/>
  <c r="AG231" i="19"/>
  <c r="BC231" i="19" s="1"/>
  <c r="AJ146" i="19"/>
  <c r="BF146" i="19" s="1"/>
  <c r="AQ232" i="19"/>
  <c r="BM232" i="19" s="1"/>
  <c r="AL546" i="19"/>
  <c r="BH546" i="19" s="1"/>
  <c r="AN611" i="19"/>
  <c r="BJ611" i="19" s="1"/>
  <c r="AN614" i="19"/>
  <c r="BJ614" i="19" s="1"/>
  <c r="AN599" i="19"/>
  <c r="BJ599" i="19" s="1"/>
  <c r="AL536" i="19"/>
  <c r="BH536" i="19" s="1"/>
  <c r="AN602" i="19"/>
  <c r="BJ602" i="19" s="1"/>
  <c r="AL542" i="19"/>
  <c r="BH542" i="19" s="1"/>
  <c r="AN603" i="19"/>
  <c r="BJ603" i="19" s="1"/>
  <c r="AN606" i="19"/>
  <c r="BJ606" i="19" s="1"/>
  <c r="AN620" i="19"/>
  <c r="BJ620" i="19" s="1"/>
  <c r="AI212" i="19"/>
  <c r="BE212" i="19" s="1"/>
  <c r="AL550" i="19"/>
  <c r="BH550" i="19" s="1"/>
  <c r="AL551" i="19"/>
  <c r="BH551" i="19" s="1"/>
  <c r="AN616" i="19"/>
  <c r="BJ616" i="19" s="1"/>
  <c r="AN598" i="19"/>
  <c r="BJ598" i="19" s="1"/>
  <c r="AL418" i="19"/>
  <c r="BH418" i="19" s="1"/>
  <c r="AL425" i="19"/>
  <c r="BH425" i="19" s="1"/>
  <c r="AL426" i="19"/>
  <c r="BH426" i="19" s="1"/>
  <c r="AL412" i="19"/>
  <c r="BH412" i="19" s="1"/>
  <c r="AL427" i="19"/>
  <c r="BH427" i="19" s="1"/>
  <c r="AL413" i="19"/>
  <c r="BH413" i="19" s="1"/>
  <c r="AL497" i="19"/>
  <c r="BH497" i="19" s="1"/>
  <c r="AL434" i="19"/>
  <c r="BH434" i="19" s="1"/>
  <c r="AL433" i="19"/>
  <c r="BH433" i="19" s="1"/>
  <c r="AL419" i="19"/>
  <c r="BH419" i="19" s="1"/>
  <c r="AL431" i="19"/>
  <c r="BH431" i="19" s="1"/>
  <c r="AL417" i="19"/>
  <c r="BH417" i="19" s="1"/>
  <c r="AL432" i="19"/>
  <c r="BH432" i="19" s="1"/>
  <c r="AL423" i="19"/>
  <c r="BH423" i="19" s="1"/>
  <c r="AL430" i="19"/>
  <c r="BH430" i="19" s="1"/>
  <c r="AL424" i="19"/>
  <c r="BH424" i="19" s="1"/>
  <c r="AH475" i="19"/>
  <c r="BD475" i="19" s="1"/>
  <c r="AL415" i="19"/>
  <c r="BH415" i="19" s="1"/>
  <c r="AL422" i="19"/>
  <c r="BH422" i="19" s="1"/>
  <c r="AL416" i="19"/>
  <c r="BH416" i="19" s="1"/>
  <c r="AH493" i="19"/>
  <c r="BD493" i="19" s="1"/>
  <c r="AL428" i="19"/>
  <c r="BH428" i="19" s="1"/>
  <c r="AL414" i="19"/>
  <c r="BH414" i="19" s="1"/>
  <c r="AL429" i="19"/>
  <c r="BH429" i="19" s="1"/>
  <c r="AH482" i="19"/>
  <c r="BD482" i="19" s="1"/>
  <c r="AL420" i="19"/>
  <c r="BH420" i="19" s="1"/>
  <c r="AL421" i="19"/>
  <c r="BH421" i="19" s="1"/>
  <c r="AH487" i="19"/>
  <c r="BD487" i="19" s="1"/>
  <c r="AK444" i="19"/>
  <c r="BG444" i="19" s="1"/>
  <c r="AK456" i="19"/>
  <c r="BG456" i="19" s="1"/>
  <c r="AK458" i="19"/>
  <c r="BG458" i="19" s="1"/>
  <c r="AK454" i="19"/>
  <c r="BG454" i="19" s="1"/>
  <c r="AK465" i="19"/>
  <c r="BG465" i="19" s="1"/>
  <c r="AK457" i="19"/>
  <c r="BG457" i="19" s="1"/>
  <c r="AK446" i="19"/>
  <c r="BG446" i="19" s="1"/>
  <c r="AK449" i="19"/>
  <c r="BG449" i="19" s="1"/>
  <c r="AK463" i="19"/>
  <c r="BG463" i="19" s="1"/>
  <c r="AM307" i="19"/>
  <c r="BI307" i="19" s="1"/>
  <c r="AK459" i="19"/>
  <c r="BG459" i="19" s="1"/>
  <c r="AK461" i="19"/>
  <c r="BG461" i="19" s="1"/>
  <c r="AK455" i="19"/>
  <c r="BG455" i="19" s="1"/>
  <c r="AM306" i="19"/>
  <c r="BI306" i="19" s="1"/>
  <c r="AK451" i="19"/>
  <c r="BG451" i="19" s="1"/>
  <c r="AK453" i="19"/>
  <c r="BG453" i="19" s="1"/>
  <c r="AK447" i="19"/>
  <c r="BG447" i="19" s="1"/>
  <c r="AM292" i="19"/>
  <c r="BI292" i="19" s="1"/>
  <c r="AK460" i="19"/>
  <c r="BG460" i="19" s="1"/>
  <c r="AK443" i="19"/>
  <c r="BG443" i="19" s="1"/>
  <c r="AK445" i="19"/>
  <c r="BG445" i="19" s="1"/>
  <c r="AK452" i="19"/>
  <c r="BG452" i="19" s="1"/>
  <c r="AK464" i="19"/>
  <c r="BG464" i="19" s="1"/>
  <c r="AI548" i="19"/>
  <c r="BE548" i="19" s="1"/>
  <c r="AI555" i="19"/>
  <c r="BE555" i="19" s="1"/>
  <c r="AI557" i="19"/>
  <c r="BE557" i="19" s="1"/>
  <c r="AN458" i="19"/>
  <c r="BJ458" i="19" s="1"/>
  <c r="AN460" i="19"/>
  <c r="BJ460" i="19" s="1"/>
  <c r="AN454" i="19"/>
  <c r="BJ454" i="19" s="1"/>
  <c r="AN481" i="19"/>
  <c r="BJ481" i="19" s="1"/>
  <c r="AI553" i="19"/>
  <c r="BE553" i="19" s="1"/>
  <c r="AI539" i="19"/>
  <c r="BE539" i="19" s="1"/>
  <c r="AI541" i="19"/>
  <c r="BE541" i="19" s="1"/>
  <c r="AN459" i="19"/>
  <c r="BJ459" i="19" s="1"/>
  <c r="AN463" i="19"/>
  <c r="BJ463" i="19" s="1"/>
  <c r="AN444" i="19"/>
  <c r="BJ444" i="19" s="1"/>
  <c r="AH489" i="19"/>
  <c r="BD489" i="19" s="1"/>
  <c r="AI537" i="19"/>
  <c r="BE537" i="19" s="1"/>
  <c r="AI543" i="19"/>
  <c r="BE543" i="19" s="1"/>
  <c r="AI546" i="19"/>
  <c r="BE546" i="19" s="1"/>
  <c r="L141" i="4"/>
  <c r="AP204" i="19"/>
  <c r="BL204" i="19" s="1"/>
  <c r="AN451" i="19"/>
  <c r="BJ451" i="19" s="1"/>
  <c r="AN455" i="19"/>
  <c r="BJ455" i="19" s="1"/>
  <c r="AH486" i="19"/>
  <c r="BD486" i="19" s="1"/>
  <c r="AD524" i="19"/>
  <c r="AZ524" i="19" s="1"/>
  <c r="AI558" i="19"/>
  <c r="BE558" i="19" s="1"/>
  <c r="AI552" i="19"/>
  <c r="BE552" i="19" s="1"/>
  <c r="AI538" i="19"/>
  <c r="BE538" i="19" s="1"/>
  <c r="AI551" i="19"/>
  <c r="BE551" i="19" s="1"/>
  <c r="AI550" i="19"/>
  <c r="BE550" i="19" s="1"/>
  <c r="AI544" i="19"/>
  <c r="BE544" i="19" s="1"/>
  <c r="AI556" i="19"/>
  <c r="BE556" i="19" s="1"/>
  <c r="AI542" i="19"/>
  <c r="BE542" i="19" s="1"/>
  <c r="AL544" i="19"/>
  <c r="BH544" i="19" s="1"/>
  <c r="AL558" i="19"/>
  <c r="BH558" i="19" s="1"/>
  <c r="AL553" i="19"/>
  <c r="BH553" i="19" s="1"/>
  <c r="AG368" i="19"/>
  <c r="BC368" i="19" s="1"/>
  <c r="AP430" i="19"/>
  <c r="BL430" i="19" s="1"/>
  <c r="AL557" i="19"/>
  <c r="BH557" i="19" s="1"/>
  <c r="AL537" i="19"/>
  <c r="BH537" i="19" s="1"/>
  <c r="AQ233" i="19"/>
  <c r="BM233" i="19" s="1"/>
  <c r="AL555" i="19"/>
  <c r="BH555" i="19" s="1"/>
  <c r="AL541" i="19"/>
  <c r="BH541" i="19" s="1"/>
  <c r="AL543" i="19"/>
  <c r="BH543" i="19" s="1"/>
  <c r="AL552" i="19"/>
  <c r="BH552" i="19" s="1"/>
  <c r="AL538" i="19"/>
  <c r="BH538" i="19" s="1"/>
  <c r="AL540" i="19"/>
  <c r="BH540" i="19" s="1"/>
  <c r="AQ495" i="19"/>
  <c r="BM495" i="19" s="1"/>
  <c r="O161" i="4"/>
  <c r="AF242" i="19"/>
  <c r="BB242" i="19" s="1"/>
  <c r="AF227" i="19"/>
  <c r="BB227" i="19" s="1"/>
  <c r="L221" i="4"/>
  <c r="AP428" i="19"/>
  <c r="BL428" i="19" s="1"/>
  <c r="AL475" i="19"/>
  <c r="BH475" i="19" s="1"/>
  <c r="AH496" i="19"/>
  <c r="BD496" i="19" s="1"/>
  <c r="AH492" i="19"/>
  <c r="BD492" i="19" s="1"/>
  <c r="AH488" i="19"/>
  <c r="BD488" i="19" s="1"/>
  <c r="AH484" i="19"/>
  <c r="BD484" i="19" s="1"/>
  <c r="AH481" i="19"/>
  <c r="BD481" i="19" s="1"/>
  <c r="AH474" i="19"/>
  <c r="BD474" i="19" s="1"/>
  <c r="AI164" i="19"/>
  <c r="BE164" i="19" s="1"/>
  <c r="AJ355" i="19"/>
  <c r="BF355" i="19" s="1"/>
  <c r="AH427" i="19"/>
  <c r="BD427" i="19" s="1"/>
  <c r="AH494" i="19"/>
  <c r="BD494" i="19" s="1"/>
  <c r="AH480" i="19"/>
  <c r="BD480" i="19" s="1"/>
  <c r="AH495" i="19"/>
  <c r="BD495" i="19" s="1"/>
  <c r="AM145" i="19"/>
  <c r="BI145" i="19" s="1"/>
  <c r="AF233" i="19"/>
  <c r="BB233" i="19" s="1"/>
  <c r="AH428" i="19"/>
  <c r="BD428" i="19" s="1"/>
  <c r="AH478" i="19"/>
  <c r="BD478" i="19" s="1"/>
  <c r="AH485" i="19"/>
  <c r="BD485" i="19" s="1"/>
  <c r="AH479" i="19"/>
  <c r="BD479" i="19" s="1"/>
  <c r="AD526" i="19"/>
  <c r="AZ526" i="19" s="1"/>
  <c r="AF76" i="19"/>
  <c r="BB76" i="19" s="1"/>
  <c r="AP413" i="19"/>
  <c r="BL413" i="19" s="1"/>
  <c r="AH476" i="19"/>
  <c r="BD476" i="19" s="1"/>
  <c r="AH491" i="19"/>
  <c r="BD491" i="19" s="1"/>
  <c r="AH477" i="19"/>
  <c r="BD477" i="19" s="1"/>
  <c r="AQ486" i="19"/>
  <c r="BM486" i="19" s="1"/>
  <c r="AD512" i="19"/>
  <c r="AZ512" i="19" s="1"/>
  <c r="AP206" i="19"/>
  <c r="BL206" i="19" s="1"/>
  <c r="AP414" i="19"/>
  <c r="BL414" i="19" s="1"/>
  <c r="AL496" i="19"/>
  <c r="BH496" i="19" s="1"/>
  <c r="AH497" i="19"/>
  <c r="BD497" i="19" s="1"/>
  <c r="AH483" i="19"/>
  <c r="BD483" i="19" s="1"/>
  <c r="AQ480" i="19"/>
  <c r="BM480" i="19" s="1"/>
  <c r="AF241" i="19"/>
  <c r="BB241" i="19" s="1"/>
  <c r="AF235" i="19"/>
  <c r="BB235" i="19" s="1"/>
  <c r="AF229" i="19"/>
  <c r="BB229" i="19" s="1"/>
  <c r="AQ494" i="19"/>
  <c r="BM494" i="19" s="1"/>
  <c r="AQ488" i="19"/>
  <c r="BM488" i="19" s="1"/>
  <c r="AQ474" i="19"/>
  <c r="BM474" i="19" s="1"/>
  <c r="AQ478" i="19"/>
  <c r="BM478" i="19" s="1"/>
  <c r="AQ493" i="19"/>
  <c r="BM493" i="19" s="1"/>
  <c r="AQ487" i="19"/>
  <c r="BM487" i="19" s="1"/>
  <c r="AF234" i="19"/>
  <c r="BB234" i="19" s="1"/>
  <c r="AF246" i="19"/>
  <c r="BB246" i="19" s="1"/>
  <c r="AF248" i="19"/>
  <c r="BB248" i="19" s="1"/>
  <c r="AF226" i="19"/>
  <c r="BB226" i="19" s="1"/>
  <c r="AF238" i="19"/>
  <c r="BB238" i="19" s="1"/>
  <c r="AF240" i="19"/>
  <c r="BB240" i="19" s="1"/>
  <c r="AQ491" i="19"/>
  <c r="BM491" i="19" s="1"/>
  <c r="AQ485" i="19"/>
  <c r="BM485" i="19" s="1"/>
  <c r="AQ479" i="19"/>
  <c r="BM479" i="19" s="1"/>
  <c r="AJ519" i="19"/>
  <c r="BF519" i="19" s="1"/>
  <c r="AF247" i="19"/>
  <c r="BB247" i="19" s="1"/>
  <c r="AF230" i="19"/>
  <c r="BB230" i="19" s="1"/>
  <c r="AF232" i="19"/>
  <c r="BB232" i="19" s="1"/>
  <c r="AQ483" i="19"/>
  <c r="BM483" i="19" s="1"/>
  <c r="AQ477" i="19"/>
  <c r="BM477" i="19" s="1"/>
  <c r="AQ489" i="19"/>
  <c r="BM489" i="19" s="1"/>
  <c r="AF239" i="19"/>
  <c r="BB239" i="19" s="1"/>
  <c r="AF244" i="19"/>
  <c r="BB244" i="19" s="1"/>
  <c r="AF228" i="19"/>
  <c r="BB228" i="19" s="1"/>
  <c r="AQ475" i="19"/>
  <c r="BM475" i="19" s="1"/>
  <c r="AQ497" i="19"/>
  <c r="BM497" i="19" s="1"/>
  <c r="AQ492" i="19"/>
  <c r="BM492" i="19" s="1"/>
  <c r="AF231" i="19"/>
  <c r="BB231" i="19" s="1"/>
  <c r="AF236" i="19"/>
  <c r="BB236" i="19" s="1"/>
  <c r="AF245" i="19"/>
  <c r="BB245" i="19" s="1"/>
  <c r="AQ481" i="19"/>
  <c r="BM481" i="19" s="1"/>
  <c r="AQ490" i="19"/>
  <c r="BM490" i="19" s="1"/>
  <c r="AQ484" i="19"/>
  <c r="BM484" i="19" s="1"/>
  <c r="AF249" i="19"/>
  <c r="BB249" i="19" s="1"/>
  <c r="AF243" i="19"/>
  <c r="BB243" i="19" s="1"/>
  <c r="AQ496" i="19"/>
  <c r="BM496" i="19" s="1"/>
  <c r="AQ482" i="19"/>
  <c r="BM482" i="19" s="1"/>
  <c r="AI185" i="19"/>
  <c r="BE185" i="19" s="1"/>
  <c r="AH434" i="19"/>
  <c r="BD434" i="19" s="1"/>
  <c r="AP578" i="19"/>
  <c r="BL578" i="19" s="1"/>
  <c r="AH414" i="19"/>
  <c r="BD414" i="19" s="1"/>
  <c r="AP435" i="19"/>
  <c r="BL435" i="19" s="1"/>
  <c r="AG465" i="19"/>
  <c r="BC465" i="19" s="1"/>
  <c r="AP214" i="19"/>
  <c r="BL214" i="19" s="1"/>
  <c r="AP427" i="19"/>
  <c r="BL427" i="19" s="1"/>
  <c r="AJ361" i="19"/>
  <c r="BF361" i="19" s="1"/>
  <c r="AH430" i="19"/>
  <c r="BD430" i="19" s="1"/>
  <c r="AH421" i="19"/>
  <c r="BD421" i="19" s="1"/>
  <c r="AH422" i="19"/>
  <c r="BD422" i="19" s="1"/>
  <c r="AP422" i="19"/>
  <c r="BL422" i="19" s="1"/>
  <c r="AP421" i="19"/>
  <c r="BL421" i="19" s="1"/>
  <c r="AP415" i="19"/>
  <c r="BL415" i="19" s="1"/>
  <c r="AG444" i="19"/>
  <c r="BC444" i="19" s="1"/>
  <c r="L301" i="4"/>
  <c r="AG454" i="19"/>
  <c r="BC454" i="19" s="1"/>
  <c r="AP216" i="19"/>
  <c r="BL216" i="19" s="1"/>
  <c r="AH419" i="19"/>
  <c r="BD419" i="19" s="1"/>
  <c r="AH426" i="19"/>
  <c r="BD426" i="19" s="1"/>
  <c r="AH420" i="19"/>
  <c r="BD420" i="19" s="1"/>
  <c r="AP419" i="19"/>
  <c r="BL419" i="19" s="1"/>
  <c r="AP434" i="19"/>
  <c r="BL434" i="19" s="1"/>
  <c r="AP420" i="19"/>
  <c r="BL420" i="19" s="1"/>
  <c r="AG446" i="19"/>
  <c r="BC446" i="19" s="1"/>
  <c r="AP583" i="19"/>
  <c r="BL583" i="19" s="1"/>
  <c r="AG448" i="19"/>
  <c r="BC448" i="19" s="1"/>
  <c r="AH432" i="19"/>
  <c r="BD432" i="19" s="1"/>
  <c r="AH418" i="19"/>
  <c r="BD418" i="19" s="1"/>
  <c r="AH412" i="19"/>
  <c r="BD412" i="19" s="1"/>
  <c r="AP432" i="19"/>
  <c r="BL432" i="19" s="1"/>
  <c r="AP426" i="19"/>
  <c r="BL426" i="19" s="1"/>
  <c r="AP412" i="19"/>
  <c r="BL412" i="19" s="1"/>
  <c r="AG458" i="19"/>
  <c r="BC458" i="19" s="1"/>
  <c r="AG453" i="19"/>
  <c r="BC453" i="19" s="1"/>
  <c r="AJ370" i="19"/>
  <c r="BF370" i="19" s="1"/>
  <c r="AH424" i="19"/>
  <c r="BD424" i="19" s="1"/>
  <c r="AH431" i="19"/>
  <c r="BD431" i="19" s="1"/>
  <c r="AH433" i="19"/>
  <c r="BD433" i="19" s="1"/>
  <c r="AP424" i="19"/>
  <c r="BL424" i="19" s="1"/>
  <c r="AP418" i="19"/>
  <c r="BL418" i="19" s="1"/>
  <c r="AP433" i="19"/>
  <c r="BL433" i="19" s="1"/>
  <c r="AG463" i="19"/>
  <c r="BC463" i="19" s="1"/>
  <c r="AG451" i="19"/>
  <c r="BC451" i="19" s="1"/>
  <c r="AP218" i="19"/>
  <c r="BL218" i="19" s="1"/>
  <c r="AM324" i="19"/>
  <c r="BI324" i="19" s="1"/>
  <c r="AJ362" i="19"/>
  <c r="BF362" i="19" s="1"/>
  <c r="AH416" i="19"/>
  <c r="BD416" i="19" s="1"/>
  <c r="AH423" i="19"/>
  <c r="BD423" i="19" s="1"/>
  <c r="AH425" i="19"/>
  <c r="BD425" i="19" s="1"/>
  <c r="AP416" i="19"/>
  <c r="BL416" i="19" s="1"/>
  <c r="AP431" i="19"/>
  <c r="BL431" i="19" s="1"/>
  <c r="AP425" i="19"/>
  <c r="BL425" i="19" s="1"/>
  <c r="AG460" i="19"/>
  <c r="BC460" i="19" s="1"/>
  <c r="AP210" i="19"/>
  <c r="BL210" i="19" s="1"/>
  <c r="AN233" i="19"/>
  <c r="BJ233" i="19" s="1"/>
  <c r="AJ369" i="19"/>
  <c r="BF369" i="19" s="1"/>
  <c r="AH429" i="19"/>
  <c r="BD429" i="19" s="1"/>
  <c r="AH415" i="19"/>
  <c r="BD415" i="19" s="1"/>
  <c r="AH417" i="19"/>
  <c r="BD417" i="19" s="1"/>
  <c r="AP429" i="19"/>
  <c r="BL429" i="19" s="1"/>
  <c r="AP423" i="19"/>
  <c r="BL423" i="19" s="1"/>
  <c r="AG452" i="19"/>
  <c r="BC452" i="19" s="1"/>
  <c r="AN479" i="19"/>
  <c r="BJ479" i="19" s="1"/>
  <c r="AN494" i="19"/>
  <c r="BJ494" i="19" s="1"/>
  <c r="AN496" i="19"/>
  <c r="BJ496" i="19" s="1"/>
  <c r="AN490" i="19"/>
  <c r="BJ490" i="19" s="1"/>
  <c r="AN486" i="19"/>
  <c r="BJ486" i="19" s="1"/>
  <c r="AN488" i="19"/>
  <c r="BJ488" i="19" s="1"/>
  <c r="AN492" i="19"/>
  <c r="BJ492" i="19" s="1"/>
  <c r="AN478" i="19"/>
  <c r="BJ478" i="19" s="1"/>
  <c r="AN480" i="19"/>
  <c r="BJ480" i="19" s="1"/>
  <c r="AN484" i="19"/>
  <c r="BJ484" i="19" s="1"/>
  <c r="AN482" i="19"/>
  <c r="BJ482" i="19" s="1"/>
  <c r="AN493" i="19"/>
  <c r="BJ493" i="19" s="1"/>
  <c r="AN476" i="19"/>
  <c r="BJ476" i="19" s="1"/>
  <c r="AN491" i="19"/>
  <c r="BJ491" i="19" s="1"/>
  <c r="AN485" i="19"/>
  <c r="BJ485" i="19" s="1"/>
  <c r="AN497" i="19"/>
  <c r="BJ497" i="19" s="1"/>
  <c r="AN483" i="19"/>
  <c r="BJ483" i="19" s="1"/>
  <c r="AN477" i="19"/>
  <c r="BJ477" i="19" s="1"/>
  <c r="AN495" i="19"/>
  <c r="BJ495" i="19" s="1"/>
  <c r="AN489" i="19"/>
  <c r="BJ489" i="19" s="1"/>
  <c r="AL516" i="19"/>
  <c r="BH516" i="19" s="1"/>
  <c r="AF85" i="19"/>
  <c r="BB85" i="19" s="1"/>
  <c r="AL493" i="19"/>
  <c r="BH493" i="19" s="1"/>
  <c r="AL495" i="19"/>
  <c r="BH495" i="19" s="1"/>
  <c r="AL489" i="19"/>
  <c r="BH489" i="19" s="1"/>
  <c r="AD516" i="19"/>
  <c r="AZ516" i="19" s="1"/>
  <c r="AD518" i="19"/>
  <c r="AZ518" i="19" s="1"/>
  <c r="AD525" i="19"/>
  <c r="AZ525" i="19" s="1"/>
  <c r="AL485" i="19"/>
  <c r="BH485" i="19" s="1"/>
  <c r="AL487" i="19"/>
  <c r="BH487" i="19" s="1"/>
  <c r="AL481" i="19"/>
  <c r="BH481" i="19" s="1"/>
  <c r="AD508" i="19"/>
  <c r="AZ508" i="19" s="1"/>
  <c r="AD510" i="19"/>
  <c r="AZ510" i="19" s="1"/>
  <c r="AD517" i="19"/>
  <c r="AZ517" i="19" s="1"/>
  <c r="AL477" i="19"/>
  <c r="BH477" i="19" s="1"/>
  <c r="AL479" i="19"/>
  <c r="BH479" i="19" s="1"/>
  <c r="AL494" i="19"/>
  <c r="BH494" i="19" s="1"/>
  <c r="AD527" i="19"/>
  <c r="AZ527" i="19" s="1"/>
  <c r="AD523" i="19"/>
  <c r="AZ523" i="19" s="1"/>
  <c r="AD509" i="19"/>
  <c r="AZ509" i="19" s="1"/>
  <c r="AK308" i="19"/>
  <c r="BG308" i="19" s="1"/>
  <c r="AL480" i="19"/>
  <c r="BH480" i="19" s="1"/>
  <c r="AL492" i="19"/>
  <c r="BH492" i="19" s="1"/>
  <c r="AL486" i="19"/>
  <c r="BH486" i="19" s="1"/>
  <c r="AD519" i="19"/>
  <c r="AZ519" i="19" s="1"/>
  <c r="AD515" i="19"/>
  <c r="AZ515" i="19" s="1"/>
  <c r="AD522" i="19"/>
  <c r="AZ522" i="19" s="1"/>
  <c r="AL490" i="19"/>
  <c r="BH490" i="19" s="1"/>
  <c r="AL484" i="19"/>
  <c r="BH484" i="19" s="1"/>
  <c r="AL478" i="19"/>
  <c r="BH478" i="19" s="1"/>
  <c r="AD521" i="19"/>
  <c r="AZ521" i="19" s="1"/>
  <c r="AD507" i="19"/>
  <c r="AZ507" i="19" s="1"/>
  <c r="AD514" i="19"/>
  <c r="AZ514" i="19" s="1"/>
  <c r="AG81" i="19"/>
  <c r="BC81" i="19" s="1"/>
  <c r="AH320" i="19"/>
  <c r="BD320" i="19" s="1"/>
  <c r="AL482" i="19"/>
  <c r="BH482" i="19" s="1"/>
  <c r="AL476" i="19"/>
  <c r="BH476" i="19" s="1"/>
  <c r="AL491" i="19"/>
  <c r="BH491" i="19" s="1"/>
  <c r="AD513" i="19"/>
  <c r="AZ513" i="19" s="1"/>
  <c r="AD528" i="19"/>
  <c r="AZ528" i="19" s="1"/>
  <c r="AD506" i="19"/>
  <c r="AZ506" i="19" s="1"/>
  <c r="AG85" i="19"/>
  <c r="BC85" i="19" s="1"/>
  <c r="AQ416" i="19"/>
  <c r="BM416" i="19" s="1"/>
  <c r="AL474" i="19"/>
  <c r="BH474" i="19" s="1"/>
  <c r="AL488" i="19"/>
  <c r="BH488" i="19" s="1"/>
  <c r="AD511" i="19"/>
  <c r="AZ511" i="19" s="1"/>
  <c r="AD505" i="19"/>
  <c r="AZ505" i="19" s="1"/>
  <c r="AM298" i="19"/>
  <c r="BI298" i="19" s="1"/>
  <c r="AM309" i="19"/>
  <c r="BI309" i="19" s="1"/>
  <c r="AM288" i="19"/>
  <c r="BI288" i="19" s="1"/>
  <c r="AM295" i="19"/>
  <c r="BI295" i="19" s="1"/>
  <c r="AM310" i="19"/>
  <c r="BI310" i="19" s="1"/>
  <c r="AL79" i="19"/>
  <c r="BH79" i="19" s="1"/>
  <c r="AI198" i="19"/>
  <c r="BE198" i="19" s="1"/>
  <c r="AG245" i="19"/>
  <c r="BC245" i="19" s="1"/>
  <c r="AM293" i="19"/>
  <c r="BI293" i="19" s="1"/>
  <c r="AM300" i="19"/>
  <c r="BI300" i="19" s="1"/>
  <c r="AM294" i="19"/>
  <c r="BI294" i="19" s="1"/>
  <c r="AP169" i="19"/>
  <c r="BL169" i="19" s="1"/>
  <c r="AO199" i="19"/>
  <c r="BK199" i="19" s="1"/>
  <c r="AQ239" i="19"/>
  <c r="BM239" i="19" s="1"/>
  <c r="AM291" i="19"/>
  <c r="BI291" i="19" s="1"/>
  <c r="AM290" i="19"/>
  <c r="BI290" i="19" s="1"/>
  <c r="AM305" i="19"/>
  <c r="BI305" i="19" s="1"/>
  <c r="AG359" i="19"/>
  <c r="BC359" i="19" s="1"/>
  <c r="AK573" i="19"/>
  <c r="BG573" i="19" s="1"/>
  <c r="AO215" i="19"/>
  <c r="BK215" i="19" s="1"/>
  <c r="AM304" i="19"/>
  <c r="BI304" i="19" s="1"/>
  <c r="AM311" i="19"/>
  <c r="BI311" i="19" s="1"/>
  <c r="AM297" i="19"/>
  <c r="BI297" i="19" s="1"/>
  <c r="AG353" i="19"/>
  <c r="BC353" i="19" s="1"/>
  <c r="AM296" i="19"/>
  <c r="BI296" i="19" s="1"/>
  <c r="AM303" i="19"/>
  <c r="BI303" i="19" s="1"/>
  <c r="AM289" i="19"/>
  <c r="BI289" i="19" s="1"/>
  <c r="AJ541" i="19"/>
  <c r="BF541" i="19" s="1"/>
  <c r="J321" i="4"/>
  <c r="AM299" i="19"/>
  <c r="BI299" i="19" s="1"/>
  <c r="AI202" i="19"/>
  <c r="BE202" i="19" s="1"/>
  <c r="AG243" i="19"/>
  <c r="BC243" i="19" s="1"/>
  <c r="AK246" i="19"/>
  <c r="BG246" i="19" s="1"/>
  <c r="AM301" i="19"/>
  <c r="BI301" i="19" s="1"/>
  <c r="AM308" i="19"/>
  <c r="BI308" i="19" s="1"/>
  <c r="AM87" i="19"/>
  <c r="BI87" i="19" s="1"/>
  <c r="AI134" i="19"/>
  <c r="BE134" i="19" s="1"/>
  <c r="AG456" i="19"/>
  <c r="BC456" i="19" s="1"/>
  <c r="AG445" i="19"/>
  <c r="BC445" i="19" s="1"/>
  <c r="AG462" i="19"/>
  <c r="BC462" i="19" s="1"/>
  <c r="AJ620" i="19"/>
  <c r="BF620" i="19" s="1"/>
  <c r="AP86" i="19"/>
  <c r="BL86" i="19" s="1"/>
  <c r="AL525" i="19"/>
  <c r="BH525" i="19" s="1"/>
  <c r="AQ267" i="19"/>
  <c r="BM267" i="19" s="1"/>
  <c r="AG432" i="19"/>
  <c r="BC432" i="19" s="1"/>
  <c r="AG450" i="19"/>
  <c r="BC450" i="19" s="1"/>
  <c r="AG461" i="19"/>
  <c r="BC461" i="19" s="1"/>
  <c r="AG459" i="19"/>
  <c r="BC459" i="19" s="1"/>
  <c r="AO271" i="19"/>
  <c r="BK271" i="19" s="1"/>
  <c r="AL511" i="19"/>
  <c r="BH511" i="19" s="1"/>
  <c r="AG455" i="19"/>
  <c r="BC455" i="19" s="1"/>
  <c r="AG457" i="19"/>
  <c r="BC457" i="19" s="1"/>
  <c r="AG443" i="19"/>
  <c r="BC443" i="19" s="1"/>
  <c r="AH601" i="19"/>
  <c r="BD601" i="19" s="1"/>
  <c r="AM227" i="19"/>
  <c r="BI227" i="19" s="1"/>
  <c r="AO396" i="19"/>
  <c r="BK396" i="19" s="1"/>
  <c r="AG464" i="19"/>
  <c r="BC464" i="19" s="1"/>
  <c r="AG447" i="19"/>
  <c r="BC447" i="19" s="1"/>
  <c r="AG449" i="19"/>
  <c r="BC449" i="19" s="1"/>
  <c r="AM248" i="19"/>
  <c r="BI248" i="19" s="1"/>
  <c r="AO263" i="19"/>
  <c r="BK263" i="19" s="1"/>
  <c r="AM249" i="19"/>
  <c r="BI249" i="19" s="1"/>
  <c r="AO277" i="19"/>
  <c r="BK277" i="19" s="1"/>
  <c r="AI414" i="19"/>
  <c r="BE414" i="19" s="1"/>
  <c r="AK509" i="19"/>
  <c r="BG509" i="19" s="1"/>
  <c r="AL518" i="19"/>
  <c r="BH518" i="19" s="1"/>
  <c r="AL512" i="19"/>
  <c r="BH512" i="19" s="1"/>
  <c r="AL506" i="19"/>
  <c r="BH506" i="19" s="1"/>
  <c r="AN537" i="19"/>
  <c r="BJ537" i="19" s="1"/>
  <c r="AM84" i="19"/>
  <c r="BI84" i="19" s="1"/>
  <c r="AM241" i="19"/>
  <c r="BI241" i="19" s="1"/>
  <c r="AO269" i="19"/>
  <c r="BK269" i="19" s="1"/>
  <c r="AG419" i="19"/>
  <c r="BC419" i="19" s="1"/>
  <c r="AL524" i="19"/>
  <c r="BH524" i="19" s="1"/>
  <c r="AL510" i="19"/>
  <c r="BH510" i="19" s="1"/>
  <c r="AL527" i="19"/>
  <c r="BH527" i="19" s="1"/>
  <c r="AO382" i="19"/>
  <c r="BK382" i="19" s="1"/>
  <c r="AI413" i="19"/>
  <c r="BE413" i="19" s="1"/>
  <c r="AG426" i="19"/>
  <c r="BC426" i="19" s="1"/>
  <c r="AK522" i="19"/>
  <c r="BG522" i="19" s="1"/>
  <c r="AL508" i="19"/>
  <c r="BH508" i="19" s="1"/>
  <c r="AL523" i="19"/>
  <c r="BH523" i="19" s="1"/>
  <c r="AL517" i="19"/>
  <c r="BH517" i="19" s="1"/>
  <c r="AJ612" i="19"/>
  <c r="BF612" i="19" s="1"/>
  <c r="L121" i="4"/>
  <c r="M281" i="4"/>
  <c r="AP78" i="19"/>
  <c r="BL78" i="19" s="1"/>
  <c r="AM76" i="19"/>
  <c r="BI76" i="19" s="1"/>
  <c r="AO403" i="19"/>
  <c r="BK403" i="19" s="1"/>
  <c r="AI434" i="19"/>
  <c r="BE434" i="19" s="1"/>
  <c r="AG418" i="19"/>
  <c r="BC418" i="19" s="1"/>
  <c r="AK521" i="19"/>
  <c r="BG521" i="19" s="1"/>
  <c r="AL521" i="19"/>
  <c r="BH521" i="19" s="1"/>
  <c r="AL515" i="19"/>
  <c r="BH515" i="19" s="1"/>
  <c r="AL509" i="19"/>
  <c r="BH509" i="19" s="1"/>
  <c r="AN544" i="19"/>
  <c r="BJ544" i="19" s="1"/>
  <c r="AJ606" i="19"/>
  <c r="BF606" i="19" s="1"/>
  <c r="AP230" i="19"/>
  <c r="BL230" i="19" s="1"/>
  <c r="AI148" i="19"/>
  <c r="BE148" i="19" s="1"/>
  <c r="AP93" i="19"/>
  <c r="BL93" i="19" s="1"/>
  <c r="AO394" i="19"/>
  <c r="BK394" i="19" s="1"/>
  <c r="AI428" i="19"/>
  <c r="BE428" i="19" s="1"/>
  <c r="AG420" i="19"/>
  <c r="BC420" i="19" s="1"/>
  <c r="AK513" i="19"/>
  <c r="BG513" i="19" s="1"/>
  <c r="AL513" i="19"/>
  <c r="BH513" i="19" s="1"/>
  <c r="AL507" i="19"/>
  <c r="BH507" i="19" s="1"/>
  <c r="AL519" i="19"/>
  <c r="BH519" i="19" s="1"/>
  <c r="AN538" i="19"/>
  <c r="BJ538" i="19" s="1"/>
  <c r="AJ608" i="19"/>
  <c r="BF608" i="19" s="1"/>
  <c r="AF208" i="19"/>
  <c r="BB208" i="19" s="1"/>
  <c r="AI155" i="19"/>
  <c r="BE155" i="19" s="1"/>
  <c r="AP72" i="19"/>
  <c r="BL72" i="19" s="1"/>
  <c r="AM91" i="19"/>
  <c r="BI91" i="19" s="1"/>
  <c r="AI149" i="19"/>
  <c r="BE149" i="19" s="1"/>
  <c r="AP87" i="19"/>
  <c r="BL87" i="19" s="1"/>
  <c r="AM83" i="19"/>
  <c r="BI83" i="19" s="1"/>
  <c r="AI151" i="19"/>
  <c r="BE151" i="19" s="1"/>
  <c r="AM239" i="19"/>
  <c r="BI239" i="19" s="1"/>
  <c r="AO278" i="19"/>
  <c r="BK278" i="19" s="1"/>
  <c r="AL319" i="19"/>
  <c r="BH319" i="19" s="1"/>
  <c r="AO386" i="19"/>
  <c r="BK386" i="19" s="1"/>
  <c r="AI420" i="19"/>
  <c r="BE420" i="19" s="1"/>
  <c r="AG412" i="19"/>
  <c r="BC412" i="19" s="1"/>
  <c r="AK515" i="19"/>
  <c r="BG515" i="19" s="1"/>
  <c r="AL505" i="19"/>
  <c r="BH505" i="19" s="1"/>
  <c r="AL522" i="19"/>
  <c r="BH522" i="19" s="1"/>
  <c r="AN551" i="19"/>
  <c r="BJ551" i="19" s="1"/>
  <c r="AJ600" i="19"/>
  <c r="BF600" i="19" s="1"/>
  <c r="AP79" i="19"/>
  <c r="BL79" i="19" s="1"/>
  <c r="AM77" i="19"/>
  <c r="BI77" i="19" s="1"/>
  <c r="AI143" i="19"/>
  <c r="BE143" i="19" s="1"/>
  <c r="AM242" i="19"/>
  <c r="BI242" i="19" s="1"/>
  <c r="AO270" i="19"/>
  <c r="BK270" i="19" s="1"/>
  <c r="AI422" i="19"/>
  <c r="BE422" i="19" s="1"/>
  <c r="AK507" i="19"/>
  <c r="BG507" i="19" s="1"/>
  <c r="AL526" i="19"/>
  <c r="BH526" i="19" s="1"/>
  <c r="AL520" i="19"/>
  <c r="BH520" i="19" s="1"/>
  <c r="AL514" i="19"/>
  <c r="BH514" i="19" s="1"/>
  <c r="AN545" i="19"/>
  <c r="BJ545" i="19" s="1"/>
  <c r="AO212" i="19"/>
  <c r="BK212" i="19" s="1"/>
  <c r="AG228" i="19"/>
  <c r="BC228" i="19" s="1"/>
  <c r="AK231" i="19"/>
  <c r="BG231" i="19" s="1"/>
  <c r="AG362" i="19"/>
  <c r="BC362" i="19" s="1"/>
  <c r="AQ381" i="19"/>
  <c r="BM381" i="19" s="1"/>
  <c r="AJ145" i="19"/>
  <c r="BF145" i="19" s="1"/>
  <c r="AP179" i="19"/>
  <c r="BL179" i="19" s="1"/>
  <c r="AP164" i="19"/>
  <c r="BL164" i="19" s="1"/>
  <c r="AI209" i="19"/>
  <c r="BE209" i="19" s="1"/>
  <c r="AI216" i="19"/>
  <c r="BE216" i="19" s="1"/>
  <c r="AO216" i="19"/>
  <c r="BK216" i="19" s="1"/>
  <c r="AO214" i="19"/>
  <c r="BK214" i="19" s="1"/>
  <c r="AG226" i="19"/>
  <c r="BC226" i="19" s="1"/>
  <c r="AJ152" i="19"/>
  <c r="BF152" i="19" s="1"/>
  <c r="AP181" i="19"/>
  <c r="BL181" i="19" s="1"/>
  <c r="AP184" i="19"/>
  <c r="BL184" i="19" s="1"/>
  <c r="AP177" i="19"/>
  <c r="BL177" i="19" s="1"/>
  <c r="AI210" i="19"/>
  <c r="BE210" i="19" s="1"/>
  <c r="AI206" i="19"/>
  <c r="BE206" i="19" s="1"/>
  <c r="AI200" i="19"/>
  <c r="BE200" i="19" s="1"/>
  <c r="AO200" i="19"/>
  <c r="BK200" i="19" s="1"/>
  <c r="AO202" i="19"/>
  <c r="BK202" i="19" s="1"/>
  <c r="AO198" i="19"/>
  <c r="BK198" i="19" s="1"/>
  <c r="AG239" i="19"/>
  <c r="BC239" i="19" s="1"/>
  <c r="AG230" i="19"/>
  <c r="BC230" i="19" s="1"/>
  <c r="AG249" i="19"/>
  <c r="BC249" i="19" s="1"/>
  <c r="AQ241" i="19"/>
  <c r="BM241" i="19" s="1"/>
  <c r="AQ240" i="19"/>
  <c r="BM240" i="19" s="1"/>
  <c r="AQ247" i="19"/>
  <c r="BM247" i="19" s="1"/>
  <c r="AK233" i="19"/>
  <c r="BG233" i="19" s="1"/>
  <c r="AF322" i="19"/>
  <c r="BB322" i="19" s="1"/>
  <c r="AG357" i="19"/>
  <c r="BC357" i="19" s="1"/>
  <c r="AG367" i="19"/>
  <c r="BC367" i="19" s="1"/>
  <c r="AG361" i="19"/>
  <c r="BC361" i="19" s="1"/>
  <c r="AK581" i="19"/>
  <c r="BG581" i="19" s="1"/>
  <c r="AJ138" i="19"/>
  <c r="BF138" i="19" s="1"/>
  <c r="AP182" i="19"/>
  <c r="BL182" i="19" s="1"/>
  <c r="AP165" i="19"/>
  <c r="BL165" i="19" s="1"/>
  <c r="AP175" i="19"/>
  <c r="BL175" i="19" s="1"/>
  <c r="AG186" i="19"/>
  <c r="BC186" i="19" s="1"/>
  <c r="AI215" i="19"/>
  <c r="BE215" i="19" s="1"/>
  <c r="AI211" i="19"/>
  <c r="BE211" i="19" s="1"/>
  <c r="AI217" i="19"/>
  <c r="BE217" i="19" s="1"/>
  <c r="AO205" i="19"/>
  <c r="BK205" i="19" s="1"/>
  <c r="AO217" i="19"/>
  <c r="BK217" i="19" s="1"/>
  <c r="AO207" i="19"/>
  <c r="BK207" i="19" s="1"/>
  <c r="AG233" i="19"/>
  <c r="BC233" i="19" s="1"/>
  <c r="AG235" i="19"/>
  <c r="BC235" i="19" s="1"/>
  <c r="AG237" i="19"/>
  <c r="BC237" i="19" s="1"/>
  <c r="AQ227" i="19"/>
  <c r="BM227" i="19" s="1"/>
  <c r="AQ245" i="19"/>
  <c r="BM245" i="19" s="1"/>
  <c r="AQ231" i="19"/>
  <c r="BM231" i="19" s="1"/>
  <c r="AK248" i="19"/>
  <c r="BG248" i="19" s="1"/>
  <c r="AK230" i="19"/>
  <c r="BG230" i="19" s="1"/>
  <c r="AG360" i="19"/>
  <c r="BC360" i="19" s="1"/>
  <c r="AG351" i="19"/>
  <c r="BC351" i="19" s="1"/>
  <c r="AG366" i="19"/>
  <c r="BC366" i="19" s="1"/>
  <c r="AK575" i="19"/>
  <c r="BG575" i="19" s="1"/>
  <c r="AF576" i="19"/>
  <c r="BB576" i="19" s="1"/>
  <c r="AJ140" i="19"/>
  <c r="BF140" i="19" s="1"/>
  <c r="AP174" i="19"/>
  <c r="BL174" i="19" s="1"/>
  <c r="AP176" i="19"/>
  <c r="BL176" i="19" s="1"/>
  <c r="AP167" i="19"/>
  <c r="BL167" i="19" s="1"/>
  <c r="AI207" i="19"/>
  <c r="BE207" i="19" s="1"/>
  <c r="AI203" i="19"/>
  <c r="BE203" i="19" s="1"/>
  <c r="AI213" i="19"/>
  <c r="BE213" i="19" s="1"/>
  <c r="AO197" i="19"/>
  <c r="BK197" i="19" s="1"/>
  <c r="AO209" i="19"/>
  <c r="BK209" i="19" s="1"/>
  <c r="AO211" i="19"/>
  <c r="BK211" i="19" s="1"/>
  <c r="AG244" i="19"/>
  <c r="BC244" i="19" s="1"/>
  <c r="AG227" i="19"/>
  <c r="BC227" i="19" s="1"/>
  <c r="AG229" i="19"/>
  <c r="BC229" i="19" s="1"/>
  <c r="AQ246" i="19"/>
  <c r="BM246" i="19" s="1"/>
  <c r="AQ237" i="19"/>
  <c r="BM237" i="19" s="1"/>
  <c r="AQ235" i="19"/>
  <c r="BM235" i="19" s="1"/>
  <c r="AK240" i="19"/>
  <c r="BG240" i="19" s="1"/>
  <c r="AG352" i="19"/>
  <c r="BC352" i="19" s="1"/>
  <c r="AG372" i="19"/>
  <c r="BC372" i="19" s="1"/>
  <c r="AG358" i="19"/>
  <c r="BC358" i="19" s="1"/>
  <c r="AK580" i="19"/>
  <c r="BG580" i="19" s="1"/>
  <c r="AP166" i="19"/>
  <c r="BL166" i="19" s="1"/>
  <c r="AP168" i="19"/>
  <c r="BL168" i="19" s="1"/>
  <c r="AP180" i="19"/>
  <c r="BL180" i="19" s="1"/>
  <c r="AI199" i="19"/>
  <c r="BE199" i="19" s="1"/>
  <c r="AI195" i="19"/>
  <c r="BE195" i="19" s="1"/>
  <c r="AI205" i="19"/>
  <c r="BE205" i="19" s="1"/>
  <c r="AO218" i="19"/>
  <c r="BK218" i="19" s="1"/>
  <c r="AO201" i="19"/>
  <c r="BK201" i="19" s="1"/>
  <c r="AO203" i="19"/>
  <c r="BK203" i="19" s="1"/>
  <c r="AG236" i="19"/>
  <c r="BC236" i="19" s="1"/>
  <c r="AG241" i="19"/>
  <c r="BC241" i="19" s="1"/>
  <c r="AG242" i="19"/>
  <c r="BC242" i="19" s="1"/>
  <c r="AQ238" i="19"/>
  <c r="BM238" i="19" s="1"/>
  <c r="AQ229" i="19"/>
  <c r="BM229" i="19" s="1"/>
  <c r="AQ244" i="19"/>
  <c r="BM244" i="19" s="1"/>
  <c r="AK242" i="19"/>
  <c r="BG242" i="19" s="1"/>
  <c r="AG370" i="19"/>
  <c r="BC370" i="19" s="1"/>
  <c r="AG364" i="19"/>
  <c r="BC364" i="19" s="1"/>
  <c r="AG350" i="19"/>
  <c r="BC350" i="19" s="1"/>
  <c r="AK572" i="19"/>
  <c r="BG572" i="19" s="1"/>
  <c r="AP187" i="19"/>
  <c r="BL187" i="19" s="1"/>
  <c r="AI204" i="19"/>
  <c r="BE204" i="19" s="1"/>
  <c r="AO195" i="19"/>
  <c r="BK195" i="19" s="1"/>
  <c r="AG248" i="19"/>
  <c r="BC248" i="19" s="1"/>
  <c r="AQ242" i="19"/>
  <c r="BM242" i="19" s="1"/>
  <c r="AK578" i="19"/>
  <c r="BG578" i="19" s="1"/>
  <c r="AP186" i="19"/>
  <c r="BL186" i="19" s="1"/>
  <c r="AI196" i="19"/>
  <c r="BE196" i="19" s="1"/>
  <c r="AO210" i="19"/>
  <c r="BK210" i="19" s="1"/>
  <c r="AQ230" i="19"/>
  <c r="BM230" i="19" s="1"/>
  <c r="AG371" i="19"/>
  <c r="BC371" i="19" s="1"/>
  <c r="AP178" i="19"/>
  <c r="BL178" i="19" s="1"/>
  <c r="AI201" i="19"/>
  <c r="BE201" i="19" s="1"/>
  <c r="AO204" i="19"/>
  <c r="BK204" i="19" s="1"/>
  <c r="AG246" i="19"/>
  <c r="BC246" i="19" s="1"/>
  <c r="AG240" i="19"/>
  <c r="BC240" i="19" s="1"/>
  <c r="AQ243" i="19"/>
  <c r="BM243" i="19" s="1"/>
  <c r="AQ234" i="19"/>
  <c r="BM234" i="19" s="1"/>
  <c r="AQ228" i="19"/>
  <c r="BM228" i="19" s="1"/>
  <c r="AK244" i="19"/>
  <c r="BG244" i="19" s="1"/>
  <c r="AG363" i="19"/>
  <c r="BC363" i="19" s="1"/>
  <c r="AG354" i="19"/>
  <c r="BC354" i="19" s="1"/>
  <c r="AG365" i="19"/>
  <c r="BC365" i="19" s="1"/>
  <c r="AI522" i="19"/>
  <c r="BE522" i="19" s="1"/>
  <c r="AK574" i="19"/>
  <c r="BG574" i="19" s="1"/>
  <c r="AP172" i="19"/>
  <c r="BL172" i="19" s="1"/>
  <c r="AI197" i="19"/>
  <c r="BE197" i="19" s="1"/>
  <c r="AG234" i="19"/>
  <c r="BC234" i="19" s="1"/>
  <c r="AQ236" i="19"/>
  <c r="BM236" i="19" s="1"/>
  <c r="AG356" i="19"/>
  <c r="BC356" i="19" s="1"/>
  <c r="AJ139" i="19"/>
  <c r="BF139" i="19" s="1"/>
  <c r="AP171" i="19"/>
  <c r="BL171" i="19" s="1"/>
  <c r="AP170" i="19"/>
  <c r="BL170" i="19" s="1"/>
  <c r="AI218" i="19"/>
  <c r="BE218" i="19" s="1"/>
  <c r="AI214" i="19"/>
  <c r="BE214" i="19" s="1"/>
  <c r="AO208" i="19"/>
  <c r="BK208" i="19" s="1"/>
  <c r="AO196" i="19"/>
  <c r="BK196" i="19" s="1"/>
  <c r="AG247" i="19"/>
  <c r="BC247" i="19" s="1"/>
  <c r="AG238" i="19"/>
  <c r="BC238" i="19" s="1"/>
  <c r="AQ249" i="19"/>
  <c r="BM249" i="19" s="1"/>
  <c r="AQ248" i="19"/>
  <c r="BM248" i="19" s="1"/>
  <c r="AK228" i="19"/>
  <c r="BG228" i="19" s="1"/>
  <c r="AG355" i="19"/>
  <c r="BC355" i="19" s="1"/>
  <c r="AG373" i="19"/>
  <c r="BC373" i="19" s="1"/>
  <c r="AK576" i="19"/>
  <c r="BG576" i="19" s="1"/>
  <c r="AK587" i="19"/>
  <c r="BG587" i="19" s="1"/>
  <c r="AF212" i="19"/>
  <c r="BB212" i="19" s="1"/>
  <c r="AL88" i="19"/>
  <c r="BH88" i="19" s="1"/>
  <c r="AL93" i="19"/>
  <c r="BH93" i="19" s="1"/>
  <c r="AL87" i="19"/>
  <c r="BH87" i="19" s="1"/>
  <c r="AP505" i="19"/>
  <c r="BL505" i="19" s="1"/>
  <c r="AP246" i="19"/>
  <c r="BL246" i="19" s="1"/>
  <c r="AF205" i="19"/>
  <c r="BB205" i="19" s="1"/>
  <c r="AL86" i="19"/>
  <c r="BH86" i="19" s="1"/>
  <c r="AG265" i="19"/>
  <c r="BC265" i="19" s="1"/>
  <c r="AP551" i="19"/>
  <c r="BL551" i="19" s="1"/>
  <c r="AP244" i="19"/>
  <c r="BL244" i="19" s="1"/>
  <c r="AF196" i="19"/>
  <c r="BB196" i="19" s="1"/>
  <c r="AL73" i="19"/>
  <c r="BH73" i="19" s="1"/>
  <c r="AL85" i="19"/>
  <c r="BH85" i="19" s="1"/>
  <c r="AP239" i="19"/>
  <c r="BL239" i="19" s="1"/>
  <c r="AL77" i="19"/>
  <c r="BH77" i="19" s="1"/>
  <c r="AM444" i="19"/>
  <c r="BI444" i="19" s="1"/>
  <c r="AJ511" i="19"/>
  <c r="BF511" i="19" s="1"/>
  <c r="AL71" i="19"/>
  <c r="BH71" i="19" s="1"/>
  <c r="AL80" i="19"/>
  <c r="BH80" i="19" s="1"/>
  <c r="AH199" i="19"/>
  <c r="BD199" i="19" s="1"/>
  <c r="AH215" i="19"/>
  <c r="BD215" i="19" s="1"/>
  <c r="AH208" i="19"/>
  <c r="BD208" i="19" s="1"/>
  <c r="AJ524" i="19"/>
  <c r="BF524" i="19" s="1"/>
  <c r="AL81" i="19"/>
  <c r="BH81" i="19" s="1"/>
  <c r="AH217" i="19"/>
  <c r="BD217" i="19" s="1"/>
  <c r="AH204" i="19"/>
  <c r="BD204" i="19" s="1"/>
  <c r="AH200" i="19"/>
  <c r="BD200" i="19" s="1"/>
  <c r="AJ525" i="19"/>
  <c r="BF525" i="19" s="1"/>
  <c r="AJ526" i="19"/>
  <c r="BF526" i="19" s="1"/>
  <c r="AL94" i="19"/>
  <c r="BH94" i="19" s="1"/>
  <c r="AH91" i="19"/>
  <c r="BD91" i="19" s="1"/>
  <c r="AH205" i="19"/>
  <c r="BD205" i="19" s="1"/>
  <c r="AH201" i="19"/>
  <c r="BD201" i="19" s="1"/>
  <c r="AH203" i="19"/>
  <c r="BD203" i="19" s="1"/>
  <c r="AG278" i="19"/>
  <c r="BC278" i="19" s="1"/>
  <c r="AM459" i="19"/>
  <c r="BI459" i="19" s="1"/>
  <c r="AJ518" i="19"/>
  <c r="BF518" i="19" s="1"/>
  <c r="AH299" i="19"/>
  <c r="BD299" i="19" s="1"/>
  <c r="AJ520" i="19"/>
  <c r="BF520" i="19" s="1"/>
  <c r="AL295" i="19"/>
  <c r="BH295" i="19" s="1"/>
  <c r="AC186" i="19"/>
  <c r="AY186" i="19" s="1"/>
  <c r="AH218" i="19"/>
  <c r="BD218" i="19" s="1"/>
  <c r="AH214" i="19"/>
  <c r="BD214" i="19" s="1"/>
  <c r="AJ509" i="19"/>
  <c r="BF509" i="19" s="1"/>
  <c r="AJ512" i="19"/>
  <c r="BF512" i="19" s="1"/>
  <c r="AO512" i="19"/>
  <c r="BK512" i="19" s="1"/>
  <c r="AL211" i="19"/>
  <c r="BH211" i="19" s="1"/>
  <c r="AG585" i="19"/>
  <c r="BC585" i="19" s="1"/>
  <c r="AH619" i="19"/>
  <c r="BD619" i="19" s="1"/>
  <c r="AJ354" i="19"/>
  <c r="BF354" i="19" s="1"/>
  <c r="AL399" i="19"/>
  <c r="BH399" i="19" s="1"/>
  <c r="AH92" i="19"/>
  <c r="BD92" i="19" s="1"/>
  <c r="AL156" i="19"/>
  <c r="BH156" i="19" s="1"/>
  <c r="AP199" i="19"/>
  <c r="BL199" i="19" s="1"/>
  <c r="AJ516" i="19"/>
  <c r="BF516" i="19" s="1"/>
  <c r="AO552" i="19"/>
  <c r="BK552" i="19" s="1"/>
  <c r="AM550" i="19"/>
  <c r="BI550" i="19" s="1"/>
  <c r="AG584" i="19"/>
  <c r="BC584" i="19" s="1"/>
  <c r="AL610" i="19"/>
  <c r="BH610" i="19" s="1"/>
  <c r="AC184" i="19"/>
  <c r="AY184" i="19" s="1"/>
  <c r="AP212" i="19"/>
  <c r="BL212" i="19" s="1"/>
  <c r="AP209" i="19"/>
  <c r="BL209" i="19" s="1"/>
  <c r="AP211" i="19"/>
  <c r="BL211" i="19" s="1"/>
  <c r="AQ204" i="19"/>
  <c r="BM204" i="19" s="1"/>
  <c r="AH266" i="19"/>
  <c r="BD266" i="19" s="1"/>
  <c r="AP302" i="19"/>
  <c r="BL302" i="19" s="1"/>
  <c r="AF352" i="19"/>
  <c r="BB352" i="19" s="1"/>
  <c r="AJ356" i="19"/>
  <c r="BF356" i="19" s="1"/>
  <c r="AJ358" i="19"/>
  <c r="BF358" i="19" s="1"/>
  <c r="AJ372" i="19"/>
  <c r="BF372" i="19" s="1"/>
  <c r="AL393" i="19"/>
  <c r="BH393" i="19" s="1"/>
  <c r="AJ514" i="19"/>
  <c r="BF514" i="19" s="1"/>
  <c r="AJ508" i="19"/>
  <c r="BF508" i="19" s="1"/>
  <c r="AJ523" i="19"/>
  <c r="BF523" i="19" s="1"/>
  <c r="AD558" i="19"/>
  <c r="AZ558" i="19" s="1"/>
  <c r="AI579" i="19"/>
  <c r="BE579" i="19" s="1"/>
  <c r="AP543" i="19"/>
  <c r="BL543" i="19" s="1"/>
  <c r="AM544" i="19"/>
  <c r="BI544" i="19" s="1"/>
  <c r="AP198" i="19"/>
  <c r="BL198" i="19" s="1"/>
  <c r="AJ360" i="19"/>
  <c r="BF360" i="19" s="1"/>
  <c r="AP545" i="19"/>
  <c r="BL545" i="19" s="1"/>
  <c r="AM558" i="19"/>
  <c r="BI558" i="19" s="1"/>
  <c r="AG577" i="19"/>
  <c r="BC577" i="19" s="1"/>
  <c r="AC170" i="19"/>
  <c r="AY170" i="19" s="1"/>
  <c r="AP217" i="19"/>
  <c r="BL217" i="19" s="1"/>
  <c r="AP303" i="19"/>
  <c r="BL303" i="19" s="1"/>
  <c r="AJ352" i="19"/>
  <c r="BF352" i="19" s="1"/>
  <c r="AA165" i="19"/>
  <c r="AW165" i="19" s="1"/>
  <c r="AP213" i="19"/>
  <c r="BL213" i="19" s="1"/>
  <c r="AP201" i="19"/>
  <c r="BL201" i="19" s="1"/>
  <c r="AP203" i="19"/>
  <c r="BL203" i="19" s="1"/>
  <c r="AH228" i="19"/>
  <c r="BD228" i="19" s="1"/>
  <c r="AH279" i="19"/>
  <c r="BD279" i="19" s="1"/>
  <c r="AQ280" i="19"/>
  <c r="BM280" i="19" s="1"/>
  <c r="AP288" i="19"/>
  <c r="BL288" i="19" s="1"/>
  <c r="AF371" i="19"/>
  <c r="BB371" i="19" s="1"/>
  <c r="AJ367" i="19"/>
  <c r="BF367" i="19" s="1"/>
  <c r="AJ350" i="19"/>
  <c r="BF350" i="19" s="1"/>
  <c r="AJ506" i="19"/>
  <c r="BF506" i="19" s="1"/>
  <c r="AJ521" i="19"/>
  <c r="BF521" i="19" s="1"/>
  <c r="AJ515" i="19"/>
  <c r="BF515" i="19" s="1"/>
  <c r="AF525" i="19"/>
  <c r="BB525" i="19" s="1"/>
  <c r="AD552" i="19"/>
  <c r="AZ552" i="19" s="1"/>
  <c r="AF544" i="19"/>
  <c r="BB544" i="19" s="1"/>
  <c r="AI578" i="19"/>
  <c r="BE578" i="19" s="1"/>
  <c r="AP585" i="19"/>
  <c r="BL585" i="19" s="1"/>
  <c r="AL216" i="19"/>
  <c r="BH216" i="19" s="1"/>
  <c r="AP208" i="19"/>
  <c r="BL208" i="19" s="1"/>
  <c r="AJ353" i="19"/>
  <c r="BF353" i="19" s="1"/>
  <c r="AL608" i="19"/>
  <c r="BH608" i="19" s="1"/>
  <c r="AL215" i="19"/>
  <c r="BH215" i="19" s="1"/>
  <c r="AJ364" i="19"/>
  <c r="BF364" i="19" s="1"/>
  <c r="AL388" i="19"/>
  <c r="BH388" i="19" s="1"/>
  <c r="AL92" i="19"/>
  <c r="BH92" i="19" s="1"/>
  <c r="AL78" i="19"/>
  <c r="BH78" i="19" s="1"/>
  <c r="AL72" i="19"/>
  <c r="BH72" i="19" s="1"/>
  <c r="AH76" i="19"/>
  <c r="BD76" i="19" s="1"/>
  <c r="AL148" i="19"/>
  <c r="BH148" i="19" s="1"/>
  <c r="AL90" i="19"/>
  <c r="BH90" i="19" s="1"/>
  <c r="AL84" i="19"/>
  <c r="BH84" i="19" s="1"/>
  <c r="AL91" i="19"/>
  <c r="BH91" i="19" s="1"/>
  <c r="AO89" i="19"/>
  <c r="BK89" i="19" s="1"/>
  <c r="AL82" i="19"/>
  <c r="BH82" i="19" s="1"/>
  <c r="AL76" i="19"/>
  <c r="BH76" i="19" s="1"/>
  <c r="AL83" i="19"/>
  <c r="BH83" i="19" s="1"/>
  <c r="AO83" i="19"/>
  <c r="BK83" i="19" s="1"/>
  <c r="AP205" i="19"/>
  <c r="BL205" i="19" s="1"/>
  <c r="AP215" i="19"/>
  <c r="BL215" i="19" s="1"/>
  <c r="AP195" i="19"/>
  <c r="BL195" i="19" s="1"/>
  <c r="AH241" i="19"/>
  <c r="BD241" i="19" s="1"/>
  <c r="AQ272" i="19"/>
  <c r="BM272" i="19" s="1"/>
  <c r="AF355" i="19"/>
  <c r="BB355" i="19" s="1"/>
  <c r="AJ359" i="19"/>
  <c r="BF359" i="19" s="1"/>
  <c r="AJ371" i="19"/>
  <c r="BF371" i="19" s="1"/>
  <c r="AJ365" i="19"/>
  <c r="BF365" i="19" s="1"/>
  <c r="AP453" i="19"/>
  <c r="BL453" i="19" s="1"/>
  <c r="AJ517" i="19"/>
  <c r="BF517" i="19" s="1"/>
  <c r="AJ513" i="19"/>
  <c r="BF513" i="19" s="1"/>
  <c r="AJ507" i="19"/>
  <c r="BF507" i="19" s="1"/>
  <c r="AF509" i="19"/>
  <c r="BB509" i="19" s="1"/>
  <c r="AD536" i="19"/>
  <c r="AZ536" i="19" s="1"/>
  <c r="AF550" i="19"/>
  <c r="BB550" i="19" s="1"/>
  <c r="AP584" i="19"/>
  <c r="BL584" i="19" s="1"/>
  <c r="AJ598" i="19"/>
  <c r="BF598" i="19" s="1"/>
  <c r="AF203" i="19"/>
  <c r="BB203" i="19" s="1"/>
  <c r="AL143" i="19"/>
  <c r="BH143" i="19" s="1"/>
  <c r="AP202" i="19"/>
  <c r="BL202" i="19" s="1"/>
  <c r="AP580" i="19"/>
  <c r="BL580" i="19" s="1"/>
  <c r="AP200" i="19"/>
  <c r="BL200" i="19" s="1"/>
  <c r="AH264" i="19"/>
  <c r="BD264" i="19" s="1"/>
  <c r="AJ366" i="19"/>
  <c r="BF366" i="19" s="1"/>
  <c r="AJ522" i="19"/>
  <c r="BF522" i="19" s="1"/>
  <c r="AJ510" i="19"/>
  <c r="BF510" i="19" s="1"/>
  <c r="AL74" i="19"/>
  <c r="BH74" i="19" s="1"/>
  <c r="AL89" i="19"/>
  <c r="BH89" i="19" s="1"/>
  <c r="AO71" i="19"/>
  <c r="BK71" i="19" s="1"/>
  <c r="AP197" i="19"/>
  <c r="BL197" i="19" s="1"/>
  <c r="AP196" i="19"/>
  <c r="BL196" i="19" s="1"/>
  <c r="AH247" i="19"/>
  <c r="BD247" i="19" s="1"/>
  <c r="AQ257" i="19"/>
  <c r="BM257" i="19" s="1"/>
  <c r="AK335" i="19"/>
  <c r="BG335" i="19" s="1"/>
  <c r="AF353" i="19"/>
  <c r="BB353" i="19" s="1"/>
  <c r="AJ351" i="19"/>
  <c r="BF351" i="19" s="1"/>
  <c r="AJ363" i="19"/>
  <c r="BF363" i="19" s="1"/>
  <c r="AJ357" i="19"/>
  <c r="BF357" i="19" s="1"/>
  <c r="AM456" i="19"/>
  <c r="BI456" i="19" s="1"/>
  <c r="AJ527" i="19"/>
  <c r="BF527" i="19" s="1"/>
  <c r="AJ505" i="19"/>
  <c r="BF505" i="19" s="1"/>
  <c r="AF522" i="19"/>
  <c r="BB522" i="19" s="1"/>
  <c r="AF536" i="19"/>
  <c r="BB536" i="19" s="1"/>
  <c r="AP568" i="19"/>
  <c r="BL568" i="19" s="1"/>
  <c r="AH609" i="19"/>
  <c r="BD609" i="19" s="1"/>
  <c r="P361" i="4"/>
  <c r="L81" i="4"/>
  <c r="AH187" i="19"/>
  <c r="BD187" i="19" s="1"/>
  <c r="AO261" i="19"/>
  <c r="BK261" i="19" s="1"/>
  <c r="AO395" i="19"/>
  <c r="BK395" i="19" s="1"/>
  <c r="AI426" i="19"/>
  <c r="BE426" i="19" s="1"/>
  <c r="AG433" i="19"/>
  <c r="BC433" i="19" s="1"/>
  <c r="AK505" i="19"/>
  <c r="BG505" i="19" s="1"/>
  <c r="AJ604" i="19"/>
  <c r="BF604" i="19" s="1"/>
  <c r="AJ621" i="19"/>
  <c r="BF621" i="19" s="1"/>
  <c r="AP227" i="19"/>
  <c r="BL227" i="19" s="1"/>
  <c r="AM71" i="19"/>
  <c r="BI71" i="19" s="1"/>
  <c r="AP83" i="19"/>
  <c r="BL83" i="19" s="1"/>
  <c r="AM90" i="19"/>
  <c r="BI90" i="19" s="1"/>
  <c r="AM80" i="19"/>
  <c r="BI80" i="19" s="1"/>
  <c r="AI152" i="19"/>
  <c r="BE152" i="19" s="1"/>
  <c r="AH172" i="19"/>
  <c r="BD172" i="19" s="1"/>
  <c r="AO274" i="19"/>
  <c r="BK274" i="19" s="1"/>
  <c r="AP94" i="19"/>
  <c r="BL94" i="19" s="1"/>
  <c r="AP80" i="19"/>
  <c r="BL80" i="19" s="1"/>
  <c r="AP74" i="19"/>
  <c r="BL74" i="19" s="1"/>
  <c r="AM92" i="19"/>
  <c r="BI92" i="19" s="1"/>
  <c r="AM78" i="19"/>
  <c r="BI78" i="19" s="1"/>
  <c r="AM85" i="19"/>
  <c r="BI85" i="19" s="1"/>
  <c r="AI142" i="19"/>
  <c r="BE142" i="19" s="1"/>
  <c r="AI156" i="19"/>
  <c r="BE156" i="19" s="1"/>
  <c r="AI138" i="19"/>
  <c r="BE138" i="19" s="1"/>
  <c r="AL154" i="19"/>
  <c r="BH154" i="19" s="1"/>
  <c r="AL205" i="19"/>
  <c r="BH205" i="19" s="1"/>
  <c r="AM229" i="19"/>
  <c r="BI229" i="19" s="1"/>
  <c r="AM231" i="19"/>
  <c r="BI231" i="19" s="1"/>
  <c r="AM235" i="19"/>
  <c r="BI235" i="19" s="1"/>
  <c r="AH272" i="19"/>
  <c r="BD272" i="19" s="1"/>
  <c r="AL258" i="19"/>
  <c r="BH258" i="19" s="1"/>
  <c r="AO264" i="19"/>
  <c r="BK264" i="19" s="1"/>
  <c r="AO279" i="19"/>
  <c r="BK279" i="19" s="1"/>
  <c r="AO257" i="19"/>
  <c r="BK257" i="19" s="1"/>
  <c r="AQ265" i="19"/>
  <c r="BM265" i="19" s="1"/>
  <c r="AO330" i="19"/>
  <c r="BK330" i="19" s="1"/>
  <c r="AF369" i="19"/>
  <c r="BB369" i="19" s="1"/>
  <c r="AL395" i="19"/>
  <c r="BH395" i="19" s="1"/>
  <c r="AO383" i="19"/>
  <c r="BK383" i="19" s="1"/>
  <c r="AO390" i="19"/>
  <c r="BK390" i="19" s="1"/>
  <c r="AO384" i="19"/>
  <c r="BK384" i="19" s="1"/>
  <c r="AI421" i="19"/>
  <c r="BE421" i="19" s="1"/>
  <c r="AI430" i="19"/>
  <c r="BE430" i="19" s="1"/>
  <c r="AG427" i="19"/>
  <c r="BC427" i="19" s="1"/>
  <c r="AG434" i="19"/>
  <c r="BC434" i="19" s="1"/>
  <c r="AG428" i="19"/>
  <c r="BC428" i="19" s="1"/>
  <c r="AK508" i="19"/>
  <c r="BG508" i="19" s="1"/>
  <c r="AK523" i="19"/>
  <c r="BG523" i="19" s="1"/>
  <c r="AK517" i="19"/>
  <c r="BG517" i="19" s="1"/>
  <c r="AF507" i="19"/>
  <c r="BB507" i="19" s="1"/>
  <c r="AN546" i="19"/>
  <c r="BJ546" i="19" s="1"/>
  <c r="AN553" i="19"/>
  <c r="BJ553" i="19" s="1"/>
  <c r="AN539" i="19"/>
  <c r="BJ539" i="19" s="1"/>
  <c r="AD537" i="19"/>
  <c r="AZ537" i="19" s="1"/>
  <c r="AM545" i="19"/>
  <c r="BI545" i="19" s="1"/>
  <c r="AF540" i="19"/>
  <c r="BB540" i="19" s="1"/>
  <c r="AG580" i="19"/>
  <c r="BC580" i="19" s="1"/>
  <c r="AG582" i="19"/>
  <c r="BC582" i="19" s="1"/>
  <c r="AH604" i="19"/>
  <c r="BD604" i="19" s="1"/>
  <c r="AJ599" i="19"/>
  <c r="BF599" i="19" s="1"/>
  <c r="AJ614" i="19"/>
  <c r="BF614" i="19" s="1"/>
  <c r="AJ616" i="19"/>
  <c r="BF616" i="19" s="1"/>
  <c r="AL609" i="19"/>
  <c r="BH609" i="19" s="1"/>
  <c r="AP240" i="19"/>
  <c r="BL240" i="19" s="1"/>
  <c r="AP238" i="19"/>
  <c r="BL238" i="19" s="1"/>
  <c r="AF211" i="19"/>
  <c r="BB211" i="19" s="1"/>
  <c r="AF197" i="19"/>
  <c r="BB197" i="19" s="1"/>
  <c r="AF209" i="19"/>
  <c r="BB209" i="19" s="1"/>
  <c r="AM79" i="19"/>
  <c r="BI79" i="19" s="1"/>
  <c r="AM75" i="19"/>
  <c r="BI75" i="19" s="1"/>
  <c r="AI147" i="19"/>
  <c r="BE147" i="19" s="1"/>
  <c r="AM234" i="19"/>
  <c r="BI234" i="19" s="1"/>
  <c r="AL342" i="19"/>
  <c r="BH342" i="19" s="1"/>
  <c r="AO388" i="19"/>
  <c r="BK388" i="19" s="1"/>
  <c r="AO397" i="19"/>
  <c r="BK397" i="19" s="1"/>
  <c r="AI412" i="19"/>
  <c r="BE412" i="19" s="1"/>
  <c r="T161" i="4"/>
  <c r="AI153" i="19"/>
  <c r="BE153" i="19" s="1"/>
  <c r="AI139" i="19"/>
  <c r="BE139" i="19" s="1"/>
  <c r="AI133" i="19"/>
  <c r="BE133" i="19" s="1"/>
  <c r="AK150" i="19"/>
  <c r="BG150" i="19" s="1"/>
  <c r="AL150" i="19"/>
  <c r="BH150" i="19" s="1"/>
  <c r="AH186" i="19"/>
  <c r="BD186" i="19" s="1"/>
  <c r="AL199" i="19"/>
  <c r="BH199" i="19" s="1"/>
  <c r="AM226" i="19"/>
  <c r="BI226" i="19" s="1"/>
  <c r="AM246" i="19"/>
  <c r="BI246" i="19" s="1"/>
  <c r="AM232" i="19"/>
  <c r="BI232" i="19" s="1"/>
  <c r="AH271" i="19"/>
  <c r="BD271" i="19" s="1"/>
  <c r="AO275" i="19"/>
  <c r="BK275" i="19" s="1"/>
  <c r="AO280" i="19"/>
  <c r="BK280" i="19" s="1"/>
  <c r="AO268" i="19"/>
  <c r="BK268" i="19" s="1"/>
  <c r="AQ274" i="19"/>
  <c r="BM274" i="19" s="1"/>
  <c r="AL328" i="19"/>
  <c r="BH328" i="19" s="1"/>
  <c r="AF373" i="19"/>
  <c r="BB373" i="19" s="1"/>
  <c r="AL403" i="19"/>
  <c r="BH403" i="19" s="1"/>
  <c r="AL385" i="19"/>
  <c r="BH385" i="19" s="1"/>
  <c r="AO401" i="19"/>
  <c r="BK401" i="19" s="1"/>
  <c r="AO387" i="19"/>
  <c r="BK387" i="19" s="1"/>
  <c r="AO389" i="19"/>
  <c r="BK389" i="19" s="1"/>
  <c r="AI432" i="19"/>
  <c r="BE432" i="19" s="1"/>
  <c r="AI418" i="19"/>
  <c r="BE418" i="19" s="1"/>
  <c r="AI427" i="19"/>
  <c r="BE427" i="19" s="1"/>
  <c r="AG430" i="19"/>
  <c r="BC430" i="19" s="1"/>
  <c r="AG416" i="19"/>
  <c r="BC416" i="19" s="1"/>
  <c r="AG417" i="19"/>
  <c r="BC417" i="19" s="1"/>
  <c r="AK519" i="19"/>
  <c r="BG519" i="19" s="1"/>
  <c r="AK526" i="19"/>
  <c r="BG526" i="19" s="1"/>
  <c r="AK520" i="19"/>
  <c r="BG520" i="19" s="1"/>
  <c r="AF511" i="19"/>
  <c r="BB511" i="19" s="1"/>
  <c r="AN549" i="19"/>
  <c r="BJ549" i="19" s="1"/>
  <c r="AN556" i="19"/>
  <c r="BJ556" i="19" s="1"/>
  <c r="AN550" i="19"/>
  <c r="BJ550" i="19" s="1"/>
  <c r="AP558" i="19"/>
  <c r="BL558" i="19" s="1"/>
  <c r="AD557" i="19"/>
  <c r="AZ557" i="19" s="1"/>
  <c r="AM557" i="19"/>
  <c r="BI557" i="19" s="1"/>
  <c r="AF549" i="19"/>
  <c r="BB549" i="19" s="1"/>
  <c r="AF555" i="19"/>
  <c r="BB555" i="19" s="1"/>
  <c r="AL572" i="19"/>
  <c r="BH572" i="19" s="1"/>
  <c r="AG568" i="19"/>
  <c r="BC568" i="19" s="1"/>
  <c r="AH600" i="19"/>
  <c r="BD600" i="19" s="1"/>
  <c r="AH603" i="19"/>
  <c r="BD603" i="19" s="1"/>
  <c r="AJ617" i="19"/>
  <c r="BF617" i="19" s="1"/>
  <c r="AJ602" i="19"/>
  <c r="BF602" i="19" s="1"/>
  <c r="AJ613" i="19"/>
  <c r="BF613" i="19" s="1"/>
  <c r="AP236" i="19"/>
  <c r="BL236" i="19" s="1"/>
  <c r="AF218" i="19"/>
  <c r="BB218" i="19" s="1"/>
  <c r="AP247" i="19"/>
  <c r="BL247" i="19" s="1"/>
  <c r="AF210" i="19"/>
  <c r="BB210" i="19" s="1"/>
  <c r="AI135" i="19"/>
  <c r="BE135" i="19" s="1"/>
  <c r="AM240" i="19"/>
  <c r="BI240" i="19" s="1"/>
  <c r="AO276" i="19"/>
  <c r="BK276" i="19" s="1"/>
  <c r="AG424" i="19"/>
  <c r="BC424" i="19" s="1"/>
  <c r="AP81" i="19"/>
  <c r="BL81" i="19" s="1"/>
  <c r="AM247" i="19"/>
  <c r="BI247" i="19" s="1"/>
  <c r="AM244" i="19"/>
  <c r="BI244" i="19" s="1"/>
  <c r="AM238" i="19"/>
  <c r="BI238" i="19" s="1"/>
  <c r="AH273" i="19"/>
  <c r="BD273" i="19" s="1"/>
  <c r="AO267" i="19"/>
  <c r="BK267" i="19" s="1"/>
  <c r="AO260" i="19"/>
  <c r="BK260" i="19" s="1"/>
  <c r="AQ258" i="19"/>
  <c r="BM258" i="19" s="1"/>
  <c r="AF354" i="19"/>
  <c r="BB354" i="19" s="1"/>
  <c r="AL392" i="19"/>
  <c r="BH392" i="19" s="1"/>
  <c r="AO393" i="19"/>
  <c r="BK393" i="19" s="1"/>
  <c r="AO402" i="19"/>
  <c r="BK402" i="19" s="1"/>
  <c r="AO381" i="19"/>
  <c r="BK381" i="19" s="1"/>
  <c r="AI424" i="19"/>
  <c r="BE424" i="19" s="1"/>
  <c r="AI431" i="19"/>
  <c r="BE431" i="19" s="1"/>
  <c r="AI433" i="19"/>
  <c r="BE433" i="19" s="1"/>
  <c r="AG422" i="19"/>
  <c r="BC422" i="19" s="1"/>
  <c r="AG429" i="19"/>
  <c r="BC429" i="19" s="1"/>
  <c r="AG431" i="19"/>
  <c r="BC431" i="19" s="1"/>
  <c r="AK511" i="19"/>
  <c r="BG511" i="19" s="1"/>
  <c r="AK518" i="19"/>
  <c r="BG518" i="19" s="1"/>
  <c r="AK512" i="19"/>
  <c r="BG512" i="19" s="1"/>
  <c r="AF516" i="19"/>
  <c r="BB516" i="19" s="1"/>
  <c r="AN541" i="19"/>
  <c r="BJ541" i="19" s="1"/>
  <c r="AN548" i="19"/>
  <c r="BJ548" i="19" s="1"/>
  <c r="AN542" i="19"/>
  <c r="BJ542" i="19" s="1"/>
  <c r="AP550" i="19"/>
  <c r="BL550" i="19" s="1"/>
  <c r="AD538" i="19"/>
  <c r="AZ538" i="19" s="1"/>
  <c r="AM549" i="19"/>
  <c r="BI549" i="19" s="1"/>
  <c r="AF554" i="19"/>
  <c r="BB554" i="19" s="1"/>
  <c r="AL587" i="19"/>
  <c r="BH587" i="19" s="1"/>
  <c r="AG589" i="19"/>
  <c r="BC589" i="19" s="1"/>
  <c r="AH610" i="19"/>
  <c r="BD610" i="19" s="1"/>
  <c r="AJ609" i="19"/>
  <c r="BF609" i="19" s="1"/>
  <c r="AJ619" i="19"/>
  <c r="BF619" i="19" s="1"/>
  <c r="AJ605" i="19"/>
  <c r="BF605" i="19" s="1"/>
  <c r="AP635" i="19"/>
  <c r="BL635" i="19" s="1"/>
  <c r="AP243" i="19"/>
  <c r="BL243" i="19" s="1"/>
  <c r="AF195" i="19"/>
  <c r="BB195" i="19" s="1"/>
  <c r="AP245" i="19"/>
  <c r="BL245" i="19" s="1"/>
  <c r="AF199" i="19"/>
  <c r="BB199" i="19" s="1"/>
  <c r="M201" i="4"/>
  <c r="AG147" i="19"/>
  <c r="BC147" i="19" s="1"/>
  <c r="AP89" i="19"/>
  <c r="BL89" i="19" s="1"/>
  <c r="AP71" i="19"/>
  <c r="BL71" i="19" s="1"/>
  <c r="AM89" i="19"/>
  <c r="BI89" i="19" s="1"/>
  <c r="AM233" i="19"/>
  <c r="BI233" i="19" s="1"/>
  <c r="AO262" i="19"/>
  <c r="BK262" i="19" s="1"/>
  <c r="AI419" i="19"/>
  <c r="BE419" i="19" s="1"/>
  <c r="AG425" i="19"/>
  <c r="BC425" i="19" s="1"/>
  <c r="AN557" i="19"/>
  <c r="BJ557" i="19" s="1"/>
  <c r="AN558" i="19"/>
  <c r="BJ558" i="19" s="1"/>
  <c r="AP228" i="19"/>
  <c r="BL228" i="19" s="1"/>
  <c r="V261" i="4"/>
  <c r="AP77" i="19"/>
  <c r="BL77" i="19" s="1"/>
  <c r="AM81" i="19"/>
  <c r="BI81" i="19" s="1"/>
  <c r="AP92" i="19"/>
  <c r="BL92" i="19" s="1"/>
  <c r="AM73" i="19"/>
  <c r="BI73" i="19" s="1"/>
  <c r="AI140" i="19"/>
  <c r="BE140" i="19" s="1"/>
  <c r="AL155" i="19"/>
  <c r="BH155" i="19" s="1"/>
  <c r="AL134" i="19"/>
  <c r="BH134" i="19" s="1"/>
  <c r="AL200" i="19"/>
  <c r="BH200" i="19" s="1"/>
  <c r="AL203" i="19"/>
  <c r="BH203" i="19" s="1"/>
  <c r="AP75" i="19"/>
  <c r="BL75" i="19" s="1"/>
  <c r="AP90" i="19"/>
  <c r="BL90" i="19" s="1"/>
  <c r="AP84" i="19"/>
  <c r="BL84" i="19" s="1"/>
  <c r="AM82" i="19"/>
  <c r="BI82" i="19" s="1"/>
  <c r="AM94" i="19"/>
  <c r="BI94" i="19" s="1"/>
  <c r="AM72" i="19"/>
  <c r="BI72" i="19" s="1"/>
  <c r="AI137" i="19"/>
  <c r="BE137" i="19" s="1"/>
  <c r="AI144" i="19"/>
  <c r="BE144" i="19" s="1"/>
  <c r="AI154" i="19"/>
  <c r="BE154" i="19" s="1"/>
  <c r="AL149" i="19"/>
  <c r="BH149" i="19" s="1"/>
  <c r="AL209" i="19"/>
  <c r="BH209" i="19" s="1"/>
  <c r="AM245" i="19"/>
  <c r="BI245" i="19" s="1"/>
  <c r="AM236" i="19"/>
  <c r="BI236" i="19" s="1"/>
  <c r="AM230" i="19"/>
  <c r="BI230" i="19" s="1"/>
  <c r="AH257" i="19"/>
  <c r="BD257" i="19" s="1"/>
  <c r="AO259" i="19"/>
  <c r="BK259" i="19" s="1"/>
  <c r="AO266" i="19"/>
  <c r="BK266" i="19" s="1"/>
  <c r="AO273" i="19"/>
  <c r="BK273" i="19" s="1"/>
  <c r="AQ279" i="19"/>
  <c r="BM279" i="19" s="1"/>
  <c r="AF359" i="19"/>
  <c r="BB359" i="19" s="1"/>
  <c r="AL384" i="19"/>
  <c r="BH384" i="19" s="1"/>
  <c r="AO399" i="19"/>
  <c r="BK399" i="19" s="1"/>
  <c r="AO385" i="19"/>
  <c r="BK385" i="19" s="1"/>
  <c r="AO400" i="19"/>
  <c r="BK400" i="19" s="1"/>
  <c r="AI416" i="19"/>
  <c r="BE416" i="19" s="1"/>
  <c r="AI423" i="19"/>
  <c r="BE423" i="19" s="1"/>
  <c r="AI425" i="19"/>
  <c r="BE425" i="19" s="1"/>
  <c r="AG414" i="19"/>
  <c r="BC414" i="19" s="1"/>
  <c r="AG421" i="19"/>
  <c r="BC421" i="19" s="1"/>
  <c r="AG423" i="19"/>
  <c r="BC423" i="19" s="1"/>
  <c r="AK524" i="19"/>
  <c r="BG524" i="19" s="1"/>
  <c r="AK510" i="19"/>
  <c r="BG510" i="19" s="1"/>
  <c r="AK514" i="19"/>
  <c r="BG514" i="19" s="1"/>
  <c r="AF521" i="19"/>
  <c r="BB521" i="19" s="1"/>
  <c r="AF508" i="19"/>
  <c r="BB508" i="19" s="1"/>
  <c r="AN536" i="19"/>
  <c r="BJ536" i="19" s="1"/>
  <c r="AN540" i="19"/>
  <c r="BJ540" i="19" s="1"/>
  <c r="AN555" i="19"/>
  <c r="BJ555" i="19" s="1"/>
  <c r="AP539" i="19"/>
  <c r="BL539" i="19" s="1"/>
  <c r="AD559" i="19"/>
  <c r="AZ559" i="19" s="1"/>
  <c r="AM543" i="19"/>
  <c r="BI543" i="19" s="1"/>
  <c r="AF546" i="19"/>
  <c r="BB546" i="19" s="1"/>
  <c r="AG578" i="19"/>
  <c r="BC578" i="19" s="1"/>
  <c r="AH615" i="19"/>
  <c r="BD615" i="19" s="1"/>
  <c r="AJ615" i="19"/>
  <c r="BF615" i="19" s="1"/>
  <c r="AJ601" i="19"/>
  <c r="BF601" i="19" s="1"/>
  <c r="AJ611" i="19"/>
  <c r="BF611" i="19" s="1"/>
  <c r="AP229" i="19"/>
  <c r="BL229" i="19" s="1"/>
  <c r="AF217" i="19"/>
  <c r="BB217" i="19" s="1"/>
  <c r="AP242" i="19"/>
  <c r="BL242" i="19" s="1"/>
  <c r="AF206" i="19"/>
  <c r="BB206" i="19" s="1"/>
  <c r="AF213" i="19"/>
  <c r="BB213" i="19" s="1"/>
  <c r="AP85" i="19"/>
  <c r="BL85" i="19" s="1"/>
  <c r="AI141" i="19"/>
  <c r="BE141" i="19" s="1"/>
  <c r="AK527" i="19"/>
  <c r="BG527" i="19" s="1"/>
  <c r="AN543" i="19"/>
  <c r="BJ543" i="19" s="1"/>
  <c r="AJ610" i="19"/>
  <c r="BF610" i="19" s="1"/>
  <c r="AP233" i="19"/>
  <c r="BL233" i="19" s="1"/>
  <c r="AP91" i="19"/>
  <c r="BL91" i="19" s="1"/>
  <c r="AM88" i="19"/>
  <c r="BI88" i="19" s="1"/>
  <c r="AP73" i="19"/>
  <c r="BL73" i="19" s="1"/>
  <c r="AI145" i="19"/>
  <c r="BE145" i="19" s="1"/>
  <c r="AP88" i="19"/>
  <c r="BL88" i="19" s="1"/>
  <c r="AP82" i="19"/>
  <c r="BL82" i="19" s="1"/>
  <c r="AM74" i="19"/>
  <c r="BI74" i="19" s="1"/>
  <c r="AM86" i="19"/>
  <c r="BI86" i="19" s="1"/>
  <c r="AI150" i="19"/>
  <c r="BE150" i="19" s="1"/>
  <c r="AI136" i="19"/>
  <c r="BE136" i="19" s="1"/>
  <c r="AL133" i="19"/>
  <c r="BH133" i="19" s="1"/>
  <c r="AL201" i="19"/>
  <c r="BH201" i="19" s="1"/>
  <c r="AM237" i="19"/>
  <c r="BI237" i="19" s="1"/>
  <c r="AM228" i="19"/>
  <c r="BI228" i="19" s="1"/>
  <c r="AH259" i="19"/>
  <c r="BD259" i="19" s="1"/>
  <c r="AH278" i="19"/>
  <c r="BD278" i="19" s="1"/>
  <c r="AO272" i="19"/>
  <c r="BK272" i="19" s="1"/>
  <c r="AO258" i="19"/>
  <c r="BK258" i="19" s="1"/>
  <c r="AQ260" i="19"/>
  <c r="BM260" i="19" s="1"/>
  <c r="AF351" i="19"/>
  <c r="BB351" i="19" s="1"/>
  <c r="AL394" i="19"/>
  <c r="BH394" i="19" s="1"/>
  <c r="AO391" i="19"/>
  <c r="BK391" i="19" s="1"/>
  <c r="AO398" i="19"/>
  <c r="BK398" i="19" s="1"/>
  <c r="AO392" i="19"/>
  <c r="BK392" i="19" s="1"/>
  <c r="AE385" i="19"/>
  <c r="BA385" i="19" s="1"/>
  <c r="AI429" i="19"/>
  <c r="BE429" i="19" s="1"/>
  <c r="AI415" i="19"/>
  <c r="BE415" i="19" s="1"/>
  <c r="AI417" i="19"/>
  <c r="BE417" i="19" s="1"/>
  <c r="AG435" i="19"/>
  <c r="BC435" i="19" s="1"/>
  <c r="AG413" i="19"/>
  <c r="BC413" i="19" s="1"/>
  <c r="AK516" i="19"/>
  <c r="BG516" i="19" s="1"/>
  <c r="AK506" i="19"/>
  <c r="BG506" i="19" s="1"/>
  <c r="AK525" i="19"/>
  <c r="BG525" i="19" s="1"/>
  <c r="AF515" i="19"/>
  <c r="BB515" i="19" s="1"/>
  <c r="AN554" i="19"/>
  <c r="BJ554" i="19" s="1"/>
  <c r="AN552" i="19"/>
  <c r="BJ552" i="19" s="1"/>
  <c r="AN547" i="19"/>
  <c r="BJ547" i="19" s="1"/>
  <c r="AP544" i="19"/>
  <c r="BL544" i="19" s="1"/>
  <c r="AD553" i="19"/>
  <c r="AZ553" i="19" s="1"/>
  <c r="AM547" i="19"/>
  <c r="BI547" i="19" s="1"/>
  <c r="AF556" i="19"/>
  <c r="BB556" i="19" s="1"/>
  <c r="AH607" i="19"/>
  <c r="BD607" i="19" s="1"/>
  <c r="AJ607" i="19"/>
  <c r="BF607" i="19" s="1"/>
  <c r="AJ618" i="19"/>
  <c r="BF618" i="19" s="1"/>
  <c r="AL617" i="19"/>
  <c r="BH617" i="19" s="1"/>
  <c r="AP249" i="19"/>
  <c r="BL249" i="19" s="1"/>
  <c r="AF207" i="19"/>
  <c r="BB207" i="19" s="1"/>
  <c r="AP241" i="19"/>
  <c r="BL241" i="19" s="1"/>
  <c r="AF200" i="19"/>
  <c r="BB200" i="19" s="1"/>
  <c r="AF216" i="19"/>
  <c r="BB216" i="19" s="1"/>
  <c r="AP554" i="19"/>
  <c r="BL554" i="19" s="1"/>
  <c r="AP536" i="19"/>
  <c r="BL536" i="19" s="1"/>
  <c r="AD551" i="19"/>
  <c r="AZ551" i="19" s="1"/>
  <c r="AK568" i="19"/>
  <c r="BG568" i="19" s="1"/>
  <c r="AK567" i="19"/>
  <c r="BG567" i="19" s="1"/>
  <c r="AK590" i="19"/>
  <c r="BG590" i="19" s="1"/>
  <c r="AL607" i="19"/>
  <c r="BH607" i="19" s="1"/>
  <c r="AP650" i="19"/>
  <c r="BL650" i="19" s="1"/>
  <c r="AP231" i="19"/>
  <c r="BL231" i="19" s="1"/>
  <c r="AP248" i="19"/>
  <c r="BL248" i="19" s="1"/>
  <c r="AF214" i="19"/>
  <c r="BB214" i="19" s="1"/>
  <c r="AP235" i="19"/>
  <c r="BL235" i="19" s="1"/>
  <c r="AF198" i="19"/>
  <c r="BB198" i="19" s="1"/>
  <c r="O261" i="4"/>
  <c r="N161" i="4"/>
  <c r="L341" i="4"/>
  <c r="AK589" i="19"/>
  <c r="BG589" i="19" s="1"/>
  <c r="AK588" i="19"/>
  <c r="BG588" i="19" s="1"/>
  <c r="AK582" i="19"/>
  <c r="BG582" i="19" s="1"/>
  <c r="AL599" i="19"/>
  <c r="BH599" i="19" s="1"/>
  <c r="AP237" i="19"/>
  <c r="BL237" i="19" s="1"/>
  <c r="AP226" i="19"/>
  <c r="BL226" i="19" s="1"/>
  <c r="AF204" i="19"/>
  <c r="BB204" i="19" s="1"/>
  <c r="AP232" i="19"/>
  <c r="BL232" i="19" s="1"/>
  <c r="AF215" i="19"/>
  <c r="BB215" i="19" s="1"/>
  <c r="AF202" i="19"/>
  <c r="BB202" i="19" s="1"/>
  <c r="S281" i="4"/>
  <c r="O221" i="4"/>
  <c r="M321" i="4"/>
  <c r="L321" i="4"/>
  <c r="AK586" i="19"/>
  <c r="BG586" i="19" s="1"/>
  <c r="AK585" i="19"/>
  <c r="BG585" i="19" s="1"/>
  <c r="AK579" i="19"/>
  <c r="BG579" i="19" s="1"/>
  <c r="AL603" i="19"/>
  <c r="BH603" i="19" s="1"/>
  <c r="AN636" i="19"/>
  <c r="BJ636" i="19" s="1"/>
  <c r="AK570" i="19"/>
  <c r="BG570" i="19" s="1"/>
  <c r="AK577" i="19"/>
  <c r="BG577" i="19" s="1"/>
  <c r="AK571" i="19"/>
  <c r="BG571" i="19" s="1"/>
  <c r="AN629" i="19"/>
  <c r="BJ629" i="19" s="1"/>
  <c r="L241" i="4"/>
  <c r="AK584" i="19"/>
  <c r="BG584" i="19" s="1"/>
  <c r="AK583" i="19"/>
  <c r="BG583" i="19" s="1"/>
  <c r="AL612" i="19"/>
  <c r="BH612" i="19" s="1"/>
  <c r="AP636" i="19"/>
  <c r="BL636" i="19" s="1"/>
  <c r="M381" i="4"/>
  <c r="AM483" i="19"/>
  <c r="BI483" i="19" s="1"/>
  <c r="AM497" i="19"/>
  <c r="BI497" i="19" s="1"/>
  <c r="AM477" i="19"/>
  <c r="BI477" i="19" s="1"/>
  <c r="AM491" i="19"/>
  <c r="BI491" i="19" s="1"/>
  <c r="AM476" i="19"/>
  <c r="BI476" i="19" s="1"/>
  <c r="AM474" i="19"/>
  <c r="BI474" i="19" s="1"/>
  <c r="AM493" i="19"/>
  <c r="BI493" i="19" s="1"/>
  <c r="AM484" i="19"/>
  <c r="BI484" i="19" s="1"/>
  <c r="AM482" i="19"/>
  <c r="BI482" i="19" s="1"/>
  <c r="AM478" i="19"/>
  <c r="BI478" i="19" s="1"/>
  <c r="AM492" i="19"/>
  <c r="BI492" i="19" s="1"/>
  <c r="AM490" i="19"/>
  <c r="BI490" i="19" s="1"/>
  <c r="AM480" i="19"/>
  <c r="BI480" i="19" s="1"/>
  <c r="AM486" i="19"/>
  <c r="BI486" i="19" s="1"/>
  <c r="AM485" i="19"/>
  <c r="BI485" i="19" s="1"/>
  <c r="AM475" i="19"/>
  <c r="BI475" i="19" s="1"/>
  <c r="AM489" i="19"/>
  <c r="BI489" i="19" s="1"/>
  <c r="AM495" i="19"/>
  <c r="BI495" i="19" s="1"/>
  <c r="AL646" i="19"/>
  <c r="BH646" i="19" s="1"/>
  <c r="AL635" i="19"/>
  <c r="BH635" i="19" s="1"/>
  <c r="AL629" i="19"/>
  <c r="BH629" i="19" s="1"/>
  <c r="AL633" i="19"/>
  <c r="BH633" i="19" s="1"/>
  <c r="AL643" i="19"/>
  <c r="BH643" i="19" s="1"/>
  <c r="AL637" i="19"/>
  <c r="BH637" i="19" s="1"/>
  <c r="AL641" i="19"/>
  <c r="BH641" i="19" s="1"/>
  <c r="AL631" i="19"/>
  <c r="BH631" i="19" s="1"/>
  <c r="AL645" i="19"/>
  <c r="BH645" i="19" s="1"/>
  <c r="AL649" i="19"/>
  <c r="BH649" i="19" s="1"/>
  <c r="AL639" i="19"/>
  <c r="BH639" i="19" s="1"/>
  <c r="AL632" i="19"/>
  <c r="BH632" i="19" s="1"/>
  <c r="AL651" i="19"/>
  <c r="BH651" i="19" s="1"/>
  <c r="AL647" i="19"/>
  <c r="BH647" i="19" s="1"/>
  <c r="AL640" i="19"/>
  <c r="BH640" i="19" s="1"/>
  <c r="AL638" i="19"/>
  <c r="BH638" i="19" s="1"/>
  <c r="AL652" i="19"/>
  <c r="BH652" i="19" s="1"/>
  <c r="AL650" i="19"/>
  <c r="BH650" i="19" s="1"/>
  <c r="AG84" i="19"/>
  <c r="BC84" i="19" s="1"/>
  <c r="AF88" i="19"/>
  <c r="BB88" i="19" s="1"/>
  <c r="AM151" i="19"/>
  <c r="BI151" i="19" s="1"/>
  <c r="AK295" i="19"/>
  <c r="BG295" i="19" s="1"/>
  <c r="AH328" i="19"/>
  <c r="BD328" i="19" s="1"/>
  <c r="AO338" i="19"/>
  <c r="BK338" i="19" s="1"/>
  <c r="AQ424" i="19"/>
  <c r="BM424" i="19" s="1"/>
  <c r="AL580" i="19"/>
  <c r="BH580" i="19" s="1"/>
  <c r="AL636" i="19"/>
  <c r="BH636" i="19" s="1"/>
  <c r="AG90" i="19"/>
  <c r="BC90" i="19" s="1"/>
  <c r="AG83" i="19"/>
  <c r="BC83" i="19" s="1"/>
  <c r="AG89" i="19"/>
  <c r="BC89" i="19" s="1"/>
  <c r="AG71" i="19"/>
  <c r="BC71" i="19" s="1"/>
  <c r="AG93" i="19"/>
  <c r="BC93" i="19" s="1"/>
  <c r="AG86" i="19"/>
  <c r="BC86" i="19" s="1"/>
  <c r="AG74" i="19"/>
  <c r="BC74" i="19" s="1"/>
  <c r="AG88" i="19"/>
  <c r="BC88" i="19" s="1"/>
  <c r="AG73" i="19"/>
  <c r="BC73" i="19" s="1"/>
  <c r="AF89" i="19"/>
  <c r="BB89" i="19" s="1"/>
  <c r="AG306" i="19"/>
  <c r="BC306" i="19" s="1"/>
  <c r="AH335" i="19"/>
  <c r="BD335" i="19" s="1"/>
  <c r="AQ431" i="19"/>
  <c r="BM431" i="19" s="1"/>
  <c r="AF299" i="19"/>
  <c r="BB299" i="19" s="1"/>
  <c r="AF305" i="19"/>
  <c r="BB305" i="19" s="1"/>
  <c r="AF300" i="19"/>
  <c r="BB300" i="19" s="1"/>
  <c r="AF308" i="19"/>
  <c r="BB308" i="19" s="1"/>
  <c r="Q413" i="19"/>
  <c r="AM412" i="19"/>
  <c r="BI412" i="19" s="1"/>
  <c r="AI78" i="19"/>
  <c r="BE78" i="19" s="1"/>
  <c r="AI93" i="19"/>
  <c r="BE93" i="19" s="1"/>
  <c r="AI81" i="19"/>
  <c r="BE81" i="19" s="1"/>
  <c r="AI91" i="19"/>
  <c r="BE91" i="19" s="1"/>
  <c r="AI87" i="19"/>
  <c r="BE87" i="19" s="1"/>
  <c r="AI74" i="19"/>
  <c r="BE74" i="19" s="1"/>
  <c r="AN77" i="19"/>
  <c r="BJ77" i="19" s="1"/>
  <c r="AN92" i="19"/>
  <c r="BJ92" i="19" s="1"/>
  <c r="AN90" i="19"/>
  <c r="BJ90" i="19" s="1"/>
  <c r="AN83" i="19"/>
  <c r="BJ83" i="19" s="1"/>
  <c r="AN71" i="19"/>
  <c r="BJ71" i="19" s="1"/>
  <c r="AN82" i="19"/>
  <c r="BJ82" i="19" s="1"/>
  <c r="AI296" i="19"/>
  <c r="BE296" i="19" s="1"/>
  <c r="AI311" i="19"/>
  <c r="BE311" i="19" s="1"/>
  <c r="AI290" i="19"/>
  <c r="BE290" i="19" s="1"/>
  <c r="AI304" i="19"/>
  <c r="BE304" i="19" s="1"/>
  <c r="AI289" i="19"/>
  <c r="BE289" i="19" s="1"/>
  <c r="AI298" i="19"/>
  <c r="BE298" i="19" s="1"/>
  <c r="AI305" i="19"/>
  <c r="BE305" i="19" s="1"/>
  <c r="AI297" i="19"/>
  <c r="BE297" i="19" s="1"/>
  <c r="AI306" i="19"/>
  <c r="BE306" i="19" s="1"/>
  <c r="AI291" i="19"/>
  <c r="BE291" i="19" s="1"/>
  <c r="AI292" i="19"/>
  <c r="BE292" i="19" s="1"/>
  <c r="AI293" i="19"/>
  <c r="BE293" i="19" s="1"/>
  <c r="AI299" i="19"/>
  <c r="BE299" i="19" s="1"/>
  <c r="AI300" i="19"/>
  <c r="BE300" i="19" s="1"/>
  <c r="AI288" i="19"/>
  <c r="BE288" i="19" s="1"/>
  <c r="AI302" i="19"/>
  <c r="BE302" i="19" s="1"/>
  <c r="AI303" i="19"/>
  <c r="BE303" i="19" s="1"/>
  <c r="AI310" i="19"/>
  <c r="BE310" i="19" s="1"/>
  <c r="AG94" i="19"/>
  <c r="BC94" i="19" s="1"/>
  <c r="AG82" i="19"/>
  <c r="BC82" i="19" s="1"/>
  <c r="AF73" i="19"/>
  <c r="BB73" i="19" s="1"/>
  <c r="AF90" i="19"/>
  <c r="BB90" i="19" s="1"/>
  <c r="AM139" i="19"/>
  <c r="BI139" i="19" s="1"/>
  <c r="AG298" i="19"/>
  <c r="BC298" i="19" s="1"/>
  <c r="AI295" i="19"/>
  <c r="BE295" i="19" s="1"/>
  <c r="AH368" i="19"/>
  <c r="BD368" i="19" s="1"/>
  <c r="AL356" i="19"/>
  <c r="BH356" i="19" s="1"/>
  <c r="AQ423" i="19"/>
  <c r="BM423" i="19" s="1"/>
  <c r="AM481" i="19"/>
  <c r="BI481" i="19" s="1"/>
  <c r="AH330" i="19"/>
  <c r="BD330" i="19" s="1"/>
  <c r="AH329" i="19"/>
  <c r="BD329" i="19" s="1"/>
  <c r="AH337" i="19"/>
  <c r="BD337" i="19" s="1"/>
  <c r="AH324" i="19"/>
  <c r="BD324" i="19" s="1"/>
  <c r="AH338" i="19"/>
  <c r="BD338" i="19" s="1"/>
  <c r="AH323" i="19"/>
  <c r="BD323" i="19" s="1"/>
  <c r="AH332" i="19"/>
  <c r="BD332" i="19" s="1"/>
  <c r="AH325" i="19"/>
  <c r="BD325" i="19" s="1"/>
  <c r="AH331" i="19"/>
  <c r="BD331" i="19" s="1"/>
  <c r="AH340" i="19"/>
  <c r="BD340" i="19" s="1"/>
  <c r="AH333" i="19"/>
  <c r="BD333" i="19" s="1"/>
  <c r="AH339" i="19"/>
  <c r="BD339" i="19" s="1"/>
  <c r="AH319" i="19"/>
  <c r="BD319" i="19" s="1"/>
  <c r="AH341" i="19"/>
  <c r="BD341" i="19" s="1"/>
  <c r="AH321" i="19"/>
  <c r="BD321" i="19" s="1"/>
  <c r="AH322" i="19"/>
  <c r="BD322" i="19" s="1"/>
  <c r="AH336" i="19"/>
  <c r="BD336" i="19" s="1"/>
  <c r="AH342" i="19"/>
  <c r="BD342" i="19" s="1"/>
  <c r="S475" i="19"/>
  <c r="AO474" i="19"/>
  <c r="BK474" i="19" s="1"/>
  <c r="T475" i="19"/>
  <c r="AP474" i="19"/>
  <c r="BL474" i="19" s="1"/>
  <c r="AG77" i="19"/>
  <c r="BC77" i="19" s="1"/>
  <c r="AM479" i="19"/>
  <c r="BI479" i="19" s="1"/>
  <c r="AG637" i="19"/>
  <c r="BC637" i="19" s="1"/>
  <c r="AG650" i="19"/>
  <c r="BC650" i="19" s="1"/>
  <c r="AG632" i="19"/>
  <c r="BC632" i="19" s="1"/>
  <c r="AF279" i="19"/>
  <c r="BB279" i="19" s="1"/>
  <c r="AF278" i="19"/>
  <c r="BB278" i="19" s="1"/>
  <c r="AF265" i="19"/>
  <c r="BB265" i="19" s="1"/>
  <c r="AF273" i="19"/>
  <c r="BB273" i="19" s="1"/>
  <c r="AF258" i="19"/>
  <c r="BB258" i="19" s="1"/>
  <c r="AF266" i="19"/>
  <c r="BB266" i="19" s="1"/>
  <c r="AK145" i="19"/>
  <c r="BG145" i="19" s="1"/>
  <c r="AK133" i="19"/>
  <c r="BG133" i="19" s="1"/>
  <c r="AK149" i="19"/>
  <c r="BG149" i="19" s="1"/>
  <c r="AK136" i="19"/>
  <c r="BG136" i="19" s="1"/>
  <c r="AK147" i="19"/>
  <c r="BG147" i="19" s="1"/>
  <c r="AK135" i="19"/>
  <c r="BG135" i="19" s="1"/>
  <c r="AK143" i="19"/>
  <c r="BG143" i="19" s="1"/>
  <c r="AJ295" i="19"/>
  <c r="BF295" i="19" s="1"/>
  <c r="AJ299" i="19"/>
  <c r="BF299" i="19" s="1"/>
  <c r="AJ289" i="19"/>
  <c r="BF289" i="19" s="1"/>
  <c r="AJ297" i="19"/>
  <c r="BF297" i="19" s="1"/>
  <c r="AJ311" i="19"/>
  <c r="BF311" i="19" s="1"/>
  <c r="AG335" i="19"/>
  <c r="BC335" i="19" s="1"/>
  <c r="AG336" i="19"/>
  <c r="BC336" i="19" s="1"/>
  <c r="AG328" i="19"/>
  <c r="BC328" i="19" s="1"/>
  <c r="AI259" i="19"/>
  <c r="BE259" i="19" s="1"/>
  <c r="AI265" i="19"/>
  <c r="BE265" i="19" s="1"/>
  <c r="AI263" i="19"/>
  <c r="BE263" i="19" s="1"/>
  <c r="AI279" i="19"/>
  <c r="BE279" i="19" s="1"/>
  <c r="AI258" i="19"/>
  <c r="BE258" i="19" s="1"/>
  <c r="AI277" i="19"/>
  <c r="BE277" i="19" s="1"/>
  <c r="AI257" i="19"/>
  <c r="BE257" i="19" s="1"/>
  <c r="AG149" i="19"/>
  <c r="BC149" i="19" s="1"/>
  <c r="AG136" i="19"/>
  <c r="BC136" i="19" s="1"/>
  <c r="AG134" i="19"/>
  <c r="BC134" i="19" s="1"/>
  <c r="AG148" i="19"/>
  <c r="BC148" i="19" s="1"/>
  <c r="AG144" i="19"/>
  <c r="BC144" i="19" s="1"/>
  <c r="AG142" i="19"/>
  <c r="BC142" i="19" s="1"/>
  <c r="AG156" i="19"/>
  <c r="BC156" i="19" s="1"/>
  <c r="AG152" i="19"/>
  <c r="BC152" i="19" s="1"/>
  <c r="AG150" i="19"/>
  <c r="BC150" i="19" s="1"/>
  <c r="AG135" i="19"/>
  <c r="BC135" i="19" s="1"/>
  <c r="AG139" i="19"/>
  <c r="BC139" i="19" s="1"/>
  <c r="AG154" i="19"/>
  <c r="BC154" i="19" s="1"/>
  <c r="AG143" i="19"/>
  <c r="BC143" i="19" s="1"/>
  <c r="AG141" i="19"/>
  <c r="BC141" i="19" s="1"/>
  <c r="AG138" i="19"/>
  <c r="BC138" i="19" s="1"/>
  <c r="AG153" i="19"/>
  <c r="BC153" i="19" s="1"/>
  <c r="AG146" i="19"/>
  <c r="BC146" i="19" s="1"/>
  <c r="AG140" i="19"/>
  <c r="BC140" i="19" s="1"/>
  <c r="AL582" i="19"/>
  <c r="BH582" i="19" s="1"/>
  <c r="AL575" i="19"/>
  <c r="BH575" i="19" s="1"/>
  <c r="AL589" i="19"/>
  <c r="BH589" i="19" s="1"/>
  <c r="AL568" i="19"/>
  <c r="BH568" i="19" s="1"/>
  <c r="AL590" i="19"/>
  <c r="BH590" i="19" s="1"/>
  <c r="AL583" i="19"/>
  <c r="BH583" i="19" s="1"/>
  <c r="AL576" i="19"/>
  <c r="BH576" i="19" s="1"/>
  <c r="AL569" i="19"/>
  <c r="BH569" i="19" s="1"/>
  <c r="AL570" i="19"/>
  <c r="BH570" i="19" s="1"/>
  <c r="AL584" i="19"/>
  <c r="BH584" i="19" s="1"/>
  <c r="AL577" i="19"/>
  <c r="BH577" i="19" s="1"/>
  <c r="AL578" i="19"/>
  <c r="BH578" i="19" s="1"/>
  <c r="AL571" i="19"/>
  <c r="BH571" i="19" s="1"/>
  <c r="AL585" i="19"/>
  <c r="BH585" i="19" s="1"/>
  <c r="AL586" i="19"/>
  <c r="BH586" i="19" s="1"/>
  <c r="AL574" i="19"/>
  <c r="BH574" i="19" s="1"/>
  <c r="AL588" i="19"/>
  <c r="BH588" i="19" s="1"/>
  <c r="AL581" i="19"/>
  <c r="BH581" i="19" s="1"/>
  <c r="AG78" i="19"/>
  <c r="BC78" i="19" s="1"/>
  <c r="AI88" i="19"/>
  <c r="BE88" i="19" s="1"/>
  <c r="AI272" i="19"/>
  <c r="BE272" i="19" s="1"/>
  <c r="AG305" i="19"/>
  <c r="BC305" i="19" s="1"/>
  <c r="AI308" i="19"/>
  <c r="BE308" i="19" s="1"/>
  <c r="AH367" i="19"/>
  <c r="BD367" i="19" s="1"/>
  <c r="AN382" i="19"/>
  <c r="BJ382" i="19" s="1"/>
  <c r="AM494" i="19"/>
  <c r="BI494" i="19" s="1"/>
  <c r="AL648" i="19"/>
  <c r="BH648" i="19" s="1"/>
  <c r="AI476" i="19"/>
  <c r="BE476" i="19" s="1"/>
  <c r="AI495" i="19"/>
  <c r="BE495" i="19" s="1"/>
  <c r="AI650" i="19"/>
  <c r="BE650" i="19" s="1"/>
  <c r="AI634" i="19"/>
  <c r="BE634" i="19" s="1"/>
  <c r="AI651" i="19"/>
  <c r="BE651" i="19" s="1"/>
  <c r="AI642" i="19"/>
  <c r="BE642" i="19" s="1"/>
  <c r="AI630" i="19"/>
  <c r="BE630" i="19" s="1"/>
  <c r="AI629" i="19"/>
  <c r="BE629" i="19" s="1"/>
  <c r="AI644" i="19"/>
  <c r="BE644" i="19" s="1"/>
  <c r="AI637" i="19"/>
  <c r="BE637" i="19" s="1"/>
  <c r="AI633" i="19"/>
  <c r="BE633" i="19" s="1"/>
  <c r="AI632" i="19"/>
  <c r="BE632" i="19" s="1"/>
  <c r="AI649" i="19"/>
  <c r="BE649" i="19" s="1"/>
  <c r="AI647" i="19"/>
  <c r="BE647" i="19" s="1"/>
  <c r="AI643" i="19"/>
  <c r="BE643" i="19" s="1"/>
  <c r="AF74" i="19"/>
  <c r="BB74" i="19" s="1"/>
  <c r="AF80" i="19"/>
  <c r="BB80" i="19" s="1"/>
  <c r="AF86" i="19"/>
  <c r="BB86" i="19" s="1"/>
  <c r="AF79" i="19"/>
  <c r="BB79" i="19" s="1"/>
  <c r="AF75" i="19"/>
  <c r="BB75" i="19" s="1"/>
  <c r="AF81" i="19"/>
  <c r="BB81" i="19" s="1"/>
  <c r="AF93" i="19"/>
  <c r="BB93" i="19" s="1"/>
  <c r="AF71" i="19"/>
  <c r="BB71" i="19" s="1"/>
  <c r="AF84" i="19"/>
  <c r="BB84" i="19" s="1"/>
  <c r="AF72" i="19"/>
  <c r="BB72" i="19" s="1"/>
  <c r="AF78" i="19"/>
  <c r="BB78" i="19" s="1"/>
  <c r="AF92" i="19"/>
  <c r="BB92" i="19" s="1"/>
  <c r="AQ419" i="19"/>
  <c r="BM419" i="19" s="1"/>
  <c r="AQ426" i="19"/>
  <c r="BM426" i="19" s="1"/>
  <c r="AQ427" i="19"/>
  <c r="BM427" i="19" s="1"/>
  <c r="AQ412" i="19"/>
  <c r="BM412" i="19" s="1"/>
  <c r="AQ434" i="19"/>
  <c r="BM434" i="19" s="1"/>
  <c r="AQ435" i="19"/>
  <c r="BM435" i="19" s="1"/>
  <c r="AQ414" i="19"/>
  <c r="BM414" i="19" s="1"/>
  <c r="AQ420" i="19"/>
  <c r="BM420" i="19" s="1"/>
  <c r="AQ413" i="19"/>
  <c r="BM413" i="19" s="1"/>
  <c r="AQ422" i="19"/>
  <c r="BM422" i="19" s="1"/>
  <c r="AQ428" i="19"/>
  <c r="BM428" i="19" s="1"/>
  <c r="AQ421" i="19"/>
  <c r="BM421" i="19" s="1"/>
  <c r="AQ430" i="19"/>
  <c r="BM430" i="19" s="1"/>
  <c r="AQ415" i="19"/>
  <c r="BM415" i="19" s="1"/>
  <c r="AQ429" i="19"/>
  <c r="BM429" i="19" s="1"/>
  <c r="AQ433" i="19"/>
  <c r="BM433" i="19" s="1"/>
  <c r="AQ418" i="19"/>
  <c r="BM418" i="19" s="1"/>
  <c r="AQ432" i="19"/>
  <c r="BM432" i="19" s="1"/>
  <c r="AK291" i="19"/>
  <c r="BG291" i="19" s="1"/>
  <c r="AK289" i="19"/>
  <c r="BG289" i="19" s="1"/>
  <c r="AK299" i="19"/>
  <c r="BG299" i="19" s="1"/>
  <c r="AK288" i="19"/>
  <c r="BG288" i="19" s="1"/>
  <c r="AK297" i="19"/>
  <c r="BG297" i="19" s="1"/>
  <c r="AK290" i="19"/>
  <c r="BG290" i="19" s="1"/>
  <c r="AK296" i="19"/>
  <c r="BG296" i="19" s="1"/>
  <c r="AK305" i="19"/>
  <c r="BG305" i="19" s="1"/>
  <c r="AK292" i="19"/>
  <c r="BG292" i="19" s="1"/>
  <c r="AK298" i="19"/>
  <c r="BG298" i="19" s="1"/>
  <c r="AK304" i="19"/>
  <c r="BG304" i="19" s="1"/>
  <c r="AK300" i="19"/>
  <c r="BG300" i="19" s="1"/>
  <c r="AK306" i="19"/>
  <c r="BG306" i="19" s="1"/>
  <c r="AK307" i="19"/>
  <c r="BG307" i="19" s="1"/>
  <c r="AK303" i="19"/>
  <c r="BG303" i="19" s="1"/>
  <c r="AK309" i="19"/>
  <c r="BG309" i="19" s="1"/>
  <c r="AK310" i="19"/>
  <c r="BG310" i="19" s="1"/>
  <c r="AK311" i="19"/>
  <c r="BG311" i="19" s="1"/>
  <c r="AM140" i="19"/>
  <c r="BI140" i="19" s="1"/>
  <c r="AM134" i="19"/>
  <c r="BI134" i="19" s="1"/>
  <c r="AM148" i="19"/>
  <c r="BI148" i="19" s="1"/>
  <c r="AM136" i="19"/>
  <c r="BI136" i="19" s="1"/>
  <c r="AM142" i="19"/>
  <c r="BI142" i="19" s="1"/>
  <c r="AM156" i="19"/>
  <c r="BI156" i="19" s="1"/>
  <c r="AM152" i="19"/>
  <c r="BI152" i="19" s="1"/>
  <c r="AM150" i="19"/>
  <c r="BI150" i="19" s="1"/>
  <c r="AM135" i="19"/>
  <c r="BI135" i="19" s="1"/>
  <c r="AM133" i="19"/>
  <c r="BI133" i="19" s="1"/>
  <c r="AM144" i="19"/>
  <c r="BI144" i="19" s="1"/>
  <c r="AM143" i="19"/>
  <c r="BI143" i="19" s="1"/>
  <c r="AM141" i="19"/>
  <c r="BI141" i="19" s="1"/>
  <c r="AM147" i="19"/>
  <c r="BI147" i="19" s="1"/>
  <c r="AM153" i="19"/>
  <c r="BI153" i="19" s="1"/>
  <c r="AM146" i="19"/>
  <c r="BI146" i="19" s="1"/>
  <c r="AM155" i="19"/>
  <c r="BI155" i="19" s="1"/>
  <c r="AM154" i="19"/>
  <c r="BI154" i="19" s="1"/>
  <c r="AL365" i="19"/>
  <c r="BH365" i="19" s="1"/>
  <c r="AL350" i="19"/>
  <c r="BH350" i="19" s="1"/>
  <c r="AL366" i="19"/>
  <c r="BH366" i="19" s="1"/>
  <c r="AL351" i="19"/>
  <c r="BH351" i="19" s="1"/>
  <c r="AL373" i="19"/>
  <c r="BH373" i="19" s="1"/>
  <c r="AL353" i="19"/>
  <c r="BH353" i="19" s="1"/>
  <c r="AL359" i="19"/>
  <c r="BH359" i="19" s="1"/>
  <c r="AL352" i="19"/>
  <c r="BH352" i="19" s="1"/>
  <c r="AL361" i="19"/>
  <c r="BH361" i="19" s="1"/>
  <c r="AL367" i="19"/>
  <c r="BH367" i="19" s="1"/>
  <c r="AL360" i="19"/>
  <c r="BH360" i="19" s="1"/>
  <c r="AL369" i="19"/>
  <c r="BH369" i="19" s="1"/>
  <c r="AL370" i="19"/>
  <c r="BH370" i="19" s="1"/>
  <c r="AL363" i="19"/>
  <c r="BH363" i="19" s="1"/>
  <c r="AL372" i="19"/>
  <c r="BH372" i="19" s="1"/>
  <c r="AL357" i="19"/>
  <c r="BH357" i="19" s="1"/>
  <c r="AL371" i="19"/>
  <c r="BH371" i="19" s="1"/>
  <c r="AL358" i="19"/>
  <c r="BH358" i="19" s="1"/>
  <c r="AG76" i="19"/>
  <c r="BC76" i="19" s="1"/>
  <c r="AO333" i="19"/>
  <c r="BK333" i="19" s="1"/>
  <c r="AO332" i="19"/>
  <c r="BK332" i="19" s="1"/>
  <c r="AO324" i="19"/>
  <c r="BK324" i="19" s="1"/>
  <c r="AO319" i="19"/>
  <c r="BK319" i="19" s="1"/>
  <c r="AO341" i="19"/>
  <c r="BK341" i="19" s="1"/>
  <c r="AO326" i="19"/>
  <c r="BK326" i="19" s="1"/>
  <c r="AO327" i="19"/>
  <c r="BK327" i="19" s="1"/>
  <c r="AO320" i="19"/>
  <c r="BK320" i="19" s="1"/>
  <c r="AO334" i="19"/>
  <c r="BK334" i="19" s="1"/>
  <c r="AO335" i="19"/>
  <c r="BK335" i="19" s="1"/>
  <c r="AO328" i="19"/>
  <c r="BK328" i="19" s="1"/>
  <c r="AO342" i="19"/>
  <c r="BK342" i="19" s="1"/>
  <c r="AO322" i="19"/>
  <c r="BK322" i="19" s="1"/>
  <c r="AO336" i="19"/>
  <c r="BK336" i="19" s="1"/>
  <c r="AO340" i="19"/>
  <c r="BK340" i="19" s="1"/>
  <c r="AO325" i="19"/>
  <c r="BK325" i="19" s="1"/>
  <c r="AO339" i="19"/>
  <c r="BK339" i="19" s="1"/>
  <c r="AO337" i="19"/>
  <c r="BK337" i="19" s="1"/>
  <c r="AF82" i="19"/>
  <c r="BB82" i="19" s="1"/>
  <c r="AK294" i="19"/>
  <c r="BG294" i="19" s="1"/>
  <c r="AG297" i="19"/>
  <c r="BC297" i="19" s="1"/>
  <c r="AI294" i="19"/>
  <c r="BE294" i="19" s="1"/>
  <c r="AO321" i="19"/>
  <c r="BK321" i="19" s="1"/>
  <c r="AH359" i="19"/>
  <c r="BD359" i="19" s="1"/>
  <c r="AL368" i="19"/>
  <c r="BH368" i="19" s="1"/>
  <c r="AQ417" i="19"/>
  <c r="BM417" i="19" s="1"/>
  <c r="AM496" i="19"/>
  <c r="BI496" i="19" s="1"/>
  <c r="AI648" i="19"/>
  <c r="BE648" i="19" s="1"/>
  <c r="AL642" i="19"/>
  <c r="BH642" i="19" s="1"/>
  <c r="AH354" i="19"/>
  <c r="BD354" i="19" s="1"/>
  <c r="AL364" i="19"/>
  <c r="BH364" i="19" s="1"/>
  <c r="AJ327" i="19"/>
  <c r="BF327" i="19" s="1"/>
  <c r="AJ322" i="19"/>
  <c r="BF322" i="19" s="1"/>
  <c r="AJ336" i="19"/>
  <c r="BF336" i="19" s="1"/>
  <c r="AJ335" i="19"/>
  <c r="BF335" i="19" s="1"/>
  <c r="AG621" i="19"/>
  <c r="BC621" i="19" s="1"/>
  <c r="AG601" i="19"/>
  <c r="BC601" i="19" s="1"/>
  <c r="AG616" i="19"/>
  <c r="BC616" i="19" s="1"/>
  <c r="AG87" i="19"/>
  <c r="BC87" i="19" s="1"/>
  <c r="AF94" i="19"/>
  <c r="BB94" i="19" s="1"/>
  <c r="AG151" i="19"/>
  <c r="BC151" i="19" s="1"/>
  <c r="AK137" i="19"/>
  <c r="BG137" i="19" s="1"/>
  <c r="AG91" i="19"/>
  <c r="BC91" i="19" s="1"/>
  <c r="AG79" i="19"/>
  <c r="BC79" i="19" s="1"/>
  <c r="AF91" i="19"/>
  <c r="BB91" i="19" s="1"/>
  <c r="AN89" i="19"/>
  <c r="BJ89" i="19" s="1"/>
  <c r="AI80" i="19"/>
  <c r="BE80" i="19" s="1"/>
  <c r="AG145" i="19"/>
  <c r="BC145" i="19" s="1"/>
  <c r="AI270" i="19"/>
  <c r="BE270" i="19" s="1"/>
  <c r="AG75" i="19"/>
  <c r="BC75" i="19" s="1"/>
  <c r="AF83" i="19"/>
  <c r="BB83" i="19" s="1"/>
  <c r="AN73" i="19"/>
  <c r="BJ73" i="19" s="1"/>
  <c r="AI71" i="19"/>
  <c r="BE71" i="19" s="1"/>
  <c r="AM149" i="19"/>
  <c r="BI149" i="19" s="1"/>
  <c r="AG137" i="19"/>
  <c r="BC137" i="19" s="1"/>
  <c r="AK301" i="19"/>
  <c r="BG301" i="19" s="1"/>
  <c r="AI307" i="19"/>
  <c r="BE307" i="19" s="1"/>
  <c r="AH334" i="19"/>
  <c r="BD334" i="19" s="1"/>
  <c r="AO331" i="19"/>
  <c r="BK331" i="19" s="1"/>
  <c r="AL362" i="19"/>
  <c r="BH362" i="19" s="1"/>
  <c r="AM488" i="19"/>
  <c r="BI488" i="19" s="1"/>
  <c r="AL573" i="19"/>
  <c r="BH573" i="19" s="1"/>
  <c r="AG602" i="19"/>
  <c r="BC602" i="19" s="1"/>
  <c r="AI640" i="19"/>
  <c r="BE640" i="19" s="1"/>
  <c r="AL634" i="19"/>
  <c r="BH634" i="19" s="1"/>
  <c r="AG307" i="19"/>
  <c r="BC307" i="19" s="1"/>
  <c r="AG292" i="19"/>
  <c r="BC292" i="19" s="1"/>
  <c r="AG301" i="19"/>
  <c r="BC301" i="19" s="1"/>
  <c r="AG294" i="19"/>
  <c r="BC294" i="19" s="1"/>
  <c r="AG300" i="19"/>
  <c r="BC300" i="19" s="1"/>
  <c r="AG309" i="19"/>
  <c r="BC309" i="19" s="1"/>
  <c r="AG302" i="19"/>
  <c r="BC302" i="19" s="1"/>
  <c r="AG308" i="19"/>
  <c r="BC308" i="19" s="1"/>
  <c r="AG311" i="19"/>
  <c r="BC311" i="19" s="1"/>
  <c r="AG288" i="19"/>
  <c r="BC288" i="19" s="1"/>
  <c r="AG310" i="19"/>
  <c r="BC310" i="19" s="1"/>
  <c r="AG303" i="19"/>
  <c r="BC303" i="19" s="1"/>
  <c r="AG296" i="19"/>
  <c r="BC296" i="19" s="1"/>
  <c r="AG289" i="19"/>
  <c r="BC289" i="19" s="1"/>
  <c r="AG290" i="19"/>
  <c r="BC290" i="19" s="1"/>
  <c r="AG299" i="19"/>
  <c r="BC299" i="19" s="1"/>
  <c r="AG295" i="19"/>
  <c r="BC295" i="19" s="1"/>
  <c r="AG293" i="19"/>
  <c r="BC293" i="19" s="1"/>
  <c r="AM367" i="19"/>
  <c r="BI367" i="19" s="1"/>
  <c r="AM351" i="19"/>
  <c r="BI351" i="19" s="1"/>
  <c r="AM373" i="19"/>
  <c r="BI373" i="19" s="1"/>
  <c r="AM353" i="19"/>
  <c r="BI353" i="19" s="1"/>
  <c r="AE72" i="19"/>
  <c r="BA72" i="19" s="1"/>
  <c r="AE76" i="19"/>
  <c r="BA76" i="19" s="1"/>
  <c r="AE83" i="19"/>
  <c r="BA83" i="19" s="1"/>
  <c r="AH363" i="19"/>
  <c r="BD363" i="19" s="1"/>
  <c r="AH371" i="19"/>
  <c r="BD371" i="19" s="1"/>
  <c r="AH356" i="19"/>
  <c r="BD356" i="19" s="1"/>
  <c r="AH373" i="19"/>
  <c r="BD373" i="19" s="1"/>
  <c r="AH350" i="19"/>
  <c r="BD350" i="19" s="1"/>
  <c r="AH364" i="19"/>
  <c r="BD364" i="19" s="1"/>
  <c r="AH362" i="19"/>
  <c r="BD362" i="19" s="1"/>
  <c r="AH358" i="19"/>
  <c r="BD358" i="19" s="1"/>
  <c r="AH372" i="19"/>
  <c r="BD372" i="19" s="1"/>
  <c r="AH352" i="19"/>
  <c r="BD352" i="19" s="1"/>
  <c r="AH366" i="19"/>
  <c r="BD366" i="19" s="1"/>
  <c r="AH351" i="19"/>
  <c r="BD351" i="19" s="1"/>
  <c r="AH360" i="19"/>
  <c r="BD360" i="19" s="1"/>
  <c r="AH355" i="19"/>
  <c r="BD355" i="19" s="1"/>
  <c r="AH361" i="19"/>
  <c r="BD361" i="19" s="1"/>
  <c r="AH357" i="19"/>
  <c r="BD357" i="19" s="1"/>
  <c r="AH369" i="19"/>
  <c r="BD369" i="19" s="1"/>
  <c r="AH365" i="19"/>
  <c r="BD365" i="19" s="1"/>
  <c r="AG92" i="19"/>
  <c r="BC92" i="19" s="1"/>
  <c r="AG80" i="19"/>
  <c r="BC80" i="19" s="1"/>
  <c r="AF87" i="19"/>
  <c r="BB87" i="19" s="1"/>
  <c r="AN75" i="19"/>
  <c r="BJ75" i="19" s="1"/>
  <c r="AI89" i="19"/>
  <c r="BE89" i="19" s="1"/>
  <c r="AM138" i="19"/>
  <c r="BI138" i="19" s="1"/>
  <c r="AG155" i="19"/>
  <c r="BC155" i="19" s="1"/>
  <c r="AK293" i="19"/>
  <c r="BG293" i="19" s="1"/>
  <c r="AG304" i="19"/>
  <c r="BC304" i="19" s="1"/>
  <c r="AI309" i="19"/>
  <c r="BE309" i="19" s="1"/>
  <c r="AH326" i="19"/>
  <c r="BD326" i="19" s="1"/>
  <c r="AO323" i="19"/>
  <c r="BK323" i="19" s="1"/>
  <c r="AH370" i="19"/>
  <c r="BD370" i="19" s="1"/>
  <c r="AL354" i="19"/>
  <c r="BH354" i="19" s="1"/>
  <c r="AI494" i="19"/>
  <c r="BE494" i="19" s="1"/>
  <c r="AL567" i="19"/>
  <c r="BH567" i="19" s="1"/>
  <c r="AI639" i="19"/>
  <c r="BE639" i="19" s="1"/>
  <c r="AL644" i="19"/>
  <c r="BH644" i="19" s="1"/>
  <c r="AN645" i="19"/>
  <c r="BJ645" i="19" s="1"/>
  <c r="AP632" i="19"/>
  <c r="BL632" i="19" s="1"/>
  <c r="M341" i="4"/>
  <c r="T281" i="4"/>
  <c r="Q141" i="4"/>
  <c r="T81" i="4"/>
  <c r="N241" i="4"/>
  <c r="N301" i="4"/>
  <c r="S361" i="4"/>
  <c r="M141" i="4"/>
  <c r="Q241" i="4"/>
  <c r="N361" i="4"/>
  <c r="AP651" i="19"/>
  <c r="BL651" i="19" s="1"/>
  <c r="AP304" i="19"/>
  <c r="BL304" i="19" s="1"/>
  <c r="AQ215" i="19"/>
  <c r="BM215" i="19" s="1"/>
  <c r="AL311" i="19"/>
  <c r="BH311" i="19" s="1"/>
  <c r="AH297" i="19"/>
  <c r="BD297" i="19" s="1"/>
  <c r="AP290" i="19"/>
  <c r="BL290" i="19" s="1"/>
  <c r="AP292" i="19"/>
  <c r="BL292" i="19" s="1"/>
  <c r="AO523" i="19"/>
  <c r="BK523" i="19" s="1"/>
  <c r="AO559" i="19"/>
  <c r="BK559" i="19" s="1"/>
  <c r="AI599" i="19"/>
  <c r="BE599" i="19" s="1"/>
  <c r="AO91" i="19"/>
  <c r="BK91" i="19" s="1"/>
  <c r="AH84" i="19"/>
  <c r="BD84" i="19" s="1"/>
  <c r="AL141" i="19"/>
  <c r="BH141" i="19" s="1"/>
  <c r="AL135" i="19"/>
  <c r="BH135" i="19" s="1"/>
  <c r="AL142" i="19"/>
  <c r="BH142" i="19" s="1"/>
  <c r="AC178" i="19"/>
  <c r="AY178" i="19" s="1"/>
  <c r="AL217" i="19"/>
  <c r="BH217" i="19" s="1"/>
  <c r="AL197" i="19"/>
  <c r="BH197" i="19" s="1"/>
  <c r="AL207" i="19"/>
  <c r="BH207" i="19" s="1"/>
  <c r="AQ207" i="19"/>
  <c r="BM207" i="19" s="1"/>
  <c r="AH249" i="19"/>
  <c r="BD249" i="19" s="1"/>
  <c r="AH280" i="19"/>
  <c r="BD280" i="19" s="1"/>
  <c r="AH258" i="19"/>
  <c r="BD258" i="19" s="1"/>
  <c r="AH265" i="19"/>
  <c r="BD265" i="19" s="1"/>
  <c r="AQ266" i="19"/>
  <c r="BM266" i="19" s="1"/>
  <c r="AQ273" i="19"/>
  <c r="BM273" i="19" s="1"/>
  <c r="AQ259" i="19"/>
  <c r="BM259" i="19" s="1"/>
  <c r="AL303" i="19"/>
  <c r="BH303" i="19" s="1"/>
  <c r="AH307" i="19"/>
  <c r="BD307" i="19" s="1"/>
  <c r="AP311" i="19"/>
  <c r="BL311" i="19" s="1"/>
  <c r="AP310" i="19"/>
  <c r="BL310" i="19" s="1"/>
  <c r="AP296" i="19"/>
  <c r="BL296" i="19" s="1"/>
  <c r="AF363" i="19"/>
  <c r="BB363" i="19" s="1"/>
  <c r="AF367" i="19"/>
  <c r="BB367" i="19" s="1"/>
  <c r="AF361" i="19"/>
  <c r="BB361" i="19" s="1"/>
  <c r="AL400" i="19"/>
  <c r="BH400" i="19" s="1"/>
  <c r="AL386" i="19"/>
  <c r="BH386" i="19" s="1"/>
  <c r="AL401" i="19"/>
  <c r="BH401" i="19" s="1"/>
  <c r="AM458" i="19"/>
  <c r="BI458" i="19" s="1"/>
  <c r="AO515" i="19"/>
  <c r="BK515" i="19" s="1"/>
  <c r="AP518" i="19"/>
  <c r="BL518" i="19" s="1"/>
  <c r="AF523" i="19"/>
  <c r="BB523" i="19" s="1"/>
  <c r="AF517" i="19"/>
  <c r="BB517" i="19" s="1"/>
  <c r="AF524" i="19"/>
  <c r="BB524" i="19" s="1"/>
  <c r="AP559" i="19"/>
  <c r="BL559" i="19" s="1"/>
  <c r="AP537" i="19"/>
  <c r="BL537" i="19" s="1"/>
  <c r="AP552" i="19"/>
  <c r="BL552" i="19" s="1"/>
  <c r="AO539" i="19"/>
  <c r="BK539" i="19" s="1"/>
  <c r="AD544" i="19"/>
  <c r="AZ544" i="19" s="1"/>
  <c r="AD550" i="19"/>
  <c r="AZ550" i="19" s="1"/>
  <c r="AD545" i="19"/>
  <c r="AZ545" i="19" s="1"/>
  <c r="AM536" i="19"/>
  <c r="BI536" i="19" s="1"/>
  <c r="AM551" i="19"/>
  <c r="BI551" i="19" s="1"/>
  <c r="AM537" i="19"/>
  <c r="BI537" i="19" s="1"/>
  <c r="AF541" i="19"/>
  <c r="BB541" i="19" s="1"/>
  <c r="AF548" i="19"/>
  <c r="BB548" i="19" s="1"/>
  <c r="AF542" i="19"/>
  <c r="BB542" i="19" s="1"/>
  <c r="AG572" i="19"/>
  <c r="BC572" i="19" s="1"/>
  <c r="AG576" i="19"/>
  <c r="BC576" i="19" s="1"/>
  <c r="AG570" i="19"/>
  <c r="BC570" i="19" s="1"/>
  <c r="AH602" i="19"/>
  <c r="BD602" i="19" s="1"/>
  <c r="AH617" i="19"/>
  <c r="BD617" i="19" s="1"/>
  <c r="AH611" i="19"/>
  <c r="BD611" i="19" s="1"/>
  <c r="AL616" i="19"/>
  <c r="BH616" i="19" s="1"/>
  <c r="AL615" i="19"/>
  <c r="BH615" i="19" s="1"/>
  <c r="AN633" i="19"/>
  <c r="BJ633" i="19" s="1"/>
  <c r="AP648" i="19"/>
  <c r="BL648" i="19" s="1"/>
  <c r="V141" i="4"/>
  <c r="Q161" i="4"/>
  <c r="O301" i="4"/>
  <c r="Q261" i="4"/>
  <c r="T401" i="4"/>
  <c r="AQ201" i="19"/>
  <c r="BM201" i="19" s="1"/>
  <c r="AH238" i="19"/>
  <c r="BD238" i="19" s="1"/>
  <c r="AP295" i="19"/>
  <c r="BL295" i="19" s="1"/>
  <c r="AO513" i="19"/>
  <c r="BK513" i="19" s="1"/>
  <c r="AO93" i="19"/>
  <c r="BK93" i="19" s="1"/>
  <c r="AH75" i="19"/>
  <c r="BD75" i="19" s="1"/>
  <c r="AL152" i="19"/>
  <c r="BH152" i="19" s="1"/>
  <c r="AL146" i="19"/>
  <c r="BH146" i="19" s="1"/>
  <c r="AL140" i="19"/>
  <c r="BH140" i="19" s="1"/>
  <c r="AK182" i="19"/>
  <c r="BG182" i="19" s="1"/>
  <c r="AC185" i="19"/>
  <c r="AY185" i="19" s="1"/>
  <c r="AL214" i="19"/>
  <c r="BH214" i="19" s="1"/>
  <c r="AL208" i="19"/>
  <c r="BH208" i="19" s="1"/>
  <c r="AL212" i="19"/>
  <c r="BH212" i="19" s="1"/>
  <c r="AQ211" i="19"/>
  <c r="BM211" i="19" s="1"/>
  <c r="AH248" i="19"/>
  <c r="BD248" i="19" s="1"/>
  <c r="AH277" i="19"/>
  <c r="BD277" i="19" s="1"/>
  <c r="AH263" i="19"/>
  <c r="BD263" i="19" s="1"/>
  <c r="AH270" i="19"/>
  <c r="BD270" i="19" s="1"/>
  <c r="AQ264" i="19"/>
  <c r="BM264" i="19" s="1"/>
  <c r="AQ271" i="19"/>
  <c r="BM271" i="19" s="1"/>
  <c r="AQ278" i="19"/>
  <c r="BM278" i="19" s="1"/>
  <c r="AG280" i="19"/>
  <c r="BC280" i="19" s="1"/>
  <c r="AL310" i="19"/>
  <c r="BH310" i="19" s="1"/>
  <c r="AH301" i="19"/>
  <c r="BD301" i="19" s="1"/>
  <c r="AP308" i="19"/>
  <c r="BL308" i="19" s="1"/>
  <c r="AP307" i="19"/>
  <c r="BL307" i="19" s="1"/>
  <c r="AP301" i="19"/>
  <c r="BL301" i="19" s="1"/>
  <c r="AF366" i="19"/>
  <c r="BB366" i="19" s="1"/>
  <c r="AF365" i="19"/>
  <c r="BB365" i="19" s="1"/>
  <c r="AF360" i="19"/>
  <c r="BB360" i="19" s="1"/>
  <c r="AL397" i="19"/>
  <c r="BH397" i="19" s="1"/>
  <c r="AL391" i="19"/>
  <c r="BH391" i="19" s="1"/>
  <c r="AL387" i="19"/>
  <c r="BH387" i="19" s="1"/>
  <c r="AP458" i="19"/>
  <c r="BL458" i="19" s="1"/>
  <c r="AM465" i="19"/>
  <c r="BI465" i="19" s="1"/>
  <c r="AP515" i="19"/>
  <c r="BL515" i="19" s="1"/>
  <c r="AF505" i="19"/>
  <c r="BB505" i="19" s="1"/>
  <c r="AF514" i="19"/>
  <c r="BB514" i="19" s="1"/>
  <c r="AP556" i="19"/>
  <c r="BL556" i="19" s="1"/>
  <c r="AP542" i="19"/>
  <c r="BL542" i="19" s="1"/>
  <c r="AP557" i="19"/>
  <c r="BL557" i="19" s="1"/>
  <c r="AD542" i="19"/>
  <c r="AZ542" i="19" s="1"/>
  <c r="AD549" i="19"/>
  <c r="AZ549" i="19" s="1"/>
  <c r="AD543" i="19"/>
  <c r="AZ543" i="19" s="1"/>
  <c r="AM541" i="19"/>
  <c r="BI541" i="19" s="1"/>
  <c r="AM556" i="19"/>
  <c r="BI556" i="19" s="1"/>
  <c r="AM542" i="19"/>
  <c r="BI542" i="19" s="1"/>
  <c r="AF538" i="19"/>
  <c r="BB538" i="19" s="1"/>
  <c r="AF553" i="19"/>
  <c r="BB553" i="19" s="1"/>
  <c r="AF547" i="19"/>
  <c r="BB547" i="19" s="1"/>
  <c r="AI584" i="19"/>
  <c r="BE584" i="19" s="1"/>
  <c r="AG569" i="19"/>
  <c r="BC569" i="19" s="1"/>
  <c r="AG581" i="19"/>
  <c r="BC581" i="19" s="1"/>
  <c r="AG583" i="19"/>
  <c r="BC583" i="19" s="1"/>
  <c r="AH621" i="19"/>
  <c r="BD621" i="19" s="1"/>
  <c r="AH599" i="19"/>
  <c r="BD599" i="19" s="1"/>
  <c r="AH614" i="19"/>
  <c r="BD614" i="19" s="1"/>
  <c r="AL601" i="19"/>
  <c r="BH601" i="19" s="1"/>
  <c r="AL604" i="19"/>
  <c r="BH604" i="19" s="1"/>
  <c r="AN630" i="19"/>
  <c r="BJ630" i="19" s="1"/>
  <c r="AP647" i="19"/>
  <c r="BL647" i="19" s="1"/>
  <c r="AP642" i="19"/>
  <c r="BL642" i="19" s="1"/>
  <c r="U321" i="4"/>
  <c r="AP294" i="19"/>
  <c r="BL294" i="19" s="1"/>
  <c r="AL144" i="19"/>
  <c r="BH144" i="19" s="1"/>
  <c r="AL138" i="19"/>
  <c r="BH138" i="19" s="1"/>
  <c r="AL153" i="19"/>
  <c r="BH153" i="19" s="1"/>
  <c r="AK184" i="19"/>
  <c r="BG184" i="19" s="1"/>
  <c r="AC177" i="19"/>
  <c r="AY177" i="19" s="1"/>
  <c r="AM198" i="19"/>
  <c r="BI198" i="19" s="1"/>
  <c r="AL206" i="19"/>
  <c r="BH206" i="19" s="1"/>
  <c r="AL218" i="19"/>
  <c r="BH218" i="19" s="1"/>
  <c r="AL204" i="19"/>
  <c r="BH204" i="19" s="1"/>
  <c r="AQ200" i="19"/>
  <c r="BM200" i="19" s="1"/>
  <c r="AH240" i="19"/>
  <c r="BD240" i="19" s="1"/>
  <c r="AH269" i="19"/>
  <c r="BD269" i="19" s="1"/>
  <c r="AH276" i="19"/>
  <c r="BD276" i="19" s="1"/>
  <c r="AH262" i="19"/>
  <c r="BD262" i="19" s="1"/>
  <c r="AQ277" i="19"/>
  <c r="BM277" i="19" s="1"/>
  <c r="AQ263" i="19"/>
  <c r="BM263" i="19" s="1"/>
  <c r="AQ270" i="19"/>
  <c r="BM270" i="19" s="1"/>
  <c r="AG264" i="19"/>
  <c r="BC264" i="19" s="1"/>
  <c r="AL301" i="19"/>
  <c r="BH301" i="19" s="1"/>
  <c r="AH306" i="19"/>
  <c r="BD306" i="19" s="1"/>
  <c r="AH293" i="19"/>
  <c r="BD293" i="19" s="1"/>
  <c r="AP305" i="19"/>
  <c r="BL305" i="19" s="1"/>
  <c r="AP299" i="19"/>
  <c r="BL299" i="19" s="1"/>
  <c r="AP293" i="19"/>
  <c r="BL293" i="19" s="1"/>
  <c r="AF358" i="19"/>
  <c r="BB358" i="19" s="1"/>
  <c r="AF357" i="19"/>
  <c r="BB357" i="19" s="1"/>
  <c r="AF372" i="19"/>
  <c r="BB372" i="19" s="1"/>
  <c r="AL389" i="19"/>
  <c r="BH389" i="19" s="1"/>
  <c r="AL383" i="19"/>
  <c r="BH383" i="19" s="1"/>
  <c r="AL398" i="19"/>
  <c r="BH398" i="19" s="1"/>
  <c r="AP446" i="19"/>
  <c r="BL446" i="19" s="1"/>
  <c r="AP517" i="19"/>
  <c r="BL517" i="19" s="1"/>
  <c r="AF526" i="19"/>
  <c r="BB526" i="19" s="1"/>
  <c r="AF520" i="19"/>
  <c r="BB520" i="19" s="1"/>
  <c r="AF506" i="19"/>
  <c r="BB506" i="19" s="1"/>
  <c r="AP548" i="19"/>
  <c r="BL548" i="19" s="1"/>
  <c r="AP546" i="19"/>
  <c r="BL546" i="19" s="1"/>
  <c r="AP549" i="19"/>
  <c r="BL549" i="19" s="1"/>
  <c r="AD555" i="19"/>
  <c r="AZ555" i="19" s="1"/>
  <c r="AD541" i="19"/>
  <c r="AZ541" i="19" s="1"/>
  <c r="AD556" i="19"/>
  <c r="AZ556" i="19" s="1"/>
  <c r="AM555" i="19"/>
  <c r="BI555" i="19" s="1"/>
  <c r="AM554" i="19"/>
  <c r="BI554" i="19" s="1"/>
  <c r="AM548" i="19"/>
  <c r="BI548" i="19" s="1"/>
  <c r="AF545" i="19"/>
  <c r="BB545" i="19" s="1"/>
  <c r="AF539" i="19"/>
  <c r="BB539" i="19" s="1"/>
  <c r="AG587" i="19"/>
  <c r="BC587" i="19" s="1"/>
  <c r="AG573" i="19"/>
  <c r="BC573" i="19" s="1"/>
  <c r="AG575" i="19"/>
  <c r="BC575" i="19" s="1"/>
  <c r="AH613" i="19"/>
  <c r="BD613" i="19" s="1"/>
  <c r="AH608" i="19"/>
  <c r="BD608" i="19" s="1"/>
  <c r="AH606" i="19"/>
  <c r="BD606" i="19" s="1"/>
  <c r="AL606" i="19"/>
  <c r="BH606" i="19" s="1"/>
  <c r="AL621" i="19"/>
  <c r="BH621" i="19" s="1"/>
  <c r="AN648" i="19"/>
  <c r="BJ648" i="19" s="1"/>
  <c r="AP649" i="19"/>
  <c r="BL649" i="19" s="1"/>
  <c r="AP634" i="19"/>
  <c r="BL634" i="19" s="1"/>
  <c r="N321" i="4"/>
  <c r="T301" i="4"/>
  <c r="AH83" i="19"/>
  <c r="BD83" i="19" s="1"/>
  <c r="AC167" i="19"/>
  <c r="AY167" i="19" s="1"/>
  <c r="AL302" i="19"/>
  <c r="BH302" i="19" s="1"/>
  <c r="AP309" i="19"/>
  <c r="BL309" i="19" s="1"/>
  <c r="AH77" i="19"/>
  <c r="BD77" i="19" s="1"/>
  <c r="AO77" i="19"/>
  <c r="BK77" i="19" s="1"/>
  <c r="AH90" i="19"/>
  <c r="BD90" i="19" s="1"/>
  <c r="AL136" i="19"/>
  <c r="BH136" i="19" s="1"/>
  <c r="AL139" i="19"/>
  <c r="BH139" i="19" s="1"/>
  <c r="AL145" i="19"/>
  <c r="BH145" i="19" s="1"/>
  <c r="AK176" i="19"/>
  <c r="BG176" i="19" s="1"/>
  <c r="AC179" i="19"/>
  <c r="AY179" i="19" s="1"/>
  <c r="AM213" i="19"/>
  <c r="BI213" i="19" s="1"/>
  <c r="AL198" i="19"/>
  <c r="BH198" i="19" s="1"/>
  <c r="AL210" i="19"/>
  <c r="BH210" i="19" s="1"/>
  <c r="AL196" i="19"/>
  <c r="BH196" i="19" s="1"/>
  <c r="AQ213" i="19"/>
  <c r="BM213" i="19" s="1"/>
  <c r="AH234" i="19"/>
  <c r="BD234" i="19" s="1"/>
  <c r="AH275" i="19"/>
  <c r="BD275" i="19" s="1"/>
  <c r="AH261" i="19"/>
  <c r="BD261" i="19" s="1"/>
  <c r="AH268" i="19"/>
  <c r="BD268" i="19" s="1"/>
  <c r="AL265" i="19"/>
  <c r="BH265" i="19" s="1"/>
  <c r="AQ269" i="19"/>
  <c r="BM269" i="19" s="1"/>
  <c r="AQ276" i="19"/>
  <c r="BM276" i="19" s="1"/>
  <c r="AQ262" i="19"/>
  <c r="BM262" i="19" s="1"/>
  <c r="AG258" i="19"/>
  <c r="BC258" i="19" s="1"/>
  <c r="AL293" i="19"/>
  <c r="BH293" i="19" s="1"/>
  <c r="AH300" i="19"/>
  <c r="BD300" i="19" s="1"/>
  <c r="AP306" i="19"/>
  <c r="BL306" i="19" s="1"/>
  <c r="AP297" i="19"/>
  <c r="BL297" i="19" s="1"/>
  <c r="AP291" i="19"/>
  <c r="BL291" i="19" s="1"/>
  <c r="AF350" i="19"/>
  <c r="BB350" i="19" s="1"/>
  <c r="AF370" i="19"/>
  <c r="BB370" i="19" s="1"/>
  <c r="AF364" i="19"/>
  <c r="BB364" i="19" s="1"/>
  <c r="AL381" i="19"/>
  <c r="BH381" i="19" s="1"/>
  <c r="AL404" i="19"/>
  <c r="BH404" i="19" s="1"/>
  <c r="AL390" i="19"/>
  <c r="BH390" i="19" s="1"/>
  <c r="AP459" i="19"/>
  <c r="BL459" i="19" s="1"/>
  <c r="AP519" i="19"/>
  <c r="BL519" i="19" s="1"/>
  <c r="AF518" i="19"/>
  <c r="BB518" i="19" s="1"/>
  <c r="AF512" i="19"/>
  <c r="BB512" i="19" s="1"/>
  <c r="AF527" i="19"/>
  <c r="BB527" i="19" s="1"/>
  <c r="AP540" i="19"/>
  <c r="BL540" i="19" s="1"/>
  <c r="AP555" i="19"/>
  <c r="BL555" i="19" s="1"/>
  <c r="AP541" i="19"/>
  <c r="BL541" i="19" s="1"/>
  <c r="AD547" i="19"/>
  <c r="AZ547" i="19" s="1"/>
  <c r="AD554" i="19"/>
  <c r="AZ554" i="19" s="1"/>
  <c r="AD548" i="19"/>
  <c r="AZ548" i="19" s="1"/>
  <c r="AM539" i="19"/>
  <c r="BI539" i="19" s="1"/>
  <c r="AM546" i="19"/>
  <c r="BI546" i="19" s="1"/>
  <c r="AM540" i="19"/>
  <c r="BI540" i="19" s="1"/>
  <c r="AF552" i="19"/>
  <c r="BB552" i="19" s="1"/>
  <c r="AF551" i="19"/>
  <c r="BB551" i="19" s="1"/>
  <c r="AF537" i="19"/>
  <c r="BB537" i="19" s="1"/>
  <c r="AG579" i="19"/>
  <c r="BC579" i="19" s="1"/>
  <c r="AG574" i="19"/>
  <c r="BC574" i="19" s="1"/>
  <c r="AG567" i="19"/>
  <c r="BC567" i="19" s="1"/>
  <c r="AH605" i="19"/>
  <c r="BD605" i="19" s="1"/>
  <c r="AH620" i="19"/>
  <c r="BD620" i="19" s="1"/>
  <c r="AH598" i="19"/>
  <c r="BD598" i="19" s="1"/>
  <c r="AL598" i="19"/>
  <c r="BH598" i="19" s="1"/>
  <c r="AL605" i="19"/>
  <c r="BH605" i="19" s="1"/>
  <c r="AN650" i="19"/>
  <c r="BJ650" i="19" s="1"/>
  <c r="AN640" i="19"/>
  <c r="BJ640" i="19" s="1"/>
  <c r="AP633" i="19"/>
  <c r="BL633" i="19" s="1"/>
  <c r="AO75" i="19"/>
  <c r="BK75" i="19" s="1"/>
  <c r="AL289" i="19"/>
  <c r="BH289" i="19" s="1"/>
  <c r="AH291" i="19"/>
  <c r="BD291" i="19" s="1"/>
  <c r="AP461" i="19"/>
  <c r="BL461" i="19" s="1"/>
  <c r="AO85" i="19"/>
  <c r="BK85" i="19" s="1"/>
  <c r="AO79" i="19"/>
  <c r="BK79" i="19" s="1"/>
  <c r="AH82" i="19"/>
  <c r="BD82" i="19" s="1"/>
  <c r="AL147" i="19"/>
  <c r="BH147" i="19" s="1"/>
  <c r="AL151" i="19"/>
  <c r="BH151" i="19" s="1"/>
  <c r="AM171" i="19"/>
  <c r="BI171" i="19" s="1"/>
  <c r="AC171" i="19"/>
  <c r="AY171" i="19" s="1"/>
  <c r="AL195" i="19"/>
  <c r="BH195" i="19" s="1"/>
  <c r="AL213" i="19"/>
  <c r="BH213" i="19" s="1"/>
  <c r="AQ202" i="19"/>
  <c r="BM202" i="19" s="1"/>
  <c r="AQ205" i="19"/>
  <c r="BM205" i="19" s="1"/>
  <c r="AH226" i="19"/>
  <c r="BD226" i="19" s="1"/>
  <c r="AH267" i="19"/>
  <c r="BD267" i="19" s="1"/>
  <c r="AH274" i="19"/>
  <c r="BD274" i="19" s="1"/>
  <c r="AL280" i="19"/>
  <c r="BH280" i="19" s="1"/>
  <c r="AQ261" i="19"/>
  <c r="BM261" i="19" s="1"/>
  <c r="AQ268" i="19"/>
  <c r="BM268" i="19" s="1"/>
  <c r="AG271" i="19"/>
  <c r="BC271" i="19" s="1"/>
  <c r="AL304" i="19"/>
  <c r="BH304" i="19" s="1"/>
  <c r="AH305" i="19"/>
  <c r="BD305" i="19" s="1"/>
  <c r="AP298" i="19"/>
  <c r="BL298" i="19" s="1"/>
  <c r="AP289" i="19"/>
  <c r="BL289" i="19" s="1"/>
  <c r="AF368" i="19"/>
  <c r="BB368" i="19" s="1"/>
  <c r="AF362" i="19"/>
  <c r="BB362" i="19" s="1"/>
  <c r="AL402" i="19"/>
  <c r="BH402" i="19" s="1"/>
  <c r="AL396" i="19"/>
  <c r="BH396" i="19" s="1"/>
  <c r="AM443" i="19"/>
  <c r="BI443" i="19" s="1"/>
  <c r="AP524" i="19"/>
  <c r="BL524" i="19" s="1"/>
  <c r="AF510" i="19"/>
  <c r="BB510" i="19" s="1"/>
  <c r="AF513" i="19"/>
  <c r="BB513" i="19" s="1"/>
  <c r="AF519" i="19"/>
  <c r="BB519" i="19" s="1"/>
  <c r="AP538" i="19"/>
  <c r="BL538" i="19" s="1"/>
  <c r="AP553" i="19"/>
  <c r="BL553" i="19" s="1"/>
  <c r="AO554" i="19"/>
  <c r="BK554" i="19" s="1"/>
  <c r="AD539" i="19"/>
  <c r="AZ539" i="19" s="1"/>
  <c r="AD546" i="19"/>
  <c r="AZ546" i="19" s="1"/>
  <c r="AM552" i="19"/>
  <c r="BI552" i="19" s="1"/>
  <c r="AM538" i="19"/>
  <c r="BI538" i="19" s="1"/>
  <c r="AM553" i="19"/>
  <c r="BI553" i="19" s="1"/>
  <c r="AF557" i="19"/>
  <c r="BB557" i="19" s="1"/>
  <c r="AF543" i="19"/>
  <c r="BB543" i="19" s="1"/>
  <c r="AF558" i="19"/>
  <c r="BB558" i="19" s="1"/>
  <c r="AG588" i="19"/>
  <c r="BC588" i="19" s="1"/>
  <c r="AG571" i="19"/>
  <c r="BC571" i="19" s="1"/>
  <c r="AG586" i="19"/>
  <c r="BC586" i="19" s="1"/>
  <c r="AH618" i="19"/>
  <c r="BD618" i="19" s="1"/>
  <c r="AH612" i="19"/>
  <c r="BD612" i="19" s="1"/>
  <c r="AL619" i="19"/>
  <c r="BH619" i="19" s="1"/>
  <c r="AL618" i="19"/>
  <c r="BH618" i="19" s="1"/>
  <c r="AN647" i="19"/>
  <c r="BJ647" i="19" s="1"/>
  <c r="AN632" i="19"/>
  <c r="BJ632" i="19" s="1"/>
  <c r="T321" i="4"/>
  <c r="AG259" i="19"/>
  <c r="BC259" i="19" s="1"/>
  <c r="AG266" i="19"/>
  <c r="BC266" i="19" s="1"/>
  <c r="AG273" i="19"/>
  <c r="BC273" i="19" s="1"/>
  <c r="AO358" i="19"/>
  <c r="BK358" i="19" s="1"/>
  <c r="AM462" i="19"/>
  <c r="BI462" i="19" s="1"/>
  <c r="AM452" i="19"/>
  <c r="BI452" i="19" s="1"/>
  <c r="AP512" i="19"/>
  <c r="BL512" i="19" s="1"/>
  <c r="AP527" i="19"/>
  <c r="BL527" i="19" s="1"/>
  <c r="AP513" i="19"/>
  <c r="BL513" i="19" s="1"/>
  <c r="AM517" i="19"/>
  <c r="BI517" i="19" s="1"/>
  <c r="AI582" i="19"/>
  <c r="BE582" i="19" s="1"/>
  <c r="AI573" i="19"/>
  <c r="BE573" i="19" s="1"/>
  <c r="AI588" i="19"/>
  <c r="BE588" i="19" s="1"/>
  <c r="AP574" i="19"/>
  <c r="BL574" i="19" s="1"/>
  <c r="AP586" i="19"/>
  <c r="BL586" i="19" s="1"/>
  <c r="AP588" i="19"/>
  <c r="BL588" i="19" s="1"/>
  <c r="Q361" i="4"/>
  <c r="AI574" i="19"/>
  <c r="BE574" i="19" s="1"/>
  <c r="AI576" i="19"/>
  <c r="BE576" i="19" s="1"/>
  <c r="AI580" i="19"/>
  <c r="BE580" i="19" s="1"/>
  <c r="AI187" i="19"/>
  <c r="BE187" i="19" s="1"/>
  <c r="AG272" i="19"/>
  <c r="BC272" i="19" s="1"/>
  <c r="AG279" i="19"/>
  <c r="BC279" i="19" s="1"/>
  <c r="AG257" i="19"/>
  <c r="BC257" i="19" s="1"/>
  <c r="AM338" i="19"/>
  <c r="BI338" i="19" s="1"/>
  <c r="AK319" i="19"/>
  <c r="BG319" i="19" s="1"/>
  <c r="AM464" i="19"/>
  <c r="BI464" i="19" s="1"/>
  <c r="AM450" i="19"/>
  <c r="BI450" i="19" s="1"/>
  <c r="AM451" i="19"/>
  <c r="BI451" i="19" s="1"/>
  <c r="AP525" i="19"/>
  <c r="BL525" i="19" s="1"/>
  <c r="AP511" i="19"/>
  <c r="BL511" i="19" s="1"/>
  <c r="AP526" i="19"/>
  <c r="BL526" i="19" s="1"/>
  <c r="AI587" i="19"/>
  <c r="BE587" i="19" s="1"/>
  <c r="AI586" i="19"/>
  <c r="BE586" i="19" s="1"/>
  <c r="AI572" i="19"/>
  <c r="BE572" i="19" s="1"/>
  <c r="AP576" i="19"/>
  <c r="BL576" i="19" s="1"/>
  <c r="AP570" i="19"/>
  <c r="BL570" i="19" s="1"/>
  <c r="AP572" i="19"/>
  <c r="BL572" i="19" s="1"/>
  <c r="AL614" i="19"/>
  <c r="BH614" i="19" s="1"/>
  <c r="AL600" i="19"/>
  <c r="BH600" i="19" s="1"/>
  <c r="AL602" i="19"/>
  <c r="BH602" i="19" s="1"/>
  <c r="AN634" i="19"/>
  <c r="BJ634" i="19" s="1"/>
  <c r="AN646" i="19"/>
  <c r="BJ646" i="19" s="1"/>
  <c r="AP641" i="19"/>
  <c r="BL641" i="19" s="1"/>
  <c r="AP640" i="19"/>
  <c r="BL640" i="19" s="1"/>
  <c r="T361" i="4"/>
  <c r="AG270" i="19"/>
  <c r="BC270" i="19" s="1"/>
  <c r="AG277" i="19"/>
  <c r="BC277" i="19" s="1"/>
  <c r="AG263" i="19"/>
  <c r="BC263" i="19" s="1"/>
  <c r="AM448" i="19"/>
  <c r="BI448" i="19" s="1"/>
  <c r="AM463" i="19"/>
  <c r="BI463" i="19" s="1"/>
  <c r="AM457" i="19"/>
  <c r="BI457" i="19" s="1"/>
  <c r="AP509" i="19"/>
  <c r="BL509" i="19" s="1"/>
  <c r="AP516" i="19"/>
  <c r="BL516" i="19" s="1"/>
  <c r="AP510" i="19"/>
  <c r="BL510" i="19" s="1"/>
  <c r="AI571" i="19"/>
  <c r="BE571" i="19" s="1"/>
  <c r="AI570" i="19"/>
  <c r="BE570" i="19" s="1"/>
  <c r="AI585" i="19"/>
  <c r="BE585" i="19" s="1"/>
  <c r="AP577" i="19"/>
  <c r="BL577" i="19" s="1"/>
  <c r="AP589" i="19"/>
  <c r="BL589" i="19" s="1"/>
  <c r="AP575" i="19"/>
  <c r="BL575" i="19" s="1"/>
  <c r="AN639" i="19"/>
  <c r="BJ639" i="19" s="1"/>
  <c r="AN651" i="19"/>
  <c r="BJ651" i="19" s="1"/>
  <c r="AP646" i="19"/>
  <c r="BL646" i="19" s="1"/>
  <c r="AP645" i="19"/>
  <c r="BL645" i="19" s="1"/>
  <c r="M81" i="4"/>
  <c r="O241" i="4"/>
  <c r="R321" i="4"/>
  <c r="AH156" i="19"/>
  <c r="BD156" i="19" s="1"/>
  <c r="AQ177" i="19"/>
  <c r="BM177" i="19" s="1"/>
  <c r="AG262" i="19"/>
  <c r="BC262" i="19" s="1"/>
  <c r="AG269" i="19"/>
  <c r="BC269" i="19" s="1"/>
  <c r="AG276" i="19"/>
  <c r="BC276" i="19" s="1"/>
  <c r="AH400" i="19"/>
  <c r="BD400" i="19" s="1"/>
  <c r="AM461" i="19"/>
  <c r="BI461" i="19" s="1"/>
  <c r="AM455" i="19"/>
  <c r="BI455" i="19" s="1"/>
  <c r="AM449" i="19"/>
  <c r="BI449" i="19" s="1"/>
  <c r="AP523" i="19"/>
  <c r="BL523" i="19" s="1"/>
  <c r="AP522" i="19"/>
  <c r="BL522" i="19" s="1"/>
  <c r="AP508" i="19"/>
  <c r="BL508" i="19" s="1"/>
  <c r="AI568" i="19"/>
  <c r="BE568" i="19" s="1"/>
  <c r="AI583" i="19"/>
  <c r="BE583" i="19" s="1"/>
  <c r="AI577" i="19"/>
  <c r="BE577" i="19" s="1"/>
  <c r="AP569" i="19"/>
  <c r="BL569" i="19" s="1"/>
  <c r="AP581" i="19"/>
  <c r="BL581" i="19" s="1"/>
  <c r="AP567" i="19"/>
  <c r="BL567" i="19" s="1"/>
  <c r="AN643" i="19"/>
  <c r="BJ643" i="19" s="1"/>
  <c r="AP652" i="19"/>
  <c r="BL652" i="19" s="1"/>
  <c r="AP638" i="19"/>
  <c r="BL638" i="19" s="1"/>
  <c r="AP637" i="19"/>
  <c r="BL637" i="19" s="1"/>
  <c r="S301" i="4"/>
  <c r="N201" i="4"/>
  <c r="AQ169" i="19"/>
  <c r="BM169" i="19" s="1"/>
  <c r="AG275" i="19"/>
  <c r="BC275" i="19" s="1"/>
  <c r="AG261" i="19"/>
  <c r="BC261" i="19" s="1"/>
  <c r="AG268" i="19"/>
  <c r="BC268" i="19" s="1"/>
  <c r="AM454" i="19"/>
  <c r="BI454" i="19" s="1"/>
  <c r="AM453" i="19"/>
  <c r="BI453" i="19" s="1"/>
  <c r="AM447" i="19"/>
  <c r="BI447" i="19" s="1"/>
  <c r="AP528" i="19"/>
  <c r="BL528" i="19" s="1"/>
  <c r="AP514" i="19"/>
  <c r="BL514" i="19" s="1"/>
  <c r="AP507" i="19"/>
  <c r="BL507" i="19" s="1"/>
  <c r="AI589" i="19"/>
  <c r="BE589" i="19" s="1"/>
  <c r="AI575" i="19"/>
  <c r="BE575" i="19" s="1"/>
  <c r="AI569" i="19"/>
  <c r="BE569" i="19" s="1"/>
  <c r="AP573" i="19"/>
  <c r="BL573" i="19" s="1"/>
  <c r="AP579" i="19"/>
  <c r="BL579" i="19" s="1"/>
  <c r="AL620" i="19"/>
  <c r="BH620" i="19" s="1"/>
  <c r="AL611" i="19"/>
  <c r="BH611" i="19" s="1"/>
  <c r="AN641" i="19"/>
  <c r="BJ641" i="19" s="1"/>
  <c r="AN635" i="19"/>
  <c r="BJ635" i="19" s="1"/>
  <c r="AP644" i="19"/>
  <c r="BL644" i="19" s="1"/>
  <c r="AP630" i="19"/>
  <c r="BL630" i="19" s="1"/>
  <c r="AP629" i="19"/>
  <c r="BL629" i="19" s="1"/>
  <c r="L161" i="4"/>
  <c r="AG267" i="19"/>
  <c r="BC267" i="19" s="1"/>
  <c r="AG274" i="19"/>
  <c r="BC274" i="19" s="1"/>
  <c r="AM446" i="19"/>
  <c r="BI446" i="19" s="1"/>
  <c r="AM445" i="19"/>
  <c r="BI445" i="19" s="1"/>
  <c r="AM460" i="19"/>
  <c r="BI460" i="19" s="1"/>
  <c r="AP520" i="19"/>
  <c r="BL520" i="19" s="1"/>
  <c r="AP506" i="19"/>
  <c r="BL506" i="19" s="1"/>
  <c r="AM525" i="19"/>
  <c r="BI525" i="19" s="1"/>
  <c r="AI581" i="19"/>
  <c r="BE581" i="19" s="1"/>
  <c r="AI567" i="19"/>
  <c r="BE567" i="19" s="1"/>
  <c r="AP582" i="19"/>
  <c r="BL582" i="19" s="1"/>
  <c r="AP587" i="19"/>
  <c r="BL587" i="19" s="1"/>
  <c r="AP571" i="19"/>
  <c r="BL571" i="19" s="1"/>
  <c r="AI227" i="19"/>
  <c r="BE227" i="19" s="1"/>
  <c r="AI245" i="19"/>
  <c r="BE245" i="19" s="1"/>
  <c r="AI233" i="19"/>
  <c r="BE233" i="19" s="1"/>
  <c r="AI247" i="19"/>
  <c r="BE247" i="19" s="1"/>
  <c r="L444" i="19"/>
  <c r="AH443" i="19"/>
  <c r="BD443" i="19" s="1"/>
  <c r="AH389" i="19"/>
  <c r="BD389" i="19" s="1"/>
  <c r="AH403" i="19"/>
  <c r="BD403" i="19" s="1"/>
  <c r="AH388" i="19"/>
  <c r="BD388" i="19" s="1"/>
  <c r="AH384" i="19"/>
  <c r="BD384" i="19" s="1"/>
  <c r="AH398" i="19"/>
  <c r="BD398" i="19" s="1"/>
  <c r="AH391" i="19"/>
  <c r="BD391" i="19" s="1"/>
  <c r="AH386" i="19"/>
  <c r="BD386" i="19" s="1"/>
  <c r="AH392" i="19"/>
  <c r="BD392" i="19" s="1"/>
  <c r="AH383" i="19"/>
  <c r="BD383" i="19" s="1"/>
  <c r="AH394" i="19"/>
  <c r="BD394" i="19" s="1"/>
  <c r="AH382" i="19"/>
  <c r="BD382" i="19" s="1"/>
  <c r="AH402" i="19"/>
  <c r="BD402" i="19" s="1"/>
  <c r="AH390" i="19"/>
  <c r="BD390" i="19" s="1"/>
  <c r="AH381" i="19"/>
  <c r="BD381" i="19" s="1"/>
  <c r="AH385" i="19"/>
  <c r="BD385" i="19" s="1"/>
  <c r="AH387" i="19"/>
  <c r="BD387" i="19" s="1"/>
  <c r="AH404" i="19"/>
  <c r="BD404" i="19" s="1"/>
  <c r="AH395" i="19"/>
  <c r="BD395" i="19" s="1"/>
  <c r="AN237" i="19"/>
  <c r="BJ237" i="19" s="1"/>
  <c r="AN245" i="19"/>
  <c r="BJ245" i="19" s="1"/>
  <c r="AN230" i="19"/>
  <c r="BJ230" i="19" s="1"/>
  <c r="AN239" i="19"/>
  <c r="BJ239" i="19" s="1"/>
  <c r="AN232" i="19"/>
  <c r="BJ232" i="19" s="1"/>
  <c r="AN238" i="19"/>
  <c r="BJ238" i="19" s="1"/>
  <c r="AN247" i="19"/>
  <c r="BJ247" i="19" s="1"/>
  <c r="AN240" i="19"/>
  <c r="BJ240" i="19" s="1"/>
  <c r="AN246" i="19"/>
  <c r="BJ246" i="19" s="1"/>
  <c r="AN236" i="19"/>
  <c r="BJ236" i="19" s="1"/>
  <c r="AN229" i="19"/>
  <c r="BJ229" i="19" s="1"/>
  <c r="AN235" i="19"/>
  <c r="BJ235" i="19" s="1"/>
  <c r="AN228" i="19"/>
  <c r="BJ228" i="19" s="1"/>
  <c r="AN243" i="19"/>
  <c r="BJ243" i="19" s="1"/>
  <c r="AN231" i="19"/>
  <c r="BJ231" i="19" s="1"/>
  <c r="AI172" i="19"/>
  <c r="BE172" i="19" s="1"/>
  <c r="AN249" i="19"/>
  <c r="BJ249" i="19" s="1"/>
  <c r="AM332" i="19"/>
  <c r="BI332" i="19" s="1"/>
  <c r="AM325" i="19"/>
  <c r="BI325" i="19" s="1"/>
  <c r="AK333" i="19"/>
  <c r="BG333" i="19" s="1"/>
  <c r="AH393" i="19"/>
  <c r="BD393" i="19" s="1"/>
  <c r="J630" i="19"/>
  <c r="AF629" i="19"/>
  <c r="BB629" i="19" s="1"/>
  <c r="AK621" i="19"/>
  <c r="BG621" i="19" s="1"/>
  <c r="AK615" i="19"/>
  <c r="BG615" i="19" s="1"/>
  <c r="AK612" i="19"/>
  <c r="BG612" i="19" s="1"/>
  <c r="AK600" i="19"/>
  <c r="BG600" i="19" s="1"/>
  <c r="AK598" i="19"/>
  <c r="BG598" i="19" s="1"/>
  <c r="AK620" i="19"/>
  <c r="BG620" i="19" s="1"/>
  <c r="AK602" i="19"/>
  <c r="BG602" i="19" s="1"/>
  <c r="AK608" i="19"/>
  <c r="BG608" i="19" s="1"/>
  <c r="AK606" i="19"/>
  <c r="BG606" i="19" s="1"/>
  <c r="AK610" i="19"/>
  <c r="BG610" i="19" s="1"/>
  <c r="AK616" i="19"/>
  <c r="BG616" i="19" s="1"/>
  <c r="AK614" i="19"/>
  <c r="BG614" i="19" s="1"/>
  <c r="AK605" i="19"/>
  <c r="BG605" i="19" s="1"/>
  <c r="AK619" i="19"/>
  <c r="BG619" i="19" s="1"/>
  <c r="AK617" i="19"/>
  <c r="BG617" i="19" s="1"/>
  <c r="AK613" i="19"/>
  <c r="BG613" i="19" s="1"/>
  <c r="AK607" i="19"/>
  <c r="BG607" i="19" s="1"/>
  <c r="AK604" i="19"/>
  <c r="BG604" i="19" s="1"/>
  <c r="AK618" i="19"/>
  <c r="BG618" i="19" s="1"/>
  <c r="AK599" i="19"/>
  <c r="BG599" i="19" s="1"/>
  <c r="AK603" i="19"/>
  <c r="BG603" i="19" s="1"/>
  <c r="AK611" i="19"/>
  <c r="BG611" i="19" s="1"/>
  <c r="AK601" i="19"/>
  <c r="BG601" i="19" s="1"/>
  <c r="AG207" i="19"/>
  <c r="BC207" i="19" s="1"/>
  <c r="AG198" i="19"/>
  <c r="BC198" i="19" s="1"/>
  <c r="AG203" i="19"/>
  <c r="BC203" i="19" s="1"/>
  <c r="AG211" i="19"/>
  <c r="BC211" i="19" s="1"/>
  <c r="AG212" i="19"/>
  <c r="BC212" i="19" s="1"/>
  <c r="AG197" i="19"/>
  <c r="BC197" i="19" s="1"/>
  <c r="AG201" i="19"/>
  <c r="BC201" i="19" s="1"/>
  <c r="AG215" i="19"/>
  <c r="BC215" i="19" s="1"/>
  <c r="AG199" i="19"/>
  <c r="BC199" i="19" s="1"/>
  <c r="AG200" i="19"/>
  <c r="BC200" i="19" s="1"/>
  <c r="AG195" i="19"/>
  <c r="BC195" i="19" s="1"/>
  <c r="AG208" i="19"/>
  <c r="BC208" i="19" s="1"/>
  <c r="AG196" i="19"/>
  <c r="BC196" i="19" s="1"/>
  <c r="AG213" i="19"/>
  <c r="BC213" i="19" s="1"/>
  <c r="AG206" i="19"/>
  <c r="BC206" i="19" s="1"/>
  <c r="AG205" i="19"/>
  <c r="BC205" i="19" s="1"/>
  <c r="AG209" i="19"/>
  <c r="BC209" i="19" s="1"/>
  <c r="AG204" i="19"/>
  <c r="BC204" i="19" s="1"/>
  <c r="AG217" i="19"/>
  <c r="BC217" i="19" s="1"/>
  <c r="AG216" i="19"/>
  <c r="BC216" i="19" s="1"/>
  <c r="AG214" i="19"/>
  <c r="BC214" i="19" s="1"/>
  <c r="AG202" i="19"/>
  <c r="BC202" i="19" s="1"/>
  <c r="AQ179" i="19"/>
  <c r="BM179" i="19" s="1"/>
  <c r="AQ172" i="19"/>
  <c r="BM172" i="19" s="1"/>
  <c r="AQ165" i="19"/>
  <c r="BM165" i="19" s="1"/>
  <c r="AQ187" i="19"/>
  <c r="BM187" i="19" s="1"/>
  <c r="AQ166" i="19"/>
  <c r="BM166" i="19" s="1"/>
  <c r="AQ180" i="19"/>
  <c r="BM180" i="19" s="1"/>
  <c r="AQ173" i="19"/>
  <c r="BM173" i="19" s="1"/>
  <c r="AQ174" i="19"/>
  <c r="BM174" i="19" s="1"/>
  <c r="AQ167" i="19"/>
  <c r="BM167" i="19" s="1"/>
  <c r="AQ181" i="19"/>
  <c r="BM181" i="19" s="1"/>
  <c r="AQ185" i="19"/>
  <c r="BM185" i="19" s="1"/>
  <c r="AQ178" i="19"/>
  <c r="BM178" i="19" s="1"/>
  <c r="AQ171" i="19"/>
  <c r="BM171" i="19" s="1"/>
  <c r="AQ164" i="19"/>
  <c r="BM164" i="19" s="1"/>
  <c r="AQ186" i="19"/>
  <c r="BM186" i="19" s="1"/>
  <c r="AO350" i="19"/>
  <c r="BK350" i="19" s="1"/>
  <c r="AO364" i="19"/>
  <c r="BK364" i="19" s="1"/>
  <c r="AO353" i="19"/>
  <c r="BK353" i="19" s="1"/>
  <c r="AO351" i="19"/>
  <c r="BK351" i="19" s="1"/>
  <c r="AO368" i="19"/>
  <c r="BK368" i="19" s="1"/>
  <c r="AO361" i="19"/>
  <c r="BK361" i="19" s="1"/>
  <c r="AO359" i="19"/>
  <c r="BK359" i="19" s="1"/>
  <c r="AO355" i="19"/>
  <c r="BK355" i="19" s="1"/>
  <c r="AO360" i="19"/>
  <c r="BK360" i="19" s="1"/>
  <c r="AO372" i="19"/>
  <c r="BK372" i="19" s="1"/>
  <c r="AO363" i="19"/>
  <c r="BK363" i="19" s="1"/>
  <c r="AO365" i="19"/>
  <c r="BK365" i="19" s="1"/>
  <c r="AO371" i="19"/>
  <c r="BK371" i="19" s="1"/>
  <c r="AO367" i="19"/>
  <c r="BK367" i="19" s="1"/>
  <c r="AO357" i="19"/>
  <c r="BK357" i="19" s="1"/>
  <c r="AO373" i="19"/>
  <c r="BK373" i="19" s="1"/>
  <c r="AO352" i="19"/>
  <c r="BK352" i="19" s="1"/>
  <c r="AO356" i="19"/>
  <c r="BK356" i="19" s="1"/>
  <c r="AH505" i="19"/>
  <c r="BD505" i="19" s="1"/>
  <c r="AH527" i="19"/>
  <c r="BD527" i="19" s="1"/>
  <c r="AH512" i="19"/>
  <c r="BD512" i="19" s="1"/>
  <c r="AH513" i="19"/>
  <c r="BD513" i="19" s="1"/>
  <c r="AH506" i="19"/>
  <c r="BD506" i="19" s="1"/>
  <c r="AH520" i="19"/>
  <c r="BD520" i="19" s="1"/>
  <c r="AH521" i="19"/>
  <c r="BD521" i="19" s="1"/>
  <c r="AH514" i="19"/>
  <c r="BD514" i="19" s="1"/>
  <c r="AH528" i="19"/>
  <c r="BD528" i="19" s="1"/>
  <c r="AH518" i="19"/>
  <c r="BD518" i="19" s="1"/>
  <c r="AH524" i="19"/>
  <c r="BD524" i="19" s="1"/>
  <c r="AH517" i="19"/>
  <c r="BD517" i="19" s="1"/>
  <c r="AH526" i="19"/>
  <c r="BD526" i="19" s="1"/>
  <c r="AH511" i="19"/>
  <c r="BD511" i="19" s="1"/>
  <c r="AH525" i="19"/>
  <c r="BD525" i="19" s="1"/>
  <c r="AH509" i="19"/>
  <c r="BD509" i="19" s="1"/>
  <c r="AH507" i="19"/>
  <c r="BD507" i="19" s="1"/>
  <c r="AH510" i="19"/>
  <c r="BD510" i="19" s="1"/>
  <c r="AH515" i="19"/>
  <c r="BD515" i="19" s="1"/>
  <c r="AH523" i="19"/>
  <c r="BD523" i="19" s="1"/>
  <c r="AH522" i="19"/>
  <c r="BD522" i="19" s="1"/>
  <c r="AM607" i="19"/>
  <c r="BI607" i="19" s="1"/>
  <c r="AM621" i="19"/>
  <c r="BI621" i="19" s="1"/>
  <c r="AM598" i="19"/>
  <c r="BI598" i="19" s="1"/>
  <c r="AM615" i="19"/>
  <c r="BI615" i="19" s="1"/>
  <c r="AM600" i="19"/>
  <c r="BI600" i="19" s="1"/>
  <c r="AM606" i="19"/>
  <c r="BI606" i="19" s="1"/>
  <c r="AM602" i="19"/>
  <c r="BI602" i="19" s="1"/>
  <c r="AM608" i="19"/>
  <c r="BI608" i="19" s="1"/>
  <c r="AM614" i="19"/>
  <c r="BI614" i="19" s="1"/>
  <c r="AM604" i="19"/>
  <c r="BI604" i="19" s="1"/>
  <c r="AM610" i="19"/>
  <c r="BI610" i="19" s="1"/>
  <c r="AM616" i="19"/>
  <c r="BI616" i="19" s="1"/>
  <c r="AM609" i="19"/>
  <c r="BI609" i="19" s="1"/>
  <c r="AM605" i="19"/>
  <c r="BI605" i="19" s="1"/>
  <c r="AM619" i="19"/>
  <c r="BI619" i="19" s="1"/>
  <c r="AM599" i="19"/>
  <c r="BI599" i="19" s="1"/>
  <c r="AM613" i="19"/>
  <c r="BI613" i="19" s="1"/>
  <c r="AM617" i="19"/>
  <c r="BI617" i="19" s="1"/>
  <c r="AM601" i="19"/>
  <c r="BI601" i="19" s="1"/>
  <c r="AM603" i="19"/>
  <c r="BI603" i="19" s="1"/>
  <c r="AM611" i="19"/>
  <c r="BI611" i="19" s="1"/>
  <c r="AM618" i="19"/>
  <c r="BI618" i="19" s="1"/>
  <c r="AQ184" i="19"/>
  <c r="BM184" i="19" s="1"/>
  <c r="AH397" i="19"/>
  <c r="BD397" i="19" s="1"/>
  <c r="AQ176" i="19"/>
  <c r="BM176" i="19" s="1"/>
  <c r="AN244" i="19"/>
  <c r="BJ244" i="19" s="1"/>
  <c r="AO370" i="19"/>
  <c r="BK370" i="19" s="1"/>
  <c r="AH519" i="19"/>
  <c r="BD519" i="19" s="1"/>
  <c r="AK320" i="19"/>
  <c r="BG320" i="19" s="1"/>
  <c r="AK327" i="19"/>
  <c r="BG327" i="19" s="1"/>
  <c r="AK341" i="19"/>
  <c r="BG341" i="19" s="1"/>
  <c r="AK329" i="19"/>
  <c r="BG329" i="19" s="1"/>
  <c r="AK322" i="19"/>
  <c r="BG322" i="19" s="1"/>
  <c r="AK323" i="19"/>
  <c r="BG323" i="19" s="1"/>
  <c r="AK337" i="19"/>
  <c r="BG337" i="19" s="1"/>
  <c r="AK330" i="19"/>
  <c r="BG330" i="19" s="1"/>
  <c r="AK331" i="19"/>
  <c r="BG331" i="19" s="1"/>
  <c r="AK324" i="19"/>
  <c r="BG324" i="19" s="1"/>
  <c r="AK338" i="19"/>
  <c r="BG338" i="19" s="1"/>
  <c r="AK339" i="19"/>
  <c r="BG339" i="19" s="1"/>
  <c r="AK332" i="19"/>
  <c r="BG332" i="19" s="1"/>
  <c r="AK325" i="19"/>
  <c r="BG325" i="19" s="1"/>
  <c r="AK321" i="19"/>
  <c r="BG321" i="19" s="1"/>
  <c r="AK328" i="19"/>
  <c r="BG328" i="19" s="1"/>
  <c r="AO586" i="19"/>
  <c r="BK586" i="19" s="1"/>
  <c r="AO584" i="19"/>
  <c r="BK584" i="19" s="1"/>
  <c r="AO580" i="19"/>
  <c r="BK580" i="19" s="1"/>
  <c r="AO582" i="19"/>
  <c r="BK582" i="19" s="1"/>
  <c r="AO571" i="19"/>
  <c r="BK571" i="19" s="1"/>
  <c r="AO588" i="19"/>
  <c r="BK588" i="19" s="1"/>
  <c r="AO590" i="19"/>
  <c r="BK590" i="19" s="1"/>
  <c r="AO579" i="19"/>
  <c r="BK579" i="19" s="1"/>
  <c r="AO574" i="19"/>
  <c r="BK574" i="19" s="1"/>
  <c r="AO567" i="19"/>
  <c r="BK567" i="19" s="1"/>
  <c r="AO573" i="19"/>
  <c r="BK573" i="19" s="1"/>
  <c r="AO587" i="19"/>
  <c r="BK587" i="19" s="1"/>
  <c r="AO570" i="19"/>
  <c r="BK570" i="19" s="1"/>
  <c r="AO568" i="19"/>
  <c r="BK568" i="19" s="1"/>
  <c r="AO585" i="19"/>
  <c r="BK585" i="19" s="1"/>
  <c r="AO578" i="19"/>
  <c r="BK578" i="19" s="1"/>
  <c r="AO576" i="19"/>
  <c r="BK576" i="19" s="1"/>
  <c r="AO572" i="19"/>
  <c r="BK572" i="19" s="1"/>
  <c r="AO575" i="19"/>
  <c r="BK575" i="19" s="1"/>
  <c r="AO583" i="19"/>
  <c r="BK583" i="19" s="1"/>
  <c r="AO581" i="19"/>
  <c r="BK581" i="19" s="1"/>
  <c r="AO589" i="19"/>
  <c r="BK589" i="19" s="1"/>
  <c r="AO569" i="19"/>
  <c r="BK569" i="19" s="1"/>
  <c r="U261" i="4"/>
  <c r="AI174" i="19"/>
  <c r="BE174" i="19" s="1"/>
  <c r="AI182" i="19"/>
  <c r="BE182" i="19" s="1"/>
  <c r="AI167" i="19"/>
  <c r="BE167" i="19" s="1"/>
  <c r="AI168" i="19"/>
  <c r="BE168" i="19" s="1"/>
  <c r="AI169" i="19"/>
  <c r="BE169" i="19" s="1"/>
  <c r="AI175" i="19"/>
  <c r="BE175" i="19" s="1"/>
  <c r="AI176" i="19"/>
  <c r="BE176" i="19" s="1"/>
  <c r="AI177" i="19"/>
  <c r="BE177" i="19" s="1"/>
  <c r="AI183" i="19"/>
  <c r="BE183" i="19" s="1"/>
  <c r="AI184" i="19"/>
  <c r="BE184" i="19" s="1"/>
  <c r="AI166" i="19"/>
  <c r="BE166" i="19" s="1"/>
  <c r="AI180" i="19"/>
  <c r="BE180" i="19" s="1"/>
  <c r="AI178" i="19"/>
  <c r="BE178" i="19" s="1"/>
  <c r="AI165" i="19"/>
  <c r="BE165" i="19" s="1"/>
  <c r="AI186" i="19"/>
  <c r="BE186" i="19" s="1"/>
  <c r="AM328" i="19"/>
  <c r="BI328" i="19" s="1"/>
  <c r="AM321" i="19"/>
  <c r="BI321" i="19" s="1"/>
  <c r="AM319" i="19"/>
  <c r="BI319" i="19" s="1"/>
  <c r="AM336" i="19"/>
  <c r="BI336" i="19" s="1"/>
  <c r="AM329" i="19"/>
  <c r="BI329" i="19" s="1"/>
  <c r="AM327" i="19"/>
  <c r="BI327" i="19" s="1"/>
  <c r="AM323" i="19"/>
  <c r="BI323" i="19" s="1"/>
  <c r="AM337" i="19"/>
  <c r="BI337" i="19" s="1"/>
  <c r="AM335" i="19"/>
  <c r="BI335" i="19" s="1"/>
  <c r="AM331" i="19"/>
  <c r="BI331" i="19" s="1"/>
  <c r="AM322" i="19"/>
  <c r="BI322" i="19" s="1"/>
  <c r="AM330" i="19"/>
  <c r="BI330" i="19" s="1"/>
  <c r="AM320" i="19"/>
  <c r="BI320" i="19" s="1"/>
  <c r="AM342" i="19"/>
  <c r="BI342" i="19" s="1"/>
  <c r="AM340" i="19"/>
  <c r="BI340" i="19" s="1"/>
  <c r="AQ182" i="19"/>
  <c r="BM182" i="19" s="1"/>
  <c r="AN227" i="19"/>
  <c r="BJ227" i="19" s="1"/>
  <c r="AM334" i="19"/>
  <c r="BI334" i="19" s="1"/>
  <c r="AQ168" i="19"/>
  <c r="BM168" i="19" s="1"/>
  <c r="AN242" i="19"/>
  <c r="BJ242" i="19" s="1"/>
  <c r="AP269" i="19"/>
  <c r="BL269" i="19" s="1"/>
  <c r="AO362" i="19"/>
  <c r="BK362" i="19" s="1"/>
  <c r="AI181" i="19"/>
  <c r="BE181" i="19" s="1"/>
  <c r="AQ170" i="19"/>
  <c r="BM170" i="19" s="1"/>
  <c r="AN234" i="19"/>
  <c r="BJ234" i="19" s="1"/>
  <c r="AM341" i="19"/>
  <c r="BI341" i="19" s="1"/>
  <c r="AK326" i="19"/>
  <c r="BG326" i="19" s="1"/>
  <c r="AO354" i="19"/>
  <c r="BK354" i="19" s="1"/>
  <c r="AH396" i="19"/>
  <c r="BD396" i="19" s="1"/>
  <c r="AH508" i="19"/>
  <c r="BD508" i="19" s="1"/>
  <c r="AM620" i="19"/>
  <c r="BI620" i="19" s="1"/>
  <c r="AP270" i="19"/>
  <c r="BL270" i="19" s="1"/>
  <c r="AP262" i="19"/>
  <c r="BL262" i="19" s="1"/>
  <c r="AP268" i="19"/>
  <c r="BL268" i="19" s="1"/>
  <c r="AP275" i="19"/>
  <c r="BL275" i="19" s="1"/>
  <c r="K537" i="19"/>
  <c r="AG536" i="19"/>
  <c r="BC536" i="19" s="1"/>
  <c r="AM514" i="19"/>
  <c r="BI514" i="19" s="1"/>
  <c r="AM516" i="19"/>
  <c r="BI516" i="19" s="1"/>
  <c r="AM505" i="19"/>
  <c r="BI505" i="19" s="1"/>
  <c r="AM522" i="19"/>
  <c r="BI522" i="19" s="1"/>
  <c r="AM507" i="19"/>
  <c r="BI507" i="19" s="1"/>
  <c r="AM513" i="19"/>
  <c r="BI513" i="19" s="1"/>
  <c r="AM509" i="19"/>
  <c r="BI509" i="19" s="1"/>
  <c r="AM515" i="19"/>
  <c r="BI515" i="19" s="1"/>
  <c r="AM521" i="19"/>
  <c r="BI521" i="19" s="1"/>
  <c r="AM519" i="19"/>
  <c r="BI519" i="19" s="1"/>
  <c r="AM512" i="19"/>
  <c r="BI512" i="19" s="1"/>
  <c r="AM518" i="19"/>
  <c r="BI518" i="19" s="1"/>
  <c r="AM527" i="19"/>
  <c r="BI527" i="19" s="1"/>
  <c r="AM520" i="19"/>
  <c r="BI520" i="19" s="1"/>
  <c r="AM526" i="19"/>
  <c r="BI526" i="19" s="1"/>
  <c r="AM523" i="19"/>
  <c r="BI523" i="19" s="1"/>
  <c r="AM510" i="19"/>
  <c r="BI510" i="19" s="1"/>
  <c r="AM524" i="19"/>
  <c r="BI524" i="19" s="1"/>
  <c r="AM511" i="19"/>
  <c r="BI511" i="19" s="1"/>
  <c r="AM508" i="19"/>
  <c r="BI508" i="19" s="1"/>
  <c r="AM528" i="19"/>
  <c r="BI528" i="19" s="1"/>
  <c r="AI179" i="19"/>
  <c r="BE179" i="19" s="1"/>
  <c r="AK340" i="19"/>
  <c r="BG340" i="19" s="1"/>
  <c r="AI170" i="19"/>
  <c r="BE170" i="19" s="1"/>
  <c r="AN248" i="19"/>
  <c r="BJ248" i="19" s="1"/>
  <c r="AM339" i="19"/>
  <c r="BI339" i="19" s="1"/>
  <c r="AK334" i="19"/>
  <c r="BG334" i="19" s="1"/>
  <c r="AH516" i="19"/>
  <c r="BD516" i="19" s="1"/>
  <c r="AI173" i="19"/>
  <c r="BE173" i="19" s="1"/>
  <c r="AQ183" i="19"/>
  <c r="BM183" i="19" s="1"/>
  <c r="AN226" i="19"/>
  <c r="BJ226" i="19" s="1"/>
  <c r="AP276" i="19"/>
  <c r="BL276" i="19" s="1"/>
  <c r="AM333" i="19"/>
  <c r="BI333" i="19" s="1"/>
  <c r="AK336" i="19"/>
  <c r="BG336" i="19" s="1"/>
  <c r="AO369" i="19"/>
  <c r="BK369" i="19" s="1"/>
  <c r="AH401" i="19"/>
  <c r="BD401" i="19" s="1"/>
  <c r="AM612" i="19"/>
  <c r="BI612" i="19" s="1"/>
  <c r="AG218" i="19"/>
  <c r="BC218" i="19" s="1"/>
  <c r="AO73" i="19"/>
  <c r="BK73" i="19" s="1"/>
  <c r="AO84" i="19"/>
  <c r="BK84" i="19" s="1"/>
  <c r="AO82" i="19"/>
  <c r="BK82" i="19" s="1"/>
  <c r="AH89" i="19"/>
  <c r="BD89" i="19" s="1"/>
  <c r="AO80" i="19"/>
  <c r="BK80" i="19" s="1"/>
  <c r="AH78" i="19"/>
  <c r="BD78" i="19" s="1"/>
  <c r="AH93" i="19"/>
  <c r="BD93" i="19" s="1"/>
  <c r="AK177" i="19"/>
  <c r="BG177" i="19" s="1"/>
  <c r="AC172" i="19"/>
  <c r="AY172" i="19" s="1"/>
  <c r="AC166" i="19"/>
  <c r="AY166" i="19" s="1"/>
  <c r="AQ206" i="19"/>
  <c r="BM206" i="19" s="1"/>
  <c r="AQ216" i="19"/>
  <c r="BM216" i="19" s="1"/>
  <c r="AH227" i="19"/>
  <c r="BD227" i="19" s="1"/>
  <c r="AH229" i="19"/>
  <c r="BD229" i="19" s="1"/>
  <c r="AI395" i="19"/>
  <c r="BE395" i="19" s="1"/>
  <c r="AO78" i="19"/>
  <c r="BK78" i="19" s="1"/>
  <c r="AO72" i="19"/>
  <c r="BK72" i="19" s="1"/>
  <c r="AO87" i="19"/>
  <c r="BK87" i="19" s="1"/>
  <c r="AH81" i="19"/>
  <c r="BD81" i="19" s="1"/>
  <c r="AH85" i="19"/>
  <c r="BD85" i="19" s="1"/>
  <c r="AH71" i="19"/>
  <c r="BD71" i="19" s="1"/>
  <c r="AK169" i="19"/>
  <c r="BG169" i="19" s="1"/>
  <c r="AC165" i="19"/>
  <c r="AY165" i="19" s="1"/>
  <c r="AC164" i="19"/>
  <c r="AY164" i="19" s="1"/>
  <c r="AC187" i="19"/>
  <c r="AY187" i="19" s="1"/>
  <c r="AQ210" i="19"/>
  <c r="BM210" i="19" s="1"/>
  <c r="AQ198" i="19"/>
  <c r="BM198" i="19" s="1"/>
  <c r="AQ208" i="19"/>
  <c r="BM208" i="19" s="1"/>
  <c r="AH236" i="19"/>
  <c r="BD236" i="19" s="1"/>
  <c r="AH246" i="19"/>
  <c r="BD246" i="19" s="1"/>
  <c r="AH242" i="19"/>
  <c r="BD242" i="19" s="1"/>
  <c r="AL309" i="19"/>
  <c r="BH309" i="19" s="1"/>
  <c r="AL290" i="19"/>
  <c r="BH290" i="19" s="1"/>
  <c r="AL297" i="19"/>
  <c r="BH297" i="19" s="1"/>
  <c r="AH295" i="19"/>
  <c r="BD295" i="19" s="1"/>
  <c r="AH294" i="19"/>
  <c r="BD294" i="19" s="1"/>
  <c r="AH309" i="19"/>
  <c r="BD309" i="19" s="1"/>
  <c r="O381" i="4"/>
  <c r="T241" i="4"/>
  <c r="AO550" i="19"/>
  <c r="BK550" i="19" s="1"/>
  <c r="AO548" i="19"/>
  <c r="BK548" i="19" s="1"/>
  <c r="AO549" i="19"/>
  <c r="BK549" i="19" s="1"/>
  <c r="AO536" i="19"/>
  <c r="BK536" i="19" s="1"/>
  <c r="AO558" i="19"/>
  <c r="BK558" i="19" s="1"/>
  <c r="AO556" i="19"/>
  <c r="BK556" i="19" s="1"/>
  <c r="AO544" i="19"/>
  <c r="BK544" i="19" s="1"/>
  <c r="AO541" i="19"/>
  <c r="BK541" i="19" s="1"/>
  <c r="AO543" i="19"/>
  <c r="BK543" i="19" s="1"/>
  <c r="AO547" i="19"/>
  <c r="BK547" i="19" s="1"/>
  <c r="AO545" i="19"/>
  <c r="BK545" i="19" s="1"/>
  <c r="AO538" i="19"/>
  <c r="BK538" i="19" s="1"/>
  <c r="AO555" i="19"/>
  <c r="BK555" i="19" s="1"/>
  <c r="AO553" i="19"/>
  <c r="BK553" i="19" s="1"/>
  <c r="AO546" i="19"/>
  <c r="BK546" i="19" s="1"/>
  <c r="P401" i="4"/>
  <c r="AJ572" i="19"/>
  <c r="BF572" i="19" s="1"/>
  <c r="AJ587" i="19"/>
  <c r="BF587" i="19" s="1"/>
  <c r="AJ585" i="19"/>
  <c r="BF585" i="19" s="1"/>
  <c r="AJ578" i="19"/>
  <c r="BF578" i="19" s="1"/>
  <c r="AI383" i="19"/>
  <c r="BE383" i="19" s="1"/>
  <c r="AI396" i="19"/>
  <c r="BE396" i="19" s="1"/>
  <c r="AN206" i="19"/>
  <c r="BJ206" i="19" s="1"/>
  <c r="AN214" i="19"/>
  <c r="BJ214" i="19" s="1"/>
  <c r="AN197" i="19"/>
  <c r="BJ197" i="19" s="1"/>
  <c r="AN196" i="19"/>
  <c r="BJ196" i="19" s="1"/>
  <c r="AN211" i="19"/>
  <c r="BJ211" i="19" s="1"/>
  <c r="AF149" i="19"/>
  <c r="BB149" i="19" s="1"/>
  <c r="AF142" i="19"/>
  <c r="BB142" i="19" s="1"/>
  <c r="AF155" i="19"/>
  <c r="BB155" i="19" s="1"/>
  <c r="AF146" i="19"/>
  <c r="BB146" i="19" s="1"/>
  <c r="AF144" i="19"/>
  <c r="BB144" i="19" s="1"/>
  <c r="AF154" i="19"/>
  <c r="BB154" i="19" s="1"/>
  <c r="AF153" i="19"/>
  <c r="BB153" i="19" s="1"/>
  <c r="AF140" i="19"/>
  <c r="BB140" i="19" s="1"/>
  <c r="AF138" i="19"/>
  <c r="BB138" i="19" s="1"/>
  <c r="AF151" i="19"/>
  <c r="BB151" i="19" s="1"/>
  <c r="AF156" i="19"/>
  <c r="BB156" i="19" s="1"/>
  <c r="AF147" i="19"/>
  <c r="BB147" i="19" s="1"/>
  <c r="AF145" i="19"/>
  <c r="BB145" i="19" s="1"/>
  <c r="AF152" i="19"/>
  <c r="BB152" i="19" s="1"/>
  <c r="AF133" i="19"/>
  <c r="BB133" i="19" s="1"/>
  <c r="AF137" i="19"/>
  <c r="BB137" i="19" s="1"/>
  <c r="AF141" i="19"/>
  <c r="BB141" i="19" s="1"/>
  <c r="AF148" i="19"/>
  <c r="BB148" i="19" s="1"/>
  <c r="AF139" i="19"/>
  <c r="BB139" i="19" s="1"/>
  <c r="AI611" i="19"/>
  <c r="BE611" i="19" s="1"/>
  <c r="AI609" i="19"/>
  <c r="BE609" i="19" s="1"/>
  <c r="AI602" i="19"/>
  <c r="BE602" i="19" s="1"/>
  <c r="AI619" i="19"/>
  <c r="BE619" i="19" s="1"/>
  <c r="AI617" i="19"/>
  <c r="BE617" i="19" s="1"/>
  <c r="AI610" i="19"/>
  <c r="BE610" i="19" s="1"/>
  <c r="AI598" i="19"/>
  <c r="BE598" i="19" s="1"/>
  <c r="AI604" i="19"/>
  <c r="BE604" i="19" s="1"/>
  <c r="AI618" i="19"/>
  <c r="BE618" i="19" s="1"/>
  <c r="AI600" i="19"/>
  <c r="BE600" i="19" s="1"/>
  <c r="AI606" i="19"/>
  <c r="BE606" i="19" s="1"/>
  <c r="AI612" i="19"/>
  <c r="BE612" i="19" s="1"/>
  <c r="AI613" i="19"/>
  <c r="BE613" i="19" s="1"/>
  <c r="AI621" i="19"/>
  <c r="BE621" i="19" s="1"/>
  <c r="AI607" i="19"/>
  <c r="BE607" i="19" s="1"/>
  <c r="AI603" i="19"/>
  <c r="BE603" i="19" s="1"/>
  <c r="AI601" i="19"/>
  <c r="BE601" i="19" s="1"/>
  <c r="AI615" i="19"/>
  <c r="BE615" i="19" s="1"/>
  <c r="AO521" i="19"/>
  <c r="BK521" i="19" s="1"/>
  <c r="AO514" i="19"/>
  <c r="BK514" i="19" s="1"/>
  <c r="AO520" i="19"/>
  <c r="BK520" i="19" s="1"/>
  <c r="AO508" i="19"/>
  <c r="BK508" i="19" s="1"/>
  <c r="AO522" i="19"/>
  <c r="BK522" i="19" s="1"/>
  <c r="AO528" i="19"/>
  <c r="BK528" i="19" s="1"/>
  <c r="AO516" i="19"/>
  <c r="BK516" i="19" s="1"/>
  <c r="AO510" i="19"/>
  <c r="BK510" i="19" s="1"/>
  <c r="AO507" i="19"/>
  <c r="BK507" i="19" s="1"/>
  <c r="AO519" i="19"/>
  <c r="BK519" i="19" s="1"/>
  <c r="AO517" i="19"/>
  <c r="BK517" i="19" s="1"/>
  <c r="AO518" i="19"/>
  <c r="BK518" i="19" s="1"/>
  <c r="AO505" i="19"/>
  <c r="BK505" i="19" s="1"/>
  <c r="AO527" i="19"/>
  <c r="BK527" i="19" s="1"/>
  <c r="AO525" i="19"/>
  <c r="BK525" i="19" s="1"/>
  <c r="AP448" i="19"/>
  <c r="BL448" i="19" s="1"/>
  <c r="AP454" i="19"/>
  <c r="BL454" i="19" s="1"/>
  <c r="AP452" i="19"/>
  <c r="BL452" i="19" s="1"/>
  <c r="AP456" i="19"/>
  <c r="BL456" i="19" s="1"/>
  <c r="AP462" i="19"/>
  <c r="BL462" i="19" s="1"/>
  <c r="AP460" i="19"/>
  <c r="BL460" i="19" s="1"/>
  <c r="AP443" i="19"/>
  <c r="BL443" i="19" s="1"/>
  <c r="AP449" i="19"/>
  <c r="BL449" i="19" s="1"/>
  <c r="AP455" i="19"/>
  <c r="BL455" i="19" s="1"/>
  <c r="AP451" i="19"/>
  <c r="BL451" i="19" s="1"/>
  <c r="AP457" i="19"/>
  <c r="BL457" i="19" s="1"/>
  <c r="AP463" i="19"/>
  <c r="BL463" i="19" s="1"/>
  <c r="Q382" i="19"/>
  <c r="AM381" i="19"/>
  <c r="BI381" i="19" s="1"/>
  <c r="AO81" i="19"/>
  <c r="BK81" i="19" s="1"/>
  <c r="AO92" i="19"/>
  <c r="BK92" i="19" s="1"/>
  <c r="AO90" i="19"/>
  <c r="BK90" i="19" s="1"/>
  <c r="AH73" i="19"/>
  <c r="BD73" i="19" s="1"/>
  <c r="AH88" i="19"/>
  <c r="BD88" i="19" s="1"/>
  <c r="AH74" i="19"/>
  <c r="BD74" i="19" s="1"/>
  <c r="AK170" i="19"/>
  <c r="BG170" i="19" s="1"/>
  <c r="AK168" i="19"/>
  <c r="BG168" i="19" s="1"/>
  <c r="AC183" i="19"/>
  <c r="AY183" i="19" s="1"/>
  <c r="AC169" i="19"/>
  <c r="AY169" i="19" s="1"/>
  <c r="AC176" i="19"/>
  <c r="AY176" i="19" s="1"/>
  <c r="AM204" i="19"/>
  <c r="BI204" i="19" s="1"/>
  <c r="AQ199" i="19"/>
  <c r="BM199" i="19" s="1"/>
  <c r="AQ203" i="19"/>
  <c r="BM203" i="19" s="1"/>
  <c r="AQ197" i="19"/>
  <c r="BM197" i="19" s="1"/>
  <c r="AH233" i="19"/>
  <c r="BD233" i="19" s="1"/>
  <c r="AH232" i="19"/>
  <c r="BD232" i="19" s="1"/>
  <c r="AH239" i="19"/>
  <c r="BD239" i="19" s="1"/>
  <c r="AL294" i="19"/>
  <c r="BH294" i="19" s="1"/>
  <c r="AL296" i="19"/>
  <c r="BH296" i="19" s="1"/>
  <c r="AL308" i="19"/>
  <c r="BH308" i="19" s="1"/>
  <c r="AH298" i="19"/>
  <c r="BD298" i="19" s="1"/>
  <c r="AH289" i="19"/>
  <c r="BD289" i="19" s="1"/>
  <c r="AH308" i="19"/>
  <c r="BD308" i="19" s="1"/>
  <c r="AP447" i="19"/>
  <c r="BL447" i="19" s="1"/>
  <c r="AP450" i="19"/>
  <c r="BL450" i="19" s="1"/>
  <c r="AO509" i="19"/>
  <c r="BK509" i="19" s="1"/>
  <c r="AO551" i="19"/>
  <c r="BK551" i="19" s="1"/>
  <c r="AI620" i="19"/>
  <c r="BE620" i="19" s="1"/>
  <c r="AF143" i="19"/>
  <c r="BB143" i="19" s="1"/>
  <c r="P121" i="4"/>
  <c r="AK167" i="19"/>
  <c r="BG167" i="19" s="1"/>
  <c r="AC175" i="19"/>
  <c r="AY175" i="19" s="1"/>
  <c r="AC182" i="19"/>
  <c r="AY182" i="19" s="1"/>
  <c r="AC168" i="19"/>
  <c r="AY168" i="19" s="1"/>
  <c r="AQ217" i="19"/>
  <c r="BM217" i="19" s="1"/>
  <c r="AQ196" i="19"/>
  <c r="BM196" i="19" s="1"/>
  <c r="AQ195" i="19"/>
  <c r="BM195" i="19" s="1"/>
  <c r="AH243" i="19"/>
  <c r="BD243" i="19" s="1"/>
  <c r="AH245" i="19"/>
  <c r="BD245" i="19" s="1"/>
  <c r="AH231" i="19"/>
  <c r="BD231" i="19" s="1"/>
  <c r="AL307" i="19"/>
  <c r="BH307" i="19" s="1"/>
  <c r="AL288" i="19"/>
  <c r="BH288" i="19" s="1"/>
  <c r="AL300" i="19"/>
  <c r="BH300" i="19" s="1"/>
  <c r="AH290" i="19"/>
  <c r="BD290" i="19" s="1"/>
  <c r="AH292" i="19"/>
  <c r="BD292" i="19" s="1"/>
  <c r="AH304" i="19"/>
  <c r="BD304" i="19" s="1"/>
  <c r="AP466" i="19"/>
  <c r="BL466" i="19" s="1"/>
  <c r="AP464" i="19"/>
  <c r="BL464" i="19" s="1"/>
  <c r="AO526" i="19"/>
  <c r="BK526" i="19" s="1"/>
  <c r="AO540" i="19"/>
  <c r="BK540" i="19" s="1"/>
  <c r="AI605" i="19"/>
  <c r="BE605" i="19" s="1"/>
  <c r="AH94" i="19"/>
  <c r="BD94" i="19" s="1"/>
  <c r="AO94" i="19"/>
  <c r="BK94" i="19" s="1"/>
  <c r="AO88" i="19"/>
  <c r="BK88" i="19" s="1"/>
  <c r="AO74" i="19"/>
  <c r="BK74" i="19" s="1"/>
  <c r="AH86" i="19"/>
  <c r="BD86" i="19" s="1"/>
  <c r="AH72" i="19"/>
  <c r="BD72" i="19" s="1"/>
  <c r="AH87" i="19"/>
  <c r="BD87" i="19" s="1"/>
  <c r="AK180" i="19"/>
  <c r="BG180" i="19" s="1"/>
  <c r="AC181" i="19"/>
  <c r="AY181" i="19" s="1"/>
  <c r="AC180" i="19"/>
  <c r="AY180" i="19" s="1"/>
  <c r="AC174" i="19"/>
  <c r="AY174" i="19" s="1"/>
  <c r="AQ209" i="19"/>
  <c r="BM209" i="19" s="1"/>
  <c r="AQ214" i="19"/>
  <c r="BM214" i="19" s="1"/>
  <c r="AQ212" i="19"/>
  <c r="BM212" i="19" s="1"/>
  <c r="AH230" i="19"/>
  <c r="BD230" i="19" s="1"/>
  <c r="AH235" i="19"/>
  <c r="BD235" i="19" s="1"/>
  <c r="AH237" i="19"/>
  <c r="BD237" i="19" s="1"/>
  <c r="AL299" i="19"/>
  <c r="BH299" i="19" s="1"/>
  <c r="AL306" i="19"/>
  <c r="BH306" i="19" s="1"/>
  <c r="AL292" i="19"/>
  <c r="BH292" i="19" s="1"/>
  <c r="AH311" i="19"/>
  <c r="BD311" i="19" s="1"/>
  <c r="AH310" i="19"/>
  <c r="BD310" i="19" s="1"/>
  <c r="AH296" i="19"/>
  <c r="BD296" i="19" s="1"/>
  <c r="AP444" i="19"/>
  <c r="BL444" i="19" s="1"/>
  <c r="AO506" i="19"/>
  <c r="BK506" i="19" s="1"/>
  <c r="AO537" i="19"/>
  <c r="BK537" i="19" s="1"/>
  <c r="AI614" i="19"/>
  <c r="BE614" i="19" s="1"/>
  <c r="AF136" i="19"/>
  <c r="BB136" i="19" s="1"/>
  <c r="AF135" i="19"/>
  <c r="BB135" i="19" s="1"/>
  <c r="S341" i="4"/>
  <c r="AH80" i="19"/>
  <c r="BD80" i="19" s="1"/>
  <c r="AO86" i="19"/>
  <c r="BK86" i="19" s="1"/>
  <c r="AL291" i="19"/>
  <c r="BH291" i="19" s="1"/>
  <c r="AL298" i="19"/>
  <c r="BH298" i="19" s="1"/>
  <c r="AH303" i="19"/>
  <c r="BD303" i="19" s="1"/>
  <c r="AH302" i="19"/>
  <c r="BD302" i="19" s="1"/>
  <c r="AP465" i="19"/>
  <c r="BL465" i="19" s="1"/>
  <c r="AO511" i="19"/>
  <c r="BK511" i="19" s="1"/>
  <c r="AO557" i="19"/>
  <c r="BK557" i="19" s="1"/>
  <c r="AI616" i="19"/>
  <c r="BE616" i="19" s="1"/>
  <c r="AF134" i="19"/>
  <c r="BB134" i="19" s="1"/>
  <c r="O181" i="4"/>
  <c r="O401" i="4"/>
  <c r="V241" i="4"/>
  <c r="AN631" i="19"/>
  <c r="BJ631" i="19" s="1"/>
  <c r="AN638" i="19"/>
  <c r="BJ638" i="19" s="1"/>
  <c r="AI646" i="19"/>
  <c r="BE646" i="19" s="1"/>
  <c r="AI652" i="19"/>
  <c r="BE652" i="19" s="1"/>
  <c r="AI631" i="19"/>
  <c r="BE631" i="19" s="1"/>
  <c r="AP639" i="19"/>
  <c r="BL639" i="19" s="1"/>
  <c r="AP643" i="19"/>
  <c r="BL643" i="19" s="1"/>
  <c r="U201" i="4"/>
  <c r="T181" i="4"/>
  <c r="Q341" i="4"/>
  <c r="O141" i="4"/>
  <c r="O341" i="4"/>
  <c r="V201" i="4"/>
  <c r="S261" i="4"/>
  <c r="S381" i="4"/>
  <c r="V181" i="4"/>
  <c r="P281" i="4"/>
  <c r="W201" i="4"/>
  <c r="S401" i="4"/>
  <c r="S221" i="4"/>
  <c r="N181" i="4"/>
  <c r="N281" i="4"/>
  <c r="L361" i="4"/>
  <c r="R281" i="4"/>
  <c r="V301" i="4"/>
  <c r="M161" i="4"/>
  <c r="AN644" i="19"/>
  <c r="BJ644" i="19" s="1"/>
  <c r="AI638" i="19"/>
  <c r="BE638" i="19" s="1"/>
  <c r="AI645" i="19"/>
  <c r="BE645" i="19" s="1"/>
  <c r="V121" i="4"/>
  <c r="P201" i="4"/>
  <c r="Q81" i="4"/>
  <c r="R221" i="4"/>
  <c r="T201" i="4"/>
  <c r="Q221" i="4"/>
  <c r="S161" i="4"/>
  <c r="L201" i="4"/>
  <c r="M301" i="4"/>
  <c r="T341" i="4"/>
  <c r="Q181" i="4"/>
  <c r="Q381" i="4"/>
  <c r="U361" i="4"/>
  <c r="N381" i="4"/>
  <c r="V321" i="4"/>
  <c r="R161" i="4"/>
  <c r="W141" i="4"/>
  <c r="T261" i="4"/>
  <c r="P381" i="4"/>
  <c r="W181" i="4"/>
  <c r="N81" i="4"/>
  <c r="W161" i="4"/>
  <c r="U181" i="4"/>
  <c r="P161" i="4"/>
  <c r="S181" i="4"/>
  <c r="R261" i="4"/>
  <c r="W241" i="4"/>
  <c r="L181" i="4"/>
  <c r="AN521" i="19"/>
  <c r="BJ521" i="19" s="1"/>
  <c r="AN517" i="19"/>
  <c r="BJ517" i="19" s="1"/>
  <c r="AN523" i="19"/>
  <c r="BJ523" i="19" s="1"/>
  <c r="AN511" i="19"/>
  <c r="BJ511" i="19" s="1"/>
  <c r="AN525" i="19"/>
  <c r="BJ525" i="19" s="1"/>
  <c r="AN510" i="19"/>
  <c r="BJ510" i="19" s="1"/>
  <c r="AN519" i="19"/>
  <c r="BJ519" i="19" s="1"/>
  <c r="AN505" i="19"/>
  <c r="BJ505" i="19" s="1"/>
  <c r="AN518" i="19"/>
  <c r="BJ518" i="19" s="1"/>
  <c r="AN527" i="19"/>
  <c r="BJ527" i="19" s="1"/>
  <c r="AN512" i="19"/>
  <c r="BJ512" i="19" s="1"/>
  <c r="AN526" i="19"/>
  <c r="BJ526" i="19" s="1"/>
  <c r="AN508" i="19"/>
  <c r="BJ508" i="19" s="1"/>
  <c r="AN514" i="19"/>
  <c r="BJ514" i="19" s="1"/>
  <c r="AN528" i="19"/>
  <c r="BJ528" i="19" s="1"/>
  <c r="AN520" i="19"/>
  <c r="BJ520" i="19" s="1"/>
  <c r="AN524" i="19"/>
  <c r="BJ524" i="19" s="1"/>
  <c r="AN507" i="19"/>
  <c r="BJ507" i="19" s="1"/>
  <c r="AN515" i="19"/>
  <c r="BJ515" i="19" s="1"/>
  <c r="AN516" i="19"/>
  <c r="BJ516" i="19" s="1"/>
  <c r="AN513" i="19"/>
  <c r="BJ513" i="19" s="1"/>
  <c r="AN506" i="19"/>
  <c r="BJ506" i="19" s="1"/>
  <c r="AJ205" i="19"/>
  <c r="BF205" i="19" s="1"/>
  <c r="AJ202" i="19"/>
  <c r="BF202" i="19" s="1"/>
  <c r="AJ209" i="19"/>
  <c r="BF209" i="19" s="1"/>
  <c r="AJ217" i="19"/>
  <c r="BF217" i="19" s="1"/>
  <c r="AJ216" i="19"/>
  <c r="BF216" i="19" s="1"/>
  <c r="AJ218" i="19"/>
  <c r="BF218" i="19" s="1"/>
  <c r="AJ204" i="19"/>
  <c r="BF204" i="19" s="1"/>
  <c r="AJ201" i="19"/>
  <c r="BF201" i="19" s="1"/>
  <c r="AJ213" i="19"/>
  <c r="BF213" i="19" s="1"/>
  <c r="AJ208" i="19"/>
  <c r="BF208" i="19" s="1"/>
  <c r="AJ196" i="19"/>
  <c r="BF196" i="19" s="1"/>
  <c r="AJ214" i="19"/>
  <c r="BF214" i="19" s="1"/>
  <c r="AJ200" i="19"/>
  <c r="BF200" i="19" s="1"/>
  <c r="AJ211" i="19"/>
  <c r="BF211" i="19" s="1"/>
  <c r="AJ197" i="19"/>
  <c r="BF197" i="19" s="1"/>
  <c r="AJ203" i="19"/>
  <c r="BF203" i="19" s="1"/>
  <c r="AJ198" i="19"/>
  <c r="BF198" i="19" s="1"/>
  <c r="AJ207" i="19"/>
  <c r="BF207" i="19" s="1"/>
  <c r="AJ206" i="19"/>
  <c r="BF206" i="19" s="1"/>
  <c r="AJ215" i="19"/>
  <c r="BF215" i="19" s="1"/>
  <c r="AJ210" i="19"/>
  <c r="BF210" i="19" s="1"/>
  <c r="AJ199" i="19"/>
  <c r="BF199" i="19" s="1"/>
  <c r="AJ212" i="19"/>
  <c r="BF212" i="19" s="1"/>
  <c r="AH150" i="19"/>
  <c r="BD150" i="19" s="1"/>
  <c r="AM184" i="19"/>
  <c r="BI184" i="19" s="1"/>
  <c r="AN509" i="19"/>
  <c r="BJ509" i="19" s="1"/>
  <c r="AQ355" i="19"/>
  <c r="BM355" i="19" s="1"/>
  <c r="AN522" i="19"/>
  <c r="BJ522" i="19" s="1"/>
  <c r="S630" i="19"/>
  <c r="AO629" i="19"/>
  <c r="BK629" i="19" s="1"/>
  <c r="AF182" i="19"/>
  <c r="BB182" i="19" s="1"/>
  <c r="AF185" i="19"/>
  <c r="BB185" i="19" s="1"/>
  <c r="AF187" i="19"/>
  <c r="BB187" i="19" s="1"/>
  <c r="AF174" i="19"/>
  <c r="BB174" i="19" s="1"/>
  <c r="AF173" i="19"/>
  <c r="BB173" i="19" s="1"/>
  <c r="AF179" i="19"/>
  <c r="BB179" i="19" s="1"/>
  <c r="AF175" i="19"/>
  <c r="BB175" i="19" s="1"/>
  <c r="AF178" i="19"/>
  <c r="BB178" i="19" s="1"/>
  <c r="AF186" i="19"/>
  <c r="BB186" i="19" s="1"/>
  <c r="AF164" i="19"/>
  <c r="BB164" i="19" s="1"/>
  <c r="AF167" i="19"/>
  <c r="BB167" i="19" s="1"/>
  <c r="AF168" i="19"/>
  <c r="BB168" i="19" s="1"/>
  <c r="AF171" i="19"/>
  <c r="BB171" i="19" s="1"/>
  <c r="AF181" i="19"/>
  <c r="BB181" i="19" s="1"/>
  <c r="AF176" i="19"/>
  <c r="BB176" i="19" s="1"/>
  <c r="AF172" i="19"/>
  <c r="BB172" i="19" s="1"/>
  <c r="AF177" i="19"/>
  <c r="BB177" i="19" s="1"/>
  <c r="AF184" i="19"/>
  <c r="BB184" i="19" s="1"/>
  <c r="AF170" i="19"/>
  <c r="BB170" i="19" s="1"/>
  <c r="AF166" i="19"/>
  <c r="BB166" i="19" s="1"/>
  <c r="AF169" i="19"/>
  <c r="BB169" i="19" s="1"/>
  <c r="AF165" i="19"/>
  <c r="BB165" i="19" s="1"/>
  <c r="AF183" i="19"/>
  <c r="BB183" i="19" s="1"/>
  <c r="AF180" i="19"/>
  <c r="BB180" i="19" s="1"/>
  <c r="AH152" i="19"/>
  <c r="BD152" i="19" s="1"/>
  <c r="AQ538" i="19"/>
  <c r="BM538" i="19" s="1"/>
  <c r="AQ559" i="19"/>
  <c r="BM559" i="19" s="1"/>
  <c r="AQ536" i="19"/>
  <c r="BM536" i="19" s="1"/>
  <c r="AQ550" i="19"/>
  <c r="BM550" i="19" s="1"/>
  <c r="AQ544" i="19"/>
  <c r="BM544" i="19" s="1"/>
  <c r="AQ558" i="19"/>
  <c r="BM558" i="19" s="1"/>
  <c r="AQ543" i="19"/>
  <c r="BM543" i="19" s="1"/>
  <c r="AQ143" i="19"/>
  <c r="BM143" i="19" s="1"/>
  <c r="AQ136" i="19"/>
  <c r="BM136" i="19" s="1"/>
  <c r="AQ134" i="19"/>
  <c r="BM134" i="19" s="1"/>
  <c r="AQ137" i="19"/>
  <c r="BM137" i="19" s="1"/>
  <c r="AQ151" i="19"/>
  <c r="BM151" i="19" s="1"/>
  <c r="AQ144" i="19"/>
  <c r="BM144" i="19" s="1"/>
  <c r="AQ142" i="19"/>
  <c r="BM142" i="19" s="1"/>
  <c r="AQ154" i="19"/>
  <c r="BM154" i="19" s="1"/>
  <c r="AQ138" i="19"/>
  <c r="BM138" i="19" s="1"/>
  <c r="AQ152" i="19"/>
  <c r="BM152" i="19" s="1"/>
  <c r="AQ150" i="19"/>
  <c r="BM150" i="19" s="1"/>
  <c r="AQ146" i="19"/>
  <c r="BM146" i="19" s="1"/>
  <c r="AQ148" i="19"/>
  <c r="BM148" i="19" s="1"/>
  <c r="AQ140" i="19"/>
  <c r="BM140" i="19" s="1"/>
  <c r="AQ156" i="19"/>
  <c r="BM156" i="19" s="1"/>
  <c r="AQ133" i="19"/>
  <c r="BM133" i="19" s="1"/>
  <c r="AQ139" i="19"/>
  <c r="BM139" i="19" s="1"/>
  <c r="AQ145" i="19"/>
  <c r="BM145" i="19" s="1"/>
  <c r="AL227" i="19"/>
  <c r="BH227" i="19" s="1"/>
  <c r="AL241" i="19"/>
  <c r="BH241" i="19" s="1"/>
  <c r="AL247" i="19"/>
  <c r="BH247" i="19" s="1"/>
  <c r="AL235" i="19"/>
  <c r="BH235" i="19" s="1"/>
  <c r="AL249" i="19"/>
  <c r="BH249" i="19" s="1"/>
  <c r="AL229" i="19"/>
  <c r="BH229" i="19" s="1"/>
  <c r="AL243" i="19"/>
  <c r="BH243" i="19" s="1"/>
  <c r="AL226" i="19"/>
  <c r="BH226" i="19" s="1"/>
  <c r="AL237" i="19"/>
  <c r="BH237" i="19" s="1"/>
  <c r="AL230" i="19"/>
  <c r="BH230" i="19" s="1"/>
  <c r="AL232" i="19"/>
  <c r="BH232" i="19" s="1"/>
  <c r="AL234" i="19"/>
  <c r="BH234" i="19" s="1"/>
  <c r="AL228" i="19"/>
  <c r="BH228" i="19" s="1"/>
  <c r="AL245" i="19"/>
  <c r="BH245" i="19" s="1"/>
  <c r="AL236" i="19"/>
  <c r="BH236" i="19" s="1"/>
  <c r="AL238" i="19"/>
  <c r="BH238" i="19" s="1"/>
  <c r="AL244" i="19"/>
  <c r="BH244" i="19" s="1"/>
  <c r="AL240" i="19"/>
  <c r="BH240" i="19" s="1"/>
  <c r="AL246" i="19"/>
  <c r="BH246" i="19" s="1"/>
  <c r="AL242" i="19"/>
  <c r="BH242" i="19" s="1"/>
  <c r="AM165" i="19"/>
  <c r="BI165" i="19" s="1"/>
  <c r="AM179" i="19"/>
  <c r="BI179" i="19" s="1"/>
  <c r="AM172" i="19"/>
  <c r="BI172" i="19" s="1"/>
  <c r="AM173" i="19"/>
  <c r="BI173" i="19" s="1"/>
  <c r="AM187" i="19"/>
  <c r="BI187" i="19" s="1"/>
  <c r="AM180" i="19"/>
  <c r="BI180" i="19" s="1"/>
  <c r="AM168" i="19"/>
  <c r="BI168" i="19" s="1"/>
  <c r="AM181" i="19"/>
  <c r="BI181" i="19" s="1"/>
  <c r="AM169" i="19"/>
  <c r="BI169" i="19" s="1"/>
  <c r="AM167" i="19"/>
  <c r="BI167" i="19" s="1"/>
  <c r="AM174" i="19"/>
  <c r="BI174" i="19" s="1"/>
  <c r="AM185" i="19"/>
  <c r="BI185" i="19" s="1"/>
  <c r="AM166" i="19"/>
  <c r="BI166" i="19" s="1"/>
  <c r="AM175" i="19"/>
  <c r="BI175" i="19" s="1"/>
  <c r="AM183" i="19"/>
  <c r="BI183" i="19" s="1"/>
  <c r="AM170" i="19"/>
  <c r="BI170" i="19" s="1"/>
  <c r="AM176" i="19"/>
  <c r="BI176" i="19" s="1"/>
  <c r="AM182" i="19"/>
  <c r="BI182" i="19" s="1"/>
  <c r="AJ166" i="19"/>
  <c r="BF166" i="19" s="1"/>
  <c r="AJ187" i="19"/>
  <c r="BF187" i="19" s="1"/>
  <c r="AJ165" i="19"/>
  <c r="BF165" i="19" s="1"/>
  <c r="AJ185" i="19"/>
  <c r="BF185" i="19" s="1"/>
  <c r="AJ164" i="19"/>
  <c r="BF164" i="19" s="1"/>
  <c r="AJ183" i="19"/>
  <c r="BF183" i="19" s="1"/>
  <c r="AK78" i="19"/>
  <c r="BG78" i="19" s="1"/>
  <c r="AK84" i="19"/>
  <c r="BG84" i="19" s="1"/>
  <c r="AK80" i="19"/>
  <c r="BG80" i="19" s="1"/>
  <c r="AK86" i="19"/>
  <c r="BG86" i="19" s="1"/>
  <c r="AK92" i="19"/>
  <c r="BG92" i="19" s="1"/>
  <c r="AK77" i="19"/>
  <c r="BG77" i="19" s="1"/>
  <c r="AK87" i="19"/>
  <c r="BG87" i="19" s="1"/>
  <c r="AK94" i="19"/>
  <c r="BG94" i="19" s="1"/>
  <c r="AK71" i="19"/>
  <c r="BG71" i="19" s="1"/>
  <c r="AK85" i="19"/>
  <c r="BG85" i="19" s="1"/>
  <c r="AK72" i="19"/>
  <c r="BG72" i="19" s="1"/>
  <c r="AK79" i="19"/>
  <c r="BG79" i="19" s="1"/>
  <c r="AK93" i="19"/>
  <c r="BG93" i="19" s="1"/>
  <c r="AK73" i="19"/>
  <c r="BG73" i="19" s="1"/>
  <c r="AK88" i="19"/>
  <c r="BG88" i="19" s="1"/>
  <c r="AK75" i="19"/>
  <c r="BG75" i="19" s="1"/>
  <c r="AK81" i="19"/>
  <c r="BG81" i="19" s="1"/>
  <c r="AK74" i="19"/>
  <c r="BG74" i="19" s="1"/>
  <c r="AH629" i="19"/>
  <c r="BD629" i="19" s="1"/>
  <c r="AH635" i="19"/>
  <c r="BD635" i="19" s="1"/>
  <c r="AH641" i="19"/>
  <c r="BD641" i="19" s="1"/>
  <c r="AH637" i="19"/>
  <c r="BD637" i="19" s="1"/>
  <c r="AH643" i="19"/>
  <c r="BD643" i="19" s="1"/>
  <c r="AH649" i="19"/>
  <c r="BD649" i="19" s="1"/>
  <c r="AH645" i="19"/>
  <c r="BD645" i="19" s="1"/>
  <c r="AH651" i="19"/>
  <c r="BD651" i="19" s="1"/>
  <c r="AH636" i="19"/>
  <c r="BD636" i="19" s="1"/>
  <c r="AH639" i="19"/>
  <c r="BD639" i="19" s="1"/>
  <c r="AH630" i="19"/>
  <c r="BD630" i="19" s="1"/>
  <c r="AH644" i="19"/>
  <c r="BD644" i="19" s="1"/>
  <c r="AH634" i="19"/>
  <c r="BD634" i="19" s="1"/>
  <c r="AH632" i="19"/>
  <c r="BD632" i="19" s="1"/>
  <c r="AH646" i="19"/>
  <c r="BD646" i="19" s="1"/>
  <c r="AH638" i="19"/>
  <c r="BD638" i="19" s="1"/>
  <c r="AH650" i="19"/>
  <c r="BD650" i="19" s="1"/>
  <c r="AH631" i="19"/>
  <c r="BD631" i="19" s="1"/>
  <c r="AH633" i="19"/>
  <c r="BD633" i="19" s="1"/>
  <c r="AH642" i="19"/>
  <c r="BD642" i="19" s="1"/>
  <c r="AH652" i="19"/>
  <c r="BD652" i="19" s="1"/>
  <c r="AH647" i="19"/>
  <c r="BD647" i="19" s="1"/>
  <c r="AH142" i="19"/>
  <c r="BD142" i="19" s="1"/>
  <c r="AM186" i="19"/>
  <c r="BI186" i="19" s="1"/>
  <c r="AJ179" i="19"/>
  <c r="BF179" i="19" s="1"/>
  <c r="AQ149" i="19"/>
  <c r="BM149" i="19" s="1"/>
  <c r="AL248" i="19"/>
  <c r="BH248" i="19" s="1"/>
  <c r="AH648" i="19"/>
  <c r="BD648" i="19" s="1"/>
  <c r="N382" i="19"/>
  <c r="AJ381" i="19"/>
  <c r="BF381" i="19" s="1"/>
  <c r="AQ153" i="19"/>
  <c r="BM153" i="19" s="1"/>
  <c r="AK82" i="19"/>
  <c r="BG82" i="19" s="1"/>
  <c r="AQ147" i="19"/>
  <c r="BM147" i="19" s="1"/>
  <c r="AK76" i="19"/>
  <c r="BG76" i="19" s="1"/>
  <c r="AK89" i="19"/>
  <c r="BG89" i="19" s="1"/>
  <c r="AQ141" i="19"/>
  <c r="BM141" i="19" s="1"/>
  <c r="AM164" i="19"/>
  <c r="BI164" i="19" s="1"/>
  <c r="AL239" i="19"/>
  <c r="BH239" i="19" s="1"/>
  <c r="AH640" i="19"/>
  <c r="BD640" i="19" s="1"/>
  <c r="AJ195" i="19"/>
  <c r="BF195" i="19" s="1"/>
  <c r="AH146" i="19"/>
  <c r="BD146" i="19" s="1"/>
  <c r="AH151" i="19"/>
  <c r="BD151" i="19" s="1"/>
  <c r="AH135" i="19"/>
  <c r="BD135" i="19" s="1"/>
  <c r="AH154" i="19"/>
  <c r="BD154" i="19" s="1"/>
  <c r="AH139" i="19"/>
  <c r="BD139" i="19" s="1"/>
  <c r="AH137" i="19"/>
  <c r="BD137" i="19" s="1"/>
  <c r="AH149" i="19"/>
  <c r="BD149" i="19" s="1"/>
  <c r="AH133" i="19"/>
  <c r="BD133" i="19" s="1"/>
  <c r="AH147" i="19"/>
  <c r="BD147" i="19" s="1"/>
  <c r="AH145" i="19"/>
  <c r="BD145" i="19" s="1"/>
  <c r="AH143" i="19"/>
  <c r="BD143" i="19" s="1"/>
  <c r="AH141" i="19"/>
  <c r="BD141" i="19" s="1"/>
  <c r="AH155" i="19"/>
  <c r="BD155" i="19" s="1"/>
  <c r="AH153" i="19"/>
  <c r="BD153" i="19" s="1"/>
  <c r="AH140" i="19"/>
  <c r="BD140" i="19" s="1"/>
  <c r="AH136" i="19"/>
  <c r="BD136" i="19" s="1"/>
  <c r="AH134" i="19"/>
  <c r="BD134" i="19" s="1"/>
  <c r="AH148" i="19"/>
  <c r="BD148" i="19" s="1"/>
  <c r="AQ363" i="19"/>
  <c r="BM363" i="19" s="1"/>
  <c r="AQ370" i="19"/>
  <c r="BM370" i="19" s="1"/>
  <c r="AQ357" i="19"/>
  <c r="BM357" i="19" s="1"/>
  <c r="AQ353" i="19"/>
  <c r="BM353" i="19" s="1"/>
  <c r="AQ361" i="19"/>
  <c r="BM361" i="19" s="1"/>
  <c r="N444" i="19"/>
  <c r="AJ443" i="19"/>
  <c r="BF443" i="19" s="1"/>
  <c r="AK90" i="19"/>
  <c r="BG90" i="19" s="1"/>
  <c r="AH144" i="19"/>
  <c r="BD144" i="19" s="1"/>
  <c r="AK91" i="19"/>
  <c r="BG91" i="19" s="1"/>
  <c r="AQ135" i="19"/>
  <c r="BM135" i="19" s="1"/>
  <c r="AM177" i="19"/>
  <c r="BI177" i="19" s="1"/>
  <c r="AL231" i="19"/>
  <c r="BH231" i="19" s="1"/>
  <c r="AH541" i="19"/>
  <c r="BD541" i="19" s="1"/>
  <c r="AH547" i="19"/>
  <c r="BD547" i="19" s="1"/>
  <c r="L572" i="19"/>
  <c r="L573" i="19" s="1"/>
  <c r="L574" i="19" s="1"/>
  <c r="L575" i="19" s="1"/>
  <c r="L576" i="19" s="1"/>
  <c r="L577" i="19" s="1"/>
  <c r="L578" i="19" s="1"/>
  <c r="AH571" i="19"/>
  <c r="BD571" i="19" s="1"/>
  <c r="AF338" i="19"/>
  <c r="BB338" i="19" s="1"/>
  <c r="AF336" i="19"/>
  <c r="BB336" i="19" s="1"/>
  <c r="AF323" i="19"/>
  <c r="BB323" i="19" s="1"/>
  <c r="AF321" i="19"/>
  <c r="BB321" i="19" s="1"/>
  <c r="AF329" i="19"/>
  <c r="BB329" i="19" s="1"/>
  <c r="U389" i="19"/>
  <c r="U390" i="19" s="1"/>
  <c r="U391" i="19" s="1"/>
  <c r="U392" i="19" s="1"/>
  <c r="U393" i="19" s="1"/>
  <c r="AQ388" i="19"/>
  <c r="BM388" i="19" s="1"/>
  <c r="K507" i="19"/>
  <c r="AG506" i="19"/>
  <c r="BC506" i="19" s="1"/>
  <c r="T382" i="19"/>
  <c r="AP381" i="19"/>
  <c r="BL381" i="19" s="1"/>
  <c r="AF573" i="19"/>
  <c r="BB573" i="19" s="1"/>
  <c r="AF587" i="19"/>
  <c r="BB587" i="19" s="1"/>
  <c r="AF567" i="19"/>
  <c r="BB567" i="19" s="1"/>
  <c r="AF581" i="19"/>
  <c r="BB581" i="19" s="1"/>
  <c r="AF574" i="19"/>
  <c r="BB574" i="19" s="1"/>
  <c r="AF575" i="19"/>
  <c r="BB575" i="19" s="1"/>
  <c r="AF589" i="19"/>
  <c r="BB589" i="19" s="1"/>
  <c r="AF582" i="19"/>
  <c r="BB582" i="19" s="1"/>
  <c r="AF583" i="19"/>
  <c r="BB583" i="19" s="1"/>
  <c r="AF568" i="19"/>
  <c r="BB568" i="19" s="1"/>
  <c r="AF590" i="19"/>
  <c r="BB590" i="19" s="1"/>
  <c r="AF569" i="19"/>
  <c r="BB569" i="19" s="1"/>
  <c r="AF570" i="19"/>
  <c r="BB570" i="19" s="1"/>
  <c r="AF584" i="19"/>
  <c r="BB584" i="19" s="1"/>
  <c r="AF572" i="19"/>
  <c r="BB572" i="19" s="1"/>
  <c r="AI518" i="19"/>
  <c r="BE518" i="19" s="1"/>
  <c r="AI511" i="19"/>
  <c r="BE511" i="19" s="1"/>
  <c r="AI509" i="19"/>
  <c r="BE509" i="19" s="1"/>
  <c r="AI526" i="19"/>
  <c r="BE526" i="19" s="1"/>
  <c r="AI519" i="19"/>
  <c r="BE519" i="19" s="1"/>
  <c r="AI517" i="19"/>
  <c r="BE517" i="19" s="1"/>
  <c r="AI505" i="19"/>
  <c r="BE505" i="19" s="1"/>
  <c r="AI527" i="19"/>
  <c r="BE527" i="19" s="1"/>
  <c r="AI525" i="19"/>
  <c r="BE525" i="19" s="1"/>
  <c r="AI513" i="19"/>
  <c r="BE513" i="19" s="1"/>
  <c r="AI520" i="19"/>
  <c r="BE520" i="19" s="1"/>
  <c r="AI528" i="19"/>
  <c r="BE528" i="19" s="1"/>
  <c r="AI515" i="19"/>
  <c r="BE515" i="19" s="1"/>
  <c r="AI508" i="19"/>
  <c r="BE508" i="19" s="1"/>
  <c r="AI514" i="19"/>
  <c r="BE514" i="19" s="1"/>
  <c r="AJ549" i="19"/>
  <c r="BF549" i="19" s="1"/>
  <c r="AJ547" i="19"/>
  <c r="BF547" i="19" s="1"/>
  <c r="AJ556" i="19"/>
  <c r="BF556" i="19" s="1"/>
  <c r="AJ543" i="19"/>
  <c r="BF543" i="19" s="1"/>
  <c r="AJ557" i="19"/>
  <c r="BF557" i="19" s="1"/>
  <c r="AJ555" i="19"/>
  <c r="BF555" i="19" s="1"/>
  <c r="AJ551" i="19"/>
  <c r="BF551" i="19" s="1"/>
  <c r="AJ540" i="19"/>
  <c r="BF540" i="19" s="1"/>
  <c r="AJ542" i="19"/>
  <c r="BF542" i="19" s="1"/>
  <c r="AJ559" i="19"/>
  <c r="BF559" i="19" s="1"/>
  <c r="AJ548" i="19"/>
  <c r="BF548" i="19" s="1"/>
  <c r="AJ550" i="19"/>
  <c r="BF550" i="19" s="1"/>
  <c r="AJ546" i="19"/>
  <c r="BF546" i="19" s="1"/>
  <c r="AJ544" i="19"/>
  <c r="BF544" i="19" s="1"/>
  <c r="AJ537" i="19"/>
  <c r="BF537" i="19" s="1"/>
  <c r="AN81" i="19"/>
  <c r="BJ81" i="19" s="1"/>
  <c r="AN88" i="19"/>
  <c r="BJ88" i="19" s="1"/>
  <c r="AN74" i="19"/>
  <c r="BJ74" i="19" s="1"/>
  <c r="AI72" i="19"/>
  <c r="BE72" i="19" s="1"/>
  <c r="AI79" i="19"/>
  <c r="BE79" i="19" s="1"/>
  <c r="AI73" i="19"/>
  <c r="BE73" i="19" s="1"/>
  <c r="AK155" i="19"/>
  <c r="BG155" i="19" s="1"/>
  <c r="AK141" i="19"/>
  <c r="BG141" i="19" s="1"/>
  <c r="AK134" i="19"/>
  <c r="BG134" i="19" s="1"/>
  <c r="AJ150" i="19"/>
  <c r="BF150" i="19" s="1"/>
  <c r="AJ144" i="19"/>
  <c r="BF144" i="19" s="1"/>
  <c r="AJ151" i="19"/>
  <c r="BF151" i="19" s="1"/>
  <c r="AK232" i="19"/>
  <c r="BG232" i="19" s="1"/>
  <c r="AK236" i="19"/>
  <c r="BG236" i="19" s="1"/>
  <c r="AK238" i="19"/>
  <c r="BG238" i="19" s="1"/>
  <c r="AI264" i="19"/>
  <c r="BE264" i="19" s="1"/>
  <c r="AI271" i="19"/>
  <c r="BE271" i="19" s="1"/>
  <c r="AI278" i="19"/>
  <c r="BE278" i="19" s="1"/>
  <c r="AF257" i="19"/>
  <c r="BB257" i="19" s="1"/>
  <c r="AJ307" i="19"/>
  <c r="BF307" i="19" s="1"/>
  <c r="AF292" i="19"/>
  <c r="BB292" i="19" s="1"/>
  <c r="AN328" i="19"/>
  <c r="BJ328" i="19" s="1"/>
  <c r="AG320" i="19"/>
  <c r="BC320" i="19" s="1"/>
  <c r="AN412" i="19"/>
  <c r="BJ412" i="19" s="1"/>
  <c r="AI524" i="19"/>
  <c r="BE524" i="19" s="1"/>
  <c r="AJ554" i="19"/>
  <c r="BF554" i="19" s="1"/>
  <c r="AF585" i="19"/>
  <c r="BB585" i="19" s="1"/>
  <c r="AF578" i="19"/>
  <c r="BB578" i="19" s="1"/>
  <c r="AG631" i="19"/>
  <c r="BC631" i="19" s="1"/>
  <c r="Q201" i="4"/>
  <c r="Q321" i="4"/>
  <c r="P321" i="4"/>
  <c r="U341" i="4"/>
  <c r="AJ136" i="19"/>
  <c r="BF136" i="19" s="1"/>
  <c r="W81" i="4"/>
  <c r="AG640" i="19"/>
  <c r="BC640" i="19" s="1"/>
  <c r="AG646" i="19"/>
  <c r="BC646" i="19" s="1"/>
  <c r="AG639" i="19"/>
  <c r="BC639" i="19" s="1"/>
  <c r="AG648" i="19"/>
  <c r="BC648" i="19" s="1"/>
  <c r="AG633" i="19"/>
  <c r="BC633" i="19" s="1"/>
  <c r="AG647" i="19"/>
  <c r="BC647" i="19" s="1"/>
  <c r="AG635" i="19"/>
  <c r="BC635" i="19" s="1"/>
  <c r="AG641" i="19"/>
  <c r="BC641" i="19" s="1"/>
  <c r="AG642" i="19"/>
  <c r="BC642" i="19" s="1"/>
  <c r="AG629" i="19"/>
  <c r="BC629" i="19" s="1"/>
  <c r="AG643" i="19"/>
  <c r="BC643" i="19" s="1"/>
  <c r="AG649" i="19"/>
  <c r="BC649" i="19" s="1"/>
  <c r="AG645" i="19"/>
  <c r="BC645" i="19" s="1"/>
  <c r="AG634" i="19"/>
  <c r="BC634" i="19" s="1"/>
  <c r="AG644" i="19"/>
  <c r="BC644" i="19" s="1"/>
  <c r="AF260" i="19"/>
  <c r="BB260" i="19" s="1"/>
  <c r="AF274" i="19"/>
  <c r="BB274" i="19" s="1"/>
  <c r="AF267" i="19"/>
  <c r="BB267" i="19" s="1"/>
  <c r="AF268" i="19"/>
  <c r="BB268" i="19" s="1"/>
  <c r="AF261" i="19"/>
  <c r="BB261" i="19" s="1"/>
  <c r="AF275" i="19"/>
  <c r="BB275" i="19" s="1"/>
  <c r="AF276" i="19"/>
  <c r="BB276" i="19" s="1"/>
  <c r="AF269" i="19"/>
  <c r="BB269" i="19" s="1"/>
  <c r="AF262" i="19"/>
  <c r="BB262" i="19" s="1"/>
  <c r="AF263" i="19"/>
  <c r="BB263" i="19" s="1"/>
  <c r="AF277" i="19"/>
  <c r="BB277" i="19" s="1"/>
  <c r="AF270" i="19"/>
  <c r="BB270" i="19" s="1"/>
  <c r="K341" i="4"/>
  <c r="R414" i="19"/>
  <c r="AN413" i="19"/>
  <c r="BJ413" i="19" s="1"/>
  <c r="AJ324" i="19"/>
  <c r="BF324" i="19" s="1"/>
  <c r="AJ338" i="19"/>
  <c r="BF338" i="19" s="1"/>
  <c r="AJ331" i="19"/>
  <c r="BF331" i="19" s="1"/>
  <c r="AJ326" i="19"/>
  <c r="BF326" i="19" s="1"/>
  <c r="AJ332" i="19"/>
  <c r="BF332" i="19" s="1"/>
  <c r="AJ323" i="19"/>
  <c r="BF323" i="19" s="1"/>
  <c r="AJ334" i="19"/>
  <c r="BF334" i="19" s="1"/>
  <c r="AJ340" i="19"/>
  <c r="BF340" i="19" s="1"/>
  <c r="AJ325" i="19"/>
  <c r="BF325" i="19" s="1"/>
  <c r="AJ342" i="19"/>
  <c r="BF342" i="19" s="1"/>
  <c r="AJ319" i="19"/>
  <c r="BF319" i="19" s="1"/>
  <c r="AJ333" i="19"/>
  <c r="BF333" i="19" s="1"/>
  <c r="M221" i="4"/>
  <c r="AG598" i="19"/>
  <c r="BC598" i="19" s="1"/>
  <c r="AG612" i="19"/>
  <c r="BC612" i="19" s="1"/>
  <c r="AG610" i="19"/>
  <c r="BC610" i="19" s="1"/>
  <c r="AG606" i="19"/>
  <c r="BC606" i="19" s="1"/>
  <c r="AG620" i="19"/>
  <c r="BC620" i="19" s="1"/>
  <c r="AG618" i="19"/>
  <c r="BC618" i="19" s="1"/>
  <c r="AG614" i="19"/>
  <c r="BC614" i="19" s="1"/>
  <c r="AG599" i="19"/>
  <c r="BC599" i="19" s="1"/>
  <c r="AG605" i="19"/>
  <c r="BC605" i="19" s="1"/>
  <c r="AG619" i="19"/>
  <c r="BC619" i="19" s="1"/>
  <c r="AG607" i="19"/>
  <c r="BC607" i="19" s="1"/>
  <c r="AG613" i="19"/>
  <c r="BC613" i="19" s="1"/>
  <c r="AG609" i="19"/>
  <c r="BC609" i="19" s="1"/>
  <c r="AG603" i="19"/>
  <c r="BC603" i="19" s="1"/>
  <c r="AG600" i="19"/>
  <c r="BC600" i="19" s="1"/>
  <c r="AJ290" i="19"/>
  <c r="BF290" i="19" s="1"/>
  <c r="AJ296" i="19"/>
  <c r="BF296" i="19" s="1"/>
  <c r="AJ305" i="19"/>
  <c r="BF305" i="19" s="1"/>
  <c r="AJ298" i="19"/>
  <c r="BF298" i="19" s="1"/>
  <c r="AJ304" i="19"/>
  <c r="BF304" i="19" s="1"/>
  <c r="AJ292" i="19"/>
  <c r="BF292" i="19" s="1"/>
  <c r="AJ306" i="19"/>
  <c r="BF306" i="19" s="1"/>
  <c r="AJ302" i="19"/>
  <c r="BF302" i="19" s="1"/>
  <c r="AJ300" i="19"/>
  <c r="BF300" i="19" s="1"/>
  <c r="AJ294" i="19"/>
  <c r="BF294" i="19" s="1"/>
  <c r="AJ291" i="19"/>
  <c r="BF291" i="19" s="1"/>
  <c r="AJ310" i="19"/>
  <c r="BF310" i="19" s="1"/>
  <c r="AN84" i="19"/>
  <c r="BJ84" i="19" s="1"/>
  <c r="AN94" i="19"/>
  <c r="BJ94" i="19" s="1"/>
  <c r="AN72" i="19"/>
  <c r="BJ72" i="19" s="1"/>
  <c r="AI83" i="19"/>
  <c r="BE83" i="19" s="1"/>
  <c r="AI85" i="19"/>
  <c r="BE85" i="19" s="1"/>
  <c r="AI92" i="19"/>
  <c r="BE92" i="19" s="1"/>
  <c r="AK139" i="19"/>
  <c r="BG139" i="19" s="1"/>
  <c r="AK154" i="19"/>
  <c r="BG154" i="19" s="1"/>
  <c r="AK148" i="19"/>
  <c r="BG148" i="19" s="1"/>
  <c r="AJ134" i="19"/>
  <c r="BF134" i="19" s="1"/>
  <c r="AJ149" i="19"/>
  <c r="BF149" i="19" s="1"/>
  <c r="AJ135" i="19"/>
  <c r="BF135" i="19" s="1"/>
  <c r="AK245" i="19"/>
  <c r="BG245" i="19" s="1"/>
  <c r="AK234" i="19"/>
  <c r="BG234" i="19" s="1"/>
  <c r="AK237" i="19"/>
  <c r="BG237" i="19" s="1"/>
  <c r="AI269" i="19"/>
  <c r="BE269" i="19" s="1"/>
  <c r="AI276" i="19"/>
  <c r="BE276" i="19" s="1"/>
  <c r="AI262" i="19"/>
  <c r="BE262" i="19" s="1"/>
  <c r="AF259" i="19"/>
  <c r="BB259" i="19" s="1"/>
  <c r="AJ288" i="19"/>
  <c r="BF288" i="19" s="1"/>
  <c r="AF301" i="19"/>
  <c r="BB301" i="19" s="1"/>
  <c r="AF294" i="19"/>
  <c r="BB294" i="19" s="1"/>
  <c r="AJ328" i="19"/>
  <c r="BF328" i="19" s="1"/>
  <c r="AJ329" i="19"/>
  <c r="BF329" i="19" s="1"/>
  <c r="AG342" i="19"/>
  <c r="BC342" i="19" s="1"/>
  <c r="AG322" i="19"/>
  <c r="BC322" i="19" s="1"/>
  <c r="AI521" i="19"/>
  <c r="BE521" i="19" s="1"/>
  <c r="AJ545" i="19"/>
  <c r="BF545" i="19" s="1"/>
  <c r="AF580" i="19"/>
  <c r="BB580" i="19" s="1"/>
  <c r="AG611" i="19"/>
  <c r="BC611" i="19" s="1"/>
  <c r="AG636" i="19"/>
  <c r="BC636" i="19" s="1"/>
  <c r="J475" i="19"/>
  <c r="AF474" i="19"/>
  <c r="BB474" i="19" s="1"/>
  <c r="AI516" i="19"/>
  <c r="BE516" i="19" s="1"/>
  <c r="AJ553" i="19"/>
  <c r="BF553" i="19" s="1"/>
  <c r="R384" i="19"/>
  <c r="AN383" i="19"/>
  <c r="BJ383" i="19" s="1"/>
  <c r="AN76" i="19"/>
  <c r="BJ76" i="19" s="1"/>
  <c r="AN86" i="19"/>
  <c r="BJ86" i="19" s="1"/>
  <c r="AN93" i="19"/>
  <c r="BJ93" i="19" s="1"/>
  <c r="AI75" i="19"/>
  <c r="BE75" i="19" s="1"/>
  <c r="AI77" i="19"/>
  <c r="BE77" i="19" s="1"/>
  <c r="AI84" i="19"/>
  <c r="BE84" i="19" s="1"/>
  <c r="AK142" i="19"/>
  <c r="BG142" i="19" s="1"/>
  <c r="AK146" i="19"/>
  <c r="BG146" i="19" s="1"/>
  <c r="AK140" i="19"/>
  <c r="BG140" i="19" s="1"/>
  <c r="AJ137" i="19"/>
  <c r="BF137" i="19" s="1"/>
  <c r="AJ141" i="19"/>
  <c r="BF141" i="19" s="1"/>
  <c r="AJ153" i="19"/>
  <c r="BF153" i="19" s="1"/>
  <c r="AK243" i="19"/>
  <c r="BG243" i="19" s="1"/>
  <c r="AK226" i="19"/>
  <c r="BG226" i="19" s="1"/>
  <c r="AK229" i="19"/>
  <c r="BG229" i="19" s="1"/>
  <c r="AI261" i="19"/>
  <c r="BE261" i="19" s="1"/>
  <c r="AI268" i="19"/>
  <c r="BE268" i="19" s="1"/>
  <c r="AI275" i="19"/>
  <c r="BE275" i="19" s="1"/>
  <c r="AF280" i="19"/>
  <c r="BB280" i="19" s="1"/>
  <c r="AJ309" i="19"/>
  <c r="BF309" i="19" s="1"/>
  <c r="AF293" i="19"/>
  <c r="BB293" i="19" s="1"/>
  <c r="AF307" i="19"/>
  <c r="BB307" i="19" s="1"/>
  <c r="AJ320" i="19"/>
  <c r="BF320" i="19" s="1"/>
  <c r="AJ321" i="19"/>
  <c r="BF321" i="19" s="1"/>
  <c r="AG334" i="19"/>
  <c r="BC334" i="19" s="1"/>
  <c r="AI510" i="19"/>
  <c r="BE510" i="19" s="1"/>
  <c r="AJ558" i="19"/>
  <c r="BF558" i="19" s="1"/>
  <c r="AF577" i="19"/>
  <c r="BB577" i="19" s="1"/>
  <c r="AG615" i="19"/>
  <c r="BC615" i="19" s="1"/>
  <c r="AG638" i="19"/>
  <c r="BC638" i="19" s="1"/>
  <c r="AQ320" i="19"/>
  <c r="BM320" i="19" s="1"/>
  <c r="V381" i="4"/>
  <c r="AG330" i="19"/>
  <c r="BC330" i="19" s="1"/>
  <c r="AG323" i="19"/>
  <c r="BC323" i="19" s="1"/>
  <c r="AG321" i="19"/>
  <c r="BC321" i="19" s="1"/>
  <c r="AG338" i="19"/>
  <c r="BC338" i="19" s="1"/>
  <c r="AG331" i="19"/>
  <c r="BC331" i="19" s="1"/>
  <c r="AG329" i="19"/>
  <c r="BC329" i="19" s="1"/>
  <c r="AG325" i="19"/>
  <c r="BC325" i="19" s="1"/>
  <c r="AG339" i="19"/>
  <c r="BC339" i="19" s="1"/>
  <c r="AG337" i="19"/>
  <c r="BC337" i="19" s="1"/>
  <c r="AG333" i="19"/>
  <c r="BC333" i="19" s="1"/>
  <c r="AG324" i="19"/>
  <c r="BC324" i="19" s="1"/>
  <c r="AG332" i="19"/>
  <c r="BC332" i="19" s="1"/>
  <c r="AN87" i="19"/>
  <c r="BJ87" i="19" s="1"/>
  <c r="AN78" i="19"/>
  <c r="BJ78" i="19" s="1"/>
  <c r="AN85" i="19"/>
  <c r="BJ85" i="19" s="1"/>
  <c r="AI94" i="19"/>
  <c r="BE94" i="19" s="1"/>
  <c r="AI90" i="19"/>
  <c r="BE90" i="19" s="1"/>
  <c r="AI76" i="19"/>
  <c r="BE76" i="19" s="1"/>
  <c r="AK152" i="19"/>
  <c r="BG152" i="19" s="1"/>
  <c r="AK138" i="19"/>
  <c r="BG138" i="19" s="1"/>
  <c r="AK153" i="19"/>
  <c r="BG153" i="19" s="1"/>
  <c r="AJ155" i="19"/>
  <c r="BF155" i="19" s="1"/>
  <c r="AJ133" i="19"/>
  <c r="BF133" i="19" s="1"/>
  <c r="AJ156" i="19"/>
  <c r="BF156" i="19" s="1"/>
  <c r="AK235" i="19"/>
  <c r="BG235" i="19" s="1"/>
  <c r="AK247" i="19"/>
  <c r="BG247" i="19" s="1"/>
  <c r="AK249" i="19"/>
  <c r="BG249" i="19" s="1"/>
  <c r="AI274" i="19"/>
  <c r="BE274" i="19" s="1"/>
  <c r="AI260" i="19"/>
  <c r="BE260" i="19" s="1"/>
  <c r="AI267" i="19"/>
  <c r="BE267" i="19" s="1"/>
  <c r="AF272" i="19"/>
  <c r="BB272" i="19" s="1"/>
  <c r="AJ301" i="19"/>
  <c r="BF301" i="19" s="1"/>
  <c r="AF306" i="19"/>
  <c r="BB306" i="19" s="1"/>
  <c r="AJ341" i="19"/>
  <c r="BF341" i="19" s="1"/>
  <c r="AJ339" i="19"/>
  <c r="BF339" i="19" s="1"/>
  <c r="AG326" i="19"/>
  <c r="BC326" i="19" s="1"/>
  <c r="AG327" i="19"/>
  <c r="BC327" i="19" s="1"/>
  <c r="AG505" i="19"/>
  <c r="BC505" i="19" s="1"/>
  <c r="AI523" i="19"/>
  <c r="BE523" i="19" s="1"/>
  <c r="AJ539" i="19"/>
  <c r="BF539" i="19" s="1"/>
  <c r="AF579" i="19"/>
  <c r="BB579" i="19" s="1"/>
  <c r="AG604" i="19"/>
  <c r="BC604" i="19" s="1"/>
  <c r="AG630" i="19"/>
  <c r="BC630" i="19" s="1"/>
  <c r="AL184" i="19"/>
  <c r="BH184" i="19" s="1"/>
  <c r="AL165" i="19"/>
  <c r="BH165" i="19" s="1"/>
  <c r="AL170" i="19"/>
  <c r="BH170" i="19" s="1"/>
  <c r="AJ142" i="19"/>
  <c r="BF142" i="19" s="1"/>
  <c r="AJ143" i="19"/>
  <c r="BF143" i="19" s="1"/>
  <c r="AJ538" i="19"/>
  <c r="BF538" i="19" s="1"/>
  <c r="AF588" i="19"/>
  <c r="BB588" i="19" s="1"/>
  <c r="AL181" i="19"/>
  <c r="BH181" i="19" s="1"/>
  <c r="AF302" i="19"/>
  <c r="BB302" i="19" s="1"/>
  <c r="AF290" i="19"/>
  <c r="BB290" i="19" s="1"/>
  <c r="AF309" i="19"/>
  <c r="BB309" i="19" s="1"/>
  <c r="AF310" i="19"/>
  <c r="BB310" i="19" s="1"/>
  <c r="AF298" i="19"/>
  <c r="BB298" i="19" s="1"/>
  <c r="AF288" i="19"/>
  <c r="BB288" i="19" s="1"/>
  <c r="AF289" i="19"/>
  <c r="BB289" i="19" s="1"/>
  <c r="AF295" i="19"/>
  <c r="BB295" i="19" s="1"/>
  <c r="AF296" i="19"/>
  <c r="BB296" i="19" s="1"/>
  <c r="AF297" i="19"/>
  <c r="BB297" i="19" s="1"/>
  <c r="AF303" i="19"/>
  <c r="BB303" i="19" s="1"/>
  <c r="AF304" i="19"/>
  <c r="BB304" i="19" s="1"/>
  <c r="AN79" i="19"/>
  <c r="BJ79" i="19" s="1"/>
  <c r="AN91" i="19"/>
  <c r="BJ91" i="19" s="1"/>
  <c r="AI86" i="19"/>
  <c r="BE86" i="19" s="1"/>
  <c r="AI82" i="19"/>
  <c r="BE82" i="19" s="1"/>
  <c r="AK144" i="19"/>
  <c r="BG144" i="19" s="1"/>
  <c r="AK151" i="19"/>
  <c r="BG151" i="19" s="1"/>
  <c r="AJ147" i="19"/>
  <c r="BF147" i="19" s="1"/>
  <c r="AJ154" i="19"/>
  <c r="BF154" i="19" s="1"/>
  <c r="AK227" i="19"/>
  <c r="BG227" i="19" s="1"/>
  <c r="AK239" i="19"/>
  <c r="BG239" i="19" s="1"/>
  <c r="AI266" i="19"/>
  <c r="BE266" i="19" s="1"/>
  <c r="AI273" i="19"/>
  <c r="BE273" i="19" s="1"/>
  <c r="AF264" i="19"/>
  <c r="BB264" i="19" s="1"/>
  <c r="AJ308" i="19"/>
  <c r="BF308" i="19" s="1"/>
  <c r="AJ293" i="19"/>
  <c r="BF293" i="19" s="1"/>
  <c r="AF311" i="19"/>
  <c r="BB311" i="19" s="1"/>
  <c r="AF291" i="19"/>
  <c r="BB291" i="19" s="1"/>
  <c r="AJ330" i="19"/>
  <c r="BF330" i="19" s="1"/>
  <c r="AG340" i="19"/>
  <c r="BC340" i="19" s="1"/>
  <c r="AG319" i="19"/>
  <c r="BC319" i="19" s="1"/>
  <c r="AQ387" i="19"/>
  <c r="BM387" i="19" s="1"/>
  <c r="AI512" i="19"/>
  <c r="BE512" i="19" s="1"/>
  <c r="AI507" i="19"/>
  <c r="BE507" i="19" s="1"/>
  <c r="AJ552" i="19"/>
  <c r="BF552" i="19" s="1"/>
  <c r="AF571" i="19"/>
  <c r="BB571" i="19" s="1"/>
  <c r="AG617" i="19"/>
  <c r="BC617" i="19" s="1"/>
  <c r="AG651" i="19"/>
  <c r="BC651" i="19" s="1"/>
  <c r="AL171" i="19"/>
  <c r="BH171" i="19" s="1"/>
  <c r="AL183" i="19"/>
  <c r="BH183" i="19" s="1"/>
  <c r="O361" i="4"/>
  <c r="R301" i="4"/>
  <c r="U281" i="4"/>
  <c r="O281" i="4"/>
  <c r="N121" i="4"/>
  <c r="S121" i="4"/>
  <c r="L401" i="4"/>
  <c r="V281" i="4"/>
  <c r="V161" i="4"/>
  <c r="P341" i="4"/>
  <c r="R381" i="4"/>
  <c r="AI641" i="19"/>
  <c r="BE641" i="19" s="1"/>
  <c r="AI635" i="19"/>
  <c r="BE635" i="19" s="1"/>
  <c r="N341" i="4"/>
  <c r="O201" i="4"/>
  <c r="AQ339" i="19"/>
  <c r="BM339" i="19" s="1"/>
  <c r="W341" i="4"/>
  <c r="U401" i="4"/>
  <c r="AL186" i="19"/>
  <c r="BH186" i="19" s="1"/>
  <c r="AL164" i="19"/>
  <c r="BH164" i="19" s="1"/>
  <c r="AL167" i="19"/>
  <c r="BH167" i="19" s="1"/>
  <c r="AQ332" i="19"/>
  <c r="BM332" i="19" s="1"/>
  <c r="W321" i="4"/>
  <c r="Q301" i="4"/>
  <c r="AL180" i="19"/>
  <c r="BH180" i="19" s="1"/>
  <c r="AL168" i="19"/>
  <c r="BH168" i="19" s="1"/>
  <c r="AL174" i="19"/>
  <c r="BH174" i="19" s="1"/>
  <c r="AQ321" i="19"/>
  <c r="BM321" i="19" s="1"/>
  <c r="AQ330" i="19"/>
  <c r="BM330" i="19" s="1"/>
  <c r="W105" i="4"/>
  <c r="W106" i="4" s="1"/>
  <c r="W101" i="4" s="1"/>
  <c r="O121" i="4"/>
  <c r="R241" i="4"/>
  <c r="R141" i="4"/>
  <c r="P301" i="4"/>
  <c r="O81" i="4"/>
  <c r="R181" i="4"/>
  <c r="AL173" i="19"/>
  <c r="BH173" i="19" s="1"/>
  <c r="AL169" i="19"/>
  <c r="BH169" i="19" s="1"/>
  <c r="AL182" i="19"/>
  <c r="BH182" i="19" s="1"/>
  <c r="AQ334" i="19"/>
  <c r="BM334" i="19" s="1"/>
  <c r="AQ338" i="19"/>
  <c r="BM338" i="19" s="1"/>
  <c r="AQ341" i="19"/>
  <c r="BM341" i="19" s="1"/>
  <c r="U141" i="4"/>
  <c r="T381" i="4"/>
  <c r="R201" i="4"/>
  <c r="P141" i="4"/>
  <c r="AL185" i="19"/>
  <c r="BH185" i="19" s="1"/>
  <c r="AL179" i="19"/>
  <c r="BH179" i="19" s="1"/>
  <c r="AQ331" i="19"/>
  <c r="BM331" i="19" s="1"/>
  <c r="AQ319" i="19"/>
  <c r="BM319" i="19" s="1"/>
  <c r="M361" i="4"/>
  <c r="U381" i="4"/>
  <c r="K241" i="4"/>
  <c r="AL175" i="19"/>
  <c r="BH175" i="19" s="1"/>
  <c r="AQ324" i="19"/>
  <c r="BM324" i="19" s="1"/>
  <c r="AQ328" i="19"/>
  <c r="BM328" i="19" s="1"/>
  <c r="V341" i="4"/>
  <c r="AL172" i="19"/>
  <c r="BH172" i="19" s="1"/>
  <c r="AL187" i="19"/>
  <c r="BH187" i="19" s="1"/>
  <c r="AQ329" i="19"/>
  <c r="BM329" i="19" s="1"/>
  <c r="AQ340" i="19"/>
  <c r="BM340" i="19" s="1"/>
  <c r="AQ337" i="19"/>
  <c r="BM337" i="19" s="1"/>
  <c r="R361" i="4"/>
  <c r="P221" i="4"/>
  <c r="W381" i="4"/>
  <c r="O321" i="4"/>
  <c r="AH166" i="19"/>
  <c r="BD166" i="19" s="1"/>
  <c r="AH165" i="19"/>
  <c r="BD165" i="19" s="1"/>
  <c r="AH180" i="19"/>
  <c r="BD180" i="19" s="1"/>
  <c r="AG165" i="19"/>
  <c r="BC165" i="19" s="1"/>
  <c r="AL327" i="19"/>
  <c r="BH327" i="19" s="1"/>
  <c r="AL321" i="19"/>
  <c r="BH321" i="19" s="1"/>
  <c r="AL336" i="19"/>
  <c r="BH336" i="19" s="1"/>
  <c r="AN336" i="19"/>
  <c r="BJ336" i="19" s="1"/>
  <c r="AM361" i="19"/>
  <c r="BI361" i="19" s="1"/>
  <c r="AM352" i="19"/>
  <c r="BI352" i="19" s="1"/>
  <c r="AM359" i="19"/>
  <c r="BI359" i="19" s="1"/>
  <c r="AE393" i="19"/>
  <c r="BA393" i="19" s="1"/>
  <c r="AH537" i="19"/>
  <c r="BD537" i="19" s="1"/>
  <c r="AE89" i="19"/>
  <c r="BA89" i="19" s="1"/>
  <c r="AE88" i="19"/>
  <c r="BA88" i="19" s="1"/>
  <c r="AE84" i="19"/>
  <c r="BA84" i="19" s="1"/>
  <c r="T105" i="4"/>
  <c r="T106" i="4" s="1"/>
  <c r="T101" i="4" s="1"/>
  <c r="V401" i="4"/>
  <c r="R341" i="4"/>
  <c r="AH179" i="19"/>
  <c r="BD179" i="19" s="1"/>
  <c r="AH178" i="19"/>
  <c r="BD178" i="19" s="1"/>
  <c r="AH164" i="19"/>
  <c r="BD164" i="19" s="1"/>
  <c r="AG178" i="19"/>
  <c r="BC178" i="19" s="1"/>
  <c r="AL333" i="19"/>
  <c r="BH333" i="19" s="1"/>
  <c r="AL334" i="19"/>
  <c r="BH334" i="19" s="1"/>
  <c r="AL320" i="19"/>
  <c r="BH320" i="19" s="1"/>
  <c r="AN320" i="19"/>
  <c r="BJ320" i="19" s="1"/>
  <c r="AM355" i="19"/>
  <c r="BI355" i="19" s="1"/>
  <c r="AM365" i="19"/>
  <c r="BI365" i="19" s="1"/>
  <c r="AM363" i="19"/>
  <c r="BI363" i="19" s="1"/>
  <c r="AE392" i="19"/>
  <c r="BA392" i="19" s="1"/>
  <c r="AE387" i="19"/>
  <c r="BA387" i="19" s="1"/>
  <c r="AH539" i="19"/>
  <c r="BD539" i="19" s="1"/>
  <c r="AH570" i="19"/>
  <c r="BD570" i="19" s="1"/>
  <c r="AE92" i="19"/>
  <c r="BA92" i="19" s="1"/>
  <c r="AE74" i="19"/>
  <c r="BA74" i="19" s="1"/>
  <c r="AE79" i="19"/>
  <c r="BA79" i="19" s="1"/>
  <c r="AH171" i="19"/>
  <c r="BD171" i="19" s="1"/>
  <c r="AH170" i="19"/>
  <c r="BD170" i="19" s="1"/>
  <c r="AH185" i="19"/>
  <c r="BD185" i="19" s="1"/>
  <c r="AG180" i="19"/>
  <c r="BC180" i="19" s="1"/>
  <c r="AL325" i="19"/>
  <c r="BH325" i="19" s="1"/>
  <c r="AL340" i="19"/>
  <c r="BH340" i="19" s="1"/>
  <c r="AL326" i="19"/>
  <c r="BH326" i="19" s="1"/>
  <c r="AN335" i="19"/>
  <c r="BJ335" i="19" s="1"/>
  <c r="AN322" i="19"/>
  <c r="BJ322" i="19" s="1"/>
  <c r="AM366" i="19"/>
  <c r="BI366" i="19" s="1"/>
  <c r="AM357" i="19"/>
  <c r="BI357" i="19" s="1"/>
  <c r="AM372" i="19"/>
  <c r="BI372" i="19" s="1"/>
  <c r="AE384" i="19"/>
  <c r="BA384" i="19" s="1"/>
  <c r="AH546" i="19"/>
  <c r="BD546" i="19" s="1"/>
  <c r="AH552" i="19"/>
  <c r="BD552" i="19" s="1"/>
  <c r="AE86" i="19"/>
  <c r="BA86" i="19" s="1"/>
  <c r="AE93" i="19"/>
  <c r="BA93" i="19" s="1"/>
  <c r="AE82" i="19"/>
  <c r="BA82" i="19" s="1"/>
  <c r="W261" i="4"/>
  <c r="V81" i="4"/>
  <c r="AH184" i="19"/>
  <c r="BD184" i="19" s="1"/>
  <c r="AH183" i="19"/>
  <c r="BD183" i="19" s="1"/>
  <c r="AH177" i="19"/>
  <c r="BD177" i="19" s="1"/>
  <c r="AG172" i="19"/>
  <c r="BC172" i="19" s="1"/>
  <c r="AL338" i="19"/>
  <c r="BH338" i="19" s="1"/>
  <c r="AL332" i="19"/>
  <c r="BH332" i="19" s="1"/>
  <c r="AL341" i="19"/>
  <c r="BH341" i="19" s="1"/>
  <c r="AN340" i="19"/>
  <c r="BJ340" i="19" s="1"/>
  <c r="AM358" i="19"/>
  <c r="BI358" i="19" s="1"/>
  <c r="AM370" i="19"/>
  <c r="BI370" i="19" s="1"/>
  <c r="AM364" i="19"/>
  <c r="BI364" i="19" s="1"/>
  <c r="AE386" i="19"/>
  <c r="BA386" i="19" s="1"/>
  <c r="AH559" i="19"/>
  <c r="BD559" i="19" s="1"/>
  <c r="AH569" i="19"/>
  <c r="BD569" i="19" s="1"/>
  <c r="AH568" i="19"/>
  <c r="BD568" i="19" s="1"/>
  <c r="AE71" i="19"/>
  <c r="BA71" i="19" s="1"/>
  <c r="AE78" i="19"/>
  <c r="BA78" i="19" s="1"/>
  <c r="AE94" i="19"/>
  <c r="BA94" i="19" s="1"/>
  <c r="AE81" i="19"/>
  <c r="BA81" i="19" s="1"/>
  <c r="O105" i="4"/>
  <c r="O106" i="4" s="1"/>
  <c r="O101" i="4" s="1"/>
  <c r="S81" i="4"/>
  <c r="N141" i="4"/>
  <c r="N261" i="4"/>
  <c r="AH168" i="19"/>
  <c r="BD168" i="19" s="1"/>
  <c r="AH175" i="19"/>
  <c r="BD175" i="19" s="1"/>
  <c r="AH169" i="19"/>
  <c r="BD169" i="19" s="1"/>
  <c r="AG166" i="19"/>
  <c r="BC166" i="19" s="1"/>
  <c r="AG164" i="19"/>
  <c r="BC164" i="19" s="1"/>
  <c r="AL330" i="19"/>
  <c r="BH330" i="19" s="1"/>
  <c r="AL324" i="19"/>
  <c r="BH324" i="19" s="1"/>
  <c r="AL339" i="19"/>
  <c r="BH339" i="19" s="1"/>
  <c r="AN327" i="19"/>
  <c r="BJ327" i="19" s="1"/>
  <c r="AM350" i="19"/>
  <c r="BI350" i="19" s="1"/>
  <c r="AM362" i="19"/>
  <c r="BI362" i="19" s="1"/>
  <c r="AM356" i="19"/>
  <c r="BI356" i="19" s="1"/>
  <c r="AE399" i="19"/>
  <c r="BA399" i="19" s="1"/>
  <c r="AH551" i="19"/>
  <c r="BD551" i="19" s="1"/>
  <c r="AH567" i="19"/>
  <c r="BD567" i="19" s="1"/>
  <c r="AE87" i="19"/>
  <c r="BA87" i="19" s="1"/>
  <c r="M121" i="4"/>
  <c r="W281" i="4"/>
  <c r="S201" i="4"/>
  <c r="R81" i="4"/>
  <c r="S141" i="4"/>
  <c r="M261" i="4"/>
  <c r="M181" i="4"/>
  <c r="P81" i="4"/>
  <c r="U301" i="4"/>
  <c r="T221" i="4"/>
  <c r="AH182" i="19"/>
  <c r="BD182" i="19" s="1"/>
  <c r="AH181" i="19"/>
  <c r="BD181" i="19" s="1"/>
  <c r="AH167" i="19"/>
  <c r="BD167" i="19" s="1"/>
  <c r="AG187" i="19"/>
  <c r="BC187" i="19" s="1"/>
  <c r="AL322" i="19"/>
  <c r="BH322" i="19" s="1"/>
  <c r="AL337" i="19"/>
  <c r="BH337" i="19" s="1"/>
  <c r="AL331" i="19"/>
  <c r="BH331" i="19" s="1"/>
  <c r="AN319" i="19"/>
  <c r="BJ319" i="19" s="1"/>
  <c r="AM371" i="19"/>
  <c r="BI371" i="19" s="1"/>
  <c r="AM368" i="19"/>
  <c r="BI368" i="19" s="1"/>
  <c r="AM354" i="19"/>
  <c r="BI354" i="19" s="1"/>
  <c r="AE391" i="19"/>
  <c r="BA391" i="19" s="1"/>
  <c r="AH553" i="19"/>
  <c r="BD553" i="19" s="1"/>
  <c r="AE85" i="19"/>
  <c r="BA85" i="19" s="1"/>
  <c r="AE90" i="19"/>
  <c r="BA90" i="19" s="1"/>
  <c r="AE80" i="19"/>
  <c r="BA80" i="19" s="1"/>
  <c r="AE91" i="19"/>
  <c r="BA91" i="19" s="1"/>
  <c r="AE77" i="19"/>
  <c r="BA77" i="19" s="1"/>
  <c r="S105" i="4"/>
  <c r="S106" i="4" s="1"/>
  <c r="S101" i="4" s="1"/>
  <c r="N401" i="4"/>
  <c r="S241" i="4"/>
  <c r="M241" i="4"/>
  <c r="P181" i="4"/>
  <c r="Q281" i="4"/>
  <c r="AH174" i="19"/>
  <c r="BD174" i="19" s="1"/>
  <c r="AH173" i="19"/>
  <c r="BD173" i="19" s="1"/>
  <c r="AG184" i="19"/>
  <c r="BC184" i="19" s="1"/>
  <c r="AL335" i="19"/>
  <c r="BH335" i="19" s="1"/>
  <c r="AL329" i="19"/>
  <c r="BH329" i="19" s="1"/>
  <c r="AN342" i="19"/>
  <c r="BJ342" i="19" s="1"/>
  <c r="AM369" i="19"/>
  <c r="BI369" i="19" s="1"/>
  <c r="AM360" i="19"/>
  <c r="BI360" i="19" s="1"/>
  <c r="AE401" i="19"/>
  <c r="BA401" i="19" s="1"/>
  <c r="AH545" i="19"/>
  <c r="BD545" i="19" s="1"/>
  <c r="AN642" i="19"/>
  <c r="BJ642" i="19" s="1"/>
  <c r="AN649" i="19"/>
  <c r="BJ649" i="19" s="1"/>
  <c r="AN637" i="19"/>
  <c r="BJ637" i="19" s="1"/>
  <c r="AE75" i="19"/>
  <c r="BA75" i="19" s="1"/>
  <c r="AE73" i="19"/>
  <c r="BA73" i="19" s="1"/>
  <c r="AL166" i="19"/>
  <c r="BH166" i="19" s="1"/>
  <c r="AL177" i="19"/>
  <c r="BH177" i="19" s="1"/>
  <c r="AL178" i="19"/>
  <c r="BH178" i="19" s="1"/>
  <c r="AQ322" i="19"/>
  <c r="BM322" i="19" s="1"/>
  <c r="AQ333" i="19"/>
  <c r="BM333" i="19" s="1"/>
  <c r="AQ323" i="19"/>
  <c r="BM323" i="19" s="1"/>
  <c r="Q105" i="4"/>
  <c r="Q106" i="4" s="1"/>
  <c r="Q101" i="4" s="1"/>
  <c r="Q121" i="4"/>
  <c r="R401" i="4"/>
  <c r="V361" i="4"/>
  <c r="Q401" i="4"/>
  <c r="V221" i="4"/>
  <c r="U81" i="4"/>
  <c r="U161" i="4"/>
  <c r="N221" i="4"/>
  <c r="W301" i="4"/>
  <c r="W361" i="4"/>
  <c r="W401" i="4"/>
  <c r="W221" i="4"/>
  <c r="AM205" i="19"/>
  <c r="BI205" i="19" s="1"/>
  <c r="AI246" i="19"/>
  <c r="BE246" i="19" s="1"/>
  <c r="AI401" i="19"/>
  <c r="BE401" i="19" s="1"/>
  <c r="AI387" i="19"/>
  <c r="BE387" i="19" s="1"/>
  <c r="AI480" i="19"/>
  <c r="BE480" i="19" s="1"/>
  <c r="AJ579" i="19"/>
  <c r="BF579" i="19" s="1"/>
  <c r="AJ570" i="19"/>
  <c r="BF570" i="19" s="1"/>
  <c r="AI238" i="19"/>
  <c r="BE238" i="19" s="1"/>
  <c r="AQ351" i="19"/>
  <c r="BM351" i="19" s="1"/>
  <c r="AI386" i="19"/>
  <c r="BE386" i="19" s="1"/>
  <c r="AI478" i="19"/>
  <c r="BE478" i="19" s="1"/>
  <c r="AI479" i="19"/>
  <c r="BE479" i="19" s="1"/>
  <c r="AQ556" i="19"/>
  <c r="BM556" i="19" s="1"/>
  <c r="AQ557" i="19"/>
  <c r="BM557" i="19" s="1"/>
  <c r="AJ583" i="19"/>
  <c r="BF583" i="19" s="1"/>
  <c r="AJ569" i="19"/>
  <c r="BF569" i="19" s="1"/>
  <c r="AK181" i="19"/>
  <c r="BG181" i="19" s="1"/>
  <c r="AK172" i="19"/>
  <c r="BG172" i="19" s="1"/>
  <c r="AK174" i="19"/>
  <c r="BG174" i="19" s="1"/>
  <c r="AJ184" i="19"/>
  <c r="BF184" i="19" s="1"/>
  <c r="AJ167" i="19"/>
  <c r="BF167" i="19" s="1"/>
  <c r="AJ169" i="19"/>
  <c r="BF169" i="19" s="1"/>
  <c r="AG185" i="19"/>
  <c r="BC185" i="19" s="1"/>
  <c r="AG176" i="19"/>
  <c r="BC176" i="19" s="1"/>
  <c r="AG170" i="19"/>
  <c r="BC170" i="19" s="1"/>
  <c r="AM195" i="19"/>
  <c r="BI195" i="19" s="1"/>
  <c r="AM215" i="19"/>
  <c r="BI215" i="19" s="1"/>
  <c r="AM217" i="19"/>
  <c r="BI217" i="19" s="1"/>
  <c r="AI230" i="19"/>
  <c r="BE230" i="19" s="1"/>
  <c r="AI242" i="19"/>
  <c r="BE242" i="19" s="1"/>
  <c r="AI244" i="19"/>
  <c r="BE244" i="19" s="1"/>
  <c r="AL263" i="19"/>
  <c r="BH263" i="19" s="1"/>
  <c r="AL262" i="19"/>
  <c r="BH262" i="19" s="1"/>
  <c r="AL277" i="19"/>
  <c r="BH277" i="19" s="1"/>
  <c r="AP259" i="19"/>
  <c r="BL259" i="19" s="1"/>
  <c r="AP266" i="19"/>
  <c r="BL266" i="19" s="1"/>
  <c r="AP273" i="19"/>
  <c r="BL273" i="19" s="1"/>
  <c r="AN332" i="19"/>
  <c r="BJ332" i="19" s="1"/>
  <c r="AN334" i="19"/>
  <c r="BJ334" i="19" s="1"/>
  <c r="AN341" i="19"/>
  <c r="BJ341" i="19" s="1"/>
  <c r="AF319" i="19"/>
  <c r="BB319" i="19" s="1"/>
  <c r="AF342" i="19"/>
  <c r="BB342" i="19" s="1"/>
  <c r="AF320" i="19"/>
  <c r="BB320" i="19" s="1"/>
  <c r="AQ354" i="19"/>
  <c r="BM354" i="19" s="1"/>
  <c r="AQ358" i="19"/>
  <c r="BM358" i="19" s="1"/>
  <c r="AQ368" i="19"/>
  <c r="BM368" i="19" s="1"/>
  <c r="AI385" i="19"/>
  <c r="BE385" i="19" s="1"/>
  <c r="AI392" i="19"/>
  <c r="BE392" i="19" s="1"/>
  <c r="AI404" i="19"/>
  <c r="BE404" i="19" s="1"/>
  <c r="AQ385" i="19"/>
  <c r="BM385" i="19" s="1"/>
  <c r="AQ386" i="19"/>
  <c r="BM386" i="19" s="1"/>
  <c r="AE397" i="19"/>
  <c r="BA397" i="19" s="1"/>
  <c r="AE383" i="19"/>
  <c r="BA383" i="19" s="1"/>
  <c r="AE398" i="19"/>
  <c r="BA398" i="19" s="1"/>
  <c r="AI491" i="19"/>
  <c r="BE491" i="19" s="1"/>
  <c r="AI485" i="19"/>
  <c r="BE485" i="19" s="1"/>
  <c r="AI497" i="19"/>
  <c r="BE497" i="19" s="1"/>
  <c r="AQ548" i="19"/>
  <c r="BM548" i="19" s="1"/>
  <c r="AQ555" i="19"/>
  <c r="BM555" i="19" s="1"/>
  <c r="AQ549" i="19"/>
  <c r="BM549" i="19" s="1"/>
  <c r="AH543" i="19"/>
  <c r="BD543" i="19" s="1"/>
  <c r="AH558" i="19"/>
  <c r="BD558" i="19" s="1"/>
  <c r="AH544" i="19"/>
  <c r="BD544" i="19" s="1"/>
  <c r="AJ584" i="19"/>
  <c r="BF584" i="19" s="1"/>
  <c r="AJ575" i="19"/>
  <c r="BF575" i="19" s="1"/>
  <c r="AJ573" i="19"/>
  <c r="BF573" i="19" s="1"/>
  <c r="AN212" i="19"/>
  <c r="BJ212" i="19" s="1"/>
  <c r="AN199" i="19"/>
  <c r="BJ199" i="19" s="1"/>
  <c r="AN213" i="19"/>
  <c r="BJ213" i="19" s="1"/>
  <c r="M105" i="4"/>
  <c r="M106" i="4" s="1"/>
  <c r="M101" i="4" s="1"/>
  <c r="U105" i="4"/>
  <c r="U106" i="4" s="1"/>
  <c r="U101" i="4" s="1"/>
  <c r="L105" i="4"/>
  <c r="L106" i="4" s="1"/>
  <c r="L101" i="4" s="1"/>
  <c r="R121" i="4"/>
  <c r="AM196" i="19"/>
  <c r="BI196" i="19" s="1"/>
  <c r="AL271" i="19"/>
  <c r="BH271" i="19" s="1"/>
  <c r="AJ177" i="19"/>
  <c r="BF177" i="19" s="1"/>
  <c r="AM200" i="19"/>
  <c r="BI200" i="19" s="1"/>
  <c r="AP274" i="19"/>
  <c r="BL274" i="19" s="1"/>
  <c r="AF328" i="19"/>
  <c r="BB328" i="19" s="1"/>
  <c r="AQ362" i="19"/>
  <c r="BM362" i="19" s="1"/>
  <c r="AI393" i="19"/>
  <c r="BE393" i="19" s="1"/>
  <c r="AN381" i="19"/>
  <c r="BJ381" i="19" s="1"/>
  <c r="AI493" i="19"/>
  <c r="BE493" i="19" s="1"/>
  <c r="AQ542" i="19"/>
  <c r="BM542" i="19" s="1"/>
  <c r="AK173" i="19"/>
  <c r="BG173" i="19" s="1"/>
  <c r="AK164" i="19"/>
  <c r="BG164" i="19" s="1"/>
  <c r="AK166" i="19"/>
  <c r="BG166" i="19" s="1"/>
  <c r="AJ176" i="19"/>
  <c r="BF176" i="19" s="1"/>
  <c r="AJ186" i="19"/>
  <c r="BF186" i="19" s="1"/>
  <c r="AJ178" i="19"/>
  <c r="BF178" i="19" s="1"/>
  <c r="AG177" i="19"/>
  <c r="BC177" i="19" s="1"/>
  <c r="AG168" i="19"/>
  <c r="BC168" i="19" s="1"/>
  <c r="AG171" i="19"/>
  <c r="BC171" i="19" s="1"/>
  <c r="AM216" i="19"/>
  <c r="BI216" i="19" s="1"/>
  <c r="AM207" i="19"/>
  <c r="BI207" i="19" s="1"/>
  <c r="AM209" i="19"/>
  <c r="BI209" i="19" s="1"/>
  <c r="AI248" i="19"/>
  <c r="BE248" i="19" s="1"/>
  <c r="AI234" i="19"/>
  <c r="BE234" i="19" s="1"/>
  <c r="AI236" i="19"/>
  <c r="BE236" i="19" s="1"/>
  <c r="AL276" i="19"/>
  <c r="BH276" i="19" s="1"/>
  <c r="AL257" i="19"/>
  <c r="BH257" i="19" s="1"/>
  <c r="AL269" i="19"/>
  <c r="BH269" i="19" s="1"/>
  <c r="AP280" i="19"/>
  <c r="BL280" i="19" s="1"/>
  <c r="AP258" i="19"/>
  <c r="BL258" i="19" s="1"/>
  <c r="AP265" i="19"/>
  <c r="BL265" i="19" s="1"/>
  <c r="AN324" i="19"/>
  <c r="BJ324" i="19" s="1"/>
  <c r="AN326" i="19"/>
  <c r="BJ326" i="19" s="1"/>
  <c r="AN333" i="19"/>
  <c r="BJ333" i="19" s="1"/>
  <c r="AF340" i="19"/>
  <c r="BB340" i="19" s="1"/>
  <c r="AF334" i="19"/>
  <c r="BB334" i="19" s="1"/>
  <c r="AF341" i="19"/>
  <c r="BB341" i="19" s="1"/>
  <c r="AQ372" i="19"/>
  <c r="BM372" i="19" s="1"/>
  <c r="AQ350" i="19"/>
  <c r="BM350" i="19" s="1"/>
  <c r="AQ360" i="19"/>
  <c r="BM360" i="19" s="1"/>
  <c r="AI398" i="19"/>
  <c r="BE398" i="19" s="1"/>
  <c r="AI384" i="19"/>
  <c r="BE384" i="19" s="1"/>
  <c r="AI388" i="19"/>
  <c r="BE388" i="19" s="1"/>
  <c r="AE389" i="19"/>
  <c r="BA389" i="19" s="1"/>
  <c r="AE400" i="19"/>
  <c r="BA400" i="19" s="1"/>
  <c r="AE390" i="19"/>
  <c r="BA390" i="19" s="1"/>
  <c r="AI483" i="19"/>
  <c r="BE483" i="19" s="1"/>
  <c r="AI477" i="19"/>
  <c r="BE477" i="19" s="1"/>
  <c r="AI481" i="19"/>
  <c r="BE481" i="19" s="1"/>
  <c r="AQ540" i="19"/>
  <c r="BM540" i="19" s="1"/>
  <c r="AQ547" i="19"/>
  <c r="BM547" i="19" s="1"/>
  <c r="AQ541" i="19"/>
  <c r="BM541" i="19" s="1"/>
  <c r="AH556" i="19"/>
  <c r="BD556" i="19" s="1"/>
  <c r="AH550" i="19"/>
  <c r="BD550" i="19" s="1"/>
  <c r="AH536" i="19"/>
  <c r="BD536" i="19" s="1"/>
  <c r="AJ576" i="19"/>
  <c r="BF576" i="19" s="1"/>
  <c r="AJ567" i="19"/>
  <c r="BF567" i="19" s="1"/>
  <c r="AJ590" i="19"/>
  <c r="BF590" i="19" s="1"/>
  <c r="AN216" i="19"/>
  <c r="BJ216" i="19" s="1"/>
  <c r="AN203" i="19"/>
  <c r="BJ203" i="19" s="1"/>
  <c r="AN217" i="19"/>
  <c r="BJ217" i="19" s="1"/>
  <c r="P105" i="4"/>
  <c r="P106" i="4" s="1"/>
  <c r="P101" i="4" s="1"/>
  <c r="N105" i="4"/>
  <c r="N106" i="4" s="1"/>
  <c r="N101" i="4" s="1"/>
  <c r="T121" i="4"/>
  <c r="AI239" i="19"/>
  <c r="BE239" i="19" s="1"/>
  <c r="AL272" i="19"/>
  <c r="BH272" i="19" s="1"/>
  <c r="AI394" i="19"/>
  <c r="BE394" i="19" s="1"/>
  <c r="AI486" i="19"/>
  <c r="BE486" i="19" s="1"/>
  <c r="AI487" i="19"/>
  <c r="BE487" i="19" s="1"/>
  <c r="AJ175" i="19"/>
  <c r="BF175" i="19" s="1"/>
  <c r="AI229" i="19"/>
  <c r="BE229" i="19" s="1"/>
  <c r="AI231" i="19"/>
  <c r="BE231" i="19" s="1"/>
  <c r="AP267" i="19"/>
  <c r="BL267" i="19" s="1"/>
  <c r="AF327" i="19"/>
  <c r="BB327" i="19" s="1"/>
  <c r="AI400" i="19"/>
  <c r="BE400" i="19" s="1"/>
  <c r="AJ571" i="19"/>
  <c r="BF571" i="19" s="1"/>
  <c r="AK165" i="19"/>
  <c r="BG165" i="19" s="1"/>
  <c r="AK183" i="19"/>
  <c r="BG183" i="19" s="1"/>
  <c r="AK187" i="19"/>
  <c r="BG187" i="19" s="1"/>
  <c r="AJ168" i="19"/>
  <c r="BF168" i="19" s="1"/>
  <c r="AJ170" i="19"/>
  <c r="BF170" i="19" s="1"/>
  <c r="AJ182" i="19"/>
  <c r="BF182" i="19" s="1"/>
  <c r="AG169" i="19"/>
  <c r="BC169" i="19" s="1"/>
  <c r="AG179" i="19"/>
  <c r="BC179" i="19" s="1"/>
  <c r="AG183" i="19"/>
  <c r="BC183" i="19" s="1"/>
  <c r="AM218" i="19"/>
  <c r="BI218" i="19" s="1"/>
  <c r="AM199" i="19"/>
  <c r="BI199" i="19" s="1"/>
  <c r="AM201" i="19"/>
  <c r="BI201" i="19" s="1"/>
  <c r="AI240" i="19"/>
  <c r="BE240" i="19" s="1"/>
  <c r="AI226" i="19"/>
  <c r="BE226" i="19" s="1"/>
  <c r="AI228" i="19"/>
  <c r="BE228" i="19" s="1"/>
  <c r="AL268" i="19"/>
  <c r="BH268" i="19" s="1"/>
  <c r="AL275" i="19"/>
  <c r="BH275" i="19" s="1"/>
  <c r="AL261" i="19"/>
  <c r="BH261" i="19" s="1"/>
  <c r="AP272" i="19"/>
  <c r="BL272" i="19" s="1"/>
  <c r="AP279" i="19"/>
  <c r="BL279" i="19" s="1"/>
  <c r="AP257" i="19"/>
  <c r="BL257" i="19" s="1"/>
  <c r="AN337" i="19"/>
  <c r="BJ337" i="19" s="1"/>
  <c r="AN339" i="19"/>
  <c r="BJ339" i="19" s="1"/>
  <c r="AN325" i="19"/>
  <c r="BJ325" i="19" s="1"/>
  <c r="AF332" i="19"/>
  <c r="BB332" i="19" s="1"/>
  <c r="AF326" i="19"/>
  <c r="BB326" i="19" s="1"/>
  <c r="AF333" i="19"/>
  <c r="BB333" i="19" s="1"/>
  <c r="AQ364" i="19"/>
  <c r="BM364" i="19" s="1"/>
  <c r="AQ367" i="19"/>
  <c r="BM367" i="19" s="1"/>
  <c r="AQ352" i="19"/>
  <c r="BM352" i="19" s="1"/>
  <c r="AI390" i="19"/>
  <c r="BE390" i="19" s="1"/>
  <c r="AI397" i="19"/>
  <c r="BE397" i="19" s="1"/>
  <c r="AI399" i="19"/>
  <c r="BE399" i="19" s="1"/>
  <c r="AQ384" i="19"/>
  <c r="BM384" i="19" s="1"/>
  <c r="AE381" i="19"/>
  <c r="BA381" i="19" s="1"/>
  <c r="AE404" i="19"/>
  <c r="BA404" i="19" s="1"/>
  <c r="AE382" i="19"/>
  <c r="BA382" i="19" s="1"/>
  <c r="AI475" i="19"/>
  <c r="BE475" i="19" s="1"/>
  <c r="AI490" i="19"/>
  <c r="BE490" i="19" s="1"/>
  <c r="AI492" i="19"/>
  <c r="BE492" i="19" s="1"/>
  <c r="AQ553" i="19"/>
  <c r="BM553" i="19" s="1"/>
  <c r="AQ539" i="19"/>
  <c r="BM539" i="19" s="1"/>
  <c r="AQ554" i="19"/>
  <c r="BM554" i="19" s="1"/>
  <c r="AH548" i="19"/>
  <c r="BD548" i="19" s="1"/>
  <c r="AH542" i="19"/>
  <c r="BD542" i="19" s="1"/>
  <c r="AH557" i="19"/>
  <c r="BD557" i="19" s="1"/>
  <c r="AJ568" i="19"/>
  <c r="BF568" i="19" s="1"/>
  <c r="AJ588" i="19"/>
  <c r="BF588" i="19" s="1"/>
  <c r="AJ582" i="19"/>
  <c r="BF582" i="19" s="1"/>
  <c r="AN205" i="19"/>
  <c r="BJ205" i="19" s="1"/>
  <c r="AN201" i="19"/>
  <c r="BJ201" i="19" s="1"/>
  <c r="AN215" i="19"/>
  <c r="BJ215" i="19" s="1"/>
  <c r="AN198" i="19"/>
  <c r="BJ198" i="19" s="1"/>
  <c r="AQ336" i="19"/>
  <c r="BM336" i="19" s="1"/>
  <c r="AQ342" i="19"/>
  <c r="BM342" i="19" s="1"/>
  <c r="V105" i="4"/>
  <c r="V106" i="4" s="1"/>
  <c r="V101" i="4" s="1"/>
  <c r="U121" i="4"/>
  <c r="AJ577" i="19"/>
  <c r="BF577" i="19" s="1"/>
  <c r="AJ171" i="19"/>
  <c r="BF171" i="19" s="1"/>
  <c r="AM197" i="19"/>
  <c r="BI197" i="19" s="1"/>
  <c r="AL270" i="19"/>
  <c r="BH270" i="19" s="1"/>
  <c r="AF335" i="19"/>
  <c r="BB335" i="19" s="1"/>
  <c r="AQ366" i="19"/>
  <c r="BM366" i="19" s="1"/>
  <c r="AK186" i="19"/>
  <c r="BG186" i="19" s="1"/>
  <c r="AK175" i="19"/>
  <c r="BG175" i="19" s="1"/>
  <c r="AK179" i="19"/>
  <c r="BG179" i="19" s="1"/>
  <c r="AJ181" i="19"/>
  <c r="BF181" i="19" s="1"/>
  <c r="AJ180" i="19"/>
  <c r="BF180" i="19" s="1"/>
  <c r="AJ174" i="19"/>
  <c r="BF174" i="19" s="1"/>
  <c r="AG182" i="19"/>
  <c r="BC182" i="19" s="1"/>
  <c r="AG181" i="19"/>
  <c r="BC181" i="19" s="1"/>
  <c r="AG175" i="19"/>
  <c r="BC175" i="19" s="1"/>
  <c r="AM214" i="19"/>
  <c r="BI214" i="19" s="1"/>
  <c r="AM210" i="19"/>
  <c r="BI210" i="19" s="1"/>
  <c r="AM208" i="19"/>
  <c r="BI208" i="19" s="1"/>
  <c r="AI249" i="19"/>
  <c r="BE249" i="19" s="1"/>
  <c r="AI232" i="19"/>
  <c r="BE232" i="19" s="1"/>
  <c r="AI235" i="19"/>
  <c r="BE235" i="19" s="1"/>
  <c r="AL260" i="19"/>
  <c r="BH260" i="19" s="1"/>
  <c r="AL267" i="19"/>
  <c r="BH267" i="19" s="1"/>
  <c r="AL274" i="19"/>
  <c r="BH274" i="19" s="1"/>
  <c r="AP264" i="19"/>
  <c r="BL264" i="19" s="1"/>
  <c r="AP271" i="19"/>
  <c r="BL271" i="19" s="1"/>
  <c r="AP278" i="19"/>
  <c r="BL278" i="19" s="1"/>
  <c r="AN329" i="19"/>
  <c r="BJ329" i="19" s="1"/>
  <c r="AN331" i="19"/>
  <c r="BJ331" i="19" s="1"/>
  <c r="AN338" i="19"/>
  <c r="BJ338" i="19" s="1"/>
  <c r="AF324" i="19"/>
  <c r="BB324" i="19" s="1"/>
  <c r="AF339" i="19"/>
  <c r="BB339" i="19" s="1"/>
  <c r="AF325" i="19"/>
  <c r="BB325" i="19" s="1"/>
  <c r="AQ373" i="19"/>
  <c r="BM373" i="19" s="1"/>
  <c r="AQ356" i="19"/>
  <c r="BM356" i="19" s="1"/>
  <c r="AQ371" i="19"/>
  <c r="BM371" i="19" s="1"/>
  <c r="AI382" i="19"/>
  <c r="BE382" i="19" s="1"/>
  <c r="AI389" i="19"/>
  <c r="BE389" i="19" s="1"/>
  <c r="AI391" i="19"/>
  <c r="BE391" i="19" s="1"/>
  <c r="AQ382" i="19"/>
  <c r="BM382" i="19" s="1"/>
  <c r="AE402" i="19"/>
  <c r="BA402" i="19" s="1"/>
  <c r="AE396" i="19"/>
  <c r="BA396" i="19" s="1"/>
  <c r="AE403" i="19"/>
  <c r="BA403" i="19" s="1"/>
  <c r="AI489" i="19"/>
  <c r="BE489" i="19" s="1"/>
  <c r="AI482" i="19"/>
  <c r="BE482" i="19" s="1"/>
  <c r="AI484" i="19"/>
  <c r="BE484" i="19" s="1"/>
  <c r="AQ545" i="19"/>
  <c r="BM545" i="19" s="1"/>
  <c r="AQ551" i="19"/>
  <c r="BM551" i="19" s="1"/>
  <c r="AQ546" i="19"/>
  <c r="BM546" i="19" s="1"/>
  <c r="AH540" i="19"/>
  <c r="BD540" i="19" s="1"/>
  <c r="AH554" i="19"/>
  <c r="BD554" i="19" s="1"/>
  <c r="AH549" i="19"/>
  <c r="BD549" i="19" s="1"/>
  <c r="AJ581" i="19"/>
  <c r="BF581" i="19" s="1"/>
  <c r="AJ580" i="19"/>
  <c r="BF580" i="19" s="1"/>
  <c r="AJ574" i="19"/>
  <c r="BF574" i="19" s="1"/>
  <c r="AN204" i="19"/>
  <c r="BJ204" i="19" s="1"/>
  <c r="AN210" i="19"/>
  <c r="BJ210" i="19" s="1"/>
  <c r="AN209" i="19"/>
  <c r="BJ209" i="19" s="1"/>
  <c r="AN202" i="19"/>
  <c r="BJ202" i="19" s="1"/>
  <c r="AQ326" i="19"/>
  <c r="BM326" i="19" s="1"/>
  <c r="AQ335" i="19"/>
  <c r="BM335" i="19" s="1"/>
  <c r="AQ325" i="19"/>
  <c r="BM325" i="19" s="1"/>
  <c r="H188" i="19"/>
  <c r="AD171" i="19" s="1"/>
  <c r="AZ171" i="19" s="1"/>
  <c r="R105" i="4"/>
  <c r="R106" i="4" s="1"/>
  <c r="R101" i="4" s="1"/>
  <c r="AM211" i="19"/>
  <c r="BI211" i="19" s="1"/>
  <c r="AI237" i="19"/>
  <c r="BE237" i="19" s="1"/>
  <c r="AL278" i="19"/>
  <c r="BH278" i="19" s="1"/>
  <c r="AM203" i="19"/>
  <c r="BI203" i="19" s="1"/>
  <c r="AL279" i="19"/>
  <c r="BH279" i="19" s="1"/>
  <c r="AL264" i="19"/>
  <c r="BH264" i="19" s="1"/>
  <c r="AP260" i="19"/>
  <c r="BL260" i="19" s="1"/>
  <c r="AK178" i="19"/>
  <c r="BG178" i="19" s="1"/>
  <c r="AK185" i="19"/>
  <c r="BG185" i="19" s="1"/>
  <c r="AJ173" i="19"/>
  <c r="BF173" i="19" s="1"/>
  <c r="AJ172" i="19"/>
  <c r="BF172" i="19" s="1"/>
  <c r="AG174" i="19"/>
  <c r="BC174" i="19" s="1"/>
  <c r="AG173" i="19"/>
  <c r="BC173" i="19" s="1"/>
  <c r="AM206" i="19"/>
  <c r="BI206" i="19" s="1"/>
  <c r="AM202" i="19"/>
  <c r="BI202" i="19" s="1"/>
  <c r="AI241" i="19"/>
  <c r="BE241" i="19" s="1"/>
  <c r="AI243" i="19"/>
  <c r="BE243" i="19" s="1"/>
  <c r="AL273" i="19"/>
  <c r="BH273" i="19" s="1"/>
  <c r="AL259" i="19"/>
  <c r="BH259" i="19" s="1"/>
  <c r="AP277" i="19"/>
  <c r="BL277" i="19" s="1"/>
  <c r="AP263" i="19"/>
  <c r="BL263" i="19" s="1"/>
  <c r="AN321" i="19"/>
  <c r="BJ321" i="19" s="1"/>
  <c r="AN323" i="19"/>
  <c r="BJ323" i="19" s="1"/>
  <c r="AF337" i="19"/>
  <c r="BB337" i="19" s="1"/>
  <c r="AF331" i="19"/>
  <c r="BB331" i="19" s="1"/>
  <c r="AQ365" i="19"/>
  <c r="BM365" i="19" s="1"/>
  <c r="AQ369" i="19"/>
  <c r="BM369" i="19" s="1"/>
  <c r="AI403" i="19"/>
  <c r="BE403" i="19" s="1"/>
  <c r="AI381" i="19"/>
  <c r="BE381" i="19" s="1"/>
  <c r="AQ383" i="19"/>
  <c r="BM383" i="19" s="1"/>
  <c r="AE394" i="19"/>
  <c r="BA394" i="19" s="1"/>
  <c r="AE388" i="19"/>
  <c r="BA388" i="19" s="1"/>
  <c r="AI496" i="19"/>
  <c r="BE496" i="19" s="1"/>
  <c r="AI474" i="19"/>
  <c r="BE474" i="19" s="1"/>
  <c r="AQ537" i="19"/>
  <c r="BM537" i="19" s="1"/>
  <c r="AQ552" i="19"/>
  <c r="BM552" i="19" s="1"/>
  <c r="AH538" i="19"/>
  <c r="BD538" i="19" s="1"/>
  <c r="AH555" i="19"/>
  <c r="BD555" i="19" s="1"/>
  <c r="AJ589" i="19"/>
  <c r="BF589" i="19" s="1"/>
  <c r="AJ586" i="19"/>
  <c r="BF586" i="19" s="1"/>
  <c r="AN208" i="19"/>
  <c r="BJ208" i="19" s="1"/>
  <c r="AN195" i="19"/>
  <c r="BJ195" i="19" s="1"/>
  <c r="AN207" i="19"/>
  <c r="BJ207" i="19" s="1"/>
  <c r="AN218" i="19"/>
  <c r="BJ218" i="19" s="1"/>
  <c r="K105" i="4"/>
  <c r="K106" i="4" s="1"/>
  <c r="K101" i="4" s="1"/>
  <c r="J105" i="4"/>
  <c r="J106" i="4" s="1"/>
  <c r="J101" i="4" s="1"/>
  <c r="D12" i="1"/>
  <c r="M14" i="14"/>
  <c r="B16" i="6"/>
  <c r="B16" i="14"/>
  <c r="O4" i="24"/>
  <c r="O4" i="25"/>
  <c r="P4" i="17"/>
  <c r="O15" i="27"/>
  <c r="O4" i="26"/>
  <c r="J35" i="6"/>
  <c r="L12" i="28"/>
  <c r="L10" i="28"/>
  <c r="M9" i="28"/>
  <c r="M8" i="28"/>
  <c r="M8" i="6"/>
  <c r="N17" i="28"/>
  <c r="J64" i="19"/>
  <c r="J40" i="19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W121" i="4"/>
  <c r="J16" i="9"/>
  <c r="R16" i="9"/>
  <c r="T16" i="9"/>
  <c r="K16" i="9"/>
  <c r="M16" i="9"/>
  <c r="O16" i="9"/>
  <c r="U16" i="9"/>
  <c r="S16" i="9"/>
  <c r="N16" i="9"/>
  <c r="L16" i="9"/>
  <c r="Q16" i="9"/>
  <c r="I16" i="9"/>
  <c r="P16" i="9"/>
  <c r="H121" i="4"/>
  <c r="D24" i="9"/>
  <c r="F61" i="4"/>
  <c r="D17" i="9" s="1"/>
  <c r="B24" i="9"/>
  <c r="D61" i="4"/>
  <c r="C24" i="9"/>
  <c r="E61" i="4"/>
  <c r="C17" i="9" s="1"/>
  <c r="J21" i="4"/>
  <c r="H16" i="9"/>
  <c r="K21" i="4"/>
  <c r="I20" i="4"/>
  <c r="P12" i="4"/>
  <c r="AJ338" i="3"/>
  <c r="AJ306" i="3"/>
  <c r="AJ274" i="3"/>
  <c r="AJ242" i="3"/>
  <c r="AJ210" i="3"/>
  <c r="AJ178" i="3"/>
  <c r="AJ146" i="3"/>
  <c r="AJ98" i="3"/>
  <c r="AJ66" i="3"/>
  <c r="AJ226" i="3"/>
  <c r="AJ290" i="3"/>
  <c r="AJ162" i="3"/>
  <c r="AJ114" i="3"/>
  <c r="AJ322" i="3"/>
  <c r="AJ50" i="3"/>
  <c r="AJ258" i="3"/>
  <c r="AJ194" i="3"/>
  <c r="AJ130" i="3"/>
  <c r="AJ82" i="3"/>
  <c r="AJ18" i="3"/>
  <c r="AJ34" i="3"/>
  <c r="N4" i="29"/>
  <c r="O15" i="28"/>
  <c r="G23" i="27"/>
  <c r="G25" i="27" s="1"/>
  <c r="BI302" i="19"/>
  <c r="AZ302" i="19"/>
  <c r="BG302" i="19"/>
  <c r="AY302" i="19"/>
  <c r="BA302" i="19"/>
  <c r="AV302" i="19"/>
  <c r="AZ291" i="19"/>
  <c r="BA291" i="19"/>
  <c r="AY291" i="19"/>
  <c r="AV291" i="19"/>
  <c r="BM291" i="19"/>
  <c r="BC291" i="19"/>
  <c r="AZ280" i="19"/>
  <c r="BE280" i="19"/>
  <c r="AY280" i="19"/>
  <c r="AV280" i="19"/>
  <c r="BF280" i="19"/>
  <c r="BF269" i="19"/>
  <c r="AZ269" i="19"/>
  <c r="AY269" i="19"/>
  <c r="AV269" i="19"/>
  <c r="AZ258" i="19"/>
  <c r="AV258" i="19"/>
  <c r="BF258" i="19"/>
  <c r="AY258" i="19"/>
  <c r="AW258" i="19"/>
  <c r="BA247" i="19"/>
  <c r="AZ247" i="19"/>
  <c r="AZ236" i="19"/>
  <c r="BA236" i="19"/>
  <c r="AZ214" i="19"/>
  <c r="AZ203" i="19"/>
  <c r="BA181" i="19"/>
  <c r="AX181" i="19"/>
  <c r="BJ181" i="19"/>
  <c r="AV181" i="19"/>
  <c r="BJ170" i="19"/>
  <c r="AV170" i="19"/>
  <c r="AX170" i="19"/>
  <c r="BA170" i="19"/>
  <c r="BA148" i="19"/>
  <c r="AV148" i="19"/>
  <c r="AY148" i="19"/>
  <c r="BK148" i="19"/>
  <c r="AX148" i="19"/>
  <c r="BF148" i="19"/>
  <c r="AZ148" i="19"/>
  <c r="BJ148" i="19"/>
  <c r="BL148" i="19"/>
  <c r="AY137" i="19"/>
  <c r="BK137" i="19"/>
  <c r="AX137" i="19"/>
  <c r="BA137" i="19"/>
  <c r="AZ137" i="19"/>
  <c r="BJ137" i="19"/>
  <c r="BH137" i="19"/>
  <c r="AV137" i="19"/>
  <c r="BI137" i="19"/>
  <c r="BL137" i="19"/>
  <c r="BM75" i="19"/>
  <c r="BH75" i="19"/>
  <c r="AZ142" i="19"/>
  <c r="BJ142" i="19"/>
  <c r="BL142" i="19"/>
  <c r="AV142" i="19"/>
  <c r="AY142" i="19"/>
  <c r="AX142" i="19"/>
  <c r="BK142" i="19"/>
  <c r="BA142" i="19"/>
  <c r="K35" i="6"/>
  <c r="M380" i="19"/>
  <c r="M349" i="19"/>
  <c r="M473" i="19"/>
  <c r="M566" i="19"/>
  <c r="M535" i="19"/>
  <c r="M504" i="19"/>
  <c r="M597" i="19"/>
  <c r="M411" i="19"/>
  <c r="M318" i="19"/>
  <c r="M101" i="19"/>
  <c r="M132" i="19"/>
  <c r="M163" i="19"/>
  <c r="M628" i="19"/>
  <c r="M225" i="19"/>
  <c r="M194" i="19"/>
  <c r="M442" i="19"/>
  <c r="M287" i="19"/>
  <c r="M256" i="19"/>
  <c r="M39" i="19"/>
  <c r="M70" i="19"/>
  <c r="AI566" i="19"/>
  <c r="AI535" i="19"/>
  <c r="AI504" i="19"/>
  <c r="AI597" i="19"/>
  <c r="AI628" i="19"/>
  <c r="AI225" i="19"/>
  <c r="AI194" i="19"/>
  <c r="AI287" i="19"/>
  <c r="AI256" i="19"/>
  <c r="AI442" i="19"/>
  <c r="AI101" i="19"/>
  <c r="AI380" i="19"/>
  <c r="AI132" i="19"/>
  <c r="AI473" i="19"/>
  <c r="AI411" i="19"/>
  <c r="AI349" i="19"/>
  <c r="AI318" i="19"/>
  <c r="AI163" i="19"/>
  <c r="AI70" i="19"/>
  <c r="AI39" i="19"/>
  <c r="BE380" i="19"/>
  <c r="BE349" i="19"/>
  <c r="BE473" i="19"/>
  <c r="BE566" i="19"/>
  <c r="BE535" i="19"/>
  <c r="BE504" i="19"/>
  <c r="BE597" i="19"/>
  <c r="BE287" i="19"/>
  <c r="BE101" i="19"/>
  <c r="BE132" i="19"/>
  <c r="BE163" i="19"/>
  <c r="BE70" i="19"/>
  <c r="BE442" i="19"/>
  <c r="BE411" i="19"/>
  <c r="BE318" i="19"/>
  <c r="BE225" i="19"/>
  <c r="BE194" i="19"/>
  <c r="BE256" i="19"/>
  <c r="BE628" i="19"/>
  <c r="BE39" i="19"/>
  <c r="L14" i="6"/>
  <c r="L13" i="14" s="1"/>
  <c r="BF7" i="19"/>
  <c r="AJ7" i="19"/>
  <c r="N7" i="19"/>
  <c r="AX64" i="19"/>
  <c r="AU73" i="19"/>
  <c r="AW43" i="19"/>
  <c r="AY41" i="19"/>
  <c r="AT71" i="19"/>
  <c r="AV73" i="19"/>
  <c r="AT73" i="19"/>
  <c r="AT72" i="19"/>
  <c r="AT48" i="19"/>
  <c r="AU45" i="19"/>
  <c r="AV44" i="19"/>
  <c r="D34" i="6"/>
  <c r="D37" i="6" s="1"/>
  <c r="D32" i="19"/>
  <c r="F16" i="6"/>
  <c r="F32" i="19"/>
  <c r="C16" i="6"/>
  <c r="C32" i="19"/>
  <c r="B15" i="14"/>
  <c r="B32" i="19"/>
  <c r="Y46" i="19"/>
  <c r="D104" i="19"/>
  <c r="D9" i="19"/>
  <c r="AA44" i="19"/>
  <c r="F104" i="19"/>
  <c r="F9" i="19"/>
  <c r="C8" i="19"/>
  <c r="AC42" i="19"/>
  <c r="C135" i="19"/>
  <c r="C9" i="19"/>
  <c r="D75" i="19"/>
  <c r="C75" i="19"/>
  <c r="Z45" i="19"/>
  <c r="AD42" i="19"/>
  <c r="AB43" i="19"/>
  <c r="X49" i="19"/>
  <c r="B74" i="19"/>
  <c r="B8" i="19"/>
  <c r="X630" i="19"/>
  <c r="AT630" i="19" s="1"/>
  <c r="X638" i="19"/>
  <c r="AT638" i="19" s="1"/>
  <c r="X646" i="19"/>
  <c r="AT646" i="19" s="1"/>
  <c r="X631" i="19"/>
  <c r="AT631" i="19" s="1"/>
  <c r="X639" i="19"/>
  <c r="AT639" i="19" s="1"/>
  <c r="X647" i="19"/>
  <c r="AT647" i="19" s="1"/>
  <c r="X632" i="19"/>
  <c r="AT632" i="19" s="1"/>
  <c r="X640" i="19"/>
  <c r="AT640" i="19" s="1"/>
  <c r="X648" i="19"/>
  <c r="AT648" i="19" s="1"/>
  <c r="X633" i="19"/>
  <c r="AT633" i="19" s="1"/>
  <c r="X641" i="19"/>
  <c r="AT641" i="19" s="1"/>
  <c r="X649" i="19"/>
  <c r="AT649" i="19" s="1"/>
  <c r="X634" i="19"/>
  <c r="AT634" i="19" s="1"/>
  <c r="X642" i="19"/>
  <c r="AT642" i="19" s="1"/>
  <c r="X650" i="19"/>
  <c r="AT650" i="19" s="1"/>
  <c r="X635" i="19"/>
  <c r="AT635" i="19" s="1"/>
  <c r="X643" i="19"/>
  <c r="AT643" i="19" s="1"/>
  <c r="X651" i="19"/>
  <c r="AT651" i="19" s="1"/>
  <c r="X645" i="19"/>
  <c r="AT645" i="19" s="1"/>
  <c r="X636" i="19"/>
  <c r="AT636" i="19" s="1"/>
  <c r="X644" i="19"/>
  <c r="AT644" i="19" s="1"/>
  <c r="X652" i="19"/>
  <c r="AT652" i="19" s="1"/>
  <c r="X637" i="19"/>
  <c r="AT637" i="19" s="1"/>
  <c r="X629" i="19"/>
  <c r="X598" i="19"/>
  <c r="AT598" i="19" s="1"/>
  <c r="X599" i="19"/>
  <c r="AT599" i="19" s="1"/>
  <c r="X607" i="19"/>
  <c r="AT607" i="19" s="1"/>
  <c r="X615" i="19"/>
  <c r="AT615" i="19" s="1"/>
  <c r="X612" i="19"/>
  <c r="AT612" i="19" s="1"/>
  <c r="X605" i="19"/>
  <c r="AT605" i="19" s="1"/>
  <c r="X600" i="19"/>
  <c r="AT600" i="19" s="1"/>
  <c r="X608" i="19"/>
  <c r="AT608" i="19" s="1"/>
  <c r="X616" i="19"/>
  <c r="AT616" i="19" s="1"/>
  <c r="X606" i="19"/>
  <c r="AT606" i="19" s="1"/>
  <c r="X601" i="19"/>
  <c r="AT601" i="19" s="1"/>
  <c r="X609" i="19"/>
  <c r="AT609" i="19" s="1"/>
  <c r="X617" i="19"/>
  <c r="AT617" i="19" s="1"/>
  <c r="X602" i="19"/>
  <c r="AT602" i="19" s="1"/>
  <c r="X610" i="19"/>
  <c r="AT610" i="19" s="1"/>
  <c r="X618" i="19"/>
  <c r="AT618" i="19" s="1"/>
  <c r="X620" i="19"/>
  <c r="AT620" i="19" s="1"/>
  <c r="X621" i="19"/>
  <c r="AT621" i="19" s="1"/>
  <c r="X614" i="19"/>
  <c r="AT614" i="19" s="1"/>
  <c r="X603" i="19"/>
  <c r="AT603" i="19" s="1"/>
  <c r="X611" i="19"/>
  <c r="AT611" i="19" s="1"/>
  <c r="X619" i="19"/>
  <c r="AT619" i="19" s="1"/>
  <c r="X604" i="19"/>
  <c r="AT604" i="19" s="1"/>
  <c r="X613" i="19"/>
  <c r="AT613" i="19" s="1"/>
  <c r="C600" i="19"/>
  <c r="Y600" i="19" s="1"/>
  <c r="AU600" i="19" s="1"/>
  <c r="H600" i="19"/>
  <c r="AD600" i="19" s="1"/>
  <c r="AZ600" i="19" s="1"/>
  <c r="X567" i="19"/>
  <c r="AT567" i="19" s="1"/>
  <c r="X568" i="19"/>
  <c r="AT568" i="19" s="1"/>
  <c r="X576" i="19"/>
  <c r="AT576" i="19" s="1"/>
  <c r="X584" i="19"/>
  <c r="AT584" i="19" s="1"/>
  <c r="X583" i="19"/>
  <c r="AT583" i="19" s="1"/>
  <c r="X569" i="19"/>
  <c r="AT569" i="19" s="1"/>
  <c r="X577" i="19"/>
  <c r="AT577" i="19" s="1"/>
  <c r="X585" i="19"/>
  <c r="AT585" i="19" s="1"/>
  <c r="X588" i="19"/>
  <c r="AT588" i="19" s="1"/>
  <c r="X589" i="19"/>
  <c r="AT589" i="19" s="1"/>
  <c r="X570" i="19"/>
  <c r="AT570" i="19" s="1"/>
  <c r="X578" i="19"/>
  <c r="AT578" i="19" s="1"/>
  <c r="X586" i="19"/>
  <c r="AT586" i="19" s="1"/>
  <c r="X580" i="19"/>
  <c r="AT580" i="19" s="1"/>
  <c r="X581" i="19"/>
  <c r="AT581" i="19" s="1"/>
  <c r="X571" i="19"/>
  <c r="AT571" i="19" s="1"/>
  <c r="X579" i="19"/>
  <c r="AT579" i="19" s="1"/>
  <c r="X587" i="19"/>
  <c r="AT587" i="19" s="1"/>
  <c r="X572" i="19"/>
  <c r="AT572" i="19" s="1"/>
  <c r="X573" i="19"/>
  <c r="AT573" i="19" s="1"/>
  <c r="X574" i="19"/>
  <c r="AT574" i="19" s="1"/>
  <c r="X582" i="19"/>
  <c r="AT582" i="19" s="1"/>
  <c r="X590" i="19"/>
  <c r="AT590" i="19" s="1"/>
  <c r="X575" i="19"/>
  <c r="AT575" i="19" s="1"/>
  <c r="G569" i="19"/>
  <c r="AC569" i="19" s="1"/>
  <c r="AY569" i="19" s="1"/>
  <c r="E569" i="19"/>
  <c r="AA569" i="19" s="1"/>
  <c r="AW569" i="19" s="1"/>
  <c r="X537" i="19"/>
  <c r="AT537" i="19" s="1"/>
  <c r="X536" i="19"/>
  <c r="F538" i="19"/>
  <c r="AB538" i="19" s="1"/>
  <c r="AX538" i="19" s="1"/>
  <c r="B538" i="19"/>
  <c r="B539" i="19" s="1"/>
  <c r="B540" i="19" s="1"/>
  <c r="B541" i="19" s="1"/>
  <c r="B542" i="19" s="1"/>
  <c r="B543" i="19" s="1"/>
  <c r="B544" i="19" s="1"/>
  <c r="B545" i="19" s="1"/>
  <c r="B546" i="19" s="1"/>
  <c r="B547" i="19" s="1"/>
  <c r="B548" i="19" s="1"/>
  <c r="B549" i="19" s="1"/>
  <c r="B550" i="19" s="1"/>
  <c r="B551" i="19" s="1"/>
  <c r="B552" i="19" s="1"/>
  <c r="B553" i="19" s="1"/>
  <c r="B554" i="19" s="1"/>
  <c r="B555" i="19" s="1"/>
  <c r="B556" i="19" s="1"/>
  <c r="B557" i="19" s="1"/>
  <c r="B558" i="19" s="1"/>
  <c r="B559" i="19" s="1"/>
  <c r="X559" i="19" s="1"/>
  <c r="AT559" i="19" s="1"/>
  <c r="Y505" i="19"/>
  <c r="AU505" i="19" s="1"/>
  <c r="Y513" i="19"/>
  <c r="AU513" i="19" s="1"/>
  <c r="Y521" i="19"/>
  <c r="AU521" i="19" s="1"/>
  <c r="Y510" i="19"/>
  <c r="AU510" i="19" s="1"/>
  <c r="Y518" i="19"/>
  <c r="AU518" i="19" s="1"/>
  <c r="Y508" i="19"/>
  <c r="AU508" i="19" s="1"/>
  <c r="Y516" i="19"/>
  <c r="AU516" i="19" s="1"/>
  <c r="Y524" i="19"/>
  <c r="AU524" i="19" s="1"/>
  <c r="Y511" i="19"/>
  <c r="AU511" i="19" s="1"/>
  <c r="Y519" i="19"/>
  <c r="AU519" i="19" s="1"/>
  <c r="Y527" i="19"/>
  <c r="AU527" i="19" s="1"/>
  <c r="Y506" i="19"/>
  <c r="AU506" i="19" s="1"/>
  <c r="Y514" i="19"/>
  <c r="AU514" i="19" s="1"/>
  <c r="Y522" i="19"/>
  <c r="AU522" i="19" s="1"/>
  <c r="Y509" i="19"/>
  <c r="AU509" i="19" s="1"/>
  <c r="Y517" i="19"/>
  <c r="AU517" i="19" s="1"/>
  <c r="Y525" i="19"/>
  <c r="AU525" i="19" s="1"/>
  <c r="Y526" i="19"/>
  <c r="AU526" i="19" s="1"/>
  <c r="Y512" i="19"/>
  <c r="AU512" i="19" s="1"/>
  <c r="Y520" i="19"/>
  <c r="AU520" i="19" s="1"/>
  <c r="Y528" i="19"/>
  <c r="AU528" i="19" s="1"/>
  <c r="Y507" i="19"/>
  <c r="AU507" i="19" s="1"/>
  <c r="Y515" i="19"/>
  <c r="AU515" i="19" s="1"/>
  <c r="Y523" i="19"/>
  <c r="AU523" i="19" s="1"/>
  <c r="D507" i="19"/>
  <c r="Z507" i="19" s="1"/>
  <c r="AV507" i="19" s="1"/>
  <c r="X474" i="19"/>
  <c r="AT474" i="19" s="1"/>
  <c r="X475" i="19"/>
  <c r="AT475" i="19" s="1"/>
  <c r="X483" i="19"/>
  <c r="AT483" i="19" s="1"/>
  <c r="X491" i="19"/>
  <c r="AT491" i="19" s="1"/>
  <c r="X476" i="19"/>
  <c r="AT476" i="19" s="1"/>
  <c r="X484" i="19"/>
  <c r="AT484" i="19" s="1"/>
  <c r="X492" i="19"/>
  <c r="AT492" i="19" s="1"/>
  <c r="X477" i="19"/>
  <c r="AT477" i="19" s="1"/>
  <c r="X485" i="19"/>
  <c r="AT485" i="19" s="1"/>
  <c r="X493" i="19"/>
  <c r="AT493" i="19" s="1"/>
  <c r="X478" i="19"/>
  <c r="AT478" i="19" s="1"/>
  <c r="X486" i="19"/>
  <c r="AT486" i="19" s="1"/>
  <c r="X494" i="19"/>
  <c r="AT494" i="19" s="1"/>
  <c r="X479" i="19"/>
  <c r="AT479" i="19" s="1"/>
  <c r="X487" i="19"/>
  <c r="AT487" i="19" s="1"/>
  <c r="X495" i="19"/>
  <c r="AT495" i="19" s="1"/>
  <c r="X490" i="19"/>
  <c r="AT490" i="19" s="1"/>
  <c r="X480" i="19"/>
  <c r="AT480" i="19" s="1"/>
  <c r="X488" i="19"/>
  <c r="AT488" i="19" s="1"/>
  <c r="X496" i="19"/>
  <c r="AT496" i="19" s="1"/>
  <c r="X481" i="19"/>
  <c r="AT481" i="19" s="1"/>
  <c r="X489" i="19"/>
  <c r="AT489" i="19" s="1"/>
  <c r="X497" i="19"/>
  <c r="AT497" i="19" s="1"/>
  <c r="X482" i="19"/>
  <c r="AT482" i="19" s="1"/>
  <c r="C476" i="19"/>
  <c r="Y476" i="19" s="1"/>
  <c r="AU476" i="19" s="1"/>
  <c r="X443" i="19"/>
  <c r="AT443" i="19" s="1"/>
  <c r="X444" i="19"/>
  <c r="AT444" i="19" s="1"/>
  <c r="X452" i="19"/>
  <c r="AT452" i="19" s="1"/>
  <c r="X460" i="19"/>
  <c r="AT460" i="19" s="1"/>
  <c r="X445" i="19"/>
  <c r="AT445" i="19" s="1"/>
  <c r="X453" i="19"/>
  <c r="AT453" i="19" s="1"/>
  <c r="X461" i="19"/>
  <c r="AT461" i="19" s="1"/>
  <c r="X446" i="19"/>
  <c r="AT446" i="19" s="1"/>
  <c r="X454" i="19"/>
  <c r="AT454" i="19" s="1"/>
  <c r="X462" i="19"/>
  <c r="AT462" i="19" s="1"/>
  <c r="X447" i="19"/>
  <c r="AT447" i="19" s="1"/>
  <c r="X455" i="19"/>
  <c r="AT455" i="19" s="1"/>
  <c r="X463" i="19"/>
  <c r="AT463" i="19" s="1"/>
  <c r="X448" i="19"/>
  <c r="AT448" i="19" s="1"/>
  <c r="X456" i="19"/>
  <c r="AT456" i="19" s="1"/>
  <c r="X464" i="19"/>
  <c r="AT464" i="19" s="1"/>
  <c r="X459" i="19"/>
  <c r="AT459" i="19" s="1"/>
  <c r="X449" i="19"/>
  <c r="AT449" i="19" s="1"/>
  <c r="X457" i="19"/>
  <c r="AT457" i="19" s="1"/>
  <c r="X465" i="19"/>
  <c r="AT465" i="19" s="1"/>
  <c r="X451" i="19"/>
  <c r="AT451" i="19" s="1"/>
  <c r="X450" i="19"/>
  <c r="AT450" i="19" s="1"/>
  <c r="X458" i="19"/>
  <c r="AT458" i="19" s="1"/>
  <c r="X466" i="19"/>
  <c r="AT466" i="19" s="1"/>
  <c r="X412" i="19"/>
  <c r="B413" i="19"/>
  <c r="X413" i="19" s="1"/>
  <c r="AT413" i="19" s="1"/>
  <c r="G383" i="19"/>
  <c r="AC383" i="19" s="1"/>
  <c r="AY383" i="19" s="1"/>
  <c r="X351" i="19"/>
  <c r="AT351" i="19" s="1"/>
  <c r="X359" i="19"/>
  <c r="AT359" i="19" s="1"/>
  <c r="X367" i="19"/>
  <c r="AT367" i="19" s="1"/>
  <c r="X352" i="19"/>
  <c r="AT352" i="19" s="1"/>
  <c r="X360" i="19"/>
  <c r="AT360" i="19" s="1"/>
  <c r="X368" i="19"/>
  <c r="AT368" i="19" s="1"/>
  <c r="X353" i="19"/>
  <c r="AT353" i="19" s="1"/>
  <c r="X361" i="19"/>
  <c r="AT361" i="19" s="1"/>
  <c r="X369" i="19"/>
  <c r="AT369" i="19" s="1"/>
  <c r="X354" i="19"/>
  <c r="AT354" i="19" s="1"/>
  <c r="X362" i="19"/>
  <c r="AT362" i="19" s="1"/>
  <c r="X370" i="19"/>
  <c r="AT370" i="19" s="1"/>
  <c r="X366" i="19"/>
  <c r="AT366" i="19" s="1"/>
  <c r="X355" i="19"/>
  <c r="AT355" i="19" s="1"/>
  <c r="X363" i="19"/>
  <c r="AT363" i="19" s="1"/>
  <c r="X371" i="19"/>
  <c r="AT371" i="19" s="1"/>
  <c r="X356" i="19"/>
  <c r="AT356" i="19" s="1"/>
  <c r="X364" i="19"/>
  <c r="AT364" i="19" s="1"/>
  <c r="X372" i="19"/>
  <c r="AT372" i="19" s="1"/>
  <c r="X358" i="19"/>
  <c r="AT358" i="19" s="1"/>
  <c r="X357" i="19"/>
  <c r="AT357" i="19" s="1"/>
  <c r="X365" i="19"/>
  <c r="AT365" i="19" s="1"/>
  <c r="X373" i="19"/>
  <c r="AT373" i="19" s="1"/>
  <c r="X350" i="19"/>
  <c r="AT350" i="19" s="1"/>
  <c r="D352" i="19"/>
  <c r="Z352" i="19" s="1"/>
  <c r="AV352" i="19" s="1"/>
  <c r="X320" i="19"/>
  <c r="AT320" i="19" s="1"/>
  <c r="X328" i="19"/>
  <c r="AT328" i="19" s="1"/>
  <c r="X336" i="19"/>
  <c r="AT336" i="19" s="1"/>
  <c r="X321" i="19"/>
  <c r="AT321" i="19" s="1"/>
  <c r="X329" i="19"/>
  <c r="AT329" i="19" s="1"/>
  <c r="X337" i="19"/>
  <c r="AT337" i="19" s="1"/>
  <c r="X322" i="19"/>
  <c r="AT322" i="19" s="1"/>
  <c r="X330" i="19"/>
  <c r="AT330" i="19" s="1"/>
  <c r="X338" i="19"/>
  <c r="AT338" i="19" s="1"/>
  <c r="X323" i="19"/>
  <c r="AT323" i="19" s="1"/>
  <c r="X331" i="19"/>
  <c r="AT331" i="19" s="1"/>
  <c r="X339" i="19"/>
  <c r="AT339" i="19" s="1"/>
  <c r="X335" i="19"/>
  <c r="AT335" i="19" s="1"/>
  <c r="X324" i="19"/>
  <c r="AT324" i="19" s="1"/>
  <c r="X332" i="19"/>
  <c r="AT332" i="19" s="1"/>
  <c r="X340" i="19"/>
  <c r="AT340" i="19" s="1"/>
  <c r="X325" i="19"/>
  <c r="AT325" i="19" s="1"/>
  <c r="X333" i="19"/>
  <c r="AT333" i="19" s="1"/>
  <c r="X341" i="19"/>
  <c r="AT341" i="19" s="1"/>
  <c r="X327" i="19"/>
  <c r="AT327" i="19" s="1"/>
  <c r="X326" i="19"/>
  <c r="AT326" i="19" s="1"/>
  <c r="X334" i="19"/>
  <c r="AT334" i="19" s="1"/>
  <c r="X342" i="19"/>
  <c r="AT342" i="19" s="1"/>
  <c r="X319" i="19"/>
  <c r="AT319" i="19" s="1"/>
  <c r="AA321" i="19"/>
  <c r="AW321" i="19" s="1"/>
  <c r="X289" i="19"/>
  <c r="AT289" i="19" s="1"/>
  <c r="X297" i="19"/>
  <c r="AT297" i="19" s="1"/>
  <c r="X305" i="19"/>
  <c r="AT305" i="19" s="1"/>
  <c r="X290" i="19"/>
  <c r="AT290" i="19" s="1"/>
  <c r="X298" i="19"/>
  <c r="AT298" i="19" s="1"/>
  <c r="X306" i="19"/>
  <c r="AT306" i="19" s="1"/>
  <c r="X291" i="19"/>
  <c r="X299" i="19"/>
  <c r="AT299" i="19" s="1"/>
  <c r="X307" i="19"/>
  <c r="AT307" i="19" s="1"/>
  <c r="X292" i="19"/>
  <c r="AT292" i="19" s="1"/>
  <c r="X300" i="19"/>
  <c r="AT300" i="19" s="1"/>
  <c r="X308" i="19"/>
  <c r="AT308" i="19" s="1"/>
  <c r="X293" i="19"/>
  <c r="AT293" i="19" s="1"/>
  <c r="X301" i="19"/>
  <c r="AT301" i="19" s="1"/>
  <c r="X309" i="19"/>
  <c r="AT309" i="19" s="1"/>
  <c r="X304" i="19"/>
  <c r="AT304" i="19" s="1"/>
  <c r="X294" i="19"/>
  <c r="AT294" i="19" s="1"/>
  <c r="X302" i="19"/>
  <c r="X310" i="19"/>
  <c r="AT310" i="19" s="1"/>
  <c r="X295" i="19"/>
  <c r="AT295" i="19" s="1"/>
  <c r="X303" i="19"/>
  <c r="AT303" i="19" s="1"/>
  <c r="X311" i="19"/>
  <c r="AT311" i="19" s="1"/>
  <c r="X296" i="19"/>
  <c r="AT296" i="19" s="1"/>
  <c r="X288" i="19"/>
  <c r="AT288" i="19" s="1"/>
  <c r="Y290" i="19"/>
  <c r="AU290" i="19" s="1"/>
  <c r="AB290" i="19"/>
  <c r="AX290" i="19" s="1"/>
  <c r="X258" i="19"/>
  <c r="X266" i="19"/>
  <c r="AT266" i="19" s="1"/>
  <c r="X274" i="19"/>
  <c r="AT274" i="19" s="1"/>
  <c r="X259" i="19"/>
  <c r="AT259" i="19" s="1"/>
  <c r="X267" i="19"/>
  <c r="AT267" i="19" s="1"/>
  <c r="X275" i="19"/>
  <c r="AT275" i="19" s="1"/>
  <c r="X260" i="19"/>
  <c r="AT260" i="19" s="1"/>
  <c r="X268" i="19"/>
  <c r="AT268" i="19" s="1"/>
  <c r="X276" i="19"/>
  <c r="AT276" i="19" s="1"/>
  <c r="X263" i="19"/>
  <c r="AT263" i="19" s="1"/>
  <c r="X261" i="19"/>
  <c r="AT261" i="19" s="1"/>
  <c r="X269" i="19"/>
  <c r="X277" i="19"/>
  <c r="AT277" i="19" s="1"/>
  <c r="X279" i="19"/>
  <c r="AT279" i="19" s="1"/>
  <c r="X262" i="19"/>
  <c r="AT262" i="19" s="1"/>
  <c r="X270" i="19"/>
  <c r="AT270" i="19" s="1"/>
  <c r="X278" i="19"/>
  <c r="AT278" i="19" s="1"/>
  <c r="X271" i="19"/>
  <c r="AT271" i="19" s="1"/>
  <c r="X264" i="19"/>
  <c r="AT264" i="19" s="1"/>
  <c r="X272" i="19"/>
  <c r="AT272" i="19" s="1"/>
  <c r="X280" i="19"/>
  <c r="X265" i="19"/>
  <c r="AT265" i="19" s="1"/>
  <c r="X273" i="19"/>
  <c r="AT273" i="19" s="1"/>
  <c r="X257" i="19"/>
  <c r="AA259" i="19"/>
  <c r="AW259" i="19" s="1"/>
  <c r="Y226" i="19"/>
  <c r="AU226" i="19" s="1"/>
  <c r="B12" i="11"/>
  <c r="B9" i="10" s="1"/>
  <c r="Y227" i="19"/>
  <c r="AU227" i="19" s="1"/>
  <c r="AC228" i="19"/>
  <c r="AY228" i="19" s="1"/>
  <c r="Z228" i="19"/>
  <c r="AV228" i="19" s="1"/>
  <c r="AC64" i="19"/>
  <c r="H17" i="27" s="1"/>
  <c r="AY40" i="19"/>
  <c r="AA197" i="19"/>
  <c r="AW197" i="19" s="1"/>
  <c r="AA205" i="19"/>
  <c r="AW205" i="19" s="1"/>
  <c r="AA213" i="19"/>
  <c r="AW213" i="19" s="1"/>
  <c r="AA196" i="19"/>
  <c r="AW196" i="19" s="1"/>
  <c r="AA200" i="19"/>
  <c r="AW200" i="19" s="1"/>
  <c r="AA208" i="19"/>
  <c r="AW208" i="19" s="1"/>
  <c r="AA216" i="19"/>
  <c r="AW216" i="19" s="1"/>
  <c r="AA209" i="19"/>
  <c r="AW209" i="19" s="1"/>
  <c r="AA217" i="19"/>
  <c r="AW217" i="19" s="1"/>
  <c r="AA204" i="19"/>
  <c r="AW204" i="19" s="1"/>
  <c r="AA195" i="19"/>
  <c r="AW195" i="19" s="1"/>
  <c r="AA203" i="19"/>
  <c r="AA211" i="19"/>
  <c r="AW211" i="19" s="1"/>
  <c r="AA201" i="19"/>
  <c r="AW201" i="19" s="1"/>
  <c r="AA198" i="19"/>
  <c r="AW198" i="19" s="1"/>
  <c r="AA206" i="19"/>
  <c r="AW206" i="19" s="1"/>
  <c r="AA214" i="19"/>
  <c r="AA212" i="19"/>
  <c r="AW212" i="19" s="1"/>
  <c r="AA199" i="19"/>
  <c r="AW199" i="19" s="1"/>
  <c r="AA207" i="19"/>
  <c r="AW207" i="19" s="1"/>
  <c r="AA215" i="19"/>
  <c r="AW215" i="19" s="1"/>
  <c r="AA202" i="19"/>
  <c r="AW202" i="19" s="1"/>
  <c r="AA210" i="19"/>
  <c r="AW210" i="19" s="1"/>
  <c r="AA218" i="19"/>
  <c r="AW218" i="19" s="1"/>
  <c r="Y164" i="19"/>
  <c r="AU164" i="19" s="1"/>
  <c r="Y172" i="19"/>
  <c r="AU172" i="19" s="1"/>
  <c r="Y180" i="19"/>
  <c r="AU180" i="19" s="1"/>
  <c r="Y167" i="19"/>
  <c r="AU167" i="19" s="1"/>
  <c r="Y175" i="19"/>
  <c r="AU175" i="19" s="1"/>
  <c r="Y183" i="19"/>
  <c r="AU183" i="19" s="1"/>
  <c r="Y187" i="19"/>
  <c r="AU187" i="19" s="1"/>
  <c r="Y170" i="19"/>
  <c r="Y178" i="19"/>
  <c r="AU178" i="19" s="1"/>
  <c r="Y186" i="19"/>
  <c r="AU186" i="19" s="1"/>
  <c r="Y165" i="19"/>
  <c r="AU165" i="19" s="1"/>
  <c r="Y173" i="19"/>
  <c r="AU173" i="19" s="1"/>
  <c r="Y181" i="19"/>
  <c r="Y168" i="19"/>
  <c r="AU168" i="19" s="1"/>
  <c r="Y176" i="19"/>
  <c r="AU176" i="19" s="1"/>
  <c r="Y184" i="19"/>
  <c r="AU184" i="19" s="1"/>
  <c r="Y171" i="19"/>
  <c r="AU171" i="19" s="1"/>
  <c r="Y179" i="19"/>
  <c r="AU179" i="19" s="1"/>
  <c r="Y166" i="19"/>
  <c r="AU166" i="19" s="1"/>
  <c r="Y174" i="19"/>
  <c r="AU174" i="19" s="1"/>
  <c r="Y182" i="19"/>
  <c r="AU182" i="19" s="1"/>
  <c r="Y169" i="19"/>
  <c r="AU169" i="19" s="1"/>
  <c r="Y177" i="19"/>
  <c r="AU177" i="19" s="1"/>
  <c r="Y185" i="19"/>
  <c r="AU185" i="19" s="1"/>
  <c r="X166" i="19"/>
  <c r="AT166" i="19" s="1"/>
  <c r="AA166" i="19"/>
  <c r="AW166" i="19" s="1"/>
  <c r="Y133" i="19"/>
  <c r="Z102" i="19"/>
  <c r="Y134" i="19"/>
  <c r="AB102" i="19"/>
  <c r="X102" i="19"/>
  <c r="X103" i="19"/>
  <c r="X111" i="19"/>
  <c r="AT111" i="19" s="1"/>
  <c r="X119" i="19"/>
  <c r="AT119" i="19" s="1"/>
  <c r="X104" i="19"/>
  <c r="AT104" i="19" s="1"/>
  <c r="X112" i="19"/>
  <c r="AT112" i="19" s="1"/>
  <c r="X120" i="19"/>
  <c r="AT120" i="19" s="1"/>
  <c r="X105" i="19"/>
  <c r="AT105" i="19" s="1"/>
  <c r="X113" i="19"/>
  <c r="AT113" i="19" s="1"/>
  <c r="X121" i="19"/>
  <c r="AT121" i="19" s="1"/>
  <c r="X106" i="19"/>
  <c r="X114" i="19"/>
  <c r="AT114" i="19" s="1"/>
  <c r="X122" i="19"/>
  <c r="AT122" i="19" s="1"/>
  <c r="X107" i="19"/>
  <c r="AT107" i="19" s="1"/>
  <c r="X115" i="19"/>
  <c r="AT115" i="19" s="1"/>
  <c r="X123" i="19"/>
  <c r="AT123" i="19" s="1"/>
  <c r="X108" i="19"/>
  <c r="AT108" i="19" s="1"/>
  <c r="X116" i="19"/>
  <c r="AT116" i="19" s="1"/>
  <c r="X124" i="19"/>
  <c r="AT124" i="19" s="1"/>
  <c r="X118" i="19"/>
  <c r="AT118" i="19" s="1"/>
  <c r="X109" i="19"/>
  <c r="AT109" i="19" s="1"/>
  <c r="X117" i="19"/>
  <c r="AT117" i="19" s="1"/>
  <c r="X125" i="19"/>
  <c r="AT125" i="19" s="1"/>
  <c r="X110" i="19"/>
  <c r="AT110" i="19" s="1"/>
  <c r="Z103" i="19"/>
  <c r="AB103" i="19"/>
  <c r="X95" i="19"/>
  <c r="C28" i="27" s="1"/>
  <c r="Z74" i="19"/>
  <c r="Y74" i="19"/>
  <c r="Y95" i="19"/>
  <c r="D28" i="27" s="1"/>
  <c r="D25" i="3"/>
  <c r="C25" i="3"/>
  <c r="N322" i="3"/>
  <c r="N194" i="3"/>
  <c r="N66" i="3"/>
  <c r="N18" i="3"/>
  <c r="N338" i="3"/>
  <c r="N210" i="3"/>
  <c r="N82" i="3"/>
  <c r="N226" i="3"/>
  <c r="N98" i="3"/>
  <c r="N242" i="3"/>
  <c r="N114" i="3"/>
  <c r="N258" i="3"/>
  <c r="N130" i="3"/>
  <c r="N274" i="3"/>
  <c r="N146" i="3"/>
  <c r="N290" i="3"/>
  <c r="N162" i="3"/>
  <c r="N50" i="3"/>
  <c r="N34" i="3"/>
  <c r="N306" i="3"/>
  <c r="N178" i="3"/>
  <c r="AD41" i="19"/>
  <c r="O24" i="4"/>
  <c r="F34" i="6"/>
  <c r="F37" i="6" s="1"/>
  <c r="D15" i="14"/>
  <c r="F15" i="14"/>
  <c r="D16" i="6"/>
  <c r="B24" i="3"/>
  <c r="B25" i="3"/>
  <c r="G62" i="4"/>
  <c r="E28" i="3"/>
  <c r="E29" i="3" s="1"/>
  <c r="AD40" i="19"/>
  <c r="B34" i="6"/>
  <c r="C15" i="14"/>
  <c r="C34" i="6"/>
  <c r="C37" i="6" s="1"/>
  <c r="L25" i="4"/>
  <c r="L26" i="4" s="1"/>
  <c r="M22" i="4"/>
  <c r="M23" i="4" s="1"/>
  <c r="L44" i="3"/>
  <c r="L19" i="3"/>
  <c r="K46" i="4"/>
  <c r="K41" i="4" s="1"/>
  <c r="N4" i="9"/>
  <c r="M35" i="3"/>
  <c r="M41" i="3"/>
  <c r="M37" i="3"/>
  <c r="M43" i="3"/>
  <c r="M27" i="3" s="1"/>
  <c r="M36" i="3"/>
  <c r="M20" i="3" s="1"/>
  <c r="M40" i="3"/>
  <c r="M39" i="3"/>
  <c r="M23" i="3" s="1"/>
  <c r="M38" i="3"/>
  <c r="M42" i="3"/>
  <c r="M26" i="3" s="1"/>
  <c r="N4" i="6"/>
  <c r="N11" i="14"/>
  <c r="N4" i="11"/>
  <c r="N5" i="12"/>
  <c r="N4" i="10"/>
  <c r="M7" i="17"/>
  <c r="K41" i="6"/>
  <c r="O14" i="4"/>
  <c r="P13" i="4"/>
  <c r="N13" i="6" s="1"/>
  <c r="N14" i="14" s="1"/>
  <c r="P15" i="4"/>
  <c r="Q11" i="4"/>
  <c r="Q10" i="4"/>
  <c r="K13" i="14"/>
  <c r="D7" i="1"/>
  <c r="Q9" i="4"/>
  <c r="P16" i="4"/>
  <c r="N7" i="6" s="1"/>
  <c r="L41" i="6"/>
  <c r="Q6" i="4"/>
  <c r="O5" i="33" s="1"/>
  <c r="K12" i="14"/>
  <c r="AD186" i="19" l="1"/>
  <c r="AZ186" i="19" s="1"/>
  <c r="AH573" i="19"/>
  <c r="BD573" i="19" s="1"/>
  <c r="AH576" i="19"/>
  <c r="BD576" i="19" s="1"/>
  <c r="AH577" i="19"/>
  <c r="BD577" i="19" s="1"/>
  <c r="AH572" i="19"/>
  <c r="BD572" i="19" s="1"/>
  <c r="Q414" i="19"/>
  <c r="AM413" i="19"/>
  <c r="BI413" i="19" s="1"/>
  <c r="T476" i="19"/>
  <c r="AP475" i="19"/>
  <c r="BL475" i="19" s="1"/>
  <c r="S476" i="19"/>
  <c r="AO475" i="19"/>
  <c r="BK475" i="19" s="1"/>
  <c r="AQ392" i="19"/>
  <c r="BM392" i="19" s="1"/>
  <c r="AH575" i="19"/>
  <c r="BD575" i="19" s="1"/>
  <c r="AH574" i="19"/>
  <c r="BD574" i="19" s="1"/>
  <c r="J631" i="19"/>
  <c r="AF630" i="19"/>
  <c r="BB630" i="19" s="1"/>
  <c r="BC653" i="19" s="1"/>
  <c r="AD182" i="19"/>
  <c r="AZ182" i="19" s="1"/>
  <c r="L445" i="19"/>
  <c r="AH444" i="19"/>
  <c r="BD444" i="19" s="1"/>
  <c r="BE467" i="19" s="1"/>
  <c r="Q383" i="19"/>
  <c r="AM382" i="19"/>
  <c r="BI382" i="19" s="1"/>
  <c r="K538" i="19"/>
  <c r="AG537" i="19"/>
  <c r="BC537" i="19" s="1"/>
  <c r="R385" i="19"/>
  <c r="AN384" i="19"/>
  <c r="BJ384" i="19" s="1"/>
  <c r="K508" i="19"/>
  <c r="AG507" i="19"/>
  <c r="BC507" i="19" s="1"/>
  <c r="L579" i="19"/>
  <c r="AH578" i="19"/>
  <c r="BD578" i="19" s="1"/>
  <c r="U394" i="19"/>
  <c r="AQ393" i="19"/>
  <c r="BM393" i="19" s="1"/>
  <c r="AQ391" i="19"/>
  <c r="BM391" i="19" s="1"/>
  <c r="J476" i="19"/>
  <c r="AF475" i="19"/>
  <c r="BB475" i="19" s="1"/>
  <c r="S631" i="19"/>
  <c r="AO630" i="19"/>
  <c r="BK630" i="19" s="1"/>
  <c r="AD166" i="19"/>
  <c r="AZ166" i="19" s="1"/>
  <c r="AQ389" i="19"/>
  <c r="BM389" i="19" s="1"/>
  <c r="R415" i="19"/>
  <c r="AN414" i="19"/>
  <c r="BJ414" i="19" s="1"/>
  <c r="AQ390" i="19"/>
  <c r="BM390" i="19" s="1"/>
  <c r="N445" i="19"/>
  <c r="AJ444" i="19"/>
  <c r="BF444" i="19" s="1"/>
  <c r="T383" i="19"/>
  <c r="AP382" i="19"/>
  <c r="BL382" i="19" s="1"/>
  <c r="N383" i="19"/>
  <c r="AJ382" i="19"/>
  <c r="BF382" i="19" s="1"/>
  <c r="AD164" i="19"/>
  <c r="AZ164" i="19" s="1"/>
  <c r="AD181" i="19"/>
  <c r="AZ181" i="19" s="1"/>
  <c r="AD169" i="19"/>
  <c r="AZ169" i="19" s="1"/>
  <c r="AD177" i="19"/>
  <c r="AZ177" i="19" s="1"/>
  <c r="AD170" i="19"/>
  <c r="AZ170" i="19" s="1"/>
  <c r="AD168" i="19"/>
  <c r="AZ168" i="19" s="1"/>
  <c r="AD173" i="19"/>
  <c r="AZ173" i="19" s="1"/>
  <c r="AD174" i="19"/>
  <c r="AZ174" i="19" s="1"/>
  <c r="AD167" i="19"/>
  <c r="AZ167" i="19" s="1"/>
  <c r="AD185" i="19"/>
  <c r="AZ185" i="19" s="1"/>
  <c r="AD187" i="19"/>
  <c r="AZ187" i="19" s="1"/>
  <c r="AD175" i="19"/>
  <c r="AZ175" i="19" s="1"/>
  <c r="AD178" i="19"/>
  <c r="AZ178" i="19" s="1"/>
  <c r="AD172" i="19"/>
  <c r="AZ172" i="19" s="1"/>
  <c r="AD176" i="19"/>
  <c r="AZ176" i="19" s="1"/>
  <c r="AD179" i="19"/>
  <c r="AZ179" i="19" s="1"/>
  <c r="AD165" i="19"/>
  <c r="AZ165" i="19" s="1"/>
  <c r="AD183" i="19"/>
  <c r="AZ183" i="19" s="1"/>
  <c r="AD184" i="19"/>
  <c r="AZ184" i="19" s="1"/>
  <c r="AD180" i="19"/>
  <c r="AZ180" i="19" s="1"/>
  <c r="C6" i="11"/>
  <c r="D6" i="11"/>
  <c r="P4" i="24"/>
  <c r="P4" i="25"/>
  <c r="P15" i="27"/>
  <c r="Q4" i="17"/>
  <c r="P4" i="26"/>
  <c r="M12" i="28"/>
  <c r="M10" i="28"/>
  <c r="N8" i="6"/>
  <c r="N41" i="6" s="1"/>
  <c r="O17" i="28"/>
  <c r="N9" i="28"/>
  <c r="N8" i="28"/>
  <c r="K40" i="19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/>
  <c r="B17" i="9"/>
  <c r="Q12" i="4"/>
  <c r="I21" i="4"/>
  <c r="G16" i="9"/>
  <c r="L21" i="4"/>
  <c r="AK338" i="3"/>
  <c r="AK226" i="3"/>
  <c r="AK210" i="3"/>
  <c r="AK242" i="3"/>
  <c r="AK146" i="3"/>
  <c r="AK322" i="3"/>
  <c r="AK178" i="3"/>
  <c r="AK130" i="3"/>
  <c r="AK290" i="3"/>
  <c r="AK162" i="3"/>
  <c r="AK66" i="3"/>
  <c r="AK194" i="3"/>
  <c r="AK82" i="3"/>
  <c r="AK114" i="3"/>
  <c r="AK306" i="3"/>
  <c r="AK98" i="3"/>
  <c r="AK274" i="3"/>
  <c r="AK258" i="3"/>
  <c r="AK50" i="3"/>
  <c r="AK34" i="3"/>
  <c r="AK18" i="3"/>
  <c r="P15" i="28"/>
  <c r="O4" i="29"/>
  <c r="D34" i="27"/>
  <c r="D36" i="27" s="1"/>
  <c r="H23" i="27"/>
  <c r="H25" i="27" s="1"/>
  <c r="AT302" i="19"/>
  <c r="AT291" i="19"/>
  <c r="AW312" i="19" s="1"/>
  <c r="AT280" i="19"/>
  <c r="AT269" i="19"/>
  <c r="AT258" i="19"/>
  <c r="AU281" i="19" s="1"/>
  <c r="AW214" i="19"/>
  <c r="AW203" i="19"/>
  <c r="BE219" i="19" s="1"/>
  <c r="AU181" i="19"/>
  <c r="AU170" i="19"/>
  <c r="AT106" i="19"/>
  <c r="D38" i="6"/>
  <c r="L15" i="6"/>
  <c r="N442" i="19"/>
  <c r="N411" i="19"/>
  <c r="N473" i="19"/>
  <c r="N566" i="19"/>
  <c r="N535" i="19"/>
  <c r="N504" i="19"/>
  <c r="N597" i="19"/>
  <c r="N628" i="19"/>
  <c r="N318" i="19"/>
  <c r="N349" i="19"/>
  <c r="N132" i="19"/>
  <c r="N163" i="19"/>
  <c r="N225" i="19"/>
  <c r="N194" i="19"/>
  <c r="N287" i="19"/>
  <c r="N256" i="19"/>
  <c r="N380" i="19"/>
  <c r="N101" i="19"/>
  <c r="N39" i="19"/>
  <c r="N70" i="19"/>
  <c r="BG7" i="19"/>
  <c r="AK7" i="19"/>
  <c r="O7" i="19"/>
  <c r="M14" i="6"/>
  <c r="AJ566" i="19"/>
  <c r="AJ535" i="19"/>
  <c r="AJ597" i="19"/>
  <c r="AJ628" i="19"/>
  <c r="AJ318" i="19"/>
  <c r="AJ380" i="19"/>
  <c r="AJ349" i="19"/>
  <c r="AJ442" i="19"/>
  <c r="AJ411" i="19"/>
  <c r="AJ287" i="19"/>
  <c r="AJ256" i="19"/>
  <c r="AJ504" i="19"/>
  <c r="AJ101" i="19"/>
  <c r="AJ132" i="19"/>
  <c r="AJ473" i="19"/>
  <c r="AJ163" i="19"/>
  <c r="AJ70" i="19"/>
  <c r="AJ225" i="19"/>
  <c r="AJ194" i="19"/>
  <c r="AJ39" i="19"/>
  <c r="BF442" i="19"/>
  <c r="BF411" i="19"/>
  <c r="BF473" i="19"/>
  <c r="BF566" i="19"/>
  <c r="BF535" i="19"/>
  <c r="BF504" i="19"/>
  <c r="BF597" i="19"/>
  <c r="BF628" i="19"/>
  <c r="BF318" i="19"/>
  <c r="BF132" i="19"/>
  <c r="BF163" i="19"/>
  <c r="BF380" i="19"/>
  <c r="BF225" i="19"/>
  <c r="BF194" i="19"/>
  <c r="BF349" i="19"/>
  <c r="BF256" i="19"/>
  <c r="BF287" i="19"/>
  <c r="BF101" i="19"/>
  <c r="BF70" i="19"/>
  <c r="BF39" i="19"/>
  <c r="X9" i="19"/>
  <c r="AY64" i="19"/>
  <c r="AT95" i="19"/>
  <c r="B10" i="11" s="1"/>
  <c r="B7" i="10" s="1"/>
  <c r="AU95" i="19"/>
  <c r="X8" i="19"/>
  <c r="AU134" i="19"/>
  <c r="AU9" i="19" s="1"/>
  <c r="Y9" i="19"/>
  <c r="AU74" i="19"/>
  <c r="AV102" i="19"/>
  <c r="AV8" i="19" s="1"/>
  <c r="Z8" i="19"/>
  <c r="AT49" i="19"/>
  <c r="AW44" i="19"/>
  <c r="AX102" i="19"/>
  <c r="AX8" i="19" s="1"/>
  <c r="AB8" i="19"/>
  <c r="AZ42" i="19"/>
  <c r="AV74" i="19"/>
  <c r="AU133" i="19"/>
  <c r="AU8" i="19" s="1"/>
  <c r="Y8" i="19"/>
  <c r="AX43" i="19"/>
  <c r="AZ41" i="19"/>
  <c r="AX103" i="19"/>
  <c r="AX9" i="19" s="1"/>
  <c r="AB9" i="19"/>
  <c r="AY42" i="19"/>
  <c r="AV103" i="19"/>
  <c r="AV9" i="19" s="1"/>
  <c r="Z9" i="19"/>
  <c r="AV45" i="19"/>
  <c r="AU46" i="19"/>
  <c r="Z46" i="19"/>
  <c r="C136" i="19"/>
  <c r="C10" i="19"/>
  <c r="AA45" i="19"/>
  <c r="C76" i="19"/>
  <c r="AB44" i="19"/>
  <c r="AC43" i="19"/>
  <c r="D105" i="19"/>
  <c r="D10" i="19"/>
  <c r="AE42" i="19"/>
  <c r="D76" i="19"/>
  <c r="F105" i="19"/>
  <c r="F10" i="19"/>
  <c r="Y47" i="19"/>
  <c r="B75" i="19"/>
  <c r="X74" i="19"/>
  <c r="B9" i="19"/>
  <c r="Y653" i="19"/>
  <c r="D226" i="27" s="1"/>
  <c r="D232" i="27" s="1"/>
  <c r="D234" i="27" s="1"/>
  <c r="X50" i="19"/>
  <c r="X653" i="19"/>
  <c r="C226" i="27" s="1"/>
  <c r="C232" i="27" s="1"/>
  <c r="C234" i="27" s="1"/>
  <c r="AT629" i="19"/>
  <c r="AT653" i="19" s="1"/>
  <c r="AV653" i="19"/>
  <c r="AB653" i="19"/>
  <c r="G226" i="27" s="1"/>
  <c r="G232" i="27" s="1"/>
  <c r="G234" i="27" s="1"/>
  <c r="AX653" i="19"/>
  <c r="AU653" i="19"/>
  <c r="AY653" i="19"/>
  <c r="AA653" i="19"/>
  <c r="F226" i="27" s="1"/>
  <c r="F232" i="27" s="1"/>
  <c r="F234" i="27" s="1"/>
  <c r="AC653" i="19"/>
  <c r="H226" i="27" s="1"/>
  <c r="H232" i="27" s="1"/>
  <c r="H234" i="27" s="1"/>
  <c r="AD653" i="19"/>
  <c r="I226" i="27" s="1"/>
  <c r="I232" i="27" s="1"/>
  <c r="I234" i="27" s="1"/>
  <c r="AZ653" i="19"/>
  <c r="BA653" i="19"/>
  <c r="AE653" i="19"/>
  <c r="J226" i="27" s="1"/>
  <c r="J232" i="27" s="1"/>
  <c r="J234" i="27" s="1"/>
  <c r="BB653" i="19"/>
  <c r="AF653" i="19"/>
  <c r="K226" i="27" s="1"/>
  <c r="K232" i="27" s="1"/>
  <c r="K234" i="27" s="1"/>
  <c r="AW653" i="19"/>
  <c r="Z653" i="19"/>
  <c r="E226" i="27" s="1"/>
  <c r="E232" i="27" s="1"/>
  <c r="E234" i="27" s="1"/>
  <c r="H601" i="19"/>
  <c r="AD601" i="19" s="1"/>
  <c r="AZ601" i="19" s="1"/>
  <c r="C601" i="19"/>
  <c r="Y601" i="19" s="1"/>
  <c r="AU601" i="19" s="1"/>
  <c r="AV622" i="19"/>
  <c r="X622" i="19"/>
  <c r="C215" i="27" s="1"/>
  <c r="C221" i="27" s="1"/>
  <c r="C223" i="27" s="1"/>
  <c r="AT622" i="19"/>
  <c r="AW622" i="19"/>
  <c r="AU622" i="19"/>
  <c r="Y622" i="19"/>
  <c r="D215" i="27" s="1"/>
  <c r="Z622" i="19"/>
  <c r="E215" i="27" s="1"/>
  <c r="E221" i="27" s="1"/>
  <c r="E223" i="27" s="1"/>
  <c r="E570" i="19"/>
  <c r="AA570" i="19" s="1"/>
  <c r="AW570" i="19" s="1"/>
  <c r="G570" i="19"/>
  <c r="AC570" i="19" s="1"/>
  <c r="AY570" i="19" s="1"/>
  <c r="AA591" i="19"/>
  <c r="F204" i="27" s="1"/>
  <c r="F210" i="27" s="1"/>
  <c r="F212" i="27" s="1"/>
  <c r="AU591" i="19"/>
  <c r="AC591" i="19"/>
  <c r="H204" i="27" s="1"/>
  <c r="H210" i="27" s="1"/>
  <c r="H212" i="27" s="1"/>
  <c r="AY591" i="19"/>
  <c r="X591" i="19"/>
  <c r="C204" i="27" s="1"/>
  <c r="C210" i="27" s="1"/>
  <c r="C212" i="27" s="1"/>
  <c r="AT591" i="19"/>
  <c r="Z591" i="19"/>
  <c r="E204" i="27" s="1"/>
  <c r="E210" i="27" s="1"/>
  <c r="E212" i="27" s="1"/>
  <c r="AW591" i="19"/>
  <c r="AV591" i="19"/>
  <c r="AX591" i="19"/>
  <c r="Y591" i="19"/>
  <c r="D204" i="27" s="1"/>
  <c r="AB591" i="19"/>
  <c r="G204" i="27" s="1"/>
  <c r="X560" i="19"/>
  <c r="C193" i="27" s="1"/>
  <c r="C199" i="27" s="1"/>
  <c r="C201" i="27" s="1"/>
  <c r="AT536" i="19"/>
  <c r="AT560" i="19" s="1"/>
  <c r="X552" i="19"/>
  <c r="AT552" i="19" s="1"/>
  <c r="X549" i="19"/>
  <c r="AT549" i="19" s="1"/>
  <c r="X541" i="19"/>
  <c r="AT541" i="19" s="1"/>
  <c r="X554" i="19"/>
  <c r="AT554" i="19" s="1"/>
  <c r="X546" i="19"/>
  <c r="AT546" i="19" s="1"/>
  <c r="X542" i="19"/>
  <c r="AT542" i="19" s="1"/>
  <c r="X547" i="19"/>
  <c r="AT547" i="19" s="1"/>
  <c r="X544" i="19"/>
  <c r="AT544" i="19" s="1"/>
  <c r="X557" i="19"/>
  <c r="AT557" i="19" s="1"/>
  <c r="X539" i="19"/>
  <c r="AT539" i="19" s="1"/>
  <c r="X551" i="19"/>
  <c r="AT551" i="19" s="1"/>
  <c r="X556" i="19"/>
  <c r="AT556" i="19" s="1"/>
  <c r="X538" i="19"/>
  <c r="X543" i="19"/>
  <c r="AT543" i="19" s="1"/>
  <c r="X548" i="19"/>
  <c r="AT548" i="19" s="1"/>
  <c r="X553" i="19"/>
  <c r="AT553" i="19" s="1"/>
  <c r="X558" i="19"/>
  <c r="AT558" i="19" s="1"/>
  <c r="X540" i="19"/>
  <c r="AT540" i="19" s="1"/>
  <c r="X545" i="19"/>
  <c r="AT545" i="19" s="1"/>
  <c r="X550" i="19"/>
  <c r="AT550" i="19" s="1"/>
  <c r="X555" i="19"/>
  <c r="AT555" i="19" s="1"/>
  <c r="F539" i="19"/>
  <c r="AB539" i="19" s="1"/>
  <c r="AX539" i="19" s="1"/>
  <c r="Y560" i="19"/>
  <c r="D193" i="27" s="1"/>
  <c r="D199" i="27" s="1"/>
  <c r="D201" i="27" s="1"/>
  <c r="AU560" i="19"/>
  <c r="D508" i="19"/>
  <c r="Z508" i="19" s="1"/>
  <c r="AV508" i="19" s="1"/>
  <c r="AX529" i="19"/>
  <c r="Z529" i="19"/>
  <c r="E182" i="27" s="1"/>
  <c r="E188" i="27" s="1"/>
  <c r="E190" i="27" s="1"/>
  <c r="AB529" i="19"/>
  <c r="G182" i="27" s="1"/>
  <c r="G188" i="27" s="1"/>
  <c r="G190" i="27" s="1"/>
  <c r="AU529" i="19"/>
  <c r="Y529" i="19"/>
  <c r="D182" i="27" s="1"/>
  <c r="D188" i="27" s="1"/>
  <c r="D190" i="27" s="1"/>
  <c r="AV529" i="19"/>
  <c r="AW529" i="19"/>
  <c r="X529" i="19"/>
  <c r="C182" i="27" s="1"/>
  <c r="C188" i="27" s="1"/>
  <c r="C190" i="27" s="1"/>
  <c r="AT529" i="19"/>
  <c r="AA529" i="19"/>
  <c r="F182" i="27" s="1"/>
  <c r="C477" i="19"/>
  <c r="Y477" i="19" s="1"/>
  <c r="AU477" i="19" s="1"/>
  <c r="AW498" i="19"/>
  <c r="AV498" i="19"/>
  <c r="Z498" i="19"/>
  <c r="E171" i="27" s="1"/>
  <c r="E177" i="27" s="1"/>
  <c r="E179" i="27" s="1"/>
  <c r="X498" i="19"/>
  <c r="C171" i="27" s="1"/>
  <c r="C177" i="27" s="1"/>
  <c r="C179" i="27" s="1"/>
  <c r="AT498" i="19"/>
  <c r="AU498" i="19"/>
  <c r="Y498" i="19"/>
  <c r="D171" i="27" s="1"/>
  <c r="D177" i="27" s="1"/>
  <c r="D179" i="27" s="1"/>
  <c r="AA498" i="19"/>
  <c r="F171" i="27" s="1"/>
  <c r="F177" i="27" s="1"/>
  <c r="F179" i="27" s="1"/>
  <c r="BD467" i="19"/>
  <c r="AH467" i="19"/>
  <c r="M160" i="27" s="1"/>
  <c r="M166" i="27" s="1"/>
  <c r="M168" i="27" s="1"/>
  <c r="AY467" i="19"/>
  <c r="AC467" i="19"/>
  <c r="H160" i="27" s="1"/>
  <c r="AG467" i="19"/>
  <c r="L160" i="27" s="1"/>
  <c r="L166" i="27" s="1"/>
  <c r="L168" i="27" s="1"/>
  <c r="BA467" i="19"/>
  <c r="AZ467" i="19"/>
  <c r="AB467" i="19"/>
  <c r="G160" i="27" s="1"/>
  <c r="G166" i="27" s="1"/>
  <c r="G168" i="27" s="1"/>
  <c r="AA467" i="19"/>
  <c r="F160" i="27" s="1"/>
  <c r="F166" i="27" s="1"/>
  <c r="F168" i="27" s="1"/>
  <c r="AU467" i="19"/>
  <c r="Y467" i="19"/>
  <c r="D160" i="27" s="1"/>
  <c r="AV467" i="19"/>
  <c r="Z467" i="19"/>
  <c r="E160" i="27" s="1"/>
  <c r="AE467" i="19"/>
  <c r="J160" i="27" s="1"/>
  <c r="J166" i="27" s="1"/>
  <c r="J168" i="27" s="1"/>
  <c r="BB467" i="19"/>
  <c r="AF467" i="19"/>
  <c r="K160" i="27" s="1"/>
  <c r="K166" i="27" s="1"/>
  <c r="K168" i="27" s="1"/>
  <c r="AX467" i="19"/>
  <c r="AW467" i="19"/>
  <c r="BC467" i="19"/>
  <c r="X467" i="19"/>
  <c r="C160" i="27" s="1"/>
  <c r="C166" i="27" s="1"/>
  <c r="C168" i="27" s="1"/>
  <c r="AT467" i="19"/>
  <c r="AD467" i="19"/>
  <c r="I160" i="27" s="1"/>
  <c r="I166" i="27" s="1"/>
  <c r="I168" i="27" s="1"/>
  <c r="X436" i="19"/>
  <c r="C149" i="27" s="1"/>
  <c r="C155" i="27" s="1"/>
  <c r="C157" i="27" s="1"/>
  <c r="AT412" i="19"/>
  <c r="AT436" i="19" s="1"/>
  <c r="B414" i="19"/>
  <c r="G384" i="19"/>
  <c r="AC384" i="19" s="1"/>
  <c r="AY384" i="19" s="1"/>
  <c r="AD405" i="19"/>
  <c r="I138" i="27" s="1"/>
  <c r="I144" i="27" s="1"/>
  <c r="I146" i="27" s="1"/>
  <c r="AZ405" i="19"/>
  <c r="BA405" i="19"/>
  <c r="X405" i="19"/>
  <c r="C138" i="27" s="1"/>
  <c r="C144" i="27" s="1"/>
  <c r="C146" i="27" s="1"/>
  <c r="AT405" i="19"/>
  <c r="AW405" i="19"/>
  <c r="AA405" i="19"/>
  <c r="F138" i="27" s="1"/>
  <c r="F144" i="27" s="1"/>
  <c r="F146" i="27" s="1"/>
  <c r="AU405" i="19"/>
  <c r="AE405" i="19"/>
  <c r="J138" i="27" s="1"/>
  <c r="J144" i="27" s="1"/>
  <c r="J146" i="27" s="1"/>
  <c r="AV405" i="19"/>
  <c r="AC405" i="19"/>
  <c r="H138" i="27" s="1"/>
  <c r="H144" i="27" s="1"/>
  <c r="H146" i="27" s="1"/>
  <c r="AX405" i="19"/>
  <c r="Y405" i="19"/>
  <c r="D138" i="27" s="1"/>
  <c r="D144" i="27" s="1"/>
  <c r="D146" i="27" s="1"/>
  <c r="Z405" i="19"/>
  <c r="E138" i="27" s="1"/>
  <c r="E144" i="27" s="1"/>
  <c r="E146" i="27" s="1"/>
  <c r="AY405" i="19"/>
  <c r="AB405" i="19"/>
  <c r="G138" i="27" s="1"/>
  <c r="G144" i="27" s="1"/>
  <c r="G146" i="27" s="1"/>
  <c r="D353" i="19"/>
  <c r="Z353" i="19" s="1"/>
  <c r="AV353" i="19" s="1"/>
  <c r="AW374" i="19"/>
  <c r="AA374" i="19"/>
  <c r="F127" i="27" s="1"/>
  <c r="F133" i="27" s="1"/>
  <c r="F135" i="27" s="1"/>
  <c r="AU374" i="19"/>
  <c r="Y374" i="19"/>
  <c r="D127" i="27" s="1"/>
  <c r="D133" i="27" s="1"/>
  <c r="D135" i="27" s="1"/>
  <c r="Z374" i="19"/>
  <c r="E127" i="27" s="1"/>
  <c r="E133" i="27" s="1"/>
  <c r="E135" i="27" s="1"/>
  <c r="X374" i="19"/>
  <c r="C127" i="27" s="1"/>
  <c r="C133" i="27" s="1"/>
  <c r="C135" i="27" s="1"/>
  <c r="AT374" i="19"/>
  <c r="AX374" i="19"/>
  <c r="AV374" i="19"/>
  <c r="AB374" i="19"/>
  <c r="G127" i="27" s="1"/>
  <c r="G133" i="27" s="1"/>
  <c r="G135" i="27" s="1"/>
  <c r="AA322" i="19"/>
  <c r="AW322" i="19" s="1"/>
  <c r="AB343" i="19"/>
  <c r="G116" i="27" s="1"/>
  <c r="G122" i="27" s="1"/>
  <c r="G124" i="27" s="1"/>
  <c r="AY343" i="19"/>
  <c r="Y343" i="19"/>
  <c r="D116" i="27" s="1"/>
  <c r="D122" i="27" s="1"/>
  <c r="D124" i="27" s="1"/>
  <c r="AC343" i="19"/>
  <c r="H116" i="27" s="1"/>
  <c r="H122" i="27" s="1"/>
  <c r="H124" i="27" s="1"/>
  <c r="AV343" i="19"/>
  <c r="AU343" i="19"/>
  <c r="AX343" i="19"/>
  <c r="Z343" i="19"/>
  <c r="E116" i="27" s="1"/>
  <c r="E122" i="27" s="1"/>
  <c r="E124" i="27" s="1"/>
  <c r="AA343" i="19"/>
  <c r="F116" i="27" s="1"/>
  <c r="F122" i="27" s="1"/>
  <c r="F124" i="27" s="1"/>
  <c r="X343" i="19"/>
  <c r="C116" i="27" s="1"/>
  <c r="C122" i="27" s="1"/>
  <c r="C124" i="27" s="1"/>
  <c r="AT343" i="19"/>
  <c r="AW343" i="19"/>
  <c r="AB291" i="19"/>
  <c r="Y291" i="19"/>
  <c r="AV312" i="19"/>
  <c r="Z312" i="19"/>
  <c r="E105" i="27" s="1"/>
  <c r="E111" i="27" s="1"/>
  <c r="E113" i="27" s="1"/>
  <c r="AU312" i="19"/>
  <c r="Y312" i="19"/>
  <c r="D105" i="27" s="1"/>
  <c r="D111" i="27" s="1"/>
  <c r="D113" i="27" s="1"/>
  <c r="X312" i="19"/>
  <c r="C105" i="27" s="1"/>
  <c r="C111" i="27" s="1"/>
  <c r="C113" i="27" s="1"/>
  <c r="AT312" i="19"/>
  <c r="X281" i="19"/>
  <c r="C94" i="27" s="1"/>
  <c r="AT257" i="19"/>
  <c r="AT281" i="19" s="1"/>
  <c r="AA260" i="19"/>
  <c r="AW260" i="19" s="1"/>
  <c r="AW281" i="19"/>
  <c r="AV281" i="19"/>
  <c r="Z281" i="19"/>
  <c r="E94" i="27" s="1"/>
  <c r="E100" i="27" s="1"/>
  <c r="E102" i="27" s="1"/>
  <c r="Y281" i="19"/>
  <c r="D94" i="27" s="1"/>
  <c r="D100" i="27" s="1"/>
  <c r="D102" i="27" s="1"/>
  <c r="Z229" i="19"/>
  <c r="AV229" i="19" s="1"/>
  <c r="AC229" i="19"/>
  <c r="AY229" i="19" s="1"/>
  <c r="AU250" i="19"/>
  <c r="Y250" i="19"/>
  <c r="D83" i="27" s="1"/>
  <c r="D89" i="27" s="1"/>
  <c r="D91" i="27" s="1"/>
  <c r="Y228" i="19"/>
  <c r="AU228" i="19" s="1"/>
  <c r="AD64" i="19"/>
  <c r="I17" i="27" s="1"/>
  <c r="AZ40" i="19"/>
  <c r="AT103" i="19"/>
  <c r="AU126" i="19" s="1"/>
  <c r="AT102" i="19"/>
  <c r="AT126" i="19" s="1"/>
  <c r="BK219" i="19"/>
  <c r="AN219" i="19"/>
  <c r="S72" i="27" s="1"/>
  <c r="S78" i="27" s="1"/>
  <c r="S80" i="27" s="1"/>
  <c r="BH219" i="19"/>
  <c r="AO219" i="19"/>
  <c r="T72" i="27" s="1"/>
  <c r="T78" i="27" s="1"/>
  <c r="T80" i="27" s="1"/>
  <c r="AZ219" i="19"/>
  <c r="BB219" i="19"/>
  <c r="AJ219" i="19"/>
  <c r="O72" i="27" s="1"/>
  <c r="O78" i="27" s="1"/>
  <c r="O80" i="27" s="1"/>
  <c r="BJ219" i="19"/>
  <c r="AD219" i="19"/>
  <c r="I72" i="27" s="1"/>
  <c r="I78" i="27" s="1"/>
  <c r="I80" i="27" s="1"/>
  <c r="BI219" i="19"/>
  <c r="AM219" i="19"/>
  <c r="R72" i="27" s="1"/>
  <c r="R78" i="27" s="1"/>
  <c r="R80" i="27" s="1"/>
  <c r="BL219" i="19"/>
  <c r="AW219" i="19"/>
  <c r="BF219" i="19"/>
  <c r="AA219" i="19"/>
  <c r="F72" i="27" s="1"/>
  <c r="F78" i="27" s="1"/>
  <c r="F80" i="27" s="1"/>
  <c r="BA219" i="19"/>
  <c r="AP219" i="19"/>
  <c r="U72" i="27" s="1"/>
  <c r="U78" i="27" s="1"/>
  <c r="U80" i="27" s="1"/>
  <c r="AE219" i="19"/>
  <c r="J72" i="27" s="1"/>
  <c r="J78" i="27" s="1"/>
  <c r="J80" i="27" s="1"/>
  <c r="AY219" i="19"/>
  <c r="AI219" i="19"/>
  <c r="N72" i="27" s="1"/>
  <c r="N78" i="27" s="1"/>
  <c r="N80" i="27" s="1"/>
  <c r="AL219" i="19"/>
  <c r="Q72" i="27" s="1"/>
  <c r="Q78" i="27" s="1"/>
  <c r="Q80" i="27" s="1"/>
  <c r="AC219" i="19"/>
  <c r="H72" i="27" s="1"/>
  <c r="H78" i="27" s="1"/>
  <c r="H80" i="27" s="1"/>
  <c r="AX219" i="19"/>
  <c r="BM219" i="19"/>
  <c r="AB219" i="19"/>
  <c r="G72" i="27" s="1"/>
  <c r="G78" i="27" s="1"/>
  <c r="G80" i="27" s="1"/>
  <c r="AQ219" i="19"/>
  <c r="V72" i="27" s="1"/>
  <c r="V78" i="27" s="1"/>
  <c r="V80" i="27" s="1"/>
  <c r="Y219" i="19"/>
  <c r="D72" i="27" s="1"/>
  <c r="D78" i="27" s="1"/>
  <c r="D80" i="27" s="1"/>
  <c r="AU219" i="19"/>
  <c r="BD219" i="19"/>
  <c r="AV219" i="19"/>
  <c r="AH219" i="19"/>
  <c r="M72" i="27" s="1"/>
  <c r="M78" i="27" s="1"/>
  <c r="M80" i="27" s="1"/>
  <c r="Z219" i="19"/>
  <c r="E72" i="27" s="1"/>
  <c r="E78" i="27" s="1"/>
  <c r="E80" i="27" s="1"/>
  <c r="BC219" i="19"/>
  <c r="BG219" i="19"/>
  <c r="AF219" i="19"/>
  <c r="K72" i="27" s="1"/>
  <c r="K78" i="27" s="1"/>
  <c r="K80" i="27" s="1"/>
  <c r="AG219" i="19"/>
  <c r="L72" i="27" s="1"/>
  <c r="L78" i="27" s="1"/>
  <c r="L80" i="27" s="1"/>
  <c r="AK219" i="19"/>
  <c r="P72" i="27" s="1"/>
  <c r="P78" i="27" s="1"/>
  <c r="P80" i="27" s="1"/>
  <c r="X167" i="19"/>
  <c r="AA167" i="19"/>
  <c r="AW167" i="19" s="1"/>
  <c r="AV188" i="19"/>
  <c r="Z188" i="19"/>
  <c r="E61" i="27" s="1"/>
  <c r="E67" i="27" s="1"/>
  <c r="E69" i="27" s="1"/>
  <c r="Y188" i="19"/>
  <c r="D61" i="27" s="1"/>
  <c r="AU188" i="19"/>
  <c r="Y126" i="19"/>
  <c r="D39" i="27" s="1"/>
  <c r="D45" i="27" s="1"/>
  <c r="D47" i="27" s="1"/>
  <c r="Y135" i="19"/>
  <c r="X126" i="19"/>
  <c r="Y157" i="19"/>
  <c r="D50" i="27" s="1"/>
  <c r="X157" i="19"/>
  <c r="C50" i="27" s="1"/>
  <c r="C56" i="27" s="1"/>
  <c r="C58" i="27" s="1"/>
  <c r="AT157" i="19"/>
  <c r="B9" i="11" s="1"/>
  <c r="Z157" i="19"/>
  <c r="E50" i="27" s="1"/>
  <c r="E56" i="27" s="1"/>
  <c r="E58" i="27" s="1"/>
  <c r="Z126" i="19"/>
  <c r="E39" i="27" s="1"/>
  <c r="AB104" i="19"/>
  <c r="Z104" i="19"/>
  <c r="Y75" i="19"/>
  <c r="Z75" i="19"/>
  <c r="AV95" i="19"/>
  <c r="Z95" i="19"/>
  <c r="E28" i="27" s="1"/>
  <c r="E21" i="3"/>
  <c r="E9" i="6"/>
  <c r="O18" i="3"/>
  <c r="O338" i="3"/>
  <c r="O210" i="3"/>
  <c r="O82" i="3"/>
  <c r="O226" i="3"/>
  <c r="O98" i="3"/>
  <c r="O242" i="3"/>
  <c r="O114" i="3"/>
  <c r="O258" i="3"/>
  <c r="O130" i="3"/>
  <c r="O274" i="3"/>
  <c r="O146" i="3"/>
  <c r="O290" i="3"/>
  <c r="O162" i="3"/>
  <c r="O50" i="3"/>
  <c r="O306" i="3"/>
  <c r="O178" i="3"/>
  <c r="O194" i="3"/>
  <c r="O322" i="3"/>
  <c r="O66" i="3"/>
  <c r="O34" i="3"/>
  <c r="P24" i="4"/>
  <c r="F38" i="6"/>
  <c r="G76" i="3"/>
  <c r="G63" i="4"/>
  <c r="E102" i="19" s="1"/>
  <c r="H65" i="4"/>
  <c r="G65" i="4"/>
  <c r="AE40" i="19"/>
  <c r="B37" i="6"/>
  <c r="AE41" i="19"/>
  <c r="C38" i="6"/>
  <c r="M25" i="4"/>
  <c r="M26" i="4" s="1"/>
  <c r="N22" i="4"/>
  <c r="N23" i="4" s="1"/>
  <c r="M44" i="3"/>
  <c r="M19" i="3"/>
  <c r="L46" i="4"/>
  <c r="L41" i="4" s="1"/>
  <c r="O4" i="9"/>
  <c r="N35" i="3"/>
  <c r="N40" i="3"/>
  <c r="N41" i="3"/>
  <c r="N42" i="3"/>
  <c r="N26" i="3" s="1"/>
  <c r="N36" i="3"/>
  <c r="N20" i="3" s="1"/>
  <c r="N38" i="3"/>
  <c r="N37" i="3"/>
  <c r="N39" i="3"/>
  <c r="N23" i="3" s="1"/>
  <c r="N43" i="3"/>
  <c r="N27" i="3" s="1"/>
  <c r="O4" i="6"/>
  <c r="O5" i="12"/>
  <c r="O11" i="14"/>
  <c r="O4" i="11"/>
  <c r="O4" i="10"/>
  <c r="P14" i="4"/>
  <c r="Q13" i="4"/>
  <c r="O13" i="6" s="1"/>
  <c r="O14" i="14" s="1"/>
  <c r="Q15" i="4"/>
  <c r="R11" i="4"/>
  <c r="R10" i="4"/>
  <c r="N7" i="17"/>
  <c r="R9" i="4"/>
  <c r="Q16" i="4"/>
  <c r="O7" i="6" s="1"/>
  <c r="L12" i="14"/>
  <c r="R6" i="4"/>
  <c r="P5" i="33" s="1"/>
  <c r="D8" i="1"/>
  <c r="S477" i="19" l="1"/>
  <c r="AO476" i="19"/>
  <c r="BK476" i="19" s="1"/>
  <c r="T477" i="19"/>
  <c r="AP476" i="19"/>
  <c r="BL476" i="19" s="1"/>
  <c r="Q415" i="19"/>
  <c r="AM414" i="19"/>
  <c r="BI414" i="19" s="1"/>
  <c r="AG653" i="19"/>
  <c r="L226" i="27" s="1"/>
  <c r="L232" i="27" s="1"/>
  <c r="L234" i="27" s="1"/>
  <c r="AI467" i="19"/>
  <c r="N160" i="27" s="1"/>
  <c r="N166" i="27" s="1"/>
  <c r="N168" i="27" s="1"/>
  <c r="K539" i="19"/>
  <c r="AG538" i="19"/>
  <c r="BC538" i="19" s="1"/>
  <c r="L446" i="19"/>
  <c r="AH445" i="19"/>
  <c r="Q384" i="19"/>
  <c r="AM383" i="19"/>
  <c r="BI383" i="19" s="1"/>
  <c r="J632" i="19"/>
  <c r="AF631" i="19"/>
  <c r="T384" i="19"/>
  <c r="AP383" i="19"/>
  <c r="BL383" i="19" s="1"/>
  <c r="U395" i="19"/>
  <c r="AQ394" i="19"/>
  <c r="BM394" i="19" s="1"/>
  <c r="S632" i="19"/>
  <c r="AO631" i="19"/>
  <c r="N446" i="19"/>
  <c r="AJ445" i="19"/>
  <c r="K509" i="19"/>
  <c r="AG508" i="19"/>
  <c r="BC508" i="19" s="1"/>
  <c r="R416" i="19"/>
  <c r="AN415" i="19"/>
  <c r="BJ415" i="19" s="1"/>
  <c r="J477" i="19"/>
  <c r="AF476" i="19"/>
  <c r="BB476" i="19" s="1"/>
  <c r="L580" i="19"/>
  <c r="AH579" i="19"/>
  <c r="BD579" i="19" s="1"/>
  <c r="N384" i="19"/>
  <c r="AJ383" i="19"/>
  <c r="BF383" i="19" s="1"/>
  <c r="R386" i="19"/>
  <c r="AN385" i="19"/>
  <c r="BJ385" i="19" s="1"/>
  <c r="I62" i="4"/>
  <c r="G9" i="6" s="1"/>
  <c r="B6" i="11"/>
  <c r="Q4" i="24"/>
  <c r="Q4" i="26"/>
  <c r="Q4" i="25"/>
  <c r="Q15" i="27"/>
  <c r="R4" i="17"/>
  <c r="M15" i="6"/>
  <c r="D14" i="1" s="1"/>
  <c r="D21" i="1"/>
  <c r="D11" i="1"/>
  <c r="O8" i="28"/>
  <c r="O9" i="28"/>
  <c r="N12" i="28"/>
  <c r="N10" i="28"/>
  <c r="O8" i="6"/>
  <c r="P17" i="28"/>
  <c r="L40" i="19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/>
  <c r="M21" i="4"/>
  <c r="R12" i="4"/>
  <c r="AL258" i="3"/>
  <c r="AL242" i="3"/>
  <c r="AL322" i="3"/>
  <c r="AL306" i="3"/>
  <c r="AL194" i="3"/>
  <c r="AL178" i="3"/>
  <c r="AL338" i="3"/>
  <c r="AL226" i="3"/>
  <c r="AL130" i="3"/>
  <c r="AL50" i="3"/>
  <c r="AL82" i="3"/>
  <c r="AL274" i="3"/>
  <c r="AL98" i="3"/>
  <c r="AL146" i="3"/>
  <c r="AL290" i="3"/>
  <c r="AL66" i="3"/>
  <c r="AL162" i="3"/>
  <c r="AL114" i="3"/>
  <c r="AL210" i="3"/>
  <c r="L35" i="6"/>
  <c r="AL34" i="3"/>
  <c r="AL18" i="3"/>
  <c r="Q15" i="28"/>
  <c r="P4" i="29"/>
  <c r="M13" i="14"/>
  <c r="E34" i="27"/>
  <c r="E36" i="27" s="1"/>
  <c r="I23" i="27"/>
  <c r="I25" i="27" s="1"/>
  <c r="AU291" i="19"/>
  <c r="D210" i="27"/>
  <c r="D212" i="27" s="1"/>
  <c r="AX291" i="19"/>
  <c r="G210" i="27"/>
  <c r="G212" i="27" s="1"/>
  <c r="C39" i="27"/>
  <c r="C8" i="27" s="1"/>
  <c r="AV126" i="19"/>
  <c r="D11" i="11" s="1"/>
  <c r="D8" i="10" s="1"/>
  <c r="AU157" i="19"/>
  <c r="C9" i="11" s="1"/>
  <c r="C6" i="10" s="1"/>
  <c r="O442" i="19"/>
  <c r="O411" i="19"/>
  <c r="O473" i="19"/>
  <c r="O566" i="19"/>
  <c r="O535" i="19"/>
  <c r="O504" i="19"/>
  <c r="O597" i="19"/>
  <c r="O628" i="19"/>
  <c r="O163" i="19"/>
  <c r="O225" i="19"/>
  <c r="O194" i="19"/>
  <c r="O287" i="19"/>
  <c r="O256" i="19"/>
  <c r="O380" i="19"/>
  <c r="O101" i="19"/>
  <c r="O349" i="19"/>
  <c r="O318" i="19"/>
  <c r="O39" i="19"/>
  <c r="O132" i="19"/>
  <c r="O70" i="19"/>
  <c r="P7" i="19"/>
  <c r="BH7" i="19"/>
  <c r="AL7" i="19"/>
  <c r="N14" i="6"/>
  <c r="AK597" i="19"/>
  <c r="AK628" i="19"/>
  <c r="AK318" i="19"/>
  <c r="AK473" i="19"/>
  <c r="AK287" i="19"/>
  <c r="AK256" i="19"/>
  <c r="AK504" i="19"/>
  <c r="AK101" i="19"/>
  <c r="AK535" i="19"/>
  <c r="AK442" i="19"/>
  <c r="AK132" i="19"/>
  <c r="AK380" i="19"/>
  <c r="AK163" i="19"/>
  <c r="AK70" i="19"/>
  <c r="AK411" i="19"/>
  <c r="AK349" i="19"/>
  <c r="AK225" i="19"/>
  <c r="AK194" i="19"/>
  <c r="AK566" i="19"/>
  <c r="AK39" i="19"/>
  <c r="BG442" i="19"/>
  <c r="BG411" i="19"/>
  <c r="BG473" i="19"/>
  <c r="BG566" i="19"/>
  <c r="BG535" i="19"/>
  <c r="BG504" i="19"/>
  <c r="BG597" i="19"/>
  <c r="BG628" i="19"/>
  <c r="BG287" i="19"/>
  <c r="BG163" i="19"/>
  <c r="BG70" i="19"/>
  <c r="BG380" i="19"/>
  <c r="BG225" i="19"/>
  <c r="BG194" i="19"/>
  <c r="BG349" i="19"/>
  <c r="BG318" i="19"/>
  <c r="BG256" i="19"/>
  <c r="BG101" i="19"/>
  <c r="BG39" i="19"/>
  <c r="BG132" i="19"/>
  <c r="AV157" i="19"/>
  <c r="D9" i="11" s="1"/>
  <c r="D6" i="10" s="1"/>
  <c r="AZ64" i="19"/>
  <c r="AT9" i="19"/>
  <c r="AT8" i="19"/>
  <c r="AT32" i="19" s="1"/>
  <c r="B14" i="9" s="1"/>
  <c r="B5" i="11" s="1"/>
  <c r="AX44" i="19"/>
  <c r="AV46" i="19"/>
  <c r="AV75" i="19"/>
  <c r="AU75" i="19"/>
  <c r="AT74" i="19"/>
  <c r="AW95" i="19" s="1"/>
  <c r="AV104" i="19"/>
  <c r="AV10" i="19" s="1"/>
  <c r="Z10" i="19"/>
  <c r="AW45" i="19"/>
  <c r="AX104" i="19"/>
  <c r="AX10" i="19" s="1"/>
  <c r="AB10" i="19"/>
  <c r="AU47" i="19"/>
  <c r="BA42" i="19"/>
  <c r="BA41" i="19"/>
  <c r="AU135" i="19"/>
  <c r="AU10" i="19" s="1"/>
  <c r="Y10" i="19"/>
  <c r="AY43" i="19"/>
  <c r="AT50" i="19"/>
  <c r="AC44" i="19"/>
  <c r="AD43" i="19"/>
  <c r="AA46" i="19"/>
  <c r="Y48" i="19"/>
  <c r="AB45" i="19"/>
  <c r="E103" i="19"/>
  <c r="E8" i="19"/>
  <c r="C137" i="19"/>
  <c r="C11" i="19"/>
  <c r="F106" i="19"/>
  <c r="F11" i="19"/>
  <c r="D106" i="19"/>
  <c r="D11" i="19"/>
  <c r="AF42" i="19"/>
  <c r="D77" i="19"/>
  <c r="C77" i="19"/>
  <c r="Z47" i="19"/>
  <c r="X414" i="19"/>
  <c r="B10" i="19"/>
  <c r="X51" i="19"/>
  <c r="B76" i="19"/>
  <c r="X75" i="19"/>
  <c r="X32" i="19"/>
  <c r="B15" i="9" s="1"/>
  <c r="B23" i="9" s="1"/>
  <c r="B25" i="9" s="1"/>
  <c r="B53" i="9" s="1"/>
  <c r="C15" i="25" s="1"/>
  <c r="C602" i="19"/>
  <c r="Y602" i="19" s="1"/>
  <c r="AU602" i="19" s="1"/>
  <c r="AA622" i="19"/>
  <c r="F215" i="27" s="1"/>
  <c r="F221" i="27" s="1"/>
  <c r="F223" i="27" s="1"/>
  <c r="H602" i="19"/>
  <c r="AD602" i="19" s="1"/>
  <c r="AZ602" i="19" s="1"/>
  <c r="G571" i="19"/>
  <c r="AC571" i="19" s="1"/>
  <c r="AY571" i="19" s="1"/>
  <c r="E571" i="19"/>
  <c r="AA571" i="19" s="1"/>
  <c r="AW571" i="19" s="1"/>
  <c r="AT538" i="19"/>
  <c r="AV560" i="19" s="1"/>
  <c r="F540" i="19"/>
  <c r="AB540" i="19" s="1"/>
  <c r="AX540" i="19" s="1"/>
  <c r="Z560" i="19"/>
  <c r="E193" i="27" s="1"/>
  <c r="E199" i="27" s="1"/>
  <c r="E201" i="27" s="1"/>
  <c r="D509" i="19"/>
  <c r="Z509" i="19" s="1"/>
  <c r="AV509" i="19" s="1"/>
  <c r="C478" i="19"/>
  <c r="Y478" i="19" s="1"/>
  <c r="AU478" i="19" s="1"/>
  <c r="AU436" i="19"/>
  <c r="Y436" i="19"/>
  <c r="D149" i="27" s="1"/>
  <c r="D7" i="27" s="1"/>
  <c r="D12" i="27" s="1"/>
  <c r="B415" i="19"/>
  <c r="G385" i="19"/>
  <c r="AC385" i="19" s="1"/>
  <c r="AY385" i="19" s="1"/>
  <c r="D354" i="19"/>
  <c r="Z354" i="19" s="1"/>
  <c r="AV354" i="19" s="1"/>
  <c r="C10" i="11"/>
  <c r="C7" i="10" s="1"/>
  <c r="E16" i="11"/>
  <c r="D16" i="11"/>
  <c r="B16" i="11"/>
  <c r="F16" i="11"/>
  <c r="C16" i="11"/>
  <c r="C15" i="11"/>
  <c r="AA323" i="19"/>
  <c r="AW323" i="19" s="1"/>
  <c r="D15" i="11"/>
  <c r="E15" i="11"/>
  <c r="B15" i="11"/>
  <c r="AA312" i="19"/>
  <c r="F105" i="27" s="1"/>
  <c r="F111" i="27" s="1"/>
  <c r="F113" i="27" s="1"/>
  <c r="Y292" i="19"/>
  <c r="AU292" i="19" s="1"/>
  <c r="AB292" i="19"/>
  <c r="AX292" i="19" s="1"/>
  <c r="E14" i="11"/>
  <c r="E11" i="10" s="1"/>
  <c r="D14" i="11"/>
  <c r="D11" i="10" s="1"/>
  <c r="C14" i="11"/>
  <c r="C11" i="10" s="1"/>
  <c r="B13" i="11"/>
  <c r="B10" i="10" s="1"/>
  <c r="B14" i="11"/>
  <c r="B11" i="10" s="1"/>
  <c r="AA261" i="19"/>
  <c r="AW261" i="19" s="1"/>
  <c r="AA281" i="19"/>
  <c r="F94" i="27" s="1"/>
  <c r="C13" i="11"/>
  <c r="C10" i="10" s="1"/>
  <c r="AC230" i="19"/>
  <c r="AY230" i="19" s="1"/>
  <c r="D12" i="11"/>
  <c r="D9" i="10" s="1"/>
  <c r="AV250" i="19"/>
  <c r="D13" i="11" s="1"/>
  <c r="D10" i="10" s="1"/>
  <c r="Z250" i="19"/>
  <c r="E83" i="27" s="1"/>
  <c r="E89" i="27" s="1"/>
  <c r="E91" i="27" s="1"/>
  <c r="Y229" i="19"/>
  <c r="AU229" i="19" s="1"/>
  <c r="Z230" i="19"/>
  <c r="AV230" i="19" s="1"/>
  <c r="C12" i="11"/>
  <c r="C9" i="10" s="1"/>
  <c r="AE64" i="19"/>
  <c r="J17" i="27" s="1"/>
  <c r="BA40" i="19"/>
  <c r="C11" i="11"/>
  <c r="C8" i="10" s="1"/>
  <c r="B11" i="11"/>
  <c r="B8" i="10" s="1"/>
  <c r="B6" i="10"/>
  <c r="AT167" i="19"/>
  <c r="AW188" i="19" s="1"/>
  <c r="AA188" i="19"/>
  <c r="F61" i="27" s="1"/>
  <c r="F67" i="27" s="1"/>
  <c r="F69" i="27" s="1"/>
  <c r="X168" i="19"/>
  <c r="AT168" i="19" s="1"/>
  <c r="AA168" i="19"/>
  <c r="AW168" i="19" s="1"/>
  <c r="Y136" i="19"/>
  <c r="E126" i="19"/>
  <c r="Z105" i="19"/>
  <c r="E12" i="6"/>
  <c r="E16" i="14" s="1"/>
  <c r="AB105" i="19"/>
  <c r="D10" i="11"/>
  <c r="D7" i="10" s="1"/>
  <c r="Z76" i="19"/>
  <c r="Y76" i="19"/>
  <c r="AA95" i="19"/>
  <c r="F28" i="27" s="1"/>
  <c r="AF40" i="19"/>
  <c r="AF41" i="19"/>
  <c r="P18" i="3"/>
  <c r="P226" i="3"/>
  <c r="P98" i="3"/>
  <c r="P34" i="3"/>
  <c r="P242" i="3"/>
  <c r="P114" i="3"/>
  <c r="P258" i="3"/>
  <c r="P130" i="3"/>
  <c r="P274" i="3"/>
  <c r="P146" i="3"/>
  <c r="P290" i="3"/>
  <c r="P162" i="3"/>
  <c r="P50" i="3"/>
  <c r="P306" i="3"/>
  <c r="P178" i="3"/>
  <c r="P322" i="3"/>
  <c r="P194" i="3"/>
  <c r="P66" i="3"/>
  <c r="P210" i="3"/>
  <c r="P338" i="3"/>
  <c r="P82" i="3"/>
  <c r="Q24" i="4"/>
  <c r="G28" i="3"/>
  <c r="G29" i="3" s="1"/>
  <c r="G66" i="4"/>
  <c r="E18" i="9" s="1"/>
  <c r="E24" i="3"/>
  <c r="H66" i="4"/>
  <c r="F18" i="9" s="1"/>
  <c r="F24" i="3"/>
  <c r="B10" i="1"/>
  <c r="B38" i="6"/>
  <c r="O22" i="4"/>
  <c r="O23" i="4" s="1"/>
  <c r="N25" i="4"/>
  <c r="N26" i="4" s="1"/>
  <c r="N44" i="3"/>
  <c r="N19" i="3"/>
  <c r="M46" i="4"/>
  <c r="M41" i="4" s="1"/>
  <c r="P4" i="9"/>
  <c r="O35" i="3"/>
  <c r="O40" i="3"/>
  <c r="O42" i="3"/>
  <c r="O26" i="3" s="1"/>
  <c r="O37" i="3"/>
  <c r="O36" i="3"/>
  <c r="O20" i="3" s="1"/>
  <c r="O38" i="3"/>
  <c r="O39" i="3"/>
  <c r="O23" i="3" s="1"/>
  <c r="O43" i="3"/>
  <c r="O27" i="3" s="1"/>
  <c r="O41" i="3"/>
  <c r="P4" i="6"/>
  <c r="P5" i="12"/>
  <c r="P4" i="10"/>
  <c r="P11" i="14"/>
  <c r="P4" i="11"/>
  <c r="Q14" i="4"/>
  <c r="D9" i="1"/>
  <c r="M41" i="6"/>
  <c r="R13" i="4"/>
  <c r="P13" i="6" s="1"/>
  <c r="P14" i="14" s="1"/>
  <c r="R15" i="4"/>
  <c r="S11" i="4"/>
  <c r="S10" i="4"/>
  <c r="O7" i="17"/>
  <c r="M12" i="14"/>
  <c r="P7" i="17"/>
  <c r="S9" i="4"/>
  <c r="R16" i="4"/>
  <c r="P7" i="6" s="1"/>
  <c r="N12" i="14"/>
  <c r="S6" i="4"/>
  <c r="Q5" i="33" s="1"/>
  <c r="Q416" i="19" l="1"/>
  <c r="AM415" i="19"/>
  <c r="BI415" i="19" s="1"/>
  <c r="T478" i="19"/>
  <c r="AP477" i="19"/>
  <c r="BL477" i="19" s="1"/>
  <c r="S478" i="19"/>
  <c r="AO477" i="19"/>
  <c r="BK477" i="19" s="1"/>
  <c r="I63" i="4"/>
  <c r="G102" i="19" s="1"/>
  <c r="G8" i="19" s="1"/>
  <c r="BD445" i="19"/>
  <c r="BF467" i="19" s="1"/>
  <c r="AJ467" i="19"/>
  <c r="O160" i="27" s="1"/>
  <c r="O166" i="27" s="1"/>
  <c r="O168" i="27" s="1"/>
  <c r="BB631" i="19"/>
  <c r="BD653" i="19" s="1"/>
  <c r="AH653" i="19"/>
  <c r="M226" i="27" s="1"/>
  <c r="M232" i="27" s="1"/>
  <c r="M234" i="27" s="1"/>
  <c r="L447" i="19"/>
  <c r="AH446" i="19"/>
  <c r="J633" i="19"/>
  <c r="AF632" i="19"/>
  <c r="K540" i="19"/>
  <c r="AG539" i="19"/>
  <c r="BC539" i="19" s="1"/>
  <c r="Q385" i="19"/>
  <c r="AM384" i="19"/>
  <c r="BI384" i="19" s="1"/>
  <c r="J478" i="19"/>
  <c r="AF477" i="19"/>
  <c r="BB477" i="19" s="1"/>
  <c r="N447" i="19"/>
  <c r="AJ446" i="19"/>
  <c r="I65" i="4"/>
  <c r="I66" i="4" s="1"/>
  <c r="G18" i="9" s="1"/>
  <c r="BK631" i="19"/>
  <c r="BF445" i="19"/>
  <c r="R417" i="19"/>
  <c r="AN416" i="19"/>
  <c r="BJ416" i="19" s="1"/>
  <c r="S633" i="19"/>
  <c r="AO632" i="19"/>
  <c r="BK632" i="19" s="1"/>
  <c r="N385" i="19"/>
  <c r="AJ384" i="19"/>
  <c r="BF384" i="19" s="1"/>
  <c r="K510" i="19"/>
  <c r="AG509" i="19"/>
  <c r="BC509" i="19" s="1"/>
  <c r="U396" i="19"/>
  <c r="AQ395" i="19"/>
  <c r="BM395" i="19" s="1"/>
  <c r="R387" i="19"/>
  <c r="AN386" i="19"/>
  <c r="BJ386" i="19" s="1"/>
  <c r="L581" i="19"/>
  <c r="AH580" i="19"/>
  <c r="BD580" i="19" s="1"/>
  <c r="T385" i="19"/>
  <c r="AP384" i="19"/>
  <c r="BL384" i="19" s="1"/>
  <c r="S4" i="17"/>
  <c r="R4" i="26"/>
  <c r="R4" i="25"/>
  <c r="R15" i="27"/>
  <c r="E5" i="1"/>
  <c r="R4" i="24"/>
  <c r="M35" i="6"/>
  <c r="B22" i="1"/>
  <c r="N15" i="6"/>
  <c r="N35" i="6" s="1"/>
  <c r="D17" i="1"/>
  <c r="P8" i="6"/>
  <c r="Q17" i="28"/>
  <c r="P9" i="28"/>
  <c r="P8" i="28"/>
  <c r="O12" i="28"/>
  <c r="O10" i="28"/>
  <c r="M40" i="19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/>
  <c r="B56" i="9"/>
  <c r="B57" i="9" s="1"/>
  <c r="E24" i="9"/>
  <c r="G61" i="4"/>
  <c r="F24" i="9"/>
  <c r="H61" i="4"/>
  <c r="F17" i="9" s="1"/>
  <c r="N21" i="4"/>
  <c r="S12" i="4"/>
  <c r="AM322" i="3"/>
  <c r="AM290" i="3"/>
  <c r="AM258" i="3"/>
  <c r="AM226" i="3"/>
  <c r="AM194" i="3"/>
  <c r="AM162" i="3"/>
  <c r="AM130" i="3"/>
  <c r="AM242" i="3"/>
  <c r="AM98" i="3"/>
  <c r="AM66" i="3"/>
  <c r="AM338" i="3"/>
  <c r="AM178" i="3"/>
  <c r="AM50" i="3"/>
  <c r="AM306" i="3"/>
  <c r="AM210" i="3"/>
  <c r="AM274" i="3"/>
  <c r="AM114" i="3"/>
  <c r="AM146" i="3"/>
  <c r="AM82" i="3"/>
  <c r="N13" i="14"/>
  <c r="AM34" i="3"/>
  <c r="AM18" i="3"/>
  <c r="R15" i="28"/>
  <c r="Q4" i="29"/>
  <c r="D8" i="27"/>
  <c r="F34" i="27"/>
  <c r="F36" i="27" s="1"/>
  <c r="J23" i="27"/>
  <c r="J25" i="27" s="1"/>
  <c r="C45" i="27"/>
  <c r="C47" i="27" s="1"/>
  <c r="C7" i="27"/>
  <c r="C12" i="27" s="1"/>
  <c r="C34" i="27"/>
  <c r="C36" i="27" s="1"/>
  <c r="B30" i="9"/>
  <c r="B50" i="9"/>
  <c r="C12" i="25" s="1"/>
  <c r="B51" i="9"/>
  <c r="C13" i="25" s="1"/>
  <c r="B35" i="9"/>
  <c r="B44" i="9"/>
  <c r="C6" i="25" s="1"/>
  <c r="B48" i="9"/>
  <c r="C10" i="25" s="1"/>
  <c r="B52" i="9"/>
  <c r="C14" i="25" s="1"/>
  <c r="B43" i="9"/>
  <c r="C5" i="25" s="1"/>
  <c r="B49" i="9"/>
  <c r="C11" i="25" s="1"/>
  <c r="B33" i="9"/>
  <c r="B47" i="9"/>
  <c r="C9" i="25" s="1"/>
  <c r="B32" i="9"/>
  <c r="B40" i="9"/>
  <c r="B45" i="9"/>
  <c r="C7" i="25" s="1"/>
  <c r="B31" i="9"/>
  <c r="B46" i="9"/>
  <c r="C8" i="25" s="1"/>
  <c r="B34" i="9"/>
  <c r="B36" i="9"/>
  <c r="B39" i="9"/>
  <c r="B19" i="6"/>
  <c r="B20" i="6" s="1"/>
  <c r="B21" i="6" s="1"/>
  <c r="B28" i="6" s="1"/>
  <c r="B29" i="9"/>
  <c r="B38" i="9"/>
  <c r="B37" i="9"/>
  <c r="P473" i="19"/>
  <c r="P566" i="19"/>
  <c r="P535" i="19"/>
  <c r="P504" i="19"/>
  <c r="P597" i="19"/>
  <c r="P628" i="19"/>
  <c r="P318" i="19"/>
  <c r="P380" i="19"/>
  <c r="P349" i="19"/>
  <c r="P225" i="19"/>
  <c r="P194" i="19"/>
  <c r="P287" i="19"/>
  <c r="P256" i="19"/>
  <c r="P442" i="19"/>
  <c r="P101" i="19"/>
  <c r="P132" i="19"/>
  <c r="P411" i="19"/>
  <c r="P163" i="19"/>
  <c r="P70" i="19"/>
  <c r="P39" i="19"/>
  <c r="AM7" i="19"/>
  <c r="Q7" i="19"/>
  <c r="BI7" i="19"/>
  <c r="O14" i="6"/>
  <c r="O15" i="6" s="1"/>
  <c r="AL628" i="19"/>
  <c r="AL380" i="19"/>
  <c r="AL349" i="19"/>
  <c r="AL442" i="19"/>
  <c r="AL411" i="19"/>
  <c r="AL473" i="19"/>
  <c r="AL566" i="19"/>
  <c r="AL535" i="19"/>
  <c r="AL504" i="19"/>
  <c r="AL132" i="19"/>
  <c r="AL163" i="19"/>
  <c r="AL70" i="19"/>
  <c r="AL597" i="19"/>
  <c r="AL318" i="19"/>
  <c r="AL225" i="19"/>
  <c r="AL194" i="19"/>
  <c r="AL287" i="19"/>
  <c r="AL256" i="19"/>
  <c r="AL39" i="19"/>
  <c r="AL101" i="19"/>
  <c r="BH473" i="19"/>
  <c r="BH566" i="19"/>
  <c r="BH535" i="19"/>
  <c r="BH504" i="19"/>
  <c r="BH597" i="19"/>
  <c r="BH628" i="19"/>
  <c r="BH318" i="19"/>
  <c r="BH380" i="19"/>
  <c r="BH349" i="19"/>
  <c r="BH225" i="19"/>
  <c r="BH194" i="19"/>
  <c r="BH442" i="19"/>
  <c r="BH411" i="19"/>
  <c r="BH256" i="19"/>
  <c r="BH101" i="19"/>
  <c r="BH287" i="19"/>
  <c r="BH132" i="19"/>
  <c r="BH70" i="19"/>
  <c r="BH39" i="19"/>
  <c r="BH163" i="19"/>
  <c r="B22" i="11"/>
  <c r="B13" i="9"/>
  <c r="BA64" i="19"/>
  <c r="AU76" i="19"/>
  <c r="AV76" i="19"/>
  <c r="BB41" i="19"/>
  <c r="AT75" i="19"/>
  <c r="AX95" i="19" s="1"/>
  <c r="AW46" i="19"/>
  <c r="AU136" i="19"/>
  <c r="AU11" i="19" s="1"/>
  <c r="Y11" i="19"/>
  <c r="AT51" i="19"/>
  <c r="BB42" i="19"/>
  <c r="AX105" i="19"/>
  <c r="AX11" i="19" s="1"/>
  <c r="AB11" i="19"/>
  <c r="AX45" i="19"/>
  <c r="AZ43" i="19"/>
  <c r="AV105" i="19"/>
  <c r="AV11" i="19" s="1"/>
  <c r="Z11" i="19"/>
  <c r="AT414" i="19"/>
  <c r="AT10" i="19" s="1"/>
  <c r="X10" i="19"/>
  <c r="AY44" i="19"/>
  <c r="AV47" i="19"/>
  <c r="AU48" i="19"/>
  <c r="E34" i="6"/>
  <c r="E32" i="19"/>
  <c r="AE43" i="19"/>
  <c r="AG42" i="19"/>
  <c r="F107" i="19"/>
  <c r="F12" i="19"/>
  <c r="D78" i="19"/>
  <c r="C138" i="19"/>
  <c r="C12" i="19"/>
  <c r="E104" i="19"/>
  <c r="E9" i="19"/>
  <c r="Y49" i="19"/>
  <c r="AD44" i="19"/>
  <c r="Z48" i="19"/>
  <c r="D107" i="19"/>
  <c r="D12" i="19"/>
  <c r="C78" i="19"/>
  <c r="AB46" i="19"/>
  <c r="AA47" i="19"/>
  <c r="AC45" i="19"/>
  <c r="X415" i="19"/>
  <c r="B11" i="19"/>
  <c r="B77" i="19"/>
  <c r="X76" i="19"/>
  <c r="X52" i="19"/>
  <c r="AU32" i="19"/>
  <c r="C14" i="9" s="1"/>
  <c r="C5" i="11" s="1"/>
  <c r="Y32" i="19"/>
  <c r="C15" i="9" s="1"/>
  <c r="C23" i="9" s="1"/>
  <c r="H603" i="19"/>
  <c r="AD603" i="19" s="1"/>
  <c r="AZ603" i="19" s="1"/>
  <c r="AX622" i="19"/>
  <c r="AB622" i="19"/>
  <c r="G215" i="27" s="1"/>
  <c r="C603" i="19"/>
  <c r="Y603" i="19" s="1"/>
  <c r="AU603" i="19" s="1"/>
  <c r="AZ591" i="19"/>
  <c r="AD591" i="19"/>
  <c r="I204" i="27" s="1"/>
  <c r="I210" i="27" s="1"/>
  <c r="I212" i="27" s="1"/>
  <c r="E572" i="19"/>
  <c r="AA572" i="19" s="1"/>
  <c r="AW572" i="19" s="1"/>
  <c r="G572" i="19"/>
  <c r="AC572" i="19" s="1"/>
  <c r="AY572" i="19" s="1"/>
  <c r="F541" i="19"/>
  <c r="AB541" i="19" s="1"/>
  <c r="AX541" i="19" s="1"/>
  <c r="AW560" i="19"/>
  <c r="AA560" i="19"/>
  <c r="F193" i="27" s="1"/>
  <c r="AY529" i="19"/>
  <c r="AC529" i="19"/>
  <c r="H182" i="27" s="1"/>
  <c r="H188" i="27" s="1"/>
  <c r="H190" i="27" s="1"/>
  <c r="D510" i="19"/>
  <c r="Z510" i="19" s="1"/>
  <c r="AV510" i="19" s="1"/>
  <c r="AX498" i="19"/>
  <c r="AB498" i="19"/>
  <c r="G171" i="27" s="1"/>
  <c r="G177" i="27" s="1"/>
  <c r="G179" i="27" s="1"/>
  <c r="C479" i="19"/>
  <c r="Y479" i="19" s="1"/>
  <c r="AU479" i="19" s="1"/>
  <c r="Z436" i="19"/>
  <c r="E149" i="27" s="1"/>
  <c r="E7" i="27" s="1"/>
  <c r="E12" i="27" s="1"/>
  <c r="B416" i="19"/>
  <c r="BB405" i="19"/>
  <c r="AF405" i="19"/>
  <c r="K138" i="27" s="1"/>
  <c r="K144" i="27" s="1"/>
  <c r="K146" i="27" s="1"/>
  <c r="G386" i="19"/>
  <c r="AC386" i="19" s="1"/>
  <c r="AY386" i="19" s="1"/>
  <c r="AY374" i="19"/>
  <c r="G16" i="11" s="1"/>
  <c r="AC374" i="19"/>
  <c r="H127" i="27" s="1"/>
  <c r="H133" i="27" s="1"/>
  <c r="H135" i="27" s="1"/>
  <c r="D355" i="19"/>
  <c r="Z355" i="19" s="1"/>
  <c r="AV355" i="19" s="1"/>
  <c r="AZ343" i="19"/>
  <c r="AD343" i="19"/>
  <c r="I116" i="27" s="1"/>
  <c r="I122" i="27" s="1"/>
  <c r="I124" i="27" s="1"/>
  <c r="AA324" i="19"/>
  <c r="AW324" i="19" s="1"/>
  <c r="AB293" i="19"/>
  <c r="AX293" i="19" s="1"/>
  <c r="AX312" i="19"/>
  <c r="F15" i="11" s="1"/>
  <c r="AB312" i="19"/>
  <c r="G105" i="27" s="1"/>
  <c r="G111" i="27" s="1"/>
  <c r="G113" i="27" s="1"/>
  <c r="Y293" i="19"/>
  <c r="AU293" i="19" s="1"/>
  <c r="AA262" i="19"/>
  <c r="AW262" i="19" s="1"/>
  <c r="AX281" i="19"/>
  <c r="F14" i="11" s="1"/>
  <c r="F11" i="10" s="1"/>
  <c r="AB281" i="19"/>
  <c r="G94" i="27" s="1"/>
  <c r="G100" i="27" s="1"/>
  <c r="G102" i="27" s="1"/>
  <c r="C12" i="10"/>
  <c r="C22" i="14" s="1"/>
  <c r="Z231" i="19"/>
  <c r="AV231" i="19" s="1"/>
  <c r="AW250" i="19"/>
  <c r="AA250" i="19"/>
  <c r="F83" i="27" s="1"/>
  <c r="Y230" i="19"/>
  <c r="AU230" i="19" s="1"/>
  <c r="AC231" i="19"/>
  <c r="AY231" i="19" s="1"/>
  <c r="AF64" i="19"/>
  <c r="K17" i="27" s="1"/>
  <c r="BB40" i="19"/>
  <c r="B12" i="10"/>
  <c r="B22" i="14" s="1"/>
  <c r="AX188" i="19"/>
  <c r="AB188" i="19"/>
  <c r="G61" i="27" s="1"/>
  <c r="G67" i="27" s="1"/>
  <c r="G69" i="27" s="1"/>
  <c r="X169" i="19"/>
  <c r="AT169" i="19" s="1"/>
  <c r="AA169" i="19"/>
  <c r="AW169" i="19" s="1"/>
  <c r="Y137" i="19"/>
  <c r="AA102" i="19"/>
  <c r="AB106" i="19"/>
  <c r="AA103" i="19"/>
  <c r="Z106" i="19"/>
  <c r="D12" i="10"/>
  <c r="D22" i="14" s="1"/>
  <c r="Y77" i="19"/>
  <c r="Z77" i="19"/>
  <c r="AB95" i="19"/>
  <c r="G28" i="27" s="1"/>
  <c r="AG40" i="19"/>
  <c r="AG41" i="19"/>
  <c r="O25" i="4"/>
  <c r="O26" i="4" s="1"/>
  <c r="Q18" i="3"/>
  <c r="Q242" i="3"/>
  <c r="Q114" i="3"/>
  <c r="Q258" i="3"/>
  <c r="Q130" i="3"/>
  <c r="Q34" i="3"/>
  <c r="Q274" i="3"/>
  <c r="Q146" i="3"/>
  <c r="Q290" i="3"/>
  <c r="Q162" i="3"/>
  <c r="Q50" i="3"/>
  <c r="Q306" i="3"/>
  <c r="Q178" i="3"/>
  <c r="Q322" i="3"/>
  <c r="Q194" i="3"/>
  <c r="Q66" i="3"/>
  <c r="Q338" i="3"/>
  <c r="Q210" i="3"/>
  <c r="Q82" i="3"/>
  <c r="Q98" i="3"/>
  <c r="Q226" i="3"/>
  <c r="R24" i="4"/>
  <c r="E16" i="6"/>
  <c r="B15" i="1" s="1"/>
  <c r="B13" i="1"/>
  <c r="B16" i="1" s="1"/>
  <c r="B18" i="1" s="1"/>
  <c r="E15" i="14"/>
  <c r="E25" i="3"/>
  <c r="I76" i="3"/>
  <c r="G21" i="3"/>
  <c r="G24" i="3"/>
  <c r="F25" i="3"/>
  <c r="E22" i="3"/>
  <c r="H76" i="3"/>
  <c r="G22" i="3"/>
  <c r="O44" i="3"/>
  <c r="O19" i="3"/>
  <c r="P22" i="4"/>
  <c r="P23" i="4" s="1"/>
  <c r="N46" i="4"/>
  <c r="N41" i="4" s="1"/>
  <c r="Q4" i="9"/>
  <c r="P35" i="3"/>
  <c r="P37" i="3"/>
  <c r="P43" i="3"/>
  <c r="P27" i="3" s="1"/>
  <c r="P40" i="3"/>
  <c r="P36" i="3"/>
  <c r="P20" i="3" s="1"/>
  <c r="P41" i="3"/>
  <c r="P42" i="3"/>
  <c r="P26" i="3" s="1"/>
  <c r="P38" i="3"/>
  <c r="P39" i="3"/>
  <c r="P23" i="3" s="1"/>
  <c r="Q4" i="6"/>
  <c r="Q5" i="12"/>
  <c r="Q4" i="10"/>
  <c r="Q11" i="14"/>
  <c r="Q4" i="11"/>
  <c r="R14" i="4"/>
  <c r="S15" i="4"/>
  <c r="S13" i="4"/>
  <c r="Q13" i="6" s="1"/>
  <c r="T11" i="4"/>
  <c r="T10" i="4"/>
  <c r="E7" i="1"/>
  <c r="T9" i="4"/>
  <c r="S16" i="4"/>
  <c r="Q7" i="6" s="1"/>
  <c r="T6" i="4"/>
  <c r="R5" i="33" s="1"/>
  <c r="G103" i="19" l="1"/>
  <c r="G9" i="19" s="1"/>
  <c r="G12" i="6"/>
  <c r="G16" i="14" s="1"/>
  <c r="S479" i="19"/>
  <c r="AO478" i="19"/>
  <c r="BK478" i="19" s="1"/>
  <c r="T479" i="19"/>
  <c r="AP478" i="19"/>
  <c r="BL478" i="19" s="1"/>
  <c r="G126" i="19"/>
  <c r="AM416" i="19"/>
  <c r="BI416" i="19" s="1"/>
  <c r="Q417" i="19"/>
  <c r="BD446" i="19"/>
  <c r="BG467" i="19" s="1"/>
  <c r="AK467" i="19"/>
  <c r="P160" i="27" s="1"/>
  <c r="P166" i="27" s="1"/>
  <c r="P168" i="27" s="1"/>
  <c r="L448" i="19"/>
  <c r="AH447" i="19"/>
  <c r="J634" i="19"/>
  <c r="AF633" i="19"/>
  <c r="Q386" i="19"/>
  <c r="AM385" i="19"/>
  <c r="BI385" i="19" s="1"/>
  <c r="BB632" i="19"/>
  <c r="BE653" i="19" s="1"/>
  <c r="AI653" i="19"/>
  <c r="N226" i="27" s="1"/>
  <c r="N232" i="27" s="1"/>
  <c r="N234" i="27" s="1"/>
  <c r="K541" i="19"/>
  <c r="AG540" i="19"/>
  <c r="BC540" i="19" s="1"/>
  <c r="L582" i="19"/>
  <c r="AH581" i="19"/>
  <c r="BD581" i="19" s="1"/>
  <c r="N386" i="19"/>
  <c r="AJ385" i="19"/>
  <c r="BF385" i="19" s="1"/>
  <c r="R388" i="19"/>
  <c r="AN387" i="19"/>
  <c r="BJ387" i="19" s="1"/>
  <c r="S634" i="19"/>
  <c r="AO633" i="19"/>
  <c r="BK633" i="19" s="1"/>
  <c r="BF446" i="19"/>
  <c r="K511" i="19"/>
  <c r="AG510" i="19"/>
  <c r="BC510" i="19" s="1"/>
  <c r="N448" i="19"/>
  <c r="AJ447" i="19"/>
  <c r="T386" i="19"/>
  <c r="AP385" i="19"/>
  <c r="BL385" i="19" s="1"/>
  <c r="U397" i="19"/>
  <c r="AQ396" i="19"/>
  <c r="BM396" i="19" s="1"/>
  <c r="R418" i="19"/>
  <c r="AN417" i="19"/>
  <c r="BJ417" i="19" s="1"/>
  <c r="J479" i="19"/>
  <c r="AF478" i="19"/>
  <c r="BB478" i="19" s="1"/>
  <c r="F6" i="11"/>
  <c r="C13" i="24"/>
  <c r="C7" i="24"/>
  <c r="C14" i="24"/>
  <c r="C5" i="24"/>
  <c r="C16" i="24"/>
  <c r="C8" i="24"/>
  <c r="C11" i="24"/>
  <c r="C15" i="24"/>
  <c r="C12" i="24"/>
  <c r="C9" i="24"/>
  <c r="C10" i="24"/>
  <c r="C6" i="24"/>
  <c r="E12" i="1"/>
  <c r="Q14" i="14"/>
  <c r="S4" i="24"/>
  <c r="T4" i="17"/>
  <c r="S4" i="26"/>
  <c r="S4" i="25"/>
  <c r="S15" i="27"/>
  <c r="Q8" i="6"/>
  <c r="R17" i="28"/>
  <c r="P12" i="28"/>
  <c r="P10" i="28"/>
  <c r="Q9" i="28"/>
  <c r="Q8" i="28"/>
  <c r="N40" i="19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/>
  <c r="C56" i="9"/>
  <c r="C57" i="9" s="1"/>
  <c r="E17" i="9"/>
  <c r="G24" i="9"/>
  <c r="I61" i="4"/>
  <c r="G17" i="9" s="1"/>
  <c r="T12" i="4"/>
  <c r="O21" i="4"/>
  <c r="AN322" i="3"/>
  <c r="AN290" i="3"/>
  <c r="AN258" i="3"/>
  <c r="AN226" i="3"/>
  <c r="AN194" i="3"/>
  <c r="AN162" i="3"/>
  <c r="AN130" i="3"/>
  <c r="AN114" i="3"/>
  <c r="AN82" i="3"/>
  <c r="AN50" i="3"/>
  <c r="AN274" i="3"/>
  <c r="AN338" i="3"/>
  <c r="AN210" i="3"/>
  <c r="AN306" i="3"/>
  <c r="AN66" i="3"/>
  <c r="AN98" i="3"/>
  <c r="AN146" i="3"/>
  <c r="AN242" i="3"/>
  <c r="AN178" i="3"/>
  <c r="AN18" i="3"/>
  <c r="AN34" i="3"/>
  <c r="R4" i="29"/>
  <c r="S15" i="28"/>
  <c r="E8" i="27"/>
  <c r="G34" i="27"/>
  <c r="G36" i="27" s="1"/>
  <c r="K23" i="27"/>
  <c r="K25" i="27" s="1"/>
  <c r="D56" i="27"/>
  <c r="D58" i="27" s="1"/>
  <c r="E45" i="27"/>
  <c r="E47" i="27" s="1"/>
  <c r="B17" i="14"/>
  <c r="B19" i="14" s="1"/>
  <c r="E37" i="6"/>
  <c r="E38" i="6" s="1"/>
  <c r="C17" i="25"/>
  <c r="B6" i="29" s="1"/>
  <c r="AN7" i="19"/>
  <c r="R7" i="19"/>
  <c r="BJ7" i="19"/>
  <c r="AM380" i="19"/>
  <c r="AM349" i="19"/>
  <c r="AM473" i="19"/>
  <c r="AM566" i="19"/>
  <c r="AM535" i="19"/>
  <c r="AM504" i="19"/>
  <c r="AM597" i="19"/>
  <c r="AM101" i="19"/>
  <c r="AM628" i="19"/>
  <c r="AM132" i="19"/>
  <c r="AM442" i="19"/>
  <c r="AM163" i="19"/>
  <c r="AM70" i="19"/>
  <c r="AM411" i="19"/>
  <c r="AM318" i="19"/>
  <c r="AM225" i="19"/>
  <c r="AM194" i="19"/>
  <c r="AM287" i="19"/>
  <c r="AM256" i="19"/>
  <c r="AM39" i="19"/>
  <c r="AV436" i="19"/>
  <c r="BI566" i="19"/>
  <c r="BI535" i="19"/>
  <c r="BI504" i="19"/>
  <c r="BI597" i="19"/>
  <c r="BI628" i="19"/>
  <c r="BI473" i="19"/>
  <c r="BI225" i="19"/>
  <c r="BI194" i="19"/>
  <c r="BI380" i="19"/>
  <c r="BI442" i="19"/>
  <c r="BI411" i="19"/>
  <c r="BI349" i="19"/>
  <c r="BI318" i="19"/>
  <c r="BI256" i="19"/>
  <c r="BI101" i="19"/>
  <c r="BI287" i="19"/>
  <c r="BI132" i="19"/>
  <c r="BI163" i="19"/>
  <c r="BI70" i="19"/>
  <c r="BI39" i="19"/>
  <c r="P14" i="6"/>
  <c r="P13" i="14" s="1"/>
  <c r="Q566" i="19"/>
  <c r="Q535" i="19"/>
  <c r="Q504" i="19"/>
  <c r="Q597" i="19"/>
  <c r="Q628" i="19"/>
  <c r="Q225" i="19"/>
  <c r="Q194" i="19"/>
  <c r="Q473" i="19"/>
  <c r="Q287" i="19"/>
  <c r="Q256" i="19"/>
  <c r="Q442" i="19"/>
  <c r="Q101" i="19"/>
  <c r="Q380" i="19"/>
  <c r="Q132" i="19"/>
  <c r="Q411" i="19"/>
  <c r="Q349" i="19"/>
  <c r="Q318" i="19"/>
  <c r="Q163" i="19"/>
  <c r="Q70" i="19"/>
  <c r="Q39" i="19"/>
  <c r="C22" i="11"/>
  <c r="C13" i="9"/>
  <c r="C5" i="26"/>
  <c r="C6" i="26"/>
  <c r="BB64" i="19"/>
  <c r="AT76" i="19"/>
  <c r="AY95" i="19" s="1"/>
  <c r="BC42" i="19"/>
  <c r="AV106" i="19"/>
  <c r="AV12" i="19" s="1"/>
  <c r="Z12" i="19"/>
  <c r="AZ44" i="19"/>
  <c r="BC41" i="19"/>
  <c r="AW103" i="19"/>
  <c r="AW9" i="19" s="1"/>
  <c r="AA9" i="19"/>
  <c r="AT415" i="19"/>
  <c r="AT11" i="19" s="1"/>
  <c r="X11" i="19"/>
  <c r="AU49" i="19"/>
  <c r="AX106" i="19"/>
  <c r="AX12" i="19" s="1"/>
  <c r="AB12" i="19"/>
  <c r="AY45" i="19"/>
  <c r="AV48" i="19"/>
  <c r="AV77" i="19"/>
  <c r="AU77" i="19"/>
  <c r="AW102" i="19"/>
  <c r="AA8" i="19"/>
  <c r="AT52" i="19"/>
  <c r="AW47" i="19"/>
  <c r="AX46" i="19"/>
  <c r="AU137" i="19"/>
  <c r="AU12" i="19" s="1"/>
  <c r="Y12" i="19"/>
  <c r="BA43" i="19"/>
  <c r="AC46" i="19"/>
  <c r="C79" i="19"/>
  <c r="D79" i="19"/>
  <c r="AF43" i="19"/>
  <c r="F108" i="19"/>
  <c r="F13" i="19"/>
  <c r="E105" i="19"/>
  <c r="E10" i="19"/>
  <c r="D108" i="19"/>
  <c r="D13" i="19"/>
  <c r="AD45" i="19"/>
  <c r="AA48" i="19"/>
  <c r="AH42" i="19"/>
  <c r="G104" i="19"/>
  <c r="Z49" i="19"/>
  <c r="Y50" i="19"/>
  <c r="C139" i="19"/>
  <c r="C13" i="19"/>
  <c r="AB47" i="19"/>
  <c r="AE44" i="19"/>
  <c r="X416" i="19"/>
  <c r="B12" i="19"/>
  <c r="X53" i="19"/>
  <c r="B78" i="19"/>
  <c r="X77" i="19"/>
  <c r="AV32" i="19"/>
  <c r="D14" i="9" s="1"/>
  <c r="D5" i="11" s="1"/>
  <c r="Z32" i="19"/>
  <c r="D15" i="9" s="1"/>
  <c r="D23" i="9" s="1"/>
  <c r="C604" i="19"/>
  <c r="Y604" i="19" s="1"/>
  <c r="AU604" i="19" s="1"/>
  <c r="AY622" i="19"/>
  <c r="AC622" i="19"/>
  <c r="H215" i="27" s="1"/>
  <c r="H221" i="27" s="1"/>
  <c r="H223" i="27" s="1"/>
  <c r="H604" i="19"/>
  <c r="AD604" i="19" s="1"/>
  <c r="AZ604" i="19" s="1"/>
  <c r="G573" i="19"/>
  <c r="AC573" i="19" s="1"/>
  <c r="AY573" i="19" s="1"/>
  <c r="BA591" i="19"/>
  <c r="AE591" i="19"/>
  <c r="J204" i="27" s="1"/>
  <c r="J210" i="27" s="1"/>
  <c r="J212" i="27" s="1"/>
  <c r="E573" i="19"/>
  <c r="AA573" i="19" s="1"/>
  <c r="AW573" i="19" s="1"/>
  <c r="F542" i="19"/>
  <c r="AB542" i="19" s="1"/>
  <c r="AX542" i="19" s="1"/>
  <c r="AX560" i="19"/>
  <c r="AB560" i="19"/>
  <c r="G193" i="27" s="1"/>
  <c r="G199" i="27" s="1"/>
  <c r="G201" i="27" s="1"/>
  <c r="AZ529" i="19"/>
  <c r="AD529" i="19"/>
  <c r="I182" i="27" s="1"/>
  <c r="I188" i="27" s="1"/>
  <c r="I190" i="27" s="1"/>
  <c r="D511" i="19"/>
  <c r="Z511" i="19" s="1"/>
  <c r="AV511" i="19" s="1"/>
  <c r="AY498" i="19"/>
  <c r="AC498" i="19"/>
  <c r="H171" i="27" s="1"/>
  <c r="H177" i="27" s="1"/>
  <c r="H179" i="27" s="1"/>
  <c r="C480" i="19"/>
  <c r="Y480" i="19" s="1"/>
  <c r="AU480" i="19" s="1"/>
  <c r="AA436" i="19"/>
  <c r="F149" i="27" s="1"/>
  <c r="F155" i="27" s="1"/>
  <c r="F157" i="27" s="1"/>
  <c r="B417" i="19"/>
  <c r="BC405" i="19"/>
  <c r="AG405" i="19"/>
  <c r="L138" i="27" s="1"/>
  <c r="L144" i="27" s="1"/>
  <c r="L146" i="27" s="1"/>
  <c r="G387" i="19"/>
  <c r="AC387" i="19" s="1"/>
  <c r="AY387" i="19" s="1"/>
  <c r="H16" i="11"/>
  <c r="AZ374" i="19"/>
  <c r="AD374" i="19"/>
  <c r="I127" i="27" s="1"/>
  <c r="I133" i="27" s="1"/>
  <c r="I135" i="27" s="1"/>
  <c r="D356" i="19"/>
  <c r="Z356" i="19" s="1"/>
  <c r="AV356" i="19" s="1"/>
  <c r="BA343" i="19"/>
  <c r="AE343" i="19"/>
  <c r="J116" i="27" s="1"/>
  <c r="J122" i="27" s="1"/>
  <c r="J124" i="27" s="1"/>
  <c r="AA325" i="19"/>
  <c r="AW325" i="19" s="1"/>
  <c r="Y294" i="19"/>
  <c r="AU294" i="19" s="1"/>
  <c r="AB294" i="19"/>
  <c r="AX294" i="19" s="1"/>
  <c r="AY312" i="19"/>
  <c r="G15" i="11" s="1"/>
  <c r="AC312" i="19"/>
  <c r="H105" i="27" s="1"/>
  <c r="H111" i="27" s="1"/>
  <c r="H113" i="27" s="1"/>
  <c r="AA263" i="19"/>
  <c r="AW263" i="19" s="1"/>
  <c r="AY281" i="19"/>
  <c r="AC281" i="19"/>
  <c r="H94" i="27" s="1"/>
  <c r="H100" i="27" s="1"/>
  <c r="H102" i="27" s="1"/>
  <c r="E12" i="11"/>
  <c r="E9" i="10" s="1"/>
  <c r="E13" i="11"/>
  <c r="E10" i="10" s="1"/>
  <c r="AX250" i="19"/>
  <c r="AB250" i="19"/>
  <c r="G83" i="27" s="1"/>
  <c r="G89" i="27" s="1"/>
  <c r="G91" i="27" s="1"/>
  <c r="Y231" i="19"/>
  <c r="AU231" i="19" s="1"/>
  <c r="AC232" i="19"/>
  <c r="AY232" i="19" s="1"/>
  <c r="Z232" i="19"/>
  <c r="AV232" i="19" s="1"/>
  <c r="AG64" i="19"/>
  <c r="L17" i="27" s="1"/>
  <c r="BC40" i="19"/>
  <c r="AC188" i="19"/>
  <c r="H61" i="27" s="1"/>
  <c r="H67" i="27" s="1"/>
  <c r="H69" i="27" s="1"/>
  <c r="AY188" i="19"/>
  <c r="X170" i="19"/>
  <c r="AA170" i="19"/>
  <c r="Y138" i="19"/>
  <c r="AX157" i="19"/>
  <c r="F9" i="11" s="1"/>
  <c r="F6" i="10" s="1"/>
  <c r="AB157" i="19"/>
  <c r="G50" i="27" s="1"/>
  <c r="G56" i="27" s="1"/>
  <c r="G58" i="27" s="1"/>
  <c r="AA157" i="19"/>
  <c r="F50" i="27" s="1"/>
  <c r="F56" i="27" s="1"/>
  <c r="F58" i="27" s="1"/>
  <c r="AW157" i="19"/>
  <c r="E9" i="11" s="1"/>
  <c r="E6" i="10" s="1"/>
  <c r="Z107" i="19"/>
  <c r="AA126" i="19"/>
  <c r="F39" i="27" s="1"/>
  <c r="AA104" i="19"/>
  <c r="AB107" i="19"/>
  <c r="Z78" i="19"/>
  <c r="Y78" i="19"/>
  <c r="AC95" i="19"/>
  <c r="H28" i="27" s="1"/>
  <c r="B29" i="6"/>
  <c r="B31" i="6"/>
  <c r="AH40" i="19"/>
  <c r="AH41" i="19"/>
  <c r="R18" i="3"/>
  <c r="R258" i="3"/>
  <c r="R130" i="3"/>
  <c r="R274" i="3"/>
  <c r="R146" i="3"/>
  <c r="R290" i="3"/>
  <c r="R162" i="3"/>
  <c r="R50" i="3"/>
  <c r="R34" i="3"/>
  <c r="R306" i="3"/>
  <c r="R178" i="3"/>
  <c r="R322" i="3"/>
  <c r="R194" i="3"/>
  <c r="R66" i="3"/>
  <c r="R338" i="3"/>
  <c r="R210" i="3"/>
  <c r="R82" i="3"/>
  <c r="R226" i="3"/>
  <c r="R98" i="3"/>
  <c r="R242" i="3"/>
  <c r="R114" i="3"/>
  <c r="S24" i="4"/>
  <c r="J62" i="4"/>
  <c r="H9" i="6" s="1"/>
  <c r="H28" i="3"/>
  <c r="H29" i="3" s="1"/>
  <c r="K62" i="4"/>
  <c r="I9" i="6" s="1"/>
  <c r="I28" i="3"/>
  <c r="I29" i="3" s="1"/>
  <c r="G25" i="3"/>
  <c r="Q22" i="4"/>
  <c r="Q23" i="4" s="1"/>
  <c r="P25" i="4"/>
  <c r="P26" i="4" s="1"/>
  <c r="P44" i="3"/>
  <c r="P19" i="3"/>
  <c r="O46" i="4"/>
  <c r="O41" i="4" s="1"/>
  <c r="R4" i="9"/>
  <c r="Q35" i="3"/>
  <c r="Q39" i="3"/>
  <c r="Q23" i="3" s="1"/>
  <c r="Q43" i="3"/>
  <c r="Q27" i="3" s="1"/>
  <c r="Q38" i="3"/>
  <c r="Q40" i="3"/>
  <c r="Q42" i="3"/>
  <c r="Q26" i="3" s="1"/>
  <c r="Q37" i="3"/>
  <c r="Q36" i="3"/>
  <c r="Q20" i="3" s="1"/>
  <c r="Q41" i="3"/>
  <c r="R4" i="6"/>
  <c r="R5" i="12"/>
  <c r="R4" i="10"/>
  <c r="R4" i="11"/>
  <c r="R11" i="14"/>
  <c r="S14" i="4"/>
  <c r="Q14" i="6" s="1"/>
  <c r="T13" i="4"/>
  <c r="R13" i="6" s="1"/>
  <c r="R14" i="14" s="1"/>
  <c r="T15" i="4"/>
  <c r="U11" i="4"/>
  <c r="U10" i="4"/>
  <c r="O13" i="14"/>
  <c r="U9" i="4"/>
  <c r="T16" i="4"/>
  <c r="R7" i="6" s="1"/>
  <c r="U6" i="4"/>
  <c r="S5" i="33" s="1"/>
  <c r="G34" i="6" l="1"/>
  <c r="G37" i="6" s="1"/>
  <c r="G38" i="6" s="1"/>
  <c r="G15" i="14"/>
  <c r="AC103" i="19"/>
  <c r="AC9" i="19" s="1"/>
  <c r="G16" i="6"/>
  <c r="G32" i="19"/>
  <c r="T480" i="19"/>
  <c r="AP479" i="19"/>
  <c r="BL479" i="19" s="1"/>
  <c r="AC102" i="19"/>
  <c r="AC8" i="19" s="1"/>
  <c r="S480" i="19"/>
  <c r="AO479" i="19"/>
  <c r="BK479" i="19" s="1"/>
  <c r="Q418" i="19"/>
  <c r="AM417" i="19"/>
  <c r="BI417" i="19" s="1"/>
  <c r="BB633" i="19"/>
  <c r="BF653" i="19" s="1"/>
  <c r="AJ653" i="19"/>
  <c r="O226" i="27" s="1"/>
  <c r="O232" i="27" s="1"/>
  <c r="O234" i="27" s="1"/>
  <c r="K542" i="19"/>
  <c r="AG541" i="19"/>
  <c r="BC541" i="19" s="1"/>
  <c r="BD447" i="19"/>
  <c r="BH467" i="19" s="1"/>
  <c r="AL467" i="19"/>
  <c r="Q160" i="27" s="1"/>
  <c r="Q166" i="27" s="1"/>
  <c r="Q168" i="27" s="1"/>
  <c r="Q387" i="19"/>
  <c r="AM386" i="19"/>
  <c r="BI386" i="19" s="1"/>
  <c r="J635" i="19"/>
  <c r="AF634" i="19"/>
  <c r="L449" i="19"/>
  <c r="AH448" i="19"/>
  <c r="J480" i="19"/>
  <c r="AF479" i="19"/>
  <c r="BB479" i="19" s="1"/>
  <c r="T387" i="19"/>
  <c r="AP386" i="19"/>
  <c r="BL386" i="19" s="1"/>
  <c r="S635" i="19"/>
  <c r="AO634" i="19"/>
  <c r="BK634" i="19" s="1"/>
  <c r="BF447" i="19"/>
  <c r="N449" i="19"/>
  <c r="AJ448" i="19"/>
  <c r="R419" i="19"/>
  <c r="AN418" i="19"/>
  <c r="BJ418" i="19" s="1"/>
  <c r="K512" i="19"/>
  <c r="AG511" i="19"/>
  <c r="BC511" i="19" s="1"/>
  <c r="N387" i="19"/>
  <c r="AJ386" i="19"/>
  <c r="BF386" i="19" s="1"/>
  <c r="R389" i="19"/>
  <c r="AN388" i="19"/>
  <c r="BJ388" i="19" s="1"/>
  <c r="U398" i="19"/>
  <c r="AQ397" i="19"/>
  <c r="BM397" i="19" s="1"/>
  <c r="L583" i="19"/>
  <c r="AH582" i="19"/>
  <c r="BD582" i="19" s="1"/>
  <c r="G6" i="11"/>
  <c r="C18" i="24"/>
  <c r="B5" i="29" s="1"/>
  <c r="E21" i="1"/>
  <c r="T4" i="24"/>
  <c r="T15" i="27"/>
  <c r="U4" i="17"/>
  <c r="T4" i="26"/>
  <c r="T4" i="25"/>
  <c r="C11" i="26"/>
  <c r="E6" i="11"/>
  <c r="B32" i="1"/>
  <c r="E11" i="1"/>
  <c r="R9" i="28"/>
  <c r="R8" i="28"/>
  <c r="Q12" i="28"/>
  <c r="Q10" i="28"/>
  <c r="R8" i="6"/>
  <c r="R41" i="6" s="1"/>
  <c r="S17" i="28"/>
  <c r="O64" i="19"/>
  <c r="O40" i="19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D56" i="9"/>
  <c r="D57" i="9" s="1"/>
  <c r="P21" i="4"/>
  <c r="AO274" i="3"/>
  <c r="AO258" i="3"/>
  <c r="AO146" i="3"/>
  <c r="AO130" i="3"/>
  <c r="AO322" i="3"/>
  <c r="AO306" i="3"/>
  <c r="AO226" i="3"/>
  <c r="AO50" i="3"/>
  <c r="AO210" i="3"/>
  <c r="AO66" i="3"/>
  <c r="AO290" i="3"/>
  <c r="AO162" i="3"/>
  <c r="AO82" i="3"/>
  <c r="AO194" i="3"/>
  <c r="AO114" i="3"/>
  <c r="AO338" i="3"/>
  <c r="AO242" i="3"/>
  <c r="AO98" i="3"/>
  <c r="AO178" i="3"/>
  <c r="AO18" i="3"/>
  <c r="AO34" i="3"/>
  <c r="T15" i="28"/>
  <c r="S4" i="29"/>
  <c r="F8" i="27"/>
  <c r="F7" i="27"/>
  <c r="F12" i="27" s="1"/>
  <c r="H34" i="27"/>
  <c r="H36" i="27" s="1"/>
  <c r="L23" i="27"/>
  <c r="L25" i="27" s="1"/>
  <c r="AW170" i="19"/>
  <c r="F89" i="27"/>
  <c r="F91" i="27" s="1"/>
  <c r="C89" i="27"/>
  <c r="C91" i="27" s="1"/>
  <c r="E9" i="27"/>
  <c r="P15" i="6"/>
  <c r="BJ566" i="19"/>
  <c r="BJ535" i="19"/>
  <c r="BJ597" i="19"/>
  <c r="BJ628" i="19"/>
  <c r="BJ318" i="19"/>
  <c r="BJ380" i="19"/>
  <c r="BJ349" i="19"/>
  <c r="BJ442" i="19"/>
  <c r="BJ411" i="19"/>
  <c r="BJ256" i="19"/>
  <c r="BJ101" i="19"/>
  <c r="BJ287" i="19"/>
  <c r="BJ132" i="19"/>
  <c r="BJ504" i="19"/>
  <c r="BJ163" i="19"/>
  <c r="BJ70" i="19"/>
  <c r="BJ473" i="19"/>
  <c r="BJ225" i="19"/>
  <c r="BJ194" i="19"/>
  <c r="BJ39" i="19"/>
  <c r="AO7" i="19"/>
  <c r="S7" i="19"/>
  <c r="BK7" i="19"/>
  <c r="R566" i="19"/>
  <c r="R535" i="19"/>
  <c r="R597" i="19"/>
  <c r="R628" i="19"/>
  <c r="R318" i="19"/>
  <c r="R380" i="19"/>
  <c r="R349" i="19"/>
  <c r="R442" i="19"/>
  <c r="R411" i="19"/>
  <c r="R473" i="19"/>
  <c r="R287" i="19"/>
  <c r="R256" i="19"/>
  <c r="R101" i="19"/>
  <c r="R132" i="19"/>
  <c r="R163" i="19"/>
  <c r="R504" i="19"/>
  <c r="R225" i="19"/>
  <c r="R70" i="19"/>
  <c r="R39" i="19"/>
  <c r="R194" i="19"/>
  <c r="AN442" i="19"/>
  <c r="AN411" i="19"/>
  <c r="AN473" i="19"/>
  <c r="AN566" i="19"/>
  <c r="AN535" i="19"/>
  <c r="AN504" i="19"/>
  <c r="AN597" i="19"/>
  <c r="AN628" i="19"/>
  <c r="AN318" i="19"/>
  <c r="AN132" i="19"/>
  <c r="AN163" i="19"/>
  <c r="AN380" i="19"/>
  <c r="AN225" i="19"/>
  <c r="AN194" i="19"/>
  <c r="AN349" i="19"/>
  <c r="AN287" i="19"/>
  <c r="AN256" i="19"/>
  <c r="AN70" i="19"/>
  <c r="AN39" i="19"/>
  <c r="AN101" i="19"/>
  <c r="AW436" i="19"/>
  <c r="D22" i="11"/>
  <c r="D13" i="9"/>
  <c r="D6" i="26"/>
  <c r="D5" i="26"/>
  <c r="BC64" i="19"/>
  <c r="AW126" i="19"/>
  <c r="E11" i="11" s="1"/>
  <c r="E8" i="10" s="1"/>
  <c r="AW8" i="19"/>
  <c r="AW32" i="19" s="1"/>
  <c r="E14" i="9" s="1"/>
  <c r="E5" i="11" s="1"/>
  <c r="BD42" i="19"/>
  <c r="AY46" i="19"/>
  <c r="AV107" i="19"/>
  <c r="AV13" i="19" s="1"/>
  <c r="Z13" i="19"/>
  <c r="AU50" i="19"/>
  <c r="AW48" i="19"/>
  <c r="AT416" i="19"/>
  <c r="AT12" i="19" s="1"/>
  <c r="X12" i="19"/>
  <c r="AY103" i="19"/>
  <c r="AY9" i="19" s="1"/>
  <c r="AU78" i="19"/>
  <c r="AV78" i="19"/>
  <c r="BA44" i="19"/>
  <c r="AV49" i="19"/>
  <c r="AZ45" i="19"/>
  <c r="BB43" i="19"/>
  <c r="BD41" i="19"/>
  <c r="AX107" i="19"/>
  <c r="AX13" i="19" s="1"/>
  <c r="AB13" i="19"/>
  <c r="AW104" i="19"/>
  <c r="AW10" i="19" s="1"/>
  <c r="AA10" i="19"/>
  <c r="AT77" i="19"/>
  <c r="AZ95" i="19" s="1"/>
  <c r="AX47" i="19"/>
  <c r="AU138" i="19"/>
  <c r="AU13" i="19" s="1"/>
  <c r="Y13" i="19"/>
  <c r="AT53" i="19"/>
  <c r="AA49" i="19"/>
  <c r="C140" i="19"/>
  <c r="C14" i="19"/>
  <c r="G105" i="19"/>
  <c r="G10" i="19"/>
  <c r="F109" i="19"/>
  <c r="F14" i="19"/>
  <c r="AI42" i="19"/>
  <c r="AB48" i="19"/>
  <c r="AG43" i="19"/>
  <c r="AD46" i="19"/>
  <c r="C80" i="19"/>
  <c r="Z50" i="19"/>
  <c r="AE45" i="19"/>
  <c r="Y51" i="19"/>
  <c r="AF44" i="19"/>
  <c r="E106" i="19"/>
  <c r="E11" i="19"/>
  <c r="D109" i="19"/>
  <c r="D14" i="19"/>
  <c r="D80" i="19"/>
  <c r="AC47" i="19"/>
  <c r="X417" i="19"/>
  <c r="B13" i="19"/>
  <c r="B79" i="19"/>
  <c r="X78" i="19"/>
  <c r="X54" i="19"/>
  <c r="AA32" i="19"/>
  <c r="E15" i="9" s="1"/>
  <c r="H605" i="19"/>
  <c r="AD605" i="19" s="1"/>
  <c r="AZ605" i="19" s="1"/>
  <c r="AZ622" i="19"/>
  <c r="AD622" i="19"/>
  <c r="I215" i="27" s="1"/>
  <c r="I221" i="27" s="1"/>
  <c r="I223" i="27" s="1"/>
  <c r="C605" i="19"/>
  <c r="Y605" i="19" s="1"/>
  <c r="AU605" i="19" s="1"/>
  <c r="E574" i="19"/>
  <c r="AA574" i="19" s="1"/>
  <c r="AW574" i="19" s="1"/>
  <c r="G574" i="19"/>
  <c r="AC574" i="19" s="1"/>
  <c r="AY574" i="19" s="1"/>
  <c r="BB591" i="19"/>
  <c r="AF591" i="19"/>
  <c r="K204" i="27" s="1"/>
  <c r="K210" i="27" s="1"/>
  <c r="K212" i="27" s="1"/>
  <c r="F543" i="19"/>
  <c r="AB543" i="19" s="1"/>
  <c r="AX543" i="19" s="1"/>
  <c r="AY560" i="19"/>
  <c r="AC560" i="19"/>
  <c r="H193" i="27" s="1"/>
  <c r="H199" i="27" s="1"/>
  <c r="H201" i="27" s="1"/>
  <c r="BA529" i="19"/>
  <c r="AE529" i="19"/>
  <c r="J182" i="27" s="1"/>
  <c r="J188" i="27" s="1"/>
  <c r="J190" i="27" s="1"/>
  <c r="D512" i="19"/>
  <c r="Z512" i="19" s="1"/>
  <c r="AV512" i="19" s="1"/>
  <c r="AZ498" i="19"/>
  <c r="AD498" i="19"/>
  <c r="I171" i="27" s="1"/>
  <c r="I177" i="27" s="1"/>
  <c r="I179" i="27" s="1"/>
  <c r="C481" i="19"/>
  <c r="Y481" i="19" s="1"/>
  <c r="AU481" i="19" s="1"/>
  <c r="AB436" i="19"/>
  <c r="G149" i="27" s="1"/>
  <c r="G155" i="27" s="1"/>
  <c r="G157" i="27" s="1"/>
  <c r="B418" i="19"/>
  <c r="BD405" i="19"/>
  <c r="AH405" i="19"/>
  <c r="M138" i="27" s="1"/>
  <c r="M144" i="27" s="1"/>
  <c r="M146" i="27" s="1"/>
  <c r="G388" i="19"/>
  <c r="AC388" i="19" s="1"/>
  <c r="AY388" i="19" s="1"/>
  <c r="BA374" i="19"/>
  <c r="AE374" i="19"/>
  <c r="J127" i="27" s="1"/>
  <c r="J133" i="27" s="1"/>
  <c r="J135" i="27" s="1"/>
  <c r="D357" i="19"/>
  <c r="Z357" i="19" s="1"/>
  <c r="AV357" i="19" s="1"/>
  <c r="I16" i="11"/>
  <c r="BB343" i="19"/>
  <c r="AF343" i="19"/>
  <c r="K116" i="27" s="1"/>
  <c r="K122" i="27" s="1"/>
  <c r="K124" i="27" s="1"/>
  <c r="AA326" i="19"/>
  <c r="AW326" i="19" s="1"/>
  <c r="G14" i="11"/>
  <c r="G11" i="10" s="1"/>
  <c r="AB295" i="19"/>
  <c r="AX295" i="19" s="1"/>
  <c r="AZ312" i="19"/>
  <c r="H15" i="11" s="1"/>
  <c r="AD312" i="19"/>
  <c r="I105" i="27" s="1"/>
  <c r="I111" i="27" s="1"/>
  <c r="I113" i="27" s="1"/>
  <c r="Y295" i="19"/>
  <c r="AU295" i="19" s="1"/>
  <c r="AA264" i="19"/>
  <c r="AW264" i="19" s="1"/>
  <c r="AZ281" i="19"/>
  <c r="AD281" i="19"/>
  <c r="I94" i="27" s="1"/>
  <c r="I100" i="27" s="1"/>
  <c r="I102" i="27" s="1"/>
  <c r="F12" i="11"/>
  <c r="F9" i="10" s="1"/>
  <c r="F13" i="11"/>
  <c r="F10" i="10" s="1"/>
  <c r="AY250" i="19"/>
  <c r="AC250" i="19"/>
  <c r="H83" i="27" s="1"/>
  <c r="H89" i="27" s="1"/>
  <c r="H91" i="27" s="1"/>
  <c r="Z233" i="19"/>
  <c r="AV233" i="19" s="1"/>
  <c r="Y232" i="19"/>
  <c r="AU232" i="19" s="1"/>
  <c r="AC233" i="19"/>
  <c r="AY233" i="19" s="1"/>
  <c r="BD40" i="19"/>
  <c r="AT170" i="19"/>
  <c r="AZ188" i="19" s="1"/>
  <c r="AD188" i="19"/>
  <c r="I61" i="27" s="1"/>
  <c r="I67" i="27" s="1"/>
  <c r="I69" i="27" s="1"/>
  <c r="X171" i="19"/>
  <c r="AA171" i="19"/>
  <c r="AW171" i="19" s="1"/>
  <c r="Y139" i="19"/>
  <c r="AC157" i="19"/>
  <c r="H50" i="27" s="1"/>
  <c r="H56" i="27" s="1"/>
  <c r="H58" i="27" s="1"/>
  <c r="AY157" i="19"/>
  <c r="G9" i="11" s="1"/>
  <c r="E10" i="11"/>
  <c r="E7" i="10" s="1"/>
  <c r="AX126" i="19"/>
  <c r="AB126" i="19"/>
  <c r="G39" i="27" s="1"/>
  <c r="AA105" i="19"/>
  <c r="AC104" i="19"/>
  <c r="AB108" i="19"/>
  <c r="Z108" i="19"/>
  <c r="Y79" i="19"/>
  <c r="Z79" i="19"/>
  <c r="AD95" i="19"/>
  <c r="I28" i="27" s="1"/>
  <c r="AH64" i="19"/>
  <c r="M17" i="27" s="1"/>
  <c r="B7" i="9"/>
  <c r="B10" i="9" s="1"/>
  <c r="U12" i="4"/>
  <c r="S18" i="3"/>
  <c r="S274" i="3"/>
  <c r="S146" i="3"/>
  <c r="S290" i="3"/>
  <c r="S162" i="3"/>
  <c r="S50" i="3"/>
  <c r="S306" i="3"/>
  <c r="S178" i="3"/>
  <c r="S322" i="3"/>
  <c r="S194" i="3"/>
  <c r="S66" i="3"/>
  <c r="S34" i="3"/>
  <c r="S338" i="3"/>
  <c r="S210" i="3"/>
  <c r="S82" i="3"/>
  <c r="S226" i="3"/>
  <c r="S98" i="3"/>
  <c r="S242" i="3"/>
  <c r="S114" i="3"/>
  <c r="S258" i="3"/>
  <c r="S130" i="3"/>
  <c r="T24" i="4"/>
  <c r="J65" i="4"/>
  <c r="K65" i="4"/>
  <c r="J63" i="4"/>
  <c r="H102" i="19" s="1"/>
  <c r="K63" i="4"/>
  <c r="I102" i="19" s="1"/>
  <c r="AI40" i="19"/>
  <c r="AI41" i="19"/>
  <c r="Q25" i="4"/>
  <c r="Q26" i="4" s="1"/>
  <c r="R22" i="4"/>
  <c r="R23" i="4" s="1"/>
  <c r="Q44" i="3"/>
  <c r="Q19" i="3"/>
  <c r="P46" i="4"/>
  <c r="P41" i="4" s="1"/>
  <c r="S4" i="9"/>
  <c r="R35" i="3"/>
  <c r="R37" i="3"/>
  <c r="R40" i="3"/>
  <c r="R36" i="3"/>
  <c r="R20" i="3" s="1"/>
  <c r="R39" i="3"/>
  <c r="R23" i="3" s="1"/>
  <c r="R42" i="3"/>
  <c r="R26" i="3" s="1"/>
  <c r="R41" i="3"/>
  <c r="R38" i="3"/>
  <c r="R43" i="3"/>
  <c r="R27" i="3" s="1"/>
  <c r="O41" i="6"/>
  <c r="O35" i="6"/>
  <c r="S4" i="6"/>
  <c r="S4" i="11"/>
  <c r="S5" i="12"/>
  <c r="S4" i="10"/>
  <c r="S11" i="14"/>
  <c r="P41" i="6"/>
  <c r="T14" i="4"/>
  <c r="U13" i="4"/>
  <c r="S13" i="6" s="1"/>
  <c r="S14" i="14" s="1"/>
  <c r="U15" i="4"/>
  <c r="Q15" i="6"/>
  <c r="V11" i="4"/>
  <c r="V10" i="4"/>
  <c r="V6" i="4"/>
  <c r="T5" i="33" s="1"/>
  <c r="R7" i="17"/>
  <c r="O12" i="14"/>
  <c r="Q7" i="17"/>
  <c r="V9" i="4"/>
  <c r="U16" i="4"/>
  <c r="S7" i="6" s="1"/>
  <c r="E8" i="1"/>
  <c r="Q13" i="14"/>
  <c r="P12" i="14"/>
  <c r="D8" i="17" l="1"/>
  <c r="B16" i="29"/>
  <c r="B18" i="29" s="1"/>
  <c r="AY102" i="19"/>
  <c r="AY8" i="19" s="1"/>
  <c r="Q419" i="19"/>
  <c r="AM418" i="19"/>
  <c r="BI418" i="19" s="1"/>
  <c r="S481" i="19"/>
  <c r="AO480" i="19"/>
  <c r="BK480" i="19" s="1"/>
  <c r="T481" i="19"/>
  <c r="AP480" i="19"/>
  <c r="BL480" i="19" s="1"/>
  <c r="Q388" i="19"/>
  <c r="AM387" i="19"/>
  <c r="BI387" i="19" s="1"/>
  <c r="BD448" i="19"/>
  <c r="BI467" i="19" s="1"/>
  <c r="AM467" i="19"/>
  <c r="R160" i="27" s="1"/>
  <c r="R166" i="27" s="1"/>
  <c r="R168" i="27" s="1"/>
  <c r="L450" i="19"/>
  <c r="AH449" i="19"/>
  <c r="BB634" i="19"/>
  <c r="BG653" i="19" s="1"/>
  <c r="AK653" i="19"/>
  <c r="P226" i="27" s="1"/>
  <c r="P232" i="27" s="1"/>
  <c r="P234" i="27" s="1"/>
  <c r="K543" i="19"/>
  <c r="AG542" i="19"/>
  <c r="BC542" i="19" s="1"/>
  <c r="J636" i="19"/>
  <c r="AF635" i="19"/>
  <c r="L584" i="19"/>
  <c r="AH583" i="19"/>
  <c r="BD583" i="19" s="1"/>
  <c r="N388" i="19"/>
  <c r="AJ387" i="19"/>
  <c r="BF387" i="19" s="1"/>
  <c r="S636" i="19"/>
  <c r="AO635" i="19"/>
  <c r="BK635" i="19" s="1"/>
  <c r="K513" i="19"/>
  <c r="AG512" i="19"/>
  <c r="BC512" i="19" s="1"/>
  <c r="R420" i="19"/>
  <c r="AN419" i="19"/>
  <c r="BJ419" i="19" s="1"/>
  <c r="T388" i="19"/>
  <c r="AP387" i="19"/>
  <c r="BL387" i="19" s="1"/>
  <c r="BF448" i="19"/>
  <c r="U399" i="19"/>
  <c r="AQ398" i="19"/>
  <c r="BM398" i="19" s="1"/>
  <c r="R390" i="19"/>
  <c r="AN389" i="19"/>
  <c r="BJ389" i="19" s="1"/>
  <c r="N450" i="19"/>
  <c r="AJ449" i="19"/>
  <c r="J481" i="19"/>
  <c r="AF480" i="19"/>
  <c r="BB480" i="19" s="1"/>
  <c r="U4" i="24"/>
  <c r="U15" i="27"/>
  <c r="V4" i="17"/>
  <c r="U4" i="26"/>
  <c r="U4" i="25"/>
  <c r="D11" i="26"/>
  <c r="E14" i="1"/>
  <c r="S8" i="28"/>
  <c r="S9" i="28"/>
  <c r="S8" i="6"/>
  <c r="T17" i="28"/>
  <c r="R12" i="28"/>
  <c r="R10" i="28"/>
  <c r="P64" i="19"/>
  <c r="P40" i="19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E56" i="9"/>
  <c r="E57" i="9" s="1"/>
  <c r="E22" i="11"/>
  <c r="Q21" i="4"/>
  <c r="V12" i="4"/>
  <c r="AP306" i="3"/>
  <c r="AP290" i="3"/>
  <c r="AP242" i="3"/>
  <c r="AP226" i="3"/>
  <c r="AP210" i="3"/>
  <c r="AP130" i="3"/>
  <c r="AP66" i="3"/>
  <c r="AP162" i="3"/>
  <c r="AP82" i="3"/>
  <c r="AP98" i="3"/>
  <c r="AP146" i="3"/>
  <c r="AP258" i="3"/>
  <c r="AP178" i="3"/>
  <c r="AP322" i="3"/>
  <c r="AP50" i="3"/>
  <c r="AP194" i="3"/>
  <c r="AP338" i="3"/>
  <c r="AP274" i="3"/>
  <c r="AP114" i="3"/>
  <c r="AP18" i="3"/>
  <c r="AP34" i="3"/>
  <c r="U15" i="28"/>
  <c r="T4" i="29"/>
  <c r="G7" i="27"/>
  <c r="G12" i="27" s="1"/>
  <c r="G8" i="27"/>
  <c r="I34" i="27"/>
  <c r="I36" i="27" s="1"/>
  <c r="M23" i="27"/>
  <c r="M25" i="27" s="1"/>
  <c r="G45" i="27"/>
  <c r="G47" i="27" s="1"/>
  <c r="AX436" i="19"/>
  <c r="S597" i="19"/>
  <c r="S628" i="19"/>
  <c r="S318" i="19"/>
  <c r="S473" i="19"/>
  <c r="S287" i="19"/>
  <c r="S256" i="19"/>
  <c r="S566" i="19"/>
  <c r="S101" i="19"/>
  <c r="S442" i="19"/>
  <c r="S132" i="19"/>
  <c r="S380" i="19"/>
  <c r="S163" i="19"/>
  <c r="S535" i="19"/>
  <c r="S411" i="19"/>
  <c r="S349" i="19"/>
  <c r="S504" i="19"/>
  <c r="S225" i="19"/>
  <c r="S194" i="19"/>
  <c r="S70" i="19"/>
  <c r="S39" i="19"/>
  <c r="BK597" i="19"/>
  <c r="BK628" i="19"/>
  <c r="BK318" i="19"/>
  <c r="BK287" i="19"/>
  <c r="BK442" i="19"/>
  <c r="BK473" i="19"/>
  <c r="BK535" i="19"/>
  <c r="BK380" i="19"/>
  <c r="BK256" i="19"/>
  <c r="BK411" i="19"/>
  <c r="BK349" i="19"/>
  <c r="BK101" i="19"/>
  <c r="BK132" i="19"/>
  <c r="BK566" i="19"/>
  <c r="BK504" i="19"/>
  <c r="BK163" i="19"/>
  <c r="BK70" i="19"/>
  <c r="BK225" i="19"/>
  <c r="BK194" i="19"/>
  <c r="BK39" i="19"/>
  <c r="AP7" i="19"/>
  <c r="T7" i="19"/>
  <c r="BL7" i="19"/>
  <c r="R14" i="6"/>
  <c r="AO442" i="19"/>
  <c r="AO411" i="19"/>
  <c r="AO473" i="19"/>
  <c r="AO566" i="19"/>
  <c r="AO535" i="19"/>
  <c r="AO504" i="19"/>
  <c r="AO597" i="19"/>
  <c r="AO628" i="19"/>
  <c r="AO163" i="19"/>
  <c r="AO380" i="19"/>
  <c r="AO225" i="19"/>
  <c r="AO194" i="19"/>
  <c r="AO349" i="19"/>
  <c r="AO318" i="19"/>
  <c r="AO287" i="19"/>
  <c r="AO256" i="19"/>
  <c r="AO101" i="19"/>
  <c r="AO132" i="19"/>
  <c r="AO70" i="19"/>
  <c r="AO39" i="19"/>
  <c r="P35" i="6"/>
  <c r="E23" i="9"/>
  <c r="B31" i="1"/>
  <c r="E13" i="9"/>
  <c r="E6" i="26"/>
  <c r="E5" i="26"/>
  <c r="BD64" i="19"/>
  <c r="AU79" i="19"/>
  <c r="AT54" i="19"/>
  <c r="AU51" i="19"/>
  <c r="AZ46" i="19"/>
  <c r="AV79" i="19"/>
  <c r="AV108" i="19"/>
  <c r="AV14" i="19" s="1"/>
  <c r="Z14" i="19"/>
  <c r="AX108" i="19"/>
  <c r="AX14" i="19" s="1"/>
  <c r="AB14" i="19"/>
  <c r="AT78" i="19"/>
  <c r="BA95" i="19" s="1"/>
  <c r="BA45" i="19"/>
  <c r="BC43" i="19"/>
  <c r="AU139" i="19"/>
  <c r="AU14" i="19" s="1"/>
  <c r="Y14" i="19"/>
  <c r="AY104" i="19"/>
  <c r="AY10" i="19" s="1"/>
  <c r="AC10" i="19"/>
  <c r="AW105" i="19"/>
  <c r="AW11" i="19" s="1"/>
  <c r="AA11" i="19"/>
  <c r="AX48" i="19"/>
  <c r="AT417" i="19"/>
  <c r="AT13" i="19" s="1"/>
  <c r="X13" i="19"/>
  <c r="AV50" i="19"/>
  <c r="AW49" i="19"/>
  <c r="BE41" i="19"/>
  <c r="BE42" i="19"/>
  <c r="AY47" i="19"/>
  <c r="BB44" i="19"/>
  <c r="F110" i="19"/>
  <c r="F15" i="19"/>
  <c r="G106" i="19"/>
  <c r="G11" i="19"/>
  <c r="H103" i="19"/>
  <c r="H8" i="19"/>
  <c r="Z51" i="19"/>
  <c r="AC48" i="19"/>
  <c r="E107" i="19"/>
  <c r="E12" i="19"/>
  <c r="C81" i="19"/>
  <c r="Y52" i="19"/>
  <c r="AB49" i="19"/>
  <c r="D81" i="19"/>
  <c r="AH43" i="19"/>
  <c r="AE46" i="19"/>
  <c r="C141" i="19"/>
  <c r="C15" i="19"/>
  <c r="AF45" i="19"/>
  <c r="AD47" i="19"/>
  <c r="AG44" i="19"/>
  <c r="I103" i="19"/>
  <c r="I8" i="19"/>
  <c r="D110" i="19"/>
  <c r="D15" i="19"/>
  <c r="AA50" i="19"/>
  <c r="X418" i="19"/>
  <c r="B14" i="19"/>
  <c r="X55" i="19"/>
  <c r="B80" i="19"/>
  <c r="X79" i="19"/>
  <c r="AX32" i="19"/>
  <c r="F14" i="9" s="1"/>
  <c r="F5" i="11" s="1"/>
  <c r="AB32" i="19"/>
  <c r="F15" i="9" s="1"/>
  <c r="F23" i="9" s="1"/>
  <c r="H606" i="19"/>
  <c r="AD606" i="19" s="1"/>
  <c r="AZ606" i="19" s="1"/>
  <c r="C606" i="19"/>
  <c r="Y606" i="19" s="1"/>
  <c r="AU606" i="19" s="1"/>
  <c r="BA622" i="19"/>
  <c r="AE622" i="19"/>
  <c r="J215" i="27" s="1"/>
  <c r="J221" i="27" s="1"/>
  <c r="J223" i="27" s="1"/>
  <c r="G575" i="19"/>
  <c r="AC575" i="19" s="1"/>
  <c r="AY575" i="19" s="1"/>
  <c r="BC591" i="19"/>
  <c r="AG591" i="19"/>
  <c r="L204" i="27" s="1"/>
  <c r="L210" i="27" s="1"/>
  <c r="L212" i="27" s="1"/>
  <c r="E575" i="19"/>
  <c r="AA575" i="19" s="1"/>
  <c r="AW575" i="19" s="1"/>
  <c r="F544" i="19"/>
  <c r="AB544" i="19" s="1"/>
  <c r="AX544" i="19" s="1"/>
  <c r="AZ560" i="19"/>
  <c r="AD560" i="19"/>
  <c r="I193" i="27" s="1"/>
  <c r="I199" i="27" s="1"/>
  <c r="I201" i="27" s="1"/>
  <c r="BB529" i="19"/>
  <c r="AF529" i="19"/>
  <c r="K182" i="27" s="1"/>
  <c r="K188" i="27" s="1"/>
  <c r="K190" i="27" s="1"/>
  <c r="D513" i="19"/>
  <c r="Z513" i="19" s="1"/>
  <c r="AV513" i="19" s="1"/>
  <c r="BA498" i="19"/>
  <c r="AE498" i="19"/>
  <c r="J171" i="27" s="1"/>
  <c r="J177" i="27" s="1"/>
  <c r="J179" i="27" s="1"/>
  <c r="C482" i="19"/>
  <c r="Y482" i="19" s="1"/>
  <c r="AU482" i="19" s="1"/>
  <c r="AC436" i="19"/>
  <c r="H149" i="27" s="1"/>
  <c r="B419" i="19"/>
  <c r="BE405" i="19"/>
  <c r="AI405" i="19"/>
  <c r="N138" i="27" s="1"/>
  <c r="N144" i="27" s="1"/>
  <c r="N146" i="27" s="1"/>
  <c r="G389" i="19"/>
  <c r="AC389" i="19" s="1"/>
  <c r="AY389" i="19" s="1"/>
  <c r="J16" i="11"/>
  <c r="BB374" i="19"/>
  <c r="AF374" i="19"/>
  <c r="K127" i="27" s="1"/>
  <c r="K133" i="27" s="1"/>
  <c r="K135" i="27" s="1"/>
  <c r="D358" i="19"/>
  <c r="Z358" i="19" s="1"/>
  <c r="AV358" i="19" s="1"/>
  <c r="BC343" i="19"/>
  <c r="AG343" i="19"/>
  <c r="L116" i="27" s="1"/>
  <c r="L122" i="27" s="1"/>
  <c r="L124" i="27" s="1"/>
  <c r="AA327" i="19"/>
  <c r="AW327" i="19" s="1"/>
  <c r="AB296" i="19"/>
  <c r="AX296" i="19" s="1"/>
  <c r="H14" i="11"/>
  <c r="H11" i="10" s="1"/>
  <c r="BA312" i="19"/>
  <c r="I15" i="11" s="1"/>
  <c r="AE312" i="19"/>
  <c r="J105" i="27" s="1"/>
  <c r="J111" i="27" s="1"/>
  <c r="J113" i="27" s="1"/>
  <c r="Y296" i="19"/>
  <c r="AU296" i="19" s="1"/>
  <c r="AA265" i="19"/>
  <c r="AW265" i="19" s="1"/>
  <c r="BA281" i="19"/>
  <c r="I14" i="11" s="1"/>
  <c r="I11" i="10" s="1"/>
  <c r="AE281" i="19"/>
  <c r="J94" i="27" s="1"/>
  <c r="J100" i="27" s="1"/>
  <c r="J102" i="27" s="1"/>
  <c r="G12" i="11"/>
  <c r="G9" i="10" s="1"/>
  <c r="G13" i="11"/>
  <c r="G10" i="10" s="1"/>
  <c r="Z234" i="19"/>
  <c r="AV234" i="19" s="1"/>
  <c r="AC234" i="19"/>
  <c r="AY234" i="19" s="1"/>
  <c r="AZ250" i="19"/>
  <c r="AD250" i="19"/>
  <c r="I83" i="27" s="1"/>
  <c r="I89" i="27" s="1"/>
  <c r="I91" i="27" s="1"/>
  <c r="Y233" i="19"/>
  <c r="AU233" i="19" s="1"/>
  <c r="AI64" i="19"/>
  <c r="N17" i="27" s="1"/>
  <c r="BE40" i="19"/>
  <c r="AT171" i="19"/>
  <c r="BA188" i="19" s="1"/>
  <c r="AE188" i="19"/>
  <c r="J61" i="27" s="1"/>
  <c r="J67" i="27" s="1"/>
  <c r="J69" i="27" s="1"/>
  <c r="X172" i="19"/>
  <c r="AA172" i="19"/>
  <c r="AW172" i="19" s="1"/>
  <c r="Y140" i="19"/>
  <c r="E12" i="10"/>
  <c r="E22" i="14" s="1"/>
  <c r="H126" i="19"/>
  <c r="I126" i="19"/>
  <c r="F10" i="11"/>
  <c r="F7" i="10" s="1"/>
  <c r="F11" i="11"/>
  <c r="F8" i="10" s="1"/>
  <c r="H12" i="6"/>
  <c r="H16" i="14" s="1"/>
  <c r="AC105" i="19"/>
  <c r="Z109" i="19"/>
  <c r="AC126" i="19"/>
  <c r="H39" i="27" s="1"/>
  <c r="I12" i="6"/>
  <c r="I16" i="14" s="1"/>
  <c r="AA106" i="19"/>
  <c r="AB109" i="19"/>
  <c r="G6" i="10"/>
  <c r="Z80" i="19"/>
  <c r="Y80" i="19"/>
  <c r="AE95" i="19"/>
  <c r="J28" i="27" s="1"/>
  <c r="C6" i="9"/>
  <c r="D5" i="17"/>
  <c r="B25" i="14"/>
  <c r="B26" i="14" s="1"/>
  <c r="D6" i="17"/>
  <c r="AJ41" i="19"/>
  <c r="AJ40" i="19"/>
  <c r="R25" i="4"/>
  <c r="R26" i="4" s="1"/>
  <c r="T290" i="3"/>
  <c r="T162" i="3"/>
  <c r="T50" i="3"/>
  <c r="T306" i="3"/>
  <c r="T178" i="3"/>
  <c r="T322" i="3"/>
  <c r="T194" i="3"/>
  <c r="T66" i="3"/>
  <c r="T338" i="3"/>
  <c r="T210" i="3"/>
  <c r="T82" i="3"/>
  <c r="T226" i="3"/>
  <c r="T98" i="3"/>
  <c r="T34" i="3"/>
  <c r="T242" i="3"/>
  <c r="T114" i="3"/>
  <c r="T258" i="3"/>
  <c r="T130" i="3"/>
  <c r="T146" i="3"/>
  <c r="T18" i="3"/>
  <c r="T274" i="3"/>
  <c r="U24" i="4"/>
  <c r="H22" i="3"/>
  <c r="J66" i="4"/>
  <c r="H18" i="9" s="1"/>
  <c r="H24" i="3"/>
  <c r="H21" i="3"/>
  <c r="J76" i="3"/>
  <c r="K76" i="3"/>
  <c r="I21" i="3"/>
  <c r="K66" i="4"/>
  <c r="I18" i="9" s="1"/>
  <c r="I24" i="3"/>
  <c r="C10" i="1"/>
  <c r="I22" i="3"/>
  <c r="S22" i="4"/>
  <c r="S23" i="4" s="1"/>
  <c r="R44" i="3"/>
  <c r="R19" i="3"/>
  <c r="Q46" i="4"/>
  <c r="Q41" i="4" s="1"/>
  <c r="R46" i="4"/>
  <c r="R41" i="4" s="1"/>
  <c r="T4" i="9"/>
  <c r="S35" i="3"/>
  <c r="S36" i="3"/>
  <c r="S20" i="3" s="1"/>
  <c r="S39" i="3"/>
  <c r="S23" i="3" s="1"/>
  <c r="S38" i="3"/>
  <c r="S42" i="3"/>
  <c r="S26" i="3" s="1"/>
  <c r="S41" i="3"/>
  <c r="S37" i="3"/>
  <c r="S40" i="3"/>
  <c r="S43" i="3"/>
  <c r="S27" i="3" s="1"/>
  <c r="Q35" i="6"/>
  <c r="T4" i="6"/>
  <c r="T11" i="14"/>
  <c r="T4" i="11"/>
  <c r="T5" i="12"/>
  <c r="T4" i="10"/>
  <c r="E9" i="1"/>
  <c r="Q41" i="6"/>
  <c r="U14" i="4"/>
  <c r="V15" i="4"/>
  <c r="V13" i="4"/>
  <c r="T13" i="6" s="1"/>
  <c r="T14" i="14" s="1"/>
  <c r="W11" i="4"/>
  <c r="W10" i="4"/>
  <c r="S7" i="17"/>
  <c r="W6" i="4"/>
  <c r="U5" i="33" s="1"/>
  <c r="W9" i="4"/>
  <c r="V16" i="4"/>
  <c r="T7" i="6" s="1"/>
  <c r="R12" i="14"/>
  <c r="T7" i="17"/>
  <c r="Q12" i="14"/>
  <c r="AY126" i="19" l="1"/>
  <c r="T482" i="19"/>
  <c r="AP481" i="19"/>
  <c r="BL481" i="19" s="1"/>
  <c r="S482" i="19"/>
  <c r="AO481" i="19"/>
  <c r="BK481" i="19" s="1"/>
  <c r="Q420" i="19"/>
  <c r="AM419" i="19"/>
  <c r="BI419" i="19" s="1"/>
  <c r="BB635" i="19"/>
  <c r="BH653" i="19" s="1"/>
  <c r="AL653" i="19"/>
  <c r="Q226" i="27" s="1"/>
  <c r="Q232" i="27" s="1"/>
  <c r="Q234" i="27" s="1"/>
  <c r="J637" i="19"/>
  <c r="AF636" i="19"/>
  <c r="BD449" i="19"/>
  <c r="BJ467" i="19" s="1"/>
  <c r="AN467" i="19"/>
  <c r="S160" i="27" s="1"/>
  <c r="S166" i="27" s="1"/>
  <c r="S168" i="27" s="1"/>
  <c r="L451" i="19"/>
  <c r="AH450" i="19"/>
  <c r="K544" i="19"/>
  <c r="AG543" i="19"/>
  <c r="BC543" i="19" s="1"/>
  <c r="Q389" i="19"/>
  <c r="AM388" i="19"/>
  <c r="BI388" i="19" s="1"/>
  <c r="J482" i="19"/>
  <c r="AF481" i="19"/>
  <c r="BB481" i="19" s="1"/>
  <c r="K514" i="19"/>
  <c r="AG513" i="19"/>
  <c r="BC513" i="19" s="1"/>
  <c r="BF449" i="19"/>
  <c r="N451" i="19"/>
  <c r="AJ450" i="19"/>
  <c r="T389" i="19"/>
  <c r="AP388" i="19"/>
  <c r="BL388" i="19" s="1"/>
  <c r="R391" i="19"/>
  <c r="AN390" i="19"/>
  <c r="BJ390" i="19" s="1"/>
  <c r="R421" i="19"/>
  <c r="AN420" i="19"/>
  <c r="BJ420" i="19" s="1"/>
  <c r="N389" i="19"/>
  <c r="AJ388" i="19"/>
  <c r="BF388" i="19" s="1"/>
  <c r="S637" i="19"/>
  <c r="AO636" i="19"/>
  <c r="BK636" i="19" s="1"/>
  <c r="U400" i="19"/>
  <c r="AQ399" i="19"/>
  <c r="BM399" i="19" s="1"/>
  <c r="L585" i="19"/>
  <c r="AH584" i="19"/>
  <c r="BD584" i="19" s="1"/>
  <c r="V4" i="25"/>
  <c r="V15" i="27"/>
  <c r="V4" i="26"/>
  <c r="W4" i="17"/>
  <c r="E11" i="26"/>
  <c r="F5" i="1"/>
  <c r="V4" i="24"/>
  <c r="C22" i="1"/>
  <c r="E17" i="1"/>
  <c r="R15" i="6"/>
  <c r="R35" i="6" s="1"/>
  <c r="C13" i="1"/>
  <c r="C16" i="1" s="1"/>
  <c r="C18" i="1" s="1"/>
  <c r="T8" i="6"/>
  <c r="U17" i="28"/>
  <c r="T9" i="28"/>
  <c r="T8" i="28"/>
  <c r="S12" i="28"/>
  <c r="S10" i="28"/>
  <c r="C22" i="9"/>
  <c r="C25" i="9" s="1"/>
  <c r="Q40" i="19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/>
  <c r="F56" i="9"/>
  <c r="F57" i="9" s="1"/>
  <c r="H24" i="9"/>
  <c r="J61" i="4"/>
  <c r="I24" i="9"/>
  <c r="K61" i="4"/>
  <c r="I17" i="9" s="1"/>
  <c r="R21" i="4"/>
  <c r="AY436" i="19"/>
  <c r="W12" i="4"/>
  <c r="AQ338" i="3"/>
  <c r="AQ306" i="3"/>
  <c r="AQ274" i="3"/>
  <c r="AQ242" i="3"/>
  <c r="AQ210" i="3"/>
  <c r="AQ178" i="3"/>
  <c r="AQ146" i="3"/>
  <c r="AQ290" i="3"/>
  <c r="AQ162" i="3"/>
  <c r="AQ114" i="3"/>
  <c r="AQ82" i="3"/>
  <c r="AQ50" i="3"/>
  <c r="AQ98" i="3"/>
  <c r="AQ194" i="3"/>
  <c r="AQ258" i="3"/>
  <c r="AQ226" i="3"/>
  <c r="AQ130" i="3"/>
  <c r="AQ66" i="3"/>
  <c r="AQ322" i="3"/>
  <c r="R13" i="14"/>
  <c r="AQ18" i="3"/>
  <c r="AQ34" i="3"/>
  <c r="U4" i="29"/>
  <c r="V15" i="28"/>
  <c r="H8" i="27"/>
  <c r="H7" i="27"/>
  <c r="H12" i="27" s="1"/>
  <c r="N23" i="27"/>
  <c r="N25" i="27" s="1"/>
  <c r="J34" i="27"/>
  <c r="J36" i="27" s="1"/>
  <c r="G9" i="27"/>
  <c r="F45" i="27"/>
  <c r="F47" i="27" s="1"/>
  <c r="S14" i="6"/>
  <c r="S15" i="6" s="1"/>
  <c r="BM7" i="19"/>
  <c r="AQ7" i="19"/>
  <c r="U7" i="19"/>
  <c r="BL628" i="19"/>
  <c r="BL287" i="19"/>
  <c r="BL380" i="19"/>
  <c r="BL349" i="19"/>
  <c r="BL442" i="19"/>
  <c r="BL411" i="19"/>
  <c r="BL473" i="19"/>
  <c r="BL566" i="19"/>
  <c r="BL535" i="19"/>
  <c r="BL504" i="19"/>
  <c r="BL597" i="19"/>
  <c r="BL318" i="19"/>
  <c r="BL101" i="19"/>
  <c r="BL132" i="19"/>
  <c r="BL163" i="19"/>
  <c r="BL70" i="19"/>
  <c r="BL225" i="19"/>
  <c r="BL194" i="19"/>
  <c r="BL256" i="19"/>
  <c r="BL39" i="19"/>
  <c r="T628" i="19"/>
  <c r="T380" i="19"/>
  <c r="T349" i="19"/>
  <c r="T442" i="19"/>
  <c r="T411" i="19"/>
  <c r="T473" i="19"/>
  <c r="T566" i="19"/>
  <c r="T535" i="19"/>
  <c r="T504" i="19"/>
  <c r="T132" i="19"/>
  <c r="T163" i="19"/>
  <c r="T318" i="19"/>
  <c r="T225" i="19"/>
  <c r="T194" i="19"/>
  <c r="T597" i="19"/>
  <c r="T287" i="19"/>
  <c r="T256" i="19"/>
  <c r="T101" i="19"/>
  <c r="T39" i="19"/>
  <c r="T70" i="19"/>
  <c r="AP473" i="19"/>
  <c r="AP566" i="19"/>
  <c r="AP535" i="19"/>
  <c r="AP504" i="19"/>
  <c r="AP597" i="19"/>
  <c r="AP628" i="19"/>
  <c r="AP318" i="19"/>
  <c r="AP380" i="19"/>
  <c r="AP349" i="19"/>
  <c r="AP442" i="19"/>
  <c r="AP225" i="19"/>
  <c r="AP194" i="19"/>
  <c r="AP411" i="19"/>
  <c r="AP287" i="19"/>
  <c r="AP256" i="19"/>
  <c r="AP101" i="19"/>
  <c r="AP132" i="19"/>
  <c r="AP39" i="19"/>
  <c r="AP163" i="19"/>
  <c r="AP70" i="19"/>
  <c r="F13" i="9"/>
  <c r="F22" i="11"/>
  <c r="F6" i="26"/>
  <c r="F5" i="26"/>
  <c r="BE64" i="19"/>
  <c r="AW106" i="19"/>
  <c r="AW12" i="19" s="1"/>
  <c r="AA12" i="19"/>
  <c r="AZ47" i="19"/>
  <c r="AW50" i="19"/>
  <c r="BF41" i="19"/>
  <c r="AT79" i="19"/>
  <c r="BD43" i="19"/>
  <c r="AU80" i="19"/>
  <c r="AV109" i="19"/>
  <c r="AV15" i="19" s="1"/>
  <c r="Z15" i="19"/>
  <c r="BA46" i="19"/>
  <c r="AV80" i="19"/>
  <c r="AY105" i="19"/>
  <c r="AY11" i="19" s="1"/>
  <c r="AC11" i="19"/>
  <c r="AU140" i="19"/>
  <c r="AU15" i="19" s="1"/>
  <c r="Y15" i="19"/>
  <c r="AT55" i="19"/>
  <c r="BB45" i="19"/>
  <c r="AU52" i="19"/>
  <c r="AV51" i="19"/>
  <c r="AX49" i="19"/>
  <c r="AY48" i="19"/>
  <c r="AT418" i="19"/>
  <c r="AT14" i="19" s="1"/>
  <c r="X14" i="19"/>
  <c r="AX109" i="19"/>
  <c r="AX15" i="19" s="1"/>
  <c r="AB15" i="19"/>
  <c r="BC44" i="19"/>
  <c r="I16" i="6"/>
  <c r="I32" i="19"/>
  <c r="H16" i="6"/>
  <c r="H32" i="19"/>
  <c r="AE47" i="19"/>
  <c r="AB50" i="19"/>
  <c r="I104" i="19"/>
  <c r="I9" i="19"/>
  <c r="AJ42" i="19"/>
  <c r="AG45" i="19"/>
  <c r="E108" i="19"/>
  <c r="E13" i="19"/>
  <c r="H104" i="19"/>
  <c r="H9" i="19"/>
  <c r="Z52" i="19"/>
  <c r="AA51" i="19"/>
  <c r="AI43" i="19"/>
  <c r="AF46" i="19"/>
  <c r="AH44" i="19"/>
  <c r="Y53" i="19"/>
  <c r="G107" i="19"/>
  <c r="G12" i="19"/>
  <c r="AD48" i="19"/>
  <c r="D111" i="19"/>
  <c r="D16" i="19"/>
  <c r="AC49" i="19"/>
  <c r="C82" i="19"/>
  <c r="C142" i="19"/>
  <c r="C16" i="19"/>
  <c r="D82" i="19"/>
  <c r="AK42" i="19"/>
  <c r="F111" i="19"/>
  <c r="F16" i="19"/>
  <c r="X419" i="19"/>
  <c r="B15" i="19"/>
  <c r="B81" i="19"/>
  <c r="X80" i="19"/>
  <c r="X56" i="19"/>
  <c r="AY32" i="19"/>
  <c r="G14" i="9" s="1"/>
  <c r="G5" i="11" s="1"/>
  <c r="AC32" i="19"/>
  <c r="G15" i="9" s="1"/>
  <c r="G23" i="9" s="1"/>
  <c r="BB622" i="19"/>
  <c r="AF622" i="19"/>
  <c r="K215" i="27" s="1"/>
  <c r="K221" i="27" s="1"/>
  <c r="K223" i="27" s="1"/>
  <c r="C607" i="19"/>
  <c r="Y607" i="19" s="1"/>
  <c r="AU607" i="19" s="1"/>
  <c r="H607" i="19"/>
  <c r="AD607" i="19" s="1"/>
  <c r="AZ607" i="19" s="1"/>
  <c r="E576" i="19"/>
  <c r="AA576" i="19" s="1"/>
  <c r="AW576" i="19" s="1"/>
  <c r="G576" i="19"/>
  <c r="AC576" i="19" s="1"/>
  <c r="AY576" i="19" s="1"/>
  <c r="BD591" i="19"/>
  <c r="AH591" i="19"/>
  <c r="M204" i="27" s="1"/>
  <c r="M210" i="27" s="1"/>
  <c r="M212" i="27" s="1"/>
  <c r="F545" i="19"/>
  <c r="AB545" i="19" s="1"/>
  <c r="AX545" i="19" s="1"/>
  <c r="BA560" i="19"/>
  <c r="AE560" i="19"/>
  <c r="J193" i="27" s="1"/>
  <c r="J199" i="27" s="1"/>
  <c r="J201" i="27" s="1"/>
  <c r="BC529" i="19"/>
  <c r="AG529" i="19"/>
  <c r="L182" i="27" s="1"/>
  <c r="L188" i="27" s="1"/>
  <c r="L190" i="27" s="1"/>
  <c r="D514" i="19"/>
  <c r="Z514" i="19" s="1"/>
  <c r="AV514" i="19" s="1"/>
  <c r="BB498" i="19"/>
  <c r="AF498" i="19"/>
  <c r="K171" i="27" s="1"/>
  <c r="K177" i="27" s="1"/>
  <c r="K179" i="27" s="1"/>
  <c r="C483" i="19"/>
  <c r="Y483" i="19" s="1"/>
  <c r="AU483" i="19" s="1"/>
  <c r="AD436" i="19"/>
  <c r="I149" i="27" s="1"/>
  <c r="I155" i="27" s="1"/>
  <c r="I157" i="27" s="1"/>
  <c r="B420" i="19"/>
  <c r="BF405" i="19"/>
  <c r="AJ405" i="19"/>
  <c r="O138" i="27" s="1"/>
  <c r="O144" i="27" s="1"/>
  <c r="O146" i="27" s="1"/>
  <c r="G390" i="19"/>
  <c r="AC390" i="19" s="1"/>
  <c r="AY390" i="19" s="1"/>
  <c r="BC374" i="19"/>
  <c r="AG374" i="19"/>
  <c r="L127" i="27" s="1"/>
  <c r="L133" i="27" s="1"/>
  <c r="L135" i="27" s="1"/>
  <c r="D359" i="19"/>
  <c r="Z359" i="19" s="1"/>
  <c r="AV359" i="19" s="1"/>
  <c r="K16" i="11"/>
  <c r="BD343" i="19"/>
  <c r="AH343" i="19"/>
  <c r="M116" i="27" s="1"/>
  <c r="M122" i="27" s="1"/>
  <c r="M124" i="27" s="1"/>
  <c r="AA328" i="19"/>
  <c r="AW328" i="19" s="1"/>
  <c r="AB297" i="19"/>
  <c r="AX297" i="19" s="1"/>
  <c r="BB312" i="19"/>
  <c r="J15" i="11" s="1"/>
  <c r="AF312" i="19"/>
  <c r="K105" i="27" s="1"/>
  <c r="K111" i="27" s="1"/>
  <c r="K113" i="27" s="1"/>
  <c r="Y297" i="19"/>
  <c r="AU297" i="19" s="1"/>
  <c r="AA266" i="19"/>
  <c r="AW266" i="19" s="1"/>
  <c r="BB281" i="19"/>
  <c r="J14" i="11" s="1"/>
  <c r="J11" i="10" s="1"/>
  <c r="AF281" i="19"/>
  <c r="K94" i="27" s="1"/>
  <c r="K100" i="27" s="1"/>
  <c r="K102" i="27" s="1"/>
  <c r="H12" i="11"/>
  <c r="H9" i="10" s="1"/>
  <c r="H13" i="11"/>
  <c r="H10" i="10" s="1"/>
  <c r="BA250" i="19"/>
  <c r="AE250" i="19"/>
  <c r="J83" i="27" s="1"/>
  <c r="J89" i="27" s="1"/>
  <c r="J91" i="27" s="1"/>
  <c r="Y234" i="19"/>
  <c r="AU234" i="19" s="1"/>
  <c r="AC235" i="19"/>
  <c r="AY235" i="19" s="1"/>
  <c r="Z235" i="19"/>
  <c r="AV235" i="19" s="1"/>
  <c r="BF40" i="19"/>
  <c r="AT172" i="19"/>
  <c r="BB188" i="19" s="1"/>
  <c r="AF188" i="19"/>
  <c r="K61" i="27" s="1"/>
  <c r="K67" i="27" s="1"/>
  <c r="K69" i="27" s="1"/>
  <c r="X173" i="19"/>
  <c r="AD102" i="19"/>
  <c r="AA173" i="19"/>
  <c r="AW173" i="19" s="1"/>
  <c r="Y141" i="19"/>
  <c r="AE102" i="19"/>
  <c r="F12" i="10"/>
  <c r="F22" i="14" s="1"/>
  <c r="G10" i="11"/>
  <c r="G7" i="10" s="1"/>
  <c r="G11" i="11"/>
  <c r="G8" i="10" s="1"/>
  <c r="AJ64" i="19"/>
  <c r="O17" i="27" s="1"/>
  <c r="AB110" i="19"/>
  <c r="AA107" i="19"/>
  <c r="AC106" i="19"/>
  <c r="AE103" i="19"/>
  <c r="Z110" i="19"/>
  <c r="AD103" i="19"/>
  <c r="Y81" i="19"/>
  <c r="Z81" i="19"/>
  <c r="AF95" i="19"/>
  <c r="K28" i="27" s="1"/>
  <c r="AK40" i="19"/>
  <c r="AK41" i="19"/>
  <c r="S25" i="4"/>
  <c r="S26" i="4" s="1"/>
  <c r="U306" i="3"/>
  <c r="U178" i="3"/>
  <c r="U322" i="3"/>
  <c r="U194" i="3"/>
  <c r="U66" i="3"/>
  <c r="U338" i="3"/>
  <c r="U210" i="3"/>
  <c r="U82" i="3"/>
  <c r="U226" i="3"/>
  <c r="U98" i="3"/>
  <c r="U242" i="3"/>
  <c r="U114" i="3"/>
  <c r="U258" i="3"/>
  <c r="U130" i="3"/>
  <c r="U34" i="3"/>
  <c r="U18" i="3"/>
  <c r="U274" i="3"/>
  <c r="U146" i="3"/>
  <c r="U50" i="3"/>
  <c r="U162" i="3"/>
  <c r="U290" i="3"/>
  <c r="V24" i="4"/>
  <c r="L62" i="4"/>
  <c r="J9" i="6" s="1"/>
  <c r="J28" i="3"/>
  <c r="J29" i="3" s="1"/>
  <c r="I34" i="6"/>
  <c r="I15" i="14"/>
  <c r="I25" i="3"/>
  <c r="H25" i="3"/>
  <c r="M62" i="4"/>
  <c r="K9" i="6" s="1"/>
  <c r="K28" i="3"/>
  <c r="K29" i="3" s="1"/>
  <c r="H34" i="6"/>
  <c r="H37" i="6" s="1"/>
  <c r="H15" i="14"/>
  <c r="T22" i="4"/>
  <c r="T23" i="4" s="1"/>
  <c r="S44" i="3"/>
  <c r="S19" i="3"/>
  <c r="U4" i="9"/>
  <c r="T35" i="3"/>
  <c r="T36" i="3"/>
  <c r="T20" i="3" s="1"/>
  <c r="T37" i="3"/>
  <c r="T39" i="3"/>
  <c r="T23" i="3" s="1"/>
  <c r="T41" i="3"/>
  <c r="T43" i="3"/>
  <c r="T27" i="3" s="1"/>
  <c r="T40" i="3"/>
  <c r="T42" i="3"/>
  <c r="T26" i="3" s="1"/>
  <c r="T38" i="3"/>
  <c r="U4" i="6"/>
  <c r="U11" i="14"/>
  <c r="U4" i="11"/>
  <c r="U5" i="12"/>
  <c r="U4" i="10"/>
  <c r="V14" i="4"/>
  <c r="W15" i="4"/>
  <c r="W13" i="4"/>
  <c r="U13" i="6" s="1"/>
  <c r="W16" i="4"/>
  <c r="U7" i="6" s="1"/>
  <c r="Q421" i="19" l="1"/>
  <c r="AM420" i="19"/>
  <c r="BI420" i="19" s="1"/>
  <c r="S483" i="19"/>
  <c r="AO482" i="19"/>
  <c r="BK482" i="19" s="1"/>
  <c r="T483" i="19"/>
  <c r="AP482" i="19"/>
  <c r="BL482" i="19" s="1"/>
  <c r="L452" i="19"/>
  <c r="AH451" i="19"/>
  <c r="BB636" i="19"/>
  <c r="BI653" i="19" s="1"/>
  <c r="AM653" i="19"/>
  <c r="R226" i="27" s="1"/>
  <c r="R232" i="27" s="1"/>
  <c r="R234" i="27" s="1"/>
  <c r="Q390" i="19"/>
  <c r="AM389" i="19"/>
  <c r="BI389" i="19" s="1"/>
  <c r="J638" i="19"/>
  <c r="AF637" i="19"/>
  <c r="K545" i="19"/>
  <c r="AG544" i="19"/>
  <c r="BC544" i="19" s="1"/>
  <c r="BD450" i="19"/>
  <c r="BK467" i="19" s="1"/>
  <c r="AO467" i="19"/>
  <c r="T160" i="27" s="1"/>
  <c r="T166" i="27" s="1"/>
  <c r="T168" i="27" s="1"/>
  <c r="S638" i="19"/>
  <c r="AO637" i="19"/>
  <c r="BK637" i="19" s="1"/>
  <c r="L586" i="19"/>
  <c r="AH585" i="19"/>
  <c r="BD585" i="19" s="1"/>
  <c r="N390" i="19"/>
  <c r="AJ389" i="19"/>
  <c r="BF389" i="19" s="1"/>
  <c r="N452" i="19"/>
  <c r="AJ451" i="19"/>
  <c r="BF451" i="19" s="1"/>
  <c r="BF450" i="19"/>
  <c r="R422" i="19"/>
  <c r="AN421" i="19"/>
  <c r="BJ421" i="19" s="1"/>
  <c r="U401" i="19"/>
  <c r="AQ400" i="19"/>
  <c r="BM400" i="19" s="1"/>
  <c r="R392" i="19"/>
  <c r="AN391" i="19"/>
  <c r="BJ391" i="19" s="1"/>
  <c r="K515" i="19"/>
  <c r="AG514" i="19"/>
  <c r="BC514" i="19" s="1"/>
  <c r="T390" i="19"/>
  <c r="AP389" i="19"/>
  <c r="BL389" i="19" s="1"/>
  <c r="J483" i="19"/>
  <c r="AF482" i="19"/>
  <c r="BB482" i="19" s="1"/>
  <c r="F12" i="1"/>
  <c r="U14" i="14"/>
  <c r="F11" i="26"/>
  <c r="I6" i="11"/>
  <c r="C32" i="1"/>
  <c r="B39" i="6"/>
  <c r="B40" i="6"/>
  <c r="U8" i="6"/>
  <c r="U41" i="6" s="1"/>
  <c r="V17" i="28"/>
  <c r="T12" i="28"/>
  <c r="T10" i="28"/>
  <c r="U8" i="28"/>
  <c r="U9" i="28"/>
  <c r="R64" i="19"/>
  <c r="R40" i="19"/>
  <c r="R41" i="19" s="1"/>
  <c r="R42" i="19" s="1"/>
  <c r="R43" i="19" s="1"/>
  <c r="R44" i="19" s="1"/>
  <c r="R45" i="19" s="1"/>
  <c r="R46" i="19" s="1"/>
  <c r="R47" i="19" s="1"/>
  <c r="R48" i="19" s="1"/>
  <c r="R49" i="19" s="1"/>
  <c r="R50" i="19" s="1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R62" i="19" s="1"/>
  <c r="R63" i="19" s="1"/>
  <c r="G56" i="9"/>
  <c r="G57" i="9" s="1"/>
  <c r="H17" i="9"/>
  <c r="S21" i="4"/>
  <c r="O23" i="27"/>
  <c r="O25" i="27" s="1"/>
  <c r="K34" i="27"/>
  <c r="K36" i="27" s="1"/>
  <c r="H45" i="27"/>
  <c r="H47" i="27" s="1"/>
  <c r="S35" i="6"/>
  <c r="U380" i="19"/>
  <c r="U349" i="19"/>
  <c r="U473" i="19"/>
  <c r="U566" i="19"/>
  <c r="U535" i="19"/>
  <c r="U504" i="19"/>
  <c r="U597" i="19"/>
  <c r="U101" i="19"/>
  <c r="U132" i="19"/>
  <c r="U442" i="19"/>
  <c r="U163" i="19"/>
  <c r="U70" i="19"/>
  <c r="U628" i="19"/>
  <c r="U411" i="19"/>
  <c r="U318" i="19"/>
  <c r="U225" i="19"/>
  <c r="U194" i="19"/>
  <c r="U287" i="19"/>
  <c r="U256" i="19"/>
  <c r="U39" i="19"/>
  <c r="AQ566" i="19"/>
  <c r="AQ535" i="19"/>
  <c r="AQ504" i="19"/>
  <c r="AQ597" i="19"/>
  <c r="AQ628" i="19"/>
  <c r="AQ442" i="19"/>
  <c r="AQ225" i="19"/>
  <c r="AQ194" i="19"/>
  <c r="AQ380" i="19"/>
  <c r="AQ411" i="19"/>
  <c r="AQ349" i="19"/>
  <c r="AQ318" i="19"/>
  <c r="AQ287" i="19"/>
  <c r="AQ256" i="19"/>
  <c r="AQ473" i="19"/>
  <c r="AQ101" i="19"/>
  <c r="AQ132" i="19"/>
  <c r="AQ163" i="19"/>
  <c r="AQ70" i="19"/>
  <c r="AQ39" i="19"/>
  <c r="BM380" i="19"/>
  <c r="BM349" i="19"/>
  <c r="BM473" i="19"/>
  <c r="BM566" i="19"/>
  <c r="BM535" i="19"/>
  <c r="BM504" i="19"/>
  <c r="BM597" i="19"/>
  <c r="BM411" i="19"/>
  <c r="BM318" i="19"/>
  <c r="BM101" i="19"/>
  <c r="BM442" i="19"/>
  <c r="BM132" i="19"/>
  <c r="BM163" i="19"/>
  <c r="BM70" i="19"/>
  <c r="BM287" i="19"/>
  <c r="BM225" i="19"/>
  <c r="BM194" i="19"/>
  <c r="BM628" i="19"/>
  <c r="BM256" i="19"/>
  <c r="BM39" i="19"/>
  <c r="T14" i="6"/>
  <c r="T15" i="6" s="1"/>
  <c r="C15" i="1"/>
  <c r="G6" i="26"/>
  <c r="G5" i="26"/>
  <c r="G13" i="9"/>
  <c r="G22" i="11"/>
  <c r="BB95" i="19"/>
  <c r="BF64" i="19"/>
  <c r="AZ436" i="19"/>
  <c r="BA103" i="19"/>
  <c r="BA9" i="19" s="1"/>
  <c r="AE9" i="19"/>
  <c r="BD44" i="19"/>
  <c r="AV52" i="19"/>
  <c r="BF42" i="19"/>
  <c r="AT56" i="19"/>
  <c r="BG42" i="19"/>
  <c r="AY106" i="19"/>
  <c r="AY12" i="19" s="1"/>
  <c r="AC12" i="19"/>
  <c r="BA102" i="19"/>
  <c r="BA8" i="19" s="1"/>
  <c r="AE8" i="19"/>
  <c r="AW107" i="19"/>
  <c r="AW13" i="19" s="1"/>
  <c r="AA13" i="19"/>
  <c r="AU141" i="19"/>
  <c r="AU16" i="19" s="1"/>
  <c r="Y16" i="19"/>
  <c r="AZ48" i="19"/>
  <c r="BB46" i="19"/>
  <c r="AV110" i="19"/>
  <c r="AV16" i="19" s="1"/>
  <c r="Z16" i="19"/>
  <c r="AX110" i="19"/>
  <c r="AX16" i="19" s="1"/>
  <c r="AB16" i="19"/>
  <c r="AT80" i="19"/>
  <c r="BC95" i="19" s="1"/>
  <c r="BE43" i="19"/>
  <c r="AX50" i="19"/>
  <c r="AV81" i="19"/>
  <c r="AZ102" i="19"/>
  <c r="AZ8" i="19" s="1"/>
  <c r="AZ32" i="19" s="1"/>
  <c r="H14" i="9" s="1"/>
  <c r="H5" i="11" s="1"/>
  <c r="AD8" i="19"/>
  <c r="AD32" i="19" s="1"/>
  <c r="H15" i="9" s="1"/>
  <c r="H23" i="9" s="1"/>
  <c r="AU81" i="19"/>
  <c r="BG41" i="19"/>
  <c r="AZ103" i="19"/>
  <c r="AZ9" i="19" s="1"/>
  <c r="AD9" i="19"/>
  <c r="AT419" i="19"/>
  <c r="AT15" i="19" s="1"/>
  <c r="X15" i="19"/>
  <c r="AY49" i="19"/>
  <c r="AU53" i="19"/>
  <c r="AW51" i="19"/>
  <c r="BC45" i="19"/>
  <c r="BA47" i="19"/>
  <c r="G108" i="19"/>
  <c r="G13" i="19"/>
  <c r="AC50" i="19"/>
  <c r="AF47" i="19"/>
  <c r="AG46" i="19"/>
  <c r="AB51" i="19"/>
  <c r="AA52" i="19"/>
  <c r="D83" i="19"/>
  <c r="Z53" i="19"/>
  <c r="D112" i="19"/>
  <c r="D17" i="19"/>
  <c r="C143" i="19"/>
  <c r="C17" i="19"/>
  <c r="AI44" i="19"/>
  <c r="H105" i="19"/>
  <c r="H10" i="19"/>
  <c r="AL42" i="19"/>
  <c r="AE48" i="19"/>
  <c r="Y54" i="19"/>
  <c r="F112" i="19"/>
  <c r="F17" i="19"/>
  <c r="C83" i="19"/>
  <c r="AD49" i="19"/>
  <c r="AH45" i="19"/>
  <c r="E109" i="19"/>
  <c r="E14" i="19"/>
  <c r="I105" i="19"/>
  <c r="I10" i="19"/>
  <c r="AJ43" i="19"/>
  <c r="X420" i="19"/>
  <c r="B16" i="19"/>
  <c r="X57" i="19"/>
  <c r="B82" i="19"/>
  <c r="X81" i="19"/>
  <c r="H608" i="19"/>
  <c r="AD608" i="19" s="1"/>
  <c r="AZ608" i="19" s="1"/>
  <c r="BC622" i="19"/>
  <c r="AG622" i="19"/>
  <c r="L215" i="27" s="1"/>
  <c r="L221" i="27" s="1"/>
  <c r="L223" i="27" s="1"/>
  <c r="C608" i="19"/>
  <c r="Y608" i="19" s="1"/>
  <c r="AU608" i="19" s="1"/>
  <c r="G577" i="19"/>
  <c r="AC577" i="19" s="1"/>
  <c r="AY577" i="19" s="1"/>
  <c r="BE591" i="19"/>
  <c r="AI591" i="19"/>
  <c r="N204" i="27" s="1"/>
  <c r="N210" i="27" s="1"/>
  <c r="N212" i="27" s="1"/>
  <c r="E577" i="19"/>
  <c r="AA577" i="19" s="1"/>
  <c r="AW577" i="19" s="1"/>
  <c r="F546" i="19"/>
  <c r="AB546" i="19" s="1"/>
  <c r="AX546" i="19" s="1"/>
  <c r="BB560" i="19"/>
  <c r="AF560" i="19"/>
  <c r="K193" i="27" s="1"/>
  <c r="K199" i="27" s="1"/>
  <c r="K201" i="27" s="1"/>
  <c r="BD529" i="19"/>
  <c r="AH529" i="19"/>
  <c r="M182" i="27" s="1"/>
  <c r="M188" i="27" s="1"/>
  <c r="M190" i="27" s="1"/>
  <c r="D515" i="19"/>
  <c r="Z515" i="19" s="1"/>
  <c r="AV515" i="19" s="1"/>
  <c r="BC498" i="19"/>
  <c r="AG498" i="19"/>
  <c r="L171" i="27" s="1"/>
  <c r="L177" i="27" s="1"/>
  <c r="L179" i="27" s="1"/>
  <c r="C484" i="19"/>
  <c r="Y484" i="19" s="1"/>
  <c r="AU484" i="19" s="1"/>
  <c r="AE436" i="19"/>
  <c r="J149" i="27" s="1"/>
  <c r="J155" i="27" s="1"/>
  <c r="J157" i="27" s="1"/>
  <c r="B421" i="19"/>
  <c r="BG405" i="19"/>
  <c r="AK405" i="19"/>
  <c r="P138" i="27" s="1"/>
  <c r="P144" i="27" s="1"/>
  <c r="P146" i="27" s="1"/>
  <c r="G391" i="19"/>
  <c r="AC391" i="19" s="1"/>
  <c r="AY391" i="19" s="1"/>
  <c r="BD374" i="19"/>
  <c r="L16" i="11" s="1"/>
  <c r="AH374" i="19"/>
  <c r="M127" i="27" s="1"/>
  <c r="M133" i="27" s="1"/>
  <c r="M135" i="27" s="1"/>
  <c r="D360" i="19"/>
  <c r="Z360" i="19" s="1"/>
  <c r="AV360" i="19" s="1"/>
  <c r="BE343" i="19"/>
  <c r="AI343" i="19"/>
  <c r="N116" i="27" s="1"/>
  <c r="N122" i="27" s="1"/>
  <c r="N124" i="27" s="1"/>
  <c r="AA329" i="19"/>
  <c r="AW329" i="19" s="1"/>
  <c r="Y298" i="19"/>
  <c r="AU298" i="19" s="1"/>
  <c r="BC312" i="19"/>
  <c r="K15" i="11" s="1"/>
  <c r="AG312" i="19"/>
  <c r="L105" i="27" s="1"/>
  <c r="L111" i="27" s="1"/>
  <c r="L113" i="27" s="1"/>
  <c r="AB298" i="19"/>
  <c r="AX298" i="19" s="1"/>
  <c r="AA267" i="19"/>
  <c r="AW267" i="19" s="1"/>
  <c r="BC281" i="19"/>
  <c r="K14" i="11" s="1"/>
  <c r="K11" i="10" s="1"/>
  <c r="AG281" i="19"/>
  <c r="L94" i="27" s="1"/>
  <c r="L100" i="27" s="1"/>
  <c r="L102" i="27" s="1"/>
  <c r="I12" i="11"/>
  <c r="I9" i="10" s="1"/>
  <c r="I13" i="11"/>
  <c r="I10" i="10" s="1"/>
  <c r="AC236" i="19"/>
  <c r="BB250" i="19"/>
  <c r="AF250" i="19"/>
  <c r="K83" i="27" s="1"/>
  <c r="K89" i="27" s="1"/>
  <c r="K91" i="27" s="1"/>
  <c r="Y235" i="19"/>
  <c r="AU235" i="19" s="1"/>
  <c r="Z236" i="19"/>
  <c r="BG40" i="19"/>
  <c r="AT173" i="19"/>
  <c r="BC188" i="19" s="1"/>
  <c r="AG188" i="19"/>
  <c r="L61" i="27" s="1"/>
  <c r="L67" i="27" s="1"/>
  <c r="L69" i="27" s="1"/>
  <c r="X174" i="19"/>
  <c r="AH188" i="19" s="1"/>
  <c r="M61" i="27" s="1"/>
  <c r="M67" i="27" s="1"/>
  <c r="M69" i="27" s="1"/>
  <c r="AA174" i="19"/>
  <c r="AW174" i="19" s="1"/>
  <c r="Y142" i="19"/>
  <c r="G12" i="10"/>
  <c r="G22" i="14" s="1"/>
  <c r="AD157" i="19"/>
  <c r="I50" i="27" s="1"/>
  <c r="I56" i="27" s="1"/>
  <c r="I58" i="27" s="1"/>
  <c r="AZ157" i="19"/>
  <c r="H9" i="11" s="1"/>
  <c r="H6" i="10" s="1"/>
  <c r="AE157" i="19"/>
  <c r="J50" i="27" s="1"/>
  <c r="J56" i="27" s="1"/>
  <c r="J58" i="27" s="1"/>
  <c r="BA157" i="19"/>
  <c r="I9" i="11" s="1"/>
  <c r="I6" i="10" s="1"/>
  <c r="AD126" i="19"/>
  <c r="I39" i="27" s="1"/>
  <c r="AC107" i="19"/>
  <c r="AD104" i="19"/>
  <c r="AA108" i="19"/>
  <c r="Z111" i="19"/>
  <c r="AE104" i="19"/>
  <c r="AB111" i="19"/>
  <c r="Z82" i="19"/>
  <c r="Y82" i="19"/>
  <c r="AG95" i="19"/>
  <c r="L28" i="27" s="1"/>
  <c r="AK64" i="19"/>
  <c r="P17" i="27" s="1"/>
  <c r="C19" i="6"/>
  <c r="C20" i="6" s="1"/>
  <c r="C21" i="6" s="1"/>
  <c r="C52" i="9"/>
  <c r="D14" i="25" s="1"/>
  <c r="C30" i="9"/>
  <c r="C38" i="9"/>
  <c r="C33" i="9"/>
  <c r="C50" i="9"/>
  <c r="D12" i="25" s="1"/>
  <c r="C37" i="9"/>
  <c r="C43" i="9"/>
  <c r="D5" i="25" s="1"/>
  <c r="C45" i="9"/>
  <c r="D7" i="25" s="1"/>
  <c r="C34" i="9"/>
  <c r="C44" i="9"/>
  <c r="D6" i="25" s="1"/>
  <c r="C35" i="9"/>
  <c r="C51" i="9"/>
  <c r="D13" i="25" s="1"/>
  <c r="C53" i="9"/>
  <c r="D15" i="25" s="1"/>
  <c r="C46" i="9"/>
  <c r="D8" i="25" s="1"/>
  <c r="C48" i="9"/>
  <c r="D10" i="25" s="1"/>
  <c r="C29" i="9"/>
  <c r="C36" i="9"/>
  <c r="C49" i="9"/>
  <c r="D11" i="25" s="1"/>
  <c r="C32" i="9"/>
  <c r="C31" i="9"/>
  <c r="C39" i="9"/>
  <c r="C47" i="9"/>
  <c r="D9" i="25" s="1"/>
  <c r="C40" i="9"/>
  <c r="B27" i="14"/>
  <c r="T25" i="4"/>
  <c r="T26" i="4" s="1"/>
  <c r="W24" i="4"/>
  <c r="H38" i="6"/>
  <c r="I37" i="6"/>
  <c r="L63" i="4"/>
  <c r="J102" i="19" s="1"/>
  <c r="L65" i="4"/>
  <c r="M65" i="4"/>
  <c r="M63" i="4"/>
  <c r="K102" i="19" s="1"/>
  <c r="AL41" i="19"/>
  <c r="AL40" i="19"/>
  <c r="U22" i="4"/>
  <c r="U23" i="4" s="1"/>
  <c r="T44" i="3"/>
  <c r="T19" i="3"/>
  <c r="S46" i="4"/>
  <c r="S41" i="4" s="1"/>
  <c r="U35" i="3"/>
  <c r="U38" i="3"/>
  <c r="U36" i="3"/>
  <c r="U20" i="3" s="1"/>
  <c r="U40" i="3"/>
  <c r="U43" i="3"/>
  <c r="U27" i="3" s="1"/>
  <c r="U41" i="3"/>
  <c r="U42" i="3"/>
  <c r="U26" i="3" s="1"/>
  <c r="U37" i="3"/>
  <c r="U39" i="3"/>
  <c r="U23" i="3" s="1"/>
  <c r="U7" i="17"/>
  <c r="S41" i="6"/>
  <c r="W14" i="4"/>
  <c r="U14" i="6" s="1"/>
  <c r="S13" i="14"/>
  <c r="S12" i="14"/>
  <c r="F7" i="1"/>
  <c r="S484" i="19" l="1"/>
  <c r="AO483" i="19"/>
  <c r="BK483" i="19" s="1"/>
  <c r="T484" i="19"/>
  <c r="AP483" i="19"/>
  <c r="BL483" i="19" s="1"/>
  <c r="Q422" i="19"/>
  <c r="AM421" i="19"/>
  <c r="BI421" i="19" s="1"/>
  <c r="Q391" i="19"/>
  <c r="AM390" i="19"/>
  <c r="BI390" i="19" s="1"/>
  <c r="BB637" i="19"/>
  <c r="BJ653" i="19" s="1"/>
  <c r="AN653" i="19"/>
  <c r="S226" i="27" s="1"/>
  <c r="S232" i="27" s="1"/>
  <c r="S234" i="27" s="1"/>
  <c r="J639" i="19"/>
  <c r="AF638" i="19"/>
  <c r="K546" i="19"/>
  <c r="AG545" i="19"/>
  <c r="BC545" i="19" s="1"/>
  <c r="BD451" i="19"/>
  <c r="BL467" i="19" s="1"/>
  <c r="AP467" i="19"/>
  <c r="U160" i="27" s="1"/>
  <c r="U166" i="27" s="1"/>
  <c r="U168" i="27" s="1"/>
  <c r="L453" i="19"/>
  <c r="AH452" i="19"/>
  <c r="J484" i="19"/>
  <c r="AF483" i="19"/>
  <c r="BB483" i="19" s="1"/>
  <c r="U402" i="19"/>
  <c r="AQ401" i="19"/>
  <c r="BM401" i="19" s="1"/>
  <c r="N453" i="19"/>
  <c r="AJ452" i="19"/>
  <c r="BF452" i="19" s="1"/>
  <c r="T391" i="19"/>
  <c r="AP390" i="19"/>
  <c r="BL390" i="19" s="1"/>
  <c r="N391" i="19"/>
  <c r="AJ390" i="19"/>
  <c r="BF390" i="19" s="1"/>
  <c r="K516" i="19"/>
  <c r="AG515" i="19"/>
  <c r="BC515" i="19" s="1"/>
  <c r="L587" i="19"/>
  <c r="AH586" i="19"/>
  <c r="BD586" i="19" s="1"/>
  <c r="R423" i="19"/>
  <c r="AN422" i="19"/>
  <c r="BJ422" i="19" s="1"/>
  <c r="R393" i="19"/>
  <c r="AN392" i="19"/>
  <c r="BJ392" i="19" s="1"/>
  <c r="S639" i="19"/>
  <c r="AO638" i="19"/>
  <c r="BK638" i="19" s="1"/>
  <c r="F21" i="1"/>
  <c r="H6" i="11"/>
  <c r="D8" i="24"/>
  <c r="D5" i="24"/>
  <c r="D12" i="24"/>
  <c r="D10" i="24"/>
  <c r="D16" i="24"/>
  <c r="D6" i="24"/>
  <c r="D13" i="24"/>
  <c r="D15" i="24"/>
  <c r="D11" i="24"/>
  <c r="D14" i="24"/>
  <c r="D7" i="24"/>
  <c r="D9" i="24"/>
  <c r="G11" i="26"/>
  <c r="F11" i="1"/>
  <c r="V8" i="28"/>
  <c r="V9" i="28"/>
  <c r="U12" i="28"/>
  <c r="U10" i="28"/>
  <c r="S40" i="19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/>
  <c r="H56" i="9"/>
  <c r="H57" i="9" s="1"/>
  <c r="T21" i="4"/>
  <c r="I8" i="27"/>
  <c r="I7" i="27"/>
  <c r="I12" i="27" s="1"/>
  <c r="L34" i="27"/>
  <c r="L36" i="27" s="1"/>
  <c r="P23" i="27"/>
  <c r="P25" i="27" s="1"/>
  <c r="AV236" i="19"/>
  <c r="E155" i="27"/>
  <c r="E157" i="27" s="1"/>
  <c r="AY236" i="19"/>
  <c r="H155" i="27"/>
  <c r="H157" i="27" s="1"/>
  <c r="H9" i="27"/>
  <c r="BA436" i="19"/>
  <c r="T35" i="6"/>
  <c r="T13" i="14"/>
  <c r="AZ126" i="19"/>
  <c r="H11" i="11" s="1"/>
  <c r="H8" i="10" s="1"/>
  <c r="H5" i="26"/>
  <c r="H6" i="26"/>
  <c r="H13" i="9"/>
  <c r="BG64" i="19"/>
  <c r="AV111" i="19"/>
  <c r="AV17" i="19" s="1"/>
  <c r="Z17" i="19"/>
  <c r="AW108" i="19"/>
  <c r="AW14" i="19" s="1"/>
  <c r="AA14" i="19"/>
  <c r="AT57" i="19"/>
  <c r="BB47" i="19"/>
  <c r="AZ104" i="19"/>
  <c r="AZ10" i="19" s="1"/>
  <c r="AD10" i="19"/>
  <c r="AU54" i="19"/>
  <c r="BE44" i="19"/>
  <c r="AV53" i="19"/>
  <c r="AY107" i="19"/>
  <c r="AY13" i="19" s="1"/>
  <c r="AC13" i="19"/>
  <c r="BD45" i="19"/>
  <c r="AW52" i="19"/>
  <c r="AY50" i="19"/>
  <c r="AU82" i="19"/>
  <c r="AU142" i="19"/>
  <c r="AU17" i="19" s="1"/>
  <c r="Y17" i="19"/>
  <c r="AT420" i="19"/>
  <c r="X16" i="19"/>
  <c r="AV82" i="19"/>
  <c r="BF43" i="19"/>
  <c r="AZ49" i="19"/>
  <c r="BA48" i="19"/>
  <c r="AX51" i="19"/>
  <c r="BH41" i="19"/>
  <c r="AX111" i="19"/>
  <c r="AX17" i="19" s="1"/>
  <c r="AB17" i="19"/>
  <c r="BA104" i="19"/>
  <c r="BA10" i="19" s="1"/>
  <c r="AE10" i="19"/>
  <c r="AT81" i="19"/>
  <c r="BD95" i="19" s="1"/>
  <c r="BH42" i="19"/>
  <c r="BC46" i="19"/>
  <c r="J103" i="19"/>
  <c r="J8" i="19"/>
  <c r="AD50" i="19"/>
  <c r="AF48" i="19"/>
  <c r="AM42" i="19"/>
  <c r="E110" i="19"/>
  <c r="E15" i="19"/>
  <c r="C84" i="19"/>
  <c r="Z54" i="19"/>
  <c r="AB52" i="19"/>
  <c r="I106" i="19"/>
  <c r="I11" i="19"/>
  <c r="H106" i="19"/>
  <c r="H11" i="19"/>
  <c r="AI45" i="19"/>
  <c r="AC51" i="19"/>
  <c r="F113" i="19"/>
  <c r="F18" i="19"/>
  <c r="AH46" i="19"/>
  <c r="C144" i="19"/>
  <c r="C18" i="19"/>
  <c r="AG47" i="19"/>
  <c r="G109" i="19"/>
  <c r="G14" i="19"/>
  <c r="D84" i="19"/>
  <c r="AJ44" i="19"/>
  <c r="AE49" i="19"/>
  <c r="K103" i="19"/>
  <c r="K8" i="19"/>
  <c r="Y55" i="19"/>
  <c r="D113" i="19"/>
  <c r="D18" i="19"/>
  <c r="AA53" i="19"/>
  <c r="AK43" i="19"/>
  <c r="X421" i="19"/>
  <c r="B17" i="19"/>
  <c r="B83" i="19"/>
  <c r="X82" i="19"/>
  <c r="X58" i="19"/>
  <c r="BA32" i="19"/>
  <c r="I14" i="9" s="1"/>
  <c r="I5" i="11" s="1"/>
  <c r="AE32" i="19"/>
  <c r="I15" i="9" s="1"/>
  <c r="C609" i="19"/>
  <c r="Y609" i="19" s="1"/>
  <c r="AU609" i="19" s="1"/>
  <c r="BD622" i="19"/>
  <c r="AH622" i="19"/>
  <c r="M215" i="27" s="1"/>
  <c r="M221" i="27" s="1"/>
  <c r="M223" i="27" s="1"/>
  <c r="H609" i="19"/>
  <c r="AD609" i="19" s="1"/>
  <c r="AZ609" i="19" s="1"/>
  <c r="G578" i="19"/>
  <c r="AC578" i="19" s="1"/>
  <c r="AY578" i="19" s="1"/>
  <c r="E578" i="19"/>
  <c r="AA578" i="19" s="1"/>
  <c r="AW578" i="19" s="1"/>
  <c r="BF591" i="19"/>
  <c r="AJ591" i="19"/>
  <c r="O204" i="27" s="1"/>
  <c r="O210" i="27" s="1"/>
  <c r="O212" i="27" s="1"/>
  <c r="F547" i="19"/>
  <c r="AB547" i="19" s="1"/>
  <c r="AX547" i="19" s="1"/>
  <c r="BC560" i="19"/>
  <c r="AG560" i="19"/>
  <c r="L193" i="27" s="1"/>
  <c r="L199" i="27" s="1"/>
  <c r="L201" i="27" s="1"/>
  <c r="BE529" i="19"/>
  <c r="AI529" i="19"/>
  <c r="N182" i="27" s="1"/>
  <c r="N188" i="27" s="1"/>
  <c r="N190" i="27" s="1"/>
  <c r="D516" i="19"/>
  <c r="Z516" i="19" s="1"/>
  <c r="AV516" i="19" s="1"/>
  <c r="BD498" i="19"/>
  <c r="AH498" i="19"/>
  <c r="M171" i="27" s="1"/>
  <c r="M177" i="27" s="1"/>
  <c r="M179" i="27" s="1"/>
  <c r="C485" i="19"/>
  <c r="Y485" i="19" s="1"/>
  <c r="AU485" i="19" s="1"/>
  <c r="AF436" i="19"/>
  <c r="K149" i="27" s="1"/>
  <c r="K155" i="27" s="1"/>
  <c r="K157" i="27" s="1"/>
  <c r="B422" i="19"/>
  <c r="BH405" i="19"/>
  <c r="AL405" i="19"/>
  <c r="Q138" i="27" s="1"/>
  <c r="Q144" i="27" s="1"/>
  <c r="Q146" i="27" s="1"/>
  <c r="G392" i="19"/>
  <c r="AC392" i="19" s="1"/>
  <c r="AY392" i="19" s="1"/>
  <c r="BE374" i="19"/>
  <c r="AI374" i="19"/>
  <c r="N127" i="27" s="1"/>
  <c r="N133" i="27" s="1"/>
  <c r="N135" i="27" s="1"/>
  <c r="D361" i="19"/>
  <c r="Z361" i="19" s="1"/>
  <c r="AV361" i="19" s="1"/>
  <c r="M16" i="11"/>
  <c r="BF343" i="19"/>
  <c r="AJ343" i="19"/>
  <c r="O116" i="27" s="1"/>
  <c r="O122" i="27" s="1"/>
  <c r="O124" i="27" s="1"/>
  <c r="AA330" i="19"/>
  <c r="AW330" i="19" s="1"/>
  <c r="AB299" i="19"/>
  <c r="AX299" i="19" s="1"/>
  <c r="BD312" i="19"/>
  <c r="L15" i="11" s="1"/>
  <c r="AH312" i="19"/>
  <c r="M105" i="27" s="1"/>
  <c r="M111" i="27" s="1"/>
  <c r="M113" i="27" s="1"/>
  <c r="Y299" i="19"/>
  <c r="AU299" i="19" s="1"/>
  <c r="AA268" i="19"/>
  <c r="AW268" i="19" s="1"/>
  <c r="BD281" i="19"/>
  <c r="L14" i="11" s="1"/>
  <c r="L11" i="10" s="1"/>
  <c r="AH281" i="19"/>
  <c r="M94" i="27" s="1"/>
  <c r="M100" i="27" s="1"/>
  <c r="M102" i="27" s="1"/>
  <c r="J12" i="11"/>
  <c r="J9" i="10" s="1"/>
  <c r="J13" i="11"/>
  <c r="J10" i="10" s="1"/>
  <c r="BC250" i="19"/>
  <c r="AG250" i="19"/>
  <c r="L83" i="27" s="1"/>
  <c r="L89" i="27" s="1"/>
  <c r="L91" i="27" s="1"/>
  <c r="Y236" i="19"/>
  <c r="Z237" i="19"/>
  <c r="AV237" i="19" s="1"/>
  <c r="AC237" i="19"/>
  <c r="AY237" i="19" s="1"/>
  <c r="AL64" i="19"/>
  <c r="Q17" i="27" s="1"/>
  <c r="BH40" i="19"/>
  <c r="AT174" i="19"/>
  <c r="BD188" i="19" s="1"/>
  <c r="X175" i="19"/>
  <c r="AA175" i="19"/>
  <c r="AW175" i="19" s="1"/>
  <c r="Y143" i="19"/>
  <c r="K126" i="19"/>
  <c r="J126" i="19"/>
  <c r="H10" i="11"/>
  <c r="H7" i="10" s="1"/>
  <c r="AB112" i="19"/>
  <c r="AA109" i="19"/>
  <c r="AE105" i="19"/>
  <c r="AD105" i="19"/>
  <c r="AE126" i="19"/>
  <c r="J39" i="27" s="1"/>
  <c r="AC108" i="19"/>
  <c r="J12" i="6"/>
  <c r="J16" i="14" s="1"/>
  <c r="K12" i="6"/>
  <c r="BA126" i="19"/>
  <c r="Z112" i="19"/>
  <c r="Y83" i="19"/>
  <c r="Z83" i="19"/>
  <c r="AH95" i="19"/>
  <c r="M28" i="27" s="1"/>
  <c r="D17" i="25"/>
  <c r="C6" i="29" s="1"/>
  <c r="C28" i="6"/>
  <c r="C17" i="14"/>
  <c r="C19" i="14" s="1"/>
  <c r="U25" i="4"/>
  <c r="U26" i="4" s="1"/>
  <c r="L66" i="4"/>
  <c r="J18" i="9" s="1"/>
  <c r="J24" i="3"/>
  <c r="I38" i="6"/>
  <c r="K22" i="3"/>
  <c r="L76" i="3"/>
  <c r="J21" i="3"/>
  <c r="K21" i="3"/>
  <c r="J22" i="3"/>
  <c r="M66" i="4"/>
  <c r="K18" i="9" s="1"/>
  <c r="K24" i="3"/>
  <c r="AM40" i="19"/>
  <c r="AM41" i="19"/>
  <c r="V22" i="4"/>
  <c r="V23" i="4" s="1"/>
  <c r="U44" i="3"/>
  <c r="U19" i="3"/>
  <c r="T46" i="4"/>
  <c r="T41" i="4" s="1"/>
  <c r="U46" i="4"/>
  <c r="U41" i="4" s="1"/>
  <c r="V7" i="17"/>
  <c r="T41" i="6"/>
  <c r="U12" i="14"/>
  <c r="F8" i="1"/>
  <c r="F9" i="1"/>
  <c r="T12" i="14"/>
  <c r="W7" i="17"/>
  <c r="T485" i="19" l="1"/>
  <c r="AP484" i="19"/>
  <c r="BL484" i="19" s="1"/>
  <c r="Q423" i="19"/>
  <c r="AM422" i="19"/>
  <c r="BI422" i="19" s="1"/>
  <c r="S485" i="19"/>
  <c r="AO484" i="19"/>
  <c r="BK484" i="19" s="1"/>
  <c r="BD452" i="19"/>
  <c r="BM467" i="19" s="1"/>
  <c r="AQ467" i="19"/>
  <c r="V160" i="27" s="1"/>
  <c r="V166" i="27" s="1"/>
  <c r="V168" i="27" s="1"/>
  <c r="L454" i="19"/>
  <c r="AH453" i="19"/>
  <c r="BD453" i="19" s="1"/>
  <c r="J640" i="19"/>
  <c r="AF639" i="19"/>
  <c r="K547" i="19"/>
  <c r="AG546" i="19"/>
  <c r="BC546" i="19" s="1"/>
  <c r="BB638" i="19"/>
  <c r="BK653" i="19" s="1"/>
  <c r="AO653" i="19"/>
  <c r="T226" i="27" s="1"/>
  <c r="T232" i="27" s="1"/>
  <c r="T234" i="27" s="1"/>
  <c r="Q392" i="19"/>
  <c r="AM391" i="19"/>
  <c r="BI391" i="19" s="1"/>
  <c r="L588" i="19"/>
  <c r="AH587" i="19"/>
  <c r="BD587" i="19" s="1"/>
  <c r="T392" i="19"/>
  <c r="AP391" i="19"/>
  <c r="BL391" i="19" s="1"/>
  <c r="R394" i="19"/>
  <c r="AN393" i="19"/>
  <c r="BJ393" i="19" s="1"/>
  <c r="K517" i="19"/>
  <c r="AG516" i="19"/>
  <c r="BC516" i="19" s="1"/>
  <c r="U403" i="19"/>
  <c r="AQ402" i="19"/>
  <c r="BM402" i="19" s="1"/>
  <c r="S640" i="19"/>
  <c r="AO639" i="19"/>
  <c r="BK639" i="19" s="1"/>
  <c r="N454" i="19"/>
  <c r="AJ453" i="19"/>
  <c r="BF453" i="19" s="1"/>
  <c r="R424" i="19"/>
  <c r="AN423" i="19"/>
  <c r="BJ423" i="19" s="1"/>
  <c r="N392" i="19"/>
  <c r="AJ391" i="19"/>
  <c r="BF391" i="19" s="1"/>
  <c r="J485" i="19"/>
  <c r="AF484" i="19"/>
  <c r="BB484" i="19" s="1"/>
  <c r="D18" i="24"/>
  <c r="C5" i="29" s="1"/>
  <c r="C18" i="33"/>
  <c r="K32" i="19"/>
  <c r="K16" i="14"/>
  <c r="H11" i="26"/>
  <c r="J32" i="19"/>
  <c r="V12" i="28"/>
  <c r="V10" i="28"/>
  <c r="T40" i="19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/>
  <c r="I56" i="9"/>
  <c r="I57" i="9" s="1"/>
  <c r="J24" i="9"/>
  <c r="L61" i="4"/>
  <c r="K24" i="9"/>
  <c r="M61" i="4"/>
  <c r="K17" i="9" s="1"/>
  <c r="U21" i="4"/>
  <c r="J7" i="27"/>
  <c r="J12" i="27" s="1"/>
  <c r="J8" i="27"/>
  <c r="Q23" i="27"/>
  <c r="Q25" i="27" s="1"/>
  <c r="M34" i="27"/>
  <c r="M36" i="27" s="1"/>
  <c r="AU236" i="19"/>
  <c r="D155" i="27"/>
  <c r="D157" i="27" s="1"/>
  <c r="I23" i="9"/>
  <c r="C31" i="1"/>
  <c r="I5" i="26"/>
  <c r="I6" i="26"/>
  <c r="I13" i="9"/>
  <c r="BB436" i="19"/>
  <c r="AT16" i="19"/>
  <c r="BH64" i="19"/>
  <c r="BF44" i="19"/>
  <c r="AV54" i="19"/>
  <c r="AZ50" i="19"/>
  <c r="BI41" i="19"/>
  <c r="AV83" i="19"/>
  <c r="AZ105" i="19"/>
  <c r="AZ11" i="19" s="1"/>
  <c r="AD11" i="19"/>
  <c r="AU143" i="19"/>
  <c r="Y18" i="19"/>
  <c r="AU55" i="19"/>
  <c r="BD46" i="19"/>
  <c r="AU83" i="19"/>
  <c r="BA105" i="19"/>
  <c r="BA11" i="19" s="1"/>
  <c r="AE11" i="19"/>
  <c r="AT421" i="19"/>
  <c r="X17" i="19"/>
  <c r="AV112" i="19"/>
  <c r="AV18" i="19" s="1"/>
  <c r="Z18" i="19"/>
  <c r="AW109" i="19"/>
  <c r="AW15" i="19" s="1"/>
  <c r="AA15" i="19"/>
  <c r="BG43" i="19"/>
  <c r="AX112" i="19"/>
  <c r="AX18" i="19" s="1"/>
  <c r="AB18" i="19"/>
  <c r="AT58" i="19"/>
  <c r="AW53" i="19"/>
  <c r="BA49" i="19"/>
  <c r="BC47" i="19"/>
  <c r="AY51" i="19"/>
  <c r="BI42" i="19"/>
  <c r="AX52" i="19"/>
  <c r="BB48" i="19"/>
  <c r="AY108" i="19"/>
  <c r="AY14" i="19" s="1"/>
  <c r="AC14" i="19"/>
  <c r="AT82" i="19"/>
  <c r="BE95" i="19" s="1"/>
  <c r="BE45" i="19"/>
  <c r="K104" i="19"/>
  <c r="K9" i="19"/>
  <c r="AA54" i="19"/>
  <c r="AC52" i="19"/>
  <c r="H107" i="19"/>
  <c r="H12" i="19"/>
  <c r="Z55" i="19"/>
  <c r="D85" i="19"/>
  <c r="AF49" i="19"/>
  <c r="AJ45" i="19"/>
  <c r="C145" i="19"/>
  <c r="C19" i="19"/>
  <c r="D114" i="19"/>
  <c r="D19" i="19"/>
  <c r="AE50" i="19"/>
  <c r="I107" i="19"/>
  <c r="I12" i="19"/>
  <c r="C85" i="19"/>
  <c r="AL43" i="19"/>
  <c r="E111" i="19"/>
  <c r="E16" i="19"/>
  <c r="AD51" i="19"/>
  <c r="G110" i="19"/>
  <c r="G15" i="19"/>
  <c r="AI46" i="19"/>
  <c r="AK44" i="19"/>
  <c r="Y56" i="19"/>
  <c r="F114" i="19"/>
  <c r="F19" i="19"/>
  <c r="AB53" i="19"/>
  <c r="AH47" i="19"/>
  <c r="AG48" i="19"/>
  <c r="J104" i="19"/>
  <c r="J9" i="19"/>
  <c r="X422" i="19"/>
  <c r="B18" i="19"/>
  <c r="X59" i="19"/>
  <c r="B84" i="19"/>
  <c r="X83" i="19"/>
  <c r="H610" i="19"/>
  <c r="AD610" i="19" s="1"/>
  <c r="AZ610" i="19" s="1"/>
  <c r="BE622" i="19"/>
  <c r="AI622" i="19"/>
  <c r="N215" i="27" s="1"/>
  <c r="N221" i="27" s="1"/>
  <c r="N223" i="27" s="1"/>
  <c r="C610" i="19"/>
  <c r="Y610" i="19" s="1"/>
  <c r="AU610" i="19" s="1"/>
  <c r="BG591" i="19"/>
  <c r="AK591" i="19"/>
  <c r="P204" i="27" s="1"/>
  <c r="P210" i="27" s="1"/>
  <c r="P212" i="27" s="1"/>
  <c r="E579" i="19"/>
  <c r="AA579" i="19" s="1"/>
  <c r="AW579" i="19" s="1"/>
  <c r="G579" i="19"/>
  <c r="AC579" i="19" s="1"/>
  <c r="AY579" i="19" s="1"/>
  <c r="F548" i="19"/>
  <c r="AB548" i="19" s="1"/>
  <c r="AX548" i="19" s="1"/>
  <c r="BD560" i="19"/>
  <c r="AH560" i="19"/>
  <c r="M193" i="27" s="1"/>
  <c r="M199" i="27" s="1"/>
  <c r="M201" i="27" s="1"/>
  <c r="BF529" i="19"/>
  <c r="AJ529" i="19"/>
  <c r="O182" i="27" s="1"/>
  <c r="O188" i="27" s="1"/>
  <c r="O190" i="27" s="1"/>
  <c r="D517" i="19"/>
  <c r="Z517" i="19" s="1"/>
  <c r="AV517" i="19" s="1"/>
  <c r="BE498" i="19"/>
  <c r="AI498" i="19"/>
  <c r="N171" i="27" s="1"/>
  <c r="N177" i="27" s="1"/>
  <c r="N179" i="27" s="1"/>
  <c r="C486" i="19"/>
  <c r="Y486" i="19" s="1"/>
  <c r="AU486" i="19" s="1"/>
  <c r="AG436" i="19"/>
  <c r="L149" i="27" s="1"/>
  <c r="L155" i="27" s="1"/>
  <c r="L157" i="27" s="1"/>
  <c r="B423" i="19"/>
  <c r="BI405" i="19"/>
  <c r="AM405" i="19"/>
  <c r="R138" i="27" s="1"/>
  <c r="R144" i="27" s="1"/>
  <c r="R146" i="27" s="1"/>
  <c r="G393" i="19"/>
  <c r="AC393" i="19" s="1"/>
  <c r="AY393" i="19" s="1"/>
  <c r="BF374" i="19"/>
  <c r="AJ374" i="19"/>
  <c r="O127" i="27" s="1"/>
  <c r="O133" i="27" s="1"/>
  <c r="O135" i="27" s="1"/>
  <c r="D362" i="19"/>
  <c r="Z362" i="19" s="1"/>
  <c r="AV362" i="19" s="1"/>
  <c r="N16" i="11"/>
  <c r="BG343" i="19"/>
  <c r="AK343" i="19"/>
  <c r="P116" i="27" s="1"/>
  <c r="P122" i="27" s="1"/>
  <c r="P124" i="27" s="1"/>
  <c r="AA331" i="19"/>
  <c r="AW331" i="19" s="1"/>
  <c r="Y300" i="19"/>
  <c r="AU300" i="19" s="1"/>
  <c r="AB300" i="19"/>
  <c r="AX300" i="19" s="1"/>
  <c r="BE312" i="19"/>
  <c r="M15" i="11" s="1"/>
  <c r="AI312" i="19"/>
  <c r="N105" i="27" s="1"/>
  <c r="N111" i="27" s="1"/>
  <c r="N113" i="27" s="1"/>
  <c r="AA269" i="19"/>
  <c r="BE281" i="19"/>
  <c r="AI281" i="19"/>
  <c r="N94" i="27" s="1"/>
  <c r="N100" i="27" s="1"/>
  <c r="N102" i="27" s="1"/>
  <c r="K12" i="11"/>
  <c r="K9" i="10" s="1"/>
  <c r="K13" i="11"/>
  <c r="K10" i="10" s="1"/>
  <c r="BD250" i="19"/>
  <c r="AH250" i="19"/>
  <c r="M83" i="27" s="1"/>
  <c r="M89" i="27" s="1"/>
  <c r="M91" i="27" s="1"/>
  <c r="AC238" i="19"/>
  <c r="AY238" i="19" s="1"/>
  <c r="Y237" i="19"/>
  <c r="AU237" i="19" s="1"/>
  <c r="Z238" i="19"/>
  <c r="AV238" i="19" s="1"/>
  <c r="AM64" i="19"/>
  <c r="R17" i="27" s="1"/>
  <c r="BI40" i="19"/>
  <c r="AT175" i="19"/>
  <c r="BE188" i="19" s="1"/>
  <c r="AI188" i="19"/>
  <c r="N61" i="27" s="1"/>
  <c r="N67" i="27" s="1"/>
  <c r="N69" i="27" s="1"/>
  <c r="X176" i="19"/>
  <c r="AJ188" i="19" s="1"/>
  <c r="O61" i="27" s="1"/>
  <c r="O67" i="27" s="1"/>
  <c r="O69" i="27" s="1"/>
  <c r="AA176" i="19"/>
  <c r="AW176" i="19" s="1"/>
  <c r="Y144" i="19"/>
  <c r="AF102" i="19"/>
  <c r="AG102" i="19"/>
  <c r="H22" i="11"/>
  <c r="H12" i="10"/>
  <c r="H22" i="14" s="1"/>
  <c r="I10" i="11"/>
  <c r="I7" i="10" s="1"/>
  <c r="I11" i="11"/>
  <c r="I8" i="10" s="1"/>
  <c r="AG103" i="19"/>
  <c r="AD106" i="19"/>
  <c r="AF103" i="19"/>
  <c r="AE106" i="19"/>
  <c r="AA110" i="19"/>
  <c r="Z113" i="19"/>
  <c r="AC109" i="19"/>
  <c r="AB113" i="19"/>
  <c r="Z84" i="19"/>
  <c r="Y84" i="19"/>
  <c r="AI95" i="19"/>
  <c r="N28" i="27" s="1"/>
  <c r="C29" i="6"/>
  <c r="C31" i="6"/>
  <c r="AN41" i="19"/>
  <c r="K25" i="3"/>
  <c r="N62" i="4"/>
  <c r="L9" i="6" s="1"/>
  <c r="L28" i="3"/>
  <c r="L29" i="3" s="1"/>
  <c r="J15" i="14"/>
  <c r="J34" i="6"/>
  <c r="J37" i="6" s="1"/>
  <c r="K15" i="14"/>
  <c r="K34" i="6"/>
  <c r="K37" i="6" s="1"/>
  <c r="M76" i="3"/>
  <c r="J16" i="6"/>
  <c r="J25" i="3"/>
  <c r="K16" i="6"/>
  <c r="AN40" i="19"/>
  <c r="W22" i="4"/>
  <c r="W23" i="4" s="1"/>
  <c r="V25" i="4"/>
  <c r="V26" i="4" s="1"/>
  <c r="U15" i="6"/>
  <c r="F14" i="1" s="1"/>
  <c r="F17" i="1" s="1"/>
  <c r="U13" i="14"/>
  <c r="AM423" i="19" l="1"/>
  <c r="BI423" i="19" s="1"/>
  <c r="Q424" i="19"/>
  <c r="S486" i="19"/>
  <c r="AO485" i="19"/>
  <c r="BK485" i="19" s="1"/>
  <c r="T486" i="19"/>
  <c r="AP485" i="19"/>
  <c r="BL485" i="19" s="1"/>
  <c r="BB639" i="19"/>
  <c r="BL653" i="19" s="1"/>
  <c r="AP653" i="19"/>
  <c r="U226" i="27" s="1"/>
  <c r="U232" i="27" s="1"/>
  <c r="U234" i="27" s="1"/>
  <c r="J641" i="19"/>
  <c r="AF640" i="19"/>
  <c r="Q393" i="19"/>
  <c r="AM392" i="19"/>
  <c r="BI392" i="19" s="1"/>
  <c r="L455" i="19"/>
  <c r="AH454" i="19"/>
  <c r="BD454" i="19" s="1"/>
  <c r="K548" i="19"/>
  <c r="AG547" i="19"/>
  <c r="BC547" i="19" s="1"/>
  <c r="N455" i="19"/>
  <c r="AJ454" i="19"/>
  <c r="BF454" i="19" s="1"/>
  <c r="R395" i="19"/>
  <c r="AN394" i="19"/>
  <c r="BJ394" i="19" s="1"/>
  <c r="S641" i="19"/>
  <c r="AO640" i="19"/>
  <c r="BK640" i="19" s="1"/>
  <c r="N393" i="19"/>
  <c r="AJ392" i="19"/>
  <c r="BF392" i="19" s="1"/>
  <c r="U404" i="19"/>
  <c r="AQ404" i="19" s="1"/>
  <c r="BM404" i="19" s="1"/>
  <c r="AQ403" i="19"/>
  <c r="BM403" i="19" s="1"/>
  <c r="T393" i="19"/>
  <c r="AP392" i="19"/>
  <c r="BL392" i="19" s="1"/>
  <c r="J486" i="19"/>
  <c r="AF485" i="19"/>
  <c r="BB485" i="19" s="1"/>
  <c r="R425" i="19"/>
  <c r="AN424" i="19"/>
  <c r="BJ424" i="19" s="1"/>
  <c r="K518" i="19"/>
  <c r="AG517" i="19"/>
  <c r="BC517" i="19" s="1"/>
  <c r="L589" i="19"/>
  <c r="AH588" i="19"/>
  <c r="BD588" i="19" s="1"/>
  <c r="K6" i="11"/>
  <c r="I11" i="26"/>
  <c r="U40" i="19"/>
  <c r="U41" i="19" s="1"/>
  <c r="U42" i="19" s="1"/>
  <c r="U43" i="19" s="1"/>
  <c r="U44" i="19" s="1"/>
  <c r="U45" i="19" s="1"/>
  <c r="U46" i="19" s="1"/>
  <c r="U47" i="19" s="1"/>
  <c r="U48" i="19" s="1"/>
  <c r="U49" i="19" s="1"/>
  <c r="U50" i="19" s="1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U62" i="19" s="1"/>
  <c r="U63" i="19" s="1"/>
  <c r="U64" i="19"/>
  <c r="J17" i="9"/>
  <c r="V21" i="4"/>
  <c r="R23" i="27"/>
  <c r="R25" i="27" s="1"/>
  <c r="AU18" i="19"/>
  <c r="N34" i="27"/>
  <c r="N36" i="27" s="1"/>
  <c r="AW269" i="19"/>
  <c r="F188" i="27"/>
  <c r="F190" i="27" s="1"/>
  <c r="J45" i="27"/>
  <c r="J47" i="27" s="1"/>
  <c r="J6" i="27" s="1"/>
  <c r="I45" i="27"/>
  <c r="I47" i="27" s="1"/>
  <c r="I6" i="27" s="1"/>
  <c r="J6" i="26"/>
  <c r="J5" i="26"/>
  <c r="BI64" i="19"/>
  <c r="BC436" i="19"/>
  <c r="AT17" i="19"/>
  <c r="BC102" i="19"/>
  <c r="BC8" i="19" s="1"/>
  <c r="AG8" i="19"/>
  <c r="BC48" i="19"/>
  <c r="BB103" i="19"/>
  <c r="BB9" i="19" s="1"/>
  <c r="AF9" i="19"/>
  <c r="BB102" i="19"/>
  <c r="AF8" i="19"/>
  <c r="AT59" i="19"/>
  <c r="AU56" i="19"/>
  <c r="AZ51" i="19"/>
  <c r="AY52" i="19"/>
  <c r="BA106" i="19"/>
  <c r="BA12" i="19" s="1"/>
  <c r="AE12" i="19"/>
  <c r="BD47" i="19"/>
  <c r="BA50" i="19"/>
  <c r="BB49" i="19"/>
  <c r="BF45" i="19"/>
  <c r="AU84" i="19"/>
  <c r="AZ106" i="19"/>
  <c r="AZ12" i="19" s="1"/>
  <c r="AD12" i="19"/>
  <c r="AU144" i="19"/>
  <c r="AU19" i="19" s="1"/>
  <c r="Y19" i="19"/>
  <c r="BJ41" i="19"/>
  <c r="AV84" i="19"/>
  <c r="BC103" i="19"/>
  <c r="BC9" i="19" s="1"/>
  <c r="AG9" i="19"/>
  <c r="BG44" i="19"/>
  <c r="AW54" i="19"/>
  <c r="AT422" i="19"/>
  <c r="AT18" i="19" s="1"/>
  <c r="X18" i="19"/>
  <c r="AX53" i="19"/>
  <c r="AY109" i="19"/>
  <c r="AY15" i="19" s="1"/>
  <c r="AC15" i="19"/>
  <c r="BE46" i="19"/>
  <c r="BH43" i="19"/>
  <c r="AV55" i="19"/>
  <c r="AV113" i="19"/>
  <c r="AV19" i="19" s="1"/>
  <c r="Z19" i="19"/>
  <c r="AX113" i="19"/>
  <c r="AX19" i="19" s="1"/>
  <c r="AB19" i="19"/>
  <c r="AW110" i="19"/>
  <c r="AW16" i="19" s="1"/>
  <c r="AA16" i="19"/>
  <c r="AT83" i="19"/>
  <c r="BF95" i="19" s="1"/>
  <c r="AK45" i="19"/>
  <c r="C146" i="19"/>
  <c r="C20" i="19"/>
  <c r="D86" i="19"/>
  <c r="AC53" i="19"/>
  <c r="J105" i="19"/>
  <c r="J10" i="19"/>
  <c r="AH48" i="19"/>
  <c r="F115" i="19"/>
  <c r="F20" i="19"/>
  <c r="E112" i="19"/>
  <c r="E17" i="19"/>
  <c r="AD52" i="19"/>
  <c r="I108" i="19"/>
  <c r="I13" i="19"/>
  <c r="AI47" i="19"/>
  <c r="AJ46" i="19"/>
  <c r="Z56" i="19"/>
  <c r="AA55" i="19"/>
  <c r="AE51" i="19"/>
  <c r="AM43" i="19"/>
  <c r="Y57" i="19"/>
  <c r="G111" i="19"/>
  <c r="G16" i="19"/>
  <c r="AL44" i="19"/>
  <c r="H108" i="19"/>
  <c r="H13" i="19"/>
  <c r="AO42" i="19"/>
  <c r="AB54" i="19"/>
  <c r="D115" i="19"/>
  <c r="D20" i="19"/>
  <c r="AF50" i="19"/>
  <c r="AN42" i="19"/>
  <c r="AG49" i="19"/>
  <c r="C86" i="19"/>
  <c r="K105" i="19"/>
  <c r="K10" i="19"/>
  <c r="X423" i="19"/>
  <c r="B19" i="19"/>
  <c r="B85" i="19"/>
  <c r="X84" i="19"/>
  <c r="X60" i="19"/>
  <c r="C611" i="19"/>
  <c r="Y611" i="19" s="1"/>
  <c r="AU611" i="19" s="1"/>
  <c r="BF622" i="19"/>
  <c r="AJ622" i="19"/>
  <c r="O215" i="27" s="1"/>
  <c r="O221" i="27" s="1"/>
  <c r="O223" i="27" s="1"/>
  <c r="H611" i="19"/>
  <c r="AD611" i="19" s="1"/>
  <c r="AZ611" i="19" s="1"/>
  <c r="G580" i="19"/>
  <c r="AC580" i="19" s="1"/>
  <c r="AY580" i="19" s="1"/>
  <c r="BH591" i="19"/>
  <c r="AL591" i="19"/>
  <c r="Q204" i="27" s="1"/>
  <c r="Q210" i="27" s="1"/>
  <c r="Q212" i="27" s="1"/>
  <c r="E580" i="19"/>
  <c r="AA580" i="19" s="1"/>
  <c r="AW580" i="19" s="1"/>
  <c r="F549" i="19"/>
  <c r="AB549" i="19" s="1"/>
  <c r="AX549" i="19" s="1"/>
  <c r="BE560" i="19"/>
  <c r="AI560" i="19"/>
  <c r="N193" i="27" s="1"/>
  <c r="N199" i="27" s="1"/>
  <c r="N201" i="27" s="1"/>
  <c r="BG529" i="19"/>
  <c r="AK529" i="19"/>
  <c r="P182" i="27" s="1"/>
  <c r="P188" i="27" s="1"/>
  <c r="P190" i="27" s="1"/>
  <c r="D518" i="19"/>
  <c r="Z518" i="19" s="1"/>
  <c r="AV518" i="19" s="1"/>
  <c r="BF498" i="19"/>
  <c r="AJ498" i="19"/>
  <c r="O171" i="27" s="1"/>
  <c r="O177" i="27" s="1"/>
  <c r="O179" i="27" s="1"/>
  <c r="C487" i="19"/>
  <c r="Y487" i="19" s="1"/>
  <c r="AU487" i="19" s="1"/>
  <c r="AH436" i="19"/>
  <c r="M149" i="27" s="1"/>
  <c r="M155" i="27" s="1"/>
  <c r="M157" i="27" s="1"/>
  <c r="B424" i="19"/>
  <c r="BJ405" i="19"/>
  <c r="AN405" i="19"/>
  <c r="S138" i="27" s="1"/>
  <c r="S144" i="27" s="1"/>
  <c r="S146" i="27" s="1"/>
  <c r="G394" i="19"/>
  <c r="AC394" i="19" s="1"/>
  <c r="AY394" i="19" s="1"/>
  <c r="O16" i="11"/>
  <c r="BG374" i="19"/>
  <c r="AK374" i="19"/>
  <c r="P127" i="27" s="1"/>
  <c r="P133" i="27" s="1"/>
  <c r="P135" i="27" s="1"/>
  <c r="D363" i="19"/>
  <c r="Z363" i="19" s="1"/>
  <c r="AV363" i="19" s="1"/>
  <c r="BH343" i="19"/>
  <c r="AL343" i="19"/>
  <c r="Q116" i="27" s="1"/>
  <c r="Q122" i="27" s="1"/>
  <c r="Q124" i="27" s="1"/>
  <c r="AA332" i="19"/>
  <c r="AW332" i="19" s="1"/>
  <c r="AB301" i="19"/>
  <c r="AX301" i="19" s="1"/>
  <c r="BF312" i="19"/>
  <c r="N15" i="11" s="1"/>
  <c r="AJ312" i="19"/>
  <c r="O105" i="27" s="1"/>
  <c r="O111" i="27" s="1"/>
  <c r="O113" i="27" s="1"/>
  <c r="M14" i="11"/>
  <c r="M11" i="10" s="1"/>
  <c r="Y301" i="19"/>
  <c r="AU301" i="19" s="1"/>
  <c r="AA270" i="19"/>
  <c r="AW270" i="19" s="1"/>
  <c r="BF281" i="19"/>
  <c r="N14" i="11" s="1"/>
  <c r="N11" i="10" s="1"/>
  <c r="AJ281" i="19"/>
  <c r="O94" i="27" s="1"/>
  <c r="O100" i="27" s="1"/>
  <c r="O102" i="27" s="1"/>
  <c r="L12" i="11"/>
  <c r="L9" i="10" s="1"/>
  <c r="L13" i="11"/>
  <c r="L10" i="10" s="1"/>
  <c r="Y238" i="19"/>
  <c r="AU238" i="19" s="1"/>
  <c r="AC239" i="19"/>
  <c r="AY239" i="19" s="1"/>
  <c r="Z239" i="19"/>
  <c r="AV239" i="19" s="1"/>
  <c r="BE250" i="19"/>
  <c r="AI250" i="19"/>
  <c r="N83" i="27" s="1"/>
  <c r="N89" i="27" s="1"/>
  <c r="N91" i="27" s="1"/>
  <c r="BJ40" i="19"/>
  <c r="AT176" i="19"/>
  <c r="BF188" i="19" s="1"/>
  <c r="X177" i="19"/>
  <c r="AA177" i="19"/>
  <c r="AW177" i="19" s="1"/>
  <c r="Y145" i="19"/>
  <c r="AG157" i="19"/>
  <c r="L50" i="27" s="1"/>
  <c r="L56" i="27" s="1"/>
  <c r="L58" i="27" s="1"/>
  <c r="BC157" i="19"/>
  <c r="K9" i="11" s="1"/>
  <c r="K6" i="10" s="1"/>
  <c r="I12" i="10"/>
  <c r="AF157" i="19"/>
  <c r="K50" i="27" s="1"/>
  <c r="K56" i="27" s="1"/>
  <c r="K58" i="27" s="1"/>
  <c r="BB157" i="19"/>
  <c r="J9" i="11" s="1"/>
  <c r="J6" i="10" s="1"/>
  <c r="I22" i="11"/>
  <c r="AF126" i="19"/>
  <c r="K39" i="27" s="1"/>
  <c r="Z114" i="19"/>
  <c r="AF104" i="19"/>
  <c r="AD107" i="19"/>
  <c r="AA111" i="19"/>
  <c r="AB114" i="19"/>
  <c r="AG104" i="19"/>
  <c r="AC110" i="19"/>
  <c r="AE107" i="19"/>
  <c r="Y85" i="19"/>
  <c r="Z85" i="19"/>
  <c r="AJ95" i="19"/>
  <c r="O28" i="27" s="1"/>
  <c r="C7" i="9"/>
  <c r="C10" i="9" s="1"/>
  <c r="K38" i="6"/>
  <c r="N63" i="4"/>
  <c r="L102" i="19" s="1"/>
  <c r="N65" i="4"/>
  <c r="J38" i="6"/>
  <c r="O62" i="4"/>
  <c r="M9" i="6" s="1"/>
  <c r="M28" i="3"/>
  <c r="M29" i="3" s="1"/>
  <c r="AN64" i="19"/>
  <c r="S17" i="27" s="1"/>
  <c r="AO41" i="19"/>
  <c r="AO40" i="19"/>
  <c r="W25" i="4"/>
  <c r="W26" i="4" s="1"/>
  <c r="W46" i="4"/>
  <c r="V46" i="4"/>
  <c r="V41" i="4" s="1"/>
  <c r="U35" i="6"/>
  <c r="E8" i="17" l="1"/>
  <c r="C16" i="29"/>
  <c r="C18" i="29" s="1"/>
  <c r="S487" i="19"/>
  <c r="AO486" i="19"/>
  <c r="BK486" i="19" s="1"/>
  <c r="T487" i="19"/>
  <c r="AP486" i="19"/>
  <c r="BL486" i="19" s="1"/>
  <c r="Q425" i="19"/>
  <c r="AM424" i="19"/>
  <c r="BI424" i="19" s="1"/>
  <c r="Q394" i="19"/>
  <c r="AM393" i="19"/>
  <c r="BI393" i="19" s="1"/>
  <c r="BB640" i="19"/>
  <c r="BM653" i="19" s="1"/>
  <c r="AQ653" i="19"/>
  <c r="V226" i="27" s="1"/>
  <c r="V232" i="27" s="1"/>
  <c r="V234" i="27" s="1"/>
  <c r="J642" i="19"/>
  <c r="AF641" i="19"/>
  <c r="BB641" i="19" s="1"/>
  <c r="L456" i="19"/>
  <c r="AH455" i="19"/>
  <c r="BD455" i="19" s="1"/>
  <c r="K549" i="19"/>
  <c r="AG548" i="19"/>
  <c r="BC548" i="19" s="1"/>
  <c r="J487" i="19"/>
  <c r="AF486" i="19"/>
  <c r="BB486" i="19" s="1"/>
  <c r="L590" i="19"/>
  <c r="AH590" i="19" s="1"/>
  <c r="BD590" i="19" s="1"/>
  <c r="AH589" i="19"/>
  <c r="BD589" i="19" s="1"/>
  <c r="T394" i="19"/>
  <c r="AP393" i="19"/>
  <c r="BL393" i="19" s="1"/>
  <c r="S642" i="19"/>
  <c r="AO641" i="19"/>
  <c r="BK641" i="19" s="1"/>
  <c r="K519" i="19"/>
  <c r="AG518" i="19"/>
  <c r="BC518" i="19" s="1"/>
  <c r="R396" i="19"/>
  <c r="AN395" i="19"/>
  <c r="BJ395" i="19" s="1"/>
  <c r="R426" i="19"/>
  <c r="AN425" i="19"/>
  <c r="BJ425" i="19" s="1"/>
  <c r="N394" i="19"/>
  <c r="AJ393" i="19"/>
  <c r="BF393" i="19" s="1"/>
  <c r="N456" i="19"/>
  <c r="AJ455" i="19"/>
  <c r="BF455" i="19" s="1"/>
  <c r="J6" i="11"/>
  <c r="J11" i="26"/>
  <c r="W41" i="4"/>
  <c r="W21" i="4"/>
  <c r="K8" i="27"/>
  <c r="S23" i="27"/>
  <c r="S25" i="27" s="1"/>
  <c r="O34" i="27"/>
  <c r="O36" i="27" s="1"/>
  <c r="K7" i="27"/>
  <c r="K12" i="27" s="1"/>
  <c r="I9" i="27"/>
  <c r="I10" i="27" s="1"/>
  <c r="I12" i="26" s="1"/>
  <c r="I13" i="26" s="1"/>
  <c r="J9" i="27"/>
  <c r="J10" i="27" s="1"/>
  <c r="J12" i="26" s="1"/>
  <c r="AG32" i="19"/>
  <c r="K15" i="9" s="1"/>
  <c r="K23" i="9" s="1"/>
  <c r="BD436" i="19"/>
  <c r="BC32" i="19"/>
  <c r="K14" i="9" s="1"/>
  <c r="K5" i="11" s="1"/>
  <c r="BJ64" i="19"/>
  <c r="BB126" i="19"/>
  <c r="J11" i="11" s="1"/>
  <c r="J8" i="10" s="1"/>
  <c r="BB8" i="19"/>
  <c r="BB32" i="19" s="1"/>
  <c r="J14" i="9" s="1"/>
  <c r="J5" i="11" s="1"/>
  <c r="AT423" i="19"/>
  <c r="AT19" i="19" s="1"/>
  <c r="X19" i="19"/>
  <c r="AY53" i="19"/>
  <c r="AF32" i="19"/>
  <c r="J15" i="9" s="1"/>
  <c r="J23" i="9" s="1"/>
  <c r="BK42" i="19"/>
  <c r="AX114" i="19"/>
  <c r="AX20" i="19" s="1"/>
  <c r="AB20" i="19"/>
  <c r="AW111" i="19"/>
  <c r="AW17" i="19" s="1"/>
  <c r="AA17" i="19"/>
  <c r="AZ107" i="19"/>
  <c r="AZ13" i="19" s="1"/>
  <c r="AD13" i="19"/>
  <c r="AT60" i="19"/>
  <c r="AX54" i="19"/>
  <c r="AW55" i="19"/>
  <c r="BA51" i="19"/>
  <c r="BC49" i="19"/>
  <c r="BD48" i="19"/>
  <c r="BK41" i="19"/>
  <c r="AU85" i="19"/>
  <c r="AV114" i="19"/>
  <c r="AV20" i="19" s="1"/>
  <c r="Z20" i="19"/>
  <c r="AT84" i="19"/>
  <c r="BG95" i="19" s="1"/>
  <c r="AU57" i="19"/>
  <c r="AV56" i="19"/>
  <c r="AZ52" i="19"/>
  <c r="BG45" i="19"/>
  <c r="BH44" i="19"/>
  <c r="BE47" i="19"/>
  <c r="BA107" i="19"/>
  <c r="BA13" i="19" s="1"/>
  <c r="AE13" i="19"/>
  <c r="AU145" i="19"/>
  <c r="AU20" i="19" s="1"/>
  <c r="Y20" i="19"/>
  <c r="BJ42" i="19"/>
  <c r="BC104" i="19"/>
  <c r="BC10" i="19" s="1"/>
  <c r="AG10" i="19"/>
  <c r="AV85" i="19"/>
  <c r="BB104" i="19"/>
  <c r="BB10" i="19" s="1"/>
  <c r="AF10" i="19"/>
  <c r="BK40" i="19"/>
  <c r="AY110" i="19"/>
  <c r="AY16" i="19" s="1"/>
  <c r="AC16" i="19"/>
  <c r="BB50" i="19"/>
  <c r="BI43" i="19"/>
  <c r="BF46" i="19"/>
  <c r="F116" i="19"/>
  <c r="F21" i="19"/>
  <c r="C87" i="19"/>
  <c r="AE52" i="19"/>
  <c r="D116" i="19"/>
  <c r="D21" i="19"/>
  <c r="AJ47" i="19"/>
  <c r="AD53" i="19"/>
  <c r="D87" i="19"/>
  <c r="G112" i="19"/>
  <c r="G17" i="19"/>
  <c r="H109" i="19"/>
  <c r="H14" i="19"/>
  <c r="Y58" i="19"/>
  <c r="AH49" i="19"/>
  <c r="AF51" i="19"/>
  <c r="AC54" i="19"/>
  <c r="L103" i="19"/>
  <c r="L8" i="19"/>
  <c r="AG50" i="19"/>
  <c r="AA56" i="19"/>
  <c r="AN43" i="19"/>
  <c r="C147" i="19"/>
  <c r="C21" i="19"/>
  <c r="AB55" i="19"/>
  <c r="AI48" i="19"/>
  <c r="J106" i="19"/>
  <c r="J11" i="19"/>
  <c r="AL45" i="19"/>
  <c r="AM44" i="19"/>
  <c r="E113" i="19"/>
  <c r="E18" i="19"/>
  <c r="K106" i="19"/>
  <c r="K11" i="19"/>
  <c r="AP42" i="19"/>
  <c r="Z57" i="19"/>
  <c r="I109" i="19"/>
  <c r="I14" i="19"/>
  <c r="AK46" i="19"/>
  <c r="X424" i="19"/>
  <c r="B20" i="19"/>
  <c r="X61" i="19"/>
  <c r="B86" i="19"/>
  <c r="X85" i="19"/>
  <c r="H612" i="19"/>
  <c r="AD612" i="19" s="1"/>
  <c r="AZ612" i="19" s="1"/>
  <c r="BG622" i="19"/>
  <c r="AK622" i="19"/>
  <c r="P215" i="27" s="1"/>
  <c r="P221" i="27" s="1"/>
  <c r="P223" i="27" s="1"/>
  <c r="C612" i="19"/>
  <c r="Y612" i="19" s="1"/>
  <c r="AU612" i="19" s="1"/>
  <c r="E581" i="19"/>
  <c r="AA581" i="19" s="1"/>
  <c r="AW581" i="19" s="1"/>
  <c r="BI591" i="19"/>
  <c r="AM591" i="19"/>
  <c r="R204" i="27" s="1"/>
  <c r="R210" i="27" s="1"/>
  <c r="R212" i="27" s="1"/>
  <c r="G581" i="19"/>
  <c r="AC581" i="19" s="1"/>
  <c r="AY581" i="19" s="1"/>
  <c r="F550" i="19"/>
  <c r="AB550" i="19" s="1"/>
  <c r="AX550" i="19" s="1"/>
  <c r="BF560" i="19"/>
  <c r="AJ560" i="19"/>
  <c r="O193" i="27" s="1"/>
  <c r="O199" i="27" s="1"/>
  <c r="O201" i="27" s="1"/>
  <c r="BH529" i="19"/>
  <c r="AL529" i="19"/>
  <c r="Q182" i="27" s="1"/>
  <c r="Q188" i="27" s="1"/>
  <c r="Q190" i="27" s="1"/>
  <c r="D519" i="19"/>
  <c r="Z519" i="19" s="1"/>
  <c r="AV519" i="19" s="1"/>
  <c r="BG498" i="19"/>
  <c r="AK498" i="19"/>
  <c r="P171" i="27" s="1"/>
  <c r="P177" i="27" s="1"/>
  <c r="P179" i="27" s="1"/>
  <c r="C488" i="19"/>
  <c r="Y488" i="19" s="1"/>
  <c r="AU488" i="19" s="1"/>
  <c r="AI436" i="19"/>
  <c r="N149" i="27" s="1"/>
  <c r="N155" i="27" s="1"/>
  <c r="N157" i="27" s="1"/>
  <c r="B425" i="19"/>
  <c r="BK405" i="19"/>
  <c r="AO405" i="19"/>
  <c r="T138" i="27" s="1"/>
  <c r="T144" i="27" s="1"/>
  <c r="T146" i="27" s="1"/>
  <c r="G395" i="19"/>
  <c r="AC395" i="19" s="1"/>
  <c r="AY395" i="19" s="1"/>
  <c r="BH374" i="19"/>
  <c r="AL374" i="19"/>
  <c r="Q127" i="27" s="1"/>
  <c r="Q133" i="27" s="1"/>
  <c r="Q135" i="27" s="1"/>
  <c r="D364" i="19"/>
  <c r="Z364" i="19" s="1"/>
  <c r="AV364" i="19" s="1"/>
  <c r="P16" i="11"/>
  <c r="BI343" i="19"/>
  <c r="AM343" i="19"/>
  <c r="R116" i="27" s="1"/>
  <c r="R122" i="27" s="1"/>
  <c r="R124" i="27" s="1"/>
  <c r="AA333" i="19"/>
  <c r="AW333" i="19" s="1"/>
  <c r="Y302" i="19"/>
  <c r="AB302" i="19"/>
  <c r="BG312" i="19"/>
  <c r="O15" i="11" s="1"/>
  <c r="AK312" i="19"/>
  <c r="P105" i="27" s="1"/>
  <c r="P111" i="27" s="1"/>
  <c r="P113" i="27" s="1"/>
  <c r="AA271" i="19"/>
  <c r="AW271" i="19" s="1"/>
  <c r="BG281" i="19"/>
  <c r="AK281" i="19"/>
  <c r="P94" i="27" s="1"/>
  <c r="P100" i="27" s="1"/>
  <c r="P102" i="27" s="1"/>
  <c r="M12" i="11"/>
  <c r="M9" i="10" s="1"/>
  <c r="M13" i="11"/>
  <c r="M10" i="10" s="1"/>
  <c r="AC240" i="19"/>
  <c r="AY240" i="19" s="1"/>
  <c r="BF250" i="19"/>
  <c r="AJ250" i="19"/>
  <c r="O83" i="27" s="1"/>
  <c r="O89" i="27" s="1"/>
  <c r="O91" i="27" s="1"/>
  <c r="Z240" i="19"/>
  <c r="AV240" i="19" s="1"/>
  <c r="Y239" i="19"/>
  <c r="AU239" i="19" s="1"/>
  <c r="AT177" i="19"/>
  <c r="BG188" i="19" s="1"/>
  <c r="AK188" i="19"/>
  <c r="P61" i="27" s="1"/>
  <c r="P67" i="27" s="1"/>
  <c r="P69" i="27" s="1"/>
  <c r="X178" i="19"/>
  <c r="AL188" i="19" s="1"/>
  <c r="Q61" i="27" s="1"/>
  <c r="Q67" i="27" s="1"/>
  <c r="Q69" i="27" s="1"/>
  <c r="AA178" i="19"/>
  <c r="AW178" i="19" s="1"/>
  <c r="I22" i="14"/>
  <c r="Y146" i="19"/>
  <c r="L126" i="19"/>
  <c r="J10" i="11"/>
  <c r="J7" i="10" s="1"/>
  <c r="L12" i="6"/>
  <c r="L16" i="14" s="1"/>
  <c r="AG105" i="19"/>
  <c r="AB115" i="19"/>
  <c r="AD108" i="19"/>
  <c r="AF105" i="19"/>
  <c r="AE108" i="19"/>
  <c r="AG126" i="19"/>
  <c r="L39" i="27" s="1"/>
  <c r="BC126" i="19"/>
  <c r="Z115" i="19"/>
  <c r="AC111" i="19"/>
  <c r="AA112" i="19"/>
  <c r="Z86" i="19"/>
  <c r="Y86" i="19"/>
  <c r="AK95" i="19"/>
  <c r="P28" i="27" s="1"/>
  <c r="D6" i="9"/>
  <c r="E5" i="17"/>
  <c r="E6" i="17"/>
  <c r="C25" i="14"/>
  <c r="C26" i="14" s="1"/>
  <c r="N76" i="3"/>
  <c r="L21" i="3"/>
  <c r="O63" i="4"/>
  <c r="M102" i="19" s="1"/>
  <c r="L22" i="3"/>
  <c r="N66" i="4"/>
  <c r="L18" i="9" s="1"/>
  <c r="L24" i="3"/>
  <c r="O65" i="4"/>
  <c r="AP41" i="19"/>
  <c r="AP40" i="19"/>
  <c r="AO64" i="19"/>
  <c r="T17" i="27" s="1"/>
  <c r="Q426" i="19" l="1"/>
  <c r="AM425" i="19"/>
  <c r="BI425" i="19" s="1"/>
  <c r="T488" i="19"/>
  <c r="AP487" i="19"/>
  <c r="BL487" i="19" s="1"/>
  <c r="S488" i="19"/>
  <c r="AO487" i="19"/>
  <c r="BK487" i="19" s="1"/>
  <c r="J643" i="19"/>
  <c r="AF642" i="19"/>
  <c r="BB642" i="19" s="1"/>
  <c r="L457" i="19"/>
  <c r="AH456" i="19"/>
  <c r="BD456" i="19" s="1"/>
  <c r="K550" i="19"/>
  <c r="AG549" i="19"/>
  <c r="BC549" i="19" s="1"/>
  <c r="Q395" i="19"/>
  <c r="AM394" i="19"/>
  <c r="BI394" i="19" s="1"/>
  <c r="R427" i="19"/>
  <c r="AN426" i="19"/>
  <c r="BJ426" i="19" s="1"/>
  <c r="T395" i="19"/>
  <c r="AP394" i="19"/>
  <c r="BL394" i="19" s="1"/>
  <c r="R397" i="19"/>
  <c r="AN396" i="19"/>
  <c r="BJ396" i="19" s="1"/>
  <c r="N457" i="19"/>
  <c r="AJ456" i="19"/>
  <c r="BF456" i="19" s="1"/>
  <c r="K520" i="19"/>
  <c r="AG519" i="19"/>
  <c r="BC519" i="19" s="1"/>
  <c r="N395" i="19"/>
  <c r="AJ394" i="19"/>
  <c r="BF394" i="19" s="1"/>
  <c r="S643" i="19"/>
  <c r="AO642" i="19"/>
  <c r="BK642" i="19" s="1"/>
  <c r="J488" i="19"/>
  <c r="AF487" i="19"/>
  <c r="BB487" i="19" s="1"/>
  <c r="L32" i="19"/>
  <c r="E166" i="28"/>
  <c r="E168" i="28" s="1"/>
  <c r="L232" i="28"/>
  <c r="L234" i="28" s="1"/>
  <c r="V111" i="28"/>
  <c r="V113" i="28" s="1"/>
  <c r="L155" i="28"/>
  <c r="L157" i="28" s="1"/>
  <c r="N210" i="28"/>
  <c r="N212" i="28" s="1"/>
  <c r="N100" i="28"/>
  <c r="N102" i="28" s="1"/>
  <c r="G133" i="28"/>
  <c r="G135" i="28" s="1"/>
  <c r="F199" i="28"/>
  <c r="F201" i="28" s="1"/>
  <c r="K111" i="28"/>
  <c r="K113" i="28" s="1"/>
  <c r="D155" i="28"/>
  <c r="D157" i="28" s="1"/>
  <c r="G210" i="28"/>
  <c r="G212" i="28" s="1"/>
  <c r="R111" i="28"/>
  <c r="R113" i="28" s="1"/>
  <c r="C144" i="28"/>
  <c r="C146" i="28" s="1"/>
  <c r="M232" i="28"/>
  <c r="M234" i="28" s="1"/>
  <c r="V78" i="28"/>
  <c r="V80" i="28" s="1"/>
  <c r="D144" i="28"/>
  <c r="D146" i="28" s="1"/>
  <c r="V188" i="28"/>
  <c r="V190" i="28" s="1"/>
  <c r="N67" i="28"/>
  <c r="N69" i="28" s="1"/>
  <c r="C166" i="28"/>
  <c r="C168" i="28" s="1"/>
  <c r="P210" i="28"/>
  <c r="P212" i="28" s="1"/>
  <c r="D100" i="28"/>
  <c r="D102" i="28" s="1"/>
  <c r="I155" i="28"/>
  <c r="I157" i="28" s="1"/>
  <c r="K232" i="28"/>
  <c r="K234" i="28" s="1"/>
  <c r="C221" i="28"/>
  <c r="C223" i="28" s="1"/>
  <c r="C199" i="28"/>
  <c r="C201" i="28" s="1"/>
  <c r="N166" i="28"/>
  <c r="N168" i="28" s="1"/>
  <c r="F133" i="28"/>
  <c r="F135" i="28" s="1"/>
  <c r="K122" i="28"/>
  <c r="K124" i="28" s="1"/>
  <c r="S78" i="28"/>
  <c r="S80" i="28" s="1"/>
  <c r="S67" i="28"/>
  <c r="S69" i="28" s="1"/>
  <c r="R155" i="28"/>
  <c r="R157" i="28" s="1"/>
  <c r="U144" i="28"/>
  <c r="U146" i="28" s="1"/>
  <c r="S122" i="28"/>
  <c r="S124" i="28" s="1"/>
  <c r="T100" i="28"/>
  <c r="T102" i="28" s="1"/>
  <c r="C78" i="28"/>
  <c r="C80" i="28" s="1"/>
  <c r="G67" i="28"/>
  <c r="G69" i="28" s="1"/>
  <c r="U166" i="28"/>
  <c r="U168" i="28" s="1"/>
  <c r="H232" i="28"/>
  <c r="H234" i="28" s="1"/>
  <c r="M111" i="28"/>
  <c r="M113" i="28" s="1"/>
  <c r="F166" i="28"/>
  <c r="F168" i="28" s="1"/>
  <c r="V210" i="28"/>
  <c r="V212" i="28" s="1"/>
  <c r="V100" i="28"/>
  <c r="V102" i="28" s="1"/>
  <c r="O133" i="28"/>
  <c r="O135" i="28" s="1"/>
  <c r="N199" i="28"/>
  <c r="N201" i="28" s="1"/>
  <c r="G111" i="28"/>
  <c r="G113" i="28" s="1"/>
  <c r="E155" i="28"/>
  <c r="E157" i="28" s="1"/>
  <c r="R221" i="28"/>
  <c r="R223" i="28" s="1"/>
  <c r="L111" i="28"/>
  <c r="L113" i="28" s="1"/>
  <c r="N155" i="28"/>
  <c r="N157" i="28" s="1"/>
  <c r="U232" i="28"/>
  <c r="U234" i="28" s="1"/>
  <c r="R100" i="28"/>
  <c r="R102" i="28" s="1"/>
  <c r="F155" i="28"/>
  <c r="F157" i="28" s="1"/>
  <c r="M188" i="28"/>
  <c r="M190" i="28" s="1"/>
  <c r="V67" i="28"/>
  <c r="V69" i="28" s="1"/>
  <c r="K177" i="28"/>
  <c r="K179" i="28" s="1"/>
  <c r="E221" i="28"/>
  <c r="E223" i="28" s="1"/>
  <c r="E111" i="28"/>
  <c r="E113" i="28" s="1"/>
  <c r="D166" i="28"/>
  <c r="D168" i="28" s="1"/>
  <c r="G232" i="28"/>
  <c r="G234" i="28" s="1"/>
  <c r="D221" i="28"/>
  <c r="D223" i="28" s="1"/>
  <c r="D199" i="28"/>
  <c r="D201" i="28" s="1"/>
  <c r="C188" i="28"/>
  <c r="C190" i="28" s="1"/>
  <c r="Q166" i="28"/>
  <c r="Q168" i="28" s="1"/>
  <c r="S133" i="28"/>
  <c r="S135" i="28" s="1"/>
  <c r="T122" i="28"/>
  <c r="T124" i="28" s="1"/>
  <c r="T78" i="28"/>
  <c r="T80" i="28" s="1"/>
  <c r="T67" i="28"/>
  <c r="T69" i="28" s="1"/>
  <c r="P133" i="28"/>
  <c r="P135" i="28" s="1"/>
  <c r="M166" i="28"/>
  <c r="M168" i="28" s="1"/>
  <c r="R78" i="28"/>
  <c r="R80" i="28" s="1"/>
  <c r="R188" i="28"/>
  <c r="R190" i="28" s="1"/>
  <c r="M78" i="28"/>
  <c r="M80" i="28" s="1"/>
  <c r="U111" i="28"/>
  <c r="U113" i="28" s="1"/>
  <c r="S177" i="28"/>
  <c r="S179" i="28" s="1"/>
  <c r="O232" i="28"/>
  <c r="O234" i="28" s="1"/>
  <c r="U100" i="28"/>
  <c r="U102" i="28" s="1"/>
  <c r="S144" i="28"/>
  <c r="S146" i="28" s="1"/>
  <c r="V199" i="28"/>
  <c r="V201" i="28" s="1"/>
  <c r="R122" i="28"/>
  <c r="R124" i="28" s="1"/>
  <c r="M155" i="28"/>
  <c r="M157" i="28" s="1"/>
  <c r="M221" i="28"/>
  <c r="M223" i="28" s="1"/>
  <c r="C122" i="28"/>
  <c r="C124" i="28" s="1"/>
  <c r="V155" i="28"/>
  <c r="V157" i="28" s="1"/>
  <c r="L100" i="28"/>
  <c r="L102" i="28" s="1"/>
  <c r="S155" i="28"/>
  <c r="S157" i="28" s="1"/>
  <c r="U188" i="28"/>
  <c r="U190" i="28" s="1"/>
  <c r="O100" i="28"/>
  <c r="O102" i="28" s="1"/>
  <c r="E177" i="28"/>
  <c r="E179" i="28" s="1"/>
  <c r="F221" i="28"/>
  <c r="F223" i="28" s="1"/>
  <c r="P122" i="28"/>
  <c r="P124" i="28" s="1"/>
  <c r="K188" i="28"/>
  <c r="K190" i="28" s="1"/>
  <c r="C232" i="28"/>
  <c r="C234" i="28" s="1"/>
  <c r="S221" i="28"/>
  <c r="S223" i="28" s="1"/>
  <c r="C210" i="28"/>
  <c r="C212" i="28" s="1"/>
  <c r="S199" i="28"/>
  <c r="S201" i="28" s="1"/>
  <c r="E188" i="28"/>
  <c r="E190" i="28" s="1"/>
  <c r="D177" i="28"/>
  <c r="D179" i="28" s="1"/>
  <c r="C133" i="28"/>
  <c r="C135" i="28" s="1"/>
  <c r="D188" i="28"/>
  <c r="D190" i="28" s="1"/>
  <c r="O221" i="28"/>
  <c r="O223" i="28" s="1"/>
  <c r="L78" i="28"/>
  <c r="L80" i="28" s="1"/>
  <c r="L188" i="28"/>
  <c r="L190" i="28" s="1"/>
  <c r="O78" i="28"/>
  <c r="O80" i="28" s="1"/>
  <c r="E122" i="28"/>
  <c r="E124" i="28" s="1"/>
  <c r="O188" i="28"/>
  <c r="O190" i="28" s="1"/>
  <c r="L67" i="28"/>
  <c r="L69" i="28" s="1"/>
  <c r="F122" i="28"/>
  <c r="F124" i="28" s="1"/>
  <c r="H166" i="28"/>
  <c r="H168" i="28" s="1"/>
  <c r="T210" i="28"/>
  <c r="T212" i="28" s="1"/>
  <c r="K133" i="28"/>
  <c r="K135" i="28" s="1"/>
  <c r="U155" i="28"/>
  <c r="U157" i="28" s="1"/>
  <c r="E232" i="28"/>
  <c r="E234" i="28" s="1"/>
  <c r="L122" i="28"/>
  <c r="L124" i="28" s="1"/>
  <c r="K166" i="28"/>
  <c r="K168" i="28" s="1"/>
  <c r="E67" i="28"/>
  <c r="E69" i="28" s="1"/>
  <c r="O111" i="28"/>
  <c r="O113" i="28" s="1"/>
  <c r="R166" i="28"/>
  <c r="R168" i="28" s="1"/>
  <c r="O210" i="28"/>
  <c r="O212" i="28" s="1"/>
  <c r="D111" i="28"/>
  <c r="D113" i="28" s="1"/>
  <c r="M177" i="28"/>
  <c r="M179" i="28" s="1"/>
  <c r="N221" i="28"/>
  <c r="N223" i="28" s="1"/>
  <c r="E133" i="28"/>
  <c r="E135" i="28" s="1"/>
  <c r="G188" i="28"/>
  <c r="G190" i="28" s="1"/>
  <c r="S232" i="28"/>
  <c r="S234" i="28" s="1"/>
  <c r="K221" i="28"/>
  <c r="K223" i="28" s="1"/>
  <c r="S210" i="28"/>
  <c r="S212" i="28" s="1"/>
  <c r="T199" i="28"/>
  <c r="T201" i="28" s="1"/>
  <c r="Q188" i="28"/>
  <c r="Q190" i="28" s="1"/>
  <c r="L177" i="28"/>
  <c r="L179" i="28" s="1"/>
  <c r="T133" i="28"/>
  <c r="T135" i="28" s="1"/>
  <c r="Q111" i="28"/>
  <c r="Q113" i="28" s="1"/>
  <c r="E100" i="28"/>
  <c r="E102" i="28" s="1"/>
  <c r="N111" i="28"/>
  <c r="N113" i="28" s="1"/>
  <c r="D210" i="28"/>
  <c r="D212" i="28" s="1"/>
  <c r="K199" i="28"/>
  <c r="K201" i="28" s="1"/>
  <c r="T111" i="28"/>
  <c r="T113" i="28" s="1"/>
  <c r="H78" i="28"/>
  <c r="H80" i="28" s="1"/>
  <c r="M210" i="28"/>
  <c r="M212" i="28" s="1"/>
  <c r="Q100" i="28"/>
  <c r="Q102" i="28" s="1"/>
  <c r="M122" i="28"/>
  <c r="M124" i="28" s="1"/>
  <c r="E199" i="28"/>
  <c r="E201" i="28" s="1"/>
  <c r="O67" i="28"/>
  <c r="O69" i="28" s="1"/>
  <c r="N122" i="28"/>
  <c r="N124" i="28" s="1"/>
  <c r="S166" i="28"/>
  <c r="S168" i="28" s="1"/>
  <c r="L221" i="28"/>
  <c r="L223" i="28" s="1"/>
  <c r="U133" i="28"/>
  <c r="U135" i="28" s="1"/>
  <c r="I166" i="28"/>
  <c r="I168" i="28" s="1"/>
  <c r="E78" i="28"/>
  <c r="E80" i="28" s="1"/>
  <c r="U122" i="28"/>
  <c r="U124" i="28" s="1"/>
  <c r="G199" i="28"/>
  <c r="G201" i="28" s="1"/>
  <c r="M67" i="28"/>
  <c r="M69" i="28" s="1"/>
  <c r="D122" i="28"/>
  <c r="D124" i="28" s="1"/>
  <c r="L166" i="28"/>
  <c r="L168" i="28" s="1"/>
  <c r="F232" i="28"/>
  <c r="F234" i="28" s="1"/>
  <c r="O122" i="28"/>
  <c r="O124" i="28" s="1"/>
  <c r="U177" i="28"/>
  <c r="U179" i="28" s="1"/>
  <c r="V221" i="28"/>
  <c r="V223" i="28" s="1"/>
  <c r="K144" i="28"/>
  <c r="K146" i="28" s="1"/>
  <c r="R199" i="28"/>
  <c r="R201" i="28" s="1"/>
  <c r="T232" i="28"/>
  <c r="T234" i="28" s="1"/>
  <c r="T221" i="28"/>
  <c r="T223" i="28" s="1"/>
  <c r="S188" i="28"/>
  <c r="S190" i="28" s="1"/>
  <c r="S111" i="28"/>
  <c r="S113" i="28" s="1"/>
  <c r="S100" i="28"/>
  <c r="S102" i="28" s="1"/>
  <c r="T155" i="28"/>
  <c r="T157" i="28" s="1"/>
  <c r="Q155" i="28"/>
  <c r="Q157" i="28" s="1"/>
  <c r="L144" i="28"/>
  <c r="L146" i="28" s="1"/>
  <c r="U210" i="28"/>
  <c r="U212" i="28" s="1"/>
  <c r="M100" i="28"/>
  <c r="M102" i="28" s="1"/>
  <c r="N133" i="28"/>
  <c r="N135" i="28" s="1"/>
  <c r="M199" i="28"/>
  <c r="M201" i="28" s="1"/>
  <c r="D78" i="28"/>
  <c r="D80" i="28" s="1"/>
  <c r="V122" i="28"/>
  <c r="V124" i="28" s="1"/>
  <c r="R177" i="28"/>
  <c r="R179" i="28" s="1"/>
  <c r="D232" i="28"/>
  <c r="D234" i="28" s="1"/>
  <c r="H133" i="28"/>
  <c r="H135" i="28" s="1"/>
  <c r="T166" i="28"/>
  <c r="T168" i="28" s="1"/>
  <c r="U78" i="28"/>
  <c r="U80" i="28" s="1"/>
  <c r="G122" i="28"/>
  <c r="G124" i="28" s="1"/>
  <c r="R210" i="28"/>
  <c r="R212" i="28" s="1"/>
  <c r="U67" i="28"/>
  <c r="U69" i="28" s="1"/>
  <c r="H122" i="28"/>
  <c r="H124" i="28" s="1"/>
  <c r="V166" i="28"/>
  <c r="V168" i="28" s="1"/>
  <c r="N232" i="28"/>
  <c r="N234" i="28" s="1"/>
  <c r="D133" i="28"/>
  <c r="D135" i="28" s="1"/>
  <c r="L199" i="28"/>
  <c r="L201" i="28" s="1"/>
  <c r="K78" i="28"/>
  <c r="K80" i="28" s="1"/>
  <c r="E144" i="28"/>
  <c r="E146" i="28" s="1"/>
  <c r="E210" i="28"/>
  <c r="E212" i="28" s="1"/>
  <c r="I188" i="28"/>
  <c r="I190" i="28" s="1"/>
  <c r="C111" i="28"/>
  <c r="C113" i="28" s="1"/>
  <c r="C100" i="28"/>
  <c r="C102" i="28" s="1"/>
  <c r="K67" i="28"/>
  <c r="K69" i="28" s="1"/>
  <c r="F100" i="28"/>
  <c r="F102" i="28" s="1"/>
  <c r="Q89" i="28"/>
  <c r="Q91" i="28" s="1"/>
  <c r="K155" i="28"/>
  <c r="K157" i="28" s="1"/>
  <c r="U221" i="28"/>
  <c r="U223" i="28" s="1"/>
  <c r="F111" i="28"/>
  <c r="F113" i="28" s="1"/>
  <c r="V133" i="28"/>
  <c r="V135" i="28" s="1"/>
  <c r="U199" i="28"/>
  <c r="U201" i="28" s="1"/>
  <c r="P78" i="28"/>
  <c r="P80" i="28" s="1"/>
  <c r="I122" i="28"/>
  <c r="I124" i="28" s="1"/>
  <c r="T177" i="28"/>
  <c r="T179" i="28" s="1"/>
  <c r="P232" i="28"/>
  <c r="P234" i="28" s="1"/>
  <c r="R144" i="28"/>
  <c r="R146" i="28" s="1"/>
  <c r="C177" i="28"/>
  <c r="C179" i="28" s="1"/>
  <c r="K100" i="28"/>
  <c r="K102" i="28" s="1"/>
  <c r="R133" i="28"/>
  <c r="R135" i="28" s="1"/>
  <c r="L210" i="28"/>
  <c r="L212" i="28" s="1"/>
  <c r="F78" i="28"/>
  <c r="F80" i="28" s="1"/>
  <c r="M133" i="28"/>
  <c r="M135" i="28" s="1"/>
  <c r="F188" i="28"/>
  <c r="F190" i="28" s="1"/>
  <c r="V232" i="28"/>
  <c r="V234" i="28" s="1"/>
  <c r="H155" i="28"/>
  <c r="H157" i="28" s="1"/>
  <c r="O199" i="28"/>
  <c r="O201" i="28" s="1"/>
  <c r="G78" i="28"/>
  <c r="G80" i="28" s="1"/>
  <c r="M144" i="28"/>
  <c r="M146" i="28" s="1"/>
  <c r="G221" i="28"/>
  <c r="G223" i="28" s="1"/>
  <c r="T188" i="28"/>
  <c r="T190" i="28" s="1"/>
  <c r="C155" i="28"/>
  <c r="C157" i="28" s="1"/>
  <c r="I111" i="28"/>
  <c r="I113" i="28" s="1"/>
  <c r="I100" i="28"/>
  <c r="I102" i="28" s="1"/>
  <c r="C67" i="28"/>
  <c r="C69" i="28" s="1"/>
  <c r="P166" i="28"/>
  <c r="P168" i="28" s="1"/>
  <c r="R232" i="28"/>
  <c r="R234" i="28" s="1"/>
  <c r="F210" i="28"/>
  <c r="F212" i="28" s="1"/>
  <c r="Q122" i="28"/>
  <c r="Q124" i="28" s="1"/>
  <c r="R67" i="28"/>
  <c r="R69" i="28" s="1"/>
  <c r="T144" i="28"/>
  <c r="T146" i="28" s="1"/>
  <c r="K210" i="28"/>
  <c r="K212" i="28" s="1"/>
  <c r="G100" i="28"/>
  <c r="G102" i="28" s="1"/>
  <c r="L133" i="28"/>
  <c r="L135" i="28" s="1"/>
  <c r="H210" i="28"/>
  <c r="H212" i="28" s="1"/>
  <c r="N78" i="28"/>
  <c r="N80" i="28" s="1"/>
  <c r="N188" i="28"/>
  <c r="N190" i="28" s="1"/>
  <c r="F67" i="28"/>
  <c r="F69" i="28" s="1"/>
  <c r="D67" i="28"/>
  <c r="D69" i="28" s="1"/>
  <c r="J177" i="28"/>
  <c r="J179" i="28" s="1"/>
  <c r="F144" i="28"/>
  <c r="F146" i="28" s="1"/>
  <c r="O89" i="28"/>
  <c r="O91" i="28" s="1"/>
  <c r="I210" i="28"/>
  <c r="I212" i="28" s="1"/>
  <c r="Q78" i="28"/>
  <c r="Q80" i="28" s="1"/>
  <c r="J100" i="28"/>
  <c r="J102" i="28" s="1"/>
  <c r="P111" i="28"/>
  <c r="P113" i="28" s="1"/>
  <c r="K89" i="28"/>
  <c r="K91" i="28" s="1"/>
  <c r="J199" i="28"/>
  <c r="J201" i="28" s="1"/>
  <c r="O155" i="28"/>
  <c r="O157" i="28" s="1"/>
  <c r="N144" i="28"/>
  <c r="N146" i="28" s="1"/>
  <c r="P67" i="28"/>
  <c r="P69" i="28" s="1"/>
  <c r="J67" i="28"/>
  <c r="J69" i="28" s="1"/>
  <c r="V177" i="28"/>
  <c r="V179" i="28" s="1"/>
  <c r="J166" i="28"/>
  <c r="J168" i="28" s="1"/>
  <c r="L89" i="28"/>
  <c r="L91" i="28" s="1"/>
  <c r="P89" i="28"/>
  <c r="P91" i="28" s="1"/>
  <c r="J111" i="28"/>
  <c r="J113" i="28" s="1"/>
  <c r="O144" i="28"/>
  <c r="O146" i="28" s="1"/>
  <c r="F89" i="28"/>
  <c r="F91" i="28" s="1"/>
  <c r="Q221" i="28"/>
  <c r="Q223" i="28" s="1"/>
  <c r="C89" i="28"/>
  <c r="C91" i="28" s="1"/>
  <c r="J122" i="28"/>
  <c r="J124" i="28" s="1"/>
  <c r="H100" i="28"/>
  <c r="H102" i="28" s="1"/>
  <c r="I221" i="28"/>
  <c r="I223" i="28" s="1"/>
  <c r="Q199" i="28"/>
  <c r="Q201" i="28" s="1"/>
  <c r="I89" i="28"/>
  <c r="I91" i="28" s="1"/>
  <c r="I199" i="28"/>
  <c r="I201" i="28" s="1"/>
  <c r="Q177" i="28"/>
  <c r="Q179" i="28" s="1"/>
  <c r="J144" i="28"/>
  <c r="J146" i="28" s="1"/>
  <c r="I133" i="28"/>
  <c r="I135" i="28" s="1"/>
  <c r="G89" i="28"/>
  <c r="G91" i="28" s="1"/>
  <c r="J89" i="28"/>
  <c r="J91" i="28" s="1"/>
  <c r="J210" i="28"/>
  <c r="J212" i="28" s="1"/>
  <c r="Q67" i="28"/>
  <c r="Q69" i="28" s="1"/>
  <c r="N177" i="28"/>
  <c r="N179" i="28" s="1"/>
  <c r="P144" i="28"/>
  <c r="P146" i="28" s="1"/>
  <c r="U89" i="28"/>
  <c r="U91" i="28" s="1"/>
  <c r="D89" i="28"/>
  <c r="D91" i="28" s="1"/>
  <c r="H188" i="28"/>
  <c r="H190" i="28" s="1"/>
  <c r="G166" i="28"/>
  <c r="G168" i="28" s="1"/>
  <c r="J188" i="28"/>
  <c r="J190" i="28" s="1"/>
  <c r="H111" i="28"/>
  <c r="H113" i="28" s="1"/>
  <c r="F177" i="28"/>
  <c r="F179" i="28" s="1"/>
  <c r="O166" i="28"/>
  <c r="O168" i="28" s="1"/>
  <c r="H89" i="28"/>
  <c r="H91" i="28" s="1"/>
  <c r="N89" i="28"/>
  <c r="N91" i="28" s="1"/>
  <c r="O177" i="28"/>
  <c r="O179" i="28" s="1"/>
  <c r="I144" i="28"/>
  <c r="I146" i="28" s="1"/>
  <c r="I232" i="28"/>
  <c r="I234" i="28" s="1"/>
  <c r="P177" i="28"/>
  <c r="P179" i="28" s="1"/>
  <c r="V89" i="28"/>
  <c r="V91" i="28" s="1"/>
  <c r="M89" i="28"/>
  <c r="M91" i="28" s="1"/>
  <c r="P221" i="28"/>
  <c r="P223" i="28" s="1"/>
  <c r="T89" i="28"/>
  <c r="T91" i="28" s="1"/>
  <c r="P199" i="28"/>
  <c r="P201" i="28" s="1"/>
  <c r="J155" i="28"/>
  <c r="J157" i="28" s="1"/>
  <c r="G177" i="28"/>
  <c r="G179" i="28" s="1"/>
  <c r="H144" i="28"/>
  <c r="H146" i="28" s="1"/>
  <c r="H67" i="28"/>
  <c r="H69" i="28" s="1"/>
  <c r="H177" i="28"/>
  <c r="H179" i="28" s="1"/>
  <c r="J221" i="28"/>
  <c r="J223" i="28" s="1"/>
  <c r="G144" i="28"/>
  <c r="G146" i="28" s="1"/>
  <c r="R89" i="28"/>
  <c r="R91" i="28" s="1"/>
  <c r="P100" i="28"/>
  <c r="P102" i="28" s="1"/>
  <c r="P188" i="28"/>
  <c r="P190" i="28" s="1"/>
  <c r="J133" i="28"/>
  <c r="J135" i="28" s="1"/>
  <c r="Q232" i="28"/>
  <c r="Q234" i="28" s="1"/>
  <c r="E89" i="28"/>
  <c r="E91" i="28" s="1"/>
  <c r="Q210" i="28"/>
  <c r="Q212" i="28" s="1"/>
  <c r="I67" i="28"/>
  <c r="I69" i="28" s="1"/>
  <c r="I177" i="28"/>
  <c r="I179" i="28" s="1"/>
  <c r="P155" i="28"/>
  <c r="P157" i="28" s="1"/>
  <c r="I78" i="28"/>
  <c r="I80" i="28" s="1"/>
  <c r="S89" i="28"/>
  <c r="S91" i="28" s="1"/>
  <c r="G155" i="28"/>
  <c r="G157" i="28" s="1"/>
  <c r="V144" i="28"/>
  <c r="V146" i="28" s="1"/>
  <c r="H199" i="28"/>
  <c r="H201" i="28" s="1"/>
  <c r="Q144" i="28"/>
  <c r="Q146" i="28" s="1"/>
  <c r="J232" i="28"/>
  <c r="J234" i="28" s="1"/>
  <c r="Q133" i="28"/>
  <c r="Q135" i="28" s="1"/>
  <c r="H221" i="28"/>
  <c r="H223" i="28" s="1"/>
  <c r="J78" i="28"/>
  <c r="J80" i="28" s="1"/>
  <c r="C45" i="28"/>
  <c r="C47" i="28" s="1"/>
  <c r="J56" i="28"/>
  <c r="J58" i="28" s="1"/>
  <c r="H56" i="28"/>
  <c r="H58" i="28" s="1"/>
  <c r="N45" i="28"/>
  <c r="N47" i="28" s="1"/>
  <c r="D56" i="28"/>
  <c r="D58" i="28" s="1"/>
  <c r="M34" i="28"/>
  <c r="M36" i="28" s="1"/>
  <c r="G23" i="28"/>
  <c r="G25" i="28" s="1"/>
  <c r="T56" i="28"/>
  <c r="T58" i="28" s="1"/>
  <c r="R56" i="28"/>
  <c r="R58" i="28" s="1"/>
  <c r="Q34" i="28"/>
  <c r="Q36" i="28" s="1"/>
  <c r="P56" i="28"/>
  <c r="P58" i="28" s="1"/>
  <c r="C23" i="28"/>
  <c r="C25" i="28" s="1"/>
  <c r="U34" i="28"/>
  <c r="U36" i="28" s="1"/>
  <c r="Q45" i="28"/>
  <c r="Q47" i="28" s="1"/>
  <c r="R45" i="28"/>
  <c r="R47" i="28" s="1"/>
  <c r="V45" i="28"/>
  <c r="V47" i="28" s="1"/>
  <c r="C56" i="28"/>
  <c r="C58" i="28" s="1"/>
  <c r="K56" i="28"/>
  <c r="K58" i="28" s="1"/>
  <c r="G45" i="28"/>
  <c r="G47" i="28" s="1"/>
  <c r="O56" i="28"/>
  <c r="O58" i="28" s="1"/>
  <c r="P34" i="28"/>
  <c r="P36" i="28" s="1"/>
  <c r="T34" i="28"/>
  <c r="T36" i="28" s="1"/>
  <c r="D23" i="28"/>
  <c r="D25" i="28" s="1"/>
  <c r="H45" i="28"/>
  <c r="H47" i="28" s="1"/>
  <c r="L56" i="28"/>
  <c r="L58" i="28" s="1"/>
  <c r="U56" i="28"/>
  <c r="U58" i="28" s="1"/>
  <c r="J23" i="28"/>
  <c r="J25" i="28" s="1"/>
  <c r="P45" i="28"/>
  <c r="P47" i="28" s="1"/>
  <c r="S34" i="28"/>
  <c r="S36" i="28" s="1"/>
  <c r="E45" i="28"/>
  <c r="E47" i="28" s="1"/>
  <c r="U45" i="28"/>
  <c r="U47" i="28" s="1"/>
  <c r="O34" i="28"/>
  <c r="O36" i="28" s="1"/>
  <c r="J34" i="28"/>
  <c r="J36" i="28" s="1"/>
  <c r="H23" i="28"/>
  <c r="H25" i="28" s="1"/>
  <c r="H34" i="28"/>
  <c r="H36" i="28" s="1"/>
  <c r="I23" i="28"/>
  <c r="I25" i="28" s="1"/>
  <c r="K34" i="28"/>
  <c r="K36" i="28" s="1"/>
  <c r="S45" i="28"/>
  <c r="S47" i="28" s="1"/>
  <c r="F56" i="28"/>
  <c r="F58" i="28" s="1"/>
  <c r="M45" i="28"/>
  <c r="M47" i="28" s="1"/>
  <c r="S56" i="28"/>
  <c r="S58" i="28" s="1"/>
  <c r="N56" i="28"/>
  <c r="N58" i="28" s="1"/>
  <c r="G34" i="28"/>
  <c r="G36" i="28" s="1"/>
  <c r="V34" i="28"/>
  <c r="V36" i="28" s="1"/>
  <c r="E23" i="28"/>
  <c r="E25" i="28" s="1"/>
  <c r="E56" i="28"/>
  <c r="E58" i="28" s="1"/>
  <c r="V56" i="28"/>
  <c r="V58" i="28" s="1"/>
  <c r="L45" i="28"/>
  <c r="L47" i="28" s="1"/>
  <c r="F34" i="28"/>
  <c r="F36" i="28" s="1"/>
  <c r="Q56" i="28"/>
  <c r="Q58" i="28" s="1"/>
  <c r="T45" i="28"/>
  <c r="T47" i="28" s="1"/>
  <c r="D45" i="28"/>
  <c r="D47" i="28" s="1"/>
  <c r="E34" i="28"/>
  <c r="E36" i="28" s="1"/>
  <c r="I34" i="28"/>
  <c r="I36" i="28" s="1"/>
  <c r="M56" i="28"/>
  <c r="M58" i="28" s="1"/>
  <c r="G56" i="28"/>
  <c r="G58" i="28" s="1"/>
  <c r="F23" i="28"/>
  <c r="F25" i="28" s="1"/>
  <c r="D34" i="28"/>
  <c r="D36" i="28" s="1"/>
  <c r="R34" i="28"/>
  <c r="R36" i="28" s="1"/>
  <c r="I45" i="28"/>
  <c r="I47" i="28" s="1"/>
  <c r="O45" i="28"/>
  <c r="O47" i="28" s="1"/>
  <c r="C34" i="28"/>
  <c r="C36" i="28" s="1"/>
  <c r="L34" i="28"/>
  <c r="L36" i="28" s="1"/>
  <c r="I56" i="28"/>
  <c r="I58" i="28" s="1"/>
  <c r="N34" i="28"/>
  <c r="N36" i="28" s="1"/>
  <c r="F45" i="28"/>
  <c r="F47" i="28" s="1"/>
  <c r="J45" i="28"/>
  <c r="J47" i="28" s="1"/>
  <c r="K45" i="28"/>
  <c r="K47" i="28" s="1"/>
  <c r="K23" i="28"/>
  <c r="K25" i="28" s="1"/>
  <c r="L23" i="28"/>
  <c r="L25" i="28" s="1"/>
  <c r="N23" i="28"/>
  <c r="N25" i="28" s="1"/>
  <c r="M23" i="28"/>
  <c r="M25" i="28" s="1"/>
  <c r="P23" i="28"/>
  <c r="P25" i="28" s="1"/>
  <c r="O23" i="28"/>
  <c r="O25" i="28" s="1"/>
  <c r="Q23" i="28"/>
  <c r="Q25" i="28" s="1"/>
  <c r="R23" i="28"/>
  <c r="R25" i="28" s="1"/>
  <c r="S23" i="28"/>
  <c r="S25" i="28" s="1"/>
  <c r="T23" i="28"/>
  <c r="T25" i="28" s="1"/>
  <c r="U23" i="28"/>
  <c r="U25" i="28" s="1"/>
  <c r="V23" i="28"/>
  <c r="V25" i="28" s="1"/>
  <c r="D22" i="9"/>
  <c r="C39" i="6" s="1"/>
  <c r="I14" i="26"/>
  <c r="H7" i="29" s="1"/>
  <c r="I11" i="27"/>
  <c r="I13" i="27" s="1"/>
  <c r="H8" i="29" s="1"/>
  <c r="J13" i="26"/>
  <c r="J11" i="27" s="1"/>
  <c r="J13" i="27" s="1"/>
  <c r="I8" i="29" s="1"/>
  <c r="J56" i="9"/>
  <c r="J57" i="9" s="1"/>
  <c r="J22" i="11"/>
  <c r="K56" i="9"/>
  <c r="K57" i="9" s="1"/>
  <c r="L24" i="9"/>
  <c r="N61" i="4"/>
  <c r="L17" i="9" s="1"/>
  <c r="L7" i="27"/>
  <c r="L12" i="27" s="1"/>
  <c r="L8" i="27"/>
  <c r="T23" i="27"/>
  <c r="T25" i="27" s="1"/>
  <c r="P34" i="27"/>
  <c r="P36" i="27" s="1"/>
  <c r="AU302" i="19"/>
  <c r="D221" i="27"/>
  <c r="D223" i="27" s="1"/>
  <c r="AX302" i="19"/>
  <c r="G221" i="27"/>
  <c r="G223" i="27" s="1"/>
  <c r="G6" i="27" s="1"/>
  <c r="G10" i="27" s="1"/>
  <c r="J13" i="9"/>
  <c r="K13" i="9"/>
  <c r="BE436" i="19"/>
  <c r="BK64" i="19"/>
  <c r="BL42" i="19"/>
  <c r="BB105" i="19"/>
  <c r="BB11" i="19" s="1"/>
  <c r="AF11" i="19"/>
  <c r="BJ43" i="19"/>
  <c r="AY54" i="19"/>
  <c r="BF47" i="19"/>
  <c r="AU146" i="19"/>
  <c r="AU21" i="19" s="1"/>
  <c r="Y21" i="19"/>
  <c r="AT424" i="19"/>
  <c r="X20" i="19"/>
  <c r="BG46" i="19"/>
  <c r="AV86" i="19"/>
  <c r="AZ108" i="19"/>
  <c r="AZ14" i="19" s="1"/>
  <c r="AD14" i="19"/>
  <c r="AW112" i="19"/>
  <c r="AW18" i="19" s="1"/>
  <c r="AA18" i="19"/>
  <c r="AX115" i="19"/>
  <c r="AX21" i="19" s="1"/>
  <c r="AB21" i="19"/>
  <c r="BE48" i="19"/>
  <c r="AW56" i="19"/>
  <c r="BB51" i="19"/>
  <c r="AU86" i="19"/>
  <c r="AT85" i="19"/>
  <c r="BI44" i="19"/>
  <c r="AX55" i="19"/>
  <c r="BC50" i="19"/>
  <c r="BD49" i="19"/>
  <c r="AY111" i="19"/>
  <c r="AY17" i="19" s="1"/>
  <c r="AC17" i="19"/>
  <c r="BC105" i="19"/>
  <c r="BC11" i="19" s="1"/>
  <c r="AG11" i="19"/>
  <c r="AV115" i="19"/>
  <c r="AV21" i="19" s="1"/>
  <c r="Z21" i="19"/>
  <c r="BL41" i="19"/>
  <c r="AT61" i="19"/>
  <c r="AV57" i="19"/>
  <c r="BA52" i="19"/>
  <c r="BA108" i="19"/>
  <c r="BA14" i="19" s="1"/>
  <c r="AE14" i="19"/>
  <c r="BH45" i="19"/>
  <c r="AU58" i="19"/>
  <c r="AZ53" i="19"/>
  <c r="AM45" i="19"/>
  <c r="AI49" i="19"/>
  <c r="AN44" i="19"/>
  <c r="L104" i="19"/>
  <c r="L9" i="19"/>
  <c r="AO43" i="19"/>
  <c r="AE53" i="19"/>
  <c r="AH50" i="19"/>
  <c r="AK47" i="19"/>
  <c r="G113" i="19"/>
  <c r="G18" i="19"/>
  <c r="AJ48" i="19"/>
  <c r="K107" i="19"/>
  <c r="K12" i="19"/>
  <c r="AL46" i="19"/>
  <c r="AB56" i="19"/>
  <c r="AA57" i="19"/>
  <c r="AC55" i="19"/>
  <c r="C88" i="19"/>
  <c r="I110" i="19"/>
  <c r="I15" i="19"/>
  <c r="Y59" i="19"/>
  <c r="D88" i="19"/>
  <c r="D117" i="19"/>
  <c r="D22" i="19"/>
  <c r="Z58" i="19"/>
  <c r="M103" i="19"/>
  <c r="M8" i="19"/>
  <c r="E114" i="19"/>
  <c r="E19" i="19"/>
  <c r="J107" i="19"/>
  <c r="J12" i="19"/>
  <c r="C148" i="19"/>
  <c r="C22" i="19"/>
  <c r="AD54" i="19"/>
  <c r="AG51" i="19"/>
  <c r="AF52" i="19"/>
  <c r="H110" i="19"/>
  <c r="H15" i="19"/>
  <c r="F117" i="19"/>
  <c r="F22" i="19"/>
  <c r="B87" i="19"/>
  <c r="X86" i="19"/>
  <c r="X425" i="19"/>
  <c r="B21" i="19"/>
  <c r="X62" i="19"/>
  <c r="C613" i="19"/>
  <c r="Y613" i="19" s="1"/>
  <c r="AU613" i="19" s="1"/>
  <c r="BH622" i="19"/>
  <c r="AL622" i="19"/>
  <c r="Q215" i="27" s="1"/>
  <c r="Q221" i="27" s="1"/>
  <c r="Q223" i="27" s="1"/>
  <c r="H613" i="19"/>
  <c r="AD613" i="19" s="1"/>
  <c r="AZ613" i="19" s="1"/>
  <c r="G582" i="19"/>
  <c r="AC582" i="19" s="1"/>
  <c r="AY582" i="19" s="1"/>
  <c r="BJ591" i="19"/>
  <c r="AN591" i="19"/>
  <c r="S204" i="27" s="1"/>
  <c r="S210" i="27" s="1"/>
  <c r="S212" i="27" s="1"/>
  <c r="E582" i="19"/>
  <c r="AA582" i="19" s="1"/>
  <c r="AW582" i="19" s="1"/>
  <c r="F551" i="19"/>
  <c r="AB551" i="19" s="1"/>
  <c r="AX551" i="19" s="1"/>
  <c r="BG560" i="19"/>
  <c r="AK560" i="19"/>
  <c r="P193" i="27" s="1"/>
  <c r="P199" i="27" s="1"/>
  <c r="P201" i="27" s="1"/>
  <c r="BI529" i="19"/>
  <c r="AM529" i="19"/>
  <c r="R182" i="27" s="1"/>
  <c r="R188" i="27" s="1"/>
  <c r="R190" i="27" s="1"/>
  <c r="D520" i="19"/>
  <c r="Z520" i="19" s="1"/>
  <c r="AV520" i="19" s="1"/>
  <c r="BH498" i="19"/>
  <c r="AL498" i="19"/>
  <c r="Q171" i="27" s="1"/>
  <c r="Q177" i="27" s="1"/>
  <c r="Q179" i="27" s="1"/>
  <c r="C489" i="19"/>
  <c r="Y489" i="19" s="1"/>
  <c r="AU489" i="19" s="1"/>
  <c r="B426" i="19"/>
  <c r="AJ436" i="19"/>
  <c r="O149" i="27" s="1"/>
  <c r="O155" i="27" s="1"/>
  <c r="O157" i="27" s="1"/>
  <c r="BL405" i="19"/>
  <c r="AP405" i="19"/>
  <c r="U138" i="27" s="1"/>
  <c r="U144" i="27" s="1"/>
  <c r="U146" i="27" s="1"/>
  <c r="G396" i="19"/>
  <c r="AC396" i="19" s="1"/>
  <c r="AY396" i="19" s="1"/>
  <c r="Q16" i="11"/>
  <c r="BI374" i="19"/>
  <c r="AM374" i="19"/>
  <c r="R127" i="27" s="1"/>
  <c r="R133" i="27" s="1"/>
  <c r="R135" i="27" s="1"/>
  <c r="D365" i="19"/>
  <c r="Z365" i="19" s="1"/>
  <c r="AV365" i="19" s="1"/>
  <c r="BJ343" i="19"/>
  <c r="AN343" i="19"/>
  <c r="S116" i="27" s="1"/>
  <c r="S122" i="27" s="1"/>
  <c r="S124" i="27" s="1"/>
  <c r="AA334" i="19"/>
  <c r="AW334" i="19" s="1"/>
  <c r="O14" i="11"/>
  <c r="O11" i="10" s="1"/>
  <c r="AB303" i="19"/>
  <c r="AX303" i="19" s="1"/>
  <c r="BH312" i="19"/>
  <c r="P15" i="11" s="1"/>
  <c r="AL312" i="19"/>
  <c r="Q105" i="27" s="1"/>
  <c r="Q111" i="27" s="1"/>
  <c r="Q113" i="27" s="1"/>
  <c r="Y303" i="19"/>
  <c r="AU303" i="19" s="1"/>
  <c r="AA272" i="19"/>
  <c r="AW272" i="19" s="1"/>
  <c r="BH281" i="19"/>
  <c r="P14" i="11" s="1"/>
  <c r="P11" i="10" s="1"/>
  <c r="AL281" i="19"/>
  <c r="Q94" i="27" s="1"/>
  <c r="Q100" i="27" s="1"/>
  <c r="Q102" i="27" s="1"/>
  <c r="N12" i="11"/>
  <c r="N9" i="10" s="1"/>
  <c r="N13" i="11"/>
  <c r="N10" i="10" s="1"/>
  <c r="BG250" i="19"/>
  <c r="AK250" i="19"/>
  <c r="P83" i="27" s="1"/>
  <c r="P89" i="27" s="1"/>
  <c r="P91" i="27" s="1"/>
  <c r="Y240" i="19"/>
  <c r="AU240" i="19" s="1"/>
  <c r="AC241" i="19"/>
  <c r="AY241" i="19" s="1"/>
  <c r="Z241" i="19"/>
  <c r="AV241" i="19" s="1"/>
  <c r="AP64" i="19"/>
  <c r="U17" i="27" s="1"/>
  <c r="BL40" i="19"/>
  <c r="AT178" i="19"/>
  <c r="BH188" i="19" s="1"/>
  <c r="X179" i="19"/>
  <c r="AT179" i="19" s="1"/>
  <c r="BI188" i="19" s="1"/>
  <c r="AA179" i="19"/>
  <c r="AW179" i="19" s="1"/>
  <c r="AH102" i="19"/>
  <c r="Y147" i="19"/>
  <c r="J12" i="10"/>
  <c r="J22" i="14" s="1"/>
  <c r="M126" i="19"/>
  <c r="K10" i="11"/>
  <c r="K7" i="10" s="1"/>
  <c r="K11" i="11"/>
  <c r="K8" i="10" s="1"/>
  <c r="Z116" i="19"/>
  <c r="AD109" i="19"/>
  <c r="AB116" i="19"/>
  <c r="AA113" i="19"/>
  <c r="AE109" i="19"/>
  <c r="AG106" i="19"/>
  <c r="M12" i="6"/>
  <c r="AC112" i="19"/>
  <c r="AF106" i="19"/>
  <c r="AH103" i="19"/>
  <c r="Y87" i="19"/>
  <c r="Z87" i="19"/>
  <c r="AL95" i="19"/>
  <c r="Q28" i="27" s="1"/>
  <c r="C27" i="14"/>
  <c r="D10" i="1"/>
  <c r="O66" i="4"/>
  <c r="M18" i="9" s="1"/>
  <c r="M24" i="3"/>
  <c r="M22" i="3"/>
  <c r="O76" i="3"/>
  <c r="M21" i="3"/>
  <c r="L25" i="3"/>
  <c r="P62" i="4"/>
  <c r="N9" i="6" s="1"/>
  <c r="N28" i="3"/>
  <c r="N29" i="3" s="1"/>
  <c r="L15" i="14"/>
  <c r="L34" i="6"/>
  <c r="L37" i="6" s="1"/>
  <c r="L16" i="6"/>
  <c r="AQ40" i="19"/>
  <c r="AQ41" i="19"/>
  <c r="T489" i="19" l="1"/>
  <c r="AP488" i="19"/>
  <c r="BL488" i="19" s="1"/>
  <c r="S489" i="19"/>
  <c r="AO488" i="19"/>
  <c r="BK488" i="19" s="1"/>
  <c r="AM426" i="19"/>
  <c r="BI426" i="19" s="1"/>
  <c r="Q427" i="19"/>
  <c r="K551" i="19"/>
  <c r="AG550" i="19"/>
  <c r="BC550" i="19" s="1"/>
  <c r="L458" i="19"/>
  <c r="AH457" i="19"/>
  <c r="BD457" i="19" s="1"/>
  <c r="Q396" i="19"/>
  <c r="AM395" i="19"/>
  <c r="BI395" i="19" s="1"/>
  <c r="J644" i="19"/>
  <c r="AF643" i="19"/>
  <c r="BB643" i="19" s="1"/>
  <c r="S644" i="19"/>
  <c r="AO643" i="19"/>
  <c r="BK643" i="19" s="1"/>
  <c r="N458" i="19"/>
  <c r="AJ457" i="19"/>
  <c r="BF457" i="19" s="1"/>
  <c r="R398" i="19"/>
  <c r="AN397" i="19"/>
  <c r="BJ397" i="19" s="1"/>
  <c r="N396" i="19"/>
  <c r="AJ395" i="19"/>
  <c r="BF395" i="19" s="1"/>
  <c r="T396" i="19"/>
  <c r="AP395" i="19"/>
  <c r="BL395" i="19" s="1"/>
  <c r="J489" i="19"/>
  <c r="AF488" i="19"/>
  <c r="BB488" i="19" s="1"/>
  <c r="K521" i="19"/>
  <c r="AG520" i="19"/>
  <c r="BC520" i="19" s="1"/>
  <c r="R428" i="19"/>
  <c r="AN427" i="19"/>
  <c r="BJ427" i="19" s="1"/>
  <c r="L6" i="11"/>
  <c r="D13" i="1"/>
  <c r="D16" i="1" s="1"/>
  <c r="D18" i="1" s="1"/>
  <c r="M16" i="14"/>
  <c r="D22" i="1"/>
  <c r="C40" i="6"/>
  <c r="D25" i="9"/>
  <c r="D37" i="9" s="1"/>
  <c r="T7" i="28"/>
  <c r="T11" i="28" s="1"/>
  <c r="T13" i="28" s="1"/>
  <c r="S9" i="29" s="1"/>
  <c r="L7" i="28"/>
  <c r="L11" i="28" s="1"/>
  <c r="L13" i="28" s="1"/>
  <c r="K9" i="29" s="1"/>
  <c r="V7" i="28"/>
  <c r="V11" i="28" s="1"/>
  <c r="V13" i="28" s="1"/>
  <c r="U9" i="29" s="1"/>
  <c r="M7" i="28"/>
  <c r="M11" i="28" s="1"/>
  <c r="M13" i="28" s="1"/>
  <c r="L9" i="29" s="1"/>
  <c r="U7" i="28"/>
  <c r="U11" i="28" s="1"/>
  <c r="U13" i="28" s="1"/>
  <c r="T9" i="29" s="1"/>
  <c r="N7" i="28"/>
  <c r="N11" i="28" s="1"/>
  <c r="N13" i="28" s="1"/>
  <c r="M9" i="29" s="1"/>
  <c r="D7" i="28"/>
  <c r="D11" i="28" s="1"/>
  <c r="D13" i="28" s="1"/>
  <c r="C9" i="29" s="1"/>
  <c r="G7" i="28"/>
  <c r="G11" i="28" s="1"/>
  <c r="G13" i="28" s="1"/>
  <c r="F9" i="29" s="1"/>
  <c r="S7" i="28"/>
  <c r="S11" i="28" s="1"/>
  <c r="S13" i="28" s="1"/>
  <c r="R9" i="29" s="1"/>
  <c r="K7" i="28"/>
  <c r="K11" i="28" s="1"/>
  <c r="K13" i="28" s="1"/>
  <c r="J9" i="29" s="1"/>
  <c r="E7" i="28"/>
  <c r="E11" i="28" s="1"/>
  <c r="E13" i="28" s="1"/>
  <c r="D9" i="29" s="1"/>
  <c r="R7" i="28"/>
  <c r="R11" i="28" s="1"/>
  <c r="R13" i="28" s="1"/>
  <c r="Q9" i="29" s="1"/>
  <c r="I7" i="28"/>
  <c r="I11" i="28" s="1"/>
  <c r="I13" i="28" s="1"/>
  <c r="H9" i="29" s="1"/>
  <c r="C7" i="28"/>
  <c r="C11" i="28" s="1"/>
  <c r="C13" i="28" s="1"/>
  <c r="B9" i="29" s="1"/>
  <c r="Q7" i="28"/>
  <c r="Q11" i="28" s="1"/>
  <c r="Q13" i="28" s="1"/>
  <c r="P9" i="29" s="1"/>
  <c r="J7" i="28"/>
  <c r="J11" i="28" s="1"/>
  <c r="J13" i="28" s="1"/>
  <c r="I9" i="29" s="1"/>
  <c r="O7" i="28"/>
  <c r="O11" i="28" s="1"/>
  <c r="O13" i="28" s="1"/>
  <c r="N9" i="29" s="1"/>
  <c r="H7" i="28"/>
  <c r="H11" i="28" s="1"/>
  <c r="H13" i="28" s="1"/>
  <c r="G9" i="29" s="1"/>
  <c r="P7" i="28"/>
  <c r="P11" i="28" s="1"/>
  <c r="P13" i="28" s="1"/>
  <c r="O9" i="29" s="1"/>
  <c r="F7" i="28"/>
  <c r="F11" i="28" s="1"/>
  <c r="F13" i="28" s="1"/>
  <c r="E9" i="29" s="1"/>
  <c r="J14" i="26"/>
  <c r="I7" i="29" s="1"/>
  <c r="M24" i="9"/>
  <c r="O61" i="4"/>
  <c r="M17" i="9" s="1"/>
  <c r="G12" i="26"/>
  <c r="G13" i="26" s="1"/>
  <c r="Q34" i="27"/>
  <c r="Q36" i="27" s="1"/>
  <c r="U23" i="27"/>
  <c r="U25" i="27" s="1"/>
  <c r="K45" i="27"/>
  <c r="K47" i="27" s="1"/>
  <c r="K6" i="27" s="1"/>
  <c r="L45" i="27"/>
  <c r="L47" i="27" s="1"/>
  <c r="L6" i="27" s="1"/>
  <c r="L6" i="26"/>
  <c r="L5" i="26"/>
  <c r="K5" i="26"/>
  <c r="K6" i="26"/>
  <c r="BH95" i="19"/>
  <c r="BF436" i="19"/>
  <c r="AT20" i="19"/>
  <c r="BL64" i="19"/>
  <c r="AX56" i="19"/>
  <c r="AV58" i="19"/>
  <c r="BH46" i="19"/>
  <c r="AU87" i="19"/>
  <c r="AX116" i="19"/>
  <c r="AX22" i="19" s="1"/>
  <c r="AB22" i="19"/>
  <c r="AU147" i="19"/>
  <c r="AU22" i="19" s="1"/>
  <c r="Y22" i="19"/>
  <c r="AT425" i="19"/>
  <c r="AT21" i="19" s="1"/>
  <c r="X21" i="19"/>
  <c r="BB52" i="19"/>
  <c r="BK43" i="19"/>
  <c r="BI45" i="19"/>
  <c r="BM41" i="19"/>
  <c r="BD103" i="19"/>
  <c r="BD9" i="19" s="1"/>
  <c r="AH9" i="19"/>
  <c r="AZ109" i="19"/>
  <c r="AZ15" i="19" s="1"/>
  <c r="AD15" i="19"/>
  <c r="BD102" i="19"/>
  <c r="AH8" i="19"/>
  <c r="AT86" i="19"/>
  <c r="AY55" i="19"/>
  <c r="BD50" i="19"/>
  <c r="AZ54" i="19"/>
  <c r="AU59" i="19"/>
  <c r="BE49" i="19"/>
  <c r="BC106" i="19"/>
  <c r="BC12" i="19" s="1"/>
  <c r="AG12" i="19"/>
  <c r="AT62" i="19"/>
  <c r="BA109" i="19"/>
  <c r="BA15" i="19" s="1"/>
  <c r="AE15" i="19"/>
  <c r="AV87" i="19"/>
  <c r="AW113" i="19"/>
  <c r="AW19" i="19" s="1"/>
  <c r="AA19" i="19"/>
  <c r="BG47" i="19"/>
  <c r="BB106" i="19"/>
  <c r="BB12" i="19" s="1"/>
  <c r="AF12" i="19"/>
  <c r="AV116" i="19"/>
  <c r="AV22" i="19" s="1"/>
  <c r="Z22" i="19"/>
  <c r="BC51" i="19"/>
  <c r="BJ44" i="19"/>
  <c r="AY112" i="19"/>
  <c r="AY18" i="19" s="1"/>
  <c r="AC18" i="19"/>
  <c r="AW57" i="19"/>
  <c r="BF48" i="19"/>
  <c r="BA53" i="19"/>
  <c r="M32" i="19"/>
  <c r="AN45" i="19"/>
  <c r="E115" i="19"/>
  <c r="E20" i="19"/>
  <c r="I111" i="19"/>
  <c r="I16" i="19"/>
  <c r="AA58" i="19"/>
  <c r="K108" i="19"/>
  <c r="K13" i="19"/>
  <c r="AK48" i="19"/>
  <c r="AG52" i="19"/>
  <c r="Z59" i="19"/>
  <c r="H111" i="19"/>
  <c r="H16" i="19"/>
  <c r="D118" i="19"/>
  <c r="D23" i="19"/>
  <c r="AD55" i="19"/>
  <c r="M104" i="19"/>
  <c r="M9" i="19"/>
  <c r="C89" i="19"/>
  <c r="AO44" i="19"/>
  <c r="AI50" i="19"/>
  <c r="D89" i="19"/>
  <c r="AB57" i="19"/>
  <c r="AJ49" i="19"/>
  <c r="AH51" i="19"/>
  <c r="AF53" i="19"/>
  <c r="C149" i="19"/>
  <c r="C23" i="19"/>
  <c r="AP43" i="19"/>
  <c r="L105" i="19"/>
  <c r="L10" i="19"/>
  <c r="AQ42" i="19"/>
  <c r="F118" i="19"/>
  <c r="F23" i="19"/>
  <c r="AC56" i="19"/>
  <c r="G114" i="19"/>
  <c r="G19" i="19"/>
  <c r="AM46" i="19"/>
  <c r="J108" i="19"/>
  <c r="J13" i="19"/>
  <c r="Y60" i="19"/>
  <c r="AL47" i="19"/>
  <c r="AE54" i="19"/>
  <c r="X63" i="19"/>
  <c r="X426" i="19"/>
  <c r="B22" i="19"/>
  <c r="B88" i="19"/>
  <c r="X87" i="19"/>
  <c r="H614" i="19"/>
  <c r="AD614" i="19" s="1"/>
  <c r="AZ614" i="19" s="1"/>
  <c r="BI622" i="19"/>
  <c r="AM622" i="19"/>
  <c r="R215" i="27" s="1"/>
  <c r="R221" i="27" s="1"/>
  <c r="R223" i="27" s="1"/>
  <c r="C614" i="19"/>
  <c r="Y614" i="19" s="1"/>
  <c r="AU614" i="19" s="1"/>
  <c r="BK591" i="19"/>
  <c r="AO591" i="19"/>
  <c r="T204" i="27" s="1"/>
  <c r="T210" i="27" s="1"/>
  <c r="T212" i="27" s="1"/>
  <c r="E583" i="19"/>
  <c r="AA583" i="19" s="1"/>
  <c r="AW583" i="19" s="1"/>
  <c r="G583" i="19"/>
  <c r="AC583" i="19" s="1"/>
  <c r="AY583" i="19" s="1"/>
  <c r="F552" i="19"/>
  <c r="AB552" i="19" s="1"/>
  <c r="AX552" i="19" s="1"/>
  <c r="BH560" i="19"/>
  <c r="AL560" i="19"/>
  <c r="Q193" i="27" s="1"/>
  <c r="Q199" i="27" s="1"/>
  <c r="Q201" i="27" s="1"/>
  <c r="BJ529" i="19"/>
  <c r="AN529" i="19"/>
  <c r="S182" i="27" s="1"/>
  <c r="S188" i="27" s="1"/>
  <c r="S190" i="27" s="1"/>
  <c r="D521" i="19"/>
  <c r="Z521" i="19" s="1"/>
  <c r="AV521" i="19" s="1"/>
  <c r="BI498" i="19"/>
  <c r="AM498" i="19"/>
  <c r="R171" i="27" s="1"/>
  <c r="R177" i="27" s="1"/>
  <c r="R179" i="27" s="1"/>
  <c r="C490" i="19"/>
  <c r="Y490" i="19" s="1"/>
  <c r="AU490" i="19" s="1"/>
  <c r="AK436" i="19"/>
  <c r="P149" i="27" s="1"/>
  <c r="P155" i="27" s="1"/>
  <c r="P157" i="27" s="1"/>
  <c r="B427" i="19"/>
  <c r="BM405" i="19"/>
  <c r="AQ405" i="19"/>
  <c r="V138" i="27" s="1"/>
  <c r="V144" i="27" s="1"/>
  <c r="V146" i="27" s="1"/>
  <c r="G397" i="19"/>
  <c r="AC397" i="19" s="1"/>
  <c r="AY397" i="19" s="1"/>
  <c r="BJ374" i="19"/>
  <c r="R16" i="11" s="1"/>
  <c r="AN374" i="19"/>
  <c r="S127" i="27" s="1"/>
  <c r="S133" i="27" s="1"/>
  <c r="S135" i="27" s="1"/>
  <c r="D366" i="19"/>
  <c r="Z366" i="19" s="1"/>
  <c r="AV366" i="19" s="1"/>
  <c r="BK343" i="19"/>
  <c r="AO343" i="19"/>
  <c r="T116" i="27" s="1"/>
  <c r="T122" i="27" s="1"/>
  <c r="T124" i="27" s="1"/>
  <c r="AA335" i="19"/>
  <c r="AW335" i="19" s="1"/>
  <c r="Y304" i="19"/>
  <c r="AU304" i="19" s="1"/>
  <c r="AB304" i="19"/>
  <c r="AX304" i="19" s="1"/>
  <c r="BI312" i="19"/>
  <c r="Q15" i="11" s="1"/>
  <c r="AM312" i="19"/>
  <c r="R105" i="27" s="1"/>
  <c r="R111" i="27" s="1"/>
  <c r="R113" i="27" s="1"/>
  <c r="AA273" i="19"/>
  <c r="AW273" i="19" s="1"/>
  <c r="BI281" i="19"/>
  <c r="AM281" i="19"/>
  <c r="R94" i="27" s="1"/>
  <c r="R100" i="27" s="1"/>
  <c r="R102" i="27" s="1"/>
  <c r="O12" i="11"/>
  <c r="O9" i="10" s="1"/>
  <c r="O13" i="11"/>
  <c r="O10" i="10" s="1"/>
  <c r="BH250" i="19"/>
  <c r="AL250" i="19"/>
  <c r="Q83" i="27" s="1"/>
  <c r="Q89" i="27" s="1"/>
  <c r="Q91" i="27" s="1"/>
  <c r="Z242" i="19"/>
  <c r="AV242" i="19" s="1"/>
  <c r="Y241" i="19"/>
  <c r="AU241" i="19" s="1"/>
  <c r="AC242" i="19"/>
  <c r="AY242" i="19" s="1"/>
  <c r="AQ64" i="19"/>
  <c r="V17" i="27" s="1"/>
  <c r="BM40" i="19"/>
  <c r="AM188" i="19"/>
  <c r="R61" i="27" s="1"/>
  <c r="R67" i="27" s="1"/>
  <c r="R69" i="27" s="1"/>
  <c r="X180" i="19"/>
  <c r="AA180" i="19"/>
  <c r="AW180" i="19" s="1"/>
  <c r="AI102" i="19"/>
  <c r="Y148" i="19"/>
  <c r="K22" i="11"/>
  <c r="BD157" i="19"/>
  <c r="L9" i="11" s="1"/>
  <c r="L6" i="10" s="1"/>
  <c r="AH157" i="19"/>
  <c r="M50" i="27" s="1"/>
  <c r="M56" i="27" s="1"/>
  <c r="M58" i="27" s="1"/>
  <c r="K12" i="10"/>
  <c r="K22" i="14" s="1"/>
  <c r="AH126" i="19"/>
  <c r="M39" i="27" s="1"/>
  <c r="AF107" i="19"/>
  <c r="AE110" i="19"/>
  <c r="AD110" i="19"/>
  <c r="AB117" i="19"/>
  <c r="AG107" i="19"/>
  <c r="AH104" i="19"/>
  <c r="AC113" i="19"/>
  <c r="AA114" i="19"/>
  <c r="Z117" i="19"/>
  <c r="AI103" i="19"/>
  <c r="Z88" i="19"/>
  <c r="Y88" i="19"/>
  <c r="AM95" i="19"/>
  <c r="R28" i="27" s="1"/>
  <c r="L38" i="6"/>
  <c r="Q62" i="4"/>
  <c r="O28" i="3"/>
  <c r="O29" i="3" s="1"/>
  <c r="M34" i="6"/>
  <c r="M15" i="14"/>
  <c r="P63" i="4"/>
  <c r="N102" i="19" s="1"/>
  <c r="P65" i="4"/>
  <c r="M25" i="3"/>
  <c r="M16" i="6"/>
  <c r="D15" i="1" s="1"/>
  <c r="Q428" i="19" l="1"/>
  <c r="AM427" i="19"/>
  <c r="BI427" i="19" s="1"/>
  <c r="S490" i="19"/>
  <c r="AO489" i="19"/>
  <c r="BK489" i="19" s="1"/>
  <c r="T490" i="19"/>
  <c r="AP489" i="19"/>
  <c r="BL489" i="19" s="1"/>
  <c r="Q397" i="19"/>
  <c r="AM396" i="19"/>
  <c r="BI396" i="19" s="1"/>
  <c r="J645" i="19"/>
  <c r="AF644" i="19"/>
  <c r="BB644" i="19" s="1"/>
  <c r="L459" i="19"/>
  <c r="AH458" i="19"/>
  <c r="BD458" i="19" s="1"/>
  <c r="K552" i="19"/>
  <c r="AG551" i="19"/>
  <c r="BC551" i="19" s="1"/>
  <c r="J490" i="19"/>
  <c r="AF489" i="19"/>
  <c r="BB489" i="19" s="1"/>
  <c r="R399" i="19"/>
  <c r="AN398" i="19"/>
  <c r="BJ398" i="19" s="1"/>
  <c r="K522" i="19"/>
  <c r="AG521" i="19"/>
  <c r="BC521" i="19" s="1"/>
  <c r="T397" i="19"/>
  <c r="AP396" i="19"/>
  <c r="BL396" i="19" s="1"/>
  <c r="N459" i="19"/>
  <c r="AJ458" i="19"/>
  <c r="BF458" i="19" s="1"/>
  <c r="N397" i="19"/>
  <c r="AJ396" i="19"/>
  <c r="BF396" i="19" s="1"/>
  <c r="R429" i="19"/>
  <c r="AN428" i="19"/>
  <c r="BJ428" i="19" s="1"/>
  <c r="S645" i="19"/>
  <c r="AO644" i="19"/>
  <c r="BK644" i="19" s="1"/>
  <c r="E13" i="24"/>
  <c r="K11" i="26"/>
  <c r="L11" i="26"/>
  <c r="D45" i="9"/>
  <c r="E7" i="25" s="1"/>
  <c r="D53" i="9"/>
  <c r="E15" i="25" s="1"/>
  <c r="D52" i="9"/>
  <c r="E14" i="25" s="1"/>
  <c r="M6" i="11"/>
  <c r="D32" i="1"/>
  <c r="D40" i="9"/>
  <c r="D47" i="9"/>
  <c r="E9" i="25" s="1"/>
  <c r="D43" i="9"/>
  <c r="E5" i="25" s="1"/>
  <c r="D29" i="9"/>
  <c r="D49" i="9"/>
  <c r="E11" i="25" s="1"/>
  <c r="D51" i="9"/>
  <c r="E13" i="25" s="1"/>
  <c r="D38" i="9"/>
  <c r="D33" i="9"/>
  <c r="D36" i="9"/>
  <c r="D44" i="9"/>
  <c r="E6" i="25" s="1"/>
  <c r="D35" i="9"/>
  <c r="D34" i="9"/>
  <c r="D39" i="9"/>
  <c r="D32" i="9"/>
  <c r="D31" i="9"/>
  <c r="D50" i="9"/>
  <c r="E12" i="25" s="1"/>
  <c r="D48" i="9"/>
  <c r="E10" i="25" s="1"/>
  <c r="D30" i="9"/>
  <c r="D46" i="9"/>
  <c r="E8" i="25" s="1"/>
  <c r="D19" i="6"/>
  <c r="D20" i="6" s="1"/>
  <c r="D21" i="6" s="1"/>
  <c r="D28" i="6" s="1"/>
  <c r="G14" i="26"/>
  <c r="F7" i="29" s="1"/>
  <c r="G11" i="27"/>
  <c r="G13" i="27" s="1"/>
  <c r="F8" i="29" s="1"/>
  <c r="M8" i="27"/>
  <c r="V23" i="27"/>
  <c r="V25" i="27" s="1"/>
  <c r="R34" i="27"/>
  <c r="R36" i="27" s="1"/>
  <c r="M7" i="27"/>
  <c r="M12" i="27" s="1"/>
  <c r="D67" i="27"/>
  <c r="D69" i="27" s="1"/>
  <c r="L9" i="27"/>
  <c r="L10" i="27" s="1"/>
  <c r="L12" i="26" s="1"/>
  <c r="K9" i="27"/>
  <c r="K10" i="27" s="1"/>
  <c r="K12" i="26" s="1"/>
  <c r="BG436" i="19"/>
  <c r="BD126" i="19"/>
  <c r="L11" i="11" s="1"/>
  <c r="L8" i="10" s="1"/>
  <c r="BD8" i="19"/>
  <c r="BD32" i="19" s="1"/>
  <c r="L14" i="9" s="1"/>
  <c r="L5" i="11" s="1"/>
  <c r="BM64" i="19"/>
  <c r="BI95" i="19"/>
  <c r="BH47" i="19"/>
  <c r="AY113" i="19"/>
  <c r="AY19" i="19" s="1"/>
  <c r="AC19" i="19"/>
  <c r="AT87" i="19"/>
  <c r="BJ95" i="19" s="1"/>
  <c r="BL43" i="19"/>
  <c r="BF49" i="19"/>
  <c r="BJ45" i="19"/>
  <c r="BK44" i="19"/>
  <c r="AU60" i="19"/>
  <c r="AY56" i="19"/>
  <c r="AX57" i="19"/>
  <c r="AV59" i="19"/>
  <c r="AW58" i="19"/>
  <c r="AW114" i="19"/>
  <c r="AW20" i="19" s="1"/>
  <c r="AA20" i="19"/>
  <c r="AT426" i="19"/>
  <c r="X22" i="19"/>
  <c r="AV88" i="19"/>
  <c r="AZ110" i="19"/>
  <c r="AZ16" i="19" s="1"/>
  <c r="AD16" i="19"/>
  <c r="AT63" i="19"/>
  <c r="BB53" i="19"/>
  <c r="AZ55" i="19"/>
  <c r="BC52" i="19"/>
  <c r="BD104" i="19"/>
  <c r="BD10" i="19" s="1"/>
  <c r="AH10" i="19"/>
  <c r="AU88" i="19"/>
  <c r="AX117" i="19"/>
  <c r="AX23" i="19" s="1"/>
  <c r="AB23" i="19"/>
  <c r="BE103" i="19"/>
  <c r="BE9" i="19" s="1"/>
  <c r="AI9" i="19"/>
  <c r="BA110" i="19"/>
  <c r="BA16" i="19" s="1"/>
  <c r="AE16" i="19"/>
  <c r="AU148" i="19"/>
  <c r="AU23" i="19" s="1"/>
  <c r="Y23" i="19"/>
  <c r="BA54" i="19"/>
  <c r="BI46" i="19"/>
  <c r="BM42" i="19"/>
  <c r="BE50" i="19"/>
  <c r="BC107" i="19"/>
  <c r="BC13" i="19" s="1"/>
  <c r="AG13" i="19"/>
  <c r="AV117" i="19"/>
  <c r="AV23" i="19" s="1"/>
  <c r="Z23" i="19"/>
  <c r="BB107" i="19"/>
  <c r="BB13" i="19" s="1"/>
  <c r="AF13" i="19"/>
  <c r="BE102" i="19"/>
  <c r="BE8" i="19" s="1"/>
  <c r="AI8" i="19"/>
  <c r="BD51" i="19"/>
  <c r="BG48" i="19"/>
  <c r="AH32" i="19"/>
  <c r="L15" i="9" s="1"/>
  <c r="L23" i="9" s="1"/>
  <c r="F119" i="19"/>
  <c r="F24" i="19"/>
  <c r="C150" i="19"/>
  <c r="C24" i="19"/>
  <c r="M105" i="19"/>
  <c r="M10" i="19"/>
  <c r="AK49" i="19"/>
  <c r="H112" i="19"/>
  <c r="H17" i="19"/>
  <c r="AL48" i="19"/>
  <c r="AM47" i="19"/>
  <c r="AJ50" i="19"/>
  <c r="AI51" i="19"/>
  <c r="E116" i="19"/>
  <c r="E21" i="19"/>
  <c r="N103" i="19"/>
  <c r="N8" i="19"/>
  <c r="Z60" i="19"/>
  <c r="K109" i="19"/>
  <c r="K14" i="19"/>
  <c r="I112" i="19"/>
  <c r="I17" i="19"/>
  <c r="G115" i="19"/>
  <c r="G20" i="19"/>
  <c r="L106" i="19"/>
  <c r="L11" i="19"/>
  <c r="AF54" i="19"/>
  <c r="AD56" i="19"/>
  <c r="Y61" i="19"/>
  <c r="AB58" i="19"/>
  <c r="AO45" i="19"/>
  <c r="AN46" i="19"/>
  <c r="D119" i="19"/>
  <c r="D24" i="19"/>
  <c r="AG53" i="19"/>
  <c r="AA59" i="19"/>
  <c r="AE55" i="19"/>
  <c r="J109" i="19"/>
  <c r="J14" i="19"/>
  <c r="AC57" i="19"/>
  <c r="AP44" i="19"/>
  <c r="AH52" i="19"/>
  <c r="D90" i="19"/>
  <c r="C90" i="19"/>
  <c r="AQ43" i="19"/>
  <c r="X427" i="19"/>
  <c r="B23" i="19"/>
  <c r="B89" i="19"/>
  <c r="X88" i="19"/>
  <c r="BJ622" i="19"/>
  <c r="AN622" i="19"/>
  <c r="S215" i="27" s="1"/>
  <c r="S221" i="27" s="1"/>
  <c r="S223" i="27" s="1"/>
  <c r="C615" i="19"/>
  <c r="Y615" i="19" s="1"/>
  <c r="AU615" i="19" s="1"/>
  <c r="H615" i="19"/>
  <c r="AD615" i="19" s="1"/>
  <c r="AZ615" i="19" s="1"/>
  <c r="BL591" i="19"/>
  <c r="AP591" i="19"/>
  <c r="U204" i="27" s="1"/>
  <c r="U210" i="27" s="1"/>
  <c r="U212" i="27" s="1"/>
  <c r="E584" i="19"/>
  <c r="AA584" i="19" s="1"/>
  <c r="AW584" i="19" s="1"/>
  <c r="G584" i="19"/>
  <c r="AC584" i="19" s="1"/>
  <c r="AY584" i="19" s="1"/>
  <c r="F553" i="19"/>
  <c r="AB553" i="19" s="1"/>
  <c r="AX553" i="19" s="1"/>
  <c r="BI560" i="19"/>
  <c r="AM560" i="19"/>
  <c r="R193" i="27" s="1"/>
  <c r="R199" i="27" s="1"/>
  <c r="R201" i="27" s="1"/>
  <c r="BK529" i="19"/>
  <c r="AO529" i="19"/>
  <c r="T182" i="27" s="1"/>
  <c r="T188" i="27" s="1"/>
  <c r="T190" i="27" s="1"/>
  <c r="D522" i="19"/>
  <c r="Z522" i="19" s="1"/>
  <c r="AV522" i="19" s="1"/>
  <c r="BJ498" i="19"/>
  <c r="AN498" i="19"/>
  <c r="S171" i="27" s="1"/>
  <c r="S177" i="27" s="1"/>
  <c r="S179" i="27" s="1"/>
  <c r="C491" i="19"/>
  <c r="Y491" i="19" s="1"/>
  <c r="AU491" i="19" s="1"/>
  <c r="AL436" i="19"/>
  <c r="Q149" i="27" s="1"/>
  <c r="Q155" i="27" s="1"/>
  <c r="Q157" i="27" s="1"/>
  <c r="B428" i="19"/>
  <c r="G398" i="19"/>
  <c r="AC398" i="19" s="1"/>
  <c r="AY398" i="19" s="1"/>
  <c r="BK374" i="19"/>
  <c r="S16" i="11" s="1"/>
  <c r="AO374" i="19"/>
  <c r="T127" i="27" s="1"/>
  <c r="T133" i="27" s="1"/>
  <c r="T135" i="27" s="1"/>
  <c r="D367" i="19"/>
  <c r="Z367" i="19" s="1"/>
  <c r="AV367" i="19" s="1"/>
  <c r="BL343" i="19"/>
  <c r="AP343" i="19"/>
  <c r="U116" i="27" s="1"/>
  <c r="U122" i="27" s="1"/>
  <c r="U124" i="27" s="1"/>
  <c r="AA336" i="19"/>
  <c r="AW336" i="19" s="1"/>
  <c r="Q14" i="11"/>
  <c r="Q11" i="10" s="1"/>
  <c r="AB305" i="19"/>
  <c r="AX305" i="19" s="1"/>
  <c r="BJ312" i="19"/>
  <c r="R15" i="11" s="1"/>
  <c r="AN312" i="19"/>
  <c r="S105" i="27" s="1"/>
  <c r="S111" i="27" s="1"/>
  <c r="S113" i="27" s="1"/>
  <c r="Y305" i="19"/>
  <c r="AU305" i="19" s="1"/>
  <c r="AA274" i="19"/>
  <c r="AW274" i="19" s="1"/>
  <c r="BJ281" i="19"/>
  <c r="R14" i="11" s="1"/>
  <c r="R11" i="10" s="1"/>
  <c r="AN281" i="19"/>
  <c r="S94" i="27" s="1"/>
  <c r="S100" i="27" s="1"/>
  <c r="S102" i="27" s="1"/>
  <c r="P12" i="11"/>
  <c r="P9" i="10" s="1"/>
  <c r="P13" i="11"/>
  <c r="P10" i="10" s="1"/>
  <c r="Z243" i="19"/>
  <c r="AV243" i="19" s="1"/>
  <c r="AC243" i="19"/>
  <c r="AY243" i="19" s="1"/>
  <c r="BI250" i="19"/>
  <c r="AM250" i="19"/>
  <c r="R83" i="27" s="1"/>
  <c r="R89" i="27" s="1"/>
  <c r="R91" i="27" s="1"/>
  <c r="Y242" i="19"/>
  <c r="AU242" i="19" s="1"/>
  <c r="AT180" i="19"/>
  <c r="BJ188" i="19" s="1"/>
  <c r="AN188" i="19"/>
  <c r="S61" i="27" s="1"/>
  <c r="S67" i="27" s="1"/>
  <c r="S69" i="27" s="1"/>
  <c r="X181" i="19"/>
  <c r="AA181" i="19"/>
  <c r="Y149" i="19"/>
  <c r="N126" i="19"/>
  <c r="AI157" i="19"/>
  <c r="N50" i="27" s="1"/>
  <c r="N56" i="27" s="1"/>
  <c r="N58" i="27" s="1"/>
  <c r="BE157" i="19"/>
  <c r="M9" i="11" s="1"/>
  <c r="M6" i="10" s="1"/>
  <c r="L10" i="11"/>
  <c r="L7" i="10" s="1"/>
  <c r="AI126" i="19"/>
  <c r="N39" i="27" s="1"/>
  <c r="AI104" i="19"/>
  <c r="AD111" i="19"/>
  <c r="AH105" i="19"/>
  <c r="AE111" i="19"/>
  <c r="AC114" i="19"/>
  <c r="Z118" i="19"/>
  <c r="AG108" i="19"/>
  <c r="AF108" i="19"/>
  <c r="N12" i="6"/>
  <c r="N16" i="14" s="1"/>
  <c r="AA115" i="19"/>
  <c r="AB118" i="19"/>
  <c r="Y89" i="19"/>
  <c r="Z89" i="19"/>
  <c r="AN95" i="19"/>
  <c r="S28" i="27" s="1"/>
  <c r="Q65" i="4"/>
  <c r="Q66" i="4" s="1"/>
  <c r="O18" i="9" s="1"/>
  <c r="O9" i="6"/>
  <c r="M37" i="6"/>
  <c r="P66" i="4"/>
  <c r="N18" i="9" s="1"/>
  <c r="N24" i="3"/>
  <c r="O24" i="3"/>
  <c r="Q63" i="4"/>
  <c r="O102" i="19" s="1"/>
  <c r="P76" i="3"/>
  <c r="N21" i="3"/>
  <c r="N22" i="3"/>
  <c r="T491" i="19" l="1"/>
  <c r="AP490" i="19"/>
  <c r="BL490" i="19" s="1"/>
  <c r="S491" i="19"/>
  <c r="AO490" i="19"/>
  <c r="BK490" i="19" s="1"/>
  <c r="Q429" i="19"/>
  <c r="AM428" i="19"/>
  <c r="BI428" i="19" s="1"/>
  <c r="K553" i="19"/>
  <c r="AG552" i="19"/>
  <c r="BC552" i="19" s="1"/>
  <c r="L460" i="19"/>
  <c r="AH459" i="19"/>
  <c r="BD459" i="19" s="1"/>
  <c r="J646" i="19"/>
  <c r="AF645" i="19"/>
  <c r="BB645" i="19" s="1"/>
  <c r="Q398" i="19"/>
  <c r="AM397" i="19"/>
  <c r="BI397" i="19" s="1"/>
  <c r="T398" i="19"/>
  <c r="AP397" i="19"/>
  <c r="BL397" i="19" s="1"/>
  <c r="R430" i="19"/>
  <c r="AN429" i="19"/>
  <c r="BJ429" i="19" s="1"/>
  <c r="K523" i="19"/>
  <c r="AG522" i="19"/>
  <c r="BC522" i="19" s="1"/>
  <c r="N398" i="19"/>
  <c r="AJ397" i="19"/>
  <c r="BF397" i="19" s="1"/>
  <c r="R400" i="19"/>
  <c r="AN399" i="19"/>
  <c r="BJ399" i="19" s="1"/>
  <c r="S646" i="19"/>
  <c r="AO645" i="19"/>
  <c r="BK645" i="19" s="1"/>
  <c r="N460" i="19"/>
  <c r="AJ459" i="19"/>
  <c r="BF459" i="19" s="1"/>
  <c r="J491" i="19"/>
  <c r="AF490" i="19"/>
  <c r="BB490" i="19" s="1"/>
  <c r="E8" i="24"/>
  <c r="E7" i="24"/>
  <c r="E10" i="24"/>
  <c r="E5" i="24"/>
  <c r="E15" i="24"/>
  <c r="E11" i="24"/>
  <c r="E14" i="24"/>
  <c r="E6" i="24"/>
  <c r="E12" i="24"/>
  <c r="E16" i="24"/>
  <c r="E9" i="24"/>
  <c r="N32" i="19"/>
  <c r="D17" i="14"/>
  <c r="D19" i="14" s="1"/>
  <c r="E17" i="25"/>
  <c r="D6" i="29" s="1"/>
  <c r="L13" i="26"/>
  <c r="L11" i="27" s="1"/>
  <c r="L13" i="27" s="1"/>
  <c r="K8" i="29" s="1"/>
  <c r="K13" i="26"/>
  <c r="K11" i="27" s="1"/>
  <c r="K13" i="27" s="1"/>
  <c r="J8" i="29" s="1"/>
  <c r="L56" i="9"/>
  <c r="L57" i="9" s="1"/>
  <c r="O24" i="9"/>
  <c r="Q61" i="4"/>
  <c r="O17" i="9" s="1"/>
  <c r="N24" i="9"/>
  <c r="P61" i="4"/>
  <c r="N17" i="9" s="1"/>
  <c r="N8" i="27"/>
  <c r="N7" i="27"/>
  <c r="N12" i="27" s="1"/>
  <c r="S34" i="27"/>
  <c r="S36" i="27" s="1"/>
  <c r="AW181" i="19"/>
  <c r="C100" i="27"/>
  <c r="C102" i="27" s="1"/>
  <c r="C6" i="27" s="1"/>
  <c r="D9" i="27"/>
  <c r="BE126" i="19"/>
  <c r="M11" i="11" s="1"/>
  <c r="M8" i="10" s="1"/>
  <c r="L13" i="9"/>
  <c r="L22" i="11"/>
  <c r="BH436" i="19"/>
  <c r="AT22" i="19"/>
  <c r="AV118" i="19"/>
  <c r="AV24" i="19" s="1"/>
  <c r="Z24" i="19"/>
  <c r="BB54" i="19"/>
  <c r="AT427" i="19"/>
  <c r="AT23" i="19" s="1"/>
  <c r="X23" i="19"/>
  <c r="BE51" i="19"/>
  <c r="AY114" i="19"/>
  <c r="AY20" i="19" s="1"/>
  <c r="AC20" i="19"/>
  <c r="BM43" i="19"/>
  <c r="AY57" i="19"/>
  <c r="BC53" i="19"/>
  <c r="AX58" i="19"/>
  <c r="AV60" i="19"/>
  <c r="BF50" i="19"/>
  <c r="BG49" i="19"/>
  <c r="BE32" i="19"/>
  <c r="M14" i="9" s="1"/>
  <c r="M5" i="11" s="1"/>
  <c r="AI32" i="19"/>
  <c r="M15" i="9" s="1"/>
  <c r="AU89" i="19"/>
  <c r="BA111" i="19"/>
  <c r="BA17" i="19" s="1"/>
  <c r="AE17" i="19"/>
  <c r="AW115" i="19"/>
  <c r="AW21" i="19" s="1"/>
  <c r="AA21" i="19"/>
  <c r="AZ111" i="19"/>
  <c r="AZ17" i="19" s="1"/>
  <c r="AD17" i="19"/>
  <c r="AU61" i="19"/>
  <c r="BI47" i="19"/>
  <c r="BC108" i="19"/>
  <c r="BC14" i="19" s="1"/>
  <c r="AG14" i="19"/>
  <c r="BL44" i="19"/>
  <c r="AW59" i="19"/>
  <c r="BK45" i="19"/>
  <c r="AV89" i="19"/>
  <c r="AU149" i="19"/>
  <c r="AU24" i="19" s="1"/>
  <c r="Y24" i="19"/>
  <c r="AX118" i="19"/>
  <c r="AX24" i="19" s="1"/>
  <c r="AB24" i="19"/>
  <c r="BD105" i="19"/>
  <c r="BD11" i="19" s="1"/>
  <c r="AH11" i="19"/>
  <c r="BE104" i="19"/>
  <c r="BE10" i="19" s="1"/>
  <c r="AI10" i="19"/>
  <c r="BB108" i="19"/>
  <c r="BB14" i="19" s="1"/>
  <c r="AF14" i="19"/>
  <c r="AT88" i="19"/>
  <c r="BK95" i="19" s="1"/>
  <c r="BD52" i="19"/>
  <c r="BA55" i="19"/>
  <c r="BJ46" i="19"/>
  <c r="AZ56" i="19"/>
  <c r="BH48" i="19"/>
  <c r="AC58" i="19"/>
  <c r="AF55" i="19"/>
  <c r="K110" i="19"/>
  <c r="K15" i="19"/>
  <c r="AM48" i="19"/>
  <c r="AK50" i="19"/>
  <c r="O103" i="19"/>
  <c r="O8" i="19"/>
  <c r="AA60" i="19"/>
  <c r="AN47" i="19"/>
  <c r="AH53" i="19"/>
  <c r="J110" i="19"/>
  <c r="J15" i="19"/>
  <c r="Y62" i="19"/>
  <c r="L107" i="19"/>
  <c r="L12" i="19"/>
  <c r="AI52" i="19"/>
  <c r="M106" i="19"/>
  <c r="M11" i="19"/>
  <c r="D91" i="19"/>
  <c r="AB59" i="19"/>
  <c r="E117" i="19"/>
  <c r="E22" i="19"/>
  <c r="AQ44" i="19"/>
  <c r="Z61" i="19"/>
  <c r="AL49" i="19"/>
  <c r="AG54" i="19"/>
  <c r="AO46" i="19"/>
  <c r="G116" i="19"/>
  <c r="G21" i="19"/>
  <c r="C151" i="19"/>
  <c r="C25" i="19"/>
  <c r="C91" i="19"/>
  <c r="AP45" i="19"/>
  <c r="AE56" i="19"/>
  <c r="AD57" i="19"/>
  <c r="N104" i="19"/>
  <c r="N9" i="19"/>
  <c r="AJ51" i="19"/>
  <c r="H113" i="19"/>
  <c r="H18" i="19"/>
  <c r="D120" i="19"/>
  <c r="D25" i="19"/>
  <c r="I113" i="19"/>
  <c r="I18" i="19"/>
  <c r="F120" i="19"/>
  <c r="F25" i="19"/>
  <c r="X428" i="19"/>
  <c r="B24" i="19"/>
  <c r="B90" i="19"/>
  <c r="X89" i="19"/>
  <c r="H616" i="19"/>
  <c r="AD616" i="19" s="1"/>
  <c r="AZ616" i="19" s="1"/>
  <c r="BK622" i="19"/>
  <c r="AO622" i="19"/>
  <c r="T215" i="27" s="1"/>
  <c r="T221" i="27" s="1"/>
  <c r="T223" i="27" s="1"/>
  <c r="C616" i="19"/>
  <c r="Y616" i="19" s="1"/>
  <c r="AU616" i="19" s="1"/>
  <c r="G585" i="19"/>
  <c r="AC585" i="19" s="1"/>
  <c r="AY585" i="19" s="1"/>
  <c r="BM591" i="19"/>
  <c r="AQ591" i="19"/>
  <c r="V204" i="27" s="1"/>
  <c r="V210" i="27" s="1"/>
  <c r="V212" i="27" s="1"/>
  <c r="E585" i="19"/>
  <c r="AA585" i="19" s="1"/>
  <c r="AW585" i="19" s="1"/>
  <c r="F554" i="19"/>
  <c r="AB554" i="19" s="1"/>
  <c r="AX554" i="19" s="1"/>
  <c r="BJ560" i="19"/>
  <c r="AN560" i="19"/>
  <c r="S193" i="27" s="1"/>
  <c r="S199" i="27" s="1"/>
  <c r="S201" i="27" s="1"/>
  <c r="BL529" i="19"/>
  <c r="AP529" i="19"/>
  <c r="U182" i="27" s="1"/>
  <c r="U188" i="27" s="1"/>
  <c r="U190" i="27" s="1"/>
  <c r="D523" i="19"/>
  <c r="Z523" i="19" s="1"/>
  <c r="AV523" i="19" s="1"/>
  <c r="C492" i="19"/>
  <c r="Y492" i="19" s="1"/>
  <c r="AU492" i="19" s="1"/>
  <c r="BK498" i="19"/>
  <c r="AO498" i="19"/>
  <c r="T171" i="27" s="1"/>
  <c r="T177" i="27" s="1"/>
  <c r="T179" i="27" s="1"/>
  <c r="AM436" i="19"/>
  <c r="R149" i="27" s="1"/>
  <c r="R155" i="27" s="1"/>
  <c r="R157" i="27" s="1"/>
  <c r="B429" i="19"/>
  <c r="G399" i="19"/>
  <c r="AC399" i="19" s="1"/>
  <c r="AY399" i="19" s="1"/>
  <c r="BL374" i="19"/>
  <c r="AP374" i="19"/>
  <c r="U127" i="27" s="1"/>
  <c r="U133" i="27" s="1"/>
  <c r="U135" i="27" s="1"/>
  <c r="D368" i="19"/>
  <c r="Z368" i="19" s="1"/>
  <c r="AV368" i="19" s="1"/>
  <c r="T16" i="11"/>
  <c r="BM343" i="19"/>
  <c r="AQ343" i="19"/>
  <c r="V116" i="27" s="1"/>
  <c r="V122" i="27" s="1"/>
  <c r="V124" i="27" s="1"/>
  <c r="AA337" i="19"/>
  <c r="AW337" i="19" s="1"/>
  <c r="AB306" i="19"/>
  <c r="AX306" i="19" s="1"/>
  <c r="Y306" i="19"/>
  <c r="AU306" i="19" s="1"/>
  <c r="BK312" i="19"/>
  <c r="S15" i="11" s="1"/>
  <c r="AO312" i="19"/>
  <c r="T105" i="27" s="1"/>
  <c r="T111" i="27" s="1"/>
  <c r="T113" i="27" s="1"/>
  <c r="AA275" i="19"/>
  <c r="AW275" i="19" s="1"/>
  <c r="BK281" i="19"/>
  <c r="AO281" i="19"/>
  <c r="T94" i="27" s="1"/>
  <c r="T100" i="27" s="1"/>
  <c r="T102" i="27" s="1"/>
  <c r="Q12" i="11"/>
  <c r="Q9" i="10" s="1"/>
  <c r="Q13" i="11"/>
  <c r="Q10" i="10" s="1"/>
  <c r="AC244" i="19"/>
  <c r="AY244" i="19" s="1"/>
  <c r="BJ250" i="19"/>
  <c r="AN250" i="19"/>
  <c r="S83" i="27" s="1"/>
  <c r="S89" i="27" s="1"/>
  <c r="S91" i="27" s="1"/>
  <c r="Y243" i="19"/>
  <c r="AU243" i="19" s="1"/>
  <c r="Z244" i="19"/>
  <c r="AV244" i="19" s="1"/>
  <c r="AT181" i="19"/>
  <c r="BK188" i="19" s="1"/>
  <c r="AO188" i="19"/>
  <c r="T61" i="27" s="1"/>
  <c r="T67" i="27" s="1"/>
  <c r="T69" i="27" s="1"/>
  <c r="X182" i="19"/>
  <c r="AA182" i="19"/>
  <c r="AW182" i="19" s="1"/>
  <c r="Y150" i="19"/>
  <c r="AJ102" i="19"/>
  <c r="L12" i="10"/>
  <c r="L22" i="14" s="1"/>
  <c r="O126" i="19"/>
  <c r="M10" i="11"/>
  <c r="M7" i="10" s="1"/>
  <c r="AA116" i="19"/>
  <c r="AH106" i="19"/>
  <c r="AJ103" i="19"/>
  <c r="Z119" i="19"/>
  <c r="AD112" i="19"/>
  <c r="AG109" i="19"/>
  <c r="O12" i="6"/>
  <c r="AC115" i="19"/>
  <c r="AI105" i="19"/>
  <c r="AF109" i="19"/>
  <c r="AB119" i="19"/>
  <c r="AE112" i="19"/>
  <c r="Z90" i="19"/>
  <c r="Y90" i="19"/>
  <c r="AO95" i="19"/>
  <c r="T28" i="27" s="1"/>
  <c r="D31" i="6"/>
  <c r="D29" i="6"/>
  <c r="O25" i="3"/>
  <c r="N34" i="6"/>
  <c r="N37" i="6" s="1"/>
  <c r="N15" i="14"/>
  <c r="Q76" i="3"/>
  <c r="O21" i="3"/>
  <c r="R62" i="4"/>
  <c r="P9" i="6" s="1"/>
  <c r="P28" i="3"/>
  <c r="P29" i="3" s="1"/>
  <c r="N25" i="3"/>
  <c r="O22" i="3"/>
  <c r="N16" i="6"/>
  <c r="M38" i="6"/>
  <c r="Q430" i="19" l="1"/>
  <c r="AM429" i="19"/>
  <c r="BI429" i="19" s="1"/>
  <c r="S492" i="19"/>
  <c r="AO491" i="19"/>
  <c r="BK491" i="19" s="1"/>
  <c r="T492" i="19"/>
  <c r="AP491" i="19"/>
  <c r="BL491" i="19" s="1"/>
  <c r="J647" i="19"/>
  <c r="AF646" i="19"/>
  <c r="BB646" i="19" s="1"/>
  <c r="Q399" i="19"/>
  <c r="AM398" i="19"/>
  <c r="BI398" i="19" s="1"/>
  <c r="L461" i="19"/>
  <c r="AH460" i="19"/>
  <c r="BD460" i="19" s="1"/>
  <c r="K554" i="19"/>
  <c r="AG553" i="19"/>
  <c r="BC553" i="19" s="1"/>
  <c r="N461" i="19"/>
  <c r="AJ460" i="19"/>
  <c r="BF460" i="19" s="1"/>
  <c r="K524" i="19"/>
  <c r="AG523" i="19"/>
  <c r="BC523" i="19" s="1"/>
  <c r="R431" i="19"/>
  <c r="AN430" i="19"/>
  <c r="BJ430" i="19" s="1"/>
  <c r="R401" i="19"/>
  <c r="AN400" i="19"/>
  <c r="BJ400" i="19" s="1"/>
  <c r="T399" i="19"/>
  <c r="AP398" i="19"/>
  <c r="BL398" i="19" s="1"/>
  <c r="S647" i="19"/>
  <c r="AO646" i="19"/>
  <c r="BK646" i="19" s="1"/>
  <c r="J492" i="19"/>
  <c r="AF491" i="19"/>
  <c r="BB491" i="19" s="1"/>
  <c r="N399" i="19"/>
  <c r="AJ398" i="19"/>
  <c r="BF398" i="19" s="1"/>
  <c r="N6" i="11"/>
  <c r="O6" i="11"/>
  <c r="E18" i="24"/>
  <c r="D5" i="29" s="1"/>
  <c r="D18" i="33"/>
  <c r="O32" i="19"/>
  <c r="O16" i="14"/>
  <c r="D7" i="9"/>
  <c r="D10" i="9" s="1"/>
  <c r="K14" i="26"/>
  <c r="J7" i="29" s="1"/>
  <c r="L14" i="26"/>
  <c r="K7" i="29" s="1"/>
  <c r="M56" i="9"/>
  <c r="M57" i="9" s="1"/>
  <c r="M22" i="11"/>
  <c r="T34" i="27"/>
  <c r="T36" i="27" s="1"/>
  <c r="C9" i="27"/>
  <c r="C10" i="27" s="1"/>
  <c r="C12" i="26" s="1"/>
  <c r="C13" i="26" s="1"/>
  <c r="F100" i="27"/>
  <c r="F102" i="27" s="1"/>
  <c r="M45" i="27"/>
  <c r="M47" i="27" s="1"/>
  <c r="M6" i="27" s="1"/>
  <c r="BI436" i="19"/>
  <c r="M23" i="9"/>
  <c r="D31" i="1"/>
  <c r="M13" i="9"/>
  <c r="M5" i="26"/>
  <c r="M6" i="26"/>
  <c r="BA56" i="19"/>
  <c r="AU62" i="19"/>
  <c r="AW60" i="19"/>
  <c r="AT428" i="19"/>
  <c r="AT24" i="19" s="1"/>
  <c r="X24" i="19"/>
  <c r="AV61" i="19"/>
  <c r="AU90" i="19"/>
  <c r="BC109" i="19"/>
  <c r="BC15" i="19" s="1"/>
  <c r="AG15" i="19"/>
  <c r="BF51" i="19"/>
  <c r="BL45" i="19"/>
  <c r="BB55" i="19"/>
  <c r="AV90" i="19"/>
  <c r="AZ112" i="19"/>
  <c r="AZ18" i="19" s="1"/>
  <c r="AD18" i="19"/>
  <c r="BK46" i="19"/>
  <c r="BM44" i="19"/>
  <c r="AW116" i="19"/>
  <c r="AW22" i="19" s="1"/>
  <c r="AA22" i="19"/>
  <c r="BA112" i="19"/>
  <c r="BA18" i="19" s="1"/>
  <c r="AE18" i="19"/>
  <c r="AV119" i="19"/>
  <c r="AV25" i="19" s="1"/>
  <c r="Z25" i="19"/>
  <c r="BE52" i="19"/>
  <c r="BD53" i="19"/>
  <c r="BG50" i="19"/>
  <c r="AY58" i="19"/>
  <c r="BE105" i="19"/>
  <c r="BE11" i="19" s="1"/>
  <c r="AI11" i="19"/>
  <c r="BH49" i="19"/>
  <c r="AY115" i="19"/>
  <c r="AY21" i="19" s="1"/>
  <c r="AC21" i="19"/>
  <c r="AX119" i="19"/>
  <c r="AX25" i="19" s="1"/>
  <c r="AB25" i="19"/>
  <c r="BF103" i="19"/>
  <c r="BF9" i="19" s="1"/>
  <c r="AJ9" i="19"/>
  <c r="BF102" i="19"/>
  <c r="BF8" i="19" s="1"/>
  <c r="AJ8" i="19"/>
  <c r="BC54" i="19"/>
  <c r="AX59" i="19"/>
  <c r="BB109" i="19"/>
  <c r="BB15" i="19" s="1"/>
  <c r="AF15" i="19"/>
  <c r="BD106" i="19"/>
  <c r="BD12" i="19" s="1"/>
  <c r="AH12" i="19"/>
  <c r="AU150" i="19"/>
  <c r="AU25" i="19" s="1"/>
  <c r="Y25" i="19"/>
  <c r="AT89" i="19"/>
  <c r="BL95" i="19" s="1"/>
  <c r="AZ57" i="19"/>
  <c r="BJ47" i="19"/>
  <c r="BI48" i="19"/>
  <c r="AE57" i="19"/>
  <c r="I114" i="19"/>
  <c r="I19" i="19"/>
  <c r="AG55" i="19"/>
  <c r="L108" i="19"/>
  <c r="L13" i="19"/>
  <c r="AH54" i="19"/>
  <c r="O104" i="19"/>
  <c r="O9" i="19"/>
  <c r="K111" i="19"/>
  <c r="K16" i="19"/>
  <c r="N105" i="19"/>
  <c r="N10" i="19"/>
  <c r="D92" i="19"/>
  <c r="AJ52" i="19"/>
  <c r="D121" i="19"/>
  <c r="D26" i="19"/>
  <c r="AP46" i="19"/>
  <c r="G117" i="19"/>
  <c r="G22" i="19"/>
  <c r="AQ45" i="19"/>
  <c r="AB60" i="19"/>
  <c r="M107" i="19"/>
  <c r="M12" i="19"/>
  <c r="Y63" i="19"/>
  <c r="AN48" i="19"/>
  <c r="AK51" i="19"/>
  <c r="AF56" i="19"/>
  <c r="H114" i="19"/>
  <c r="H19" i="19"/>
  <c r="AD58" i="19"/>
  <c r="C92" i="19"/>
  <c r="AL50" i="19"/>
  <c r="E118" i="19"/>
  <c r="E23" i="19"/>
  <c r="Z62" i="19"/>
  <c r="AO47" i="19"/>
  <c r="J111" i="19"/>
  <c r="J16" i="19"/>
  <c r="F121" i="19"/>
  <c r="F26" i="19"/>
  <c r="C152" i="19"/>
  <c r="C26" i="19"/>
  <c r="AI53" i="19"/>
  <c r="AA61" i="19"/>
  <c r="AM49" i="19"/>
  <c r="AC59" i="19"/>
  <c r="X429" i="19"/>
  <c r="B25" i="19"/>
  <c r="B91" i="19"/>
  <c r="X90" i="19"/>
  <c r="BL622" i="19"/>
  <c r="AP622" i="19"/>
  <c r="U215" i="27" s="1"/>
  <c r="U221" i="27" s="1"/>
  <c r="U223" i="27" s="1"/>
  <c r="C617" i="19"/>
  <c r="Y617" i="19" s="1"/>
  <c r="AU617" i="19" s="1"/>
  <c r="H617" i="19"/>
  <c r="AD617" i="19" s="1"/>
  <c r="AZ617" i="19" s="1"/>
  <c r="E586" i="19"/>
  <c r="AA586" i="19" s="1"/>
  <c r="AW586" i="19" s="1"/>
  <c r="G586" i="19"/>
  <c r="AC586" i="19" s="1"/>
  <c r="AY586" i="19" s="1"/>
  <c r="F555" i="19"/>
  <c r="AB555" i="19" s="1"/>
  <c r="AX555" i="19" s="1"/>
  <c r="BK560" i="19"/>
  <c r="AO560" i="19"/>
  <c r="T193" i="27" s="1"/>
  <c r="T199" i="27" s="1"/>
  <c r="T201" i="27" s="1"/>
  <c r="BM529" i="19"/>
  <c r="AQ529" i="19"/>
  <c r="V182" i="27" s="1"/>
  <c r="V188" i="27" s="1"/>
  <c r="V190" i="27" s="1"/>
  <c r="D524" i="19"/>
  <c r="Z524" i="19" s="1"/>
  <c r="AV524" i="19" s="1"/>
  <c r="BL498" i="19"/>
  <c r="AP498" i="19"/>
  <c r="U171" i="27" s="1"/>
  <c r="U177" i="27" s="1"/>
  <c r="U179" i="27" s="1"/>
  <c r="C493" i="19"/>
  <c r="Y493" i="19" s="1"/>
  <c r="AU493" i="19" s="1"/>
  <c r="B430" i="19"/>
  <c r="AN436" i="19"/>
  <c r="S149" i="27" s="1"/>
  <c r="S155" i="27" s="1"/>
  <c r="S157" i="27" s="1"/>
  <c r="G400" i="19"/>
  <c r="AC400" i="19" s="1"/>
  <c r="AY400" i="19" s="1"/>
  <c r="U16" i="11"/>
  <c r="BM374" i="19"/>
  <c r="AQ374" i="19"/>
  <c r="V127" i="27" s="1"/>
  <c r="V133" i="27" s="1"/>
  <c r="V135" i="27" s="1"/>
  <c r="D369" i="19"/>
  <c r="Z369" i="19" s="1"/>
  <c r="AV369" i="19" s="1"/>
  <c r="AA338" i="19"/>
  <c r="AW338" i="19" s="1"/>
  <c r="S14" i="11"/>
  <c r="S11" i="10" s="1"/>
  <c r="BL312" i="19"/>
  <c r="T15" i="11" s="1"/>
  <c r="AP312" i="19"/>
  <c r="U105" i="27" s="1"/>
  <c r="U111" i="27" s="1"/>
  <c r="U113" i="27" s="1"/>
  <c r="Y307" i="19"/>
  <c r="AU307" i="19" s="1"/>
  <c r="AB307" i="19"/>
  <c r="AX307" i="19" s="1"/>
  <c r="AA276" i="19"/>
  <c r="AW276" i="19" s="1"/>
  <c r="BL281" i="19"/>
  <c r="T14" i="11" s="1"/>
  <c r="T11" i="10" s="1"/>
  <c r="AP281" i="19"/>
  <c r="U94" i="27" s="1"/>
  <c r="U100" i="27" s="1"/>
  <c r="U102" i="27" s="1"/>
  <c r="R12" i="11"/>
  <c r="R9" i="10" s="1"/>
  <c r="R13" i="11"/>
  <c r="R10" i="10" s="1"/>
  <c r="BK250" i="19"/>
  <c r="AO250" i="19"/>
  <c r="T83" i="27" s="1"/>
  <c r="T89" i="27" s="1"/>
  <c r="T91" i="27" s="1"/>
  <c r="Y244" i="19"/>
  <c r="AU244" i="19" s="1"/>
  <c r="Z245" i="19"/>
  <c r="AV245" i="19" s="1"/>
  <c r="AC245" i="19"/>
  <c r="AY245" i="19" s="1"/>
  <c r="AT182" i="19"/>
  <c r="BL188" i="19" s="1"/>
  <c r="AP188" i="19"/>
  <c r="U61" i="27" s="1"/>
  <c r="U67" i="27" s="1"/>
  <c r="U69" i="27" s="1"/>
  <c r="X183" i="19"/>
  <c r="AQ188" i="19" s="1"/>
  <c r="V61" i="27" s="1"/>
  <c r="V67" i="27" s="1"/>
  <c r="V69" i="27" s="1"/>
  <c r="AA183" i="19"/>
  <c r="AW183" i="19" s="1"/>
  <c r="AK102" i="19"/>
  <c r="Y151" i="19"/>
  <c r="M12" i="10"/>
  <c r="AJ157" i="19"/>
  <c r="O50" i="27" s="1"/>
  <c r="O56" i="27" s="1"/>
  <c r="O58" i="27" s="1"/>
  <c r="BF157" i="19"/>
  <c r="N9" i="11" s="1"/>
  <c r="N6" i="10" s="1"/>
  <c r="AE113" i="19"/>
  <c r="AC116" i="19"/>
  <c r="AK103" i="19"/>
  <c r="Z120" i="19"/>
  <c r="AJ126" i="19"/>
  <c r="O39" i="27" s="1"/>
  <c r="AF110" i="19"/>
  <c r="AJ104" i="19"/>
  <c r="AG110" i="19"/>
  <c r="AH107" i="19"/>
  <c r="AB120" i="19"/>
  <c r="AI106" i="19"/>
  <c r="AD113" i="19"/>
  <c r="AA117" i="19"/>
  <c r="Y91" i="19"/>
  <c r="Z91" i="19"/>
  <c r="AP95" i="19"/>
  <c r="U28" i="27" s="1"/>
  <c r="O34" i="6"/>
  <c r="O37" i="6" s="1"/>
  <c r="O15" i="14"/>
  <c r="N38" i="6"/>
  <c r="S62" i="4"/>
  <c r="Q9" i="6" s="1"/>
  <c r="Q28" i="3"/>
  <c r="Q29" i="3" s="1"/>
  <c r="O16" i="6"/>
  <c r="R63" i="4"/>
  <c r="P102" i="19" s="1"/>
  <c r="R65" i="4"/>
  <c r="F8" i="17" l="1"/>
  <c r="D16" i="29"/>
  <c r="D18" i="29" s="1"/>
  <c r="T493" i="19"/>
  <c r="AP492" i="19"/>
  <c r="BL492" i="19" s="1"/>
  <c r="S493" i="19"/>
  <c r="AO492" i="19"/>
  <c r="BK492" i="19" s="1"/>
  <c r="Q431" i="19"/>
  <c r="AM430" i="19"/>
  <c r="BI430" i="19" s="1"/>
  <c r="L462" i="19"/>
  <c r="AH461" i="19"/>
  <c r="BD461" i="19" s="1"/>
  <c r="K555" i="19"/>
  <c r="AG554" i="19"/>
  <c r="BC554" i="19" s="1"/>
  <c r="Q400" i="19"/>
  <c r="AM399" i="19"/>
  <c r="BI399" i="19" s="1"/>
  <c r="J648" i="19"/>
  <c r="AF647" i="19"/>
  <c r="BB647" i="19" s="1"/>
  <c r="N400" i="19"/>
  <c r="AJ399" i="19"/>
  <c r="BF399" i="19" s="1"/>
  <c r="R432" i="19"/>
  <c r="AN431" i="19"/>
  <c r="BJ431" i="19" s="1"/>
  <c r="S648" i="19"/>
  <c r="AO647" i="19"/>
  <c r="BK647" i="19" s="1"/>
  <c r="K525" i="19"/>
  <c r="AG524" i="19"/>
  <c r="BC524" i="19" s="1"/>
  <c r="R402" i="19"/>
  <c r="AN401" i="19"/>
  <c r="BJ401" i="19" s="1"/>
  <c r="J493" i="19"/>
  <c r="AF492" i="19"/>
  <c r="BB492" i="19" s="1"/>
  <c r="T400" i="19"/>
  <c r="AP399" i="19"/>
  <c r="BL399" i="19" s="1"/>
  <c r="N462" i="19"/>
  <c r="AJ461" i="19"/>
  <c r="BF461" i="19" s="1"/>
  <c r="E6" i="9"/>
  <c r="M11" i="26"/>
  <c r="D25" i="14"/>
  <c r="D26" i="14" s="1"/>
  <c r="D27" i="14" s="1"/>
  <c r="F5" i="17"/>
  <c r="F6" i="17"/>
  <c r="C14" i="26"/>
  <c r="B7" i="29" s="1"/>
  <c r="C11" i="27"/>
  <c r="C13" i="27" s="1"/>
  <c r="B8" i="29" s="1"/>
  <c r="O8" i="27"/>
  <c r="U34" i="27"/>
  <c r="U36" i="27" s="1"/>
  <c r="O7" i="27"/>
  <c r="O12" i="27" s="1"/>
  <c r="F9" i="27"/>
  <c r="M9" i="27"/>
  <c r="M10" i="27" s="1"/>
  <c r="M12" i="26" s="1"/>
  <c r="N45" i="27"/>
  <c r="N47" i="27" s="1"/>
  <c r="N6" i="27" s="1"/>
  <c r="BF126" i="19"/>
  <c r="N11" i="11" s="1"/>
  <c r="N8" i="10" s="1"/>
  <c r="BJ436" i="19"/>
  <c r="N6" i="26"/>
  <c r="N5" i="26"/>
  <c r="BJ48" i="19"/>
  <c r="BD107" i="19"/>
  <c r="BD13" i="19" s="1"/>
  <c r="AH13" i="19"/>
  <c r="AY116" i="19"/>
  <c r="AY22" i="19" s="1"/>
  <c r="AC22" i="19"/>
  <c r="AY59" i="19"/>
  <c r="AV62" i="19"/>
  <c r="BF52" i="19"/>
  <c r="BG103" i="19"/>
  <c r="BG9" i="19" s="1"/>
  <c r="AK9" i="19"/>
  <c r="AT429" i="19"/>
  <c r="AT25" i="19" s="1"/>
  <c r="X25" i="19"/>
  <c r="BC110" i="19"/>
  <c r="BC16" i="19" s="1"/>
  <c r="AG16" i="19"/>
  <c r="BA113" i="19"/>
  <c r="BA19" i="19" s="1"/>
  <c r="AE19" i="19"/>
  <c r="AU63" i="19"/>
  <c r="BD54" i="19"/>
  <c r="BA57" i="19"/>
  <c r="AJ32" i="19"/>
  <c r="N15" i="9" s="1"/>
  <c r="N23" i="9" s="1"/>
  <c r="BF32" i="19"/>
  <c r="N14" i="9" s="1"/>
  <c r="N5" i="11" s="1"/>
  <c r="AX120" i="19"/>
  <c r="AX26" i="19" s="1"/>
  <c r="AB26" i="19"/>
  <c r="BG102" i="19"/>
  <c r="BG8" i="19" s="1"/>
  <c r="AK8" i="19"/>
  <c r="AZ58" i="19"/>
  <c r="BF104" i="19"/>
  <c r="BF10" i="19" s="1"/>
  <c r="AJ10" i="19"/>
  <c r="BI49" i="19"/>
  <c r="BL46" i="19"/>
  <c r="AU91" i="19"/>
  <c r="BB56" i="19"/>
  <c r="AV91" i="19"/>
  <c r="AT90" i="19"/>
  <c r="BM95" i="19" s="1"/>
  <c r="AW61" i="19"/>
  <c r="BH50" i="19"/>
  <c r="AX60" i="19"/>
  <c r="BG51" i="19"/>
  <c r="BC55" i="19"/>
  <c r="BB110" i="19"/>
  <c r="BB16" i="19" s="1"/>
  <c r="AF16" i="19"/>
  <c r="AW117" i="19"/>
  <c r="AW23" i="19" s="1"/>
  <c r="AA23" i="19"/>
  <c r="AZ113" i="19"/>
  <c r="AZ19" i="19" s="1"/>
  <c r="AD19" i="19"/>
  <c r="BE106" i="19"/>
  <c r="BE12" i="19" s="1"/>
  <c r="AI12" i="19"/>
  <c r="AV120" i="19"/>
  <c r="AV26" i="19" s="1"/>
  <c r="Z26" i="19"/>
  <c r="AU151" i="19"/>
  <c r="AU26" i="19" s="1"/>
  <c r="Y26" i="19"/>
  <c r="BE53" i="19"/>
  <c r="BK47" i="19"/>
  <c r="BM45" i="19"/>
  <c r="AC60" i="19"/>
  <c r="AJ53" i="19"/>
  <c r="O105" i="19"/>
  <c r="O10" i="19"/>
  <c r="AG56" i="19"/>
  <c r="E119" i="19"/>
  <c r="E24" i="19"/>
  <c r="AI54" i="19"/>
  <c r="H115" i="19"/>
  <c r="H20" i="19"/>
  <c r="AB61" i="19"/>
  <c r="AP47" i="19"/>
  <c r="J112" i="19"/>
  <c r="J17" i="19"/>
  <c r="AO48" i="19"/>
  <c r="AL51" i="19"/>
  <c r="AN49" i="19"/>
  <c r="D93" i="19"/>
  <c r="I115" i="19"/>
  <c r="I20" i="19"/>
  <c r="AK52" i="19"/>
  <c r="AM50" i="19"/>
  <c r="C153" i="19"/>
  <c r="C27" i="19"/>
  <c r="D122" i="19"/>
  <c r="D27" i="19"/>
  <c r="AH55" i="19"/>
  <c r="AD59" i="19"/>
  <c r="P103" i="19"/>
  <c r="P8" i="19"/>
  <c r="C93" i="19"/>
  <c r="AF57" i="19"/>
  <c r="AQ46" i="19"/>
  <c r="N106" i="19"/>
  <c r="N11" i="19"/>
  <c r="F122" i="19"/>
  <c r="F27" i="19"/>
  <c r="Z63" i="19"/>
  <c r="L109" i="19"/>
  <c r="L14" i="19"/>
  <c r="AA62" i="19"/>
  <c r="M108" i="19"/>
  <c r="M13" i="19"/>
  <c r="G118" i="19"/>
  <c r="G23" i="19"/>
  <c r="K112" i="19"/>
  <c r="K17" i="19"/>
  <c r="AE58" i="19"/>
  <c r="X430" i="19"/>
  <c r="B26" i="19"/>
  <c r="B92" i="19"/>
  <c r="X91" i="19"/>
  <c r="H618" i="19"/>
  <c r="AD618" i="19" s="1"/>
  <c r="AZ618" i="19" s="1"/>
  <c r="BM622" i="19"/>
  <c r="AQ622" i="19"/>
  <c r="V215" i="27" s="1"/>
  <c r="V221" i="27" s="1"/>
  <c r="V223" i="27" s="1"/>
  <c r="C618" i="19"/>
  <c r="Y618" i="19" s="1"/>
  <c r="AU618" i="19" s="1"/>
  <c r="G587" i="19"/>
  <c r="AC587" i="19" s="1"/>
  <c r="AY587" i="19" s="1"/>
  <c r="E587" i="19"/>
  <c r="AA587" i="19" s="1"/>
  <c r="AW587" i="19" s="1"/>
  <c r="F556" i="19"/>
  <c r="AB556" i="19" s="1"/>
  <c r="AX556" i="19" s="1"/>
  <c r="BL560" i="19"/>
  <c r="AP560" i="19"/>
  <c r="U193" i="27" s="1"/>
  <c r="U199" i="27" s="1"/>
  <c r="U201" i="27" s="1"/>
  <c r="D525" i="19"/>
  <c r="Z525" i="19" s="1"/>
  <c r="AV525" i="19" s="1"/>
  <c r="BM498" i="19"/>
  <c r="AQ498" i="19"/>
  <c r="V171" i="27" s="1"/>
  <c r="V177" i="27" s="1"/>
  <c r="V179" i="27" s="1"/>
  <c r="C494" i="19"/>
  <c r="Y494" i="19" s="1"/>
  <c r="AU494" i="19" s="1"/>
  <c r="AO436" i="19"/>
  <c r="T149" i="27" s="1"/>
  <c r="T155" i="27" s="1"/>
  <c r="T157" i="27" s="1"/>
  <c r="B431" i="19"/>
  <c r="G401" i="19"/>
  <c r="AC401" i="19" s="1"/>
  <c r="AY401" i="19" s="1"/>
  <c r="D370" i="19"/>
  <c r="Z370" i="19" s="1"/>
  <c r="AV370" i="19" s="1"/>
  <c r="AA339" i="19"/>
  <c r="AW339" i="19" s="1"/>
  <c r="AB308" i="19"/>
  <c r="AX308" i="19" s="1"/>
  <c r="BM312" i="19"/>
  <c r="U15" i="11" s="1"/>
  <c r="AQ312" i="19"/>
  <c r="V105" i="27" s="1"/>
  <c r="V111" i="27" s="1"/>
  <c r="V113" i="27" s="1"/>
  <c r="Y308" i="19"/>
  <c r="AU308" i="19" s="1"/>
  <c r="AA277" i="19"/>
  <c r="AW277" i="19" s="1"/>
  <c r="BM281" i="19"/>
  <c r="U14" i="11" s="1"/>
  <c r="U11" i="10" s="1"/>
  <c r="AQ281" i="19"/>
  <c r="V94" i="27" s="1"/>
  <c r="V100" i="27" s="1"/>
  <c r="V102" i="27" s="1"/>
  <c r="S12" i="11"/>
  <c r="S9" i="10" s="1"/>
  <c r="S13" i="11"/>
  <c r="S10" i="10" s="1"/>
  <c r="Z246" i="19"/>
  <c r="AV246" i="19" s="1"/>
  <c r="BL250" i="19"/>
  <c r="AP250" i="19"/>
  <c r="U83" i="27" s="1"/>
  <c r="U89" i="27" s="1"/>
  <c r="U91" i="27" s="1"/>
  <c r="Y245" i="19"/>
  <c r="AU245" i="19" s="1"/>
  <c r="AC246" i="19"/>
  <c r="AY246" i="19" s="1"/>
  <c r="AT183" i="19"/>
  <c r="BM188" i="19" s="1"/>
  <c r="X184" i="19"/>
  <c r="AT184" i="19" s="1"/>
  <c r="AA184" i="19"/>
  <c r="AW184" i="19" s="1"/>
  <c r="M22" i="14"/>
  <c r="Y152" i="19"/>
  <c r="AK157" i="19"/>
  <c r="P50" i="27" s="1"/>
  <c r="P56" i="27" s="1"/>
  <c r="P58" i="27" s="1"/>
  <c r="BG157" i="19"/>
  <c r="O9" i="11" s="1"/>
  <c r="O6" i="10" s="1"/>
  <c r="P126" i="19"/>
  <c r="N10" i="11"/>
  <c r="N7" i="10" s="1"/>
  <c r="AJ105" i="19"/>
  <c r="AK126" i="19"/>
  <c r="P39" i="27" s="1"/>
  <c r="AK104" i="19"/>
  <c r="AA118" i="19"/>
  <c r="AB121" i="19"/>
  <c r="AF111" i="19"/>
  <c r="AC117" i="19"/>
  <c r="Z121" i="19"/>
  <c r="AD114" i="19"/>
  <c r="AH108" i="19"/>
  <c r="P12" i="6"/>
  <c r="P16" i="14" s="1"/>
  <c r="AE114" i="19"/>
  <c r="AI107" i="19"/>
  <c r="AG111" i="19"/>
  <c r="Z92" i="19"/>
  <c r="Y92" i="19"/>
  <c r="AQ95" i="19"/>
  <c r="V28" i="27" s="1"/>
  <c r="S63" i="4"/>
  <c r="Q102" i="19" s="1"/>
  <c r="S65" i="4"/>
  <c r="R66" i="4"/>
  <c r="P18" i="9" s="1"/>
  <c r="P24" i="3"/>
  <c r="R76" i="3"/>
  <c r="P21" i="3"/>
  <c r="P22" i="3"/>
  <c r="O38" i="6"/>
  <c r="AM431" i="19" l="1"/>
  <c r="BI431" i="19" s="1"/>
  <c r="Q432" i="19"/>
  <c r="S494" i="19"/>
  <c r="AO493" i="19"/>
  <c r="BK493" i="19" s="1"/>
  <c r="T494" i="19"/>
  <c r="AP493" i="19"/>
  <c r="BL493" i="19" s="1"/>
  <c r="J649" i="19"/>
  <c r="AF648" i="19"/>
  <c r="BB648" i="19" s="1"/>
  <c r="Q401" i="19"/>
  <c r="AM400" i="19"/>
  <c r="BI400" i="19" s="1"/>
  <c r="K556" i="19"/>
  <c r="AG555" i="19"/>
  <c r="BC555" i="19" s="1"/>
  <c r="L463" i="19"/>
  <c r="AH462" i="19"/>
  <c r="BD462" i="19" s="1"/>
  <c r="T401" i="19"/>
  <c r="AP400" i="19"/>
  <c r="BL400" i="19" s="1"/>
  <c r="J494" i="19"/>
  <c r="AF493" i="19"/>
  <c r="BB493" i="19" s="1"/>
  <c r="R433" i="19"/>
  <c r="AN432" i="19"/>
  <c r="BJ432" i="19" s="1"/>
  <c r="S649" i="19"/>
  <c r="AO648" i="19"/>
  <c r="BK648" i="19" s="1"/>
  <c r="K526" i="19"/>
  <c r="AG525" i="19"/>
  <c r="BC525" i="19" s="1"/>
  <c r="N463" i="19"/>
  <c r="AJ462" i="19"/>
  <c r="BF462" i="19" s="1"/>
  <c r="R403" i="19"/>
  <c r="AN402" i="19"/>
  <c r="BJ402" i="19" s="1"/>
  <c r="N401" i="19"/>
  <c r="AJ400" i="19"/>
  <c r="BF400" i="19" s="1"/>
  <c r="E22" i="9"/>
  <c r="E25" i="9" s="1"/>
  <c r="E39" i="9" s="1"/>
  <c r="B12" i="29"/>
  <c r="B28" i="29" s="1"/>
  <c r="N11" i="26"/>
  <c r="P32" i="19"/>
  <c r="M13" i="26"/>
  <c r="M11" i="27" s="1"/>
  <c r="M13" i="27" s="1"/>
  <c r="L8" i="29" s="1"/>
  <c r="N56" i="9"/>
  <c r="N57" i="9" s="1"/>
  <c r="P24" i="9"/>
  <c r="R61" i="4"/>
  <c r="P17" i="9" s="1"/>
  <c r="P8" i="27"/>
  <c r="P7" i="27"/>
  <c r="P12" i="27" s="1"/>
  <c r="V34" i="27"/>
  <c r="V36" i="27" s="1"/>
  <c r="N9" i="27"/>
  <c r="N10" i="27" s="1"/>
  <c r="N12" i="26" s="1"/>
  <c r="BG126" i="19"/>
  <c r="O11" i="11" s="1"/>
  <c r="O8" i="10" s="1"/>
  <c r="BK436" i="19"/>
  <c r="N13" i="9"/>
  <c r="N22" i="11"/>
  <c r="BD55" i="19"/>
  <c r="BG52" i="19"/>
  <c r="BG104" i="19"/>
  <c r="BG10" i="19" s="1"/>
  <c r="AK10" i="19"/>
  <c r="AT91" i="19"/>
  <c r="AV63" i="19"/>
  <c r="BE107" i="19"/>
  <c r="BE13" i="19" s="1"/>
  <c r="AI13" i="19"/>
  <c r="BA114" i="19"/>
  <c r="BA20" i="19" s="1"/>
  <c r="AE20" i="19"/>
  <c r="AW118" i="19"/>
  <c r="AW24" i="19" s="1"/>
  <c r="AA24" i="19"/>
  <c r="BB57" i="19"/>
  <c r="BK48" i="19"/>
  <c r="BD108" i="19"/>
  <c r="BD14" i="19" s="1"/>
  <c r="AH14" i="19"/>
  <c r="AU152" i="19"/>
  <c r="AU27" i="19" s="1"/>
  <c r="Y27" i="19"/>
  <c r="BE54" i="19"/>
  <c r="BF53" i="19"/>
  <c r="AK32" i="19"/>
  <c r="O15" i="9" s="1"/>
  <c r="O23" i="9" s="1"/>
  <c r="BG32" i="19"/>
  <c r="O14" i="9" s="1"/>
  <c r="O5" i="11" s="1"/>
  <c r="AX121" i="19"/>
  <c r="AX27" i="19" s="1"/>
  <c r="AB27" i="19"/>
  <c r="AZ114" i="19"/>
  <c r="AZ20" i="19" s="1"/>
  <c r="AD20" i="19"/>
  <c r="AU92" i="19"/>
  <c r="AV121" i="19"/>
  <c r="AV27" i="19" s="1"/>
  <c r="Z27" i="19"/>
  <c r="BF105" i="19"/>
  <c r="BF11" i="19" s="1"/>
  <c r="AJ11" i="19"/>
  <c r="AT430" i="19"/>
  <c r="AT26" i="19" s="1"/>
  <c r="X26" i="19"/>
  <c r="BJ49" i="19"/>
  <c r="BL47" i="19"/>
  <c r="AY60" i="19"/>
  <c r="BA58" i="19"/>
  <c r="AW62" i="19"/>
  <c r="AZ59" i="19"/>
  <c r="BI50" i="19"/>
  <c r="AV92" i="19"/>
  <c r="AY117" i="19"/>
  <c r="AY23" i="19" s="1"/>
  <c r="AC23" i="19"/>
  <c r="BC111" i="19"/>
  <c r="BC17" i="19" s="1"/>
  <c r="AG17" i="19"/>
  <c r="BB111" i="19"/>
  <c r="BB17" i="19" s="1"/>
  <c r="AF17" i="19"/>
  <c r="BM46" i="19"/>
  <c r="BH51" i="19"/>
  <c r="AX61" i="19"/>
  <c r="BC56" i="19"/>
  <c r="C154" i="19"/>
  <c r="C28" i="19"/>
  <c r="I116" i="19"/>
  <c r="I21" i="19"/>
  <c r="AL52" i="19"/>
  <c r="AP48" i="19"/>
  <c r="AI55" i="19"/>
  <c r="O106" i="19"/>
  <c r="O11" i="19"/>
  <c r="M109" i="19"/>
  <c r="M14" i="19"/>
  <c r="AD60" i="19"/>
  <c r="F123" i="19"/>
  <c r="F28" i="19"/>
  <c r="AF58" i="19"/>
  <c r="D94" i="19"/>
  <c r="G119" i="19"/>
  <c r="G24" i="19"/>
  <c r="AE59" i="19"/>
  <c r="AM51" i="19"/>
  <c r="AO49" i="19"/>
  <c r="AB62" i="19"/>
  <c r="E120" i="19"/>
  <c r="E25" i="19"/>
  <c r="AJ54" i="19"/>
  <c r="AA63" i="19"/>
  <c r="N107" i="19"/>
  <c r="N12" i="19"/>
  <c r="C94" i="19"/>
  <c r="AH56" i="19"/>
  <c r="K113" i="19"/>
  <c r="K18" i="19"/>
  <c r="AN50" i="19"/>
  <c r="J113" i="19"/>
  <c r="J18" i="19"/>
  <c r="H116" i="19"/>
  <c r="H21" i="19"/>
  <c r="AQ47" i="19"/>
  <c r="Q103" i="19"/>
  <c r="Q8" i="19"/>
  <c r="L110" i="19"/>
  <c r="L15" i="19"/>
  <c r="P104" i="19"/>
  <c r="P9" i="19"/>
  <c r="D123" i="19"/>
  <c r="D28" i="19"/>
  <c r="AK53" i="19"/>
  <c r="AG57" i="19"/>
  <c r="AC61" i="19"/>
  <c r="B93" i="19"/>
  <c r="X92" i="19"/>
  <c r="X431" i="19"/>
  <c r="B27" i="19"/>
  <c r="H619" i="19"/>
  <c r="AD619" i="19" s="1"/>
  <c r="AZ619" i="19" s="1"/>
  <c r="C619" i="19"/>
  <c r="Y619" i="19" s="1"/>
  <c r="AU619" i="19" s="1"/>
  <c r="E588" i="19"/>
  <c r="AA588" i="19" s="1"/>
  <c r="AW588" i="19" s="1"/>
  <c r="G588" i="19"/>
  <c r="AC588" i="19" s="1"/>
  <c r="AY588" i="19" s="1"/>
  <c r="F557" i="19"/>
  <c r="AB557" i="19" s="1"/>
  <c r="AX557" i="19" s="1"/>
  <c r="BM560" i="19"/>
  <c r="AQ560" i="19"/>
  <c r="V193" i="27" s="1"/>
  <c r="V199" i="27" s="1"/>
  <c r="V201" i="27" s="1"/>
  <c r="D526" i="19"/>
  <c r="Z526" i="19" s="1"/>
  <c r="AV526" i="19" s="1"/>
  <c r="C495" i="19"/>
  <c r="Y495" i="19" s="1"/>
  <c r="AU495" i="19" s="1"/>
  <c r="AP436" i="19"/>
  <c r="U149" i="27" s="1"/>
  <c r="U155" i="27" s="1"/>
  <c r="U157" i="27" s="1"/>
  <c r="B432" i="19"/>
  <c r="G402" i="19"/>
  <c r="AC402" i="19" s="1"/>
  <c r="AY402" i="19" s="1"/>
  <c r="D371" i="19"/>
  <c r="Z371" i="19" s="1"/>
  <c r="AV371" i="19" s="1"/>
  <c r="AA340" i="19"/>
  <c r="AW340" i="19" s="1"/>
  <c r="Y309" i="19"/>
  <c r="AU309" i="19" s="1"/>
  <c r="AB309" i="19"/>
  <c r="AX309" i="19" s="1"/>
  <c r="AA278" i="19"/>
  <c r="AW278" i="19" s="1"/>
  <c r="T12" i="11"/>
  <c r="T9" i="10" s="1"/>
  <c r="T13" i="11"/>
  <c r="T10" i="10" s="1"/>
  <c r="AC247" i="19"/>
  <c r="BM250" i="19"/>
  <c r="AQ250" i="19"/>
  <c r="V83" i="27" s="1"/>
  <c r="V89" i="27" s="1"/>
  <c r="V91" i="27" s="1"/>
  <c r="Y246" i="19"/>
  <c r="AU246" i="19" s="1"/>
  <c r="Z247" i="19"/>
  <c r="X185" i="19"/>
  <c r="AT185" i="19" s="1"/>
  <c r="AA185" i="19"/>
  <c r="AW185" i="19" s="1"/>
  <c r="AL102" i="19"/>
  <c r="Y153" i="19"/>
  <c r="N12" i="10"/>
  <c r="N22" i="14" s="1"/>
  <c r="Q126" i="19"/>
  <c r="O10" i="11"/>
  <c r="O7" i="10" s="1"/>
  <c r="Z122" i="19"/>
  <c r="AA119" i="19"/>
  <c r="Q12" i="6"/>
  <c r="AL103" i="19"/>
  <c r="AC118" i="19"/>
  <c r="AK105" i="19"/>
  <c r="AI108" i="19"/>
  <c r="AF112" i="19"/>
  <c r="AD115" i="19"/>
  <c r="AJ106" i="19"/>
  <c r="AG112" i="19"/>
  <c r="AH109" i="19"/>
  <c r="AE115" i="19"/>
  <c r="AB122" i="19"/>
  <c r="Y93" i="19"/>
  <c r="Z93" i="19"/>
  <c r="T62" i="4"/>
  <c r="R9" i="6" s="1"/>
  <c r="R28" i="3"/>
  <c r="R29" i="3" s="1"/>
  <c r="P25" i="3"/>
  <c r="S66" i="4"/>
  <c r="Q18" i="9" s="1"/>
  <c r="Q24" i="3"/>
  <c r="E10" i="1"/>
  <c r="P16" i="6"/>
  <c r="P15" i="14"/>
  <c r="P34" i="6"/>
  <c r="P37" i="6" s="1"/>
  <c r="Q22" i="3"/>
  <c r="S76" i="3"/>
  <c r="Q21" i="3"/>
  <c r="E30" i="9" l="1"/>
  <c r="F6" i="24" s="1"/>
  <c r="E49" i="9"/>
  <c r="F11" i="25" s="1"/>
  <c r="E31" i="9"/>
  <c r="F7" i="24" s="1"/>
  <c r="B33" i="1"/>
  <c r="E19" i="6"/>
  <c r="E20" i="6" s="1"/>
  <c r="E21" i="6" s="1"/>
  <c r="E17" i="14" s="1"/>
  <c r="E19" i="14" s="1"/>
  <c r="E48" i="9"/>
  <c r="F10" i="25" s="1"/>
  <c r="E40" i="9"/>
  <c r="F16" i="24" s="1"/>
  <c r="S495" i="19"/>
  <c r="AO494" i="19"/>
  <c r="BK494" i="19" s="1"/>
  <c r="T495" i="19"/>
  <c r="AP494" i="19"/>
  <c r="BL494" i="19" s="1"/>
  <c r="E53" i="9"/>
  <c r="F15" i="25" s="1"/>
  <c r="Q433" i="19"/>
  <c r="AM432" i="19"/>
  <c r="BI432" i="19" s="1"/>
  <c r="E33" i="9"/>
  <c r="F9" i="24" s="1"/>
  <c r="E47" i="9"/>
  <c r="F9" i="25" s="1"/>
  <c r="E46" i="9"/>
  <c r="F8" i="25" s="1"/>
  <c r="E44" i="9"/>
  <c r="F6" i="25" s="1"/>
  <c r="E37" i="9"/>
  <c r="F13" i="24" s="1"/>
  <c r="K557" i="19"/>
  <c r="AG556" i="19"/>
  <c r="BC556" i="19" s="1"/>
  <c r="Q402" i="19"/>
  <c r="AM401" i="19"/>
  <c r="BI401" i="19" s="1"/>
  <c r="L464" i="19"/>
  <c r="AH463" i="19"/>
  <c r="BD463" i="19" s="1"/>
  <c r="J650" i="19"/>
  <c r="AF649" i="19"/>
  <c r="BB649" i="19" s="1"/>
  <c r="N402" i="19"/>
  <c r="AJ401" i="19"/>
  <c r="BF401" i="19" s="1"/>
  <c r="R404" i="19"/>
  <c r="AN404" i="19" s="1"/>
  <c r="BJ404" i="19" s="1"/>
  <c r="AN403" i="19"/>
  <c r="BJ403" i="19" s="1"/>
  <c r="R434" i="19"/>
  <c r="AN433" i="19"/>
  <c r="BJ433" i="19" s="1"/>
  <c r="N464" i="19"/>
  <c r="AJ463" i="19"/>
  <c r="BF463" i="19" s="1"/>
  <c r="J495" i="19"/>
  <c r="AF494" i="19"/>
  <c r="BB494" i="19" s="1"/>
  <c r="S650" i="19"/>
  <c r="AO649" i="19"/>
  <c r="BK649" i="19" s="1"/>
  <c r="K527" i="19"/>
  <c r="AG526" i="19"/>
  <c r="BC526" i="19" s="1"/>
  <c r="T402" i="19"/>
  <c r="AP401" i="19"/>
  <c r="BL401" i="19" s="1"/>
  <c r="E43" i="9"/>
  <c r="F5" i="25" s="1"/>
  <c r="E35" i="9"/>
  <c r="F11" i="24" s="1"/>
  <c r="E29" i="9"/>
  <c r="F5" i="24" s="1"/>
  <c r="E34" i="9"/>
  <c r="F10" i="24" s="1"/>
  <c r="E32" i="9"/>
  <c r="F8" i="24" s="1"/>
  <c r="E51" i="9"/>
  <c r="F13" i="25" s="1"/>
  <c r="E38" i="9"/>
  <c r="F14" i="24" s="1"/>
  <c r="D40" i="6"/>
  <c r="E45" i="9"/>
  <c r="F7" i="25" s="1"/>
  <c r="E36" i="9"/>
  <c r="F12" i="24" s="1"/>
  <c r="E50" i="9"/>
  <c r="F12" i="25" s="1"/>
  <c r="E52" i="9"/>
  <c r="F14" i="25" s="1"/>
  <c r="D39" i="6"/>
  <c r="P6" i="11"/>
  <c r="B29" i="29"/>
  <c r="B26" i="29"/>
  <c r="B30" i="29"/>
  <c r="B31" i="29"/>
  <c r="B27" i="29"/>
  <c r="F15" i="24"/>
  <c r="B13" i="29"/>
  <c r="E13" i="1"/>
  <c r="E16" i="1" s="1"/>
  <c r="E18" i="1" s="1"/>
  <c r="Q16" i="14"/>
  <c r="E22" i="1"/>
  <c r="M14" i="26"/>
  <c r="L7" i="29" s="1"/>
  <c r="N13" i="26"/>
  <c r="N11" i="27" s="1"/>
  <c r="N13" i="27" s="1"/>
  <c r="M8" i="29" s="1"/>
  <c r="O56" i="9"/>
  <c r="O57" i="9" s="1"/>
  <c r="Q24" i="9"/>
  <c r="S61" i="4"/>
  <c r="Q17" i="9" s="1"/>
  <c r="AV247" i="19"/>
  <c r="E166" i="27"/>
  <c r="E168" i="27" s="1"/>
  <c r="E6" i="27" s="1"/>
  <c r="E10" i="27" s="1"/>
  <c r="AY247" i="19"/>
  <c r="H166" i="27"/>
  <c r="H168" i="27" s="1"/>
  <c r="H6" i="27" s="1"/>
  <c r="H10" i="27" s="1"/>
  <c r="O45" i="27"/>
  <c r="O47" i="27" s="1"/>
  <c r="O6" i="27" s="1"/>
  <c r="O6" i="26"/>
  <c r="O5" i="26"/>
  <c r="O13" i="9"/>
  <c r="O22" i="11"/>
  <c r="BL436" i="19"/>
  <c r="BE55" i="19"/>
  <c r="AZ115" i="19"/>
  <c r="AZ21" i="19" s="1"/>
  <c r="AD21" i="19"/>
  <c r="BC57" i="19"/>
  <c r="BD56" i="19"/>
  <c r="BA59" i="19"/>
  <c r="AY61" i="19"/>
  <c r="AV93" i="19"/>
  <c r="AX122" i="19"/>
  <c r="AX28" i="19" s="1"/>
  <c r="AB28" i="19"/>
  <c r="BG105" i="19"/>
  <c r="BG11" i="19" s="1"/>
  <c r="AK11" i="19"/>
  <c r="AZ60" i="19"/>
  <c r="BL48" i="19"/>
  <c r="AV122" i="19"/>
  <c r="AV28" i="19" s="1"/>
  <c r="Z28" i="19"/>
  <c r="BA115" i="19"/>
  <c r="BA21" i="19" s="1"/>
  <c r="AE21" i="19"/>
  <c r="AY118" i="19"/>
  <c r="AY24" i="19" s="1"/>
  <c r="AC24" i="19"/>
  <c r="BG53" i="19"/>
  <c r="BJ50" i="19"/>
  <c r="AX62" i="19"/>
  <c r="BF54" i="19"/>
  <c r="BI51" i="19"/>
  <c r="BB112" i="19"/>
  <c r="BB18" i="19" s="1"/>
  <c r="AF18" i="19"/>
  <c r="AU93" i="19"/>
  <c r="BE108" i="19"/>
  <c r="BE14" i="19" s="1"/>
  <c r="AI14" i="19"/>
  <c r="BD109" i="19"/>
  <c r="BD15" i="19" s="1"/>
  <c r="AH15" i="19"/>
  <c r="BH103" i="19"/>
  <c r="BH9" i="19" s="1"/>
  <c r="AL9" i="19"/>
  <c r="AT431" i="19"/>
  <c r="AT27" i="19" s="1"/>
  <c r="X27" i="19"/>
  <c r="BH52" i="19"/>
  <c r="BC112" i="19"/>
  <c r="BC18" i="19" s="1"/>
  <c r="AG18" i="19"/>
  <c r="AU153" i="19"/>
  <c r="AU28" i="19" s="1"/>
  <c r="Y28" i="19"/>
  <c r="AT92" i="19"/>
  <c r="BM47" i="19"/>
  <c r="BK49" i="19"/>
  <c r="BF106" i="19"/>
  <c r="BF12" i="19" s="1"/>
  <c r="AJ12" i="19"/>
  <c r="AW119" i="19"/>
  <c r="AW25" i="19" s="1"/>
  <c r="AA25" i="19"/>
  <c r="BH102" i="19"/>
  <c r="BH8" i="19" s="1"/>
  <c r="AL8" i="19"/>
  <c r="AW63" i="19"/>
  <c r="BB58" i="19"/>
  <c r="Q16" i="6"/>
  <c r="E15" i="1" s="1"/>
  <c r="Q32" i="19"/>
  <c r="AK54" i="19"/>
  <c r="Q104" i="19"/>
  <c r="Q9" i="19"/>
  <c r="AB63" i="19"/>
  <c r="AF59" i="19"/>
  <c r="AP49" i="19"/>
  <c r="AH57" i="19"/>
  <c r="AE60" i="19"/>
  <c r="O107" i="19"/>
  <c r="O12" i="19"/>
  <c r="J114" i="19"/>
  <c r="J19" i="19"/>
  <c r="M110" i="19"/>
  <c r="M15" i="19"/>
  <c r="AC62" i="19"/>
  <c r="D124" i="19"/>
  <c r="D29" i="19"/>
  <c r="AN51" i="19"/>
  <c r="F124" i="19"/>
  <c r="F29" i="19"/>
  <c r="AL53" i="19"/>
  <c r="AQ48" i="19"/>
  <c r="AJ55" i="19"/>
  <c r="AO50" i="19"/>
  <c r="G120" i="19"/>
  <c r="G25" i="19"/>
  <c r="P105" i="19"/>
  <c r="P10" i="19"/>
  <c r="AI56" i="19"/>
  <c r="I117" i="19"/>
  <c r="I22" i="19"/>
  <c r="AG58" i="19"/>
  <c r="H117" i="19"/>
  <c r="H22" i="19"/>
  <c r="N108" i="19"/>
  <c r="N13" i="19"/>
  <c r="E121" i="19"/>
  <c r="E26" i="19"/>
  <c r="AD61" i="19"/>
  <c r="L111" i="19"/>
  <c r="L16" i="19"/>
  <c r="K114" i="19"/>
  <c r="K19" i="19"/>
  <c r="AM52" i="19"/>
  <c r="C155" i="19"/>
  <c r="C29" i="19"/>
  <c r="X432" i="19"/>
  <c r="B28" i="19"/>
  <c r="B94" i="19"/>
  <c r="X93" i="19"/>
  <c r="C620" i="19"/>
  <c r="Y620" i="19" s="1"/>
  <c r="AU620" i="19" s="1"/>
  <c r="H620" i="19"/>
  <c r="AD620" i="19" s="1"/>
  <c r="AZ620" i="19" s="1"/>
  <c r="G589" i="19"/>
  <c r="AC589" i="19" s="1"/>
  <c r="AY589" i="19" s="1"/>
  <c r="E589" i="19"/>
  <c r="AA589" i="19" s="1"/>
  <c r="AW589" i="19" s="1"/>
  <c r="F558" i="19"/>
  <c r="AB558" i="19" s="1"/>
  <c r="AX558" i="19" s="1"/>
  <c r="D527" i="19"/>
  <c r="Z527" i="19" s="1"/>
  <c r="AV527" i="19" s="1"/>
  <c r="C496" i="19"/>
  <c r="Y496" i="19" s="1"/>
  <c r="AU496" i="19" s="1"/>
  <c r="AQ436" i="19"/>
  <c r="V149" i="27" s="1"/>
  <c r="V155" i="27" s="1"/>
  <c r="V157" i="27" s="1"/>
  <c r="B433" i="19"/>
  <c r="G403" i="19"/>
  <c r="AC403" i="19" s="1"/>
  <c r="AY403" i="19" s="1"/>
  <c r="D372" i="19"/>
  <c r="Z372" i="19" s="1"/>
  <c r="AV372" i="19" s="1"/>
  <c r="AA341" i="19"/>
  <c r="AW341" i="19" s="1"/>
  <c r="AB310" i="19"/>
  <c r="AX310" i="19" s="1"/>
  <c r="Y310" i="19"/>
  <c r="AU310" i="19" s="1"/>
  <c r="AA279" i="19"/>
  <c r="AW279" i="19" s="1"/>
  <c r="U12" i="11"/>
  <c r="U9" i="10" s="1"/>
  <c r="U13" i="11"/>
  <c r="U10" i="10" s="1"/>
  <c r="Z248" i="19"/>
  <c r="AV248" i="19" s="1"/>
  <c r="Y247" i="19"/>
  <c r="AC248" i="19"/>
  <c r="AY248" i="19" s="1"/>
  <c r="X187" i="19"/>
  <c r="AT187" i="19" s="1"/>
  <c r="X186" i="19"/>
  <c r="AT186" i="19" s="1"/>
  <c r="AA186" i="19"/>
  <c r="AW186" i="19" s="1"/>
  <c r="AM102" i="19"/>
  <c r="Y154" i="19"/>
  <c r="O12" i="10"/>
  <c r="O22" i="14" s="1"/>
  <c r="AL157" i="19"/>
  <c r="Q50" i="27" s="1"/>
  <c r="Q56" i="27" s="1"/>
  <c r="Q58" i="27" s="1"/>
  <c r="BH157" i="19"/>
  <c r="P9" i="11" s="1"/>
  <c r="P6" i="10" s="1"/>
  <c r="AI109" i="19"/>
  <c r="AL104" i="19"/>
  <c r="AM103" i="19"/>
  <c r="AE116" i="19"/>
  <c r="AD116" i="19"/>
  <c r="AK106" i="19"/>
  <c r="AA120" i="19"/>
  <c r="AB123" i="19"/>
  <c r="AH110" i="19"/>
  <c r="AF113" i="19"/>
  <c r="AC119" i="19"/>
  <c r="Z123" i="19"/>
  <c r="AG113" i="19"/>
  <c r="AJ107" i="19"/>
  <c r="AL126" i="19"/>
  <c r="Q39" i="27" s="1"/>
  <c r="U62" i="4"/>
  <c r="S9" i="6" s="1"/>
  <c r="S28" i="3"/>
  <c r="S29" i="3" s="1"/>
  <c r="Q34" i="6"/>
  <c r="Q15" i="14"/>
  <c r="Q25" i="3"/>
  <c r="P38" i="6"/>
  <c r="T63" i="4"/>
  <c r="R102" i="19" s="1"/>
  <c r="T65" i="4"/>
  <c r="B27" i="1" l="1"/>
  <c r="E28" i="6"/>
  <c r="E29" i="6" s="1"/>
  <c r="S496" i="19"/>
  <c r="AO495" i="19"/>
  <c r="BK495" i="19" s="1"/>
  <c r="T496" i="19"/>
  <c r="AP495" i="19"/>
  <c r="BL495" i="19" s="1"/>
  <c r="AM433" i="19"/>
  <c r="BI433" i="19" s="1"/>
  <c r="Q434" i="19"/>
  <c r="J651" i="19"/>
  <c r="AF650" i="19"/>
  <c r="BB650" i="19" s="1"/>
  <c r="L465" i="19"/>
  <c r="AH464" i="19"/>
  <c r="BD464" i="19" s="1"/>
  <c r="Q403" i="19"/>
  <c r="AM402" i="19"/>
  <c r="BI402" i="19" s="1"/>
  <c r="K558" i="19"/>
  <c r="AG557" i="19"/>
  <c r="BC557" i="19" s="1"/>
  <c r="N465" i="19"/>
  <c r="AJ464" i="19"/>
  <c r="BF464" i="19" s="1"/>
  <c r="T403" i="19"/>
  <c r="AP402" i="19"/>
  <c r="BL402" i="19" s="1"/>
  <c r="R435" i="19"/>
  <c r="AN435" i="19" s="1"/>
  <c r="BJ435" i="19" s="1"/>
  <c r="AN434" i="19"/>
  <c r="BJ434" i="19" s="1"/>
  <c r="S651" i="19"/>
  <c r="AO650" i="19"/>
  <c r="BK650" i="19" s="1"/>
  <c r="K528" i="19"/>
  <c r="AG528" i="19" s="1"/>
  <c r="BC528" i="19" s="1"/>
  <c r="AG527" i="19"/>
  <c r="BC527" i="19" s="1"/>
  <c r="J496" i="19"/>
  <c r="AF495" i="19"/>
  <c r="BB495" i="19" s="1"/>
  <c r="N403" i="19"/>
  <c r="AJ402" i="19"/>
  <c r="BF402" i="19" s="1"/>
  <c r="F17" i="25"/>
  <c r="E6" i="29" s="1"/>
  <c r="F18" i="24"/>
  <c r="E5" i="29" s="1"/>
  <c r="E18" i="33"/>
  <c r="B15" i="29"/>
  <c r="B20" i="29" s="1"/>
  <c r="B23" i="29" s="1"/>
  <c r="O11" i="26"/>
  <c r="Q6" i="11"/>
  <c r="E32" i="1"/>
  <c r="N14" i="26"/>
  <c r="M7" i="29" s="1"/>
  <c r="H12" i="26"/>
  <c r="H13" i="26" s="1"/>
  <c r="E12" i="26"/>
  <c r="E13" i="26" s="1"/>
  <c r="Q7" i="27"/>
  <c r="Q12" i="27" s="1"/>
  <c r="Q8" i="27"/>
  <c r="AU247" i="19"/>
  <c r="D166" i="27"/>
  <c r="D168" i="27" s="1"/>
  <c r="D6" i="27" s="1"/>
  <c r="D10" i="27" s="1"/>
  <c r="P45" i="27"/>
  <c r="P47" i="27" s="1"/>
  <c r="P6" i="27" s="1"/>
  <c r="O9" i="27"/>
  <c r="O10" i="27" s="1"/>
  <c r="O12" i="26" s="1"/>
  <c r="BH126" i="19"/>
  <c r="P11" i="11" s="1"/>
  <c r="P8" i="10" s="1"/>
  <c r="P5" i="26"/>
  <c r="P6" i="26"/>
  <c r="BM436" i="19"/>
  <c r="BH32" i="19"/>
  <c r="P14" i="9" s="1"/>
  <c r="P5" i="11" s="1"/>
  <c r="AL32" i="19"/>
  <c r="P15" i="9" s="1"/>
  <c r="P23" i="9" s="1"/>
  <c r="BC113" i="19"/>
  <c r="BC19" i="19" s="1"/>
  <c r="AG19" i="19"/>
  <c r="AZ116" i="19"/>
  <c r="AZ22" i="19" s="1"/>
  <c r="AD22" i="19"/>
  <c r="AZ61" i="19"/>
  <c r="BC58" i="19"/>
  <c r="BH53" i="19"/>
  <c r="AY62" i="19"/>
  <c r="BA60" i="19"/>
  <c r="BB59" i="19"/>
  <c r="BF107" i="19"/>
  <c r="BF13" i="19" s="1"/>
  <c r="AJ13" i="19"/>
  <c r="BI52" i="19"/>
  <c r="BK50" i="19"/>
  <c r="BD57" i="19"/>
  <c r="AX63" i="19"/>
  <c r="BG106" i="19"/>
  <c r="BG12" i="19" s="1"/>
  <c r="AK12" i="19"/>
  <c r="AV123" i="19"/>
  <c r="AV29" i="19" s="1"/>
  <c r="Z29" i="19"/>
  <c r="AY119" i="19"/>
  <c r="AY25" i="19" s="1"/>
  <c r="AC25" i="19"/>
  <c r="BB113" i="19"/>
  <c r="BB19" i="19" s="1"/>
  <c r="AF19" i="19"/>
  <c r="BH104" i="19"/>
  <c r="BH10" i="19" s="1"/>
  <c r="AL10" i="19"/>
  <c r="BA116" i="19"/>
  <c r="BA22" i="19" s="1"/>
  <c r="AE22" i="19"/>
  <c r="BI103" i="19"/>
  <c r="BI9" i="19" s="1"/>
  <c r="AM9" i="19"/>
  <c r="BI102" i="19"/>
  <c r="BI8" i="19" s="1"/>
  <c r="AM8" i="19"/>
  <c r="BD110" i="19"/>
  <c r="BD16" i="19" s="1"/>
  <c r="AH16" i="19"/>
  <c r="BE109" i="19"/>
  <c r="BE15" i="19" s="1"/>
  <c r="AI15" i="19"/>
  <c r="AT93" i="19"/>
  <c r="BE56" i="19"/>
  <c r="BF55" i="19"/>
  <c r="BJ51" i="19"/>
  <c r="BL49" i="19"/>
  <c r="AT432" i="19"/>
  <c r="AT28" i="19" s="1"/>
  <c r="X28" i="19"/>
  <c r="AU154" i="19"/>
  <c r="Y29" i="19"/>
  <c r="AX123" i="19"/>
  <c r="AX29" i="19" s="1"/>
  <c r="AB29" i="19"/>
  <c r="BG54" i="19"/>
  <c r="AW120" i="19"/>
  <c r="AW26" i="19" s="1"/>
  <c r="AA26" i="19"/>
  <c r="BM48" i="19"/>
  <c r="H118" i="19"/>
  <c r="H23" i="19"/>
  <c r="AD62" i="19"/>
  <c r="D125" i="19"/>
  <c r="D30" i="19"/>
  <c r="AM53" i="19"/>
  <c r="P106" i="19"/>
  <c r="P11" i="19"/>
  <c r="AJ56" i="19"/>
  <c r="AL54" i="19"/>
  <c r="O108" i="19"/>
  <c r="O13" i="19"/>
  <c r="AI57" i="19"/>
  <c r="AG59" i="19"/>
  <c r="AP50" i="19"/>
  <c r="AF60" i="19"/>
  <c r="K115" i="19"/>
  <c r="K20" i="19"/>
  <c r="E122" i="19"/>
  <c r="E27" i="19"/>
  <c r="G121" i="19"/>
  <c r="G26" i="19"/>
  <c r="F125" i="19"/>
  <c r="F30" i="19"/>
  <c r="AC63" i="19"/>
  <c r="Q105" i="19"/>
  <c r="Q10" i="19"/>
  <c r="I118" i="19"/>
  <c r="I23" i="19"/>
  <c r="AE61" i="19"/>
  <c r="J115" i="19"/>
  <c r="J20" i="19"/>
  <c r="L112" i="19"/>
  <c r="L17" i="19"/>
  <c r="N109" i="19"/>
  <c r="N14" i="19"/>
  <c r="AQ49" i="19"/>
  <c r="M111" i="19"/>
  <c r="M16" i="19"/>
  <c r="AH58" i="19"/>
  <c r="R103" i="19"/>
  <c r="R8" i="19"/>
  <c r="C156" i="19"/>
  <c r="C30" i="19"/>
  <c r="AO51" i="19"/>
  <c r="AN52" i="19"/>
  <c r="AK55" i="19"/>
  <c r="X94" i="19"/>
  <c r="X433" i="19"/>
  <c r="B29" i="19"/>
  <c r="H621" i="19"/>
  <c r="C621" i="19"/>
  <c r="E590" i="19"/>
  <c r="G590" i="19"/>
  <c r="F559" i="19"/>
  <c r="D528" i="19"/>
  <c r="C497" i="19"/>
  <c r="B434" i="19"/>
  <c r="G404" i="19"/>
  <c r="D373" i="19"/>
  <c r="Y248" i="19"/>
  <c r="AU248" i="19" s="1"/>
  <c r="Y155" i="19"/>
  <c r="R126" i="19"/>
  <c r="AM157" i="19"/>
  <c r="R50" i="27" s="1"/>
  <c r="R56" i="27" s="1"/>
  <c r="R58" i="27" s="1"/>
  <c r="BI157" i="19"/>
  <c r="Q9" i="11" s="1"/>
  <c r="Q6" i="10" s="1"/>
  <c r="P10" i="11"/>
  <c r="P7" i="10" s="1"/>
  <c r="Z124" i="19"/>
  <c r="AB124" i="19"/>
  <c r="AE117" i="19"/>
  <c r="AM126" i="19"/>
  <c r="R39" i="27" s="1"/>
  <c r="AA121" i="19"/>
  <c r="AM104" i="19"/>
  <c r="AC120" i="19"/>
  <c r="R12" i="6"/>
  <c r="R16" i="14" s="1"/>
  <c r="AJ108" i="19"/>
  <c r="AF114" i="19"/>
  <c r="AL105" i="19"/>
  <c r="AK107" i="19"/>
  <c r="AG114" i="19"/>
  <c r="AH111" i="19"/>
  <c r="AD117" i="19"/>
  <c r="AI110" i="19"/>
  <c r="Y94" i="19"/>
  <c r="Z94" i="19"/>
  <c r="R22" i="3"/>
  <c r="Q37" i="6"/>
  <c r="T66" i="4"/>
  <c r="R18" i="9" s="1"/>
  <c r="R24" i="3"/>
  <c r="T76" i="3"/>
  <c r="R21" i="3"/>
  <c r="U63" i="4"/>
  <c r="S102" i="19" s="1"/>
  <c r="U65" i="4"/>
  <c r="E31" i="6" l="1"/>
  <c r="B24" i="1" s="1"/>
  <c r="B25" i="1" s="1"/>
  <c r="Q435" i="19"/>
  <c r="AM435" i="19" s="1"/>
  <c r="BI435" i="19" s="1"/>
  <c r="AM434" i="19"/>
  <c r="BI434" i="19" s="1"/>
  <c r="T497" i="19"/>
  <c r="AP497" i="19" s="1"/>
  <c r="BL497" i="19" s="1"/>
  <c r="AP496" i="19"/>
  <c r="BL496" i="19" s="1"/>
  <c r="S497" i="19"/>
  <c r="AO497" i="19" s="1"/>
  <c r="BK497" i="19" s="1"/>
  <c r="AO496" i="19"/>
  <c r="BK496" i="19" s="1"/>
  <c r="K559" i="19"/>
  <c r="AG559" i="19" s="1"/>
  <c r="BC559" i="19" s="1"/>
  <c r="AG558" i="19"/>
  <c r="BC558" i="19" s="1"/>
  <c r="Q404" i="19"/>
  <c r="AM404" i="19" s="1"/>
  <c r="BI404" i="19" s="1"/>
  <c r="AM403" i="19"/>
  <c r="BI403" i="19" s="1"/>
  <c r="L466" i="19"/>
  <c r="AH466" i="19" s="1"/>
  <c r="BD466" i="19" s="1"/>
  <c r="AH465" i="19"/>
  <c r="BD465" i="19" s="1"/>
  <c r="J652" i="19"/>
  <c r="AF652" i="19" s="1"/>
  <c r="BB652" i="19" s="1"/>
  <c r="AF651" i="19"/>
  <c r="BB651" i="19" s="1"/>
  <c r="S652" i="19"/>
  <c r="AO652" i="19" s="1"/>
  <c r="BK652" i="19" s="1"/>
  <c r="AO651" i="19"/>
  <c r="BK651" i="19" s="1"/>
  <c r="N404" i="19"/>
  <c r="AJ404" i="19" s="1"/>
  <c r="BF404" i="19" s="1"/>
  <c r="AJ403" i="19"/>
  <c r="BF403" i="19" s="1"/>
  <c r="J497" i="19"/>
  <c r="AF497" i="19" s="1"/>
  <c r="BB497" i="19" s="1"/>
  <c r="AF496" i="19"/>
  <c r="BB496" i="19" s="1"/>
  <c r="T404" i="19"/>
  <c r="AP404" i="19" s="1"/>
  <c r="BL404" i="19" s="1"/>
  <c r="AP403" i="19"/>
  <c r="BL403" i="19" s="1"/>
  <c r="N466" i="19"/>
  <c r="AJ466" i="19" s="1"/>
  <c r="BF466" i="19" s="1"/>
  <c r="AJ465" i="19"/>
  <c r="BF465" i="19" s="1"/>
  <c r="P11" i="26"/>
  <c r="E7" i="9"/>
  <c r="E10" i="9" s="1"/>
  <c r="B23" i="1"/>
  <c r="B22" i="29"/>
  <c r="BI126" i="19"/>
  <c r="Q11" i="11" s="1"/>
  <c r="Q8" i="10" s="1"/>
  <c r="H14" i="26"/>
  <c r="G7" i="29" s="1"/>
  <c r="H11" i="27"/>
  <c r="H13" i="27" s="1"/>
  <c r="G8" i="29" s="1"/>
  <c r="E14" i="26"/>
  <c r="D7" i="29" s="1"/>
  <c r="E11" i="27"/>
  <c r="E13" i="27" s="1"/>
  <c r="D8" i="29" s="1"/>
  <c r="O13" i="26"/>
  <c r="O11" i="27" s="1"/>
  <c r="O13" i="27" s="1"/>
  <c r="N8" i="29" s="1"/>
  <c r="P56" i="9"/>
  <c r="P57" i="9" s="1"/>
  <c r="R24" i="9"/>
  <c r="T61" i="4"/>
  <c r="R17" i="9" s="1"/>
  <c r="D12" i="26"/>
  <c r="D13" i="26" s="1"/>
  <c r="R8" i="27"/>
  <c r="R7" i="27"/>
  <c r="R12" i="27" s="1"/>
  <c r="AU29" i="19"/>
  <c r="P9" i="27"/>
  <c r="P10" i="27" s="1"/>
  <c r="P12" i="26" s="1"/>
  <c r="P22" i="11"/>
  <c r="P13" i="9"/>
  <c r="AZ117" i="19"/>
  <c r="AZ23" i="19" s="1"/>
  <c r="AD23" i="19"/>
  <c r="AY120" i="19"/>
  <c r="AY26" i="19" s="1"/>
  <c r="AC26" i="19"/>
  <c r="BJ52" i="19"/>
  <c r="BE57" i="19"/>
  <c r="AY63" i="19"/>
  <c r="BG107" i="19"/>
  <c r="BG13" i="19" s="1"/>
  <c r="AK13" i="19"/>
  <c r="BB60" i="19"/>
  <c r="BI53" i="19"/>
  <c r="BD58" i="19"/>
  <c r="AT433" i="19"/>
  <c r="AT29" i="19" s="1"/>
  <c r="X29" i="19"/>
  <c r="BM49" i="19"/>
  <c r="BA61" i="19"/>
  <c r="AW121" i="19"/>
  <c r="AW27" i="19" s="1"/>
  <c r="AA27" i="19"/>
  <c r="AV94" i="19"/>
  <c r="BB114" i="19"/>
  <c r="BB20" i="19" s="1"/>
  <c r="AF20" i="19"/>
  <c r="BA117" i="19"/>
  <c r="BA23" i="19" s="1"/>
  <c r="AE23" i="19"/>
  <c r="AU155" i="19"/>
  <c r="AU30" i="19" s="1"/>
  <c r="Y30" i="19"/>
  <c r="AT94" i="19"/>
  <c r="BL50" i="19"/>
  <c r="BH54" i="19"/>
  <c r="AM32" i="19"/>
  <c r="Q15" i="9" s="1"/>
  <c r="BI32" i="19"/>
  <c r="Q14" i="9" s="1"/>
  <c r="Q5" i="11" s="1"/>
  <c r="BD111" i="19"/>
  <c r="BD17" i="19" s="1"/>
  <c r="AH17" i="19"/>
  <c r="BI104" i="19"/>
  <c r="BI10" i="19" s="1"/>
  <c r="AM10" i="19"/>
  <c r="BC114" i="19"/>
  <c r="BC20" i="19" s="1"/>
  <c r="AG20" i="19"/>
  <c r="BK51" i="19"/>
  <c r="BH105" i="19"/>
  <c r="BH11" i="19" s="1"/>
  <c r="AL11" i="19"/>
  <c r="AU94" i="19"/>
  <c r="BF108" i="19"/>
  <c r="BF14" i="19" s="1"/>
  <c r="AJ14" i="19"/>
  <c r="AX124" i="19"/>
  <c r="AX30" i="19" s="1"/>
  <c r="AB30" i="19"/>
  <c r="BG55" i="19"/>
  <c r="BE110" i="19"/>
  <c r="BE16" i="19" s="1"/>
  <c r="AI16" i="19"/>
  <c r="AV124" i="19"/>
  <c r="AV30" i="19" s="1"/>
  <c r="Z30" i="19"/>
  <c r="BC59" i="19"/>
  <c r="BF56" i="19"/>
  <c r="AZ62" i="19"/>
  <c r="R16" i="6"/>
  <c r="R32" i="19"/>
  <c r="AN53" i="19"/>
  <c r="F31" i="19"/>
  <c r="N110" i="19"/>
  <c r="N15" i="19"/>
  <c r="AF61" i="19"/>
  <c r="D31" i="19"/>
  <c r="AE62" i="19"/>
  <c r="AH59" i="19"/>
  <c r="I119" i="19"/>
  <c r="I24" i="19"/>
  <c r="G122" i="19"/>
  <c r="G27" i="19"/>
  <c r="AI58" i="19"/>
  <c r="AJ57" i="19"/>
  <c r="AO52" i="19"/>
  <c r="L113" i="19"/>
  <c r="L18" i="19"/>
  <c r="M112" i="19"/>
  <c r="M17" i="19"/>
  <c r="Q106" i="19"/>
  <c r="Q11" i="19"/>
  <c r="E123" i="19"/>
  <c r="E28" i="19"/>
  <c r="AP51" i="19"/>
  <c r="O109" i="19"/>
  <c r="O14" i="19"/>
  <c r="P107" i="19"/>
  <c r="P12" i="19"/>
  <c r="AD63" i="19"/>
  <c r="AK56" i="19"/>
  <c r="C31" i="19"/>
  <c r="J116" i="19"/>
  <c r="J21" i="19"/>
  <c r="K116" i="19"/>
  <c r="K21" i="19"/>
  <c r="S103" i="19"/>
  <c r="S8" i="19"/>
  <c r="R104" i="19"/>
  <c r="R9" i="19"/>
  <c r="AQ50" i="19"/>
  <c r="AG60" i="19"/>
  <c r="AL55" i="19"/>
  <c r="AM54" i="19"/>
  <c r="H119" i="19"/>
  <c r="H24" i="19"/>
  <c r="X434" i="19"/>
  <c r="B30" i="19"/>
  <c r="Y621" i="19"/>
  <c r="AU621" i="19" s="1"/>
  <c r="AD621" i="19"/>
  <c r="AZ621" i="19" s="1"/>
  <c r="AC590" i="19"/>
  <c r="AY590" i="19" s="1"/>
  <c r="AA590" i="19"/>
  <c r="AW590" i="19" s="1"/>
  <c r="AB559" i="19"/>
  <c r="AX559" i="19" s="1"/>
  <c r="Z528" i="19"/>
  <c r="AV528" i="19" s="1"/>
  <c r="Y497" i="19"/>
  <c r="AU497" i="19" s="1"/>
  <c r="B435" i="19"/>
  <c r="B31" i="19" s="1"/>
  <c r="AC404" i="19"/>
  <c r="AY404" i="19" s="1"/>
  <c r="Z373" i="19"/>
  <c r="AV373" i="19" s="1"/>
  <c r="AA342" i="19"/>
  <c r="AW342" i="19" s="1"/>
  <c r="AB311" i="19"/>
  <c r="AX311" i="19" s="1"/>
  <c r="Y311" i="19"/>
  <c r="AU311" i="19" s="1"/>
  <c r="AA280" i="19"/>
  <c r="AN102" i="19"/>
  <c r="Z249" i="19"/>
  <c r="AV249" i="19" s="1"/>
  <c r="AC249" i="19"/>
  <c r="AY249" i="19" s="1"/>
  <c r="AA187" i="19"/>
  <c r="AW187" i="19" s="1"/>
  <c r="P12" i="10"/>
  <c r="P22" i="14" s="1"/>
  <c r="S126" i="19"/>
  <c r="Q10" i="11"/>
  <c r="Q7" i="10" s="1"/>
  <c r="AD118" i="19"/>
  <c r="AI111" i="19"/>
  <c r="AF115" i="19"/>
  <c r="AE118" i="19"/>
  <c r="AK108" i="19"/>
  <c r="AH112" i="19"/>
  <c r="AM105" i="19"/>
  <c r="S12" i="6"/>
  <c r="AL106" i="19"/>
  <c r="AJ109" i="19"/>
  <c r="AC121" i="19"/>
  <c r="AG115" i="19"/>
  <c r="AA122" i="19"/>
  <c r="AN103" i="19"/>
  <c r="R25" i="3"/>
  <c r="U76" i="3"/>
  <c r="S21" i="3"/>
  <c r="Q38" i="6"/>
  <c r="S22" i="3"/>
  <c r="U66" i="4"/>
  <c r="S18" i="9" s="1"/>
  <c r="S24" i="3"/>
  <c r="R15" i="14"/>
  <c r="R34" i="6"/>
  <c r="R37" i="6" s="1"/>
  <c r="V62" i="4"/>
  <c r="T9" i="6" s="1"/>
  <c r="T28" i="3"/>
  <c r="T29" i="3" s="1"/>
  <c r="G8" i="17" l="1"/>
  <c r="E16" i="29"/>
  <c r="E18" i="29" s="1"/>
  <c r="F6" i="9"/>
  <c r="F22" i="9" s="1"/>
  <c r="E39" i="6" s="1"/>
  <c r="R6" i="11"/>
  <c r="D12" i="29"/>
  <c r="S32" i="19"/>
  <c r="S16" i="14"/>
  <c r="E25" i="14"/>
  <c r="B30" i="1"/>
  <c r="G5" i="17"/>
  <c r="B39" i="1" s="1"/>
  <c r="G6" i="17"/>
  <c r="B40" i="1" s="1"/>
  <c r="P13" i="26"/>
  <c r="P11" i="27" s="1"/>
  <c r="P13" i="27" s="1"/>
  <c r="O8" i="29" s="1"/>
  <c r="O14" i="26"/>
  <c r="N7" i="29" s="1"/>
  <c r="D14" i="26"/>
  <c r="C7" i="29" s="1"/>
  <c r="D11" i="27"/>
  <c r="D13" i="27" s="1"/>
  <c r="C8" i="29" s="1"/>
  <c r="Q56" i="9"/>
  <c r="Q57" i="9" s="1"/>
  <c r="S24" i="9"/>
  <c r="U61" i="4"/>
  <c r="S17" i="9" s="1"/>
  <c r="AW280" i="19"/>
  <c r="F199" i="27"/>
  <c r="F201" i="27" s="1"/>
  <c r="F6" i="27" s="1"/>
  <c r="F10" i="27" s="1"/>
  <c r="Q45" i="27"/>
  <c r="Q47" i="27" s="1"/>
  <c r="Q6" i="27" s="1"/>
  <c r="Q23" i="9"/>
  <c r="E31" i="1"/>
  <c r="Q22" i="11"/>
  <c r="Q13" i="9"/>
  <c r="Q6" i="26"/>
  <c r="Q5" i="26"/>
  <c r="AY121" i="19"/>
  <c r="AY27" i="19" s="1"/>
  <c r="AC27" i="19"/>
  <c r="BB115" i="19"/>
  <c r="BB21" i="19" s="1"/>
  <c r="AF21" i="19"/>
  <c r="BF109" i="19"/>
  <c r="BF15" i="19" s="1"/>
  <c r="AJ15" i="19"/>
  <c r="BE111" i="19"/>
  <c r="BE17" i="19" s="1"/>
  <c r="AI17" i="19"/>
  <c r="BH55" i="19"/>
  <c r="BL51" i="19"/>
  <c r="BH106" i="19"/>
  <c r="BH12" i="19" s="1"/>
  <c r="AL12" i="19"/>
  <c r="AZ118" i="19"/>
  <c r="AZ24" i="19" s="1"/>
  <c r="AD24" i="19"/>
  <c r="BG56" i="19"/>
  <c r="BB61" i="19"/>
  <c r="BJ102" i="19"/>
  <c r="BJ8" i="19" s="1"/>
  <c r="AN8" i="19"/>
  <c r="BC60" i="19"/>
  <c r="BK52" i="19"/>
  <c r="BI105" i="19"/>
  <c r="BI11" i="19" s="1"/>
  <c r="AM11" i="19"/>
  <c r="AT434" i="19"/>
  <c r="AT30" i="19" s="1"/>
  <c r="X30" i="19"/>
  <c r="AZ63" i="19"/>
  <c r="BM50" i="19"/>
  <c r="BF57" i="19"/>
  <c r="BD59" i="19"/>
  <c r="AW122" i="19"/>
  <c r="AW28" i="19" s="1"/>
  <c r="AA28" i="19"/>
  <c r="BG108" i="19"/>
  <c r="BG14" i="19" s="1"/>
  <c r="AK14" i="19"/>
  <c r="BJ103" i="19"/>
  <c r="BJ9" i="19" s="1"/>
  <c r="AN9" i="19"/>
  <c r="BD112" i="19"/>
  <c r="BD18" i="19" s="1"/>
  <c r="AH18" i="19"/>
  <c r="BC115" i="19"/>
  <c r="BC21" i="19" s="1"/>
  <c r="AG21" i="19"/>
  <c r="BA118" i="19"/>
  <c r="BA24" i="19" s="1"/>
  <c r="AE24" i="19"/>
  <c r="BI54" i="19"/>
  <c r="BE58" i="19"/>
  <c r="BA62" i="19"/>
  <c r="BJ53" i="19"/>
  <c r="AJ58" i="19"/>
  <c r="AM55" i="19"/>
  <c r="K117" i="19"/>
  <c r="K22" i="19"/>
  <c r="AK57" i="19"/>
  <c r="AF62" i="19"/>
  <c r="M113" i="19"/>
  <c r="M18" i="19"/>
  <c r="AQ51" i="19"/>
  <c r="AP52" i="19"/>
  <c r="L114" i="19"/>
  <c r="L19" i="19"/>
  <c r="AH60" i="19"/>
  <c r="AI59" i="19"/>
  <c r="N111" i="19"/>
  <c r="N16" i="19"/>
  <c r="AL56" i="19"/>
  <c r="R105" i="19"/>
  <c r="R10" i="19"/>
  <c r="E124" i="19"/>
  <c r="E29" i="19"/>
  <c r="J117" i="19"/>
  <c r="J22" i="19"/>
  <c r="P108" i="19"/>
  <c r="P13" i="19"/>
  <c r="AO53" i="19"/>
  <c r="G123" i="19"/>
  <c r="G28" i="19"/>
  <c r="AE63" i="19"/>
  <c r="H120" i="19"/>
  <c r="H25" i="19"/>
  <c r="Q107" i="19"/>
  <c r="Q12" i="19"/>
  <c r="AG61" i="19"/>
  <c r="S104" i="19"/>
  <c r="S9" i="19"/>
  <c r="O110" i="19"/>
  <c r="O15" i="19"/>
  <c r="I120" i="19"/>
  <c r="I25" i="19"/>
  <c r="AN54" i="19"/>
  <c r="X435" i="19"/>
  <c r="Y249" i="19"/>
  <c r="AU249" i="19" s="1"/>
  <c r="Y156" i="19"/>
  <c r="AO102" i="19"/>
  <c r="AN157" i="19"/>
  <c r="S50" i="27" s="1"/>
  <c r="S56" i="27" s="1"/>
  <c r="S58" i="27" s="1"/>
  <c r="BJ157" i="19"/>
  <c r="R9" i="11" s="1"/>
  <c r="R6" i="10" s="1"/>
  <c r="Q12" i="10"/>
  <c r="Z125" i="19"/>
  <c r="AB125" i="19"/>
  <c r="AC122" i="19"/>
  <c r="AN104" i="19"/>
  <c r="AM106" i="19"/>
  <c r="AF116" i="19"/>
  <c r="AJ110" i="19"/>
  <c r="AH113" i="19"/>
  <c r="AI112" i="19"/>
  <c r="AN126" i="19"/>
  <c r="S39" i="27" s="1"/>
  <c r="AA123" i="19"/>
  <c r="AG116" i="19"/>
  <c r="AL107" i="19"/>
  <c r="AK109" i="19"/>
  <c r="AO103" i="19"/>
  <c r="AE119" i="19"/>
  <c r="AD119" i="19"/>
  <c r="W62" i="4"/>
  <c r="U9" i="6" s="1"/>
  <c r="U28" i="3"/>
  <c r="U29" i="3" s="1"/>
  <c r="S34" i="6"/>
  <c r="S37" i="6" s="1"/>
  <c r="S15" i="14"/>
  <c r="S16" i="6"/>
  <c r="S25" i="3"/>
  <c r="T21" i="3"/>
  <c r="V63" i="4"/>
  <c r="T102" i="19" s="1"/>
  <c r="V65" i="4"/>
  <c r="R38" i="6"/>
  <c r="E40" i="6" l="1"/>
  <c r="B26" i="1" s="1"/>
  <c r="F25" i="9"/>
  <c r="F50" i="9" s="1"/>
  <c r="G12" i="25" s="1"/>
  <c r="S6" i="11"/>
  <c r="D31" i="29"/>
  <c r="D30" i="29"/>
  <c r="D27" i="29"/>
  <c r="D26" i="29"/>
  <c r="D28" i="29"/>
  <c r="D29" i="29"/>
  <c r="C12" i="29"/>
  <c r="C29" i="29" s="1"/>
  <c r="D13" i="29"/>
  <c r="E26" i="14"/>
  <c r="E27" i="14" s="1"/>
  <c r="Q11" i="26"/>
  <c r="P14" i="26"/>
  <c r="O7" i="29" s="1"/>
  <c r="F12" i="26"/>
  <c r="F13" i="26" s="1"/>
  <c r="S7" i="27"/>
  <c r="S12" i="27" s="1"/>
  <c r="S8" i="27"/>
  <c r="Q9" i="27"/>
  <c r="Q10" i="27" s="1"/>
  <c r="Q12" i="26" s="1"/>
  <c r="R45" i="27"/>
  <c r="R47" i="27" s="1"/>
  <c r="R6" i="27" s="1"/>
  <c r="R5" i="26"/>
  <c r="R6" i="26"/>
  <c r="BJ126" i="19"/>
  <c r="R11" i="11" s="1"/>
  <c r="R8" i="10" s="1"/>
  <c r="AW123" i="19"/>
  <c r="AW29" i="19" s="1"/>
  <c r="AA29" i="19"/>
  <c r="BJ104" i="19"/>
  <c r="BJ10" i="19" s="1"/>
  <c r="AN10" i="19"/>
  <c r="BK102" i="19"/>
  <c r="BK8" i="19" s="1"/>
  <c r="AO8" i="19"/>
  <c r="AY122" i="19"/>
  <c r="AY28" i="19" s="1"/>
  <c r="AC28" i="19"/>
  <c r="AU156" i="19"/>
  <c r="AU31" i="19" s="1"/>
  <c r="Y31" i="19"/>
  <c r="BK53" i="19"/>
  <c r="BD60" i="19"/>
  <c r="BI55" i="19"/>
  <c r="AZ119" i="19"/>
  <c r="AZ25" i="19" s="1"/>
  <c r="AD25" i="19"/>
  <c r="AX125" i="19"/>
  <c r="AX31" i="19" s="1"/>
  <c r="AB31" i="19"/>
  <c r="BM51" i="19"/>
  <c r="BA119" i="19"/>
  <c r="BA25" i="19" s="1"/>
  <c r="AE25" i="19"/>
  <c r="BE112" i="19"/>
  <c r="BE18" i="19" s="1"/>
  <c r="AI18" i="19"/>
  <c r="AV125" i="19"/>
  <c r="AV31" i="19" s="1"/>
  <c r="Z31" i="19"/>
  <c r="AT435" i="19"/>
  <c r="AT31" i="19" s="1"/>
  <c r="X31" i="19"/>
  <c r="BH56" i="19"/>
  <c r="BB62" i="19"/>
  <c r="BF58" i="19"/>
  <c r="BC116" i="19"/>
  <c r="BC22" i="19" s="1"/>
  <c r="AG22" i="19"/>
  <c r="BI106" i="19"/>
  <c r="BI12" i="19" s="1"/>
  <c r="AM12" i="19"/>
  <c r="BE59" i="19"/>
  <c r="BK103" i="19"/>
  <c r="BK9" i="19" s="1"/>
  <c r="AO9" i="19"/>
  <c r="BD113" i="19"/>
  <c r="BD19" i="19" s="1"/>
  <c r="AH19" i="19"/>
  <c r="BG109" i="19"/>
  <c r="BG15" i="19" s="1"/>
  <c r="AK15" i="19"/>
  <c r="BF110" i="19"/>
  <c r="BF16" i="19" s="1"/>
  <c r="AJ16" i="19"/>
  <c r="BL52" i="19"/>
  <c r="BG57" i="19"/>
  <c r="BJ32" i="19"/>
  <c r="R14" i="9" s="1"/>
  <c r="R5" i="11" s="1"/>
  <c r="AN32" i="19"/>
  <c r="R15" i="9" s="1"/>
  <c r="R23" i="9" s="1"/>
  <c r="BH107" i="19"/>
  <c r="BH13" i="19" s="1"/>
  <c r="AL13" i="19"/>
  <c r="BB116" i="19"/>
  <c r="BB22" i="19" s="1"/>
  <c r="AF22" i="19"/>
  <c r="BJ54" i="19"/>
  <c r="BC61" i="19"/>
  <c r="BA63" i="19"/>
  <c r="Q108" i="19"/>
  <c r="Q13" i="19"/>
  <c r="G124" i="19"/>
  <c r="G29" i="19"/>
  <c r="N112" i="19"/>
  <c r="N17" i="19"/>
  <c r="L115" i="19"/>
  <c r="L20" i="19"/>
  <c r="M114" i="19"/>
  <c r="M19" i="19"/>
  <c r="K118" i="19"/>
  <c r="K23" i="19"/>
  <c r="O111" i="19"/>
  <c r="O16" i="19"/>
  <c r="E125" i="19"/>
  <c r="E31" i="19" s="1"/>
  <c r="E30" i="19"/>
  <c r="S105" i="19"/>
  <c r="S10" i="19"/>
  <c r="AO54" i="19"/>
  <c r="R106" i="19"/>
  <c r="R11" i="19"/>
  <c r="AI60" i="19"/>
  <c r="AP53" i="19"/>
  <c r="AF63" i="19"/>
  <c r="AM56" i="19"/>
  <c r="J118" i="19"/>
  <c r="J23" i="19"/>
  <c r="T103" i="19"/>
  <c r="T8" i="19"/>
  <c r="H121" i="19"/>
  <c r="H26" i="19"/>
  <c r="I121" i="19"/>
  <c r="I26" i="19"/>
  <c r="AN55" i="19"/>
  <c r="P109" i="19"/>
  <c r="P14" i="19"/>
  <c r="AG62" i="19"/>
  <c r="AL57" i="19"/>
  <c r="AH61" i="19"/>
  <c r="AQ52" i="19"/>
  <c r="AK58" i="19"/>
  <c r="AJ59" i="19"/>
  <c r="Q22" i="14"/>
  <c r="AO157" i="19"/>
  <c r="T50" i="27" s="1"/>
  <c r="T56" i="27" s="1"/>
  <c r="T58" i="27" s="1"/>
  <c r="BK157" i="19"/>
  <c r="S9" i="11" s="1"/>
  <c r="S6" i="10" s="1"/>
  <c r="T126" i="19"/>
  <c r="R10" i="11"/>
  <c r="R7" i="10" s="1"/>
  <c r="AD120" i="19"/>
  <c r="AF117" i="19"/>
  <c r="AK110" i="19"/>
  <c r="AE120" i="19"/>
  <c r="AL108" i="19"/>
  <c r="AI113" i="19"/>
  <c r="AM107" i="19"/>
  <c r="T12" i="6"/>
  <c r="T16" i="14" s="1"/>
  <c r="AO126" i="19"/>
  <c r="T39" i="27" s="1"/>
  <c r="AO104" i="19"/>
  <c r="AG117" i="19"/>
  <c r="AH114" i="19"/>
  <c r="AN105" i="19"/>
  <c r="AA124" i="19"/>
  <c r="AJ111" i="19"/>
  <c r="AC123" i="19"/>
  <c r="V66" i="4"/>
  <c r="T18" i="9" s="1"/>
  <c r="T24" i="3"/>
  <c r="S38" i="6"/>
  <c r="T22" i="3"/>
  <c r="W63" i="4"/>
  <c r="U102" i="19" s="1"/>
  <c r="U21" i="3"/>
  <c r="W65" i="4"/>
  <c r="F51" i="9" l="1"/>
  <c r="G13" i="25" s="1"/>
  <c r="F36" i="9"/>
  <c r="G12" i="24" s="1"/>
  <c r="F46" i="9"/>
  <c r="G8" i="25" s="1"/>
  <c r="F49" i="9"/>
  <c r="G11" i="25" s="1"/>
  <c r="F47" i="9"/>
  <c r="G9" i="25" s="1"/>
  <c r="F39" i="9"/>
  <c r="G15" i="24" s="1"/>
  <c r="F45" i="9"/>
  <c r="G7" i="25" s="1"/>
  <c r="F33" i="9"/>
  <c r="G9" i="24" s="1"/>
  <c r="F44" i="9"/>
  <c r="G6" i="25" s="1"/>
  <c r="F32" i="9"/>
  <c r="G8" i="24" s="1"/>
  <c r="F29" i="9"/>
  <c r="G5" i="24" s="1"/>
  <c r="F38" i="9"/>
  <c r="G14" i="24" s="1"/>
  <c r="F52" i="9"/>
  <c r="G14" i="25" s="1"/>
  <c r="F48" i="9"/>
  <c r="G10" i="25" s="1"/>
  <c r="F30" i="9"/>
  <c r="G6" i="24" s="1"/>
  <c r="F31" i="9"/>
  <c r="G7" i="24" s="1"/>
  <c r="F40" i="9"/>
  <c r="G16" i="24" s="1"/>
  <c r="F37" i="9"/>
  <c r="G13" i="24" s="1"/>
  <c r="F43" i="9"/>
  <c r="G5" i="25" s="1"/>
  <c r="F34" i="9"/>
  <c r="G10" i="24" s="1"/>
  <c r="F53" i="9"/>
  <c r="G15" i="25" s="1"/>
  <c r="F35" i="9"/>
  <c r="G11" i="24" s="1"/>
  <c r="F19" i="6"/>
  <c r="F20" i="6" s="1"/>
  <c r="F21" i="6" s="1"/>
  <c r="F28" i="6" s="1"/>
  <c r="F29" i="6" s="1"/>
  <c r="C28" i="29"/>
  <c r="C30" i="29"/>
  <c r="C31" i="29"/>
  <c r="C27" i="29"/>
  <c r="C26" i="29"/>
  <c r="D15" i="29"/>
  <c r="D20" i="29" s="1"/>
  <c r="D23" i="29" s="1"/>
  <c r="C13" i="29"/>
  <c r="R11" i="26"/>
  <c r="F14" i="26"/>
  <c r="E7" i="29" s="1"/>
  <c r="F11" i="27"/>
  <c r="F13" i="27" s="1"/>
  <c r="E8" i="29" s="1"/>
  <c r="Q13" i="26"/>
  <c r="Q11" i="27" s="1"/>
  <c r="Q13" i="27" s="1"/>
  <c r="P8" i="29" s="1"/>
  <c r="R56" i="9"/>
  <c r="R57" i="9" s="1"/>
  <c r="T24" i="9"/>
  <c r="V61" i="4"/>
  <c r="T17" i="9" s="1"/>
  <c r="T7" i="27"/>
  <c r="T12" i="27" s="1"/>
  <c r="T8" i="27"/>
  <c r="R9" i="27"/>
  <c r="R10" i="27" s="1"/>
  <c r="R12" i="26" s="1"/>
  <c r="BK126" i="19"/>
  <c r="S11" i="11" s="1"/>
  <c r="S8" i="10" s="1"/>
  <c r="R13" i="9"/>
  <c r="R22" i="11"/>
  <c r="BG110" i="19"/>
  <c r="BG16" i="19" s="1"/>
  <c r="AK16" i="19"/>
  <c r="BK32" i="19"/>
  <c r="S14" i="9" s="1"/>
  <c r="S5" i="11" s="1"/>
  <c r="AO32" i="19"/>
  <c r="S15" i="9" s="1"/>
  <c r="S23" i="9" s="1"/>
  <c r="BD114" i="19"/>
  <c r="BD20" i="19" s="1"/>
  <c r="AH20" i="19"/>
  <c r="BH108" i="19"/>
  <c r="BH14" i="19" s="1"/>
  <c r="AL14" i="19"/>
  <c r="BA120" i="19"/>
  <c r="BA26" i="19" s="1"/>
  <c r="AE26" i="19"/>
  <c r="BK104" i="19"/>
  <c r="BK10" i="19" s="1"/>
  <c r="AO10" i="19"/>
  <c r="BB117" i="19"/>
  <c r="BB23" i="19" s="1"/>
  <c r="AF23" i="19"/>
  <c r="BF59" i="19"/>
  <c r="BH57" i="19"/>
  <c r="BI56" i="19"/>
  <c r="AY123" i="19"/>
  <c r="AY29" i="19" s="1"/>
  <c r="AC29" i="19"/>
  <c r="AZ120" i="19"/>
  <c r="AZ26" i="19" s="1"/>
  <c r="AD26" i="19"/>
  <c r="BK54" i="19"/>
  <c r="BE60" i="19"/>
  <c r="BF111" i="19"/>
  <c r="BF17" i="19" s="1"/>
  <c r="AJ17" i="19"/>
  <c r="BG58" i="19"/>
  <c r="BC62" i="19"/>
  <c r="BB63" i="19"/>
  <c r="BL53" i="19"/>
  <c r="BC117" i="19"/>
  <c r="BC23" i="19" s="1"/>
  <c r="AG23" i="19"/>
  <c r="BD61" i="19"/>
  <c r="BJ55" i="19"/>
  <c r="AW124" i="19"/>
  <c r="AW30" i="19" s="1"/>
  <c r="AA30" i="19"/>
  <c r="BI107" i="19"/>
  <c r="BI13" i="19" s="1"/>
  <c r="AM13" i="19"/>
  <c r="BJ105" i="19"/>
  <c r="BJ11" i="19" s="1"/>
  <c r="AN11" i="19"/>
  <c r="BE113" i="19"/>
  <c r="BE19" i="19" s="1"/>
  <c r="AI19" i="19"/>
  <c r="BM52" i="19"/>
  <c r="T16" i="6"/>
  <c r="T32" i="19"/>
  <c r="AG63" i="19"/>
  <c r="U103" i="19"/>
  <c r="U8" i="19"/>
  <c r="H122" i="19"/>
  <c r="H27" i="19"/>
  <c r="L116" i="19"/>
  <c r="L21" i="19"/>
  <c r="AH62" i="19"/>
  <c r="R107" i="19"/>
  <c r="R12" i="19"/>
  <c r="P110" i="19"/>
  <c r="P15" i="19"/>
  <c r="T104" i="19"/>
  <c r="T9" i="19"/>
  <c r="O112" i="19"/>
  <c r="O17" i="19"/>
  <c r="N113" i="19"/>
  <c r="N18" i="19"/>
  <c r="AK59" i="19"/>
  <c r="AM57" i="19"/>
  <c r="AJ60" i="19"/>
  <c r="AL58" i="19"/>
  <c r="AN56" i="19"/>
  <c r="J119" i="19"/>
  <c r="J24" i="19"/>
  <c r="AP54" i="19"/>
  <c r="AO55" i="19"/>
  <c r="K119" i="19"/>
  <c r="K24" i="19"/>
  <c r="G125" i="19"/>
  <c r="G31" i="19" s="1"/>
  <c r="G30" i="19"/>
  <c r="AI61" i="19"/>
  <c r="AQ53" i="19"/>
  <c r="I122" i="19"/>
  <c r="I27" i="19"/>
  <c r="S106" i="19"/>
  <c r="S11" i="19"/>
  <c r="M115" i="19"/>
  <c r="M20" i="19"/>
  <c r="Q109" i="19"/>
  <c r="Q14" i="19"/>
  <c r="AP102" i="19"/>
  <c r="R12" i="10"/>
  <c r="R22" i="14" s="1"/>
  <c r="U126" i="19"/>
  <c r="S10" i="11"/>
  <c r="S7" i="10" s="1"/>
  <c r="AJ112" i="19"/>
  <c r="AG118" i="19"/>
  <c r="AM108" i="19"/>
  <c r="AK111" i="19"/>
  <c r="AH115" i="19"/>
  <c r="AO105" i="19"/>
  <c r="AI114" i="19"/>
  <c r="AF118" i="19"/>
  <c r="AC124" i="19"/>
  <c r="AN106" i="19"/>
  <c r="AL109" i="19"/>
  <c r="U12" i="6"/>
  <c r="AP103" i="19"/>
  <c r="AE121" i="19"/>
  <c r="AD121" i="19"/>
  <c r="W66" i="4"/>
  <c r="U18" i="9" s="1"/>
  <c r="U24" i="3"/>
  <c r="F10" i="1"/>
  <c r="U22" i="3"/>
  <c r="T34" i="6"/>
  <c r="T37" i="6" s="1"/>
  <c r="T15" i="14"/>
  <c r="T25" i="3"/>
  <c r="G17" i="25" l="1"/>
  <c r="F6" i="29" s="1"/>
  <c r="F17" i="14"/>
  <c r="F19" i="14" s="1"/>
  <c r="F31" i="6"/>
  <c r="T6" i="11"/>
  <c r="E12" i="29"/>
  <c r="E28" i="29" s="1"/>
  <c r="G18" i="24"/>
  <c r="F5" i="29" s="1"/>
  <c r="F18" i="33"/>
  <c r="C15" i="29"/>
  <c r="C20" i="29" s="1"/>
  <c r="C23" i="29" s="1"/>
  <c r="F13" i="1"/>
  <c r="F16" i="1" s="1"/>
  <c r="F18" i="1" s="1"/>
  <c r="U16" i="14"/>
  <c r="F22" i="1"/>
  <c r="F7" i="9"/>
  <c r="F10" i="9" s="1"/>
  <c r="D22" i="29"/>
  <c r="Q14" i="26"/>
  <c r="P7" i="29" s="1"/>
  <c r="R13" i="26"/>
  <c r="R11" i="27" s="1"/>
  <c r="R13" i="27" s="1"/>
  <c r="Q8" i="29" s="1"/>
  <c r="S56" i="9"/>
  <c r="S57" i="9" s="1"/>
  <c r="S22" i="11"/>
  <c r="U24" i="9"/>
  <c r="W61" i="4"/>
  <c r="S45" i="27"/>
  <c r="S47" i="27" s="1"/>
  <c r="S6" i="27" s="1"/>
  <c r="S6" i="26"/>
  <c r="S5" i="26"/>
  <c r="S13" i="9"/>
  <c r="BA121" i="19"/>
  <c r="BA27" i="19" s="1"/>
  <c r="AE27" i="19"/>
  <c r="BL103" i="19"/>
  <c r="BL9" i="19" s="1"/>
  <c r="AP9" i="19"/>
  <c r="BD115" i="19"/>
  <c r="BD21" i="19" s="1"/>
  <c r="AH21" i="19"/>
  <c r="BG111" i="19"/>
  <c r="BG17" i="19" s="1"/>
  <c r="AK17" i="19"/>
  <c r="BJ56" i="19"/>
  <c r="BG59" i="19"/>
  <c r="BK105" i="19"/>
  <c r="BK11" i="19" s="1"/>
  <c r="AO11" i="19"/>
  <c r="BC63" i="19"/>
  <c r="BH109" i="19"/>
  <c r="BH15" i="19" s="1"/>
  <c r="AL15" i="19"/>
  <c r="BI108" i="19"/>
  <c r="BI14" i="19" s="1"/>
  <c r="AM14" i="19"/>
  <c r="BL102" i="19"/>
  <c r="BL8" i="19" s="1"/>
  <c r="AP8" i="19"/>
  <c r="BJ106" i="19"/>
  <c r="BJ12" i="19" s="1"/>
  <c r="AN12" i="19"/>
  <c r="BC118" i="19"/>
  <c r="BC24" i="19" s="1"/>
  <c r="AG24" i="19"/>
  <c r="BM53" i="19"/>
  <c r="BK55" i="19"/>
  <c r="BH58" i="19"/>
  <c r="BI57" i="19"/>
  <c r="BD62" i="19"/>
  <c r="AY124" i="19"/>
  <c r="AY30" i="19" s="1"/>
  <c r="AC30" i="19"/>
  <c r="BF112" i="19"/>
  <c r="BF18" i="19" s="1"/>
  <c r="AJ18" i="19"/>
  <c r="BB118" i="19"/>
  <c r="BB24" i="19" s="1"/>
  <c r="AF24" i="19"/>
  <c r="BE61" i="19"/>
  <c r="BL54" i="19"/>
  <c r="BF60" i="19"/>
  <c r="AZ121" i="19"/>
  <c r="AZ27" i="19" s="1"/>
  <c r="AD27" i="19"/>
  <c r="BE114" i="19"/>
  <c r="BE20" i="19" s="1"/>
  <c r="AI20" i="19"/>
  <c r="U16" i="6"/>
  <c r="F15" i="1" s="1"/>
  <c r="U32" i="19"/>
  <c r="Q110" i="19"/>
  <c r="Q15" i="19"/>
  <c r="K120" i="19"/>
  <c r="K25" i="19"/>
  <c r="J120" i="19"/>
  <c r="J25" i="19"/>
  <c r="L117" i="19"/>
  <c r="L22" i="19"/>
  <c r="P111" i="19"/>
  <c r="P16" i="19"/>
  <c r="M116" i="19"/>
  <c r="M21" i="19"/>
  <c r="H123" i="19"/>
  <c r="H28" i="19"/>
  <c r="AJ61" i="19"/>
  <c r="AO56" i="19"/>
  <c r="AN57" i="19"/>
  <c r="O113" i="19"/>
  <c r="O18" i="19"/>
  <c r="N114" i="19"/>
  <c r="N19" i="19"/>
  <c r="R108" i="19"/>
  <c r="R13" i="19"/>
  <c r="S107" i="19"/>
  <c r="S12" i="19"/>
  <c r="AI62" i="19"/>
  <c r="AM58" i="19"/>
  <c r="U104" i="19"/>
  <c r="U9" i="19"/>
  <c r="T105" i="19"/>
  <c r="T10" i="19"/>
  <c r="AK60" i="19"/>
  <c r="AQ54" i="19"/>
  <c r="I123" i="19"/>
  <c r="I28" i="19"/>
  <c r="AP55" i="19"/>
  <c r="AL59" i="19"/>
  <c r="AH63" i="19"/>
  <c r="AQ102" i="19"/>
  <c r="AP157" i="19"/>
  <c r="U50" i="27" s="1"/>
  <c r="U56" i="27" s="1"/>
  <c r="U58" i="27" s="1"/>
  <c r="BL157" i="19"/>
  <c r="T9" i="11" s="1"/>
  <c r="T6" i="10" s="1"/>
  <c r="S12" i="10"/>
  <c r="S22" i="14" s="1"/>
  <c r="AA125" i="19"/>
  <c r="AK112" i="19"/>
  <c r="AP126" i="19"/>
  <c r="U39" i="27" s="1"/>
  <c r="AL110" i="19"/>
  <c r="AP104" i="19"/>
  <c r="AN107" i="19"/>
  <c r="AI115" i="19"/>
  <c r="AM109" i="19"/>
  <c r="AE122" i="19"/>
  <c r="AQ103" i="19"/>
  <c r="AG119" i="19"/>
  <c r="AO106" i="19"/>
  <c r="AF119" i="19"/>
  <c r="AD122" i="19"/>
  <c r="AH116" i="19"/>
  <c r="AJ113" i="19"/>
  <c r="T38" i="6"/>
  <c r="U15" i="14"/>
  <c r="U34" i="6"/>
  <c r="U25" i="3"/>
  <c r="H8" i="17" l="1"/>
  <c r="F16" i="29"/>
  <c r="F18" i="29" s="1"/>
  <c r="G6" i="9"/>
  <c r="G22" i="9" s="1"/>
  <c r="F12" i="29"/>
  <c r="F26" i="29" s="1"/>
  <c r="E31" i="29"/>
  <c r="E30" i="29"/>
  <c r="E27" i="29"/>
  <c r="E26" i="29"/>
  <c r="E29" i="29"/>
  <c r="E13" i="29"/>
  <c r="B36" i="1" s="1"/>
  <c r="S11" i="26"/>
  <c r="C22" i="29"/>
  <c r="R14" i="26"/>
  <c r="Q7" i="29" s="1"/>
  <c r="U17" i="9"/>
  <c r="U8" i="27"/>
  <c r="U7" i="27"/>
  <c r="U12" i="27" s="1"/>
  <c r="T45" i="27"/>
  <c r="T47" i="27" s="1"/>
  <c r="T6" i="27" s="1"/>
  <c r="S9" i="27"/>
  <c r="S10" i="27" s="1"/>
  <c r="S12" i="26" s="1"/>
  <c r="BL126" i="19"/>
  <c r="T11" i="11" s="1"/>
  <c r="T8" i="10" s="1"/>
  <c r="T5" i="26"/>
  <c r="T6" i="26"/>
  <c r="BC119" i="19"/>
  <c r="BC25" i="19" s="1"/>
  <c r="AG25" i="19"/>
  <c r="BM102" i="19"/>
  <c r="BM8" i="19" s="1"/>
  <c r="AQ8" i="19"/>
  <c r="BM54" i="19"/>
  <c r="BI58" i="19"/>
  <c r="BK56" i="19"/>
  <c r="BK106" i="19"/>
  <c r="BK12" i="19" s="1"/>
  <c r="AO12" i="19"/>
  <c r="BM103" i="19"/>
  <c r="BM9" i="19" s="1"/>
  <c r="AQ9" i="19"/>
  <c r="BA122" i="19"/>
  <c r="BA28" i="19" s="1"/>
  <c r="AE28" i="19"/>
  <c r="BG112" i="19"/>
  <c r="BG18" i="19" s="1"/>
  <c r="AK18" i="19"/>
  <c r="BH59" i="19"/>
  <c r="BG60" i="19"/>
  <c r="BE62" i="19"/>
  <c r="BF61" i="19"/>
  <c r="BL32" i="19"/>
  <c r="T14" i="9" s="1"/>
  <c r="T5" i="11" s="1"/>
  <c r="AP32" i="19"/>
  <c r="T15" i="9" s="1"/>
  <c r="T23" i="9" s="1"/>
  <c r="BF113" i="19"/>
  <c r="BF19" i="19" s="1"/>
  <c r="AJ19" i="19"/>
  <c r="BI109" i="19"/>
  <c r="BI15" i="19" s="1"/>
  <c r="AM15" i="19"/>
  <c r="BD116" i="19"/>
  <c r="BD22" i="19" s="1"/>
  <c r="AH22" i="19"/>
  <c r="BE115" i="19"/>
  <c r="BE21" i="19" s="1"/>
  <c r="AI21" i="19"/>
  <c r="BL55" i="19"/>
  <c r="BH110" i="19"/>
  <c r="BH16" i="19" s="1"/>
  <c r="AL16" i="19"/>
  <c r="BD63" i="19"/>
  <c r="AW125" i="19"/>
  <c r="AW31" i="19" s="1"/>
  <c r="AA31" i="19"/>
  <c r="AZ122" i="19"/>
  <c r="AZ28" i="19" s="1"/>
  <c r="AD28" i="19"/>
  <c r="BJ107" i="19"/>
  <c r="BJ13" i="19" s="1"/>
  <c r="AN13" i="19"/>
  <c r="BB119" i="19"/>
  <c r="BB25" i="19" s="1"/>
  <c r="AF25" i="19"/>
  <c r="BL104" i="19"/>
  <c r="BL10" i="19" s="1"/>
  <c r="AP10" i="19"/>
  <c r="BJ57" i="19"/>
  <c r="AL60" i="19"/>
  <c r="AQ55" i="19"/>
  <c r="AJ62" i="19"/>
  <c r="L118" i="19"/>
  <c r="L23" i="19"/>
  <c r="S108" i="19"/>
  <c r="S13" i="19"/>
  <c r="AM59" i="19"/>
  <c r="AN58" i="19"/>
  <c r="H124" i="19"/>
  <c r="H29" i="19"/>
  <c r="J121" i="19"/>
  <c r="J26" i="19"/>
  <c r="U105" i="19"/>
  <c r="U10" i="19"/>
  <c r="R109" i="19"/>
  <c r="R14" i="19"/>
  <c r="AP56" i="19"/>
  <c r="AK61" i="19"/>
  <c r="N115" i="19"/>
  <c r="N20" i="19"/>
  <c r="M117" i="19"/>
  <c r="M22" i="19"/>
  <c r="K121" i="19"/>
  <c r="K26" i="19"/>
  <c r="O114" i="19"/>
  <c r="O19" i="19"/>
  <c r="I124" i="19"/>
  <c r="I29" i="19"/>
  <c r="T106" i="19"/>
  <c r="T11" i="19"/>
  <c r="AI63" i="19"/>
  <c r="AO57" i="19"/>
  <c r="P112" i="19"/>
  <c r="P17" i="19"/>
  <c r="Q111" i="19"/>
  <c r="Q16" i="19"/>
  <c r="AQ157" i="19"/>
  <c r="V50" i="27" s="1"/>
  <c r="V56" i="27" s="1"/>
  <c r="V58" i="27" s="1"/>
  <c r="BM157" i="19"/>
  <c r="U9" i="11" s="1"/>
  <c r="U6" i="10" s="1"/>
  <c r="T10" i="11"/>
  <c r="T7" i="10" s="1"/>
  <c r="AC125" i="19"/>
  <c r="AO107" i="19"/>
  <c r="AP105" i="19"/>
  <c r="AE123" i="19"/>
  <c r="AJ114" i="19"/>
  <c r="AH117" i="19"/>
  <c r="AG120" i="19"/>
  <c r="AL111" i="19"/>
  <c r="AM110" i="19"/>
  <c r="AD123" i="19"/>
  <c r="AQ126" i="19"/>
  <c r="V39" i="27" s="1"/>
  <c r="AI116" i="19"/>
  <c r="AF120" i="19"/>
  <c r="AQ104" i="19"/>
  <c r="AN108" i="19"/>
  <c r="AK113" i="19"/>
  <c r="U37" i="6"/>
  <c r="F25" i="14"/>
  <c r="F26" i="14" s="1"/>
  <c r="H6" i="17"/>
  <c r="H5" i="17"/>
  <c r="F13" i="29" l="1"/>
  <c r="F15" i="29" s="1"/>
  <c r="F20" i="29" s="1"/>
  <c r="F23" i="29" s="1"/>
  <c r="F31" i="29"/>
  <c r="F30" i="29"/>
  <c r="F29" i="29"/>
  <c r="F28" i="29"/>
  <c r="F27" i="29"/>
  <c r="E15" i="29"/>
  <c r="T11" i="26"/>
  <c r="U6" i="11"/>
  <c r="F32" i="1"/>
  <c r="S13" i="26"/>
  <c r="S11" i="27" s="1"/>
  <c r="S13" i="27" s="1"/>
  <c r="R8" i="29" s="1"/>
  <c r="T56" i="9"/>
  <c r="T57" i="9" s="1"/>
  <c r="V7" i="27"/>
  <c r="V12" i="27" s="1"/>
  <c r="V8" i="27"/>
  <c r="T9" i="27"/>
  <c r="T10" i="27" s="1"/>
  <c r="T12" i="26" s="1"/>
  <c r="BM126" i="19"/>
  <c r="U11" i="11" s="1"/>
  <c r="U8" i="10" s="1"/>
  <c r="T13" i="9"/>
  <c r="AZ123" i="19"/>
  <c r="AZ29" i="19" s="1"/>
  <c r="AD29" i="19"/>
  <c r="BK107" i="19"/>
  <c r="BK13" i="19" s="1"/>
  <c r="AO13" i="19"/>
  <c r="BG113" i="19"/>
  <c r="BG19" i="19" s="1"/>
  <c r="AK19" i="19"/>
  <c r="BI110" i="19"/>
  <c r="BI16" i="19" s="1"/>
  <c r="AM16" i="19"/>
  <c r="AY125" i="19"/>
  <c r="AY31" i="19" s="1"/>
  <c r="AC31" i="19"/>
  <c r="BG61" i="19"/>
  <c r="BH60" i="19"/>
  <c r="BL105" i="19"/>
  <c r="BL11" i="19" s="1"/>
  <c r="AP11" i="19"/>
  <c r="BI59" i="19"/>
  <c r="BL56" i="19"/>
  <c r="BM32" i="19"/>
  <c r="U14" i="9" s="1"/>
  <c r="U5" i="11" s="1"/>
  <c r="AQ32" i="19"/>
  <c r="U15" i="9" s="1"/>
  <c r="BE63" i="19"/>
  <c r="BM104" i="19"/>
  <c r="BM10" i="19" s="1"/>
  <c r="AQ10" i="19"/>
  <c r="BC120" i="19"/>
  <c r="BC26" i="19" s="1"/>
  <c r="AG26" i="19"/>
  <c r="BB120" i="19"/>
  <c r="BB26" i="19" s="1"/>
  <c r="AF26" i="19"/>
  <c r="BD117" i="19"/>
  <c r="BD23" i="19" s="1"/>
  <c r="AH23" i="19"/>
  <c r="BE116" i="19"/>
  <c r="BE22" i="19" s="1"/>
  <c r="AI22" i="19"/>
  <c r="BF114" i="19"/>
  <c r="BF20" i="19" s="1"/>
  <c r="AJ20" i="19"/>
  <c r="BJ58" i="19"/>
  <c r="BF62" i="19"/>
  <c r="BM55" i="19"/>
  <c r="BJ108" i="19"/>
  <c r="BJ14" i="19" s="1"/>
  <c r="AN14" i="19"/>
  <c r="BH111" i="19"/>
  <c r="BH17" i="19" s="1"/>
  <c r="AL17" i="19"/>
  <c r="BK57" i="19"/>
  <c r="BA123" i="19"/>
  <c r="BA29" i="19" s="1"/>
  <c r="AE29" i="19"/>
  <c r="AO58" i="19"/>
  <c r="U106" i="19"/>
  <c r="U11" i="19"/>
  <c r="AK62" i="19"/>
  <c r="AJ63" i="19"/>
  <c r="K122" i="19"/>
  <c r="K27" i="19"/>
  <c r="O115" i="19"/>
  <c r="O20" i="19"/>
  <c r="Q112" i="19"/>
  <c r="Q17" i="19"/>
  <c r="AM60" i="19"/>
  <c r="T107" i="19"/>
  <c r="T12" i="19"/>
  <c r="M118" i="19"/>
  <c r="M23" i="19"/>
  <c r="AP57" i="19"/>
  <c r="H125" i="19"/>
  <c r="H31" i="19" s="1"/>
  <c r="H30" i="19"/>
  <c r="S109" i="19"/>
  <c r="S14" i="19"/>
  <c r="AQ56" i="19"/>
  <c r="J122" i="19"/>
  <c r="J27" i="19"/>
  <c r="P113" i="19"/>
  <c r="P18" i="19"/>
  <c r="I125" i="19"/>
  <c r="I31" i="19" s="1"/>
  <c r="I30" i="19"/>
  <c r="N116" i="19"/>
  <c r="N21" i="19"/>
  <c r="R110" i="19"/>
  <c r="R15" i="19"/>
  <c r="L119" i="19"/>
  <c r="L24" i="19"/>
  <c r="AN59" i="19"/>
  <c r="AL61" i="19"/>
  <c r="T22" i="11"/>
  <c r="U10" i="11"/>
  <c r="U7" i="10" s="1"/>
  <c r="T12" i="10"/>
  <c r="T22" i="14" s="1"/>
  <c r="AK114" i="19"/>
  <c r="AI117" i="19"/>
  <c r="AM111" i="19"/>
  <c r="AJ115" i="19"/>
  <c r="AL112" i="19"/>
  <c r="AE124" i="19"/>
  <c r="AN109" i="19"/>
  <c r="AD124" i="19"/>
  <c r="AG121" i="19"/>
  <c r="AP106" i="19"/>
  <c r="AQ105" i="19"/>
  <c r="AF121" i="19"/>
  <c r="AH118" i="19"/>
  <c r="AO108" i="19"/>
  <c r="U38" i="6"/>
  <c r="F39" i="6"/>
  <c r="F40" i="6"/>
  <c r="G25" i="9"/>
  <c r="F27" i="14"/>
  <c r="E20" i="29" l="1"/>
  <c r="E23" i="29" s="1"/>
  <c r="B37" i="1"/>
  <c r="F22" i="29"/>
  <c r="T13" i="26"/>
  <c r="T11" i="27" s="1"/>
  <c r="T13" i="27" s="1"/>
  <c r="S8" i="29" s="1"/>
  <c r="S14" i="26"/>
  <c r="R7" i="29" s="1"/>
  <c r="U56" i="9"/>
  <c r="U57" i="9" s="1"/>
  <c r="U45" i="27"/>
  <c r="U47" i="27" s="1"/>
  <c r="U6" i="27" s="1"/>
  <c r="U23" i="9"/>
  <c r="F31" i="1"/>
  <c r="U13" i="9"/>
  <c r="U22" i="11"/>
  <c r="U5" i="26"/>
  <c r="U6" i="26"/>
  <c r="BC121" i="19"/>
  <c r="BC27" i="19" s="1"/>
  <c r="AG27" i="19"/>
  <c r="AZ124" i="19"/>
  <c r="AZ30" i="19" s="1"/>
  <c r="AD30" i="19"/>
  <c r="BI60" i="19"/>
  <c r="BF63" i="19"/>
  <c r="BA124" i="19"/>
  <c r="BA30" i="19" s="1"/>
  <c r="AE30" i="19"/>
  <c r="BL57" i="19"/>
  <c r="BG62" i="19"/>
  <c r="BK108" i="19"/>
  <c r="BK14" i="19" s="1"/>
  <c r="AO14" i="19"/>
  <c r="BB121" i="19"/>
  <c r="BB27" i="19" s="1"/>
  <c r="AF27" i="19"/>
  <c r="BF115" i="19"/>
  <c r="BF21" i="19" s="1"/>
  <c r="AJ21" i="19"/>
  <c r="BH61" i="19"/>
  <c r="BM56" i="19"/>
  <c r="BM105" i="19"/>
  <c r="BM11" i="19" s="1"/>
  <c r="AQ11" i="19"/>
  <c r="BI111" i="19"/>
  <c r="BI17" i="19" s="1"/>
  <c r="AM17" i="19"/>
  <c r="BK58" i="19"/>
  <c r="BG114" i="19"/>
  <c r="BG20" i="19" s="1"/>
  <c r="AK20" i="19"/>
  <c r="BJ109" i="19"/>
  <c r="BJ15" i="19" s="1"/>
  <c r="AN15" i="19"/>
  <c r="BD118" i="19"/>
  <c r="BD24" i="19" s="1"/>
  <c r="AH24" i="19"/>
  <c r="BH112" i="19"/>
  <c r="BH18" i="19" s="1"/>
  <c r="AL18" i="19"/>
  <c r="BL106" i="19"/>
  <c r="BL12" i="19" s="1"/>
  <c r="AP12" i="19"/>
  <c r="BE117" i="19"/>
  <c r="BE23" i="19" s="1"/>
  <c r="AI23" i="19"/>
  <c r="BJ59" i="19"/>
  <c r="AQ57" i="19"/>
  <c r="Q113" i="19"/>
  <c r="Q18" i="19"/>
  <c r="AP58" i="19"/>
  <c r="AN60" i="19"/>
  <c r="AK63" i="19"/>
  <c r="N117" i="19"/>
  <c r="N22" i="19"/>
  <c r="S110" i="19"/>
  <c r="S15" i="19"/>
  <c r="O116" i="19"/>
  <c r="O21" i="19"/>
  <c r="P114" i="19"/>
  <c r="P19" i="19"/>
  <c r="T108" i="19"/>
  <c r="T13" i="19"/>
  <c r="U107" i="19"/>
  <c r="U12" i="19"/>
  <c r="K123" i="19"/>
  <c r="K28" i="19"/>
  <c r="R111" i="19"/>
  <c r="R16" i="19"/>
  <c r="J123" i="19"/>
  <c r="J28" i="19"/>
  <c r="M119" i="19"/>
  <c r="M24" i="19"/>
  <c r="L120" i="19"/>
  <c r="L25" i="19"/>
  <c r="AL62" i="19"/>
  <c r="AM61" i="19"/>
  <c r="AO59" i="19"/>
  <c r="U12" i="10"/>
  <c r="U22" i="14" s="1"/>
  <c r="AN110" i="19"/>
  <c r="AJ116" i="19"/>
  <c r="AO109" i="19"/>
  <c r="AM112" i="19"/>
  <c r="AP107" i="19"/>
  <c r="AG122" i="19"/>
  <c r="AL113" i="19"/>
  <c r="AI118" i="19"/>
  <c r="AQ106" i="19"/>
  <c r="AH119" i="19"/>
  <c r="AF122" i="19"/>
  <c r="AK115" i="19"/>
  <c r="G19" i="6"/>
  <c r="G20" i="6" s="1"/>
  <c r="G21" i="6" s="1"/>
  <c r="G28" i="6" s="1"/>
  <c r="G47" i="9"/>
  <c r="H9" i="25" s="1"/>
  <c r="G50" i="9"/>
  <c r="H12" i="25" s="1"/>
  <c r="G45" i="9"/>
  <c r="H7" i="25" s="1"/>
  <c r="G53" i="9"/>
  <c r="H15" i="25" s="1"/>
  <c r="G48" i="9"/>
  <c r="H10" i="25" s="1"/>
  <c r="G43" i="9"/>
  <c r="H5" i="25" s="1"/>
  <c r="G51" i="9"/>
  <c r="H13" i="25" s="1"/>
  <c r="G46" i="9"/>
  <c r="H8" i="25" s="1"/>
  <c r="G49" i="9"/>
  <c r="H11" i="25" s="1"/>
  <c r="G44" i="9"/>
  <c r="H6" i="25" s="1"/>
  <c r="G52" i="9"/>
  <c r="H14" i="25" s="1"/>
  <c r="G33" i="9"/>
  <c r="G36" i="9"/>
  <c r="G38" i="9"/>
  <c r="G31" i="9"/>
  <c r="G39" i="9"/>
  <c r="G34" i="9"/>
  <c r="G29" i="9"/>
  <c r="G37" i="9"/>
  <c r="G32" i="9"/>
  <c r="G40" i="9"/>
  <c r="G30" i="9"/>
  <c r="G35" i="9"/>
  <c r="E22" i="29" l="1"/>
  <c r="B38" i="1"/>
  <c r="H10" i="24"/>
  <c r="H5" i="24"/>
  <c r="H7" i="24"/>
  <c r="H15" i="24"/>
  <c r="H16" i="24"/>
  <c r="H12" i="24"/>
  <c r="H11" i="24"/>
  <c r="H6" i="24"/>
  <c r="H14" i="24"/>
  <c r="H8" i="24"/>
  <c r="H9" i="24"/>
  <c r="H13" i="24"/>
  <c r="U11" i="26"/>
  <c r="T14" i="26"/>
  <c r="S7" i="29" s="1"/>
  <c r="U9" i="27"/>
  <c r="U10" i="27" s="1"/>
  <c r="U12" i="26" s="1"/>
  <c r="V45" i="27"/>
  <c r="V47" i="27" s="1"/>
  <c r="V6" i="27" s="1"/>
  <c r="V5" i="26"/>
  <c r="V6" i="26"/>
  <c r="BI112" i="19"/>
  <c r="BI18" i="19" s="1"/>
  <c r="AM18" i="19"/>
  <c r="BB122" i="19"/>
  <c r="BB28" i="19" s="1"/>
  <c r="AF28" i="19"/>
  <c r="BK109" i="19"/>
  <c r="BK15" i="19" s="1"/>
  <c r="AO15" i="19"/>
  <c r="BM57" i="19"/>
  <c r="BD119" i="19"/>
  <c r="BD25" i="19" s="1"/>
  <c r="AH25" i="19"/>
  <c r="BF116" i="19"/>
  <c r="BF22" i="19" s="1"/>
  <c r="AJ22" i="19"/>
  <c r="BH62" i="19"/>
  <c r="BG63" i="19"/>
  <c r="BL107" i="19"/>
  <c r="BL13" i="19" s="1"/>
  <c r="AP13" i="19"/>
  <c r="BI61" i="19"/>
  <c r="BM106" i="19"/>
  <c r="BM12" i="19" s="1"/>
  <c r="AQ12" i="19"/>
  <c r="BJ110" i="19"/>
  <c r="BJ16" i="19" s="1"/>
  <c r="AN16" i="19"/>
  <c r="BJ60" i="19"/>
  <c r="BG115" i="19"/>
  <c r="BG21" i="19" s="1"/>
  <c r="AK21" i="19"/>
  <c r="BE118" i="19"/>
  <c r="BE24" i="19" s="1"/>
  <c r="AI24" i="19"/>
  <c r="BH113" i="19"/>
  <c r="BH19" i="19" s="1"/>
  <c r="AL19" i="19"/>
  <c r="BL58" i="19"/>
  <c r="BC122" i="19"/>
  <c r="BC28" i="19" s="1"/>
  <c r="AG28" i="19"/>
  <c r="BK59" i="19"/>
  <c r="AM62" i="19"/>
  <c r="M120" i="19"/>
  <c r="M25" i="19"/>
  <c r="J124" i="19"/>
  <c r="J29" i="19"/>
  <c r="T109" i="19"/>
  <c r="T14" i="19"/>
  <c r="N118" i="19"/>
  <c r="N23" i="19"/>
  <c r="AP59" i="19"/>
  <c r="U108" i="19"/>
  <c r="U13" i="19"/>
  <c r="AL63" i="19"/>
  <c r="R112" i="19"/>
  <c r="R17" i="19"/>
  <c r="P115" i="19"/>
  <c r="P20" i="19"/>
  <c r="Q114" i="19"/>
  <c r="Q19" i="19"/>
  <c r="S111" i="19"/>
  <c r="S16" i="19"/>
  <c r="AO60" i="19"/>
  <c r="L121" i="19"/>
  <c r="L26" i="19"/>
  <c r="K124" i="19"/>
  <c r="K29" i="19"/>
  <c r="O117" i="19"/>
  <c r="O22" i="19"/>
  <c r="AN61" i="19"/>
  <c r="AQ58" i="19"/>
  <c r="AD125" i="19"/>
  <c r="AE125" i="19"/>
  <c r="AF123" i="19"/>
  <c r="AL114" i="19"/>
  <c r="AM113" i="19"/>
  <c r="AO110" i="19"/>
  <c r="AK116" i="19"/>
  <c r="AQ107" i="19"/>
  <c r="AP108" i="19"/>
  <c r="AJ117" i="19"/>
  <c r="AH120" i="19"/>
  <c r="AG123" i="19"/>
  <c r="AI119" i="19"/>
  <c r="AN111" i="19"/>
  <c r="H17" i="25"/>
  <c r="G6" i="29" s="1"/>
  <c r="G17" i="14"/>
  <c r="G19" i="14" s="1"/>
  <c r="H18" i="24" l="1"/>
  <c r="G5" i="29" s="1"/>
  <c r="G18" i="33"/>
  <c r="V11" i="26"/>
  <c r="U13" i="26"/>
  <c r="U11" i="27" s="1"/>
  <c r="U13" i="27" s="1"/>
  <c r="T8" i="29" s="1"/>
  <c r="V9" i="27"/>
  <c r="V10" i="27" s="1"/>
  <c r="V12" i="26" s="1"/>
  <c r="BL59" i="19"/>
  <c r="BM107" i="19"/>
  <c r="BM13" i="19" s="1"/>
  <c r="AQ13" i="19"/>
  <c r="BL108" i="19"/>
  <c r="BL14" i="19" s="1"/>
  <c r="AP14" i="19"/>
  <c r="AZ125" i="19"/>
  <c r="AZ31" i="19" s="1"/>
  <c r="AD31" i="19"/>
  <c r="BI62" i="19"/>
  <c r="BA125" i="19"/>
  <c r="BA31" i="19" s="1"/>
  <c r="AE31" i="19"/>
  <c r="BE119" i="19"/>
  <c r="BE25" i="19" s="1"/>
  <c r="AI25" i="19"/>
  <c r="BI113" i="19"/>
  <c r="BI19" i="19" s="1"/>
  <c r="AM19" i="19"/>
  <c r="BJ61" i="19"/>
  <c r="BK60" i="19"/>
  <c r="BF117" i="19"/>
  <c r="BF23" i="19" s="1"/>
  <c r="AJ23" i="19"/>
  <c r="BJ111" i="19"/>
  <c r="BJ17" i="19" s="1"/>
  <c r="AN17" i="19"/>
  <c r="BC123" i="19"/>
  <c r="BC29" i="19" s="1"/>
  <c r="AG29" i="19"/>
  <c r="BH114" i="19"/>
  <c r="BH20" i="19" s="1"/>
  <c r="AL20" i="19"/>
  <c r="BG116" i="19"/>
  <c r="BG22" i="19" s="1"/>
  <c r="AK22" i="19"/>
  <c r="BM58" i="19"/>
  <c r="BK110" i="19"/>
  <c r="BK16" i="19" s="1"/>
  <c r="AO16" i="19"/>
  <c r="BD120" i="19"/>
  <c r="BD26" i="19" s="1"/>
  <c r="AH26" i="19"/>
  <c r="BB123" i="19"/>
  <c r="BB29" i="19" s="1"/>
  <c r="AF29" i="19"/>
  <c r="BH63" i="19"/>
  <c r="Q115" i="19"/>
  <c r="Q20" i="19"/>
  <c r="U109" i="19"/>
  <c r="U14" i="19"/>
  <c r="AQ59" i="19"/>
  <c r="L122" i="19"/>
  <c r="L27" i="19"/>
  <c r="J125" i="19"/>
  <c r="J31" i="19" s="1"/>
  <c r="J30" i="19"/>
  <c r="K125" i="19"/>
  <c r="K31" i="19" s="1"/>
  <c r="K30" i="19"/>
  <c r="P116" i="19"/>
  <c r="P21" i="19"/>
  <c r="AN62" i="19"/>
  <c r="AP60" i="19"/>
  <c r="M121" i="19"/>
  <c r="M26" i="19"/>
  <c r="T110" i="19"/>
  <c r="T15" i="19"/>
  <c r="R113" i="19"/>
  <c r="R18" i="19"/>
  <c r="AO61" i="19"/>
  <c r="O118" i="19"/>
  <c r="O23" i="19"/>
  <c r="N119" i="19"/>
  <c r="N24" i="19"/>
  <c r="S112" i="19"/>
  <c r="S17" i="19"/>
  <c r="AM63" i="19"/>
  <c r="AO111" i="19"/>
  <c r="AJ118" i="19"/>
  <c r="AI120" i="19"/>
  <c r="AM114" i="19"/>
  <c r="AP109" i="19"/>
  <c r="AN112" i="19"/>
  <c r="AG124" i="19"/>
  <c r="AL115" i="19"/>
  <c r="AQ108" i="19"/>
  <c r="AH121" i="19"/>
  <c r="AK117" i="19"/>
  <c r="AF124" i="19"/>
  <c r="G29" i="6"/>
  <c r="G31" i="6"/>
  <c r="G12" i="29" l="1"/>
  <c r="G26" i="29" s="1"/>
  <c r="G7" i="9"/>
  <c r="G10" i="9" s="1"/>
  <c r="U14" i="26"/>
  <c r="T7" i="29" s="1"/>
  <c r="V13" i="26"/>
  <c r="BF118" i="19"/>
  <c r="BF24" i="19" s="1"/>
  <c r="AJ24" i="19"/>
  <c r="BK111" i="19"/>
  <c r="BK17" i="19" s="1"/>
  <c r="AO17" i="19"/>
  <c r="BK61" i="19"/>
  <c r="BL60" i="19"/>
  <c r="BD121" i="19"/>
  <c r="BD27" i="19" s="1"/>
  <c r="AH27" i="19"/>
  <c r="BJ62" i="19"/>
  <c r="BM108" i="19"/>
  <c r="BM14" i="19" s="1"/>
  <c r="AQ14" i="19"/>
  <c r="BH115" i="19"/>
  <c r="BH21" i="19" s="1"/>
  <c r="AL21" i="19"/>
  <c r="BI63" i="19"/>
  <c r="BC124" i="19"/>
  <c r="BC30" i="19" s="1"/>
  <c r="AG30" i="19"/>
  <c r="BJ112" i="19"/>
  <c r="BJ18" i="19" s="1"/>
  <c r="AN18" i="19"/>
  <c r="BL109" i="19"/>
  <c r="BL15" i="19" s="1"/>
  <c r="AP15" i="19"/>
  <c r="BM59" i="19"/>
  <c r="BG117" i="19"/>
  <c r="BG23" i="19" s="1"/>
  <c r="AK23" i="19"/>
  <c r="BE120" i="19"/>
  <c r="BE26" i="19" s="1"/>
  <c r="AI26" i="19"/>
  <c r="BB124" i="19"/>
  <c r="BB30" i="19" s="1"/>
  <c r="AF30" i="19"/>
  <c r="BI114" i="19"/>
  <c r="BI20" i="19" s="1"/>
  <c r="AM20" i="19"/>
  <c r="O119" i="19"/>
  <c r="O24" i="19"/>
  <c r="M122" i="19"/>
  <c r="M27" i="19"/>
  <c r="L123" i="19"/>
  <c r="L28" i="19"/>
  <c r="P117" i="19"/>
  <c r="P22" i="19"/>
  <c r="AQ60" i="19"/>
  <c r="AO62" i="19"/>
  <c r="T111" i="19"/>
  <c r="T16" i="19"/>
  <c r="S113" i="19"/>
  <c r="S18" i="19"/>
  <c r="AP61" i="19"/>
  <c r="U110" i="19"/>
  <c r="U15" i="19"/>
  <c r="R114" i="19"/>
  <c r="R19" i="19"/>
  <c r="AN63" i="19"/>
  <c r="N120" i="19"/>
  <c r="N25" i="19"/>
  <c r="Q116" i="19"/>
  <c r="Q21" i="19"/>
  <c r="AM115" i="19"/>
  <c r="AL116" i="19"/>
  <c r="AI121" i="19"/>
  <c r="AN113" i="19"/>
  <c r="AJ119" i="19"/>
  <c r="AH122" i="19"/>
  <c r="AK118" i="19"/>
  <c r="AQ109" i="19"/>
  <c r="AP110" i="19"/>
  <c r="AO112" i="19"/>
  <c r="I8" i="17" l="1"/>
  <c r="G16" i="29"/>
  <c r="G18" i="29" s="1"/>
  <c r="H6" i="9"/>
  <c r="G13" i="29"/>
  <c r="G15" i="29" s="1"/>
  <c r="G30" i="29"/>
  <c r="G31" i="29"/>
  <c r="G29" i="29"/>
  <c r="G28" i="29"/>
  <c r="G27" i="29"/>
  <c r="V14" i="26"/>
  <c r="U7" i="29" s="1"/>
  <c r="V11" i="27"/>
  <c r="V13" i="27" s="1"/>
  <c r="U8" i="29" s="1"/>
  <c r="BE121" i="19"/>
  <c r="BE27" i="19" s="1"/>
  <c r="AI27" i="19"/>
  <c r="BF119" i="19"/>
  <c r="BF25" i="19" s="1"/>
  <c r="AJ25" i="19"/>
  <c r="BJ63" i="19"/>
  <c r="BL110" i="19"/>
  <c r="BL16" i="19" s="1"/>
  <c r="AP16" i="19"/>
  <c r="BI115" i="19"/>
  <c r="BI21" i="19" s="1"/>
  <c r="AM21" i="19"/>
  <c r="BK62" i="19"/>
  <c r="BJ113" i="19"/>
  <c r="BJ19" i="19" s="1"/>
  <c r="AN19" i="19"/>
  <c r="BG118" i="19"/>
  <c r="BG24" i="19" s="1"/>
  <c r="AK24" i="19"/>
  <c r="BL61" i="19"/>
  <c r="BM60" i="19"/>
  <c r="BK112" i="19"/>
  <c r="BK18" i="19" s="1"/>
  <c r="AO18" i="19"/>
  <c r="BH116" i="19"/>
  <c r="BH22" i="19" s="1"/>
  <c r="AL22" i="19"/>
  <c r="BM109" i="19"/>
  <c r="BM15" i="19" s="1"/>
  <c r="AQ15" i="19"/>
  <c r="BD122" i="19"/>
  <c r="BD28" i="19" s="1"/>
  <c r="AH28" i="19"/>
  <c r="U111" i="19"/>
  <c r="U16" i="19"/>
  <c r="T112" i="19"/>
  <c r="T17" i="19"/>
  <c r="L124" i="19"/>
  <c r="L29" i="19"/>
  <c r="AO63" i="19"/>
  <c r="P118" i="19"/>
  <c r="P23" i="19"/>
  <c r="N121" i="19"/>
  <c r="N26" i="19"/>
  <c r="AP62" i="19"/>
  <c r="M123" i="19"/>
  <c r="M28" i="19"/>
  <c r="Q117" i="19"/>
  <c r="Q22" i="19"/>
  <c r="R115" i="19"/>
  <c r="R20" i="19"/>
  <c r="S114" i="19"/>
  <c r="S19" i="19"/>
  <c r="AQ61" i="19"/>
  <c r="O120" i="19"/>
  <c r="O25" i="19"/>
  <c r="AG125" i="19"/>
  <c r="AF125" i="19"/>
  <c r="AI122" i="19"/>
  <c r="AL117" i="19"/>
  <c r="AJ120" i="19"/>
  <c r="AO113" i="19"/>
  <c r="AQ110" i="19"/>
  <c r="AM116" i="19"/>
  <c r="AH123" i="19"/>
  <c r="AN114" i="19"/>
  <c r="AP111" i="19"/>
  <c r="AK119" i="19"/>
  <c r="I5" i="17"/>
  <c r="G25" i="14"/>
  <c r="G26" i="14" s="1"/>
  <c r="I6" i="17"/>
  <c r="G20" i="29" l="1"/>
  <c r="G23" i="29" s="1"/>
  <c r="H22" i="9"/>
  <c r="G39" i="6" s="1"/>
  <c r="BC125" i="19"/>
  <c r="BC31" i="19" s="1"/>
  <c r="AG31" i="19"/>
  <c r="BK113" i="19"/>
  <c r="BK19" i="19" s="1"/>
  <c r="AO19" i="19"/>
  <c r="BM61" i="19"/>
  <c r="BK63" i="19"/>
  <c r="BI116" i="19"/>
  <c r="BI22" i="19" s="1"/>
  <c r="AM22" i="19"/>
  <c r="BD123" i="19"/>
  <c r="BD29" i="19" s="1"/>
  <c r="AH29" i="19"/>
  <c r="BG119" i="19"/>
  <c r="BG25" i="19" s="1"/>
  <c r="AK25" i="19"/>
  <c r="BH117" i="19"/>
  <c r="BH23" i="19" s="1"/>
  <c r="AL23" i="19"/>
  <c r="BL62" i="19"/>
  <c r="BL111" i="19"/>
  <c r="BL17" i="19" s="1"/>
  <c r="AP17" i="19"/>
  <c r="BE122" i="19"/>
  <c r="BE28" i="19" s="1"/>
  <c r="AI28" i="19"/>
  <c r="BM110" i="19"/>
  <c r="BM16" i="19" s="1"/>
  <c r="AQ16" i="19"/>
  <c r="BF120" i="19"/>
  <c r="BF26" i="19" s="1"/>
  <c r="AJ26" i="19"/>
  <c r="BJ114" i="19"/>
  <c r="BJ20" i="19" s="1"/>
  <c r="AN20" i="19"/>
  <c r="BB125" i="19"/>
  <c r="BB31" i="19" s="1"/>
  <c r="AF31" i="19"/>
  <c r="M124" i="19"/>
  <c r="M29" i="19"/>
  <c r="AP63" i="19"/>
  <c r="L125" i="19"/>
  <c r="L31" i="19" s="1"/>
  <c r="L30" i="19"/>
  <c r="R116" i="19"/>
  <c r="R21" i="19"/>
  <c r="AQ62" i="19"/>
  <c r="N122" i="19"/>
  <c r="N27" i="19"/>
  <c r="T113" i="19"/>
  <c r="T18" i="19"/>
  <c r="S115" i="19"/>
  <c r="S20" i="19"/>
  <c r="Q118" i="19"/>
  <c r="Q23" i="19"/>
  <c r="O121" i="19"/>
  <c r="O26" i="19"/>
  <c r="P119" i="19"/>
  <c r="P24" i="19"/>
  <c r="U112" i="19"/>
  <c r="U17" i="19"/>
  <c r="AN115" i="19"/>
  <c r="AO114" i="19"/>
  <c r="AJ121" i="19"/>
  <c r="AH124" i="19"/>
  <c r="AK120" i="19"/>
  <c r="AL118" i="19"/>
  <c r="AM117" i="19"/>
  <c r="AP112" i="19"/>
  <c r="AQ111" i="19"/>
  <c r="AI123" i="19"/>
  <c r="G27" i="14"/>
  <c r="G22" i="29" l="1"/>
  <c r="G40" i="6"/>
  <c r="H25" i="9"/>
  <c r="H45" i="9" s="1"/>
  <c r="I7" i="25" s="1"/>
  <c r="BL112" i="19"/>
  <c r="BL18" i="19" s="1"/>
  <c r="AP18" i="19"/>
  <c r="BI117" i="19"/>
  <c r="BI23" i="19" s="1"/>
  <c r="AM23" i="19"/>
  <c r="BH118" i="19"/>
  <c r="BH24" i="19" s="1"/>
  <c r="AL24" i="19"/>
  <c r="BG120" i="19"/>
  <c r="BG26" i="19" s="1"/>
  <c r="AK26" i="19"/>
  <c r="BD124" i="19"/>
  <c r="BD30" i="19" s="1"/>
  <c r="AH30" i="19"/>
  <c r="BL63" i="19"/>
  <c r="BJ115" i="19"/>
  <c r="BJ21" i="19" s="1"/>
  <c r="AN21" i="19"/>
  <c r="BM111" i="19"/>
  <c r="BM17" i="19" s="1"/>
  <c r="AQ17" i="19"/>
  <c r="BF121" i="19"/>
  <c r="BF27" i="19" s="1"/>
  <c r="AJ27" i="19"/>
  <c r="BE123" i="19"/>
  <c r="BE29" i="19" s="1"/>
  <c r="AI29" i="19"/>
  <c r="BK114" i="19"/>
  <c r="BK20" i="19" s="1"/>
  <c r="AO20" i="19"/>
  <c r="BM62" i="19"/>
  <c r="U113" i="19"/>
  <c r="U18" i="19"/>
  <c r="R117" i="19"/>
  <c r="R22" i="19"/>
  <c r="T114" i="19"/>
  <c r="T19" i="19"/>
  <c r="N123" i="19"/>
  <c r="N28" i="19"/>
  <c r="O122" i="19"/>
  <c r="O27" i="19"/>
  <c r="S116" i="19"/>
  <c r="S21" i="19"/>
  <c r="Q119" i="19"/>
  <c r="Q24" i="19"/>
  <c r="P120" i="19"/>
  <c r="P25" i="19"/>
  <c r="AQ63" i="19"/>
  <c r="M125" i="19"/>
  <c r="M31" i="19" s="1"/>
  <c r="M30" i="19"/>
  <c r="AP113" i="19"/>
  <c r="AM118" i="19"/>
  <c r="AI124" i="19"/>
  <c r="AO115" i="19"/>
  <c r="AL119" i="19"/>
  <c r="AJ122" i="19"/>
  <c r="AQ112" i="19"/>
  <c r="AK121" i="19"/>
  <c r="AN116" i="19"/>
  <c r="H32" i="9" l="1"/>
  <c r="I8" i="24" s="1"/>
  <c r="H33" i="9"/>
  <c r="I9" i="24" s="1"/>
  <c r="H35" i="9"/>
  <c r="I11" i="24" s="1"/>
  <c r="H38" i="9"/>
  <c r="I14" i="24" s="1"/>
  <c r="H43" i="9"/>
  <c r="I5" i="25" s="1"/>
  <c r="H48" i="9"/>
  <c r="I10" i="25" s="1"/>
  <c r="H34" i="9"/>
  <c r="I10" i="24" s="1"/>
  <c r="H46" i="9"/>
  <c r="I8" i="25" s="1"/>
  <c r="H52" i="9"/>
  <c r="I14" i="25" s="1"/>
  <c r="H37" i="9"/>
  <c r="I13" i="24" s="1"/>
  <c r="H30" i="9"/>
  <c r="I6" i="24" s="1"/>
  <c r="H50" i="9"/>
  <c r="I12" i="25" s="1"/>
  <c r="H29" i="9"/>
  <c r="I5" i="24" s="1"/>
  <c r="H47" i="9"/>
  <c r="I9" i="25" s="1"/>
  <c r="H39" i="9"/>
  <c r="I15" i="24" s="1"/>
  <c r="H51" i="9"/>
  <c r="I13" i="25" s="1"/>
  <c r="H44" i="9"/>
  <c r="I6" i="25" s="1"/>
  <c r="H31" i="9"/>
  <c r="I7" i="24" s="1"/>
  <c r="H53" i="9"/>
  <c r="I15" i="25" s="1"/>
  <c r="H19" i="6"/>
  <c r="H20" i="6" s="1"/>
  <c r="H21" i="6" s="1"/>
  <c r="H28" i="6" s="1"/>
  <c r="H49" i="9"/>
  <c r="I11" i="25" s="1"/>
  <c r="H40" i="9"/>
  <c r="I16" i="24" s="1"/>
  <c r="H36" i="9"/>
  <c r="I12" i="24" s="1"/>
  <c r="BJ116" i="19"/>
  <c r="BJ22" i="19" s="1"/>
  <c r="AN22" i="19"/>
  <c r="BL113" i="19"/>
  <c r="BL19" i="19" s="1"/>
  <c r="AP19" i="19"/>
  <c r="BG121" i="19"/>
  <c r="BG27" i="19" s="1"/>
  <c r="AK27" i="19"/>
  <c r="BM112" i="19"/>
  <c r="BM18" i="19" s="1"/>
  <c r="AQ18" i="19"/>
  <c r="BI118" i="19"/>
  <c r="BI24" i="19" s="1"/>
  <c r="AM24" i="19"/>
  <c r="BM63" i="19"/>
  <c r="BF122" i="19"/>
  <c r="BF28" i="19" s="1"/>
  <c r="AJ28" i="19"/>
  <c r="BH119" i="19"/>
  <c r="BH25" i="19" s="1"/>
  <c r="AL25" i="19"/>
  <c r="BK115" i="19"/>
  <c r="BK21" i="19" s="1"/>
  <c r="AO21" i="19"/>
  <c r="BE124" i="19"/>
  <c r="BE30" i="19" s="1"/>
  <c r="AI30" i="19"/>
  <c r="P121" i="19"/>
  <c r="P26" i="19"/>
  <c r="Q120" i="19"/>
  <c r="Q25" i="19"/>
  <c r="T115" i="19"/>
  <c r="T20" i="19"/>
  <c r="S117" i="19"/>
  <c r="S22" i="19"/>
  <c r="R118" i="19"/>
  <c r="R23" i="19"/>
  <c r="N124" i="19"/>
  <c r="N29" i="19"/>
  <c r="O123" i="19"/>
  <c r="O28" i="19"/>
  <c r="U114" i="19"/>
  <c r="U19" i="19"/>
  <c r="AH125" i="19"/>
  <c r="AQ113" i="19"/>
  <c r="AJ123" i="19"/>
  <c r="AM119" i="19"/>
  <c r="AN117" i="19"/>
  <c r="AL120" i="19"/>
  <c r="AK122" i="19"/>
  <c r="AO116" i="19"/>
  <c r="AP114" i="19"/>
  <c r="H17" i="14" l="1"/>
  <c r="H19" i="14" s="1"/>
  <c r="I17" i="25"/>
  <c r="H6" i="29" s="1"/>
  <c r="I18" i="24"/>
  <c r="H5" i="29" s="1"/>
  <c r="H18" i="33"/>
  <c r="BK116" i="19"/>
  <c r="BK22" i="19" s="1"/>
  <c r="AO22" i="19"/>
  <c r="BH120" i="19"/>
  <c r="BH26" i="19" s="1"/>
  <c r="AL26" i="19"/>
  <c r="BJ117" i="19"/>
  <c r="BJ23" i="19" s="1"/>
  <c r="AN23" i="19"/>
  <c r="BM113" i="19"/>
  <c r="BM19" i="19" s="1"/>
  <c r="AQ19" i="19"/>
  <c r="BI119" i="19"/>
  <c r="BI25" i="19" s="1"/>
  <c r="AM25" i="19"/>
  <c r="BL114" i="19"/>
  <c r="BL20" i="19" s="1"/>
  <c r="AP20" i="19"/>
  <c r="BD125" i="19"/>
  <c r="BD31" i="19" s="1"/>
  <c r="AH31" i="19"/>
  <c r="BG122" i="19"/>
  <c r="BG28" i="19" s="1"/>
  <c r="AK28" i="19"/>
  <c r="BF123" i="19"/>
  <c r="BF29" i="19" s="1"/>
  <c r="AJ29" i="19"/>
  <c r="S118" i="19"/>
  <c r="S23" i="19"/>
  <c r="U115" i="19"/>
  <c r="U20" i="19"/>
  <c r="T116" i="19"/>
  <c r="T21" i="19"/>
  <c r="O124" i="19"/>
  <c r="O29" i="19"/>
  <c r="N125" i="19"/>
  <c r="N31" i="19" s="1"/>
  <c r="N30" i="19"/>
  <c r="Q121" i="19"/>
  <c r="Q26" i="19"/>
  <c r="R119" i="19"/>
  <c r="R24" i="19"/>
  <c r="P122" i="19"/>
  <c r="P27" i="19"/>
  <c r="AI125" i="19"/>
  <c r="AM120" i="19"/>
  <c r="AJ124" i="19"/>
  <c r="AK123" i="19"/>
  <c r="AL121" i="19"/>
  <c r="AO117" i="19"/>
  <c r="AP115" i="19"/>
  <c r="AN118" i="19"/>
  <c r="AQ114" i="19"/>
  <c r="H29" i="6"/>
  <c r="H31" i="6"/>
  <c r="H12" i="29" l="1"/>
  <c r="H26" i="29" s="1"/>
  <c r="H7" i="9"/>
  <c r="H10" i="9" s="1"/>
  <c r="BH121" i="19"/>
  <c r="BH27" i="19" s="1"/>
  <c r="AL27" i="19"/>
  <c r="BK117" i="19"/>
  <c r="BK23" i="19" s="1"/>
  <c r="AO23" i="19"/>
  <c r="BI120" i="19"/>
  <c r="BI26" i="19" s="1"/>
  <c r="AM26" i="19"/>
  <c r="BG123" i="19"/>
  <c r="BG29" i="19" s="1"/>
  <c r="AK29" i="19"/>
  <c r="BF124" i="19"/>
  <c r="BF30" i="19" s="1"/>
  <c r="AJ30" i="19"/>
  <c r="BM114" i="19"/>
  <c r="BM20" i="19" s="1"/>
  <c r="AQ20" i="19"/>
  <c r="BE125" i="19"/>
  <c r="BE31" i="19" s="1"/>
  <c r="AI31" i="19"/>
  <c r="BJ118" i="19"/>
  <c r="BJ24" i="19" s="1"/>
  <c r="AN24" i="19"/>
  <c r="BL115" i="19"/>
  <c r="BL21" i="19" s="1"/>
  <c r="AP21" i="19"/>
  <c r="P123" i="19"/>
  <c r="P28" i="19"/>
  <c r="O125" i="19"/>
  <c r="O31" i="19" s="1"/>
  <c r="O30" i="19"/>
  <c r="R120" i="19"/>
  <c r="R25" i="19"/>
  <c r="Q122" i="19"/>
  <c r="Q27" i="19"/>
  <c r="U116" i="19"/>
  <c r="U21" i="19"/>
  <c r="T117" i="19"/>
  <c r="T22" i="19"/>
  <c r="S119" i="19"/>
  <c r="S24" i="19"/>
  <c r="AL122" i="19"/>
  <c r="AK124" i="19"/>
  <c r="AN119" i="19"/>
  <c r="AQ115" i="19"/>
  <c r="AP116" i="19"/>
  <c r="AO118" i="19"/>
  <c r="AM121" i="19"/>
  <c r="J8" i="17" l="1"/>
  <c r="H16" i="29"/>
  <c r="H18" i="29" s="1"/>
  <c r="I6" i="9"/>
  <c r="I22" i="9" s="1"/>
  <c r="H30" i="29"/>
  <c r="H31" i="29"/>
  <c r="H29" i="29"/>
  <c r="H28" i="29"/>
  <c r="H27" i="29"/>
  <c r="H13" i="29"/>
  <c r="H15" i="29" s="1"/>
  <c r="BK118" i="19"/>
  <c r="BK24" i="19" s="1"/>
  <c r="AO24" i="19"/>
  <c r="BM115" i="19"/>
  <c r="BM21" i="19" s="1"/>
  <c r="AQ21" i="19"/>
  <c r="BJ119" i="19"/>
  <c r="BJ25" i="19" s="1"/>
  <c r="AN25" i="19"/>
  <c r="BL116" i="19"/>
  <c r="BL22" i="19" s="1"/>
  <c r="AP22" i="19"/>
  <c r="BG124" i="19"/>
  <c r="BG30" i="19" s="1"/>
  <c r="AK30" i="19"/>
  <c r="BI121" i="19"/>
  <c r="BI27" i="19" s="1"/>
  <c r="AM27" i="19"/>
  <c r="BH122" i="19"/>
  <c r="BH28" i="19" s="1"/>
  <c r="AL28" i="19"/>
  <c r="Q123" i="19"/>
  <c r="Q28" i="19"/>
  <c r="R121" i="19"/>
  <c r="R26" i="19"/>
  <c r="S120" i="19"/>
  <c r="S25" i="19"/>
  <c r="T118" i="19"/>
  <c r="T23" i="19"/>
  <c r="U117" i="19"/>
  <c r="U22" i="19"/>
  <c r="P124" i="19"/>
  <c r="P29" i="19"/>
  <c r="AJ125" i="19"/>
  <c r="AQ116" i="19"/>
  <c r="AN120" i="19"/>
  <c r="AM122" i="19"/>
  <c r="AO119" i="19"/>
  <c r="AP117" i="19"/>
  <c r="AL123" i="19"/>
  <c r="J5" i="17"/>
  <c r="H25" i="14"/>
  <c r="H26" i="14" s="1"/>
  <c r="J6" i="17"/>
  <c r="H20" i="29" l="1"/>
  <c r="H23" i="29" s="1"/>
  <c r="BI122" i="19"/>
  <c r="BI28" i="19" s="1"/>
  <c r="AM28" i="19"/>
  <c r="BL117" i="19"/>
  <c r="BL23" i="19" s="1"/>
  <c r="AP23" i="19"/>
  <c r="BM116" i="19"/>
  <c r="BM22" i="19" s="1"/>
  <c r="AQ22" i="19"/>
  <c r="BF125" i="19"/>
  <c r="BF31" i="19" s="1"/>
  <c r="AJ31" i="19"/>
  <c r="BK119" i="19"/>
  <c r="BK25" i="19" s="1"/>
  <c r="AO25" i="19"/>
  <c r="BJ120" i="19"/>
  <c r="BJ26" i="19" s="1"/>
  <c r="AN26" i="19"/>
  <c r="BH123" i="19"/>
  <c r="BH29" i="19" s="1"/>
  <c r="AL29" i="19"/>
  <c r="T119" i="19"/>
  <c r="T24" i="19"/>
  <c r="S121" i="19"/>
  <c r="S26" i="19"/>
  <c r="R122" i="19"/>
  <c r="R27" i="19"/>
  <c r="P125" i="19"/>
  <c r="P31" i="19" s="1"/>
  <c r="P30" i="19"/>
  <c r="U118" i="19"/>
  <c r="U23" i="19"/>
  <c r="Q124" i="19"/>
  <c r="Q29" i="19"/>
  <c r="AK125" i="19"/>
  <c r="AO120" i="19"/>
  <c r="AM123" i="19"/>
  <c r="AL124" i="19"/>
  <c r="AN121" i="19"/>
  <c r="AP118" i="19"/>
  <c r="AQ117" i="19"/>
  <c r="H39" i="6"/>
  <c r="H40" i="6"/>
  <c r="I25" i="9"/>
  <c r="H27" i="14"/>
  <c r="H22" i="29" l="1"/>
  <c r="BL118" i="19"/>
  <c r="BL24" i="19" s="1"/>
  <c r="AP24" i="19"/>
  <c r="BH124" i="19"/>
  <c r="BH30" i="19" s="1"/>
  <c r="AL30" i="19"/>
  <c r="BJ121" i="19"/>
  <c r="BJ27" i="19" s="1"/>
  <c r="AN27" i="19"/>
  <c r="BI123" i="19"/>
  <c r="BI29" i="19" s="1"/>
  <c r="AM29" i="19"/>
  <c r="BK120" i="19"/>
  <c r="BK26" i="19" s="1"/>
  <c r="AO26" i="19"/>
  <c r="BM117" i="19"/>
  <c r="BM23" i="19" s="1"/>
  <c r="AQ23" i="19"/>
  <c r="BG125" i="19"/>
  <c r="BG31" i="19" s="1"/>
  <c r="AK31" i="19"/>
  <c r="R123" i="19"/>
  <c r="R28" i="19"/>
  <c r="S122" i="19"/>
  <c r="S27" i="19"/>
  <c r="Q125" i="19"/>
  <c r="Q31" i="19" s="1"/>
  <c r="Q30" i="19"/>
  <c r="U119" i="19"/>
  <c r="U24" i="19"/>
  <c r="T120" i="19"/>
  <c r="T25" i="19"/>
  <c r="AO121" i="19"/>
  <c r="AP119" i="19"/>
  <c r="AN122" i="19"/>
  <c r="AQ118" i="19"/>
  <c r="AM124" i="19"/>
  <c r="I19" i="6"/>
  <c r="I20" i="6" s="1"/>
  <c r="I21" i="6" s="1"/>
  <c r="I28" i="6" s="1"/>
  <c r="I49" i="9"/>
  <c r="J11" i="25" s="1"/>
  <c r="I44" i="9"/>
  <c r="J6" i="25" s="1"/>
  <c r="I52" i="9"/>
  <c r="J14" i="25" s="1"/>
  <c r="I47" i="9"/>
  <c r="J9" i="25" s="1"/>
  <c r="I45" i="9"/>
  <c r="J7" i="25" s="1"/>
  <c r="I50" i="9"/>
  <c r="J12" i="25" s="1"/>
  <c r="I53" i="9"/>
  <c r="J15" i="25" s="1"/>
  <c r="I48" i="9"/>
  <c r="J10" i="25" s="1"/>
  <c r="I43" i="9"/>
  <c r="J5" i="25" s="1"/>
  <c r="I51" i="9"/>
  <c r="J13" i="25" s="1"/>
  <c r="I46" i="9"/>
  <c r="J8" i="25" s="1"/>
  <c r="I35" i="9"/>
  <c r="I30" i="9"/>
  <c r="I38" i="9"/>
  <c r="I32" i="9"/>
  <c r="I33" i="9"/>
  <c r="I36" i="9"/>
  <c r="I31" i="9"/>
  <c r="I39" i="9"/>
  <c r="I34" i="9"/>
  <c r="I40" i="9"/>
  <c r="I29" i="9"/>
  <c r="I37" i="9"/>
  <c r="C33" i="1"/>
  <c r="J7" i="24" l="1"/>
  <c r="J5" i="24"/>
  <c r="J14" i="24"/>
  <c r="J6" i="24"/>
  <c r="J8" i="24"/>
  <c r="J10" i="24"/>
  <c r="J11" i="24"/>
  <c r="J12" i="24"/>
  <c r="J9" i="24"/>
  <c r="J13" i="24"/>
  <c r="J16" i="24"/>
  <c r="J15" i="24"/>
  <c r="BI124" i="19"/>
  <c r="BI30" i="19" s="1"/>
  <c r="AM30" i="19"/>
  <c r="BM118" i="19"/>
  <c r="BM24" i="19" s="1"/>
  <c r="AQ24" i="19"/>
  <c r="BK121" i="19"/>
  <c r="BK27" i="19" s="1"/>
  <c r="AO27" i="19"/>
  <c r="BJ122" i="19"/>
  <c r="BJ28" i="19" s="1"/>
  <c r="AN28" i="19"/>
  <c r="BL119" i="19"/>
  <c r="BL25" i="19" s="1"/>
  <c r="AP25" i="19"/>
  <c r="U120" i="19"/>
  <c r="U25" i="19"/>
  <c r="S123" i="19"/>
  <c r="S28" i="19"/>
  <c r="T121" i="19"/>
  <c r="T26" i="19"/>
  <c r="R124" i="19"/>
  <c r="R29" i="19"/>
  <c r="AL125" i="19"/>
  <c r="AN123" i="19"/>
  <c r="AP120" i="19"/>
  <c r="AQ119" i="19"/>
  <c r="AO122" i="19"/>
  <c r="J17" i="25"/>
  <c r="I6" i="29" s="1"/>
  <c r="I17" i="14"/>
  <c r="I19" i="14" s="1"/>
  <c r="C27" i="1"/>
  <c r="J18" i="24" l="1"/>
  <c r="I5" i="29" s="1"/>
  <c r="I18" i="33"/>
  <c r="BK122" i="19"/>
  <c r="BK28" i="19" s="1"/>
  <c r="AO28" i="19"/>
  <c r="BL120" i="19"/>
  <c r="BL26" i="19" s="1"/>
  <c r="AP26" i="19"/>
  <c r="BJ123" i="19"/>
  <c r="BJ29" i="19" s="1"/>
  <c r="AN29" i="19"/>
  <c r="BM119" i="19"/>
  <c r="BM25" i="19" s="1"/>
  <c r="AQ25" i="19"/>
  <c r="BH125" i="19"/>
  <c r="BH31" i="19" s="1"/>
  <c r="AL31" i="19"/>
  <c r="R125" i="19"/>
  <c r="R31" i="19" s="1"/>
  <c r="R30" i="19"/>
  <c r="S124" i="19"/>
  <c r="S29" i="19"/>
  <c r="T122" i="19"/>
  <c r="T27" i="19"/>
  <c r="U121" i="19"/>
  <c r="U26" i="19"/>
  <c r="AM125" i="19"/>
  <c r="AQ120" i="19"/>
  <c r="AP121" i="19"/>
  <c r="AO123" i="19"/>
  <c r="AN124" i="19"/>
  <c r="I29" i="6"/>
  <c r="C23" i="1" s="1"/>
  <c r="I31" i="6"/>
  <c r="I12" i="29" l="1"/>
  <c r="I26" i="29" s="1"/>
  <c r="C24" i="1"/>
  <c r="C25" i="1" s="1"/>
  <c r="I7" i="9"/>
  <c r="I10" i="9" s="1"/>
  <c r="BM120" i="19"/>
  <c r="BM26" i="19" s="1"/>
  <c r="AQ26" i="19"/>
  <c r="BJ124" i="19"/>
  <c r="BJ30" i="19" s="1"/>
  <c r="AN30" i="19"/>
  <c r="BK123" i="19"/>
  <c r="BK29" i="19" s="1"/>
  <c r="AO29" i="19"/>
  <c r="BI125" i="19"/>
  <c r="BI31" i="19" s="1"/>
  <c r="AM31" i="19"/>
  <c r="BL121" i="19"/>
  <c r="BL27" i="19" s="1"/>
  <c r="AP27" i="19"/>
  <c r="U122" i="19"/>
  <c r="U27" i="19"/>
  <c r="T123" i="19"/>
  <c r="T28" i="19"/>
  <c r="S125" i="19"/>
  <c r="S31" i="19" s="1"/>
  <c r="S30" i="19"/>
  <c r="AO124" i="19"/>
  <c r="AP122" i="19"/>
  <c r="AQ121" i="19"/>
  <c r="K8" i="17" l="1"/>
  <c r="I16" i="29"/>
  <c r="I18" i="29" s="1"/>
  <c r="J6" i="9"/>
  <c r="J22" i="9" s="1"/>
  <c r="I13" i="29"/>
  <c r="I30" i="29"/>
  <c r="I31" i="29"/>
  <c r="I29" i="29"/>
  <c r="I28" i="29"/>
  <c r="I27" i="29"/>
  <c r="BM121" i="19"/>
  <c r="BM27" i="19" s="1"/>
  <c r="AQ27" i="19"/>
  <c r="BL122" i="19"/>
  <c r="BL28" i="19" s="1"/>
  <c r="AP28" i="19"/>
  <c r="BK124" i="19"/>
  <c r="BK30" i="19" s="1"/>
  <c r="AO30" i="19"/>
  <c r="T124" i="19"/>
  <c r="T29" i="19"/>
  <c r="U123" i="19"/>
  <c r="U28" i="19"/>
  <c r="AN125" i="19"/>
  <c r="AP123" i="19"/>
  <c r="AQ122" i="19"/>
  <c r="I25" i="14"/>
  <c r="I26" i="14" s="1"/>
  <c r="K6" i="17"/>
  <c r="C40" i="1" s="1"/>
  <c r="K5" i="17"/>
  <c r="C39" i="1" s="1"/>
  <c r="C30" i="1"/>
  <c r="I15" i="29" l="1"/>
  <c r="C36" i="1"/>
  <c r="BL123" i="19"/>
  <c r="BL29" i="19" s="1"/>
  <c r="AP29" i="19"/>
  <c r="BJ125" i="19"/>
  <c r="BJ31" i="19" s="1"/>
  <c r="AN31" i="19"/>
  <c r="BM122" i="19"/>
  <c r="BM28" i="19" s="1"/>
  <c r="AQ28" i="19"/>
  <c r="U124" i="19"/>
  <c r="U29" i="19"/>
  <c r="T125" i="19"/>
  <c r="T31" i="19" s="1"/>
  <c r="T30" i="19"/>
  <c r="AO125" i="19"/>
  <c r="AP124" i="19"/>
  <c r="AQ123" i="19"/>
  <c r="I39" i="6"/>
  <c r="I40" i="6"/>
  <c r="I27" i="14"/>
  <c r="J25" i="9"/>
  <c r="I20" i="29" l="1"/>
  <c r="C37" i="1"/>
  <c r="C26" i="1"/>
  <c r="BM123" i="19"/>
  <c r="BM29" i="19" s="1"/>
  <c r="AQ29" i="19"/>
  <c r="BL124" i="19"/>
  <c r="BL30" i="19" s="1"/>
  <c r="AP30" i="19"/>
  <c r="BK125" i="19"/>
  <c r="BK31" i="19" s="1"/>
  <c r="AO31" i="19"/>
  <c r="U125" i="19"/>
  <c r="U31" i="19" s="1"/>
  <c r="U30" i="19"/>
  <c r="AQ124" i="19"/>
  <c r="J19" i="6"/>
  <c r="J20" i="6" s="1"/>
  <c r="J21" i="6" s="1"/>
  <c r="J28" i="6" s="1"/>
  <c r="J46" i="9"/>
  <c r="K8" i="25" s="1"/>
  <c r="J53" i="9"/>
  <c r="K15" i="25" s="1"/>
  <c r="J49" i="9"/>
  <c r="K11" i="25" s="1"/>
  <c r="J44" i="9"/>
  <c r="K6" i="25" s="1"/>
  <c r="J52" i="9"/>
  <c r="K14" i="25" s="1"/>
  <c r="J45" i="9"/>
  <c r="K7" i="25" s="1"/>
  <c r="J47" i="9"/>
  <c r="K9" i="25" s="1"/>
  <c r="J50" i="9"/>
  <c r="K12" i="25" s="1"/>
  <c r="J48" i="9"/>
  <c r="K10" i="25" s="1"/>
  <c r="J43" i="9"/>
  <c r="K5" i="25" s="1"/>
  <c r="J51" i="9"/>
  <c r="K13" i="25" s="1"/>
  <c r="J32" i="9"/>
  <c r="J40" i="9"/>
  <c r="J35" i="9"/>
  <c r="J37" i="9"/>
  <c r="J30" i="9"/>
  <c r="J38" i="9"/>
  <c r="J33" i="9"/>
  <c r="J36" i="9"/>
  <c r="J31" i="9"/>
  <c r="J39" i="9"/>
  <c r="J34" i="9"/>
  <c r="J29" i="9"/>
  <c r="I23" i="29" l="1"/>
  <c r="I22" i="29"/>
  <c r="C38" i="1"/>
  <c r="K16" i="24"/>
  <c r="K8" i="24"/>
  <c r="K9" i="24"/>
  <c r="K6" i="24"/>
  <c r="K15" i="24"/>
  <c r="K13" i="24"/>
  <c r="K7" i="24"/>
  <c r="K12" i="24"/>
  <c r="K14" i="24"/>
  <c r="K5" i="24"/>
  <c r="K10" i="24"/>
  <c r="K11" i="24"/>
  <c r="BM124" i="19"/>
  <c r="BM30" i="19" s="1"/>
  <c r="AQ30" i="19"/>
  <c r="AP125" i="19"/>
  <c r="K17" i="25"/>
  <c r="J6" i="29" s="1"/>
  <c r="J17" i="14"/>
  <c r="J19" i="14" s="1"/>
  <c r="K18" i="24" l="1"/>
  <c r="J5" i="29" s="1"/>
  <c r="J18" i="33"/>
  <c r="BL125" i="19"/>
  <c r="BL31" i="19" s="1"/>
  <c r="AP31" i="19"/>
  <c r="AQ125" i="19"/>
  <c r="J29" i="6"/>
  <c r="J31" i="6"/>
  <c r="J12" i="29" l="1"/>
  <c r="J26" i="29" s="1"/>
  <c r="J7" i="9"/>
  <c r="J10" i="9" s="1"/>
  <c r="BM125" i="19"/>
  <c r="BM31" i="19" s="1"/>
  <c r="AQ31" i="19"/>
  <c r="L8" i="17" l="1"/>
  <c r="J16" i="29"/>
  <c r="J18" i="29" s="1"/>
  <c r="K6" i="9"/>
  <c r="K22" i="9" s="1"/>
  <c r="J13" i="29"/>
  <c r="J15" i="29" s="1"/>
  <c r="J30" i="29"/>
  <c r="J31" i="29"/>
  <c r="J29" i="29"/>
  <c r="J28" i="29"/>
  <c r="J27" i="29"/>
  <c r="J25" i="14"/>
  <c r="J26" i="14" s="1"/>
  <c r="L6" i="17"/>
  <c r="L5" i="17"/>
  <c r="J20" i="29" l="1"/>
  <c r="J23" i="29" s="1"/>
  <c r="J39" i="6"/>
  <c r="J40" i="6"/>
  <c r="J27" i="14"/>
  <c r="K25" i="9"/>
  <c r="J22" i="29" l="1"/>
  <c r="K19" i="6"/>
  <c r="K20" i="6" s="1"/>
  <c r="K21" i="6" s="1"/>
  <c r="K28" i="6" s="1"/>
  <c r="K43" i="9"/>
  <c r="L5" i="25" s="1"/>
  <c r="K51" i="9"/>
  <c r="L13" i="25" s="1"/>
  <c r="K46" i="9"/>
  <c r="L8" i="25" s="1"/>
  <c r="K49" i="9"/>
  <c r="L11" i="25" s="1"/>
  <c r="K44" i="9"/>
  <c r="L6" i="25" s="1"/>
  <c r="K52" i="9"/>
  <c r="L14" i="25" s="1"/>
  <c r="K47" i="9"/>
  <c r="L9" i="25" s="1"/>
  <c r="K50" i="9"/>
  <c r="L12" i="25" s="1"/>
  <c r="K45" i="9"/>
  <c r="L7" i="25" s="1"/>
  <c r="K53" i="9"/>
  <c r="L15" i="25" s="1"/>
  <c r="K48" i="9"/>
  <c r="L10" i="25" s="1"/>
  <c r="K29" i="9"/>
  <c r="K37" i="9"/>
  <c r="K32" i="9"/>
  <c r="K40" i="9"/>
  <c r="K35" i="9"/>
  <c r="K30" i="9"/>
  <c r="K38" i="9"/>
  <c r="K33" i="9"/>
  <c r="K36" i="9"/>
  <c r="K34" i="9"/>
  <c r="K31" i="9"/>
  <c r="K39" i="9"/>
  <c r="L7" i="24" l="1"/>
  <c r="L15" i="24"/>
  <c r="L16" i="24"/>
  <c r="L5" i="24"/>
  <c r="L8" i="24"/>
  <c r="L13" i="24"/>
  <c r="L6" i="24"/>
  <c r="L10" i="24"/>
  <c r="L12" i="24"/>
  <c r="L9" i="24"/>
  <c r="L14" i="24"/>
  <c r="L11" i="24"/>
  <c r="L17" i="25"/>
  <c r="K6" i="29" s="1"/>
  <c r="K17" i="14"/>
  <c r="K19" i="14" s="1"/>
  <c r="L18" i="24" l="1"/>
  <c r="K5" i="29" s="1"/>
  <c r="K18" i="33"/>
  <c r="K29" i="6"/>
  <c r="K31" i="6"/>
  <c r="K12" i="29" l="1"/>
  <c r="K26" i="29" s="1"/>
  <c r="K7" i="9"/>
  <c r="K10" i="9" s="1"/>
  <c r="M8" i="17" l="1"/>
  <c r="K16" i="29"/>
  <c r="K18" i="29" s="1"/>
  <c r="L6" i="9"/>
  <c r="L22" i="9" s="1"/>
  <c r="K13" i="29"/>
  <c r="K15" i="29" s="1"/>
  <c r="K31" i="29"/>
  <c r="K30" i="29"/>
  <c r="K29" i="29"/>
  <c r="K28" i="29"/>
  <c r="K27" i="29"/>
  <c r="M6" i="17"/>
  <c r="K25" i="14"/>
  <c r="K26" i="14" s="1"/>
  <c r="M5" i="17"/>
  <c r="K20" i="29" l="1"/>
  <c r="K23" i="29" s="1"/>
  <c r="K39" i="6"/>
  <c r="K40" i="6"/>
  <c r="L25" i="9"/>
  <c r="K27" i="14"/>
  <c r="K22" i="29" l="1"/>
  <c r="L19" i="6"/>
  <c r="L20" i="6" s="1"/>
  <c r="L21" i="6" s="1"/>
  <c r="L28" i="6" s="1"/>
  <c r="L48" i="9"/>
  <c r="M10" i="25" s="1"/>
  <c r="L44" i="9"/>
  <c r="M6" i="25" s="1"/>
  <c r="L52" i="9"/>
  <c r="M14" i="25" s="1"/>
  <c r="L43" i="9"/>
  <c r="M5" i="25" s="1"/>
  <c r="L51" i="9"/>
  <c r="M13" i="25" s="1"/>
  <c r="L46" i="9"/>
  <c r="M8" i="25" s="1"/>
  <c r="L49" i="9"/>
  <c r="M11" i="25" s="1"/>
  <c r="L47" i="9"/>
  <c r="M9" i="25" s="1"/>
  <c r="L50" i="9"/>
  <c r="M12" i="25" s="1"/>
  <c r="L45" i="9"/>
  <c r="M7" i="25" s="1"/>
  <c r="L53" i="9"/>
  <c r="M15" i="25" s="1"/>
  <c r="L34" i="9"/>
  <c r="L29" i="9"/>
  <c r="L37" i="9"/>
  <c r="L31" i="9"/>
  <c r="L39" i="9"/>
  <c r="L32" i="9"/>
  <c r="L40" i="9"/>
  <c r="L35" i="9"/>
  <c r="L30" i="9"/>
  <c r="L38" i="9"/>
  <c r="L33" i="9"/>
  <c r="L36" i="9"/>
  <c r="M7" i="24" l="1"/>
  <c r="M12" i="24"/>
  <c r="M10" i="24"/>
  <c r="M13" i="24"/>
  <c r="M14" i="24"/>
  <c r="M5" i="24"/>
  <c r="M6" i="24"/>
  <c r="M16" i="24"/>
  <c r="M9" i="24"/>
  <c r="M8" i="24"/>
  <c r="M11" i="24"/>
  <c r="M15" i="24"/>
  <c r="M17" i="25"/>
  <c r="L6" i="29" s="1"/>
  <c r="L17" i="14"/>
  <c r="L19" i="14" s="1"/>
  <c r="M18" i="24" l="1"/>
  <c r="L5" i="29" s="1"/>
  <c r="L18" i="33"/>
  <c r="L29" i="6"/>
  <c r="L31" i="6"/>
  <c r="L12" i="29" l="1"/>
  <c r="L7" i="9"/>
  <c r="L10" i="9" s="1"/>
  <c r="N8" i="17" l="1"/>
  <c r="L16" i="29"/>
  <c r="L18" i="29" s="1"/>
  <c r="M6" i="9"/>
  <c r="M22" i="9" s="1"/>
  <c r="L40" i="6" s="1"/>
  <c r="L31" i="29"/>
  <c r="L30" i="29"/>
  <c r="L29" i="29"/>
  <c r="L28" i="29"/>
  <c r="L27" i="29"/>
  <c r="L13" i="29"/>
  <c r="L15" i="29" s="1"/>
  <c r="L26" i="29"/>
  <c r="L25" i="14"/>
  <c r="N5" i="17"/>
  <c r="N6" i="17"/>
  <c r="L20" i="29" l="1"/>
  <c r="L23" i="29" s="1"/>
  <c r="M25" i="9"/>
  <c r="M48" i="9" s="1"/>
  <c r="N10" i="25" s="1"/>
  <c r="L39" i="6"/>
  <c r="L26" i="14"/>
  <c r="L27" i="14" s="1"/>
  <c r="L22" i="29" l="1"/>
  <c r="M46" i="9"/>
  <c r="N8" i="25" s="1"/>
  <c r="M40" i="9"/>
  <c r="N16" i="24" s="1"/>
  <c r="M29" i="9"/>
  <c r="N5" i="24" s="1"/>
  <c r="M45" i="9"/>
  <c r="N7" i="25" s="1"/>
  <c r="M50" i="9"/>
  <c r="N12" i="25" s="1"/>
  <c r="M32" i="9"/>
  <c r="N8" i="24" s="1"/>
  <c r="M49" i="9"/>
  <c r="N11" i="25" s="1"/>
  <c r="M37" i="9"/>
  <c r="N13" i="24" s="1"/>
  <c r="M53" i="9"/>
  <c r="N15" i="25" s="1"/>
  <c r="M36" i="9"/>
  <c r="N12" i="24" s="1"/>
  <c r="M19" i="6"/>
  <c r="M20" i="6" s="1"/>
  <c r="M21" i="6" s="1"/>
  <c r="M28" i="6" s="1"/>
  <c r="D33" i="1"/>
  <c r="M47" i="9"/>
  <c r="N9" i="25" s="1"/>
  <c r="M33" i="9"/>
  <c r="N9" i="24" s="1"/>
  <c r="M52" i="9"/>
  <c r="N14" i="25" s="1"/>
  <c r="M51" i="9"/>
  <c r="N13" i="25" s="1"/>
  <c r="M38" i="9"/>
  <c r="N14" i="24" s="1"/>
  <c r="M34" i="9"/>
  <c r="N10" i="24" s="1"/>
  <c r="M43" i="9"/>
  <c r="N5" i="25" s="1"/>
  <c r="M30" i="9"/>
  <c r="N6" i="24" s="1"/>
  <c r="M44" i="9"/>
  <c r="N6" i="25" s="1"/>
  <c r="M39" i="9"/>
  <c r="N15" i="24" s="1"/>
  <c r="M35" i="9"/>
  <c r="N11" i="24" s="1"/>
  <c r="M31" i="9"/>
  <c r="N7" i="24" s="1"/>
  <c r="D27" i="1" l="1"/>
  <c r="M17" i="14"/>
  <c r="M19" i="14" s="1"/>
  <c r="N17" i="25"/>
  <c r="M6" i="29" s="1"/>
  <c r="N18" i="24"/>
  <c r="M5" i="29" s="1"/>
  <c r="M18" i="33"/>
  <c r="M29" i="6"/>
  <c r="M31" i="6"/>
  <c r="D24" i="1" s="1"/>
  <c r="D25" i="1" s="1"/>
  <c r="M12" i="29" l="1"/>
  <c r="M13" i="29" s="1"/>
  <c r="D36" i="1" s="1"/>
  <c r="M7" i="9"/>
  <c r="M10" i="9" s="1"/>
  <c r="D23" i="1"/>
  <c r="O8" i="17" l="1"/>
  <c r="M16" i="29"/>
  <c r="M18" i="29" s="1"/>
  <c r="M26" i="29"/>
  <c r="N6" i="9"/>
  <c r="N22" i="9" s="1"/>
  <c r="M31" i="29"/>
  <c r="M30" i="29"/>
  <c r="M29" i="29"/>
  <c r="M28" i="29"/>
  <c r="M27" i="29"/>
  <c r="M15" i="29"/>
  <c r="M25" i="14"/>
  <c r="M26" i="14" s="1"/>
  <c r="O6" i="17"/>
  <c r="D40" i="1" s="1"/>
  <c r="O5" i="17"/>
  <c r="D39" i="1" s="1"/>
  <c r="D30" i="1"/>
  <c r="M20" i="29" l="1"/>
  <c r="M23" i="29" s="1"/>
  <c r="D37" i="1"/>
  <c r="M39" i="6"/>
  <c r="M40" i="6"/>
  <c r="D26" i="1" s="1"/>
  <c r="N25" i="9"/>
  <c r="M27" i="14"/>
  <c r="M22" i="29" l="1"/>
  <c r="D38" i="1"/>
  <c r="N19" i="6"/>
  <c r="N20" i="6" s="1"/>
  <c r="N21" i="6" s="1"/>
  <c r="N28" i="6" s="1"/>
  <c r="N50" i="9"/>
  <c r="O12" i="25" s="1"/>
  <c r="N45" i="9"/>
  <c r="O7" i="25" s="1"/>
  <c r="N53" i="9"/>
  <c r="O15" i="25" s="1"/>
  <c r="N48" i="9"/>
  <c r="O10" i="25" s="1"/>
  <c r="N49" i="9"/>
  <c r="O11" i="25" s="1"/>
  <c r="N43" i="9"/>
  <c r="O5" i="25" s="1"/>
  <c r="N51" i="9"/>
  <c r="O13" i="25" s="1"/>
  <c r="N46" i="9"/>
  <c r="O8" i="25" s="1"/>
  <c r="N44" i="9"/>
  <c r="O6" i="25" s="1"/>
  <c r="N52" i="9"/>
  <c r="O14" i="25" s="1"/>
  <c r="N47" i="9"/>
  <c r="O9" i="25" s="1"/>
  <c r="N36" i="9"/>
  <c r="N31" i="9"/>
  <c r="N39" i="9"/>
  <c r="N33" i="9"/>
  <c r="N34" i="9"/>
  <c r="N29" i="9"/>
  <c r="N37" i="9"/>
  <c r="N32" i="9"/>
  <c r="N40" i="9"/>
  <c r="N35" i="9"/>
  <c r="N30" i="9"/>
  <c r="N38" i="9"/>
  <c r="O9" i="24" l="1"/>
  <c r="O7" i="24"/>
  <c r="O6" i="24"/>
  <c r="O15" i="24"/>
  <c r="O12" i="24"/>
  <c r="O14" i="24"/>
  <c r="O5" i="24"/>
  <c r="O11" i="24"/>
  <c r="O16" i="24"/>
  <c r="O8" i="24"/>
  <c r="O13" i="24"/>
  <c r="O10" i="24"/>
  <c r="O17" i="25"/>
  <c r="N6" i="29" s="1"/>
  <c r="N17" i="14"/>
  <c r="N19" i="14" s="1"/>
  <c r="O18" i="24" l="1"/>
  <c r="N5" i="29" s="1"/>
  <c r="N18" i="33"/>
  <c r="N29" i="6"/>
  <c r="N31" i="6"/>
  <c r="N12" i="29" l="1"/>
  <c r="N26" i="29" s="1"/>
  <c r="N7" i="9"/>
  <c r="N10" i="9" s="1"/>
  <c r="P8" i="17" l="1"/>
  <c r="N16" i="29"/>
  <c r="N18" i="29" s="1"/>
  <c r="O6" i="9"/>
  <c r="N13" i="29"/>
  <c r="N15" i="29" s="1"/>
  <c r="N31" i="29"/>
  <c r="N30" i="29"/>
  <c r="N29" i="29"/>
  <c r="N28" i="29"/>
  <c r="N27" i="29"/>
  <c r="P5" i="17"/>
  <c r="P6" i="17"/>
  <c r="N25" i="14"/>
  <c r="N20" i="29" l="1"/>
  <c r="N23" i="29" s="1"/>
  <c r="O22" i="9"/>
  <c r="N39" i="6" s="1"/>
  <c r="N26" i="14"/>
  <c r="N27" i="14" s="1"/>
  <c r="N22" i="29" l="1"/>
  <c r="O25" i="9"/>
  <c r="O19" i="6" s="1"/>
  <c r="O20" i="6" s="1"/>
  <c r="O21" i="6" s="1"/>
  <c r="O28" i="6" s="1"/>
  <c r="N40" i="6"/>
  <c r="O48" i="9" l="1"/>
  <c r="P10" i="25" s="1"/>
  <c r="O40" i="9"/>
  <c r="P16" i="24" s="1"/>
  <c r="O30" i="9"/>
  <c r="P6" i="24" s="1"/>
  <c r="O50" i="9"/>
  <c r="P12" i="25" s="1"/>
  <c r="O17" i="14"/>
  <c r="O19" i="14" s="1"/>
  <c r="O37" i="9"/>
  <c r="P13" i="24" s="1"/>
  <c r="O44" i="9"/>
  <c r="P6" i="25" s="1"/>
  <c r="O51" i="9"/>
  <c r="P13" i="25" s="1"/>
  <c r="O39" i="9"/>
  <c r="P15" i="24" s="1"/>
  <c r="O35" i="9"/>
  <c r="P11" i="24" s="1"/>
  <c r="O33" i="9"/>
  <c r="P9" i="24" s="1"/>
  <c r="O38" i="9"/>
  <c r="P14" i="24" s="1"/>
  <c r="O43" i="9"/>
  <c r="P5" i="25" s="1"/>
  <c r="O29" i="9"/>
  <c r="P5" i="24" s="1"/>
  <c r="O34" i="9"/>
  <c r="P10" i="24" s="1"/>
  <c r="O52" i="9"/>
  <c r="P14" i="25" s="1"/>
  <c r="O47" i="9"/>
  <c r="P9" i="25" s="1"/>
  <c r="O31" i="9"/>
  <c r="P7" i="24" s="1"/>
  <c r="O36" i="9"/>
  <c r="P12" i="24" s="1"/>
  <c r="O53" i="9"/>
  <c r="P15" i="25" s="1"/>
  <c r="O45" i="9"/>
  <c r="P7" i="25" s="1"/>
  <c r="O49" i="9"/>
  <c r="P11" i="25" s="1"/>
  <c r="O32" i="9"/>
  <c r="P8" i="24" s="1"/>
  <c r="O46" i="9"/>
  <c r="P8" i="25" s="1"/>
  <c r="O29" i="6"/>
  <c r="O31" i="6"/>
  <c r="P17" i="25" l="1"/>
  <c r="O6" i="29" s="1"/>
  <c r="P18" i="24"/>
  <c r="O5" i="29" s="1"/>
  <c r="O18" i="33"/>
  <c r="O7" i="9"/>
  <c r="O10" i="9" s="1"/>
  <c r="Q8" i="17" l="1"/>
  <c r="O16" i="29"/>
  <c r="O18" i="29" s="1"/>
  <c r="P6" i="9"/>
  <c r="P22" i="9" s="1"/>
  <c r="O40" i="6" s="1"/>
  <c r="O12" i="29"/>
  <c r="O26" i="29" s="1"/>
  <c r="O25" i="14"/>
  <c r="Q5" i="17"/>
  <c r="Q6" i="17"/>
  <c r="P25" i="9" l="1"/>
  <c r="P53" i="9" s="1"/>
  <c r="Q15" i="25" s="1"/>
  <c r="O39" i="6"/>
  <c r="O13" i="29"/>
  <c r="O15" i="29" s="1"/>
  <c r="O20" i="29" s="1"/>
  <c r="O23" i="29" s="1"/>
  <c r="O30" i="29"/>
  <c r="O31" i="29"/>
  <c r="O29" i="29"/>
  <c r="O28" i="29"/>
  <c r="O27" i="29"/>
  <c r="O26" i="14"/>
  <c r="O27" i="14" s="1"/>
  <c r="P49" i="9" l="1"/>
  <c r="Q11" i="25" s="1"/>
  <c r="P46" i="9"/>
  <c r="Q8" i="25" s="1"/>
  <c r="P45" i="9"/>
  <c r="Q7" i="25" s="1"/>
  <c r="P47" i="9"/>
  <c r="Q9" i="25" s="1"/>
  <c r="P39" i="9"/>
  <c r="Q15" i="24" s="1"/>
  <c r="P33" i="9"/>
  <c r="Q9" i="24" s="1"/>
  <c r="P32" i="9"/>
  <c r="Q8" i="24" s="1"/>
  <c r="P52" i="9"/>
  <c r="Q14" i="25" s="1"/>
  <c r="P34" i="9"/>
  <c r="Q10" i="24" s="1"/>
  <c r="P37" i="9"/>
  <c r="Q13" i="24" s="1"/>
  <c r="P38" i="9"/>
  <c r="Q14" i="24" s="1"/>
  <c r="P51" i="9"/>
  <c r="Q13" i="25" s="1"/>
  <c r="P29" i="9"/>
  <c r="Q5" i="24" s="1"/>
  <c r="P30" i="9"/>
  <c r="Q6" i="24" s="1"/>
  <c r="P50" i="9"/>
  <c r="Q12" i="25" s="1"/>
  <c r="P36" i="9"/>
  <c r="Q12" i="24" s="1"/>
  <c r="P48" i="9"/>
  <c r="Q10" i="25" s="1"/>
  <c r="P19" i="6"/>
  <c r="P20" i="6" s="1"/>
  <c r="P21" i="6" s="1"/>
  <c r="P28" i="6" s="1"/>
  <c r="P31" i="9"/>
  <c r="Q7" i="24" s="1"/>
  <c r="P43" i="9"/>
  <c r="Q5" i="25" s="1"/>
  <c r="P44" i="9"/>
  <c r="Q6" i="25" s="1"/>
  <c r="P40" i="9"/>
  <c r="Q16" i="24" s="1"/>
  <c r="P35" i="9"/>
  <c r="Q11" i="24" s="1"/>
  <c r="O22" i="29"/>
  <c r="Q17" i="25" l="1"/>
  <c r="P6" i="29" s="1"/>
  <c r="P17" i="14"/>
  <c r="P19" i="14" s="1"/>
  <c r="Q18" i="24"/>
  <c r="P5" i="29" s="1"/>
  <c r="P18" i="33"/>
  <c r="P29" i="6"/>
  <c r="P31" i="6"/>
  <c r="P12" i="29" l="1"/>
  <c r="P26" i="29" s="1"/>
  <c r="P7" i="9"/>
  <c r="P10" i="9" s="1"/>
  <c r="R8" i="17" l="1"/>
  <c r="P16" i="29"/>
  <c r="P18" i="29" s="1"/>
  <c r="Q6" i="9"/>
  <c r="Q22" i="9" s="1"/>
  <c r="P39" i="6" s="1"/>
  <c r="P13" i="29"/>
  <c r="P15" i="29" s="1"/>
  <c r="P30" i="29"/>
  <c r="P31" i="29"/>
  <c r="P29" i="29"/>
  <c r="P28" i="29"/>
  <c r="P27" i="29"/>
  <c r="R5" i="17"/>
  <c r="R6" i="17"/>
  <c r="P25" i="14"/>
  <c r="P20" i="29" l="1"/>
  <c r="P23" i="29" s="1"/>
  <c r="P40" i="6"/>
  <c r="Q25" i="9"/>
  <c r="Q52" i="9" s="1"/>
  <c r="R14" i="25" s="1"/>
  <c r="P26" i="14"/>
  <c r="P27" i="14" s="1"/>
  <c r="P22" i="29" l="1"/>
  <c r="Q49" i="9"/>
  <c r="R11" i="25" s="1"/>
  <c r="Q36" i="9"/>
  <c r="R12" i="24" s="1"/>
  <c r="Q44" i="9"/>
  <c r="R6" i="25" s="1"/>
  <c r="E33" i="1"/>
  <c r="Q29" i="9"/>
  <c r="R5" i="24" s="1"/>
  <c r="Q32" i="9"/>
  <c r="R8" i="24" s="1"/>
  <c r="Q39" i="9"/>
  <c r="R15" i="24" s="1"/>
  <c r="Q19" i="6"/>
  <c r="Q20" i="6" s="1"/>
  <c r="Q21" i="6" s="1"/>
  <c r="Q28" i="6" s="1"/>
  <c r="Q31" i="9"/>
  <c r="R7" i="24" s="1"/>
  <c r="Q33" i="9"/>
  <c r="R9" i="24" s="1"/>
  <c r="Q38" i="9"/>
  <c r="R14" i="24" s="1"/>
  <c r="Q37" i="9"/>
  <c r="R13" i="24" s="1"/>
  <c r="Q30" i="9"/>
  <c r="R6" i="24" s="1"/>
  <c r="Q46" i="9"/>
  <c r="R8" i="25" s="1"/>
  <c r="Q51" i="9"/>
  <c r="R13" i="25" s="1"/>
  <c r="Q43" i="9"/>
  <c r="R5" i="25" s="1"/>
  <c r="Q45" i="9"/>
  <c r="R7" i="25" s="1"/>
  <c r="Q40" i="9"/>
  <c r="R16" i="24" s="1"/>
  <c r="Q50" i="9"/>
  <c r="R12" i="25" s="1"/>
  <c r="Q47" i="9"/>
  <c r="R9" i="25" s="1"/>
  <c r="Q48" i="9"/>
  <c r="R10" i="25" s="1"/>
  <c r="Q34" i="9"/>
  <c r="R10" i="24" s="1"/>
  <c r="Q35" i="9"/>
  <c r="R11" i="24" s="1"/>
  <c r="Q53" i="9"/>
  <c r="R15" i="25" s="1"/>
  <c r="E27" i="1" l="1"/>
  <c r="Q17" i="14"/>
  <c r="Q19" i="14" s="1"/>
  <c r="R17" i="25"/>
  <c r="Q6" i="29" s="1"/>
  <c r="R18" i="24"/>
  <c r="Q5" i="29" s="1"/>
  <c r="Q18" i="33"/>
  <c r="Q29" i="6"/>
  <c r="Q31" i="6"/>
  <c r="E24" i="1" s="1"/>
  <c r="E25" i="1" s="1"/>
  <c r="Q12" i="29" l="1"/>
  <c r="Q26" i="29" s="1"/>
  <c r="Q7" i="9"/>
  <c r="Q10" i="9" s="1"/>
  <c r="E23" i="1"/>
  <c r="S8" i="17" l="1"/>
  <c r="Q16" i="29"/>
  <c r="Q18" i="29" s="1"/>
  <c r="R6" i="9"/>
  <c r="R22" i="9" s="1"/>
  <c r="Q13" i="29"/>
  <c r="Q30" i="29"/>
  <c r="Q31" i="29"/>
  <c r="Q29" i="29"/>
  <c r="Q28" i="29"/>
  <c r="Q27" i="29"/>
  <c r="S5" i="17"/>
  <c r="E39" i="1" s="1"/>
  <c r="Q25" i="14"/>
  <c r="Q26" i="14" s="1"/>
  <c r="S6" i="17"/>
  <c r="E40" i="1" s="1"/>
  <c r="E30" i="1"/>
  <c r="Q15" i="29" l="1"/>
  <c r="E36" i="1"/>
  <c r="Q39" i="6"/>
  <c r="Q40" i="6"/>
  <c r="E26" i="1" s="1"/>
  <c r="Q27" i="14"/>
  <c r="R25" i="9"/>
  <c r="Q20" i="29" l="1"/>
  <c r="E37" i="1"/>
  <c r="R19" i="6"/>
  <c r="R20" i="6" s="1"/>
  <c r="R21" i="6" s="1"/>
  <c r="R28" i="6" s="1"/>
  <c r="R46" i="9"/>
  <c r="S8" i="25" s="1"/>
  <c r="R49" i="9"/>
  <c r="S11" i="25" s="1"/>
  <c r="R44" i="9"/>
  <c r="S6" i="25" s="1"/>
  <c r="R52" i="9"/>
  <c r="S14" i="25" s="1"/>
  <c r="R50" i="9"/>
  <c r="S12" i="25" s="1"/>
  <c r="R45" i="9"/>
  <c r="S7" i="25" s="1"/>
  <c r="R53" i="9"/>
  <c r="S15" i="25" s="1"/>
  <c r="R47" i="9"/>
  <c r="S9" i="25" s="1"/>
  <c r="R48" i="9"/>
  <c r="S10" i="25" s="1"/>
  <c r="R43" i="9"/>
  <c r="S5" i="25" s="1"/>
  <c r="R51" i="9"/>
  <c r="S13" i="25" s="1"/>
  <c r="R32" i="9"/>
  <c r="R40" i="9"/>
  <c r="R35" i="9"/>
  <c r="R30" i="9"/>
  <c r="R38" i="9"/>
  <c r="R33" i="9"/>
  <c r="R29" i="9"/>
  <c r="R36" i="9"/>
  <c r="R31" i="9"/>
  <c r="R39" i="9"/>
  <c r="R37" i="9"/>
  <c r="R34" i="9"/>
  <c r="Q23" i="29" l="1"/>
  <c r="E38" i="1"/>
  <c r="Q22" i="29"/>
  <c r="S13" i="24"/>
  <c r="S11" i="24"/>
  <c r="S8" i="24"/>
  <c r="S14" i="24"/>
  <c r="S10" i="24"/>
  <c r="S6" i="24"/>
  <c r="S15" i="24"/>
  <c r="S7" i="24"/>
  <c r="S5" i="24"/>
  <c r="S16" i="24"/>
  <c r="S12" i="24"/>
  <c r="S9" i="24"/>
  <c r="S17" i="25"/>
  <c r="R6" i="29" s="1"/>
  <c r="R17" i="14"/>
  <c r="R19" i="14" s="1"/>
  <c r="S18" i="24" l="1"/>
  <c r="R5" i="29" s="1"/>
  <c r="R18" i="33"/>
  <c r="R29" i="6"/>
  <c r="R31" i="6"/>
  <c r="R12" i="29" l="1"/>
  <c r="R26" i="29" s="1"/>
  <c r="R7" i="9"/>
  <c r="R10" i="9" s="1"/>
  <c r="T8" i="17" l="1"/>
  <c r="R16" i="29"/>
  <c r="R18" i="29" s="1"/>
  <c r="S6" i="9"/>
  <c r="S22" i="9" s="1"/>
  <c r="R40" i="6" s="1"/>
  <c r="R13" i="29"/>
  <c r="R15" i="29" s="1"/>
  <c r="R30" i="29"/>
  <c r="R31" i="29"/>
  <c r="R29" i="29"/>
  <c r="R28" i="29"/>
  <c r="R27" i="29"/>
  <c r="T5" i="17"/>
  <c r="T6" i="17"/>
  <c r="R25" i="14"/>
  <c r="R20" i="29" l="1"/>
  <c r="R23" i="29" s="1"/>
  <c r="S25" i="9"/>
  <c r="S44" i="9" s="1"/>
  <c r="T6" i="25" s="1"/>
  <c r="R39" i="6"/>
  <c r="R26" i="14"/>
  <c r="R27" i="14" s="1"/>
  <c r="R22" i="29" l="1"/>
  <c r="S37" i="9"/>
  <c r="T13" i="24" s="1"/>
  <c r="S49" i="9"/>
  <c r="T11" i="25" s="1"/>
  <c r="S29" i="9"/>
  <c r="T5" i="24" s="1"/>
  <c r="S36" i="9"/>
  <c r="T12" i="24" s="1"/>
  <c r="S47" i="9"/>
  <c r="T9" i="25" s="1"/>
  <c r="S33" i="9"/>
  <c r="T9" i="24" s="1"/>
  <c r="S43" i="9"/>
  <c r="T5" i="25" s="1"/>
  <c r="S35" i="9"/>
  <c r="T11" i="24" s="1"/>
  <c r="S34" i="9"/>
  <c r="T10" i="24" s="1"/>
  <c r="S32" i="9"/>
  <c r="T8" i="24" s="1"/>
  <c r="S31" i="9"/>
  <c r="T7" i="24" s="1"/>
  <c r="S45" i="9"/>
  <c r="T7" i="25" s="1"/>
  <c r="S52" i="9"/>
  <c r="T14" i="25" s="1"/>
  <c r="S50" i="9"/>
  <c r="T12" i="25" s="1"/>
  <c r="S38" i="9"/>
  <c r="T14" i="24" s="1"/>
  <c r="S48" i="9"/>
  <c r="T10" i="25" s="1"/>
  <c r="S46" i="9"/>
  <c r="T8" i="25" s="1"/>
  <c r="S30" i="9"/>
  <c r="T6" i="24" s="1"/>
  <c r="S53" i="9"/>
  <c r="T15" i="25" s="1"/>
  <c r="S51" i="9"/>
  <c r="T13" i="25" s="1"/>
  <c r="S19" i="6"/>
  <c r="S20" i="6" s="1"/>
  <c r="S21" i="6" s="1"/>
  <c r="S28" i="6" s="1"/>
  <c r="S39" i="9"/>
  <c r="T15" i="24" s="1"/>
  <c r="S40" i="9"/>
  <c r="T16" i="24" s="1"/>
  <c r="T17" i="25" l="1"/>
  <c r="S6" i="29" s="1"/>
  <c r="S17" i="14"/>
  <c r="S19" i="14" s="1"/>
  <c r="T18" i="24"/>
  <c r="S5" i="29" s="1"/>
  <c r="S18" i="33"/>
  <c r="S29" i="6"/>
  <c r="S31" i="6"/>
  <c r="S12" i="29" l="1"/>
  <c r="S26" i="29" s="1"/>
  <c r="S7" i="9"/>
  <c r="S10" i="9" s="1"/>
  <c r="U8" i="17" l="1"/>
  <c r="S16" i="29"/>
  <c r="S18" i="29" s="1"/>
  <c r="T6" i="9"/>
  <c r="T22" i="9" s="1"/>
  <c r="S40" i="6" s="1"/>
  <c r="S13" i="29"/>
  <c r="S15" i="29" s="1"/>
  <c r="S30" i="29"/>
  <c r="S31" i="29"/>
  <c r="S29" i="29"/>
  <c r="S28" i="29"/>
  <c r="S27" i="29"/>
  <c r="U5" i="17"/>
  <c r="S25" i="14"/>
  <c r="U6" i="17"/>
  <c r="S20" i="29" l="1"/>
  <c r="S23" i="29" s="1"/>
  <c r="S39" i="6"/>
  <c r="T25" i="9"/>
  <c r="T19" i="6" s="1"/>
  <c r="T20" i="6" s="1"/>
  <c r="T21" i="6" s="1"/>
  <c r="T28" i="6" s="1"/>
  <c r="S26" i="14"/>
  <c r="S27" i="14" s="1"/>
  <c r="S22" i="29" l="1"/>
  <c r="T39" i="9"/>
  <c r="U15" i="24" s="1"/>
  <c r="T52" i="9"/>
  <c r="U14" i="25" s="1"/>
  <c r="T38" i="9"/>
  <c r="U14" i="24" s="1"/>
  <c r="T51" i="9"/>
  <c r="U13" i="25" s="1"/>
  <c r="T36" i="9"/>
  <c r="U12" i="24" s="1"/>
  <c r="T46" i="9"/>
  <c r="U8" i="25" s="1"/>
  <c r="T53" i="9"/>
  <c r="U15" i="25" s="1"/>
  <c r="T48" i="9"/>
  <c r="U10" i="25" s="1"/>
  <c r="T47" i="9"/>
  <c r="U9" i="25" s="1"/>
  <c r="T33" i="9"/>
  <c r="U9" i="24" s="1"/>
  <c r="T50" i="9"/>
  <c r="U12" i="25" s="1"/>
  <c r="T37" i="9"/>
  <c r="U13" i="24" s="1"/>
  <c r="T29" i="9"/>
  <c r="U5" i="24" s="1"/>
  <c r="T31" i="9"/>
  <c r="U7" i="24" s="1"/>
  <c r="T34" i="9"/>
  <c r="U10" i="24" s="1"/>
  <c r="T30" i="9"/>
  <c r="U6" i="24" s="1"/>
  <c r="T35" i="9"/>
  <c r="U11" i="24" s="1"/>
  <c r="T32" i="9"/>
  <c r="U8" i="24" s="1"/>
  <c r="T44" i="9"/>
  <c r="U6" i="25" s="1"/>
  <c r="T49" i="9"/>
  <c r="U11" i="25" s="1"/>
  <c r="T40" i="9"/>
  <c r="U16" i="24" s="1"/>
  <c r="T45" i="9"/>
  <c r="U7" i="25" s="1"/>
  <c r="T43" i="9"/>
  <c r="U5" i="25" s="1"/>
  <c r="T17" i="14"/>
  <c r="T19" i="14" s="1"/>
  <c r="U17" i="25" l="1"/>
  <c r="T6" i="29" s="1"/>
  <c r="U18" i="24"/>
  <c r="T5" i="29" s="1"/>
  <c r="T18" i="33"/>
  <c r="T29" i="6"/>
  <c r="T31" i="6"/>
  <c r="T12" i="29" l="1"/>
  <c r="T26" i="29" s="1"/>
  <c r="T7" i="9"/>
  <c r="T10" i="9" s="1"/>
  <c r="V8" i="17" l="1"/>
  <c r="T16" i="29"/>
  <c r="T18" i="29" s="1"/>
  <c r="U6" i="9"/>
  <c r="U22" i="9" s="1"/>
  <c r="T40" i="6" s="1"/>
  <c r="T13" i="29"/>
  <c r="T15" i="29" s="1"/>
  <c r="T31" i="29"/>
  <c r="T30" i="29"/>
  <c r="T29" i="29"/>
  <c r="T28" i="29"/>
  <c r="T27" i="29"/>
  <c r="T25" i="14"/>
  <c r="V5" i="17"/>
  <c r="V6" i="17"/>
  <c r="T20" i="29" l="1"/>
  <c r="T23" i="29" s="1"/>
  <c r="T39" i="6"/>
  <c r="U25" i="9"/>
  <c r="U19" i="6" s="1"/>
  <c r="U20" i="6" s="1"/>
  <c r="U21" i="6" s="1"/>
  <c r="U28" i="6" s="1"/>
  <c r="T26" i="14"/>
  <c r="T27" i="14" s="1"/>
  <c r="T22" i="29" l="1"/>
  <c r="F33" i="1"/>
  <c r="U30" i="9"/>
  <c r="V6" i="24" s="1"/>
  <c r="U40" i="9"/>
  <c r="V16" i="24" s="1"/>
  <c r="U50" i="9"/>
  <c r="V12" i="25" s="1"/>
  <c r="U32" i="9"/>
  <c r="V8" i="24" s="1"/>
  <c r="U46" i="9"/>
  <c r="V8" i="25" s="1"/>
  <c r="U45" i="9"/>
  <c r="V7" i="25" s="1"/>
  <c r="U35" i="9"/>
  <c r="V11" i="24" s="1"/>
  <c r="U31" i="9"/>
  <c r="V7" i="24" s="1"/>
  <c r="U37" i="9"/>
  <c r="V13" i="24" s="1"/>
  <c r="U51" i="9"/>
  <c r="V13" i="25" s="1"/>
  <c r="U33" i="9"/>
  <c r="V9" i="24" s="1"/>
  <c r="U29" i="9"/>
  <c r="V5" i="24" s="1"/>
  <c r="U36" i="9"/>
  <c r="V12" i="24" s="1"/>
  <c r="U34" i="9"/>
  <c r="V10" i="24" s="1"/>
  <c r="U49" i="9"/>
  <c r="V11" i="25" s="1"/>
  <c r="U43" i="9"/>
  <c r="V5" i="25" s="1"/>
  <c r="U38" i="9"/>
  <c r="V14" i="24" s="1"/>
  <c r="U39" i="9"/>
  <c r="V15" i="24" s="1"/>
  <c r="U53" i="9"/>
  <c r="V15" i="25" s="1"/>
  <c r="U44" i="9"/>
  <c r="V6" i="25" s="1"/>
  <c r="U52" i="9"/>
  <c r="V14" i="25" s="1"/>
  <c r="U48" i="9"/>
  <c r="V10" i="25" s="1"/>
  <c r="U47" i="9"/>
  <c r="V9" i="25" s="1"/>
  <c r="U17" i="14"/>
  <c r="U19" i="14" s="1"/>
  <c r="F27" i="1"/>
  <c r="V17" i="25" l="1"/>
  <c r="U6" i="29" s="1"/>
  <c r="U18" i="33"/>
  <c r="V18" i="24"/>
  <c r="U5" i="29" s="1"/>
  <c r="U29" i="6"/>
  <c r="F23" i="1" s="1"/>
  <c r="U31" i="6"/>
  <c r="U12" i="29" l="1"/>
  <c r="U26" i="29" s="1"/>
  <c r="U40" i="6"/>
  <c r="F26" i="1" s="1"/>
  <c r="F24" i="1"/>
  <c r="F25" i="1" s="1"/>
  <c r="U39" i="6"/>
  <c r="U7" i="9"/>
  <c r="U10" i="9" s="1"/>
  <c r="W8" i="17" l="1"/>
  <c r="U16" i="29"/>
  <c r="U18" i="29" s="1"/>
  <c r="U13" i="29"/>
  <c r="U31" i="29"/>
  <c r="U30" i="29"/>
  <c r="U29" i="29"/>
  <c r="U28" i="29"/>
  <c r="U27" i="29"/>
  <c r="U25" i="14"/>
  <c r="U26" i="14" s="1"/>
  <c r="W6" i="17"/>
  <c r="F40" i="1" s="1"/>
  <c r="W5" i="17"/>
  <c r="F39" i="1" s="1"/>
  <c r="F30" i="1"/>
  <c r="U15" i="29" l="1"/>
  <c r="F36" i="1"/>
  <c r="U27" i="14"/>
  <c r="U20" i="29" l="1"/>
  <c r="U23" i="29" s="1"/>
  <c r="F37" i="1"/>
  <c r="F38" i="1" l="1"/>
  <c r="U2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L8" authorId="0" shapeId="0" xr:uid="{C24E4748-B4D2-4BD4-8970-EE5EE266495A}">
      <text>
        <r>
          <rPr>
            <sz val="9"/>
            <color indexed="81"/>
            <rFont val="Tahoma"/>
            <family val="2"/>
          </rPr>
          <t>Required for RBC calculation</t>
        </r>
      </text>
    </comment>
    <comment ref="N8" authorId="0" shapeId="0" xr:uid="{2A7441D5-A700-45CC-AB94-15C514FCA33A}">
      <text>
        <r>
          <rPr>
            <sz val="9"/>
            <color indexed="81"/>
            <rFont val="Tahoma"/>
            <family val="2"/>
          </rPr>
          <t>Required for premium earning and UPR calculations</t>
        </r>
      </text>
    </comment>
    <comment ref="O8" authorId="0" shapeId="0" xr:uid="{F537975A-3FC8-49AB-BEDE-06722BF14F3F}">
      <text>
        <r>
          <rPr>
            <sz val="9"/>
            <color indexed="81"/>
            <rFont val="Tahoma"/>
            <family val="2"/>
          </rPr>
          <t>Required for loss development and reserves calculation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B23" authorId="0" shapeId="0" xr:uid="{8E984AD3-4448-4E58-9EDE-C543554E2646}">
      <text>
        <r>
          <rPr>
            <b/>
            <sz val="9"/>
            <color indexed="81"/>
            <rFont val="Tahoma"/>
            <family val="2"/>
          </rPr>
          <t>Shell purchase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A30" authorId="0" shapeId="0" xr:uid="{9651E8D3-AF55-456D-9328-FC88BFD6ABBC}">
      <text>
        <r>
          <rPr>
            <sz val="9"/>
            <color indexed="81"/>
            <rFont val="Tahoma"/>
            <family val="2"/>
          </rPr>
          <t>One-time adjustments that we can load in to show true run-rate Net Income on a same-store basis.  Valuable for modeling true value of a company.
Examples: Unrealized capital gains, Stock compensation, corporate overhead, etc.</t>
        </r>
      </text>
    </comment>
    <comment ref="B30" authorId="0" shapeId="0" xr:uid="{816C7F49-D52B-4C19-B8DB-02E764B5AE88}">
      <text>
        <r>
          <rPr>
            <sz val="9"/>
            <color indexed="81"/>
            <rFont val="Tahoma"/>
            <family val="2"/>
          </rPr>
          <t>Shell purchase, offset to operating expense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A56" authorId="0" shapeId="0" xr:uid="{F191CCD2-2437-4655-A499-99F5B2E70126}">
      <text>
        <r>
          <rPr>
            <sz val="9"/>
            <color indexed="81"/>
            <rFont val="Tahoma"/>
            <family val="2"/>
          </rPr>
          <t>Assuming Ceded UPR is included in Reinsurance Recoverables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B24" authorId="0" shapeId="0" xr:uid="{C5D2DAEA-45BF-48BC-8CFE-5AB3CCA7AE3F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35" authorId="0" shapeId="0" xr:uid="{87B2DB39-BA8B-4DBA-8305-EAB8ED0C410A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46" authorId="0" shapeId="0" xr:uid="{97315FC0-972A-43FA-81E5-5B96747766D3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57" authorId="0" shapeId="0" xr:uid="{027E5409-87AC-4D6D-9DEA-6816CD0DECD2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68" authorId="0" shapeId="0" xr:uid="{E59A30DF-26D5-4FD7-AF32-FC3EFDC564EA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79" authorId="0" shapeId="0" xr:uid="{D19D76C0-ACD1-46E8-83A2-98C5373717BF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90" authorId="0" shapeId="0" xr:uid="{FAC1B9B5-9B25-41E6-8575-BE614AA294BF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01" authorId="0" shapeId="0" xr:uid="{7A37CA53-77BF-4B64-A930-A681B86E387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12" authorId="0" shapeId="0" xr:uid="{46D0FCEA-8344-40B8-9992-84B7CE675D90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23" authorId="0" shapeId="0" xr:uid="{CB91E74F-3C6F-4104-9561-2B63CBF55A08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34" authorId="0" shapeId="0" xr:uid="{E55D8B43-E7D5-4EA4-9B32-9E27BBB6F6DA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45" authorId="0" shapeId="0" xr:uid="{B2F58D9D-9E76-4D38-9959-8C1BEFCFF9A3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56" authorId="0" shapeId="0" xr:uid="{68B0BCA1-6EA5-4F06-8B46-E3F1CEA91548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67" authorId="0" shapeId="0" xr:uid="{6D5F38D9-A5AB-4B5A-BCFB-F487B3DA6E3B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78" authorId="0" shapeId="0" xr:uid="{180AB7C6-94D8-4964-8B6E-063D509AB2C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89" authorId="0" shapeId="0" xr:uid="{E4D712EF-74E5-4C15-8A85-BB41A0CB8F52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00" authorId="0" shapeId="0" xr:uid="{CDE21DDE-57F9-4350-84C6-9B549FBA1DB3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11" authorId="0" shapeId="0" xr:uid="{E1CD7467-E7AB-4F89-A0A1-6E525AA696B0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22" authorId="0" shapeId="0" xr:uid="{7353EB1E-5258-41F1-A667-73D1260D36DD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33" authorId="0" shapeId="0" xr:uid="{EDC29717-FCB7-4DE3-8C10-D83A2775E285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B24" authorId="0" shapeId="0" xr:uid="{7D5D118F-59CB-4F35-98AF-FD310CC989F2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35" authorId="0" shapeId="0" xr:uid="{8B8FB836-623B-41A3-B655-F41906BEEC3A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46" authorId="0" shapeId="0" xr:uid="{B11F9F7A-AE8C-4D32-87D2-5F819035205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57" authorId="0" shapeId="0" xr:uid="{03E92A84-47D3-4149-8E49-7763BEAD8308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68" authorId="0" shapeId="0" xr:uid="{C2B4C6C4-0294-4ECD-A979-D492C7988A90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79" authorId="0" shapeId="0" xr:uid="{D554AEBE-4FAE-4121-AD68-48E604D0A02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90" authorId="0" shapeId="0" xr:uid="{5172DCF6-BA1F-423E-A3D4-A385B72326F1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01" authorId="0" shapeId="0" xr:uid="{E3CCF614-3A78-412D-BE48-0B048082FB44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12" authorId="0" shapeId="0" xr:uid="{9146119E-5FBB-4AF2-99D1-3CB525966A32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23" authorId="0" shapeId="0" xr:uid="{30ADBB5E-5D29-4B9E-8D82-46B4725AD254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34" authorId="0" shapeId="0" xr:uid="{C6838D62-03FF-49FC-9B2F-DD088402813E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45" authorId="0" shapeId="0" xr:uid="{809804A6-EE9C-48E4-A41A-D69AEDD7569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56" authorId="0" shapeId="0" xr:uid="{A36DE76A-F9BD-40CE-AE61-F52DEB27564F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67" authorId="0" shapeId="0" xr:uid="{BB346E40-5285-493B-9C26-83B0BF4E81E6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78" authorId="0" shapeId="0" xr:uid="{662975EE-7752-43DE-845A-7B57064F64F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189" authorId="0" shapeId="0" xr:uid="{1FBDBD25-7C6E-4396-84E4-17048BE7B91D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00" authorId="0" shapeId="0" xr:uid="{651D0518-8CB2-4C4C-8481-E14F2C702C3C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11" authorId="0" shapeId="0" xr:uid="{5A586AC4-CA91-4A69-B17A-BBABE560FAB8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22" authorId="0" shapeId="0" xr:uid="{7E746404-F1BB-45D6-8574-D46271406C4A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  <comment ref="B233" authorId="0" shapeId="0" xr:uid="{1C988D8A-A876-4209-B4C7-0CF64D4ECD69}">
      <text>
        <r>
          <rPr>
            <sz val="9"/>
            <color indexed="81"/>
            <rFont val="Tahoma"/>
            <family val="2"/>
          </rPr>
          <t>Assuming no loss sensitive business, hard coded zero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A17" authorId="0" shapeId="0" xr:uid="{D4798520-EEAC-4AB6-9B08-3C70120364D1}">
      <text>
        <r>
          <rPr>
            <b/>
            <sz val="9"/>
            <color indexed="81"/>
            <rFont val="Tahoma"/>
            <family val="2"/>
          </rPr>
          <t>Assuming none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H43" authorId="0" shapeId="0" xr:uid="{A7D8BCF8-4061-427E-BEF9-350996605E0E}">
      <text>
        <r>
          <rPr>
            <sz val="9"/>
            <color indexed="81"/>
            <rFont val="Tahoma"/>
            <family val="2"/>
          </rPr>
          <t>https://content.naic.org/sites/default/files/inline-files/2025_RBC%20Newsletter_PC%20Web%20posting.pdf</t>
        </r>
      </text>
    </comment>
    <comment ref="J44" authorId="0" shapeId="0" xr:uid="{083D2EEC-FF73-4042-BD59-7A4A73432185}">
      <text>
        <r>
          <rPr>
            <b/>
            <sz val="9"/>
            <color indexed="81"/>
            <rFont val="Tahoma"/>
            <family val="2"/>
          </rPr>
          <t xml:space="preserve">With no company experience, setting equal to industry. </t>
        </r>
      </text>
    </comment>
    <comment ref="K44" authorId="0" shapeId="0" xr:uid="{E4379C45-C7C9-4C9B-8273-6F3C46A24F13}">
      <text>
        <r>
          <rPr>
            <b/>
            <sz val="9"/>
            <color indexed="81"/>
            <rFont val="Tahoma"/>
            <family val="2"/>
          </rPr>
          <t xml:space="preserve">With no company experience, setting equal to industry. </t>
        </r>
      </text>
    </comment>
    <comment ref="C85" authorId="0" shapeId="0" xr:uid="{3C7CFE7A-915B-4FE3-B2C2-64FBFD12A674}">
      <text>
        <r>
          <rPr>
            <sz val="9"/>
            <color indexed="81"/>
            <rFont val="Tahoma"/>
            <family val="2"/>
          </rPr>
          <t>For new company, no growth history but assuming 40% growth for conservatism in RBC calc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Bryce Peterson</author>
  </authors>
  <commentList>
    <comment ref="Z6" authorId="0" shapeId="0" xr:uid="{3303C83B-7809-4EBB-AC0E-891C225C2DE4}">
      <text>
        <r>
          <rPr>
            <sz val="9"/>
            <color indexed="81"/>
            <rFont val="Tahoma"/>
            <family val="2"/>
          </rPr>
          <t>Treat this as Ultimate</t>
        </r>
      </text>
    </comment>
    <comment ref="Z37" authorId="0" shapeId="0" xr:uid="{48B6627D-8452-4D47-BFD9-C95502051564}">
      <text>
        <r>
          <rPr>
            <sz val="9"/>
            <color indexed="81"/>
            <rFont val="Tahoma"/>
            <family val="2"/>
          </rPr>
          <t>Treat this as Ultimate</t>
        </r>
      </text>
    </comment>
  </commentList>
</comments>
</file>

<file path=xl/sharedStrings.xml><?xml version="1.0" encoding="utf-8"?>
<sst xmlns="http://schemas.openxmlformats.org/spreadsheetml/2006/main" count="2635" uniqueCount="627">
  <si>
    <t>ANNUAL SUMMARY OF QUARTERLY PROJECTIONS</t>
  </si>
  <si>
    <t>METRIC</t>
  </si>
  <si>
    <t>PREMIUM &amp; UNDERWRITING</t>
  </si>
  <si>
    <t>GWP ($000s)</t>
  </si>
  <si>
    <t>Ceded Premium</t>
  </si>
  <si>
    <t>NWP ($000s)</t>
  </si>
  <si>
    <t>NEP ($000s)</t>
  </si>
  <si>
    <t>Fronting Fee</t>
  </si>
  <si>
    <t>Net Losses &amp; LAE</t>
  </si>
  <si>
    <t>UW Expenses</t>
  </si>
  <si>
    <t>UW Income</t>
  </si>
  <si>
    <t>Loss Ratio</t>
  </si>
  <si>
    <t>Combined Ratio</t>
  </si>
  <si>
    <t>CORPORATE P&amp;L</t>
  </si>
  <si>
    <t>Total Revenue</t>
  </si>
  <si>
    <t>Total Expenses</t>
  </si>
  <si>
    <t>Net Income</t>
  </si>
  <si>
    <t>ROE (Ann.)</t>
  </si>
  <si>
    <t>Investment Income</t>
  </si>
  <si>
    <t>End Surplus ($000s)</t>
  </si>
  <si>
    <t>Net Reserves</t>
  </si>
  <si>
    <t>CAPITAL &amp; REGULATORY</t>
  </si>
  <si>
    <t>RBC Ratio</t>
  </si>
  <si>
    <t>Total FTE</t>
  </si>
  <si>
    <t>Units: $ in thousands ($000s), rates as decimals</t>
  </si>
  <si>
    <t>START YEAR</t>
  </si>
  <si>
    <t>Metric</t>
  </si>
  <si>
    <t>Fronting Fee (%)</t>
  </si>
  <si>
    <t>INVESTMENT ASSUMPTIONS</t>
  </si>
  <si>
    <t>Annual Investment Yield</t>
  </si>
  <si>
    <t>Investable Factor</t>
  </si>
  <si>
    <t>Investment Expense Ratio</t>
  </si>
  <si>
    <t>Trust Overcollateral</t>
  </si>
  <si>
    <t>LOC Coverage</t>
  </si>
  <si>
    <t>FWH Coverage</t>
  </si>
  <si>
    <t>SchedF Penalty</t>
  </si>
  <si>
    <t>LIQUIDITY &amp; TIMING PARAMETERS</t>
  </si>
  <si>
    <t>Recovery Lag (days)</t>
  </si>
  <si>
    <t>Ceding Comm Lag (days)</t>
  </si>
  <si>
    <t>Collateral Release Lag (days)</t>
  </si>
  <si>
    <t>Min Liquidity Buffer ($000s)</t>
  </si>
  <si>
    <t>HEADCOUNT &amp; G&amp;A FACTORS</t>
  </si>
  <si>
    <t>Rent per FTE ($000s, quarterly)</t>
  </si>
  <si>
    <t>Tech per FTE ($000s, quarterly)</t>
  </si>
  <si>
    <t>Prof Svcs (% personnel)</t>
  </si>
  <si>
    <t>Policy Length</t>
  </si>
  <si>
    <t>PROGRAM ASSUMPTIONS</t>
  </si>
  <si>
    <t>Program ID</t>
  </si>
  <si>
    <t>Program Name</t>
  </si>
  <si>
    <t>Avg Policy Term</t>
  </si>
  <si>
    <t>Loss Dev Pattern</t>
  </si>
  <si>
    <t>Effective Date</t>
  </si>
  <si>
    <t>Status</t>
  </si>
  <si>
    <t>Reinsurer ID</t>
  </si>
  <si>
    <t>Reinsurer Name</t>
  </si>
  <si>
    <t>P001</t>
  </si>
  <si>
    <t>VI: Sports Refund</t>
  </si>
  <si>
    <t>Active</t>
  </si>
  <si>
    <t>RE01</t>
  </si>
  <si>
    <t>Swiss Re</t>
  </si>
  <si>
    <t>P002</t>
  </si>
  <si>
    <t>VI: Event</t>
  </si>
  <si>
    <t>RE02</t>
  </si>
  <si>
    <t>Munich Re</t>
  </si>
  <si>
    <t>P003</t>
  </si>
  <si>
    <t>VI: Pet</t>
  </si>
  <si>
    <t>RE03</t>
  </si>
  <si>
    <t>Hannover Re</t>
  </si>
  <si>
    <t>P004</t>
  </si>
  <si>
    <t>VI: Tuition Reimbursement</t>
  </si>
  <si>
    <t>Pipeline</t>
  </si>
  <si>
    <t>P005</t>
  </si>
  <si>
    <t>Surety</t>
  </si>
  <si>
    <t>P006</t>
  </si>
  <si>
    <t>Fronting Property</t>
  </si>
  <si>
    <t>RE04</t>
  </si>
  <si>
    <t>SCOR</t>
  </si>
  <si>
    <t>P007</t>
  </si>
  <si>
    <t>Fronting Casualty</t>
  </si>
  <si>
    <t>RE05</t>
  </si>
  <si>
    <t>Everest Re</t>
  </si>
  <si>
    <t>P008</t>
  </si>
  <si>
    <t>Short-tail</t>
  </si>
  <si>
    <t>RE06</t>
  </si>
  <si>
    <t>RenaissanceRe</t>
  </si>
  <si>
    <t>P009</t>
  </si>
  <si>
    <t>Long-tail</t>
  </si>
  <si>
    <t>RE07</t>
  </si>
  <si>
    <t>P010</t>
  </si>
  <si>
    <t>Other</t>
  </si>
  <si>
    <t>RE08</t>
  </si>
  <si>
    <t>GWP</t>
  </si>
  <si>
    <t>LLAE Ratio</t>
  </si>
  <si>
    <t>GEP</t>
  </si>
  <si>
    <t>NEP</t>
  </si>
  <si>
    <t>Units: $ in thousands ($000s)</t>
  </si>
  <si>
    <t>QS Cession (%)</t>
  </si>
  <si>
    <t>Line</t>
  </si>
  <si>
    <t>PREMIUM</t>
  </si>
  <si>
    <t>NWP</t>
  </si>
  <si>
    <t>UNDERWRITING INCOME</t>
  </si>
  <si>
    <t>KEY RATIOS</t>
  </si>
  <si>
    <t>ROE (Annualized)</t>
  </si>
  <si>
    <t>SURPLUS</t>
  </si>
  <si>
    <t>Begin Surplus</t>
  </si>
  <si>
    <t>Capital Contribution</t>
  </si>
  <si>
    <t>Dividends</t>
  </si>
  <si>
    <t>End Surplus</t>
  </si>
  <si>
    <t>INVESTABLE ASSETS</t>
  </si>
  <si>
    <t>Surplus (Begin Quarter)</t>
  </si>
  <si>
    <t>Total Investable Assets</t>
  </si>
  <si>
    <t>INVESTMENT INCOME</t>
  </si>
  <si>
    <t>Gross Investment Income</t>
  </si>
  <si>
    <t>Net Investment Income</t>
  </si>
  <si>
    <t>COLLATERAL SCHEDULE</t>
  </si>
  <si>
    <t>REQUIRED COLLATERAL</t>
  </si>
  <si>
    <t>Swiss Re (Trust)</t>
  </si>
  <si>
    <t>Munich Re (Trust)</t>
  </si>
  <si>
    <t>Hannover Re (LOC)</t>
  </si>
  <si>
    <t>SCOR (Trust)</t>
  </si>
  <si>
    <t>Everest Re (FWH)</t>
  </si>
  <si>
    <t>RenaissanceRe (Trust)</t>
  </si>
  <si>
    <t>Total Required Collateral</t>
  </si>
  <si>
    <t>SCHEDULE F</t>
  </si>
  <si>
    <t>BY REINSURER (Ceded Reserve Allocation)</t>
  </si>
  <si>
    <t>HEADCOUNT</t>
  </si>
  <si>
    <t>Units: $ in thousands ($000s), FTE</t>
  </si>
  <si>
    <t>Role</t>
  </si>
  <si>
    <t>Executive</t>
  </si>
  <si>
    <t>UW</t>
  </si>
  <si>
    <t>Claims</t>
  </si>
  <si>
    <t>Finance</t>
  </si>
  <si>
    <t>Ops</t>
  </si>
  <si>
    <t>Tech</t>
  </si>
  <si>
    <t>Total HC</t>
  </si>
  <si>
    <t>COMPENSATION (Quarterly, $000s)</t>
  </si>
  <si>
    <t>Avg Annual Salary ($000s)</t>
  </si>
  <si>
    <t>Benefits Rate</t>
  </si>
  <si>
    <t>Personnel Cost ($000s, Qtrly)</t>
  </si>
  <si>
    <t>G&amp;A (Quarterly, $000s)</t>
  </si>
  <si>
    <t>Rent</t>
  </si>
  <si>
    <t>Technology</t>
  </si>
  <si>
    <t>Prof Svcs</t>
  </si>
  <si>
    <t>Total OpEx</t>
  </si>
  <si>
    <t>RESERVES</t>
  </si>
  <si>
    <t>LIQUIDITY &amp; CASH TIMING</t>
  </si>
  <si>
    <t>CASH INFLOWS / (OUTFLOWS)</t>
  </si>
  <si>
    <t>NWP Receipts</t>
  </si>
  <si>
    <t>Fronting Fee Receipts</t>
  </si>
  <si>
    <t>Ceding Comm (lag adj)</t>
  </si>
  <si>
    <t>Net Loss Payments</t>
  </si>
  <si>
    <t>Reins Recoveries (lag adj)</t>
  </si>
  <si>
    <t>Operating Expenses</t>
  </si>
  <si>
    <t>Net Operating Cash Flow</t>
  </si>
  <si>
    <t>COLLATERAL</t>
  </si>
  <si>
    <t>Required Collateral</t>
  </si>
  <si>
    <t>LIQUIDITY POSITION</t>
  </si>
  <si>
    <t>Available Liquidity</t>
  </si>
  <si>
    <t>Liquidity Coverage Ratio</t>
  </si>
  <si>
    <t>Liquidity Status</t>
  </si>
  <si>
    <t>IRIS RATIOS</t>
  </si>
  <si>
    <t>Insurance Regulatory Information System</t>
  </si>
  <si>
    <t>Ratio</t>
  </si>
  <si>
    <t>Change in NWP (QoQ)</t>
  </si>
  <si>
    <t>-</t>
  </si>
  <si>
    <t>Ceding Comm (%)</t>
  </si>
  <si>
    <t>Gross Comm (%)</t>
  </si>
  <si>
    <t>Fronting Fees</t>
  </si>
  <si>
    <t>Net Comm Exps</t>
  </si>
  <si>
    <t>Loss Ratio (Net)</t>
  </si>
  <si>
    <t>TAX</t>
  </si>
  <si>
    <t>Federal Income Tax Rate</t>
  </si>
  <si>
    <t>TOTAL INCOME</t>
  </si>
  <si>
    <t>UW Expense Ratio</t>
  </si>
  <si>
    <t>P011</t>
  </si>
  <si>
    <t>P012</t>
  </si>
  <si>
    <t>P013</t>
  </si>
  <si>
    <t>P014</t>
  </si>
  <si>
    <t>P015</t>
  </si>
  <si>
    <t>Dev Age (Months)</t>
  </si>
  <si>
    <t>Age</t>
  </si>
  <si>
    <t>INCURRED PATTERN</t>
  </si>
  <si>
    <t>PAID PATTERN</t>
  </si>
  <si>
    <t>Cuml NWP</t>
  </si>
  <si>
    <t>Cuml NEP</t>
  </si>
  <si>
    <t>QS Cession %</t>
  </si>
  <si>
    <t>Pattern:</t>
  </si>
  <si>
    <t>Property_1</t>
  </si>
  <si>
    <t>Property_2</t>
  </si>
  <si>
    <t>Property_3</t>
  </si>
  <si>
    <t>Casualty_1</t>
  </si>
  <si>
    <t>Casualty_2</t>
  </si>
  <si>
    <t>Casualty_3</t>
  </si>
  <si>
    <t>Casualty_4</t>
  </si>
  <si>
    <t>Casualty_5</t>
  </si>
  <si>
    <t>Commercial Auto Liability</t>
  </si>
  <si>
    <t>Commercial Multi Peril</t>
  </si>
  <si>
    <t>Fidelity and Surety</t>
  </si>
  <si>
    <t>Homeowners and Farmowners</t>
  </si>
  <si>
    <t>International</t>
  </si>
  <si>
    <t>Medical Professional Liability Claims Made</t>
  </si>
  <si>
    <t>Medical Professional Liability Occurrence</t>
  </si>
  <si>
    <t>Other Liability Claims Made</t>
  </si>
  <si>
    <t>Other Liability Occurrence</t>
  </si>
  <si>
    <t>Private Passenger Auto Liability</t>
  </si>
  <si>
    <t>Product Liability Claims Made</t>
  </si>
  <si>
    <t>Product Liability Occurrence</t>
  </si>
  <si>
    <t>Reinsurance Nonproportional Assumed Financial</t>
  </si>
  <si>
    <t>Reinsurance Nonproportional Assumed Liability</t>
  </si>
  <si>
    <t>Reinsurance Nonproportional Assumed Property</t>
  </si>
  <si>
    <t>Special Liability</t>
  </si>
  <si>
    <t>Special Property</t>
  </si>
  <si>
    <t>Workers' Compensation</t>
  </si>
  <si>
    <t>Check</t>
  </si>
  <si>
    <t>PROGRAM PROJECTIONS</t>
  </si>
  <si>
    <t>Sched P LOB</t>
  </si>
  <si>
    <t>AS LOB</t>
  </si>
  <si>
    <t>Fire</t>
  </si>
  <si>
    <t>Allied Lines</t>
  </si>
  <si>
    <t>Multiple peril crop</t>
  </si>
  <si>
    <t>Federal flood</t>
  </si>
  <si>
    <t>Private crop</t>
  </si>
  <si>
    <t>Private flood</t>
  </si>
  <si>
    <t>Farmowners multiple peril</t>
  </si>
  <si>
    <t>Homeowners multiple peril</t>
  </si>
  <si>
    <t>Commercial multiple peril (non-liability portion)</t>
  </si>
  <si>
    <t>Commercial multiple peril (liability portion)</t>
  </si>
  <si>
    <t>Mortgage guaranty</t>
  </si>
  <si>
    <t>Ocean marine</t>
  </si>
  <si>
    <t>Inland Marine</t>
  </si>
  <si>
    <t>Pet Insurance Plans</t>
  </si>
  <si>
    <t>Financial guaranty</t>
  </si>
  <si>
    <t>Medical professional liability—occurrence</t>
  </si>
  <si>
    <t>Medical professional liability—claims-made</t>
  </si>
  <si>
    <t>Earthquake</t>
  </si>
  <si>
    <t>Comprehensive (hospital and medical) individual</t>
  </si>
  <si>
    <t>Comprehensive (hospital and medical) group</t>
  </si>
  <si>
    <t>Credit accident and health (group and individual)</t>
  </si>
  <si>
    <t>Vision only</t>
  </si>
  <si>
    <t>Dental only</t>
  </si>
  <si>
    <t>Disability income</t>
  </si>
  <si>
    <t>Medicare supplement</t>
  </si>
  <si>
    <t>Medicaid title XIX</t>
  </si>
  <si>
    <t>Medicare title XVIII</t>
  </si>
  <si>
    <t>Long-term care</t>
  </si>
  <si>
    <t>Federal employees health benefits plan premium</t>
  </si>
  <si>
    <t>Other health</t>
  </si>
  <si>
    <t>Workers’ compensation</t>
  </si>
  <si>
    <t>Other liability—occurrence</t>
  </si>
  <si>
    <t>Other liability—claims-made</t>
  </si>
  <si>
    <t>Excess workers’ compensation</t>
  </si>
  <si>
    <t>Products liability—occurrence</t>
  </si>
  <si>
    <t>Products liability—claims-made</t>
  </si>
  <si>
    <t>Private passenger auto no-fault (personal injury protection)</t>
  </si>
  <si>
    <t>Other private passenger auto liability</t>
  </si>
  <si>
    <t>Commercial auto no-fault (personal injury protection)</t>
  </si>
  <si>
    <t>Other commercial auto liability</t>
  </si>
  <si>
    <t>Private passenger auto physical damage</t>
  </si>
  <si>
    <t>Commercial auto physical damage</t>
  </si>
  <si>
    <t>Aircraft (all perils)</t>
  </si>
  <si>
    <t>Fidelity</t>
  </si>
  <si>
    <t>Burglary and Theft</t>
  </si>
  <si>
    <t>Boiler and machinery</t>
  </si>
  <si>
    <t>Credit</t>
  </si>
  <si>
    <t>Not Applicable</t>
  </si>
  <si>
    <t>Warranty</t>
  </si>
  <si>
    <t>Reinsurance-nonproportional assumed property</t>
  </si>
  <si>
    <t>Reinsurance-nonproportional assumed liability</t>
  </si>
  <si>
    <t>Reinsurance-nonproportional assumed financial lines</t>
  </si>
  <si>
    <t>Aggregate write-ins for other lines of business</t>
  </si>
  <si>
    <t>AS LOB Code</t>
  </si>
  <si>
    <t>LOB Group</t>
  </si>
  <si>
    <t>Property</t>
  </si>
  <si>
    <t>Miscellaneous Casualty</t>
  </si>
  <si>
    <t>Disability</t>
  </si>
  <si>
    <t>Schedule P Line</t>
  </si>
  <si>
    <t>Ann. Stmt LOB</t>
  </si>
  <si>
    <t>Policy Duration</t>
  </si>
  <si>
    <t>Policy Qtr Age</t>
  </si>
  <si>
    <t>PREMIUM EARNING</t>
  </si>
  <si>
    <t>EARNING PATTERN</t>
  </si>
  <si>
    <t>Net LLAE Reserves</t>
  </si>
  <si>
    <t>CQ Net Reserves</t>
  </si>
  <si>
    <t>Component</t>
  </si>
  <si>
    <t>NAIC Factor</t>
  </si>
  <si>
    <t>Named Range</t>
  </si>
  <si>
    <t>U.S. Gov't Bonds</t>
  </si>
  <si>
    <t>ASSM_R1_USGov</t>
  </si>
  <si>
    <t>U.S. Agency Bonds</t>
  </si>
  <si>
    <t>ASSM_R1_Agency</t>
  </si>
  <si>
    <t>Class 01 Bonds</t>
  </si>
  <si>
    <t>ASSM_R1_Class01</t>
  </si>
  <si>
    <t>Class 02 Bonds</t>
  </si>
  <si>
    <t>ASSM_R1_Class02</t>
  </si>
  <si>
    <t>Class 03 Bonds</t>
  </si>
  <si>
    <t>ASSM_R1_Class03</t>
  </si>
  <si>
    <t>Class 04 Bonds</t>
  </si>
  <si>
    <t>ASSM_R1_Class04</t>
  </si>
  <si>
    <t>Class 05 Bonds</t>
  </si>
  <si>
    <t>ASSM_R1_Class05</t>
  </si>
  <si>
    <t>Class 06 Bonds</t>
  </si>
  <si>
    <t>ASSM_R1_Class06</t>
  </si>
  <si>
    <t>Mortgage Loans</t>
  </si>
  <si>
    <t>ASSM_R1_Mortgage</t>
  </si>
  <si>
    <t>Cash &amp; Cash Equiv.</t>
  </si>
  <si>
    <t>ASSM_R1_Cash</t>
  </si>
  <si>
    <t>Other Short-Term Inv.</t>
  </si>
  <si>
    <t>ASSM_R1_ShortTerm</t>
  </si>
  <si>
    <t>Admitted Collateral Loans</t>
  </si>
  <si>
    <t>ASSM_R1_Collateral</t>
  </si>
  <si>
    <t>R1 TOTAL — Fixed Income Asset Risk</t>
  </si>
  <si>
    <t>ASSM_R2_CommonStock</t>
  </si>
  <si>
    <t>ASSM_R2_PrefClass02</t>
  </si>
  <si>
    <t>ASSM_R2_MoneyMkt</t>
  </si>
  <si>
    <t>ASSM_R2_RealEstate</t>
  </si>
  <si>
    <t>ASSM_R2_SchedBA</t>
  </si>
  <si>
    <t>R2 TOTAL — Equity Asset Risk</t>
  </si>
  <si>
    <t>Fronting Carrier Note: Reinsurance recoverables are the dominant R3 charge due to high cession ratios. 50% of reinsurance RBC charge may be split to R4 if Reserve RBC &gt; (Reinsurance RBC + Non-Invested RBC).</t>
  </si>
  <si>
    <t>Gross Reins. Recoverables (non-aff.)</t>
  </si>
  <si>
    <t>ASSM_R3_ReinsRecov</t>
  </si>
  <si>
    <t>Less: Provision for Reinsurance</t>
  </si>
  <si>
    <t>Investment Income Due &amp; Accrued</t>
  </si>
  <si>
    <t>ASSM_R3_IIAccrued</t>
  </si>
  <si>
    <t>Federal Income Tax Recoverable</t>
  </si>
  <si>
    <t>ASSM_R3_FedTax</t>
  </si>
  <si>
    <t>Aggregate Write-Ins</t>
  </si>
  <si>
    <t>ASSM_R3_WriteIns</t>
  </si>
  <si>
    <t>Gross R3 Credit Charge</t>
  </si>
  <si>
    <t>R4 Split: 50% Reins. RBC moved to R4
(if R4 Reserve RBC &gt; Reins. RBC + Non-Inv. RBC)</t>
  </si>
  <si>
    <t>R3 NET (after R4 split)</t>
  </si>
  <si>
    <t>Program</t>
  </si>
  <si>
    <t>Net L+LAE Reserves + Non-Tab Disc. Add-back ($000s)</t>
  </si>
  <si>
    <t>Company RBC % (blended w/ industry)</t>
  </si>
  <si>
    <t>Base Reserve RBC ($000s)</t>
  </si>
  <si>
    <t>Loss-Sensitive Discount ($000s)</t>
  </si>
  <si>
    <t>Reserve RBC After Discount ($000s)</t>
  </si>
  <si>
    <t>COMPANY-LEVEL AGGREGATION</t>
  </si>
  <si>
    <t>Total Reserve RBC After Discount (all programs, $000s)</t>
  </si>
  <si>
    <t>Total Net L+LAE Reserves — All Programs ($000s)</t>
  </si>
  <si>
    <t>Largest Program Net Reserves ($000s)</t>
  </si>
  <si>
    <t>Loss Concentration Factor</t>
  </si>
  <si>
    <t>Net L+LAE Reserve RBC (after concentration, $000s)</t>
  </si>
  <si>
    <t>Reinsurance RBC (from R3 split, $000s)</t>
  </si>
  <si>
    <t>Excessive Growth Charge — Reserves ($000s)</t>
  </si>
  <si>
    <t>R4 TOTAL — Reserve Risk ($000s)</t>
  </si>
  <si>
    <t>Net Written Premium — Trailing 4-Qtr Annualized ($000s)</t>
  </si>
  <si>
    <t>Base NWP RBC ($000s)</t>
  </si>
  <si>
    <t>NWP RBC After Discount ($000s)</t>
  </si>
  <si>
    <t>Total NWP RBC After Discount (all programs, $000s)</t>
  </si>
  <si>
    <t>Total NWP — All Programs ($000s)</t>
  </si>
  <si>
    <t>Largest Program NWP ($000s)</t>
  </si>
  <si>
    <t>Premium Concentration Factor</t>
  </si>
  <si>
    <t>Net Written Premium RBC (after concentration, $000s)</t>
  </si>
  <si>
    <t>Excessive Growth Charge — Premium ($000s)</t>
  </si>
  <si>
    <t>R5 TOTAL — Premium Risk ($000s)</t>
  </si>
  <si>
    <t>RBC SUMMARY — Risk-Based Capital Model Output  |  ($000s)</t>
  </si>
  <si>
    <t>RBC Component / Metric</t>
  </si>
  <si>
    <t>R1 — Fixed Income Asset Risk</t>
  </si>
  <si>
    <t>R2 — Equity Asset Risk</t>
  </si>
  <si>
    <t>R3 — Credit Risk (Net of R4 Split)</t>
  </si>
  <si>
    <t>R4 — Reserve Risk</t>
  </si>
  <si>
    <t>R5 — Premium Risk</t>
  </si>
  <si>
    <t>Authorized Control Level (ACL)  =Total RBC × 0.50</t>
  </si>
  <si>
    <t>Policyholders' Surplus (PHS)</t>
  </si>
  <si>
    <t>Non-Tabular Discount Deduction</t>
  </si>
  <si>
    <t>Total Adjusted Capital (TAC)  =PHS − Discounts</t>
  </si>
  <si>
    <t>RBC RATIO  (TAC ÷ ACL)</t>
  </si>
  <si>
    <t>Regulatory Action Level Flag</t>
  </si>
  <si>
    <t>Trend Test Flag</t>
  </si>
  <si>
    <t>— RISK CHARGE DISTRIBUTION —</t>
  </si>
  <si>
    <t>R1</t>
  </si>
  <si>
    <t>R2</t>
  </si>
  <si>
    <t>R4</t>
  </si>
  <si>
    <t>R5</t>
  </si>
  <si>
    <t>CHECK</t>
  </si>
  <si>
    <t>RE09</t>
  </si>
  <si>
    <t>RE10</t>
  </si>
  <si>
    <t>RE11</t>
  </si>
  <si>
    <t>RE12</t>
  </si>
  <si>
    <t>P016</t>
  </si>
  <si>
    <t>P017</t>
  </si>
  <si>
    <t>P018</t>
  </si>
  <si>
    <t>P019</t>
  </si>
  <si>
    <t>P020</t>
  </si>
  <si>
    <t>CQ NEP</t>
  </si>
  <si>
    <t>Cumulative Net Paid LLAE</t>
  </si>
  <si>
    <t>Ultimate Net LLAE</t>
  </si>
  <si>
    <t>OTHER</t>
  </si>
  <si>
    <t>Total G&amp;A</t>
  </si>
  <si>
    <t>OPERATING EXPENSE &amp; HEADCOUNT</t>
  </si>
  <si>
    <t>Other Income</t>
  </si>
  <si>
    <t>Net Acq Exps (Net Fronting)</t>
  </si>
  <si>
    <t>EBITDA</t>
  </si>
  <si>
    <t>Adjustments</t>
  </si>
  <si>
    <t>Adj. Net Income</t>
  </si>
  <si>
    <t>Adj. ROE (Annualized)</t>
  </si>
  <si>
    <t>Margin</t>
  </si>
  <si>
    <t>Cash &amp; Cash Equivalents</t>
  </si>
  <si>
    <t>ASSUMPTIONS — NAIC RBC Factors &amp; Model Parameters</t>
  </si>
  <si>
    <t>A.  R1 — Fixed Income RBC Factors (NAIC Standard)</t>
  </si>
  <si>
    <t>Description</t>
  </si>
  <si>
    <t>Source</t>
  </si>
  <si>
    <t>Assumed % of Inv. Assets</t>
  </si>
  <si>
    <t>U.S. Gov't Bonds (full faith &amp; credit)</t>
  </si>
  <si>
    <t>NAIC RBC Instructions (P/C), stable</t>
  </si>
  <si>
    <t>U.S. Agency Bonds (not full faith)</t>
  </si>
  <si>
    <t>Class 01 Unaffiliated Bonds</t>
  </si>
  <si>
    <t>Class 02 Unaffiliated Bonds</t>
  </si>
  <si>
    <t>Class 03 Unaffiliated Bonds</t>
  </si>
  <si>
    <t>Class 04 Unaffiliated Bonds</t>
  </si>
  <si>
    <t>Class 05 Unaffiliated Bonds</t>
  </si>
  <si>
    <t>Class 06 Bonds (in/near default)</t>
  </si>
  <si>
    <t>Other Short-Term Investments</t>
  </si>
  <si>
    <t>B.  R2 — Equity RBC Factors (NAIC Standard)</t>
  </si>
  <si>
    <t>ASSM_R2_PrefClass01</t>
  </si>
  <si>
    <t>Class 01 Unaffiliated Preferred Stock</t>
  </si>
  <si>
    <t>Class 02 Unaffiliated Preferred Stock</t>
  </si>
  <si>
    <t>ASSM_R2_PrefClass03</t>
  </si>
  <si>
    <t>Class 03 Unaffiliated Preferred Stock</t>
  </si>
  <si>
    <t>ASSM_R2_PrefClass04</t>
  </si>
  <si>
    <t>Class 04 Unaffiliated Preferred Stock</t>
  </si>
  <si>
    <t>ASSM_R2_PrefClass05</t>
  </si>
  <si>
    <t>Class 05 Unaffiliated Preferred Stock</t>
  </si>
  <si>
    <t>ASSM_R2_PrefClass06</t>
  </si>
  <si>
    <t>Class 06 Unaffiliated Preferred Stock</t>
  </si>
  <si>
    <t>Non-Gov't Money Market Funds</t>
  </si>
  <si>
    <t>Unaffiliated Common Stock</t>
  </si>
  <si>
    <t>Real Estate (Schedule A)</t>
  </si>
  <si>
    <t>Schedule BA Assets (excl. coll. loans)</t>
  </si>
  <si>
    <t>ASSM_R2_Receivables</t>
  </si>
  <si>
    <t>Receivables for Securities / Derivatives</t>
  </si>
  <si>
    <t>Check:</t>
  </si>
  <si>
    <t>C.  R3 — Credit Risk Factors</t>
  </si>
  <si>
    <t>Reinsurance Recoverables (non-affiliate)</t>
  </si>
  <si>
    <t>Aggregate Write-Ins Non-Invested Assets</t>
  </si>
  <si>
    <t>ASSM_R3_OtherNonInv</t>
  </si>
  <si>
    <t>All Other Non-Invested Assets</t>
  </si>
  <si>
    <t>D.  R4 / R5 — NAIC Per-LOB Factors by Schedule P LOB</t>
  </si>
  <si>
    <t>NAIC Schedule P LOB</t>
  </si>
  <si>
    <t>R4 Industry Reserve
RBC %</t>
  </si>
  <si>
    <t>R4 Industry Dev.
Ratio</t>
  </si>
  <si>
    <t>R4 Inv. Inc. Adj.</t>
  </si>
  <si>
    <t>R5 Industry L+LAE
RBC Ratio</t>
  </si>
  <si>
    <t>R5 Industry L+LAE
Ratio</t>
  </si>
  <si>
    <t>R5 Inv. Inc. Adj.</t>
  </si>
  <si>
    <t>Loss-Sens.
Discount Factor</t>
  </si>
  <si>
    <t>E.  Excessive Growth &amp; Loss-Sensitive Assumptions</t>
  </si>
  <si>
    <t>Value</t>
  </si>
  <si>
    <t>ASSM_EG_Threshold</t>
  </si>
  <si>
    <t>Excessive Growth Threshold</t>
  </si>
  <si>
    <t>NAIC RBC Instructions, stable</t>
  </si>
  <si>
    <t>ASSM_EG_Cap</t>
  </si>
  <si>
    <t>Excessive Growth Rate Cap</t>
  </si>
  <si>
    <t>ASSM_EG_MultRes</t>
  </si>
  <si>
    <t>Excessive Growth Multiplier — Reserves</t>
  </si>
  <si>
    <t>NAIC RBC Instructions (Kaufman), stable</t>
  </si>
  <si>
    <t>ASSM_EG_MultPrem</t>
  </si>
  <si>
    <t>Excessive Growth Multiplier — Premium</t>
  </si>
  <si>
    <t>ASSM_LS_Direct</t>
  </si>
  <si>
    <t>Loss-Sensitive Discount — Direct</t>
  </si>
  <si>
    <t>ASSM_LS_Assumed</t>
  </si>
  <si>
    <t>Loss-Sensitive Discount — Assumed</t>
  </si>
  <si>
    <t>ASSM_DevRatioCap</t>
  </si>
  <si>
    <t>Company Dev. Ratio Cap</t>
  </si>
  <si>
    <t>ASSM_LLAERatioCap</t>
  </si>
  <si>
    <t>Company L+LAE Ratio Cap</t>
  </si>
  <si>
    <t>ASSM_UWExpRatio</t>
  </si>
  <si>
    <t>U/W Expense Ratio (company-wide)</t>
  </si>
  <si>
    <t>ASSM_ProvReinsPC</t>
  </si>
  <si>
    <t>Provision for Reinsurance (% of ceded reserves)</t>
  </si>
  <si>
    <t>Placeholder assumption</t>
  </si>
  <si>
    <t>F.  Historical GWP (for Excessive Growth Calculation)</t>
  </si>
  <si>
    <t>Year</t>
  </si>
  <si>
    <t>YoY Growth</t>
  </si>
  <si>
    <t>Growth Rate (capped)</t>
  </si>
  <si>
    <t>Source: Pro-Forma Model / Management Estimates</t>
  </si>
  <si>
    <t>3-Yr Avg GWP Growth Rate</t>
  </si>
  <si>
    <t>RBC Avg Growth Rate Factor</t>
  </si>
  <si>
    <t>BALANCE SHEET</t>
  </si>
  <si>
    <t>Net Case Reserve + IBNR LLAE</t>
  </si>
  <si>
    <t>Ceded Case Reserve + IBNR LLAE</t>
  </si>
  <si>
    <t>CQ Ceded Reserves</t>
  </si>
  <si>
    <t>Investment Expense</t>
  </si>
  <si>
    <t>INCOME STATEMENT</t>
  </si>
  <si>
    <t>Gross Reins. Recoverables</t>
  </si>
  <si>
    <t>Provision for Reinsurance</t>
  </si>
  <si>
    <t>Investment Income Due</t>
  </si>
  <si>
    <t>Fed Income Tax Recoverable</t>
  </si>
  <si>
    <t>Reinsurer</t>
  </si>
  <si>
    <t>Reinsurer:</t>
  </si>
  <si>
    <t>Greenlight Re</t>
  </si>
  <si>
    <t>Ki Syndicate</t>
  </si>
  <si>
    <t>Lloyd's</t>
  </si>
  <si>
    <t>Ascot</t>
  </si>
  <si>
    <t>Collateral Type</t>
  </si>
  <si>
    <t>Trust</t>
  </si>
  <si>
    <t>LOC</t>
  </si>
  <si>
    <t>FWH</t>
  </si>
  <si>
    <t>REINSURANCE ASSUMPTIONS</t>
  </si>
  <si>
    <t>FIXED INCOME ASSETS (RBC R1)</t>
  </si>
  <si>
    <t>EQUITY ASSETS (RBC R2)</t>
  </si>
  <si>
    <t>CREDIT ITEMS (RBC R3)</t>
  </si>
  <si>
    <t>QUARTERLY LOSS PROJECTIONS</t>
  </si>
  <si>
    <t>LOSS DEVELOPMENT PATTERNS</t>
  </si>
  <si>
    <t>SOURCE</t>
  </si>
  <si>
    <t>TOTAL ALL PROGRAMS</t>
  </si>
  <si>
    <t>Assumes even writing throughout the quarter</t>
  </si>
  <si>
    <t>Pending</t>
  </si>
  <si>
    <t>Inputs</t>
  </si>
  <si>
    <t>Formula from another tab</t>
  </si>
  <si>
    <t>Formula from same tab</t>
  </si>
  <si>
    <t>R4 Company Dev.
Ratio</t>
  </si>
  <si>
    <t>Industry Dev Ratio</t>
  </si>
  <si>
    <t>Company Dev Ratio (Capped)</t>
  </si>
  <si>
    <t>Gross R4 Reserve Charge</t>
  </si>
  <si>
    <t>Gross LLAE Reserves (Case + IBNR)</t>
  </si>
  <si>
    <t>Ceded LLAE Reserves (Case + IBNR)</t>
  </si>
  <si>
    <t>Net LLAE Reserves (Case + IBNR)</t>
  </si>
  <si>
    <t>Net Earned Premium</t>
  </si>
  <si>
    <t>Gross Earned Premium</t>
  </si>
  <si>
    <t>CQ GEP</t>
  </si>
  <si>
    <t>CQ Ceded EP</t>
  </si>
  <si>
    <t>Cuml GWP</t>
  </si>
  <si>
    <t>Cuml GEP</t>
  </si>
  <si>
    <t>Ceded UPR</t>
  </si>
  <si>
    <t>Gross UPR</t>
  </si>
  <si>
    <t>Net UPR</t>
  </si>
  <si>
    <t>Ceded WP</t>
  </si>
  <si>
    <t>Ceded LLAE Reserves</t>
  </si>
  <si>
    <t>Industry Reserve RBC %</t>
  </si>
  <si>
    <t>Industry LLAE RBC %</t>
  </si>
  <si>
    <t>Company LLAE RBC % (blended w/ industry)</t>
  </si>
  <si>
    <t>Industry LLAE Ratio</t>
  </si>
  <si>
    <t>R5 Company LLAE Ratio</t>
  </si>
  <si>
    <t>Company LLAE Ratio (Capped)</t>
  </si>
  <si>
    <t>R4 Investment Inc Adj</t>
  </si>
  <si>
    <t>R5 Investment Inc Adj</t>
  </si>
  <si>
    <t>5-Year Pro Forma | Units: $ in thousands ($000s)</t>
  </si>
  <si>
    <t>Adj. Net Margin</t>
  </si>
  <si>
    <t>BALANCE SHEET (Period-End)</t>
  </si>
  <si>
    <t>End Total Investable</t>
  </si>
  <si>
    <t>HEADCOUNT (Period-End)</t>
  </si>
  <si>
    <t>For new company, no growth history but assuming 40% growth for conservatism in RBC calc</t>
  </si>
  <si>
    <t>Company-Level Calculation ($000s)</t>
  </si>
  <si>
    <t>R1 — Asset Risk: Fixed Income</t>
  </si>
  <si>
    <t>R2 — Asset Risk: Equity</t>
  </si>
  <si>
    <t>R3 — Asset Risk: Credit</t>
  </si>
  <si>
    <t>Program-Level then Company-Level ($000s)</t>
  </si>
  <si>
    <t>R4 — Underwriting Risk: Reserves</t>
  </si>
  <si>
    <t xml:space="preserve">R5 — Underwriting Risk: Net Written Premium  |  </t>
  </si>
  <si>
    <t>Note: using current quarter NWP times four instead of prior 4 quarters, for simplicity and conservatism</t>
  </si>
  <si>
    <t>Note: with no company experience, company RBC % equals industry RBC % (by Schedule P line)</t>
  </si>
  <si>
    <t>NAIC RBC Framework (P/C)  |  Reference: Odomirok et al., Chapter 19</t>
  </si>
  <si>
    <t>R1² as % of Total RBC²</t>
  </si>
  <si>
    <t>R2² as % of Total RBC²</t>
  </si>
  <si>
    <t>R3² as % of Total RBC²</t>
  </si>
  <si>
    <t>R4² as % of Total RBC²</t>
  </si>
  <si>
    <t>R5² as % of Total RBC²</t>
  </si>
  <si>
    <t>Rcat — Catastrophe Risk</t>
  </si>
  <si>
    <t>Earthquake Risk</t>
  </si>
  <si>
    <t>1 in 50</t>
  </si>
  <si>
    <t>1 in 100</t>
  </si>
  <si>
    <t>1 in 250</t>
  </si>
  <si>
    <t>1 in 500</t>
  </si>
  <si>
    <t>Hurricane Risk</t>
  </si>
  <si>
    <t>Rcat TOTAL — Catastrophe Risk</t>
  </si>
  <si>
    <t>Note: for RBC, NAIC defines catastrophe risk as the 1 in 100 level,net of reinsurance</t>
  </si>
  <si>
    <t>Modeled Losses</t>
  </si>
  <si>
    <t>Total RBC After Covariance  =√(R1²+R2²+R3²+R4²+R5²+Rcat²)</t>
  </si>
  <si>
    <t>Sum of Squares (R1²+R2²+R3²+R4²+R5²+Rcat²)</t>
  </si>
  <si>
    <t>Rcat² as % of Total RBC²</t>
  </si>
  <si>
    <t>Ratio Name</t>
  </si>
  <si>
    <t>Ratio Target</t>
  </si>
  <si>
    <t>Below 9x</t>
  </si>
  <si>
    <t>Below 3x</t>
  </si>
  <si>
    <t>-33% to 33% Annual</t>
  </si>
  <si>
    <t>Surplus Aid to PHS</t>
  </si>
  <si>
    <t>Below 15%</t>
  </si>
  <si>
    <t>GWP/Surplus</t>
  </si>
  <si>
    <t>NWP/Surplus</t>
  </si>
  <si>
    <t>Not used or updated</t>
  </si>
  <si>
    <t>Tab</t>
  </si>
  <si>
    <t>Legend</t>
  </si>
  <si>
    <t>Ann Summary</t>
  </si>
  <si>
    <t>Program level UW assumptions and projections</t>
  </si>
  <si>
    <t>Prem Earn</t>
  </si>
  <si>
    <t>Loss Proj</t>
  </si>
  <si>
    <t>OpEx</t>
  </si>
  <si>
    <t>Headcount, Comp, G&amp;A expense</t>
  </si>
  <si>
    <t>Inc Stmt</t>
  </si>
  <si>
    <t>Other Income, Income Adj., Invest. Yield/Expense, and Tax Rate</t>
  </si>
  <si>
    <t>Bal Sheet</t>
  </si>
  <si>
    <t>IRIS</t>
  </si>
  <si>
    <t>R3</t>
  </si>
  <si>
    <t>Rcat</t>
  </si>
  <si>
    <t>Modeled earthquake and hurricane losses</t>
  </si>
  <si>
    <t>RBC Summary</t>
  </si>
  <si>
    <t>RBC Assumptions</t>
  </si>
  <si>
    <t>NAIC RBC Factors, Dist. of Investable Assets</t>
  </si>
  <si>
    <t>LKU</t>
  </si>
  <si>
    <t>LDF</t>
  </si>
  <si>
    <t>LDF Paid and Incurred Patterns</t>
  </si>
  <si>
    <t>This financial model is meant to be a proxy, to provide directional results and RBC figures</t>
  </si>
  <si>
    <t>Disclaimer</t>
  </si>
  <si>
    <t>Starting Surplus, Future Paid in Capital, R3 Misc Credit Items</t>
  </si>
  <si>
    <t>4 QTR PERIOD</t>
  </si>
  <si>
    <t>GWP Year 1</t>
  </si>
  <si>
    <t>GWP Year 2</t>
  </si>
  <si>
    <t>GWP Year 3</t>
  </si>
  <si>
    <t>GWP Year 4</t>
  </si>
  <si>
    <t>GWP Year 5</t>
  </si>
  <si>
    <t>START QTR</t>
  </si>
  <si>
    <t>Collateral [Hidden]</t>
  </si>
  <si>
    <t>Sched F [Hidden]</t>
  </si>
  <si>
    <t>Liquidity [Hidden]</t>
  </si>
  <si>
    <t>Ability to override assumptions by quarter</t>
  </si>
  <si>
    <t>Program Qtrly</t>
  </si>
  <si>
    <t>Not used for RBC, and not updated</t>
  </si>
  <si>
    <t>RBC Required Capital</t>
  </si>
  <si>
    <t>RBC ACL</t>
  </si>
  <si>
    <t>Greenlight MGAs</t>
  </si>
  <si>
    <t>Gigsafe</t>
  </si>
  <si>
    <t>Leaselock</t>
  </si>
  <si>
    <t>Total</t>
  </si>
  <si>
    <t>All quarter average of UW expense ratio</t>
  </si>
  <si>
    <t>Acq Expense Ratio</t>
  </si>
  <si>
    <t>UW Expense Ratio (Net Adj.)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</si>
</sst>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\x"/>
    <numFmt numFmtId="166" formatCode="0.000"/>
    <numFmt numFmtId="167" formatCode="0.0"/>
    <numFmt numFmtId="168" formatCode="#,##0;\(#,##0\);\-"/>
  </numFmts>
  <fonts count="6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i/>
      <sz val="10"/>
      <color theme="1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8000"/>
      <name val="Arial"/>
    </font>
    <font>
      <sz val="11"/>
      <color theme="1"/>
      <name val="Calibri"/>
    </font>
    <font>
      <b/>
      <sz val="12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FF0000"/>
      <name val="Arial"/>
    </font>
    <font>
      <sz val="11"/>
      <color rgb="FF0000FF"/>
      <name val="Cambria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8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8"/>
      <name val="Calibri"/>
      <scheme val="minor"/>
    </font>
    <font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i/>
      <sz val="8"/>
      <color rgb="FF666666"/>
      <name val="Arial"/>
      <family val="2"/>
    </font>
    <font>
      <b/>
      <sz val="9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rgb="FF444444"/>
      <name val="Arial"/>
      <family val="2"/>
    </font>
    <font>
      <i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sz val="9"/>
      <color rgb="FF666666"/>
      <name val="Arial"/>
      <family val="2"/>
    </font>
    <font>
      <sz val="10"/>
      <color rgb="FF666666"/>
      <name val="Arial"/>
      <family val="2"/>
    </font>
    <font>
      <b/>
      <sz val="13"/>
      <color rgb="FFFFFFFF"/>
      <name val="Arial"/>
      <family val="2"/>
    </font>
    <font>
      <b/>
      <sz val="10"/>
      <color rgb="FF008000"/>
      <name val="Arial"/>
      <family val="2"/>
    </font>
    <font>
      <sz val="11"/>
      <color rgb="FF008000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Calibri"/>
      <family val="2"/>
      <scheme val="minor"/>
    </font>
    <font>
      <sz val="9"/>
      <color rgb="FF0000FF"/>
      <name val="Arial"/>
      <family val="2"/>
    </font>
    <font>
      <sz val="8"/>
      <color rgb="FF666666"/>
      <name val="Arial"/>
      <family val="2"/>
    </font>
    <font>
      <b/>
      <sz val="10"/>
      <color theme="1"/>
      <name val="Calibri"/>
      <family val="2"/>
    </font>
    <font>
      <b/>
      <sz val="9"/>
      <color rgb="FF0000FF"/>
      <name val="Arial"/>
      <family val="2"/>
    </font>
    <font>
      <sz val="9"/>
      <color rgb="FF0000CC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FF"/>
      <name val="Cambria"/>
      <family val="1"/>
    </font>
    <font>
      <sz val="11"/>
      <name val="Calibri"/>
      <family val="2"/>
      <charset val="1"/>
    </font>
    <font>
      <b/>
      <sz val="12"/>
      <name val="Arial"/>
      <family val="2"/>
    </font>
    <font>
      <sz val="10"/>
      <color theme="1"/>
      <name val="Calibri"/>
      <family val="2"/>
      <charset val="1"/>
    </font>
    <font>
      <b/>
      <sz val="11"/>
      <name val="Arial"/>
      <family val="2"/>
    </font>
    <font>
      <b/>
      <sz val="13"/>
      <name val="Arial"/>
      <family val="2"/>
    </font>
    <font>
      <b/>
      <sz val="11"/>
      <color rgb="FF0000FF"/>
      <name val="Cambria"/>
      <family val="1"/>
    </font>
    <font>
      <b/>
      <sz val="11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D9D9D9"/>
        <bgColor rgb="FFDCE6F1"/>
      </patternFill>
    </fill>
    <fill>
      <patternFill patternType="solid">
        <fgColor theme="0" tint="-0.14999847407452621"/>
        <bgColor rgb="FFFFFF99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D9E1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1"/>
  </cellStyleXfs>
  <cellXfs count="198">
    <xf numFmtId="0" fontId="0" fillId="0" borderId="0" xfId="0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0" xfId="0" applyFont="1"/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1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3" fontId="12" fillId="0" borderId="0" xfId="0" applyNumberFormat="1" applyFont="1"/>
    <xf numFmtId="164" fontId="12" fillId="0" borderId="0" xfId="0" applyNumberFormat="1" applyFont="1" applyAlignment="1">
      <alignment horizontal="left" vertical="center"/>
    </xf>
    <xf numFmtId="0" fontId="5" fillId="0" borderId="0" xfId="0" applyFont="1"/>
    <xf numFmtId="4" fontId="1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3" fontId="7" fillId="0" borderId="0" xfId="0" applyNumberFormat="1" applyFont="1"/>
    <xf numFmtId="3" fontId="5" fillId="0" borderId="0" xfId="0" applyNumberFormat="1" applyFont="1"/>
    <xf numFmtId="164" fontId="7" fillId="0" borderId="0" xfId="0" applyNumberFormat="1" applyFont="1"/>
    <xf numFmtId="1" fontId="5" fillId="0" borderId="0" xfId="0" applyNumberFormat="1" applyFont="1"/>
    <xf numFmtId="9" fontId="12" fillId="0" borderId="0" xfId="0" applyNumberFormat="1" applyFont="1"/>
    <xf numFmtId="165" fontId="7" fillId="0" borderId="0" xfId="0" applyNumberFormat="1" applyFont="1"/>
    <xf numFmtId="3" fontId="8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quotePrefix="1" applyFont="1"/>
    <xf numFmtId="0" fontId="20" fillId="2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/>
    <xf numFmtId="3" fontId="11" fillId="0" borderId="0" xfId="0" applyNumberFormat="1" applyFont="1"/>
    <xf numFmtId="164" fontId="11" fillId="0" borderId="0" xfId="2" applyNumberFormat="1" applyFont="1"/>
    <xf numFmtId="3" fontId="17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" fillId="0" borderId="0" xfId="0" applyFont="1"/>
    <xf numFmtId="0" fontId="16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0" fontId="0" fillId="0" borderId="0" xfId="0" applyNumberFormat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3" fontId="29" fillId="0" borderId="0" xfId="0" applyNumberFormat="1" applyFont="1"/>
    <xf numFmtId="0" fontId="23" fillId="0" borderId="0" xfId="0" applyFont="1"/>
    <xf numFmtId="0" fontId="15" fillId="0" borderId="0" xfId="0" applyFont="1"/>
    <xf numFmtId="167" fontId="12" fillId="0" borderId="0" xfId="0" applyNumberFormat="1" applyFont="1"/>
    <xf numFmtId="0" fontId="7" fillId="4" borderId="0" xfId="0" applyFont="1" applyFill="1"/>
    <xf numFmtId="0" fontId="30" fillId="0" borderId="1" xfId="3"/>
    <xf numFmtId="0" fontId="33" fillId="7" borderId="1" xfId="3" applyFont="1" applyFill="1" applyAlignment="1">
      <alignment horizontal="left" vertical="center"/>
    </xf>
    <xf numFmtId="166" fontId="34" fillId="7" borderId="1" xfId="3" applyNumberFormat="1" applyFont="1" applyFill="1" applyAlignment="1">
      <alignment horizontal="center" vertical="center"/>
    </xf>
    <xf numFmtId="168" fontId="33" fillId="7" borderId="2" xfId="3" applyNumberFormat="1" applyFont="1" applyFill="1" applyBorder="1" applyAlignment="1">
      <alignment horizontal="right" vertical="center"/>
    </xf>
    <xf numFmtId="0" fontId="33" fillId="8" borderId="1" xfId="3" applyFont="1" applyFill="1" applyAlignment="1">
      <alignment horizontal="left" vertical="center"/>
    </xf>
    <xf numFmtId="166" fontId="34" fillId="8" borderId="1" xfId="3" applyNumberFormat="1" applyFont="1" applyFill="1" applyAlignment="1">
      <alignment horizontal="center" vertical="center"/>
    </xf>
    <xf numFmtId="168" fontId="33" fillId="8" borderId="2" xfId="3" applyNumberFormat="1" applyFont="1" applyFill="1" applyBorder="1" applyAlignment="1">
      <alignment horizontal="right" vertical="center"/>
    </xf>
    <xf numFmtId="168" fontId="20" fillId="9" borderId="2" xfId="3" applyNumberFormat="1" applyFont="1" applyFill="1" applyBorder="1" applyAlignment="1">
      <alignment horizontal="right" vertical="center"/>
    </xf>
    <xf numFmtId="0" fontId="20" fillId="9" borderId="1" xfId="3" applyFont="1" applyFill="1" applyAlignment="1">
      <alignment horizontal="left" vertical="center"/>
    </xf>
    <xf numFmtId="0" fontId="37" fillId="0" borderId="1" xfId="3" applyFont="1" applyAlignment="1">
      <alignment horizontal="left" vertical="center" wrapText="1"/>
    </xf>
    <xf numFmtId="0" fontId="38" fillId="0" borderId="1" xfId="3" applyFont="1" applyAlignment="1">
      <alignment horizontal="left" vertical="center"/>
    </xf>
    <xf numFmtId="0" fontId="33" fillId="0" borderId="1" xfId="3" applyFont="1" applyAlignment="1">
      <alignment horizontal="left" vertical="center"/>
    </xf>
    <xf numFmtId="166" fontId="33" fillId="0" borderId="2" xfId="3" applyNumberFormat="1" applyFont="1" applyBorder="1" applyAlignment="1">
      <alignment horizontal="right" vertical="center"/>
    </xf>
    <xf numFmtId="0" fontId="36" fillId="0" borderId="1" xfId="3" applyFont="1" applyAlignment="1">
      <alignment horizontal="left" vertical="center"/>
    </xf>
    <xf numFmtId="0" fontId="39" fillId="0" borderId="1" xfId="3" applyFont="1" applyAlignment="1">
      <alignment horizontal="left" vertical="center"/>
    </xf>
    <xf numFmtId="168" fontId="33" fillId="0" borderId="2" xfId="3" applyNumberFormat="1" applyFont="1" applyBorder="1" applyAlignment="1">
      <alignment horizontal="right" vertical="center"/>
    </xf>
    <xf numFmtId="0" fontId="36" fillId="9" borderId="1" xfId="3" applyFont="1" applyFill="1" applyAlignment="1">
      <alignment horizontal="left" vertical="center"/>
    </xf>
    <xf numFmtId="168" fontId="33" fillId="9" borderId="2" xfId="3" applyNumberFormat="1" applyFont="1" applyFill="1" applyBorder="1" applyAlignment="1">
      <alignment horizontal="right" vertical="center"/>
    </xf>
    <xf numFmtId="168" fontId="36" fillId="7" borderId="2" xfId="3" applyNumberFormat="1" applyFont="1" applyFill="1" applyBorder="1" applyAlignment="1">
      <alignment horizontal="right" vertical="center"/>
    </xf>
    <xf numFmtId="168" fontId="34" fillId="0" borderId="2" xfId="3" applyNumberFormat="1" applyFont="1" applyBorder="1" applyAlignment="1">
      <alignment horizontal="right" vertical="center"/>
    </xf>
    <xf numFmtId="0" fontId="41" fillId="9" borderId="1" xfId="3" applyFont="1" applyFill="1" applyAlignment="1">
      <alignment horizontal="left" vertical="center"/>
    </xf>
    <xf numFmtId="168" fontId="41" fillId="9" borderId="2" xfId="3" applyNumberFormat="1" applyFont="1" applyFill="1" applyBorder="1" applyAlignment="1">
      <alignment horizontal="right" vertical="center"/>
    </xf>
    <xf numFmtId="0" fontId="19" fillId="7" borderId="1" xfId="3" applyFont="1" applyFill="1" applyAlignment="1">
      <alignment horizontal="left" vertical="center"/>
    </xf>
    <xf numFmtId="168" fontId="17" fillId="7" borderId="2" xfId="3" applyNumberFormat="1" applyFont="1" applyFill="1" applyBorder="1" applyAlignment="1">
      <alignment horizontal="right" vertical="center"/>
    </xf>
    <xf numFmtId="0" fontId="19" fillId="8" borderId="1" xfId="3" applyFont="1" applyFill="1" applyAlignment="1">
      <alignment horizontal="left" vertical="center"/>
    </xf>
    <xf numFmtId="168" fontId="17" fillId="8" borderId="2" xfId="3" applyNumberFormat="1" applyFont="1" applyFill="1" applyBorder="1" applyAlignment="1">
      <alignment horizontal="right" vertical="center"/>
    </xf>
    <xf numFmtId="0" fontId="44" fillId="0" borderId="1" xfId="3" applyFont="1" applyAlignment="1">
      <alignment horizontal="left" vertical="center"/>
    </xf>
    <xf numFmtId="0" fontId="19" fillId="0" borderId="1" xfId="3" applyFont="1" applyAlignment="1">
      <alignment horizontal="left" vertical="center"/>
    </xf>
    <xf numFmtId="168" fontId="17" fillId="0" borderId="2" xfId="3" applyNumberFormat="1" applyFont="1" applyBorder="1" applyAlignment="1">
      <alignment horizontal="right" vertical="center"/>
    </xf>
    <xf numFmtId="0" fontId="45" fillId="0" borderId="1" xfId="3" applyFont="1" applyAlignment="1">
      <alignment horizontal="left" vertical="center"/>
    </xf>
    <xf numFmtId="164" fontId="46" fillId="6" borderId="2" xfId="3" applyNumberFormat="1" applyFont="1" applyFill="1" applyBorder="1" applyAlignment="1">
      <alignment horizontal="center" vertical="center"/>
    </xf>
    <xf numFmtId="0" fontId="20" fillId="0" borderId="1" xfId="3" applyFont="1" applyAlignment="1">
      <alignment horizontal="left" vertical="center"/>
    </xf>
    <xf numFmtId="0" fontId="33" fillId="0" borderId="2" xfId="3" applyFont="1" applyBorder="1" applyAlignment="1">
      <alignment horizontal="center" vertical="center" wrapText="1"/>
    </xf>
    <xf numFmtId="164" fontId="33" fillId="0" borderId="2" xfId="3" applyNumberFormat="1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6" fillId="5" borderId="0" xfId="0" applyFont="1" applyFill="1" applyAlignment="1">
      <alignment horizontal="center" wrapText="1"/>
    </xf>
    <xf numFmtId="3" fontId="16" fillId="5" borderId="0" xfId="0" applyNumberFormat="1" applyFont="1" applyFill="1" applyAlignment="1">
      <alignment horizontal="center" wrapText="1"/>
    </xf>
    <xf numFmtId="164" fontId="17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/>
    </xf>
    <xf numFmtId="3" fontId="48" fillId="0" borderId="0" xfId="0" applyNumberFormat="1" applyFont="1" applyAlignment="1">
      <alignment horizontal="center"/>
    </xf>
    <xf numFmtId="0" fontId="20" fillId="0" borderId="0" xfId="0" applyFont="1"/>
    <xf numFmtId="3" fontId="49" fillId="0" borderId="0" xfId="0" applyNumberFormat="1" applyFont="1"/>
    <xf numFmtId="3" fontId="21" fillId="0" borderId="0" xfId="0" applyNumberFormat="1" applyFont="1"/>
    <xf numFmtId="0" fontId="32" fillId="6" borderId="2" xfId="3" applyFont="1" applyFill="1" applyBorder="1" applyAlignment="1">
      <alignment horizontal="center" vertical="center" wrapText="1"/>
    </xf>
    <xf numFmtId="0" fontId="51" fillId="7" borderId="1" xfId="3" applyFont="1" applyFill="1" applyAlignment="1">
      <alignment horizontal="left" vertical="center"/>
    </xf>
    <xf numFmtId="166" fontId="51" fillId="7" borderId="1" xfId="3" applyNumberFormat="1" applyFont="1" applyFill="1" applyAlignment="1">
      <alignment horizontal="center" vertical="center"/>
    </xf>
    <xf numFmtId="0" fontId="52" fillId="7" borderId="1" xfId="3" applyFont="1" applyFill="1" applyAlignment="1">
      <alignment horizontal="left" vertical="center"/>
    </xf>
    <xf numFmtId="0" fontId="51" fillId="8" borderId="1" xfId="3" applyFont="1" applyFill="1" applyAlignment="1">
      <alignment horizontal="left" vertical="center"/>
    </xf>
    <xf numFmtId="166" fontId="51" fillId="8" borderId="1" xfId="3" applyNumberFormat="1" applyFont="1" applyFill="1" applyAlignment="1">
      <alignment horizontal="center" vertical="center"/>
    </xf>
    <xf numFmtId="0" fontId="52" fillId="8" borderId="1" xfId="3" applyFont="1" applyFill="1" applyAlignment="1">
      <alignment horizontal="left" vertical="center"/>
    </xf>
    <xf numFmtId="0" fontId="53" fillId="0" borderId="1" xfId="3" applyFont="1" applyAlignment="1">
      <alignment horizontal="right"/>
    </xf>
    <xf numFmtId="166" fontId="54" fillId="7" borderId="1" xfId="3" applyNumberFormat="1" applyFont="1" applyFill="1" applyAlignment="1">
      <alignment horizontal="center" vertical="center"/>
    </xf>
    <xf numFmtId="0" fontId="33" fillId="0" borderId="1" xfId="3" applyFont="1" applyAlignment="1">
      <alignment horizontal="center" vertical="center"/>
    </xf>
    <xf numFmtId="3" fontId="51" fillId="0" borderId="1" xfId="3" applyNumberFormat="1" applyFont="1" applyAlignment="1">
      <alignment horizontal="center" vertical="center"/>
    </xf>
    <xf numFmtId="0" fontId="52" fillId="0" borderId="1" xfId="3" applyFont="1" applyAlignment="1">
      <alignment horizontal="left" vertical="center"/>
    </xf>
    <xf numFmtId="164" fontId="33" fillId="0" borderId="1" xfId="3" applyNumberFormat="1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3" fontId="16" fillId="0" borderId="0" xfId="0" applyNumberFormat="1" applyFont="1" applyAlignment="1">
      <alignment horizontal="center" wrapText="1"/>
    </xf>
    <xf numFmtId="166" fontId="55" fillId="7" borderId="1" xfId="3" applyNumberFormat="1" applyFont="1" applyFill="1" applyAlignment="1">
      <alignment horizontal="center" vertical="center"/>
    </xf>
    <xf numFmtId="166" fontId="55" fillId="8" borderId="1" xfId="3" applyNumberFormat="1" applyFont="1" applyFill="1" applyAlignment="1">
      <alignment horizontal="center" vertical="center"/>
    </xf>
    <xf numFmtId="0" fontId="56" fillId="4" borderId="1" xfId="3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57" fillId="0" borderId="0" xfId="0" applyFont="1"/>
    <xf numFmtId="0" fontId="58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3" fontId="47" fillId="0" borderId="0" xfId="0" applyNumberFormat="1" applyFont="1"/>
    <xf numFmtId="0" fontId="40" fillId="6" borderId="1" xfId="3" applyFont="1" applyFill="1" applyAlignment="1">
      <alignment vertical="center"/>
    </xf>
    <xf numFmtId="0" fontId="32" fillId="10" borderId="1" xfId="3" applyFont="1" applyFill="1" applyAlignment="1">
      <alignment vertical="center"/>
    </xf>
    <xf numFmtId="0" fontId="48" fillId="0" borderId="0" xfId="0" applyFont="1"/>
    <xf numFmtId="0" fontId="50" fillId="0" borderId="0" xfId="0" applyFont="1"/>
    <xf numFmtId="3" fontId="3" fillId="0" borderId="0" xfId="0" applyNumberFormat="1" applyFont="1" applyAlignment="1">
      <alignment horizontal="center"/>
    </xf>
    <xf numFmtId="0" fontId="20" fillId="4" borderId="0" xfId="0" applyFont="1" applyFill="1"/>
    <xf numFmtId="166" fontId="51" fillId="0" borderId="1" xfId="3" applyNumberFormat="1" applyFont="1" applyAlignment="1">
      <alignment horizontal="center" vertical="center"/>
    </xf>
    <xf numFmtId="164" fontId="36" fillId="0" borderId="1" xfId="3" applyNumberFormat="1" applyFont="1" applyAlignment="1">
      <alignment horizontal="center" vertical="center"/>
    </xf>
    <xf numFmtId="164" fontId="54" fillId="0" borderId="1" xfId="3" applyNumberFormat="1" applyFont="1" applyAlignment="1">
      <alignment horizontal="center" vertical="center"/>
    </xf>
    <xf numFmtId="0" fontId="30" fillId="0" borderId="1" xfId="3" applyAlignment="1">
      <alignment wrapText="1"/>
    </xf>
    <xf numFmtId="0" fontId="20" fillId="0" borderId="1" xfId="3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31" fillId="0" borderId="1" xfId="3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8" fontId="49" fillId="0" borderId="2" xfId="3" applyNumberFormat="1" applyFont="1" applyBorder="1" applyAlignment="1">
      <alignment horizontal="right" vertical="center"/>
    </xf>
    <xf numFmtId="0" fontId="59" fillId="0" borderId="1" xfId="3" applyFont="1"/>
    <xf numFmtId="0" fontId="60" fillId="0" borderId="1" xfId="3" applyFont="1" applyAlignment="1">
      <alignment vertical="center"/>
    </xf>
    <xf numFmtId="0" fontId="61" fillId="0" borderId="1" xfId="3" applyFont="1"/>
    <xf numFmtId="0" fontId="20" fillId="11" borderId="1" xfId="3" applyFont="1" applyFill="1" applyAlignment="1">
      <alignment horizontal="left" vertical="center"/>
    </xf>
    <xf numFmtId="168" fontId="20" fillId="11" borderId="2" xfId="3" applyNumberFormat="1" applyFont="1" applyFill="1" applyBorder="1" applyAlignment="1">
      <alignment horizontal="right" vertical="center"/>
    </xf>
    <xf numFmtId="168" fontId="47" fillId="0" borderId="2" xfId="3" applyNumberFormat="1" applyFont="1" applyBorder="1" applyAlignment="1">
      <alignment horizontal="right" vertical="center"/>
    </xf>
    <xf numFmtId="0" fontId="49" fillId="0" borderId="1" xfId="3" applyFont="1" applyAlignment="1">
      <alignment horizontal="left" vertical="center"/>
    </xf>
    <xf numFmtId="168" fontId="49" fillId="12" borderId="2" xfId="3" applyNumberFormat="1" applyFont="1" applyFill="1" applyBorder="1" applyAlignment="1">
      <alignment horizontal="right" vertical="center"/>
    </xf>
    <xf numFmtId="0" fontId="30" fillId="12" borderId="1" xfId="3" applyFill="1"/>
    <xf numFmtId="0" fontId="42" fillId="0" borderId="1" xfId="3" applyFont="1" applyAlignment="1">
      <alignment vertical="center"/>
    </xf>
    <xf numFmtId="0" fontId="43" fillId="0" borderId="1" xfId="3" applyFont="1" applyAlignment="1">
      <alignment vertical="center"/>
    </xf>
    <xf numFmtId="0" fontId="62" fillId="0" borderId="1" xfId="3" applyFont="1" applyAlignment="1">
      <alignment horizontal="left" vertical="center"/>
    </xf>
    <xf numFmtId="168" fontId="62" fillId="0" borderId="2" xfId="3" applyNumberFormat="1" applyFont="1" applyBorder="1" applyAlignment="1">
      <alignment horizontal="right" vertical="center"/>
    </xf>
    <xf numFmtId="0" fontId="41" fillId="2" borderId="1" xfId="0" applyFont="1" applyFill="1" applyBorder="1"/>
    <xf numFmtId="0" fontId="63" fillId="0" borderId="1" xfId="3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1" fillId="13" borderId="1" xfId="0" applyFont="1" applyFill="1" applyBorder="1"/>
    <xf numFmtId="168" fontId="62" fillId="12" borderId="2" xfId="3" applyNumberFormat="1" applyFont="1" applyFill="1" applyBorder="1" applyAlignment="1">
      <alignment horizontal="right" vertical="center"/>
    </xf>
    <xf numFmtId="0" fontId="20" fillId="2" borderId="1" xfId="0" applyFont="1" applyFill="1" applyBorder="1"/>
    <xf numFmtId="168" fontId="51" fillId="7" borderId="2" xfId="3" applyNumberFormat="1" applyFont="1" applyFill="1" applyBorder="1" applyAlignment="1">
      <alignment horizontal="right" vertical="center"/>
    </xf>
    <xf numFmtId="168" fontId="51" fillId="8" borderId="2" xfId="3" applyNumberFormat="1" applyFont="1" applyFill="1" applyBorder="1" applyAlignment="1">
      <alignment horizontal="right" vertical="center"/>
    </xf>
    <xf numFmtId="168" fontId="51" fillId="8" borderId="1" xfId="3" applyNumberFormat="1" applyFont="1" applyFill="1" applyAlignment="1">
      <alignment horizontal="right" vertical="center"/>
    </xf>
    <xf numFmtId="164" fontId="17" fillId="0" borderId="0" xfId="2" applyNumberFormat="1" applyFont="1"/>
    <xf numFmtId="0" fontId="17" fillId="0" borderId="0" xfId="0" applyFont="1" applyAlignment="1">
      <alignment horizontal="right"/>
    </xf>
    <xf numFmtId="164" fontId="17" fillId="0" borderId="0" xfId="0" applyNumberFormat="1" applyFont="1"/>
    <xf numFmtId="0" fontId="2" fillId="0" borderId="0" xfId="0" quotePrefix="1" applyFont="1"/>
    <xf numFmtId="0" fontId="49" fillId="12" borderId="1" xfId="3" applyFont="1" applyFill="1" applyAlignment="1">
      <alignment horizontal="left" vertical="center"/>
    </xf>
    <xf numFmtId="0" fontId="35" fillId="0" borderId="3" xfId="3" applyFont="1" applyBorder="1" applyAlignment="1">
      <alignment horizontal="center" vertical="center" wrapText="1"/>
    </xf>
    <xf numFmtId="0" fontId="1" fillId="0" borderId="0" xfId="0" applyFont="1"/>
    <xf numFmtId="3" fontId="14" fillId="0" borderId="0" xfId="0" applyNumberFormat="1" applyFont="1" applyAlignment="1">
      <alignment horizontal="center"/>
    </xf>
    <xf numFmtId="164" fontId="14" fillId="0" borderId="0" xfId="2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64" fillId="0" borderId="0" xfId="0" applyFont="1" applyAlignment="1">
      <alignment horizontal="center"/>
    </xf>
    <xf numFmtId="3" fontId="65" fillId="0" borderId="0" xfId="0" applyNumberFormat="1" applyFont="1" applyAlignment="1">
      <alignment horizontal="center"/>
    </xf>
    <xf numFmtId="0" fontId="65" fillId="0" borderId="0" xfId="0" applyFont="1" applyAlignment="1">
      <alignment horizontal="center"/>
    </xf>
  </cellXfs>
  <cellStyles count="4">
    <cellStyle name="Comma" xfId="1" builtinId="3" customBuiltin="1"/>
    <cellStyle name="Normal" xfId="0" builtinId="0"/>
    <cellStyle name="Normal 2" xfId="3" xr:uid="{8AA5FA60-C769-487B-A8AF-4C8CFA8BFBCD}"/>
    <cellStyle name="Percent" xfId="2" builtinId="5"/>
  </cellStyles>
  <dxfs count="0"/>
  <tableStyles count="0" defaultTableStyle="TableStyleMedium2" defaultPivotStyle="PivotStyleLight16"/>
  <colors>
    <mruColors>
      <color rgb="FF008000"/>
      <color rgb="FFE2EFDA"/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5E8F-2217-4476-AF52-CAD4766C20F9}">
  <sheetPr>
    <tabColor theme="1" tint="0.499984740745262"/>
  </sheetPr>
  <dimension ref="B2:C32"/>
  <sheetViews>
    <sheetView topLeftCell="A6" workbookViewId="0">
      <selection activeCell="C29" sqref="C29"/>
    </sheetView>
  </sheetViews>
  <sheetFormatPr defaultRowHeight="14.25" x14ac:dyDescent="0.45"/>
  <cols>
    <col min="1" max="1" width="4.265625" customWidth="1"/>
    <col min="2" max="2" width="27.19921875" customWidth="1"/>
    <col min="3" max="3" width="55.59765625" customWidth="1"/>
  </cols>
  <sheetData>
    <row r="2" spans="2:3" x14ac:dyDescent="0.45">
      <c r="B2" s="2" t="s">
        <v>582</v>
      </c>
    </row>
    <row r="3" spans="2:3" x14ac:dyDescent="0.45">
      <c r="B3" s="151" t="s">
        <v>508</v>
      </c>
    </row>
    <row r="4" spans="2:3" x14ac:dyDescent="0.45">
      <c r="B4" s="150" t="s">
        <v>509</v>
      </c>
    </row>
    <row r="5" spans="2:3" x14ac:dyDescent="0.45">
      <c r="B5" t="s">
        <v>510</v>
      </c>
    </row>
    <row r="7" spans="2:3" x14ac:dyDescent="0.45">
      <c r="B7" s="2" t="s">
        <v>603</v>
      </c>
    </row>
    <row r="8" spans="2:3" x14ac:dyDescent="0.45">
      <c r="B8" s="58" t="s">
        <v>602</v>
      </c>
    </row>
    <row r="10" spans="2:3" x14ac:dyDescent="0.45">
      <c r="B10" s="2" t="s">
        <v>581</v>
      </c>
      <c r="C10" s="2" t="s">
        <v>508</v>
      </c>
    </row>
    <row r="11" spans="2:3" x14ac:dyDescent="0.45">
      <c r="B11" s="59" t="s">
        <v>583</v>
      </c>
      <c r="C11" s="188" t="s">
        <v>164</v>
      </c>
    </row>
    <row r="12" spans="2:3" x14ac:dyDescent="0.45">
      <c r="B12" s="59" t="s">
        <v>330</v>
      </c>
      <c r="C12" s="191" t="s">
        <v>584</v>
      </c>
    </row>
    <row r="13" spans="2:3" x14ac:dyDescent="0.45">
      <c r="B13" s="59" t="s">
        <v>616</v>
      </c>
      <c r="C13" s="191" t="s">
        <v>615</v>
      </c>
    </row>
    <row r="14" spans="2:3" x14ac:dyDescent="0.45">
      <c r="B14" s="59" t="s">
        <v>585</v>
      </c>
      <c r="C14" s="188" t="s">
        <v>164</v>
      </c>
    </row>
    <row r="15" spans="2:3" x14ac:dyDescent="0.45">
      <c r="B15" s="59" t="s">
        <v>586</v>
      </c>
      <c r="C15" s="188" t="s">
        <v>164</v>
      </c>
    </row>
    <row r="16" spans="2:3" x14ac:dyDescent="0.45">
      <c r="B16" s="59" t="s">
        <v>587</v>
      </c>
      <c r="C16" s="58" t="s">
        <v>588</v>
      </c>
    </row>
    <row r="17" spans="2:3" x14ac:dyDescent="0.45">
      <c r="B17" s="59" t="s">
        <v>589</v>
      </c>
      <c r="C17" s="58" t="s">
        <v>590</v>
      </c>
    </row>
    <row r="18" spans="2:3" x14ac:dyDescent="0.45">
      <c r="B18" s="59" t="s">
        <v>591</v>
      </c>
      <c r="C18" s="58" t="s">
        <v>604</v>
      </c>
    </row>
    <row r="19" spans="2:3" x14ac:dyDescent="0.45">
      <c r="B19" s="59" t="s">
        <v>592</v>
      </c>
      <c r="C19" s="188" t="s">
        <v>164</v>
      </c>
    </row>
    <row r="20" spans="2:3" x14ac:dyDescent="0.45">
      <c r="B20" s="59" t="s">
        <v>370</v>
      </c>
      <c r="C20" s="188" t="s">
        <v>164</v>
      </c>
    </row>
    <row r="21" spans="2:3" x14ac:dyDescent="0.45">
      <c r="B21" s="59" t="s">
        <v>371</v>
      </c>
      <c r="C21" s="188" t="s">
        <v>164</v>
      </c>
    </row>
    <row r="22" spans="2:3" x14ac:dyDescent="0.45">
      <c r="B22" s="59" t="s">
        <v>593</v>
      </c>
      <c r="C22" s="188" t="s">
        <v>164</v>
      </c>
    </row>
    <row r="23" spans="2:3" x14ac:dyDescent="0.45">
      <c r="B23" s="59" t="s">
        <v>372</v>
      </c>
      <c r="C23" s="188" t="s">
        <v>164</v>
      </c>
    </row>
    <row r="24" spans="2:3" x14ac:dyDescent="0.45">
      <c r="B24" s="59" t="s">
        <v>373</v>
      </c>
      <c r="C24" s="188" t="s">
        <v>164</v>
      </c>
    </row>
    <row r="25" spans="2:3" x14ac:dyDescent="0.45">
      <c r="B25" s="59" t="s">
        <v>594</v>
      </c>
      <c r="C25" s="58" t="s">
        <v>595</v>
      </c>
    </row>
    <row r="26" spans="2:3" x14ac:dyDescent="0.45">
      <c r="B26" s="59" t="s">
        <v>596</v>
      </c>
      <c r="C26" s="188" t="s">
        <v>164</v>
      </c>
    </row>
    <row r="27" spans="2:3" x14ac:dyDescent="0.45">
      <c r="B27" s="59" t="s">
        <v>597</v>
      </c>
      <c r="C27" s="58" t="s">
        <v>598</v>
      </c>
    </row>
    <row r="28" spans="2:3" x14ac:dyDescent="0.45">
      <c r="B28" s="59" t="s">
        <v>599</v>
      </c>
      <c r="C28" s="191" t="s">
        <v>164</v>
      </c>
    </row>
    <row r="29" spans="2:3" x14ac:dyDescent="0.45">
      <c r="B29" s="59" t="s">
        <v>600</v>
      </c>
      <c r="C29" s="58" t="s">
        <v>601</v>
      </c>
    </row>
    <row r="30" spans="2:3" x14ac:dyDescent="0.45">
      <c r="B30" s="59" t="s">
        <v>612</v>
      </c>
      <c r="C30" s="144" t="s">
        <v>617</v>
      </c>
    </row>
    <row r="31" spans="2:3" x14ac:dyDescent="0.45">
      <c r="B31" s="59" t="s">
        <v>613</v>
      </c>
      <c r="C31" s="144" t="s">
        <v>617</v>
      </c>
    </row>
    <row r="32" spans="2:3" x14ac:dyDescent="0.45">
      <c r="B32" s="59" t="s">
        <v>614</v>
      </c>
      <c r="C32" s="144" t="s">
        <v>617</v>
      </c>
    </row>
  </sheetData>
  <phoneticPr fontId="26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45F4-62FF-4D88-992F-9262AF04E214}">
  <sheetPr>
    <tabColor theme="4" tint="-0.249977111117893"/>
  </sheetPr>
  <dimension ref="A1:AI660"/>
  <sheetViews>
    <sheetView tabSelected="1" zoomScale="90" zoomScaleNormal="90" workbookViewId="0">
      <selection activeCell="C15" sqref="C15"/>
    </sheetView>
  </sheetViews>
  <sheetFormatPr defaultColWidth="14.3984375" defaultRowHeight="15" customHeight="1" x14ac:dyDescent="0.45"/>
  <cols>
    <col min="1" max="1" width="14.19921875" customWidth="1"/>
    <col min="2" max="2" width="24.59765625" customWidth="1"/>
    <col min="3" max="7" width="8.19921875" customWidth="1"/>
    <col min="8" max="8" width="8.6640625" customWidth="1"/>
    <col min="9" max="9" width="10.59765625" customWidth="1"/>
    <col min="10" max="10" width="9.73046875" customWidth="1"/>
    <col min="11" max="11" width="10" customWidth="1"/>
    <col min="12" max="12" width="28.73046875" customWidth="1"/>
    <col min="13" max="13" width="27.86328125" customWidth="1"/>
    <col min="14" max="14" width="10.06640625" customWidth="1"/>
    <col min="15" max="15" width="21.19921875" customWidth="1"/>
    <col min="16" max="16" width="14.265625" customWidth="1"/>
    <col min="17" max="17" width="12.19921875" customWidth="1"/>
    <col min="18" max="19" width="15" customWidth="1"/>
    <col min="20" max="32" width="12.73046875" customWidth="1"/>
    <col min="33" max="35" width="8.73046875" customWidth="1"/>
  </cols>
  <sheetData>
    <row r="1" spans="1:35" ht="15" customHeight="1" x14ac:dyDescent="0.45">
      <c r="A1" s="159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15" customHeight="1" x14ac:dyDescent="0.45">
      <c r="A2" s="66" t="s">
        <v>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ht="14.25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4.25" x14ac:dyDescent="0.45">
      <c r="A4" s="23" t="s">
        <v>25</v>
      </c>
      <c r="B4" s="13">
        <v>2026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14.25" x14ac:dyDescent="0.45">
      <c r="A5" s="110" t="s">
        <v>611</v>
      </c>
      <c r="B5" s="13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4.25" x14ac:dyDescent="0.4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1"/>
      <c r="AF6" s="21"/>
      <c r="AG6" s="21"/>
      <c r="AH6" s="21"/>
      <c r="AI6" s="21"/>
    </row>
    <row r="7" spans="1:35" ht="14.25" x14ac:dyDescent="0.45">
      <c r="A7" s="4" t="s">
        <v>46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2"/>
      <c r="N7" s="57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1"/>
      <c r="AF7" s="21"/>
      <c r="AG7" s="21"/>
      <c r="AH7" s="21"/>
      <c r="AI7" s="21"/>
    </row>
    <row r="8" spans="1:35" ht="32.25" customHeight="1" x14ac:dyDescent="0.45">
      <c r="A8" s="25" t="s">
        <v>47</v>
      </c>
      <c r="B8" s="25" t="s">
        <v>48</v>
      </c>
      <c r="C8" s="69" t="s">
        <v>606</v>
      </c>
      <c r="D8" s="69" t="s">
        <v>607</v>
      </c>
      <c r="E8" s="69" t="s">
        <v>608</v>
      </c>
      <c r="F8" s="69" t="s">
        <v>609</v>
      </c>
      <c r="G8" s="69" t="s">
        <v>610</v>
      </c>
      <c r="H8" s="25" t="s">
        <v>92</v>
      </c>
      <c r="I8" s="25" t="s">
        <v>96</v>
      </c>
      <c r="J8" s="25" t="s">
        <v>166</v>
      </c>
      <c r="K8" s="25" t="s">
        <v>27</v>
      </c>
      <c r="L8" s="25" t="s">
        <v>215</v>
      </c>
      <c r="M8" s="69" t="s">
        <v>276</v>
      </c>
      <c r="N8" s="25" t="s">
        <v>49</v>
      </c>
      <c r="O8" s="25" t="s">
        <v>50</v>
      </c>
      <c r="P8" s="25" t="s">
        <v>51</v>
      </c>
      <c r="Q8" s="25" t="s">
        <v>52</v>
      </c>
      <c r="R8" s="25" t="s">
        <v>53</v>
      </c>
      <c r="S8" s="25" t="s">
        <v>54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  <c r="AF8" s="27"/>
      <c r="AG8" s="27"/>
      <c r="AH8" s="27"/>
      <c r="AI8" s="27"/>
    </row>
    <row r="9" spans="1:35" ht="14.25" x14ac:dyDescent="0.45">
      <c r="A9" s="28" t="s">
        <v>55</v>
      </c>
      <c r="B9" s="28" t="s">
        <v>56</v>
      </c>
      <c r="C9" s="192">
        <v>12000</v>
      </c>
      <c r="D9" s="192">
        <v>15000</v>
      </c>
      <c r="E9" s="192">
        <v>18000</v>
      </c>
      <c r="F9" s="192">
        <v>21000</v>
      </c>
      <c r="G9" s="192">
        <v>24000</v>
      </c>
      <c r="H9" s="193">
        <v>0.1</v>
      </c>
      <c r="I9" s="193">
        <v>0</v>
      </c>
      <c r="J9" s="193">
        <v>0.5</v>
      </c>
      <c r="K9" s="194">
        <v>0.05</v>
      </c>
      <c r="L9" s="28" t="s">
        <v>210</v>
      </c>
      <c r="M9" s="28" t="s">
        <v>249</v>
      </c>
      <c r="N9" s="28">
        <v>2</v>
      </c>
      <c r="O9" s="28" t="s">
        <v>187</v>
      </c>
      <c r="P9" s="146">
        <v>46174</v>
      </c>
      <c r="Q9" s="28" t="s">
        <v>57</v>
      </c>
      <c r="R9" s="28"/>
      <c r="S9" s="28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1"/>
      <c r="AF9" s="21"/>
      <c r="AG9" s="21"/>
      <c r="AH9" s="21"/>
      <c r="AI9" s="21"/>
    </row>
    <row r="10" spans="1:35" ht="14.25" x14ac:dyDescent="0.45">
      <c r="A10" s="28" t="s">
        <v>60</v>
      </c>
      <c r="B10" s="28" t="s">
        <v>61</v>
      </c>
      <c r="C10" s="192">
        <v>5000</v>
      </c>
      <c r="D10" s="192">
        <v>7000</v>
      </c>
      <c r="E10" s="192">
        <v>9000</v>
      </c>
      <c r="F10" s="192">
        <v>11000</v>
      </c>
      <c r="G10" s="192">
        <v>13000</v>
      </c>
      <c r="H10" s="193">
        <v>0.3</v>
      </c>
      <c r="I10" s="193">
        <v>0.8</v>
      </c>
      <c r="J10" s="193">
        <v>0.3</v>
      </c>
      <c r="K10" s="194">
        <v>0.05</v>
      </c>
      <c r="L10" s="28" t="s">
        <v>210</v>
      </c>
      <c r="M10" s="28" t="s">
        <v>249</v>
      </c>
      <c r="N10" s="28">
        <v>3</v>
      </c>
      <c r="O10" s="28" t="s">
        <v>187</v>
      </c>
      <c r="P10" s="146">
        <v>46174</v>
      </c>
      <c r="Q10" s="28" t="s">
        <v>57</v>
      </c>
      <c r="R10" s="28"/>
      <c r="S10" s="28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1"/>
      <c r="AF10" s="21"/>
      <c r="AG10" s="21"/>
      <c r="AH10" s="21"/>
      <c r="AI10" s="21"/>
    </row>
    <row r="11" spans="1:35" ht="14.25" x14ac:dyDescent="0.45">
      <c r="A11" s="28" t="s">
        <v>64</v>
      </c>
      <c r="B11" s="28" t="s">
        <v>65</v>
      </c>
      <c r="C11" s="192">
        <v>5000</v>
      </c>
      <c r="D11" s="192">
        <v>7000</v>
      </c>
      <c r="E11" s="192">
        <v>9000</v>
      </c>
      <c r="F11" s="192">
        <v>11000</v>
      </c>
      <c r="G11" s="192">
        <v>13000</v>
      </c>
      <c r="H11" s="193">
        <v>0.5</v>
      </c>
      <c r="I11" s="193">
        <v>0.8</v>
      </c>
      <c r="J11" s="193">
        <v>0.25</v>
      </c>
      <c r="K11" s="194">
        <v>0.05</v>
      </c>
      <c r="L11" s="28" t="s">
        <v>211</v>
      </c>
      <c r="M11" s="28" t="s">
        <v>230</v>
      </c>
      <c r="N11" s="28">
        <v>12</v>
      </c>
      <c r="O11" s="28" t="s">
        <v>187</v>
      </c>
      <c r="P11" s="146">
        <v>46174</v>
      </c>
      <c r="Q11" s="28" t="s">
        <v>57</v>
      </c>
      <c r="R11" s="28"/>
      <c r="S11" s="28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1"/>
      <c r="AF11" s="21"/>
      <c r="AG11" s="21"/>
      <c r="AH11" s="21"/>
      <c r="AI11" s="21"/>
    </row>
    <row r="12" spans="1:35" ht="14.25" x14ac:dyDescent="0.45">
      <c r="A12" s="28" t="s">
        <v>68</v>
      </c>
      <c r="B12" s="28" t="s">
        <v>69</v>
      </c>
      <c r="C12" s="192">
        <v>5000</v>
      </c>
      <c r="D12" s="192">
        <v>7000</v>
      </c>
      <c r="E12" s="192">
        <v>9000</v>
      </c>
      <c r="F12" s="192">
        <v>11000</v>
      </c>
      <c r="G12" s="192">
        <v>13000</v>
      </c>
      <c r="H12" s="193">
        <v>0.2</v>
      </c>
      <c r="I12" s="193">
        <v>0.5</v>
      </c>
      <c r="J12" s="193">
        <v>0.4</v>
      </c>
      <c r="K12" s="194">
        <v>0.05</v>
      </c>
      <c r="L12" s="28" t="s">
        <v>210</v>
      </c>
      <c r="M12" s="28" t="s">
        <v>249</v>
      </c>
      <c r="N12" s="28">
        <v>6</v>
      </c>
      <c r="O12" s="28" t="s">
        <v>187</v>
      </c>
      <c r="P12" s="146">
        <v>46174</v>
      </c>
      <c r="Q12" s="28" t="s">
        <v>57</v>
      </c>
      <c r="R12" s="28"/>
      <c r="S12" s="28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1"/>
      <c r="AF12" s="21"/>
      <c r="AG12" s="21"/>
      <c r="AH12" s="21"/>
      <c r="AI12" s="21"/>
    </row>
    <row r="13" spans="1:35" ht="14.25" x14ac:dyDescent="0.45">
      <c r="A13" s="28" t="s">
        <v>71</v>
      </c>
      <c r="B13" s="145" t="s">
        <v>620</v>
      </c>
      <c r="C13" s="192">
        <v>10000</v>
      </c>
      <c r="D13" s="192">
        <v>20000</v>
      </c>
      <c r="E13" s="192">
        <v>40000</v>
      </c>
      <c r="F13" s="192">
        <v>60000</v>
      </c>
      <c r="G13" s="192">
        <v>80000</v>
      </c>
      <c r="H13" s="193">
        <v>0.6</v>
      </c>
      <c r="I13" s="193">
        <v>0.9</v>
      </c>
      <c r="J13" s="193">
        <v>0.35</v>
      </c>
      <c r="K13" s="194">
        <v>0.05</v>
      </c>
      <c r="L13" s="28" t="s">
        <v>196</v>
      </c>
      <c r="M13" s="28" t="s">
        <v>229</v>
      </c>
      <c r="N13" s="28">
        <v>12</v>
      </c>
      <c r="O13" s="28" t="s">
        <v>189</v>
      </c>
      <c r="P13" s="146">
        <v>46266</v>
      </c>
      <c r="Q13" s="28" t="s">
        <v>70</v>
      </c>
      <c r="R13" s="28"/>
      <c r="S13" s="28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1"/>
      <c r="AF13" s="21"/>
      <c r="AG13" s="21"/>
      <c r="AH13" s="21"/>
      <c r="AI13" s="21"/>
    </row>
    <row r="14" spans="1:35" ht="14.25" x14ac:dyDescent="0.45">
      <c r="A14" s="28" t="s">
        <v>73</v>
      </c>
      <c r="B14" s="145" t="s">
        <v>621</v>
      </c>
      <c r="C14" s="192">
        <v>2500</v>
      </c>
      <c r="D14" s="192">
        <v>3500</v>
      </c>
      <c r="E14" s="192">
        <v>5000</v>
      </c>
      <c r="F14" s="192">
        <v>7500</v>
      </c>
      <c r="G14" s="192">
        <v>10000</v>
      </c>
      <c r="H14" s="193">
        <v>0.6</v>
      </c>
      <c r="I14" s="193">
        <v>0.9</v>
      </c>
      <c r="J14" s="193">
        <v>0.45</v>
      </c>
      <c r="K14" s="194">
        <v>0.05</v>
      </c>
      <c r="L14" s="28" t="s">
        <v>212</v>
      </c>
      <c r="M14" s="28" t="s">
        <v>247</v>
      </c>
      <c r="N14" s="28">
        <v>12</v>
      </c>
      <c r="O14" s="28" t="s">
        <v>212</v>
      </c>
      <c r="P14" s="146">
        <v>46266</v>
      </c>
      <c r="Q14" s="145" t="s">
        <v>507</v>
      </c>
      <c r="R14" s="28"/>
      <c r="S14" s="28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1"/>
      <c r="AF14" s="21"/>
      <c r="AG14" s="21"/>
      <c r="AH14" s="21"/>
      <c r="AI14" s="21"/>
    </row>
    <row r="15" spans="1:35" ht="14.25" x14ac:dyDescent="0.45">
      <c r="A15" s="28" t="s">
        <v>77</v>
      </c>
      <c r="B15" s="145" t="s">
        <v>622</v>
      </c>
      <c r="C15" s="192">
        <v>10000</v>
      </c>
      <c r="D15" s="192">
        <v>15000</v>
      </c>
      <c r="E15" s="192">
        <v>20000</v>
      </c>
      <c r="F15" s="192">
        <v>25000</v>
      </c>
      <c r="G15" s="192">
        <v>30000</v>
      </c>
      <c r="H15" s="193">
        <v>0.6</v>
      </c>
      <c r="I15" s="193">
        <v>0.9</v>
      </c>
      <c r="J15" s="193">
        <v>0.45</v>
      </c>
      <c r="K15" s="194">
        <v>0.05</v>
      </c>
      <c r="L15" s="28" t="s">
        <v>211</v>
      </c>
      <c r="M15" s="28" t="s">
        <v>225</v>
      </c>
      <c r="N15" s="28">
        <v>12</v>
      </c>
      <c r="O15" s="28" t="s">
        <v>188</v>
      </c>
      <c r="P15" s="146">
        <v>46266</v>
      </c>
      <c r="Q15" s="28" t="s">
        <v>70</v>
      </c>
      <c r="R15" s="28"/>
      <c r="S15" s="28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1"/>
      <c r="AF15" s="21"/>
      <c r="AG15" s="21"/>
      <c r="AH15" s="21"/>
      <c r="AI15" s="21"/>
    </row>
    <row r="16" spans="1:35" ht="14.25" x14ac:dyDescent="0.45">
      <c r="A16" s="28" t="s">
        <v>81</v>
      </c>
      <c r="B16" s="28" t="s">
        <v>72</v>
      </c>
      <c r="C16" s="192">
        <v>0</v>
      </c>
      <c r="D16" s="192">
        <v>5000</v>
      </c>
      <c r="E16" s="192">
        <v>7000</v>
      </c>
      <c r="F16" s="192">
        <v>10000</v>
      </c>
      <c r="G16" s="192">
        <v>15000</v>
      </c>
      <c r="H16" s="193">
        <v>0.6</v>
      </c>
      <c r="I16" s="193">
        <v>0.7</v>
      </c>
      <c r="J16" s="193">
        <v>0.25</v>
      </c>
      <c r="K16" s="194">
        <v>0.05</v>
      </c>
      <c r="L16" s="28" t="s">
        <v>197</v>
      </c>
      <c r="M16" s="28" t="s">
        <v>72</v>
      </c>
      <c r="N16" s="28">
        <v>12</v>
      </c>
      <c r="O16" s="28" t="s">
        <v>197</v>
      </c>
      <c r="P16" s="146">
        <v>46478</v>
      </c>
      <c r="Q16" s="28" t="s">
        <v>70</v>
      </c>
      <c r="R16" s="28"/>
      <c r="S16" s="28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1"/>
      <c r="AF16" s="21"/>
      <c r="AG16" s="21"/>
      <c r="AH16" s="21"/>
      <c r="AI16" s="21"/>
    </row>
    <row r="17" spans="1:35" ht="14.25" x14ac:dyDescent="0.45">
      <c r="A17" s="28" t="s">
        <v>85</v>
      </c>
      <c r="B17" s="28" t="s">
        <v>74</v>
      </c>
      <c r="C17" s="192">
        <v>10000</v>
      </c>
      <c r="D17" s="192">
        <v>20000</v>
      </c>
      <c r="E17" s="192">
        <v>30000</v>
      </c>
      <c r="F17" s="192">
        <v>40000</v>
      </c>
      <c r="G17" s="192">
        <v>50000</v>
      </c>
      <c r="H17" s="193">
        <v>0.6</v>
      </c>
      <c r="I17" s="193">
        <v>1</v>
      </c>
      <c r="J17" s="193">
        <v>0.25</v>
      </c>
      <c r="K17" s="194">
        <v>0.05</v>
      </c>
      <c r="L17" s="28" t="s">
        <v>196</v>
      </c>
      <c r="M17" s="28" t="s">
        <v>229</v>
      </c>
      <c r="N17" s="28">
        <v>12</v>
      </c>
      <c r="O17" s="28" t="s">
        <v>188</v>
      </c>
      <c r="P17" s="146">
        <v>46266</v>
      </c>
      <c r="Q17" s="145" t="s">
        <v>507</v>
      </c>
      <c r="R17" s="28"/>
      <c r="S17" s="28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1"/>
      <c r="AF17" s="21"/>
      <c r="AG17" s="21"/>
      <c r="AH17" s="21"/>
      <c r="AI17" s="21"/>
    </row>
    <row r="18" spans="1:35" ht="14.25" x14ac:dyDescent="0.45">
      <c r="A18" s="28" t="s">
        <v>88</v>
      </c>
      <c r="B18" s="28" t="s">
        <v>78</v>
      </c>
      <c r="C18" s="192">
        <v>0</v>
      </c>
      <c r="D18" s="192">
        <v>0</v>
      </c>
      <c r="E18" s="192">
        <v>10000</v>
      </c>
      <c r="F18" s="192">
        <v>20000</v>
      </c>
      <c r="G18" s="192">
        <v>40000</v>
      </c>
      <c r="H18" s="193">
        <v>0.6</v>
      </c>
      <c r="I18" s="193">
        <v>1</v>
      </c>
      <c r="J18" s="193">
        <v>0.25</v>
      </c>
      <c r="K18" s="194">
        <v>0.05</v>
      </c>
      <c r="L18" s="28" t="s">
        <v>203</v>
      </c>
      <c r="M18" s="28" t="s">
        <v>248</v>
      </c>
      <c r="N18" s="28">
        <v>12</v>
      </c>
      <c r="O18" s="28" t="s">
        <v>191</v>
      </c>
      <c r="P18" s="146">
        <v>46753</v>
      </c>
      <c r="Q18" s="28" t="s">
        <v>70</v>
      </c>
      <c r="R18" s="28"/>
      <c r="S18" s="28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1"/>
      <c r="AF18" s="21"/>
      <c r="AG18" s="21"/>
      <c r="AH18" s="21"/>
      <c r="AI18" s="21"/>
    </row>
    <row r="19" spans="1:35" ht="14.25" x14ac:dyDescent="0.45">
      <c r="A19" s="28" t="s">
        <v>174</v>
      </c>
      <c r="B19" s="28" t="s">
        <v>82</v>
      </c>
      <c r="C19" s="192">
        <v>0</v>
      </c>
      <c r="D19" s="192">
        <v>10000</v>
      </c>
      <c r="E19" s="192">
        <v>20000</v>
      </c>
      <c r="F19" s="192">
        <v>40000</v>
      </c>
      <c r="G19" s="192">
        <v>60000</v>
      </c>
      <c r="H19" s="193">
        <v>0.6</v>
      </c>
      <c r="I19" s="193">
        <v>0.8</v>
      </c>
      <c r="J19" s="193">
        <v>0.30000000000000004</v>
      </c>
      <c r="K19" s="194">
        <v>0.05</v>
      </c>
      <c r="L19" s="28" t="s">
        <v>198</v>
      </c>
      <c r="M19" s="28" t="s">
        <v>217</v>
      </c>
      <c r="N19" s="28">
        <v>12</v>
      </c>
      <c r="O19" s="28" t="s">
        <v>198</v>
      </c>
      <c r="P19" s="146">
        <v>46388</v>
      </c>
      <c r="Q19" s="28" t="s">
        <v>70</v>
      </c>
      <c r="R19" s="28"/>
      <c r="S19" s="28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1"/>
      <c r="AF19" s="21"/>
      <c r="AG19" s="21"/>
      <c r="AH19" s="21"/>
      <c r="AI19" s="21"/>
    </row>
    <row r="20" spans="1:35" ht="14.25" x14ac:dyDescent="0.45">
      <c r="A20" s="28" t="s">
        <v>175</v>
      </c>
      <c r="B20" s="28" t="s">
        <v>86</v>
      </c>
      <c r="C20" s="192">
        <v>0</v>
      </c>
      <c r="D20" s="192">
        <v>0</v>
      </c>
      <c r="E20" s="192">
        <v>0</v>
      </c>
      <c r="F20" s="192">
        <v>10000</v>
      </c>
      <c r="G20" s="192">
        <v>20000</v>
      </c>
      <c r="H20" s="193">
        <v>0.6</v>
      </c>
      <c r="I20" s="193">
        <v>0.8</v>
      </c>
      <c r="J20" s="193">
        <v>0.30000000000000004</v>
      </c>
      <c r="K20" s="194">
        <v>0.05</v>
      </c>
      <c r="L20" s="28" t="s">
        <v>203</v>
      </c>
      <c r="M20" s="28" t="s">
        <v>248</v>
      </c>
      <c r="N20" s="28">
        <v>12</v>
      </c>
      <c r="O20" s="28" t="s">
        <v>188</v>
      </c>
      <c r="P20" s="146">
        <v>47119</v>
      </c>
      <c r="Q20" s="28" t="s">
        <v>70</v>
      </c>
      <c r="R20" s="28"/>
      <c r="S20" s="28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1"/>
      <c r="AF20" s="21"/>
      <c r="AG20" s="21"/>
      <c r="AH20" s="21"/>
      <c r="AI20" s="21"/>
    </row>
    <row r="21" spans="1:35" ht="14.25" x14ac:dyDescent="0.45">
      <c r="A21" s="28" t="s">
        <v>176</v>
      </c>
      <c r="B21" s="28" t="s">
        <v>89</v>
      </c>
      <c r="C21" s="192">
        <v>1000</v>
      </c>
      <c r="D21" s="192">
        <v>5000</v>
      </c>
      <c r="E21" s="192">
        <v>10000</v>
      </c>
      <c r="F21" s="192">
        <v>20000</v>
      </c>
      <c r="G21" s="192">
        <v>30000</v>
      </c>
      <c r="H21" s="193">
        <v>0.5</v>
      </c>
      <c r="I21" s="193">
        <v>0.5</v>
      </c>
      <c r="J21" s="193">
        <v>0.25</v>
      </c>
      <c r="K21" s="194">
        <v>0.05</v>
      </c>
      <c r="L21" s="28" t="s">
        <v>211</v>
      </c>
      <c r="M21" s="28" t="s">
        <v>224</v>
      </c>
      <c r="N21" s="28">
        <v>12</v>
      </c>
      <c r="O21" s="28" t="s">
        <v>187</v>
      </c>
      <c r="P21" s="146">
        <v>46266</v>
      </c>
      <c r="Q21" s="28" t="s">
        <v>70</v>
      </c>
      <c r="R21" s="28"/>
      <c r="S21" s="28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1"/>
      <c r="AF21" s="21"/>
      <c r="AG21" s="21"/>
      <c r="AH21" s="21"/>
      <c r="AI21" s="21"/>
    </row>
    <row r="22" spans="1:35" ht="14.25" x14ac:dyDescent="0.45">
      <c r="A22" s="28" t="s">
        <v>177</v>
      </c>
      <c r="B22" s="28"/>
      <c r="C22" s="192">
        <v>0</v>
      </c>
      <c r="D22" s="192">
        <v>0</v>
      </c>
      <c r="E22" s="192">
        <v>0</v>
      </c>
      <c r="F22" s="192">
        <v>0</v>
      </c>
      <c r="G22" s="192">
        <v>0</v>
      </c>
      <c r="H22" s="193">
        <v>0</v>
      </c>
      <c r="I22" s="193">
        <v>0</v>
      </c>
      <c r="J22" s="193">
        <v>0</v>
      </c>
      <c r="K22" s="194">
        <v>0.05</v>
      </c>
      <c r="L22" s="28"/>
      <c r="M22" s="28"/>
      <c r="N22" s="28"/>
      <c r="O22" s="28"/>
      <c r="P22" s="146"/>
      <c r="Q22" s="28"/>
      <c r="R22" s="28"/>
      <c r="S22" s="28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1"/>
      <c r="AF22" s="21"/>
      <c r="AG22" s="21"/>
      <c r="AH22" s="21"/>
      <c r="AI22" s="21"/>
    </row>
    <row r="23" spans="1:35" ht="14.25" x14ac:dyDescent="0.45">
      <c r="A23" s="28" t="s">
        <v>178</v>
      </c>
      <c r="B23" s="28"/>
      <c r="C23" s="192">
        <v>0</v>
      </c>
      <c r="D23" s="192">
        <v>0</v>
      </c>
      <c r="E23" s="192">
        <v>0</v>
      </c>
      <c r="F23" s="192">
        <v>0</v>
      </c>
      <c r="G23" s="192">
        <v>0</v>
      </c>
      <c r="H23" s="193">
        <v>0</v>
      </c>
      <c r="I23" s="193">
        <v>0</v>
      </c>
      <c r="J23" s="193">
        <v>0</v>
      </c>
      <c r="K23" s="194">
        <v>0.05</v>
      </c>
      <c r="L23" s="28"/>
      <c r="M23" s="28"/>
      <c r="N23" s="28"/>
      <c r="O23" s="28"/>
      <c r="P23" s="146"/>
      <c r="Q23" s="28"/>
      <c r="R23" s="28"/>
      <c r="S23" s="28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1"/>
      <c r="AF23" s="21"/>
      <c r="AG23" s="21"/>
      <c r="AH23" s="21"/>
      <c r="AI23" s="21"/>
    </row>
    <row r="24" spans="1:35" ht="14.25" x14ac:dyDescent="0.45">
      <c r="A24" s="28" t="s">
        <v>379</v>
      </c>
      <c r="B24" s="28"/>
      <c r="C24" s="192">
        <v>0</v>
      </c>
      <c r="D24" s="192">
        <v>0</v>
      </c>
      <c r="E24" s="192">
        <v>0</v>
      </c>
      <c r="F24" s="192">
        <v>0</v>
      </c>
      <c r="G24" s="192">
        <v>0</v>
      </c>
      <c r="H24" s="193">
        <v>0</v>
      </c>
      <c r="I24" s="193">
        <v>0</v>
      </c>
      <c r="J24" s="193">
        <v>0</v>
      </c>
      <c r="K24" s="194">
        <v>0.05</v>
      </c>
      <c r="L24" s="28"/>
      <c r="M24" s="28"/>
      <c r="N24" s="28"/>
      <c r="O24" s="28"/>
      <c r="P24" s="146"/>
      <c r="Q24" s="28"/>
      <c r="R24" s="28"/>
      <c r="S24" s="28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1"/>
      <c r="AF24" s="21"/>
      <c r="AG24" s="21"/>
      <c r="AH24" s="21"/>
      <c r="AI24" s="21"/>
    </row>
    <row r="25" spans="1:35" ht="14.25" x14ac:dyDescent="0.45">
      <c r="A25" s="28" t="s">
        <v>380</v>
      </c>
      <c r="B25" s="28"/>
      <c r="C25" s="192">
        <v>0</v>
      </c>
      <c r="D25" s="192">
        <v>0</v>
      </c>
      <c r="E25" s="192">
        <v>0</v>
      </c>
      <c r="F25" s="192">
        <v>0</v>
      </c>
      <c r="G25" s="192">
        <v>0</v>
      </c>
      <c r="H25" s="193">
        <v>0</v>
      </c>
      <c r="I25" s="193">
        <v>0</v>
      </c>
      <c r="J25" s="193">
        <v>0</v>
      </c>
      <c r="K25" s="194">
        <v>0.05</v>
      </c>
      <c r="L25" s="28"/>
      <c r="M25" s="28"/>
      <c r="N25" s="28"/>
      <c r="O25" s="28"/>
      <c r="P25" s="146"/>
      <c r="Q25" s="28"/>
      <c r="R25" s="28"/>
      <c r="S25" s="28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1"/>
      <c r="AF25" s="21"/>
      <c r="AG25" s="21"/>
      <c r="AH25" s="21"/>
      <c r="AI25" s="21"/>
    </row>
    <row r="26" spans="1:35" ht="14.25" x14ac:dyDescent="0.45">
      <c r="A26" s="28" t="s">
        <v>381</v>
      </c>
      <c r="B26" s="28"/>
      <c r="C26" s="192">
        <v>0</v>
      </c>
      <c r="D26" s="192">
        <v>0</v>
      </c>
      <c r="E26" s="192">
        <v>0</v>
      </c>
      <c r="F26" s="192">
        <v>0</v>
      </c>
      <c r="G26" s="192">
        <v>0</v>
      </c>
      <c r="H26" s="193">
        <v>0</v>
      </c>
      <c r="I26" s="193">
        <v>0</v>
      </c>
      <c r="J26" s="193">
        <v>0</v>
      </c>
      <c r="K26" s="194">
        <v>0.05</v>
      </c>
      <c r="L26" s="28"/>
      <c r="M26" s="28"/>
      <c r="N26" s="28"/>
      <c r="O26" s="28"/>
      <c r="P26" s="146"/>
      <c r="Q26" s="28"/>
      <c r="R26" s="28"/>
      <c r="S26" s="28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1"/>
      <c r="AF26" s="21"/>
      <c r="AG26" s="21"/>
      <c r="AH26" s="21"/>
      <c r="AI26" s="21"/>
    </row>
    <row r="27" spans="1:35" ht="14.25" x14ac:dyDescent="0.45">
      <c r="A27" s="28" t="s">
        <v>382</v>
      </c>
      <c r="B27" s="28"/>
      <c r="C27" s="192">
        <v>0</v>
      </c>
      <c r="D27" s="192">
        <v>0</v>
      </c>
      <c r="E27" s="192">
        <v>0</v>
      </c>
      <c r="F27" s="192">
        <v>0</v>
      </c>
      <c r="G27" s="192">
        <v>0</v>
      </c>
      <c r="H27" s="193">
        <v>0</v>
      </c>
      <c r="I27" s="193">
        <v>0</v>
      </c>
      <c r="J27" s="193">
        <v>0</v>
      </c>
      <c r="K27" s="194">
        <v>0.05</v>
      </c>
      <c r="L27" s="28"/>
      <c r="M27" s="28"/>
      <c r="N27" s="28"/>
      <c r="O27" s="28"/>
      <c r="P27" s="146"/>
      <c r="Q27" s="28"/>
      <c r="R27" s="28"/>
      <c r="S27" s="28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1"/>
      <c r="AF27" s="21"/>
      <c r="AG27" s="21"/>
      <c r="AH27" s="21"/>
      <c r="AI27" s="21"/>
    </row>
    <row r="28" spans="1:35" ht="14.25" x14ac:dyDescent="0.45">
      <c r="A28" s="28" t="s">
        <v>383</v>
      </c>
      <c r="B28" s="28"/>
      <c r="C28" s="192">
        <v>0</v>
      </c>
      <c r="D28" s="192">
        <v>0</v>
      </c>
      <c r="E28" s="192">
        <v>0</v>
      </c>
      <c r="F28" s="192">
        <v>0</v>
      </c>
      <c r="G28" s="192">
        <v>0</v>
      </c>
      <c r="H28" s="193">
        <v>0</v>
      </c>
      <c r="I28" s="193">
        <v>0</v>
      </c>
      <c r="J28" s="193">
        <v>0</v>
      </c>
      <c r="K28" s="194">
        <v>0.05</v>
      </c>
      <c r="L28" s="28"/>
      <c r="M28" s="28"/>
      <c r="N28" s="28"/>
      <c r="O28" s="28"/>
      <c r="P28" s="146"/>
      <c r="Q28" s="28"/>
      <c r="R28" s="28"/>
      <c r="S28" s="28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1"/>
      <c r="AF28" s="21"/>
      <c r="AG28" s="21"/>
      <c r="AH28" s="21"/>
      <c r="AI28" s="21"/>
    </row>
    <row r="29" spans="1:35" ht="15.75" customHeight="1" x14ac:dyDescent="0.45">
      <c r="A29" s="197" t="s">
        <v>623</v>
      </c>
      <c r="B29" s="195"/>
      <c r="C29" s="196">
        <f>SUM(C9:C28)</f>
        <v>60500</v>
      </c>
      <c r="D29" s="196">
        <f t="shared" ref="D29:G29" si="0">SUM(D9:D28)</f>
        <v>114500</v>
      </c>
      <c r="E29" s="196">
        <f t="shared" si="0"/>
        <v>187000</v>
      </c>
      <c r="F29" s="196">
        <f t="shared" si="0"/>
        <v>286500</v>
      </c>
      <c r="G29" s="196">
        <f t="shared" si="0"/>
        <v>398000</v>
      </c>
      <c r="H29" s="193"/>
      <c r="I29" s="193"/>
      <c r="J29" s="193"/>
      <c r="K29" s="194"/>
      <c r="L29" s="20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5.75" customHeight="1" x14ac:dyDescent="0.4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5.75" customHeight="1" x14ac:dyDescent="0.4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5.75" customHeight="1" x14ac:dyDescent="0.4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5.75" customHeight="1" x14ac:dyDescent="0.4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5.75" customHeight="1" x14ac:dyDescent="0.4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5.75" customHeight="1" x14ac:dyDescent="0.4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15.75" customHeight="1" x14ac:dyDescent="0.4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5.75" customHeight="1" x14ac:dyDescent="0.4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5.75" customHeight="1" x14ac:dyDescent="0.4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5.75" customHeight="1" x14ac:dyDescent="0.4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5.75" customHeight="1" x14ac:dyDescent="0.4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15.75" customHeight="1" x14ac:dyDescent="0.4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5.75" customHeight="1" x14ac:dyDescent="0.4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ht="15.75" customHeight="1" x14ac:dyDescent="0.4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 spans="1:35" ht="15.7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 spans="1:35" ht="15.7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 spans="1:35" ht="15.75" customHeight="1" x14ac:dyDescent="0.4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 spans="1:35" ht="15.7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 spans="1:35" ht="15.7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 spans="1:35" ht="15.75" customHeight="1" x14ac:dyDescent="0.4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 spans="1:35" ht="15.75" customHeight="1" x14ac:dyDescent="0.4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ht="15.7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ht="15.75" customHeight="1" x14ac:dyDescent="0.4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ht="15.75" customHeight="1" x14ac:dyDescent="0.4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 spans="1:35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 spans="1:35" ht="15.75" customHeight="1" x14ac:dyDescent="0.4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 spans="1:35" ht="15.75" customHeight="1" x14ac:dyDescent="0.4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5.75" customHeight="1" x14ac:dyDescent="0.4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 spans="1:35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1:35" ht="15.75" customHeight="1" x14ac:dyDescent="0.4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 spans="1:35" ht="15.75" customHeight="1" x14ac:dyDescent="0.4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 spans="1:35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 spans="1:35" ht="15.75" customHeight="1" x14ac:dyDescent="0.4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ht="15.75" customHeight="1" x14ac:dyDescent="0.4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 spans="1:35" ht="15.75" customHeight="1" x14ac:dyDescent="0.4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 spans="1:35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 spans="1:35" ht="15.75" customHeight="1" x14ac:dyDescent="0.4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 spans="1:35" ht="15.75" customHeight="1" x14ac:dyDescent="0.4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 spans="1:35" ht="15.75" customHeight="1" x14ac:dyDescent="0.4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 spans="1:35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 spans="1:35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 spans="1:35" ht="15.75" customHeight="1" x14ac:dyDescent="0.4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 spans="1:35" ht="15.75" customHeight="1" x14ac:dyDescent="0.4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ht="15.7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 spans="1:35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 spans="1:35" ht="15.75" customHeight="1" x14ac:dyDescent="0.4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 spans="1:35" ht="15.75" customHeight="1" x14ac:dyDescent="0.4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 spans="1:35" ht="15.75" customHeight="1" x14ac:dyDescent="0.4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 spans="1:35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 spans="1:35" ht="15.75" customHeight="1" x14ac:dyDescent="0.4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ht="15.75" customHeight="1" x14ac:dyDescent="0.4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 spans="1:35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 spans="1:35" ht="15.75" customHeight="1" x14ac:dyDescent="0.4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ht="15.75" customHeight="1" x14ac:dyDescent="0.4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 spans="1:35" ht="15.75" customHeight="1" x14ac:dyDescent="0.4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ht="15.75" customHeight="1" x14ac:dyDescent="0.4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 spans="1:35" ht="15.75" customHeight="1" x14ac:dyDescent="0.4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 spans="1:35" ht="15.75" customHeight="1" x14ac:dyDescent="0.4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 spans="1:35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</row>
    <row r="89" spans="1:35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</row>
    <row r="90" spans="1:35" ht="15.75" customHeight="1" x14ac:dyDescent="0.4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</row>
    <row r="91" spans="1:35" ht="15.75" customHeight="1" x14ac:dyDescent="0.4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</row>
    <row r="92" spans="1:35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ht="15.75" customHeight="1" x14ac:dyDescent="0.4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</row>
    <row r="94" spans="1:35" ht="15.75" customHeight="1" x14ac:dyDescent="0.4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</row>
    <row r="95" spans="1:35" ht="15.75" customHeight="1" x14ac:dyDescent="0.4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</row>
    <row r="96" spans="1:35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</row>
    <row r="97" spans="1:35" ht="15.75" customHeight="1" x14ac:dyDescent="0.4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</row>
    <row r="98" spans="1:35" ht="15.75" customHeight="1" x14ac:dyDescent="0.4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</row>
    <row r="99" spans="1:35" ht="15.75" customHeight="1" x14ac:dyDescent="0.4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</row>
    <row r="100" spans="1:35" ht="15.75" customHeight="1" x14ac:dyDescent="0.4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</row>
    <row r="101" spans="1:35" ht="15.75" customHeight="1" x14ac:dyDescent="0.4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</row>
    <row r="102" spans="1:35" ht="15.75" customHeight="1" x14ac:dyDescent="0.4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ht="15.75" customHeight="1" x14ac:dyDescent="0.4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</row>
    <row r="104" spans="1:35" ht="15.75" customHeight="1" x14ac:dyDescent="0.4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</row>
    <row r="105" spans="1:35" ht="15.75" customHeight="1" x14ac:dyDescent="0.4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</row>
    <row r="106" spans="1:35" ht="15.75" customHeight="1" x14ac:dyDescent="0.4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</row>
    <row r="107" spans="1:35" ht="15.75" customHeight="1" x14ac:dyDescent="0.4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</row>
    <row r="108" spans="1:35" ht="15.75" customHeight="1" x14ac:dyDescent="0.4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</row>
    <row r="109" spans="1:35" ht="15.75" customHeight="1" x14ac:dyDescent="0.4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</row>
    <row r="110" spans="1:35" ht="15.75" customHeight="1" x14ac:dyDescent="0.4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</row>
    <row r="111" spans="1:35" ht="15.75" customHeight="1" x14ac:dyDescent="0.4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</row>
    <row r="112" spans="1:35" ht="15.75" customHeight="1" x14ac:dyDescent="0.4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ht="15.75" customHeight="1" x14ac:dyDescent="0.4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</row>
    <row r="114" spans="1:35" ht="15.75" customHeight="1" x14ac:dyDescent="0.4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</row>
    <row r="115" spans="1:35" ht="15.75" customHeight="1" x14ac:dyDescent="0.4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</row>
    <row r="116" spans="1:35" ht="15.75" customHeight="1" x14ac:dyDescent="0.4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</row>
    <row r="117" spans="1:35" ht="15.75" customHeight="1" x14ac:dyDescent="0.4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</row>
    <row r="118" spans="1:35" ht="15.75" customHeight="1" x14ac:dyDescent="0.4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</row>
    <row r="119" spans="1:35" ht="15.75" customHeight="1" x14ac:dyDescent="0.4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</row>
    <row r="120" spans="1:35" ht="15.75" customHeight="1" x14ac:dyDescent="0.4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</row>
    <row r="121" spans="1:35" ht="15.75" customHeight="1" x14ac:dyDescent="0.4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</row>
    <row r="122" spans="1:35" ht="15.75" customHeight="1" x14ac:dyDescent="0.4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ht="15.75" customHeight="1" x14ac:dyDescent="0.4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</row>
    <row r="124" spans="1:35" ht="15.75" customHeight="1" x14ac:dyDescent="0.4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</row>
    <row r="125" spans="1:35" ht="15.75" customHeight="1" x14ac:dyDescent="0.4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</row>
    <row r="126" spans="1:35" ht="15.75" customHeight="1" x14ac:dyDescent="0.4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</row>
    <row r="127" spans="1:35" ht="15.75" customHeight="1" x14ac:dyDescent="0.4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</row>
    <row r="128" spans="1:35" ht="15.75" customHeight="1" x14ac:dyDescent="0.4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</row>
    <row r="129" spans="1:35" ht="15.75" customHeight="1" x14ac:dyDescent="0.4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</row>
    <row r="130" spans="1:35" ht="15.75" customHeight="1" x14ac:dyDescent="0.4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</row>
    <row r="131" spans="1:35" ht="15.75" customHeight="1" x14ac:dyDescent="0.4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</row>
    <row r="132" spans="1:35" ht="15.75" customHeight="1" x14ac:dyDescent="0.4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</row>
    <row r="133" spans="1:35" ht="15.75" customHeight="1" x14ac:dyDescent="0.4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</row>
    <row r="134" spans="1:35" ht="15.75" customHeight="1" x14ac:dyDescent="0.4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ht="15.75" customHeight="1" x14ac:dyDescent="0.4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</row>
    <row r="136" spans="1:35" ht="15.75" customHeight="1" x14ac:dyDescent="0.4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</row>
    <row r="137" spans="1:35" ht="15.75" customHeight="1" x14ac:dyDescent="0.4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</row>
    <row r="138" spans="1:35" ht="15.75" customHeight="1" x14ac:dyDescent="0.4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</row>
    <row r="139" spans="1:35" ht="15.75" customHeight="1" x14ac:dyDescent="0.4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</row>
    <row r="140" spans="1:35" ht="15.75" customHeight="1" x14ac:dyDescent="0.4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</row>
    <row r="141" spans="1:35" ht="15.75" customHeight="1" x14ac:dyDescent="0.4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</row>
    <row r="142" spans="1:35" ht="15.75" customHeight="1" x14ac:dyDescent="0.4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</row>
    <row r="143" spans="1:35" ht="15.75" customHeight="1" x14ac:dyDescent="0.4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</row>
    <row r="144" spans="1:35" ht="15.75" customHeight="1" x14ac:dyDescent="0.4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ht="15.75" customHeight="1" x14ac:dyDescent="0.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</row>
    <row r="146" spans="1:35" ht="15.75" customHeight="1" x14ac:dyDescent="0.4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 ht="15.75" customHeight="1" x14ac:dyDescent="0.4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</row>
    <row r="148" spans="1:35" ht="15.75" customHeight="1" x14ac:dyDescent="0.4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49" spans="1:35" ht="15.75" customHeight="1" x14ac:dyDescent="0.4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</row>
    <row r="150" spans="1:35" ht="15.75" customHeight="1" x14ac:dyDescent="0.4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</row>
    <row r="151" spans="1:35" ht="15.75" customHeight="1" x14ac:dyDescent="0.4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</row>
    <row r="152" spans="1:35" ht="15.75" customHeight="1" x14ac:dyDescent="0.4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spans="1:35" ht="15.75" customHeight="1" x14ac:dyDescent="0.4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spans="1:35" ht="15.75" customHeight="1" x14ac:dyDescent="0.4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ht="15.75" customHeight="1" x14ac:dyDescent="0.4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ht="15.75" customHeight="1" x14ac:dyDescent="0.4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spans="1:35" ht="15.75" customHeight="1" x14ac:dyDescent="0.4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spans="1:35" ht="15.75" customHeight="1" x14ac:dyDescent="0.4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spans="1:35" ht="15.75" customHeight="1" x14ac:dyDescent="0.4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spans="1:35" ht="15.75" customHeight="1" x14ac:dyDescent="0.4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spans="1:35" ht="15.75" customHeight="1" x14ac:dyDescent="0.4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spans="1:35" ht="15.75" customHeight="1" x14ac:dyDescent="0.4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spans="1:35" ht="15.75" customHeight="1" x14ac:dyDescent="0.4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spans="1:35" ht="15.75" customHeight="1" x14ac:dyDescent="0.4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spans="1:35" ht="15.75" customHeight="1" x14ac:dyDescent="0.4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ht="15.75" customHeight="1" x14ac:dyDescent="0.4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spans="1:35" ht="15.75" customHeight="1" x14ac:dyDescent="0.4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spans="1:35" ht="15.75" customHeight="1" x14ac:dyDescent="0.4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spans="1:35" ht="15.75" customHeight="1" x14ac:dyDescent="0.4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spans="1:35" ht="15.75" customHeight="1" x14ac:dyDescent="0.4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spans="1:35" ht="15.75" customHeight="1" x14ac:dyDescent="0.4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spans="1:35" ht="15.75" customHeight="1" x14ac:dyDescent="0.4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spans="1:35" ht="15.75" customHeight="1" x14ac:dyDescent="0.4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spans="1:35" ht="15.75" customHeight="1" x14ac:dyDescent="0.4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spans="1:35" ht="15.75" customHeight="1" x14ac:dyDescent="0.4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ht="15.75" customHeight="1" x14ac:dyDescent="0.4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spans="1:35" ht="15.75" customHeight="1" x14ac:dyDescent="0.4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spans="1:35" ht="15.75" customHeight="1" x14ac:dyDescent="0.4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spans="1:35" ht="15.75" customHeight="1" x14ac:dyDescent="0.4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spans="1:35" ht="15.75" customHeight="1" x14ac:dyDescent="0.4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spans="1:35" ht="15.75" customHeight="1" x14ac:dyDescent="0.4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spans="1:35" ht="15.75" customHeight="1" x14ac:dyDescent="0.4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spans="1:35" ht="15.75" customHeight="1" x14ac:dyDescent="0.4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spans="1:35" ht="15.75" customHeight="1" x14ac:dyDescent="0.4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spans="1:35" ht="15.75" customHeight="1" x14ac:dyDescent="0.4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ht="15.75" customHeight="1" x14ac:dyDescent="0.4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spans="1:35" ht="15.75" customHeight="1" x14ac:dyDescent="0.4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spans="1:35" ht="15.75" customHeight="1" x14ac:dyDescent="0.4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spans="1:35" ht="15.75" customHeight="1" x14ac:dyDescent="0.4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spans="1:35" ht="15.75" customHeight="1" x14ac:dyDescent="0.4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spans="1:35" ht="15.75" customHeight="1" x14ac:dyDescent="0.4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spans="1:35" ht="15.75" customHeight="1" x14ac:dyDescent="0.4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spans="1:35" ht="15.75" customHeight="1" x14ac:dyDescent="0.4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spans="1:35" ht="15.75" customHeight="1" x14ac:dyDescent="0.4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spans="1:35" ht="15.75" customHeight="1" x14ac:dyDescent="0.4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ht="15.75" customHeight="1" x14ac:dyDescent="0.4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spans="1:35" ht="15.75" customHeight="1" x14ac:dyDescent="0.4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spans="1:35" ht="15.75" customHeight="1" x14ac:dyDescent="0.4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spans="1:35" ht="15.75" customHeight="1" x14ac:dyDescent="0.4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ht="15.75" customHeight="1" x14ac:dyDescent="0.4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spans="1:35" ht="15.75" customHeight="1" x14ac:dyDescent="0.4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spans="1:35" ht="15.75" customHeight="1" x14ac:dyDescent="0.4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spans="1:35" ht="15.75" customHeight="1" x14ac:dyDescent="0.4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spans="1:35" ht="15.75" customHeight="1" x14ac:dyDescent="0.4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spans="1:35" ht="15.75" customHeight="1" x14ac:dyDescent="0.4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spans="1:35" ht="15.75" customHeight="1" x14ac:dyDescent="0.4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spans="1:35" ht="15.75" customHeight="1" x14ac:dyDescent="0.4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spans="1:35" ht="15.75" customHeight="1" x14ac:dyDescent="0.4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spans="1:35" ht="15.75" customHeight="1" x14ac:dyDescent="0.4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spans="1:35" ht="15.75" customHeight="1" x14ac:dyDescent="0.4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spans="1:35" ht="15.75" customHeight="1" x14ac:dyDescent="0.4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ht="15.75" customHeight="1" x14ac:dyDescent="0.4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spans="1:35" ht="15.75" customHeight="1" x14ac:dyDescent="0.4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spans="1:35" ht="15.75" customHeight="1" x14ac:dyDescent="0.4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spans="1:35" ht="15.75" customHeight="1" x14ac:dyDescent="0.4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spans="1:35" ht="15.75" customHeight="1" x14ac:dyDescent="0.4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spans="1:35" ht="15.75" customHeight="1" x14ac:dyDescent="0.4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spans="1:35" ht="15.75" customHeight="1" x14ac:dyDescent="0.4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spans="1:35" ht="15.75" customHeight="1" x14ac:dyDescent="0.4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spans="1:35" ht="15.75" customHeight="1" x14ac:dyDescent="0.4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spans="1:35" ht="15.75" customHeight="1" x14ac:dyDescent="0.4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ht="15.75" customHeight="1" x14ac:dyDescent="0.4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spans="1:35" ht="15.75" customHeight="1" x14ac:dyDescent="0.4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spans="1:35" ht="15.75" customHeight="1" x14ac:dyDescent="0.4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spans="1:35" ht="15.75" customHeight="1" x14ac:dyDescent="0.4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spans="1:35" ht="15.75" customHeight="1" x14ac:dyDescent="0.4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spans="1:35" ht="15.75" customHeight="1" x14ac:dyDescent="0.4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spans="1:35" ht="15.75" customHeight="1" x14ac:dyDescent="0.4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spans="1:35" ht="15.75" customHeight="1" x14ac:dyDescent="0.4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spans="1:35" ht="15.75" customHeight="1" x14ac:dyDescent="0.4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spans="1:35" ht="15.75" customHeight="1" x14ac:dyDescent="0.4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ht="15.75" customHeight="1" x14ac:dyDescent="0.4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spans="1:35" ht="15.75" customHeight="1" x14ac:dyDescent="0.4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spans="1:35" ht="15.75" customHeight="1" x14ac:dyDescent="0.4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spans="1:35" ht="15.75" customHeight="1" x14ac:dyDescent="0.4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spans="1:35" ht="15.75" customHeight="1" x14ac:dyDescent="0.4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spans="1:35" ht="15.75" customHeight="1" x14ac:dyDescent="0.4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spans="1:35" ht="15.75" customHeight="1" x14ac:dyDescent="0.4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spans="1:35" ht="15.75" customHeight="1" x14ac:dyDescent="0.4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spans="1:35" ht="15.75" customHeight="1" x14ac:dyDescent="0.4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spans="1:35" ht="15.75" customHeight="1" x14ac:dyDescent="0.4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ht="15.75" customHeight="1" x14ac:dyDescent="0.4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spans="1:35" ht="15.75" customHeight="1" x14ac:dyDescent="0.4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spans="1:35" ht="15.75" customHeight="1" x14ac:dyDescent="0.4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spans="1:35" ht="15.75" customHeight="1" x14ac:dyDescent="0.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spans="1:35" ht="15.75" customHeight="1" x14ac:dyDescent="0.4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spans="1:35" ht="15.75" customHeight="1" x14ac:dyDescent="0.4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spans="1:35" ht="15.75" customHeight="1" x14ac:dyDescent="0.4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spans="1:35" ht="15.75" customHeight="1" x14ac:dyDescent="0.4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spans="1:35" ht="15.75" customHeight="1" x14ac:dyDescent="0.4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spans="1:35" ht="15.75" customHeight="1" x14ac:dyDescent="0.4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ht="15.75" customHeight="1" x14ac:dyDescent="0.4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spans="1:35" ht="15.75" customHeight="1" x14ac:dyDescent="0.4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spans="1:35" ht="15.75" customHeight="1" x14ac:dyDescent="0.4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spans="1:35" ht="15.75" customHeight="1" x14ac:dyDescent="0.4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ht="15.75" customHeight="1" x14ac:dyDescent="0.4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spans="1:35" ht="15.75" customHeight="1" x14ac:dyDescent="0.4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spans="1:35" ht="15.75" customHeight="1" x14ac:dyDescent="0.4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spans="1:35" ht="15.75" customHeight="1" x14ac:dyDescent="0.4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spans="1:35" ht="15.75" customHeight="1" x14ac:dyDescent="0.4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ht="15.75" customHeight="1" x14ac:dyDescent="0.4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spans="1:35" ht="15.75" customHeight="1" x14ac:dyDescent="0.4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spans="1:35" ht="15.75" customHeight="1" x14ac:dyDescent="0.4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spans="1:35" ht="15.75" customHeight="1" x14ac:dyDescent="0.4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spans="1:35" ht="15.75" customHeight="1" x14ac:dyDescent="0.4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spans="1:35" ht="15.75" customHeight="1" x14ac:dyDescent="0.4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spans="1:35" ht="15.75" customHeight="1" x14ac:dyDescent="0.4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ht="15.75" customHeight="1" x14ac:dyDescent="0.4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spans="1:35" ht="15.75" customHeight="1" x14ac:dyDescent="0.4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spans="1:35" ht="15.75" customHeight="1" x14ac:dyDescent="0.4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spans="1:35" ht="15.75" customHeight="1" x14ac:dyDescent="0.4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spans="1:35" ht="15.75" customHeight="1" x14ac:dyDescent="0.4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spans="1:35" ht="15.75" customHeight="1" x14ac:dyDescent="0.4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ht="15.75" customHeight="1" x14ac:dyDescent="0.4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spans="1:35" ht="15.75" customHeight="1" x14ac:dyDescent="0.4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spans="1:35" ht="15.75" customHeight="1" x14ac:dyDescent="0.4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spans="1:35" ht="15.75" customHeight="1" x14ac:dyDescent="0.4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spans="1:35" ht="15.75" customHeight="1" x14ac:dyDescent="0.4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spans="1:35" ht="15.75" customHeight="1" x14ac:dyDescent="0.4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ht="15.75" customHeight="1" x14ac:dyDescent="0.4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spans="1:35" ht="15.75" customHeight="1" x14ac:dyDescent="0.4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spans="1:35" ht="15.75" customHeight="1" x14ac:dyDescent="0.4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spans="1:35" ht="15.75" customHeight="1" x14ac:dyDescent="0.4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spans="1:35" ht="15.75" customHeight="1" x14ac:dyDescent="0.4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spans="1:35" ht="15.75" customHeight="1" x14ac:dyDescent="0.4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ht="15.75" customHeight="1" x14ac:dyDescent="0.4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spans="1:35" ht="15.75" customHeight="1" x14ac:dyDescent="0.4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spans="1:35" ht="15.75" customHeight="1" x14ac:dyDescent="0.4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spans="1:35" ht="15.75" customHeight="1" x14ac:dyDescent="0.4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spans="1:35" ht="15.75" customHeight="1" x14ac:dyDescent="0.4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spans="1:35" ht="15.75" customHeight="1" x14ac:dyDescent="0.4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spans="1:35" ht="15.75" customHeight="1" x14ac:dyDescent="0.4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spans="1:35" ht="15.75" customHeight="1" x14ac:dyDescent="0.4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spans="1:35" ht="15.75" customHeight="1" x14ac:dyDescent="0.4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spans="1:35" ht="15.75" customHeight="1" x14ac:dyDescent="0.4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spans="1:35" ht="15.75" customHeight="1" x14ac:dyDescent="0.4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spans="1:35" ht="15.75" customHeight="1" x14ac:dyDescent="0.4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spans="1:35" ht="15.75" customHeight="1" x14ac:dyDescent="0.4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spans="1:35" ht="15.75" customHeight="1" x14ac:dyDescent="0.4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spans="1:35" ht="15.75" customHeight="1" x14ac:dyDescent="0.4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spans="1:35" ht="15.75" customHeight="1" x14ac:dyDescent="0.4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spans="1:35" ht="15.75" customHeight="1" x14ac:dyDescent="0.4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spans="1:35" ht="15.75" customHeight="1" x14ac:dyDescent="0.4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spans="1:35" ht="15.75" customHeight="1" x14ac:dyDescent="0.4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spans="1:35" ht="15.75" customHeight="1" x14ac:dyDescent="0.4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spans="1:35" ht="15.75" customHeight="1" x14ac:dyDescent="0.4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spans="1:35" ht="15.75" customHeight="1" x14ac:dyDescent="0.4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spans="1:35" ht="15.75" customHeight="1" x14ac:dyDescent="0.4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spans="1:35" ht="15.75" customHeight="1" x14ac:dyDescent="0.4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spans="1:35" ht="15.75" customHeight="1" x14ac:dyDescent="0.4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spans="1:35" ht="15.75" customHeight="1" x14ac:dyDescent="0.4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spans="1:35" ht="15.75" customHeight="1" x14ac:dyDescent="0.4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spans="1:35" ht="15.75" customHeight="1" x14ac:dyDescent="0.4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spans="1:35" ht="15.75" customHeight="1" x14ac:dyDescent="0.4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spans="1:35" ht="15.75" customHeight="1" x14ac:dyDescent="0.4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spans="1:35" ht="15.75" customHeight="1" x14ac:dyDescent="0.4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spans="1:35" ht="15.75" customHeight="1" x14ac:dyDescent="0.4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spans="1:35" ht="15.75" customHeight="1" x14ac:dyDescent="0.4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spans="1:35" ht="15.75" customHeight="1" x14ac:dyDescent="0.4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spans="1:35" ht="15.75" customHeight="1" x14ac:dyDescent="0.4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spans="1:35" ht="15.75" customHeight="1" x14ac:dyDescent="0.4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spans="1:35" ht="15.75" customHeight="1" x14ac:dyDescent="0.4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spans="1:35" ht="15.75" customHeight="1" x14ac:dyDescent="0.4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spans="1:35" ht="15.75" customHeight="1" x14ac:dyDescent="0.4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spans="1:35" ht="15.75" customHeight="1" x14ac:dyDescent="0.4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spans="1:35" ht="15.75" customHeight="1" x14ac:dyDescent="0.4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spans="1:35" ht="15.75" customHeight="1" x14ac:dyDescent="0.4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spans="1:35" ht="15.75" customHeight="1" x14ac:dyDescent="0.4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spans="1:35" ht="15.75" customHeight="1" x14ac:dyDescent="0.4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spans="1:35" ht="15.75" customHeight="1" x14ac:dyDescent="0.4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spans="1:35" ht="15.75" customHeight="1" x14ac:dyDescent="0.4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spans="1:35" ht="15.75" customHeight="1" x14ac:dyDescent="0.4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spans="1:35" ht="15.75" customHeight="1" x14ac:dyDescent="0.4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spans="1:35" ht="15.75" customHeight="1" x14ac:dyDescent="0.4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spans="1:35" ht="15.75" customHeight="1" x14ac:dyDescent="0.4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spans="1:35" ht="15.75" customHeight="1" x14ac:dyDescent="0.4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spans="1:35" ht="15.75" customHeight="1" x14ac:dyDescent="0.4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spans="1:35" ht="15.75" customHeight="1" x14ac:dyDescent="0.4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spans="1:35" ht="15.75" customHeight="1" x14ac:dyDescent="0.4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spans="1:35" ht="15.75" customHeight="1" x14ac:dyDescent="0.4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spans="1:35" ht="15.75" customHeight="1" x14ac:dyDescent="0.4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spans="1:35" ht="15.75" customHeight="1" x14ac:dyDescent="0.4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spans="1:35" ht="15.75" customHeight="1" x14ac:dyDescent="0.4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spans="1:35" ht="15.75" customHeight="1" x14ac:dyDescent="0.4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spans="1:35" ht="15.75" customHeight="1" x14ac:dyDescent="0.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spans="1:35" ht="15.75" customHeight="1" x14ac:dyDescent="0.4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spans="1:35" ht="15.75" customHeight="1" x14ac:dyDescent="0.4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spans="1:35" ht="15.75" customHeight="1" x14ac:dyDescent="0.4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spans="1:35" ht="15.75" customHeight="1" x14ac:dyDescent="0.4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spans="1:35" ht="15.75" customHeight="1" x14ac:dyDescent="0.4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spans="1:35" ht="15.75" customHeight="1" x14ac:dyDescent="0.4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spans="1:35" ht="15.75" customHeight="1" x14ac:dyDescent="0.4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spans="1:35" ht="15.75" customHeight="1" x14ac:dyDescent="0.4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spans="1:35" ht="15.75" customHeight="1" x14ac:dyDescent="0.4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</row>
    <row r="355" spans="1:35" ht="15.75" customHeight="1" x14ac:dyDescent="0.4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</row>
    <row r="356" spans="1:35" ht="15.75" customHeight="1" x14ac:dyDescent="0.4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</row>
    <row r="357" spans="1:35" ht="15.75" customHeight="1" x14ac:dyDescent="0.4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</row>
    <row r="358" spans="1:35" ht="15.75" customHeight="1" x14ac:dyDescent="0.4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</row>
    <row r="359" spans="1:35" ht="15.75" customHeight="1" x14ac:dyDescent="0.4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</row>
    <row r="360" spans="1:35" ht="15.75" customHeight="1" x14ac:dyDescent="0.4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</row>
    <row r="361" spans="1:35" ht="15.75" customHeight="1" x14ac:dyDescent="0.4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</row>
    <row r="362" spans="1:35" ht="15.75" customHeight="1" x14ac:dyDescent="0.4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</row>
    <row r="363" spans="1:35" ht="15.75" customHeight="1" x14ac:dyDescent="0.4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</row>
    <row r="364" spans="1:35" ht="15.75" customHeight="1" x14ac:dyDescent="0.4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</row>
    <row r="365" spans="1:35" ht="15.75" customHeight="1" x14ac:dyDescent="0.4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</row>
    <row r="366" spans="1:35" ht="15.75" customHeight="1" x14ac:dyDescent="0.4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</row>
    <row r="367" spans="1:35" ht="15.75" customHeight="1" x14ac:dyDescent="0.4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</row>
    <row r="368" spans="1:35" ht="15.75" customHeight="1" x14ac:dyDescent="0.4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</row>
    <row r="369" spans="1:35" ht="15.75" customHeight="1" x14ac:dyDescent="0.4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</row>
    <row r="370" spans="1:35" ht="15.75" customHeight="1" x14ac:dyDescent="0.4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</row>
    <row r="371" spans="1:35" ht="15.75" customHeight="1" x14ac:dyDescent="0.4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</row>
    <row r="372" spans="1:35" ht="15.75" customHeight="1" x14ac:dyDescent="0.4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</row>
    <row r="373" spans="1:35" ht="15.75" customHeight="1" x14ac:dyDescent="0.4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ht="15.75" customHeight="1" x14ac:dyDescent="0.4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</row>
    <row r="375" spans="1:35" ht="15.75" customHeight="1" x14ac:dyDescent="0.4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</row>
    <row r="376" spans="1:35" ht="15.75" customHeight="1" x14ac:dyDescent="0.4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</row>
    <row r="377" spans="1:35" ht="15.75" customHeight="1" x14ac:dyDescent="0.4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</row>
    <row r="378" spans="1:35" ht="15.75" customHeight="1" x14ac:dyDescent="0.4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</row>
    <row r="379" spans="1:35" ht="15.75" customHeight="1" x14ac:dyDescent="0.4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</row>
    <row r="380" spans="1:35" ht="15.75" customHeight="1" x14ac:dyDescent="0.4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</row>
    <row r="381" spans="1:35" ht="15.75" customHeight="1" x14ac:dyDescent="0.4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</row>
    <row r="382" spans="1:35" ht="15.75" customHeight="1" x14ac:dyDescent="0.4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</row>
    <row r="383" spans="1:35" ht="15.75" customHeight="1" x14ac:dyDescent="0.4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</row>
    <row r="384" spans="1:35" ht="15.75" customHeight="1" x14ac:dyDescent="0.4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</row>
    <row r="385" spans="1:35" ht="15.75" customHeight="1" x14ac:dyDescent="0.4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</row>
    <row r="386" spans="1:35" ht="15.75" customHeight="1" x14ac:dyDescent="0.4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</row>
    <row r="387" spans="1:35" ht="15.75" customHeight="1" x14ac:dyDescent="0.4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</row>
    <row r="388" spans="1:35" ht="15.75" customHeight="1" x14ac:dyDescent="0.4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</row>
    <row r="389" spans="1:35" ht="15.75" customHeight="1" x14ac:dyDescent="0.4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</row>
    <row r="390" spans="1:35" ht="15.75" customHeight="1" x14ac:dyDescent="0.4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</row>
    <row r="391" spans="1:35" ht="15.75" customHeight="1" x14ac:dyDescent="0.4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</row>
    <row r="392" spans="1:35" ht="15.75" customHeight="1" x14ac:dyDescent="0.4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</row>
    <row r="393" spans="1:35" ht="15.75" customHeight="1" x14ac:dyDescent="0.4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</row>
    <row r="394" spans="1:35" ht="15.75" customHeight="1" x14ac:dyDescent="0.4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</row>
    <row r="395" spans="1:35" ht="15.75" customHeight="1" x14ac:dyDescent="0.4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</row>
    <row r="396" spans="1:35" ht="15.75" customHeight="1" x14ac:dyDescent="0.4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</row>
    <row r="397" spans="1:35" ht="15.75" customHeight="1" x14ac:dyDescent="0.4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</row>
    <row r="398" spans="1:35" ht="15.75" customHeight="1" x14ac:dyDescent="0.4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</row>
    <row r="399" spans="1:35" ht="15.75" customHeight="1" x14ac:dyDescent="0.4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</row>
    <row r="400" spans="1:35" ht="15.75" customHeight="1" x14ac:dyDescent="0.4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</row>
    <row r="401" spans="1:35" ht="15.75" customHeight="1" x14ac:dyDescent="0.4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</row>
    <row r="402" spans="1:35" ht="15.75" customHeight="1" x14ac:dyDescent="0.4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</row>
    <row r="403" spans="1:35" ht="15.75" customHeight="1" x14ac:dyDescent="0.4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</row>
    <row r="404" spans="1:35" ht="15.75" customHeight="1" x14ac:dyDescent="0.4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</row>
    <row r="405" spans="1:35" ht="15.75" customHeight="1" x14ac:dyDescent="0.4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</row>
    <row r="406" spans="1:35" ht="15.75" customHeight="1" x14ac:dyDescent="0.4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</row>
    <row r="407" spans="1:35" ht="15.75" customHeight="1" x14ac:dyDescent="0.4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</row>
    <row r="408" spans="1:35" ht="15.75" customHeight="1" x14ac:dyDescent="0.4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</row>
    <row r="409" spans="1:35" ht="15.75" customHeight="1" x14ac:dyDescent="0.4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</row>
    <row r="410" spans="1:35" ht="15.75" customHeight="1" x14ac:dyDescent="0.4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</row>
    <row r="411" spans="1:35" ht="15.75" customHeight="1" x14ac:dyDescent="0.4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</row>
    <row r="412" spans="1:35" ht="15.75" customHeight="1" x14ac:dyDescent="0.4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</row>
    <row r="413" spans="1:35" ht="15.75" customHeight="1" x14ac:dyDescent="0.4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</row>
    <row r="414" spans="1:35" ht="15.75" customHeight="1" x14ac:dyDescent="0.4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</row>
    <row r="415" spans="1:35" ht="15.75" customHeight="1" x14ac:dyDescent="0.4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</row>
    <row r="416" spans="1:35" ht="15.75" customHeight="1" x14ac:dyDescent="0.4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</row>
    <row r="417" spans="1:35" ht="15.75" customHeight="1" x14ac:dyDescent="0.4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</row>
    <row r="418" spans="1:35" ht="15.75" customHeight="1" x14ac:dyDescent="0.4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</row>
    <row r="419" spans="1:35" ht="15.75" customHeight="1" x14ac:dyDescent="0.4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</row>
    <row r="420" spans="1:35" ht="15.75" customHeight="1" x14ac:dyDescent="0.4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</row>
    <row r="421" spans="1:35" ht="15.75" customHeight="1" x14ac:dyDescent="0.4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</row>
    <row r="422" spans="1:35" ht="15.75" customHeight="1" x14ac:dyDescent="0.4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</row>
    <row r="423" spans="1:35" ht="15.75" customHeight="1" x14ac:dyDescent="0.4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</row>
    <row r="424" spans="1:35" ht="15.75" customHeight="1" x14ac:dyDescent="0.4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</row>
    <row r="425" spans="1:35" ht="15.75" customHeight="1" x14ac:dyDescent="0.4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</row>
    <row r="426" spans="1:35" ht="15.75" customHeight="1" x14ac:dyDescent="0.4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</row>
    <row r="427" spans="1:35" ht="15.75" customHeight="1" x14ac:dyDescent="0.4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</row>
    <row r="428" spans="1:35" ht="15.75" customHeight="1" x14ac:dyDescent="0.4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</row>
    <row r="429" spans="1:35" ht="15.75" customHeight="1" x14ac:dyDescent="0.4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</row>
    <row r="430" spans="1:35" ht="15.75" customHeight="1" x14ac:dyDescent="0.4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</row>
    <row r="431" spans="1:35" ht="15.75" customHeight="1" x14ac:dyDescent="0.4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</row>
    <row r="432" spans="1:35" ht="15.75" customHeight="1" x14ac:dyDescent="0.4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</row>
    <row r="433" spans="1:35" ht="15.75" customHeight="1" x14ac:dyDescent="0.4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</row>
    <row r="434" spans="1:35" ht="15.75" customHeight="1" x14ac:dyDescent="0.4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</row>
    <row r="435" spans="1:35" ht="15.75" customHeight="1" x14ac:dyDescent="0.4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</row>
    <row r="436" spans="1:35" ht="15.75" customHeight="1" x14ac:dyDescent="0.4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</row>
    <row r="437" spans="1:35" ht="15.75" customHeight="1" x14ac:dyDescent="0.4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</row>
    <row r="438" spans="1:35" ht="15.75" customHeight="1" x14ac:dyDescent="0.4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</row>
    <row r="439" spans="1:35" ht="15.75" customHeight="1" x14ac:dyDescent="0.4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</row>
    <row r="440" spans="1:35" ht="15.75" customHeight="1" x14ac:dyDescent="0.4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</row>
    <row r="441" spans="1:35" ht="15.75" customHeight="1" x14ac:dyDescent="0.4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</row>
    <row r="442" spans="1:35" ht="15.75" customHeight="1" x14ac:dyDescent="0.4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</row>
    <row r="443" spans="1:35" ht="15.75" customHeight="1" x14ac:dyDescent="0.4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</row>
    <row r="444" spans="1:35" ht="15.75" customHeight="1" x14ac:dyDescent="0.4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</row>
    <row r="445" spans="1:35" ht="15.75" customHeight="1" x14ac:dyDescent="0.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</row>
    <row r="446" spans="1:35" ht="15.75" customHeight="1" x14ac:dyDescent="0.4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</row>
    <row r="447" spans="1:35" ht="15.75" customHeight="1" x14ac:dyDescent="0.4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</row>
    <row r="448" spans="1:35" ht="15.75" customHeight="1" x14ac:dyDescent="0.4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</row>
    <row r="449" spans="1:35" ht="15.75" customHeight="1" x14ac:dyDescent="0.4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</row>
    <row r="450" spans="1:35" ht="15.75" customHeight="1" x14ac:dyDescent="0.4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ht="15.75" customHeight="1" x14ac:dyDescent="0.4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</row>
    <row r="452" spans="1:35" ht="15.75" customHeight="1" x14ac:dyDescent="0.4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</row>
    <row r="453" spans="1:35" ht="15.75" customHeight="1" x14ac:dyDescent="0.4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</row>
    <row r="454" spans="1:35" ht="15.75" customHeight="1" x14ac:dyDescent="0.4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</row>
    <row r="455" spans="1:35" ht="15.75" customHeight="1" x14ac:dyDescent="0.4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</row>
    <row r="456" spans="1:35" ht="15.75" customHeight="1" x14ac:dyDescent="0.4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</row>
    <row r="457" spans="1:35" ht="15.75" customHeight="1" x14ac:dyDescent="0.4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</row>
    <row r="458" spans="1:35" ht="15.75" customHeight="1" x14ac:dyDescent="0.4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</row>
    <row r="459" spans="1:35" ht="15.75" customHeight="1" x14ac:dyDescent="0.4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</row>
    <row r="460" spans="1:35" ht="15.75" customHeight="1" x14ac:dyDescent="0.4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</row>
    <row r="461" spans="1:35" ht="15.75" customHeight="1" x14ac:dyDescent="0.4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</row>
    <row r="462" spans="1:35" ht="15.75" customHeight="1" x14ac:dyDescent="0.4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</row>
    <row r="463" spans="1:35" ht="15.75" customHeight="1" x14ac:dyDescent="0.4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</row>
    <row r="464" spans="1:35" ht="15.75" customHeight="1" x14ac:dyDescent="0.4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</row>
    <row r="465" spans="1:35" ht="15.75" customHeight="1" x14ac:dyDescent="0.4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</row>
    <row r="466" spans="1:35" ht="15.75" customHeight="1" x14ac:dyDescent="0.4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</row>
    <row r="467" spans="1:35" ht="15.75" customHeight="1" x14ac:dyDescent="0.4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</row>
    <row r="468" spans="1:35" ht="15.75" customHeight="1" x14ac:dyDescent="0.4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</row>
    <row r="469" spans="1:35" ht="15.75" customHeight="1" x14ac:dyDescent="0.4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</row>
    <row r="470" spans="1:35" ht="15.75" customHeight="1" x14ac:dyDescent="0.4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</row>
    <row r="471" spans="1:35" ht="15.75" customHeight="1" x14ac:dyDescent="0.4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</row>
    <row r="472" spans="1:35" ht="15.75" customHeight="1" x14ac:dyDescent="0.4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</row>
    <row r="473" spans="1:35" ht="15.75" customHeight="1" x14ac:dyDescent="0.4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</row>
    <row r="474" spans="1:35" ht="15.75" customHeight="1" x14ac:dyDescent="0.4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</row>
    <row r="475" spans="1:35" ht="15.75" customHeight="1" x14ac:dyDescent="0.4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</row>
    <row r="476" spans="1:35" ht="15.75" customHeight="1" x14ac:dyDescent="0.4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</row>
    <row r="477" spans="1:35" ht="15.75" customHeight="1" x14ac:dyDescent="0.4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</row>
    <row r="478" spans="1:35" ht="15.75" customHeight="1" x14ac:dyDescent="0.4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</row>
    <row r="479" spans="1:35" ht="15.75" customHeight="1" x14ac:dyDescent="0.4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</row>
    <row r="480" spans="1:35" ht="15.75" customHeight="1" x14ac:dyDescent="0.4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</row>
    <row r="481" spans="1:35" ht="15.75" customHeight="1" x14ac:dyDescent="0.4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</row>
    <row r="482" spans="1:35" ht="15.75" customHeight="1" x14ac:dyDescent="0.4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</row>
    <row r="483" spans="1:35" ht="15.75" customHeight="1" x14ac:dyDescent="0.4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</row>
    <row r="484" spans="1:35" ht="15.75" customHeight="1" x14ac:dyDescent="0.4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</row>
    <row r="485" spans="1:35" ht="15.75" customHeight="1" x14ac:dyDescent="0.4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</row>
    <row r="486" spans="1:35" ht="15.75" customHeight="1" x14ac:dyDescent="0.4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</row>
    <row r="487" spans="1:35" ht="15.75" customHeight="1" x14ac:dyDescent="0.4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</row>
    <row r="488" spans="1:35" ht="15.75" customHeight="1" x14ac:dyDescent="0.4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</row>
    <row r="489" spans="1:35" ht="15.75" customHeight="1" x14ac:dyDescent="0.4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</row>
    <row r="490" spans="1:35" ht="15.75" customHeight="1" x14ac:dyDescent="0.4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</row>
    <row r="491" spans="1:35" ht="15.75" customHeight="1" x14ac:dyDescent="0.4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</row>
    <row r="492" spans="1:35" ht="15.75" customHeight="1" x14ac:dyDescent="0.4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</row>
    <row r="493" spans="1:35" ht="15.75" customHeight="1" x14ac:dyDescent="0.4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</row>
    <row r="494" spans="1:35" ht="15.75" customHeight="1" x14ac:dyDescent="0.4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</row>
    <row r="495" spans="1:35" ht="15.75" customHeight="1" x14ac:dyDescent="0.4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</row>
    <row r="496" spans="1:35" ht="15.75" customHeight="1" x14ac:dyDescent="0.4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</row>
    <row r="497" spans="1:35" ht="15.75" customHeight="1" x14ac:dyDescent="0.4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</row>
    <row r="498" spans="1:35" ht="15.75" customHeight="1" x14ac:dyDescent="0.4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</row>
    <row r="499" spans="1:35" ht="15.75" customHeight="1" x14ac:dyDescent="0.4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5.75" customHeight="1" x14ac:dyDescent="0.4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</row>
    <row r="501" spans="1:35" ht="15.75" customHeight="1" x14ac:dyDescent="0.4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5.75" customHeight="1" x14ac:dyDescent="0.4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5.75" customHeight="1" x14ac:dyDescent="0.4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5.75" customHeight="1" x14ac:dyDescent="0.4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5.75" customHeight="1" x14ac:dyDescent="0.4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5.75" customHeight="1" x14ac:dyDescent="0.4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5.75" customHeight="1" x14ac:dyDescent="0.4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5.75" customHeight="1" x14ac:dyDescent="0.4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5.75" customHeight="1" x14ac:dyDescent="0.4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5.75" customHeight="1" x14ac:dyDescent="0.4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5.75" customHeight="1" x14ac:dyDescent="0.4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5.75" customHeight="1" x14ac:dyDescent="0.4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5.75" customHeight="1" x14ac:dyDescent="0.4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5.75" customHeight="1" x14ac:dyDescent="0.4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5.75" customHeight="1" x14ac:dyDescent="0.4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5.75" customHeight="1" x14ac:dyDescent="0.4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5.75" customHeight="1" x14ac:dyDescent="0.4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5.75" customHeight="1" x14ac:dyDescent="0.4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5.75" customHeight="1" x14ac:dyDescent="0.4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5.75" customHeight="1" x14ac:dyDescent="0.4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5.75" customHeight="1" x14ac:dyDescent="0.4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5.75" customHeight="1" x14ac:dyDescent="0.4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5.75" customHeight="1" x14ac:dyDescent="0.4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5.75" customHeight="1" x14ac:dyDescent="0.4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5.75" customHeight="1" x14ac:dyDescent="0.4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5.75" customHeight="1" x14ac:dyDescent="0.4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5.75" customHeight="1" x14ac:dyDescent="0.4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5.75" customHeight="1" x14ac:dyDescent="0.4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5.75" customHeight="1" x14ac:dyDescent="0.4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5.75" customHeight="1" x14ac:dyDescent="0.4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5.75" customHeight="1" x14ac:dyDescent="0.4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5.75" customHeight="1" x14ac:dyDescent="0.4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5.75" customHeight="1" x14ac:dyDescent="0.4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5.75" customHeight="1" x14ac:dyDescent="0.4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5.75" customHeight="1" x14ac:dyDescent="0.4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5.75" customHeight="1" x14ac:dyDescent="0.4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5.75" customHeight="1" x14ac:dyDescent="0.4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5.75" customHeight="1" x14ac:dyDescent="0.4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5.75" customHeight="1" x14ac:dyDescent="0.4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5.75" customHeight="1" x14ac:dyDescent="0.4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5.75" customHeight="1" x14ac:dyDescent="0.4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5.75" customHeight="1" x14ac:dyDescent="0.4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5.75" customHeight="1" x14ac:dyDescent="0.4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5.75" customHeight="1" x14ac:dyDescent="0.4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5.75" customHeight="1" x14ac:dyDescent="0.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5.75" customHeight="1" x14ac:dyDescent="0.4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5.75" customHeight="1" x14ac:dyDescent="0.4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5.75" customHeight="1" x14ac:dyDescent="0.4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5.75" customHeight="1" x14ac:dyDescent="0.4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5.75" customHeight="1" x14ac:dyDescent="0.4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5.75" customHeight="1" x14ac:dyDescent="0.4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5.75" customHeight="1" x14ac:dyDescent="0.4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5.75" customHeight="1" x14ac:dyDescent="0.4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5.75" customHeight="1" x14ac:dyDescent="0.4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5.75" customHeight="1" x14ac:dyDescent="0.4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5.75" customHeight="1" x14ac:dyDescent="0.4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5.75" customHeight="1" x14ac:dyDescent="0.4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5.75" customHeight="1" x14ac:dyDescent="0.4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5.75" customHeight="1" x14ac:dyDescent="0.4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5.75" customHeight="1" x14ac:dyDescent="0.4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5.75" customHeight="1" x14ac:dyDescent="0.4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5.75" customHeight="1" x14ac:dyDescent="0.4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5.75" customHeight="1" x14ac:dyDescent="0.4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5.75" customHeight="1" x14ac:dyDescent="0.4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5.75" customHeight="1" x14ac:dyDescent="0.4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5.75" customHeight="1" x14ac:dyDescent="0.4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5.75" customHeight="1" x14ac:dyDescent="0.4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5.75" customHeight="1" x14ac:dyDescent="0.4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5.75" customHeight="1" x14ac:dyDescent="0.4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5.75" customHeight="1" x14ac:dyDescent="0.4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5.75" customHeight="1" x14ac:dyDescent="0.4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5.75" customHeight="1" x14ac:dyDescent="0.4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5.75" customHeight="1" x14ac:dyDescent="0.4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5.75" customHeight="1" x14ac:dyDescent="0.4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5.75" customHeight="1" x14ac:dyDescent="0.4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5.75" customHeight="1" x14ac:dyDescent="0.4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5.75" customHeight="1" x14ac:dyDescent="0.4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5.75" customHeight="1" x14ac:dyDescent="0.4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5.75" customHeight="1" x14ac:dyDescent="0.4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5.75" customHeight="1" x14ac:dyDescent="0.4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5.75" customHeight="1" x14ac:dyDescent="0.4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5.75" customHeight="1" x14ac:dyDescent="0.4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5.75" customHeight="1" x14ac:dyDescent="0.4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5.75" customHeight="1" x14ac:dyDescent="0.4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5.75" customHeight="1" x14ac:dyDescent="0.4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5.75" customHeight="1" x14ac:dyDescent="0.4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5.75" customHeight="1" x14ac:dyDescent="0.4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5.75" customHeight="1" x14ac:dyDescent="0.4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5.75" customHeight="1" x14ac:dyDescent="0.4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5.75" customHeight="1" x14ac:dyDescent="0.4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5.75" customHeight="1" x14ac:dyDescent="0.4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5.75" customHeight="1" x14ac:dyDescent="0.4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5.75" customHeight="1" x14ac:dyDescent="0.4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5.75" customHeight="1" x14ac:dyDescent="0.4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5.75" customHeight="1" x14ac:dyDescent="0.4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5.75" customHeight="1" x14ac:dyDescent="0.4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5.75" customHeight="1" x14ac:dyDescent="0.4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5.75" customHeight="1" x14ac:dyDescent="0.4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5.75" customHeight="1" x14ac:dyDescent="0.4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5.75" customHeight="1" x14ac:dyDescent="0.4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5.75" customHeight="1" x14ac:dyDescent="0.4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5.75" customHeight="1" x14ac:dyDescent="0.4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5.75" customHeight="1" x14ac:dyDescent="0.4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5.75" customHeight="1" x14ac:dyDescent="0.4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5.75" customHeight="1" x14ac:dyDescent="0.4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5.75" customHeight="1" x14ac:dyDescent="0.4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5.75" customHeight="1" x14ac:dyDescent="0.4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5.75" customHeight="1" x14ac:dyDescent="0.4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5.75" customHeight="1" x14ac:dyDescent="0.4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5.75" customHeight="1" x14ac:dyDescent="0.4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5.75" customHeight="1" x14ac:dyDescent="0.4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5.75" customHeight="1" x14ac:dyDescent="0.4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5.75" customHeight="1" x14ac:dyDescent="0.4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5.75" customHeight="1" x14ac:dyDescent="0.4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5.75" customHeight="1" x14ac:dyDescent="0.4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5.75" customHeight="1" x14ac:dyDescent="0.4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5.75" customHeight="1" x14ac:dyDescent="0.4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5.75" customHeight="1" x14ac:dyDescent="0.4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5.75" customHeight="1" x14ac:dyDescent="0.4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5.75" customHeight="1" x14ac:dyDescent="0.4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5.75" customHeight="1" x14ac:dyDescent="0.4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5.75" customHeight="1" x14ac:dyDescent="0.4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5.75" customHeight="1" x14ac:dyDescent="0.4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5.75" customHeight="1" x14ac:dyDescent="0.4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5.75" customHeight="1" x14ac:dyDescent="0.4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5.75" customHeight="1" x14ac:dyDescent="0.4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5.75" customHeight="1" x14ac:dyDescent="0.4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5.75" customHeight="1" x14ac:dyDescent="0.4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5.75" customHeight="1" x14ac:dyDescent="0.4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5.75" customHeight="1" x14ac:dyDescent="0.4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5.75" customHeight="1" x14ac:dyDescent="0.4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5.75" customHeight="1" x14ac:dyDescent="0.4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5.75" customHeight="1" x14ac:dyDescent="0.4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5.75" customHeight="1" x14ac:dyDescent="0.4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5.75" customHeight="1" x14ac:dyDescent="0.4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5.75" customHeight="1" x14ac:dyDescent="0.4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5.75" customHeight="1" x14ac:dyDescent="0.4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5.75" customHeight="1" x14ac:dyDescent="0.4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5.75" customHeight="1" x14ac:dyDescent="0.4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5.75" customHeight="1" x14ac:dyDescent="0.4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5.75" customHeight="1" x14ac:dyDescent="0.4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5.75" customHeight="1" x14ac:dyDescent="0.4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5.75" customHeight="1" x14ac:dyDescent="0.4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5.75" customHeight="1" x14ac:dyDescent="0.4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5.75" customHeight="1" x14ac:dyDescent="0.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5.75" customHeight="1" x14ac:dyDescent="0.4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5.75" customHeight="1" x14ac:dyDescent="0.4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5.75" customHeight="1" x14ac:dyDescent="0.4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5.75" customHeight="1" x14ac:dyDescent="0.4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5.75" customHeight="1" x14ac:dyDescent="0.4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5.75" customHeight="1" x14ac:dyDescent="0.4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5.75" customHeight="1" x14ac:dyDescent="0.4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5.75" customHeight="1" x14ac:dyDescent="0.4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5.75" customHeight="1" x14ac:dyDescent="0.4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5.75" customHeight="1" x14ac:dyDescent="0.4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5.75" customHeight="1" x14ac:dyDescent="0.4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5.75" customHeight="1" x14ac:dyDescent="0.4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5.75" customHeight="1" x14ac:dyDescent="0.4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5.75" customHeight="1" x14ac:dyDescent="0.4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5.75" customHeight="1" x14ac:dyDescent="0.4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</sheetData>
  <phoneticPr fontId="26" type="noConversion"/>
  <pageMargins left="0.75" right="0.75" top="1" bottom="1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514DB0-97D5-4EAA-9AD1-D4625B08F156}">
          <x14:formula1>
            <xm:f>'Prem Earn'!$A$6:$A$12</xm:f>
          </x14:formula1>
          <xm:sqref>N9:N28</xm:sqref>
        </x14:dataValidation>
        <x14:dataValidation type="list" allowBlank="1" showInputMessage="1" showErrorMessage="1" xr:uid="{2ECE51DF-58BD-4DAA-81CD-F47F7E79C998}">
          <x14:formula1>
            <xm:f>LKU!$B$3:$B$20</xm:f>
          </x14:formula1>
          <xm:sqref>L9:L28</xm:sqref>
        </x14:dataValidation>
        <x14:dataValidation type="list" allowBlank="1" showInputMessage="1" showErrorMessage="1" xr:uid="{8D7FC542-D65D-4518-89DC-B5C590318F26}">
          <x14:formula1>
            <xm:f>LKU!$E$3:$E$56</xm:f>
          </x14:formula1>
          <xm:sqref>M9:M28</xm:sqref>
        </x14:dataValidation>
        <x14:dataValidation type="list" allowBlank="1" showInputMessage="1" showErrorMessage="1" xr:uid="{70B5E64E-8CB0-40F8-8F12-4DE65CF602F4}">
          <x14:formula1>
            <xm:f>LDF!$A$7:$A$32</xm:f>
          </x14:formula1>
          <xm:sqref>O9:O28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Z1038"/>
  <sheetViews>
    <sheetView zoomScaleNormal="100" workbookViewId="0"/>
  </sheetViews>
  <sheetFormatPr defaultColWidth="14.3984375" defaultRowHeight="15" customHeight="1" x14ac:dyDescent="0.45"/>
  <cols>
    <col min="1" max="1" width="32.73046875" customWidth="1"/>
    <col min="2" max="2" width="22" customWidth="1"/>
    <col min="3" max="3" width="28.73046875" customWidth="1"/>
    <col min="4" max="4" width="27.86328125" customWidth="1"/>
    <col min="5" max="5" width="18.86328125" customWidth="1"/>
    <col min="6" max="6" width="21.19921875" customWidth="1"/>
    <col min="7" max="7" width="16.73046875" customWidth="1"/>
    <col min="8" max="10" width="15" customWidth="1"/>
    <col min="11" max="23" width="12.73046875" customWidth="1"/>
    <col min="24" max="26" width="8.73046875" customWidth="1"/>
  </cols>
  <sheetData>
    <row r="1" spans="1:26" ht="15" customHeight="1" x14ac:dyDescent="0.45">
      <c r="A1" s="159" t="s">
        <v>46</v>
      </c>
      <c r="B1" s="20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45">
      <c r="A2" s="66" t="s">
        <v>24</v>
      </c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25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4.25" x14ac:dyDescent="0.45">
      <c r="A4" s="178"/>
      <c r="B4" s="13"/>
      <c r="C4" s="22"/>
      <c r="D4" s="60">
        <f>'Program Inputs'!B4</f>
        <v>2026</v>
      </c>
      <c r="E4" s="60">
        <f t="shared" ref="E4:W4" si="0">IF(D5=4,D4+1,D4)</f>
        <v>2026</v>
      </c>
      <c r="F4" s="60">
        <f t="shared" si="0"/>
        <v>2026</v>
      </c>
      <c r="G4" s="60">
        <f t="shared" si="0"/>
        <v>2027</v>
      </c>
      <c r="H4" s="60">
        <f t="shared" si="0"/>
        <v>2027</v>
      </c>
      <c r="I4" s="60">
        <f t="shared" si="0"/>
        <v>2027</v>
      </c>
      <c r="J4" s="60">
        <f t="shared" si="0"/>
        <v>2027</v>
      </c>
      <c r="K4" s="60">
        <f t="shared" si="0"/>
        <v>2028</v>
      </c>
      <c r="L4" s="60">
        <f t="shared" si="0"/>
        <v>2028</v>
      </c>
      <c r="M4" s="60">
        <f t="shared" si="0"/>
        <v>2028</v>
      </c>
      <c r="N4" s="60">
        <f t="shared" si="0"/>
        <v>2028</v>
      </c>
      <c r="O4" s="60">
        <f t="shared" si="0"/>
        <v>2029</v>
      </c>
      <c r="P4" s="60">
        <f t="shared" si="0"/>
        <v>2029</v>
      </c>
      <c r="Q4" s="60">
        <f t="shared" si="0"/>
        <v>2029</v>
      </c>
      <c r="R4" s="60">
        <f t="shared" si="0"/>
        <v>2029</v>
      </c>
      <c r="S4" s="60">
        <f t="shared" si="0"/>
        <v>2030</v>
      </c>
      <c r="T4" s="60">
        <f t="shared" si="0"/>
        <v>2030</v>
      </c>
      <c r="U4" s="60">
        <f t="shared" si="0"/>
        <v>2030</v>
      </c>
      <c r="V4" s="60">
        <f t="shared" si="0"/>
        <v>2030</v>
      </c>
      <c r="W4" s="60">
        <f t="shared" si="0"/>
        <v>2031</v>
      </c>
      <c r="X4" s="21"/>
      <c r="Y4" s="21"/>
      <c r="Z4" s="21"/>
    </row>
    <row r="5" spans="1:26" ht="15" customHeight="1" x14ac:dyDescent="0.45">
      <c r="A5" s="23" t="s">
        <v>214</v>
      </c>
      <c r="C5" s="21"/>
      <c r="D5" s="60">
        <f>'Program Inputs'!B5</f>
        <v>2</v>
      </c>
      <c r="E5" s="60">
        <f t="shared" ref="E5:W5" si="1">IF(D5=4,1,D5+1)</f>
        <v>3</v>
      </c>
      <c r="F5" s="60">
        <f t="shared" si="1"/>
        <v>4</v>
      </c>
      <c r="G5" s="60">
        <f t="shared" si="1"/>
        <v>1</v>
      </c>
      <c r="H5" s="60">
        <f t="shared" si="1"/>
        <v>2</v>
      </c>
      <c r="I5" s="60">
        <f t="shared" si="1"/>
        <v>3</v>
      </c>
      <c r="J5" s="60">
        <f t="shared" si="1"/>
        <v>4</v>
      </c>
      <c r="K5" s="60">
        <f t="shared" si="1"/>
        <v>1</v>
      </c>
      <c r="L5" s="60">
        <f t="shared" si="1"/>
        <v>2</v>
      </c>
      <c r="M5" s="60">
        <f t="shared" si="1"/>
        <v>3</v>
      </c>
      <c r="N5" s="60">
        <f t="shared" si="1"/>
        <v>4</v>
      </c>
      <c r="O5" s="60">
        <f t="shared" si="1"/>
        <v>1</v>
      </c>
      <c r="P5" s="60">
        <f t="shared" si="1"/>
        <v>2</v>
      </c>
      <c r="Q5" s="60">
        <f t="shared" si="1"/>
        <v>3</v>
      </c>
      <c r="R5" s="60">
        <f t="shared" si="1"/>
        <v>4</v>
      </c>
      <c r="S5" s="60">
        <f t="shared" si="1"/>
        <v>1</v>
      </c>
      <c r="T5" s="60">
        <f t="shared" si="1"/>
        <v>2</v>
      </c>
      <c r="U5" s="60">
        <f t="shared" si="1"/>
        <v>3</v>
      </c>
      <c r="V5" s="60">
        <f t="shared" si="1"/>
        <v>4</v>
      </c>
      <c r="W5" s="60">
        <f t="shared" si="1"/>
        <v>1</v>
      </c>
      <c r="X5" s="21"/>
      <c r="Y5" s="21"/>
      <c r="Z5" s="21"/>
    </row>
    <row r="6" spans="1:26" ht="15" customHeight="1" x14ac:dyDescent="0.45">
      <c r="A6" s="23" t="s">
        <v>47</v>
      </c>
      <c r="B6" s="23" t="s">
        <v>47</v>
      </c>
      <c r="C6" s="23" t="s">
        <v>26</v>
      </c>
      <c r="D6" s="3" t="str">
        <f>D4&amp;" Q"&amp;D5</f>
        <v>2026 Q2</v>
      </c>
      <c r="E6" s="3" t="str">
        <f>E4&amp;" Q"&amp;E5</f>
        <v>2026 Q3</v>
      </c>
      <c r="F6" s="3" t="str">
        <f>F4&amp;" Q"&amp;F5</f>
        <v>2026 Q4</v>
      </c>
      <c r="G6" s="3" t="str">
        <f>G4&amp;" Q"&amp;G5</f>
        <v>2027 Q1</v>
      </c>
      <c r="H6" s="3" t="str">
        <f>H4&amp;" Q"&amp;H5</f>
        <v>2027 Q2</v>
      </c>
      <c r="I6" s="3" t="str">
        <f>I4&amp;" Q"&amp;I5</f>
        <v>2027 Q3</v>
      </c>
      <c r="J6" s="3" t="str">
        <f>J4&amp;" Q"&amp;J5</f>
        <v>2027 Q4</v>
      </c>
      <c r="K6" s="3" t="str">
        <f>K4&amp;" Q"&amp;K5</f>
        <v>2028 Q1</v>
      </c>
      <c r="L6" s="3" t="str">
        <f>L4&amp;" Q"&amp;L5</f>
        <v>2028 Q2</v>
      </c>
      <c r="M6" s="3" t="str">
        <f>M4&amp;" Q"&amp;M5</f>
        <v>2028 Q3</v>
      </c>
      <c r="N6" s="3" t="str">
        <f>N4&amp;" Q"&amp;N5</f>
        <v>2028 Q4</v>
      </c>
      <c r="O6" s="3" t="str">
        <f>O4&amp;" Q"&amp;O5</f>
        <v>2029 Q1</v>
      </c>
      <c r="P6" s="3" t="str">
        <f>P4&amp;" Q"&amp;P5</f>
        <v>2029 Q2</v>
      </c>
      <c r="Q6" s="3" t="str">
        <f>Q4&amp;" Q"&amp;Q5</f>
        <v>2029 Q3</v>
      </c>
      <c r="R6" s="3" t="str">
        <f>R4&amp;" Q"&amp;R5</f>
        <v>2029 Q4</v>
      </c>
      <c r="S6" s="3" t="str">
        <f>S4&amp;" Q"&amp;S5</f>
        <v>2030 Q1</v>
      </c>
      <c r="T6" s="3" t="str">
        <f>T4&amp;" Q"&amp;T5</f>
        <v>2030 Q2</v>
      </c>
      <c r="U6" s="3" t="str">
        <f>U4&amp;" Q"&amp;U5</f>
        <v>2030 Q3</v>
      </c>
      <c r="V6" s="3" t="str">
        <f>V4&amp;" Q"&amp;V5</f>
        <v>2030 Q4</v>
      </c>
      <c r="W6" s="3" t="str">
        <f>W4&amp;" Q"&amp;W5</f>
        <v>2031 Q1</v>
      </c>
      <c r="X6" s="21"/>
      <c r="Y6" s="21"/>
      <c r="Z6" s="21"/>
    </row>
    <row r="7" spans="1:26" ht="15" customHeight="1" x14ac:dyDescent="0.45">
      <c r="A7" s="21" t="s">
        <v>55</v>
      </c>
      <c r="B7" s="21" t="str">
        <f>INDEX('Program Inputs'!$B$9:$B$28,MATCH(A7,'Program Inputs'!$A$9:$A$28,0))</f>
        <v>VI: Sports Refund</v>
      </c>
      <c r="C7" s="29" t="s">
        <v>91</v>
      </c>
      <c r="D7" s="30">
        <f>SUMIFS('Program Inputs'!$C:$C,'Program Inputs'!$A:$A,'Program Qtrly'!$A7)/4</f>
        <v>3000</v>
      </c>
      <c r="E7" s="30">
        <f>SUMIFS('Program Inputs'!$C:$C,'Program Inputs'!$A:$A,'Program Qtrly'!$A7)/4</f>
        <v>3000</v>
      </c>
      <c r="F7" s="30">
        <f>SUMIFS('Program Inputs'!$C:$C,'Program Inputs'!$A:$A,'Program Qtrly'!$A7)/4</f>
        <v>3000</v>
      </c>
      <c r="G7" s="30">
        <f>SUMIFS('Program Inputs'!$C:$C,'Program Inputs'!$A:$A,'Program Qtrly'!$A7)/4</f>
        <v>3000</v>
      </c>
      <c r="H7" s="30">
        <f>SUMIFS('Program Inputs'!$D:$D,'Program Inputs'!$A:$A,'Program Qtrly'!$A7)/4</f>
        <v>3750</v>
      </c>
      <c r="I7" s="30">
        <f>SUMIFS('Program Inputs'!$D:$D,'Program Inputs'!$A:$A,'Program Qtrly'!$A7)/4</f>
        <v>3750</v>
      </c>
      <c r="J7" s="30">
        <f>SUMIFS('Program Inputs'!$D:$D,'Program Inputs'!$A:$A,'Program Qtrly'!$A7)/4</f>
        <v>3750</v>
      </c>
      <c r="K7" s="30">
        <f>SUMIFS('Program Inputs'!$D:$D,'Program Inputs'!$A:$A,'Program Qtrly'!$A7)/4</f>
        <v>3750</v>
      </c>
      <c r="L7" s="30">
        <f>SUMIFS('Program Inputs'!$E:$E,'Program Inputs'!$A:$A,'Program Qtrly'!$A7)/4</f>
        <v>4500</v>
      </c>
      <c r="M7" s="30">
        <f>SUMIFS('Program Inputs'!$E:$E,'Program Inputs'!$A:$A,'Program Qtrly'!$A7)/4</f>
        <v>4500</v>
      </c>
      <c r="N7" s="30">
        <f>SUMIFS('Program Inputs'!$E:$E,'Program Inputs'!$A:$A,'Program Qtrly'!$A7)/4</f>
        <v>4500</v>
      </c>
      <c r="O7" s="30">
        <f>SUMIFS('Program Inputs'!$E:$E,'Program Inputs'!$A:$A,'Program Qtrly'!$A7)/4</f>
        <v>4500</v>
      </c>
      <c r="P7" s="30">
        <f>SUMIFS('Program Inputs'!$F:$F,'Program Inputs'!$A:$A,'Program Qtrly'!$A7)/4</f>
        <v>5250</v>
      </c>
      <c r="Q7" s="30">
        <f>SUMIFS('Program Inputs'!$F:$F,'Program Inputs'!$A:$A,'Program Qtrly'!$A7)/4</f>
        <v>5250</v>
      </c>
      <c r="R7" s="30">
        <f>SUMIFS('Program Inputs'!$F:$F,'Program Inputs'!$A:$A,'Program Qtrly'!$A7)/4</f>
        <v>5250</v>
      </c>
      <c r="S7" s="30">
        <f>SUMIFS('Program Inputs'!$F:$F,'Program Inputs'!$A:$A,'Program Qtrly'!$A7)/4</f>
        <v>5250</v>
      </c>
      <c r="T7" s="30">
        <f>SUMIFS('Program Inputs'!$G:$G,'Program Inputs'!$A:$A,'Program Qtrly'!$A7)/4</f>
        <v>6000</v>
      </c>
      <c r="U7" s="30">
        <f>SUMIFS('Program Inputs'!$G:$G,'Program Inputs'!$A:$A,'Program Qtrly'!$A7)/4</f>
        <v>6000</v>
      </c>
      <c r="V7" s="30">
        <f>SUMIFS('Program Inputs'!$G:$G,'Program Inputs'!$A:$A,'Program Qtrly'!$A7)/4</f>
        <v>6000</v>
      </c>
      <c r="W7" s="30">
        <f>SUMIFS('Program Inputs'!$G:$G,'Program Inputs'!$A:$A,'Program Qtrly'!$A7)/4</f>
        <v>6000</v>
      </c>
      <c r="X7" s="21"/>
      <c r="Y7" s="21"/>
      <c r="Z7" s="21"/>
    </row>
    <row r="8" spans="1:26" ht="15" customHeight="1" x14ac:dyDescent="0.45">
      <c r="A8" s="21" t="s">
        <v>55</v>
      </c>
      <c r="B8" s="21" t="str">
        <f>INDEX('Program Inputs'!$B$9:$B$28,MATCH(A8,'Program Inputs'!$A$9:$A$28,0))</f>
        <v>VI: Sports Refund</v>
      </c>
      <c r="C8" s="29" t="s">
        <v>92</v>
      </c>
      <c r="D8" s="31">
        <f>SUMIFS('Program Inputs'!$H:$H,'Program Inputs'!$A:$A,'Program Qtrly'!$A8)</f>
        <v>0.1</v>
      </c>
      <c r="E8" s="31">
        <f>D8</f>
        <v>0.1</v>
      </c>
      <c r="F8" s="31">
        <f>E8</f>
        <v>0.1</v>
      </c>
      <c r="G8" s="31">
        <f>F8</f>
        <v>0.1</v>
      </c>
      <c r="H8" s="31">
        <f>G8</f>
        <v>0.1</v>
      </c>
      <c r="I8" s="31">
        <f>H8</f>
        <v>0.1</v>
      </c>
      <c r="J8" s="31">
        <f>I8</f>
        <v>0.1</v>
      </c>
      <c r="K8" s="31">
        <f>J8</f>
        <v>0.1</v>
      </c>
      <c r="L8" s="31">
        <f>K8</f>
        <v>0.1</v>
      </c>
      <c r="M8" s="31">
        <f>L8</f>
        <v>0.1</v>
      </c>
      <c r="N8" s="31">
        <f>M8</f>
        <v>0.1</v>
      </c>
      <c r="O8" s="31">
        <f>N8</f>
        <v>0.1</v>
      </c>
      <c r="P8" s="31">
        <f>O8</f>
        <v>0.1</v>
      </c>
      <c r="Q8" s="31">
        <f>P8</f>
        <v>0.1</v>
      </c>
      <c r="R8" s="31">
        <f>Q8</f>
        <v>0.1</v>
      </c>
      <c r="S8" s="31">
        <f>R8</f>
        <v>0.1</v>
      </c>
      <c r="T8" s="31">
        <f>S8</f>
        <v>0.1</v>
      </c>
      <c r="U8" s="31">
        <f>T8</f>
        <v>0.1</v>
      </c>
      <c r="V8" s="31">
        <f>U8</f>
        <v>0.1</v>
      </c>
      <c r="W8" s="31">
        <f>V8</f>
        <v>0.1</v>
      </c>
      <c r="X8" s="21"/>
      <c r="Y8" s="21"/>
      <c r="Z8" s="21"/>
    </row>
    <row r="9" spans="1:26" ht="15" customHeight="1" x14ac:dyDescent="0.45">
      <c r="A9" s="21" t="s">
        <v>55</v>
      </c>
      <c r="B9" s="21" t="str">
        <f>INDEX('Program Inputs'!$B$9:$B$28,MATCH(A9,'Program Inputs'!$A$9:$A$28,0))</f>
        <v>VI: Sports Refund</v>
      </c>
      <c r="C9" s="43" t="s">
        <v>96</v>
      </c>
      <c r="D9" s="31">
        <f>SUMIFS('Program Inputs'!$I:$I,'Program Inputs'!$A:$A,'Program Qtrly'!$A9)</f>
        <v>0</v>
      </c>
      <c r="E9" s="31">
        <f>D9</f>
        <v>0</v>
      </c>
      <c r="F9" s="31">
        <f>E9</f>
        <v>0</v>
      </c>
      <c r="G9" s="31">
        <f>F9</f>
        <v>0</v>
      </c>
      <c r="H9" s="31">
        <f>G9</f>
        <v>0</v>
      </c>
      <c r="I9" s="31">
        <f>H9</f>
        <v>0</v>
      </c>
      <c r="J9" s="31">
        <f>I9</f>
        <v>0</v>
      </c>
      <c r="K9" s="31">
        <f>J9</f>
        <v>0</v>
      </c>
      <c r="L9" s="31">
        <f>K9</f>
        <v>0</v>
      </c>
      <c r="M9" s="31">
        <f>L9</f>
        <v>0</v>
      </c>
      <c r="N9" s="31">
        <f>M9</f>
        <v>0</v>
      </c>
      <c r="O9" s="31">
        <f>N9</f>
        <v>0</v>
      </c>
      <c r="P9" s="31">
        <f>O9</f>
        <v>0</v>
      </c>
      <c r="Q9" s="31">
        <f>P9</f>
        <v>0</v>
      </c>
      <c r="R9" s="31">
        <f>Q9</f>
        <v>0</v>
      </c>
      <c r="S9" s="31">
        <f>R9</f>
        <v>0</v>
      </c>
      <c r="T9" s="31">
        <f>S9</f>
        <v>0</v>
      </c>
      <c r="U9" s="31">
        <f>T9</f>
        <v>0</v>
      </c>
      <c r="V9" s="31">
        <f>U9</f>
        <v>0</v>
      </c>
      <c r="W9" s="31">
        <f>V9</f>
        <v>0</v>
      </c>
      <c r="X9" s="21"/>
      <c r="Y9" s="21"/>
      <c r="Z9" s="21"/>
    </row>
    <row r="10" spans="1:26" ht="15" customHeight="1" x14ac:dyDescent="0.45">
      <c r="A10" s="21" t="s">
        <v>55</v>
      </c>
      <c r="B10" s="21" t="str">
        <f>INDEX('Program Inputs'!$B$9:$B$28,MATCH(A10,'Program Inputs'!$A$9:$A$28,0))</f>
        <v>VI: Sports Refund</v>
      </c>
      <c r="C10" s="43" t="s">
        <v>166</v>
      </c>
      <c r="D10" s="31">
        <f>SUMIFS('Program Inputs'!$J:$J,'Program Inputs'!$A:$A,'Program Qtrly'!$A10)</f>
        <v>0.5</v>
      </c>
      <c r="E10" s="31">
        <f>D10</f>
        <v>0.5</v>
      </c>
      <c r="F10" s="31">
        <f>E10</f>
        <v>0.5</v>
      </c>
      <c r="G10" s="31">
        <f>F10</f>
        <v>0.5</v>
      </c>
      <c r="H10" s="31">
        <f>G10</f>
        <v>0.5</v>
      </c>
      <c r="I10" s="31">
        <f>H10</f>
        <v>0.5</v>
      </c>
      <c r="J10" s="31">
        <f>I10</f>
        <v>0.5</v>
      </c>
      <c r="K10" s="31">
        <f>J10</f>
        <v>0.5</v>
      </c>
      <c r="L10" s="31">
        <f>K10</f>
        <v>0.5</v>
      </c>
      <c r="M10" s="31">
        <f>L10</f>
        <v>0.5</v>
      </c>
      <c r="N10" s="31">
        <f>M10</f>
        <v>0.5</v>
      </c>
      <c r="O10" s="31">
        <f>N10</f>
        <v>0.5</v>
      </c>
      <c r="P10" s="31">
        <f>O10</f>
        <v>0.5</v>
      </c>
      <c r="Q10" s="31">
        <f>P10</f>
        <v>0.5</v>
      </c>
      <c r="R10" s="31">
        <f>Q10</f>
        <v>0.5</v>
      </c>
      <c r="S10" s="31">
        <f>R10</f>
        <v>0.5</v>
      </c>
      <c r="T10" s="31">
        <f>S10</f>
        <v>0.5</v>
      </c>
      <c r="U10" s="31">
        <f>T10</f>
        <v>0.5</v>
      </c>
      <c r="V10" s="31">
        <f>U10</f>
        <v>0.5</v>
      </c>
      <c r="W10" s="31">
        <f>V10</f>
        <v>0.5</v>
      </c>
      <c r="X10" s="21"/>
      <c r="Y10" s="21"/>
      <c r="Z10" s="21"/>
    </row>
    <row r="11" spans="1:26" ht="15" customHeight="1" x14ac:dyDescent="0.45">
      <c r="A11" s="21" t="s">
        <v>55</v>
      </c>
      <c r="B11" s="21" t="str">
        <f>INDEX('Program Inputs'!$B$9:$B$28,MATCH(A11,'Program Inputs'!$A$9:$A$28,0))</f>
        <v>VI: Sports Refund</v>
      </c>
      <c r="C11" s="29" t="s">
        <v>27</v>
      </c>
      <c r="D11" s="31">
        <f>SUMIFS('Program Inputs'!$K:$K,'Program Inputs'!$A:$A,'Program Qtrly'!$A11)</f>
        <v>0.05</v>
      </c>
      <c r="E11" s="31">
        <f>D11</f>
        <v>0.05</v>
      </c>
      <c r="F11" s="31">
        <f>E11</f>
        <v>0.05</v>
      </c>
      <c r="G11" s="31">
        <f>F11</f>
        <v>0.05</v>
      </c>
      <c r="H11" s="31">
        <f>G11</f>
        <v>0.05</v>
      </c>
      <c r="I11" s="31">
        <f>H11</f>
        <v>0.05</v>
      </c>
      <c r="J11" s="31">
        <f>I11</f>
        <v>0.05</v>
      </c>
      <c r="K11" s="31">
        <f>J11</f>
        <v>0.05</v>
      </c>
      <c r="L11" s="31">
        <f>K11</f>
        <v>0.05</v>
      </c>
      <c r="M11" s="31">
        <f>L11</f>
        <v>0.05</v>
      </c>
      <c r="N11" s="31">
        <f>M11</f>
        <v>0.05</v>
      </c>
      <c r="O11" s="31">
        <f>N11</f>
        <v>0.05</v>
      </c>
      <c r="P11" s="31">
        <f>O11</f>
        <v>0.05</v>
      </c>
      <c r="Q11" s="31">
        <f>P11</f>
        <v>0.05</v>
      </c>
      <c r="R11" s="31">
        <f>Q11</f>
        <v>0.05</v>
      </c>
      <c r="S11" s="31">
        <f>R11</f>
        <v>0.05</v>
      </c>
      <c r="T11" s="31">
        <f>S11</f>
        <v>0.05</v>
      </c>
      <c r="U11" s="31">
        <f>T11</f>
        <v>0.05</v>
      </c>
      <c r="V11" s="31">
        <f>U11</f>
        <v>0.05</v>
      </c>
      <c r="W11" s="31">
        <f>V11</f>
        <v>0.05</v>
      </c>
      <c r="X11" s="21"/>
      <c r="Y11" s="21"/>
      <c r="Z11" s="21"/>
    </row>
    <row r="12" spans="1:26" ht="15" customHeight="1" x14ac:dyDescent="0.45">
      <c r="A12" s="21" t="s">
        <v>55</v>
      </c>
      <c r="B12" s="21" t="str">
        <f>INDEX('Program Inputs'!$B$9:$B$28,MATCH(A12,'Program Inputs'!$A$9:$A$28,0))</f>
        <v>VI: Sports Refund</v>
      </c>
      <c r="C12" s="43" t="s">
        <v>165</v>
      </c>
      <c r="D12" s="114">
        <f>D10+D11</f>
        <v>0.55000000000000004</v>
      </c>
      <c r="E12" s="114">
        <f>E10+E11</f>
        <v>0.55000000000000004</v>
      </c>
      <c r="F12" s="114">
        <f>F10+F11</f>
        <v>0.55000000000000004</v>
      </c>
      <c r="G12" s="114">
        <f>G10+G11</f>
        <v>0.55000000000000004</v>
      </c>
      <c r="H12" s="114">
        <f>H10+H11</f>
        <v>0.55000000000000004</v>
      </c>
      <c r="I12" s="114">
        <f>I10+I11</f>
        <v>0.55000000000000004</v>
      </c>
      <c r="J12" s="114">
        <f>J10+J11</f>
        <v>0.55000000000000004</v>
      </c>
      <c r="K12" s="114">
        <f>K10+K11</f>
        <v>0.55000000000000004</v>
      </c>
      <c r="L12" s="114">
        <f>L10+L11</f>
        <v>0.55000000000000004</v>
      </c>
      <c r="M12" s="114">
        <f>M10+M11</f>
        <v>0.55000000000000004</v>
      </c>
      <c r="N12" s="114">
        <f>N10+N11</f>
        <v>0.55000000000000004</v>
      </c>
      <c r="O12" s="114">
        <f>O10+O11</f>
        <v>0.55000000000000004</v>
      </c>
      <c r="P12" s="114">
        <f>P10+P11</f>
        <v>0.55000000000000004</v>
      </c>
      <c r="Q12" s="114">
        <f>Q10+Q11</f>
        <v>0.55000000000000004</v>
      </c>
      <c r="R12" s="114">
        <f>R10+R11</f>
        <v>0.55000000000000004</v>
      </c>
      <c r="S12" s="114">
        <f>S10+S11</f>
        <v>0.55000000000000004</v>
      </c>
      <c r="T12" s="114">
        <f>T10+T11</f>
        <v>0.55000000000000004</v>
      </c>
      <c r="U12" s="114">
        <f>U10+U11</f>
        <v>0.55000000000000004</v>
      </c>
      <c r="V12" s="114">
        <f>V10+V11</f>
        <v>0.55000000000000004</v>
      </c>
      <c r="W12" s="114">
        <f>W10+W11</f>
        <v>0.55000000000000004</v>
      </c>
      <c r="X12" s="21"/>
      <c r="Y12" s="21"/>
      <c r="Z12" s="21"/>
    </row>
    <row r="13" spans="1:26" ht="15" customHeight="1" x14ac:dyDescent="0.45">
      <c r="A13" s="21" t="s">
        <v>55</v>
      </c>
      <c r="B13" s="21" t="str">
        <f>INDEX('Program Inputs'!$B$9:$B$28,MATCH(A13,'Program Inputs'!$A$9:$A$28,0))</f>
        <v>VI: Sports Refund</v>
      </c>
      <c r="C13" s="43" t="s">
        <v>168</v>
      </c>
      <c r="D13" s="41">
        <f>D7*(1-D9)*D10</f>
        <v>1500</v>
      </c>
      <c r="E13" s="41">
        <f>E7*(1-E9)*E10</f>
        <v>1500</v>
      </c>
      <c r="F13" s="41">
        <f>F7*(1-F9)*F10</f>
        <v>1500</v>
      </c>
      <c r="G13" s="41">
        <f>G7*(1-G9)*G10</f>
        <v>1500</v>
      </c>
      <c r="H13" s="41">
        <f>H7*(1-H9)*H10</f>
        <v>1875</v>
      </c>
      <c r="I13" s="41">
        <f>I7*(1-I9)*I10</f>
        <v>1875</v>
      </c>
      <c r="J13" s="41">
        <f>J7*(1-J9)*J10</f>
        <v>1875</v>
      </c>
      <c r="K13" s="41">
        <f>K7*(1-K9)*K10</f>
        <v>1875</v>
      </c>
      <c r="L13" s="41">
        <f>L7*(1-L9)*L10</f>
        <v>2250</v>
      </c>
      <c r="M13" s="41">
        <f>M7*(1-M9)*M10</f>
        <v>2250</v>
      </c>
      <c r="N13" s="41">
        <f>N7*(1-N9)*N10</f>
        <v>2250</v>
      </c>
      <c r="O13" s="41">
        <f>O7*(1-O9)*O10</f>
        <v>2250</v>
      </c>
      <c r="P13" s="41">
        <f>P7*(1-P9)*P10</f>
        <v>2625</v>
      </c>
      <c r="Q13" s="41">
        <f>Q7*(1-Q9)*Q10</f>
        <v>2625</v>
      </c>
      <c r="R13" s="41">
        <f>R7*(1-R9)*R10</f>
        <v>2625</v>
      </c>
      <c r="S13" s="41">
        <f>S7*(1-S9)*S10</f>
        <v>2625</v>
      </c>
      <c r="T13" s="41">
        <f>T7*(1-T9)*T10</f>
        <v>3000</v>
      </c>
      <c r="U13" s="41">
        <f>U7*(1-U9)*U10</f>
        <v>3000</v>
      </c>
      <c r="V13" s="41">
        <f>V7*(1-V9)*V10</f>
        <v>3000</v>
      </c>
      <c r="W13" s="41">
        <f>W7*(1-W9)*W10</f>
        <v>3000</v>
      </c>
      <c r="X13" s="21"/>
      <c r="Y13" s="21"/>
      <c r="Z13" s="21"/>
    </row>
    <row r="14" spans="1:26" ht="15" customHeight="1" x14ac:dyDescent="0.45">
      <c r="A14" s="21" t="s">
        <v>55</v>
      </c>
      <c r="B14" s="21" t="str">
        <f>INDEX('Program Inputs'!$B$9:$B$28,MATCH(A14,'Program Inputs'!$A$9:$A$28,0))</f>
        <v>VI: Sports Refund</v>
      </c>
      <c r="C14" s="43" t="s">
        <v>167</v>
      </c>
      <c r="D14" s="41">
        <f>D11*D16</f>
        <v>0</v>
      </c>
      <c r="E14" s="41">
        <f>E11*E16</f>
        <v>0</v>
      </c>
      <c r="F14" s="41">
        <f>F11*F16</f>
        <v>0</v>
      </c>
      <c r="G14" s="41">
        <f>G11*G16</f>
        <v>0</v>
      </c>
      <c r="H14" s="41">
        <f>H11*H16</f>
        <v>0</v>
      </c>
      <c r="I14" s="41">
        <f>I11*I16</f>
        <v>0</v>
      </c>
      <c r="J14" s="41">
        <f>J11*J16</f>
        <v>0</v>
      </c>
      <c r="K14" s="41">
        <f>K11*K16</f>
        <v>0</v>
      </c>
      <c r="L14" s="41">
        <f>L11*L16</f>
        <v>0</v>
      </c>
      <c r="M14" s="41">
        <f>M11*M16</f>
        <v>0</v>
      </c>
      <c r="N14" s="41">
        <f>N11*N16</f>
        <v>0</v>
      </c>
      <c r="O14" s="41">
        <f>O11*O16</f>
        <v>0</v>
      </c>
      <c r="P14" s="41">
        <f>P11*P16</f>
        <v>0</v>
      </c>
      <c r="Q14" s="41">
        <f>Q11*Q16</f>
        <v>0</v>
      </c>
      <c r="R14" s="41">
        <f>R11*R16</f>
        <v>0</v>
      </c>
      <c r="S14" s="41">
        <f>S11*S16</f>
        <v>0</v>
      </c>
      <c r="T14" s="41">
        <f>T11*T16</f>
        <v>0</v>
      </c>
      <c r="U14" s="41">
        <f>U11*U16</f>
        <v>0</v>
      </c>
      <c r="V14" s="41">
        <f>V11*V16</f>
        <v>0</v>
      </c>
      <c r="W14" s="41">
        <f>W11*W16</f>
        <v>0</v>
      </c>
      <c r="X14" s="21"/>
      <c r="Y14" s="21"/>
      <c r="Z14" s="21"/>
    </row>
    <row r="15" spans="1:26" ht="15" customHeight="1" x14ac:dyDescent="0.45">
      <c r="A15" s="21" t="s">
        <v>55</v>
      </c>
      <c r="B15" s="21" t="str">
        <f>INDEX('Program Inputs'!$B$9:$B$28,MATCH(A15,'Program Inputs'!$A$9:$A$28,0))</f>
        <v>VI: Sports Refund</v>
      </c>
      <c r="C15" s="43" t="s">
        <v>99</v>
      </c>
      <c r="D15" s="41">
        <f>D7*(1-D9)</f>
        <v>3000</v>
      </c>
      <c r="E15" s="41">
        <f>E7*(1-E9)</f>
        <v>3000</v>
      </c>
      <c r="F15" s="41">
        <f>F7*(1-F9)</f>
        <v>3000</v>
      </c>
      <c r="G15" s="41">
        <f>G7*(1-G9)</f>
        <v>3000</v>
      </c>
      <c r="H15" s="41">
        <f>H7*(1-H9)</f>
        <v>3750</v>
      </c>
      <c r="I15" s="41">
        <f>I7*(1-I9)</f>
        <v>3750</v>
      </c>
      <c r="J15" s="41">
        <f>J7*(1-J9)</f>
        <v>3750</v>
      </c>
      <c r="K15" s="41">
        <f>K7*(1-K9)</f>
        <v>3750</v>
      </c>
      <c r="L15" s="41">
        <f>L7*(1-L9)</f>
        <v>4500</v>
      </c>
      <c r="M15" s="41">
        <f>M7*(1-M9)</f>
        <v>4500</v>
      </c>
      <c r="N15" s="41">
        <f>N7*(1-N9)</f>
        <v>4500</v>
      </c>
      <c r="O15" s="41">
        <f>O7*(1-O9)</f>
        <v>4500</v>
      </c>
      <c r="P15" s="41">
        <f>P7*(1-P9)</f>
        <v>5250</v>
      </c>
      <c r="Q15" s="41">
        <f>Q7*(1-Q9)</f>
        <v>5250</v>
      </c>
      <c r="R15" s="41">
        <f>R7*(1-R9)</f>
        <v>5250</v>
      </c>
      <c r="S15" s="41">
        <f>S7*(1-S9)</f>
        <v>5250</v>
      </c>
      <c r="T15" s="41">
        <f>T7*(1-T9)</f>
        <v>6000</v>
      </c>
      <c r="U15" s="41">
        <f>U7*(1-U9)</f>
        <v>6000</v>
      </c>
      <c r="V15" s="41">
        <f>V7*(1-V9)</f>
        <v>6000</v>
      </c>
      <c r="W15" s="41">
        <f>W7*(1-W9)</f>
        <v>6000</v>
      </c>
      <c r="X15" s="21"/>
      <c r="Y15" s="21"/>
      <c r="Z15" s="21"/>
    </row>
    <row r="16" spans="1:26" ht="14.25" x14ac:dyDescent="0.45">
      <c r="A16" s="21" t="s">
        <v>55</v>
      </c>
      <c r="B16" s="21" t="str">
        <f>INDEX('Program Inputs'!$B$9:$B$28,MATCH(A16,'Program Inputs'!$A$9:$A$28,0))</f>
        <v>VI: Sports Refund</v>
      </c>
      <c r="C16" s="22" t="s">
        <v>527</v>
      </c>
      <c r="D16" s="32">
        <f>D7*D9</f>
        <v>0</v>
      </c>
      <c r="E16" s="32">
        <f>E7*E9</f>
        <v>0</v>
      </c>
      <c r="F16" s="32">
        <f>F7*F9</f>
        <v>0</v>
      </c>
      <c r="G16" s="32">
        <f>G7*G9</f>
        <v>0</v>
      </c>
      <c r="H16" s="32">
        <f>H7*H9</f>
        <v>0</v>
      </c>
      <c r="I16" s="32">
        <f>I7*I9</f>
        <v>0</v>
      </c>
      <c r="J16" s="32">
        <f>J7*J9</f>
        <v>0</v>
      </c>
      <c r="K16" s="32">
        <f>K7*K9</f>
        <v>0</v>
      </c>
      <c r="L16" s="32">
        <f>L7*L9</f>
        <v>0</v>
      </c>
      <c r="M16" s="32">
        <f>M7*M9</f>
        <v>0</v>
      </c>
      <c r="N16" s="32">
        <f>N7*N9</f>
        <v>0</v>
      </c>
      <c r="O16" s="32">
        <f>O7*O9</f>
        <v>0</v>
      </c>
      <c r="P16" s="32">
        <f>P7*P9</f>
        <v>0</v>
      </c>
      <c r="Q16" s="32">
        <f>Q7*Q9</f>
        <v>0</v>
      </c>
      <c r="R16" s="32">
        <f>R7*R9</f>
        <v>0</v>
      </c>
      <c r="S16" s="32">
        <f>S7*S9</f>
        <v>0</v>
      </c>
      <c r="T16" s="32">
        <f>T7*T9</f>
        <v>0</v>
      </c>
      <c r="U16" s="32">
        <f>U7*U9</f>
        <v>0</v>
      </c>
      <c r="V16" s="32">
        <f>V7*V9</f>
        <v>0</v>
      </c>
      <c r="W16" s="32">
        <f>W7*W9</f>
        <v>0</v>
      </c>
      <c r="X16" s="21"/>
      <c r="Y16" s="21"/>
      <c r="Z16" s="21"/>
    </row>
    <row r="17" spans="1:26" ht="14.25" x14ac:dyDescent="0.45">
      <c r="A17" s="21" t="s">
        <v>55</v>
      </c>
      <c r="B17" s="21" t="str">
        <f>INDEX('Program Inputs'!$B$9:$B$28,MATCH(A17,'Program Inputs'!$A$9:$A$28,0))</f>
        <v>VI: Sports Refund</v>
      </c>
      <c r="C17" s="22" t="s">
        <v>93</v>
      </c>
      <c r="D17" s="40">
        <f ca="1">'Prem Earn'!X44</f>
        <v>2000</v>
      </c>
      <c r="E17" s="40">
        <f ca="1">'Prem Earn'!Y44</f>
        <v>3000</v>
      </c>
      <c r="F17" s="40">
        <f ca="1">'Prem Earn'!Z44</f>
        <v>3000</v>
      </c>
      <c r="G17" s="40">
        <f ca="1">'Prem Earn'!AA44</f>
        <v>3000</v>
      </c>
      <c r="H17" s="40">
        <f ca="1">'Prem Earn'!AB44</f>
        <v>3500</v>
      </c>
      <c r="I17" s="40">
        <f ca="1">'Prem Earn'!AC44</f>
        <v>3750</v>
      </c>
      <c r="J17" s="40">
        <f ca="1">'Prem Earn'!AD44</f>
        <v>3750</v>
      </c>
      <c r="K17" s="40">
        <f ca="1">'Prem Earn'!AE44</f>
        <v>3750</v>
      </c>
      <c r="L17" s="40">
        <f ca="1">'Prem Earn'!AF44</f>
        <v>4250</v>
      </c>
      <c r="M17" s="40">
        <f ca="1">'Prem Earn'!AG44</f>
        <v>4500</v>
      </c>
      <c r="N17" s="40">
        <f ca="1">'Prem Earn'!AH44</f>
        <v>4500</v>
      </c>
      <c r="O17" s="40">
        <f ca="1">'Prem Earn'!AI44</f>
        <v>4500</v>
      </c>
      <c r="P17" s="40">
        <f ca="1">'Prem Earn'!AJ44</f>
        <v>5000</v>
      </c>
      <c r="Q17" s="40">
        <f ca="1">'Prem Earn'!AK44</f>
        <v>5250</v>
      </c>
      <c r="R17" s="40">
        <f ca="1">'Prem Earn'!AL44</f>
        <v>5250</v>
      </c>
      <c r="S17" s="40">
        <f ca="1">'Prem Earn'!AM44</f>
        <v>5250</v>
      </c>
      <c r="T17" s="40">
        <f ca="1">'Prem Earn'!AN44</f>
        <v>5750</v>
      </c>
      <c r="U17" s="40">
        <f ca="1">'Prem Earn'!AO44</f>
        <v>6000</v>
      </c>
      <c r="V17" s="40">
        <f ca="1">'Prem Earn'!AP44</f>
        <v>6000</v>
      </c>
      <c r="W17" s="40">
        <f ca="1">'Prem Earn'!AQ44</f>
        <v>6000</v>
      </c>
      <c r="X17" s="21"/>
      <c r="Y17" s="21"/>
      <c r="Z17" s="21"/>
    </row>
    <row r="18" spans="1:26" ht="15" customHeight="1" x14ac:dyDescent="0.45">
      <c r="A18" s="21" t="s">
        <v>55</v>
      </c>
      <c r="B18" s="21" t="str">
        <f>INDEX('Program Inputs'!$B$9:$B$28,MATCH(A18,'Program Inputs'!$A$9:$A$28,0))</f>
        <v>VI: Sports Refund</v>
      </c>
      <c r="C18" s="42" t="s">
        <v>522</v>
      </c>
      <c r="D18" s="41">
        <f>SUM($D7:D7)</f>
        <v>3000</v>
      </c>
      <c r="E18" s="41">
        <f>SUM($D7:E7)</f>
        <v>6000</v>
      </c>
      <c r="F18" s="41">
        <f>SUM($D7:F7)</f>
        <v>9000</v>
      </c>
      <c r="G18" s="41">
        <f>SUM($D7:G7)</f>
        <v>12000</v>
      </c>
      <c r="H18" s="41">
        <f>SUM($D7:H7)</f>
        <v>15750</v>
      </c>
      <c r="I18" s="41">
        <f>SUM($D7:I7)</f>
        <v>19500</v>
      </c>
      <c r="J18" s="41">
        <f>SUM($D7:J7)</f>
        <v>23250</v>
      </c>
      <c r="K18" s="41">
        <f>SUM($D7:K7)</f>
        <v>27000</v>
      </c>
      <c r="L18" s="41">
        <f>SUM($D7:L7)</f>
        <v>31500</v>
      </c>
      <c r="M18" s="41">
        <f>SUM($D7:M7)</f>
        <v>36000</v>
      </c>
      <c r="N18" s="41">
        <f>SUM($D7:N7)</f>
        <v>40500</v>
      </c>
      <c r="O18" s="41">
        <f>SUM($D7:O7)</f>
        <v>45000</v>
      </c>
      <c r="P18" s="41">
        <f>SUM($D7:P7)</f>
        <v>50250</v>
      </c>
      <c r="Q18" s="41">
        <f>SUM($D7:Q7)</f>
        <v>55500</v>
      </c>
      <c r="R18" s="41">
        <f>SUM($D7:R7)</f>
        <v>60750</v>
      </c>
      <c r="S18" s="41">
        <f>SUM($D7:S7)</f>
        <v>66000</v>
      </c>
      <c r="T18" s="41">
        <f>SUM($D7:T7)</f>
        <v>72000</v>
      </c>
      <c r="U18" s="41">
        <f>SUM($D7:U7)</f>
        <v>78000</v>
      </c>
      <c r="V18" s="41">
        <f>SUM($D7:V7)</f>
        <v>84000</v>
      </c>
      <c r="W18" s="41">
        <f>SUM($D7:W7)</f>
        <v>90000</v>
      </c>
      <c r="X18" s="21"/>
      <c r="Y18" s="21"/>
      <c r="Z18" s="21"/>
    </row>
    <row r="19" spans="1:26" ht="15" customHeight="1" x14ac:dyDescent="0.45">
      <c r="A19" s="21" t="s">
        <v>55</v>
      </c>
      <c r="B19" s="21" t="str">
        <f>INDEX('Program Inputs'!$B$9:$B$28,MATCH(A19,'Program Inputs'!$A$9:$A$28,0))</f>
        <v>VI: Sports Refund</v>
      </c>
      <c r="C19" s="42" t="s">
        <v>523</v>
      </c>
      <c r="D19" s="41">
        <f ca="1">SUM($D17:D17)</f>
        <v>2000</v>
      </c>
      <c r="E19" s="41">
        <f ca="1">SUM($D17:E17)</f>
        <v>5000</v>
      </c>
      <c r="F19" s="41">
        <f ca="1">SUM($D17:F17)</f>
        <v>8000</v>
      </c>
      <c r="G19" s="41">
        <f ca="1">SUM($D17:G17)</f>
        <v>11000</v>
      </c>
      <c r="H19" s="41">
        <f ca="1">SUM($D17:H17)</f>
        <v>14500</v>
      </c>
      <c r="I19" s="41">
        <f ca="1">SUM($D17:I17)</f>
        <v>18250</v>
      </c>
      <c r="J19" s="41">
        <f ca="1">SUM($D17:J17)</f>
        <v>22000</v>
      </c>
      <c r="K19" s="41">
        <f ca="1">SUM($D17:K17)</f>
        <v>25750</v>
      </c>
      <c r="L19" s="41">
        <f ca="1">SUM($D17:L17)</f>
        <v>30000</v>
      </c>
      <c r="M19" s="41">
        <f ca="1">SUM($D17:M17)</f>
        <v>34500</v>
      </c>
      <c r="N19" s="41">
        <f ca="1">SUM($D17:N17)</f>
        <v>39000</v>
      </c>
      <c r="O19" s="41">
        <f ca="1">SUM($D17:O17)</f>
        <v>43500</v>
      </c>
      <c r="P19" s="41">
        <f ca="1">SUM($D17:P17)</f>
        <v>48500</v>
      </c>
      <c r="Q19" s="41">
        <f ca="1">SUM($D17:Q17)</f>
        <v>53750</v>
      </c>
      <c r="R19" s="41">
        <f ca="1">SUM($D17:R17)</f>
        <v>59000</v>
      </c>
      <c r="S19" s="41">
        <f ca="1">SUM($D17:S17)</f>
        <v>64250</v>
      </c>
      <c r="T19" s="41">
        <f ca="1">SUM($D17:T17)</f>
        <v>70000</v>
      </c>
      <c r="U19" s="41">
        <f ca="1">SUM($D17:U17)</f>
        <v>76000</v>
      </c>
      <c r="V19" s="41">
        <f ca="1">SUM($D17:V17)</f>
        <v>82000</v>
      </c>
      <c r="W19" s="41">
        <f ca="1">SUM($D17:W17)</f>
        <v>88000</v>
      </c>
      <c r="X19" s="21"/>
      <c r="Y19" s="21"/>
      <c r="Z19" s="21"/>
    </row>
    <row r="20" spans="1:26" ht="15" customHeight="1" x14ac:dyDescent="0.45">
      <c r="A20" s="21" t="s">
        <v>55</v>
      </c>
      <c r="B20" s="21" t="str">
        <f>INDEX('Program Inputs'!$B$9:$B$28,MATCH(A20,'Program Inputs'!$A$9:$A$28,0))</f>
        <v>VI: Sports Refund</v>
      </c>
      <c r="C20" s="42" t="s">
        <v>525</v>
      </c>
      <c r="D20" s="41">
        <f ca="1">D18-D19</f>
        <v>1000</v>
      </c>
      <c r="E20" s="41">
        <f ca="1">E18-E19</f>
        <v>1000</v>
      </c>
      <c r="F20" s="41">
        <f ca="1">F18-F19</f>
        <v>1000</v>
      </c>
      <c r="G20" s="41">
        <f ca="1">G18-G19</f>
        <v>1000</v>
      </c>
      <c r="H20" s="41">
        <f ca="1">H18-H19</f>
        <v>1250</v>
      </c>
      <c r="I20" s="41">
        <f ca="1">I18-I19</f>
        <v>1250</v>
      </c>
      <c r="J20" s="41">
        <f ca="1">J18-J19</f>
        <v>1250</v>
      </c>
      <c r="K20" s="41">
        <f ca="1">K18-K19</f>
        <v>1250</v>
      </c>
      <c r="L20" s="41">
        <f ca="1">L18-L19</f>
        <v>1500</v>
      </c>
      <c r="M20" s="41">
        <f ca="1">M18-M19</f>
        <v>1500</v>
      </c>
      <c r="N20" s="41">
        <f ca="1">N18-N19</f>
        <v>1500</v>
      </c>
      <c r="O20" s="41">
        <f ca="1">O18-O19</f>
        <v>1500</v>
      </c>
      <c r="P20" s="41">
        <f ca="1">P18-P19</f>
        <v>1750</v>
      </c>
      <c r="Q20" s="41">
        <f ca="1">Q18-Q19</f>
        <v>1750</v>
      </c>
      <c r="R20" s="41">
        <f ca="1">R18-R19</f>
        <v>1750</v>
      </c>
      <c r="S20" s="41">
        <f ca="1">S18-S19</f>
        <v>1750</v>
      </c>
      <c r="T20" s="41">
        <f ca="1">T18-T19</f>
        <v>2000</v>
      </c>
      <c r="U20" s="41">
        <f ca="1">U18-U19</f>
        <v>2000</v>
      </c>
      <c r="V20" s="41">
        <f ca="1">V18-V19</f>
        <v>2000</v>
      </c>
      <c r="W20" s="41">
        <f ca="1">W18-W19</f>
        <v>2000</v>
      </c>
      <c r="X20" s="152"/>
      <c r="Y20" s="21"/>
      <c r="Z20" s="21"/>
    </row>
    <row r="21" spans="1:26" ht="15" customHeight="1" x14ac:dyDescent="0.45">
      <c r="A21" s="21" t="s">
        <v>55</v>
      </c>
      <c r="B21" s="21" t="str">
        <f>INDEX('Program Inputs'!$B$9:$B$28,MATCH(A21,'Program Inputs'!$A$9:$A$28,0))</f>
        <v>VI: Sports Refund</v>
      </c>
      <c r="C21" s="42" t="s">
        <v>524</v>
      </c>
      <c r="D21" s="41">
        <f ca="1">D20-D26</f>
        <v>0</v>
      </c>
      <c r="E21" s="41">
        <f ca="1">E20-E26</f>
        <v>0</v>
      </c>
      <c r="F21" s="41">
        <f ca="1">F20-F26</f>
        <v>0</v>
      </c>
      <c r="G21" s="41">
        <f ca="1">G20-G26</f>
        <v>0</v>
      </c>
      <c r="H21" s="41">
        <f ca="1">H20-H26</f>
        <v>0</v>
      </c>
      <c r="I21" s="41">
        <f ca="1">I20-I26</f>
        <v>0</v>
      </c>
      <c r="J21" s="41">
        <f ca="1">J20-J26</f>
        <v>0</v>
      </c>
      <c r="K21" s="41">
        <f ca="1">K20-K26</f>
        <v>0</v>
      </c>
      <c r="L21" s="41">
        <f ca="1">L20-L26</f>
        <v>0</v>
      </c>
      <c r="M21" s="41">
        <f ca="1">M20-M26</f>
        <v>0</v>
      </c>
      <c r="N21" s="41">
        <f ca="1">N20-N26</f>
        <v>0</v>
      </c>
      <c r="O21" s="41">
        <f ca="1">O20-O26</f>
        <v>0</v>
      </c>
      <c r="P21" s="41">
        <f ca="1">P20-P26</f>
        <v>0</v>
      </c>
      <c r="Q21" s="41">
        <f ca="1">Q20-Q26</f>
        <v>0</v>
      </c>
      <c r="R21" s="41">
        <f ca="1">R20-R26</f>
        <v>0</v>
      </c>
      <c r="S21" s="41">
        <f ca="1">S20-S26</f>
        <v>0</v>
      </c>
      <c r="T21" s="41">
        <f ca="1">T20-T26</f>
        <v>0</v>
      </c>
      <c r="U21" s="41">
        <f ca="1">U20-U26</f>
        <v>0</v>
      </c>
      <c r="V21" s="41">
        <f ca="1">V20-V26</f>
        <v>0</v>
      </c>
      <c r="W21" s="41">
        <f ca="1">W20-W26</f>
        <v>0</v>
      </c>
      <c r="X21" s="152"/>
      <c r="Y21" s="21"/>
      <c r="Z21" s="21"/>
    </row>
    <row r="22" spans="1:26" ht="15" customHeight="1" x14ac:dyDescent="0.45">
      <c r="A22" s="21" t="s">
        <v>55</v>
      </c>
      <c r="B22" s="21" t="str">
        <f>INDEX('Program Inputs'!$B$9:$B$28,MATCH(A22,'Program Inputs'!$A$9:$A$28,0))</f>
        <v>VI: Sports Refund</v>
      </c>
      <c r="C22" s="42" t="s">
        <v>94</v>
      </c>
      <c r="D22" s="41">
        <f ca="1">'Prem Earn'!B44</f>
        <v>2000</v>
      </c>
      <c r="E22" s="41">
        <f ca="1">'Prem Earn'!C44</f>
        <v>3000</v>
      </c>
      <c r="F22" s="41">
        <f ca="1">'Prem Earn'!D44</f>
        <v>3000</v>
      </c>
      <c r="G22" s="41">
        <f ca="1">'Prem Earn'!E44</f>
        <v>3000</v>
      </c>
      <c r="H22" s="41">
        <f ca="1">'Prem Earn'!F44</f>
        <v>3500</v>
      </c>
      <c r="I22" s="41">
        <f ca="1">'Prem Earn'!G44</f>
        <v>3750</v>
      </c>
      <c r="J22" s="41">
        <f ca="1">'Prem Earn'!H44</f>
        <v>3750</v>
      </c>
      <c r="K22" s="41">
        <f ca="1">'Prem Earn'!I44</f>
        <v>3750</v>
      </c>
      <c r="L22" s="41">
        <f ca="1">'Prem Earn'!J44</f>
        <v>4250</v>
      </c>
      <c r="M22" s="41">
        <f ca="1">'Prem Earn'!K44</f>
        <v>4500</v>
      </c>
      <c r="N22" s="41">
        <f ca="1">'Prem Earn'!L44</f>
        <v>4500</v>
      </c>
      <c r="O22" s="41">
        <f ca="1">'Prem Earn'!M44</f>
        <v>4500</v>
      </c>
      <c r="P22" s="41">
        <f ca="1">'Prem Earn'!N44</f>
        <v>5000</v>
      </c>
      <c r="Q22" s="41">
        <f ca="1">'Prem Earn'!O44</f>
        <v>5250</v>
      </c>
      <c r="R22" s="41">
        <f ca="1">'Prem Earn'!P44</f>
        <v>5250</v>
      </c>
      <c r="S22" s="41">
        <f ca="1">'Prem Earn'!Q44</f>
        <v>5250</v>
      </c>
      <c r="T22" s="41">
        <f ca="1">'Prem Earn'!R44</f>
        <v>5750</v>
      </c>
      <c r="U22" s="41">
        <f ca="1">'Prem Earn'!S44</f>
        <v>6000</v>
      </c>
      <c r="V22" s="41">
        <f ca="1">'Prem Earn'!T44</f>
        <v>6000</v>
      </c>
      <c r="W22" s="41">
        <f ca="1">'Prem Earn'!U44</f>
        <v>6000</v>
      </c>
      <c r="X22" s="21"/>
      <c r="Y22" s="21"/>
      <c r="Z22" s="21"/>
    </row>
    <row r="23" spans="1:26" ht="15" customHeight="1" x14ac:dyDescent="0.45">
      <c r="A23" s="21" t="s">
        <v>55</v>
      </c>
      <c r="B23" s="21" t="str">
        <f>INDEX('Program Inputs'!$B$9:$B$28,MATCH(A23,'Program Inputs'!$A$9:$A$28,0))</f>
        <v>VI: Sports Refund</v>
      </c>
      <c r="C23" s="42" t="s">
        <v>8</v>
      </c>
      <c r="D23" s="41">
        <f ca="1">D22*D9</f>
        <v>0</v>
      </c>
      <c r="E23" s="41">
        <f ca="1">E22*E9</f>
        <v>0</v>
      </c>
      <c r="F23" s="41">
        <f ca="1">F22*F9</f>
        <v>0</v>
      </c>
      <c r="G23" s="41">
        <f ca="1">G22*G9</f>
        <v>0</v>
      </c>
      <c r="H23" s="41">
        <f ca="1">H22*H9</f>
        <v>0</v>
      </c>
      <c r="I23" s="41">
        <f ca="1">I22*I9</f>
        <v>0</v>
      </c>
      <c r="J23" s="41">
        <f ca="1">J22*J9</f>
        <v>0</v>
      </c>
      <c r="K23" s="41">
        <f ca="1">K22*K9</f>
        <v>0</v>
      </c>
      <c r="L23" s="41">
        <f ca="1">L22*L9</f>
        <v>0</v>
      </c>
      <c r="M23" s="41">
        <f ca="1">M22*M9</f>
        <v>0</v>
      </c>
      <c r="N23" s="41">
        <f ca="1">N22*N9</f>
        <v>0</v>
      </c>
      <c r="O23" s="41">
        <f ca="1">O22*O9</f>
        <v>0</v>
      </c>
      <c r="P23" s="41">
        <f ca="1">P22*P9</f>
        <v>0</v>
      </c>
      <c r="Q23" s="41">
        <f ca="1">Q22*Q9</f>
        <v>0</v>
      </c>
      <c r="R23" s="41">
        <f ca="1">R22*R9</f>
        <v>0</v>
      </c>
      <c r="S23" s="41">
        <f ca="1">S22*S9</f>
        <v>0</v>
      </c>
      <c r="T23" s="41">
        <f ca="1">T22*T9</f>
        <v>0</v>
      </c>
      <c r="U23" s="41">
        <f ca="1">U22*U9</f>
        <v>0</v>
      </c>
      <c r="V23" s="41">
        <f ca="1">V22*V9</f>
        <v>0</v>
      </c>
      <c r="W23" s="41">
        <f ca="1">W22*W9</f>
        <v>0</v>
      </c>
      <c r="X23" s="21"/>
      <c r="Y23" s="21"/>
      <c r="Z23" s="21"/>
    </row>
    <row r="24" spans="1:26" ht="15.75" customHeight="1" x14ac:dyDescent="0.45">
      <c r="A24" s="21" t="s">
        <v>55</v>
      </c>
      <c r="B24" s="21" t="str">
        <f>INDEX('Program Inputs'!$B$9:$B$28,MATCH(A24,'Program Inputs'!$A$9:$A$28,0))</f>
        <v>VI: Sports Refund</v>
      </c>
      <c r="C24" s="42" t="s">
        <v>183</v>
      </c>
      <c r="D24" s="41">
        <f>SUM($D15:D15)</f>
        <v>3000</v>
      </c>
      <c r="E24" s="41">
        <f>SUM($D15:E15)</f>
        <v>6000</v>
      </c>
      <c r="F24" s="41">
        <f>SUM($D15:F15)</f>
        <v>9000</v>
      </c>
      <c r="G24" s="41">
        <f>SUM($D15:G15)</f>
        <v>12000</v>
      </c>
      <c r="H24" s="41">
        <f>SUM($D15:H15)</f>
        <v>15750</v>
      </c>
      <c r="I24" s="41">
        <f>SUM($D15:I15)</f>
        <v>19500</v>
      </c>
      <c r="J24" s="41">
        <f>SUM($D15:J15)</f>
        <v>23250</v>
      </c>
      <c r="K24" s="41">
        <f>SUM($D15:K15)</f>
        <v>27000</v>
      </c>
      <c r="L24" s="41">
        <f>SUM($D15:L15)</f>
        <v>31500</v>
      </c>
      <c r="M24" s="41">
        <f>SUM($D15:M15)</f>
        <v>36000</v>
      </c>
      <c r="N24" s="41">
        <f>SUM($D15:N15)</f>
        <v>40500</v>
      </c>
      <c r="O24" s="41">
        <f>SUM($D15:O15)</f>
        <v>45000</v>
      </c>
      <c r="P24" s="41">
        <f>SUM($D15:P15)</f>
        <v>50250</v>
      </c>
      <c r="Q24" s="41">
        <f>SUM($D15:Q15)</f>
        <v>55500</v>
      </c>
      <c r="R24" s="41">
        <f>SUM($D15:R15)</f>
        <v>60750</v>
      </c>
      <c r="S24" s="41">
        <f>SUM($D15:S15)</f>
        <v>66000</v>
      </c>
      <c r="T24" s="41">
        <f>SUM($D15:T15)</f>
        <v>72000</v>
      </c>
      <c r="U24" s="41">
        <f>SUM($D15:U15)</f>
        <v>78000</v>
      </c>
      <c r="V24" s="41">
        <f>SUM($D15:V15)</f>
        <v>84000</v>
      </c>
      <c r="W24" s="41">
        <f>SUM($D15:W15)</f>
        <v>90000</v>
      </c>
      <c r="X24" s="21"/>
      <c r="Y24" s="21"/>
      <c r="Z24" s="21"/>
    </row>
    <row r="25" spans="1:26" ht="15" customHeight="1" x14ac:dyDescent="0.45">
      <c r="A25" s="21" t="s">
        <v>55</v>
      </c>
      <c r="B25" s="21" t="str">
        <f>INDEX('Program Inputs'!$B$9:$B$28,MATCH(A25,'Program Inputs'!$A$9:$A$28,0))</f>
        <v>VI: Sports Refund</v>
      </c>
      <c r="C25" s="42" t="s">
        <v>184</v>
      </c>
      <c r="D25" s="41">
        <f ca="1">SUM($D22:D22)</f>
        <v>2000</v>
      </c>
      <c r="E25" s="41">
        <f ca="1">SUM($D22:E22)</f>
        <v>5000</v>
      </c>
      <c r="F25" s="41">
        <f ca="1">SUM($D22:F22)</f>
        <v>8000</v>
      </c>
      <c r="G25" s="41">
        <f ca="1">SUM($D22:G22)</f>
        <v>11000</v>
      </c>
      <c r="H25" s="41">
        <f ca="1">SUM($D22:H22)</f>
        <v>14500</v>
      </c>
      <c r="I25" s="41">
        <f ca="1">SUM($D22:I22)</f>
        <v>18250</v>
      </c>
      <c r="J25" s="41">
        <f ca="1">SUM($D22:J22)</f>
        <v>22000</v>
      </c>
      <c r="K25" s="41">
        <f ca="1">SUM($D22:K22)</f>
        <v>25750</v>
      </c>
      <c r="L25" s="41">
        <f ca="1">SUM($D22:L22)</f>
        <v>30000</v>
      </c>
      <c r="M25" s="41">
        <f ca="1">SUM($D22:M22)</f>
        <v>34500</v>
      </c>
      <c r="N25" s="41">
        <f ca="1">SUM($D22:N22)</f>
        <v>39000</v>
      </c>
      <c r="O25" s="41">
        <f ca="1">SUM($D22:O22)</f>
        <v>43500</v>
      </c>
      <c r="P25" s="41">
        <f ca="1">SUM($D22:P22)</f>
        <v>48500</v>
      </c>
      <c r="Q25" s="41">
        <f ca="1">SUM($D22:Q22)</f>
        <v>53750</v>
      </c>
      <c r="R25" s="41">
        <f ca="1">SUM($D22:R22)</f>
        <v>59000</v>
      </c>
      <c r="S25" s="41">
        <f ca="1">SUM($D22:S22)</f>
        <v>64250</v>
      </c>
      <c r="T25" s="41">
        <f ca="1">SUM($D22:T22)</f>
        <v>70000</v>
      </c>
      <c r="U25" s="41">
        <f ca="1">SUM($D22:U22)</f>
        <v>76000</v>
      </c>
      <c r="V25" s="41">
        <f ca="1">SUM($D22:V22)</f>
        <v>82000</v>
      </c>
      <c r="W25" s="41">
        <f ca="1">SUM($D22:W22)</f>
        <v>88000</v>
      </c>
      <c r="X25" s="21"/>
      <c r="Y25" s="21"/>
      <c r="Z25" s="21"/>
    </row>
    <row r="26" spans="1:26" ht="15" customHeight="1" x14ac:dyDescent="0.45">
      <c r="A26" s="21" t="s">
        <v>55</v>
      </c>
      <c r="B26" s="21" t="str">
        <f>INDEX('Program Inputs'!$B$9:$B$28,MATCH(A26,'Program Inputs'!$A$9:$A$28,0))</f>
        <v>VI: Sports Refund</v>
      </c>
      <c r="C26" s="42" t="s">
        <v>526</v>
      </c>
      <c r="D26" s="41">
        <f ca="1">D24-D25</f>
        <v>1000</v>
      </c>
      <c r="E26" s="41">
        <f ca="1">E24-E25</f>
        <v>1000</v>
      </c>
      <c r="F26" s="41">
        <f ca="1">F24-F25</f>
        <v>1000</v>
      </c>
      <c r="G26" s="41">
        <f ca="1">G24-G25</f>
        <v>1000</v>
      </c>
      <c r="H26" s="41">
        <f ca="1">H24-H25</f>
        <v>1250</v>
      </c>
      <c r="I26" s="41">
        <f ca="1">I24-I25</f>
        <v>1250</v>
      </c>
      <c r="J26" s="41">
        <f ca="1">J24-J25</f>
        <v>1250</v>
      </c>
      <c r="K26" s="41">
        <f ca="1">K24-K25</f>
        <v>1250</v>
      </c>
      <c r="L26" s="41">
        <f ca="1">L24-L25</f>
        <v>1500</v>
      </c>
      <c r="M26" s="41">
        <f ca="1">M24-M25</f>
        <v>1500</v>
      </c>
      <c r="N26" s="41">
        <f ca="1">N24-N25</f>
        <v>1500</v>
      </c>
      <c r="O26" s="41">
        <f ca="1">O24-O25</f>
        <v>1500</v>
      </c>
      <c r="P26" s="41">
        <f ca="1">P24-P25</f>
        <v>1750</v>
      </c>
      <c r="Q26" s="41">
        <f ca="1">Q24-Q25</f>
        <v>1750</v>
      </c>
      <c r="R26" s="41">
        <f ca="1">R24-R25</f>
        <v>1750</v>
      </c>
      <c r="S26" s="41">
        <f ca="1">S24-S25</f>
        <v>1750</v>
      </c>
      <c r="T26" s="41">
        <f ca="1">T24-T25</f>
        <v>2000</v>
      </c>
      <c r="U26" s="41">
        <f ca="1">U24-U25</f>
        <v>2000</v>
      </c>
      <c r="V26" s="41">
        <f ca="1">V24-V25</f>
        <v>2000</v>
      </c>
      <c r="W26" s="41">
        <f ca="1">W24-W25</f>
        <v>2000</v>
      </c>
      <c r="X26" s="152"/>
      <c r="Y26" s="21"/>
      <c r="Z26" s="21"/>
    </row>
    <row r="27" spans="1:26" ht="15" customHeight="1" x14ac:dyDescent="0.45">
      <c r="A27" s="140" t="s">
        <v>60</v>
      </c>
      <c r="B27" s="140" t="str">
        <f>INDEX('Program Inputs'!$B$9:$B$28,MATCH(A27,'Program Inputs'!$A$9:$A$28,0))</f>
        <v>VI: Event</v>
      </c>
      <c r="C27" s="141" t="s">
        <v>91</v>
      </c>
      <c r="D27" s="142">
        <f>SUMIFS('Program Inputs'!$C:$C,'Program Inputs'!$A:$A,'Program Qtrly'!$A27)/4</f>
        <v>1250</v>
      </c>
      <c r="E27" s="142">
        <f>SUMIFS('Program Inputs'!$C:$C,'Program Inputs'!$A:$A,'Program Qtrly'!$A27)/4</f>
        <v>1250</v>
      </c>
      <c r="F27" s="142">
        <f>SUMIFS('Program Inputs'!$C:$C,'Program Inputs'!$A:$A,'Program Qtrly'!$A27)/4</f>
        <v>1250</v>
      </c>
      <c r="G27" s="142">
        <f>SUMIFS('Program Inputs'!$C:$C,'Program Inputs'!$A:$A,'Program Qtrly'!$A27)/4</f>
        <v>1250</v>
      </c>
      <c r="H27" s="142">
        <f>SUMIFS('Program Inputs'!$D:$D,'Program Inputs'!$A:$A,'Program Qtrly'!$A27)/4</f>
        <v>1750</v>
      </c>
      <c r="I27" s="142">
        <f>SUMIFS('Program Inputs'!$D:$D,'Program Inputs'!$A:$A,'Program Qtrly'!$A27)/4</f>
        <v>1750</v>
      </c>
      <c r="J27" s="142">
        <f>SUMIFS('Program Inputs'!$D:$D,'Program Inputs'!$A:$A,'Program Qtrly'!$A27)/4</f>
        <v>1750</v>
      </c>
      <c r="K27" s="142">
        <f>SUMIFS('Program Inputs'!$D:$D,'Program Inputs'!$A:$A,'Program Qtrly'!$A27)/4</f>
        <v>1750</v>
      </c>
      <c r="L27" s="142">
        <f>SUMIFS('Program Inputs'!$E:$E,'Program Inputs'!$A:$A,'Program Qtrly'!$A27)/4</f>
        <v>2250</v>
      </c>
      <c r="M27" s="142">
        <f>SUMIFS('Program Inputs'!$E:$E,'Program Inputs'!$A:$A,'Program Qtrly'!$A27)/4</f>
        <v>2250</v>
      </c>
      <c r="N27" s="142">
        <f>SUMIFS('Program Inputs'!$E:$E,'Program Inputs'!$A:$A,'Program Qtrly'!$A27)/4</f>
        <v>2250</v>
      </c>
      <c r="O27" s="142">
        <f>SUMIFS('Program Inputs'!$E:$E,'Program Inputs'!$A:$A,'Program Qtrly'!$A27)/4</f>
        <v>2250</v>
      </c>
      <c r="P27" s="142">
        <f>SUMIFS('Program Inputs'!$F:$F,'Program Inputs'!$A:$A,'Program Qtrly'!$A27)/4</f>
        <v>2750</v>
      </c>
      <c r="Q27" s="142">
        <f>SUMIFS('Program Inputs'!$F:$F,'Program Inputs'!$A:$A,'Program Qtrly'!$A27)/4</f>
        <v>2750</v>
      </c>
      <c r="R27" s="142">
        <f>SUMIFS('Program Inputs'!$F:$F,'Program Inputs'!$A:$A,'Program Qtrly'!$A27)/4</f>
        <v>2750</v>
      </c>
      <c r="S27" s="142">
        <f>SUMIFS('Program Inputs'!$F:$F,'Program Inputs'!$A:$A,'Program Qtrly'!$A27)/4</f>
        <v>2750</v>
      </c>
      <c r="T27" s="142">
        <f>SUMIFS('Program Inputs'!$G:$G,'Program Inputs'!$A:$A,'Program Qtrly'!$A27)/4</f>
        <v>3250</v>
      </c>
      <c r="U27" s="142">
        <f>SUMIFS('Program Inputs'!$G:$G,'Program Inputs'!$A:$A,'Program Qtrly'!$A27)/4</f>
        <v>3250</v>
      </c>
      <c r="V27" s="142">
        <f>SUMIFS('Program Inputs'!$G:$G,'Program Inputs'!$A:$A,'Program Qtrly'!$A27)/4</f>
        <v>3250</v>
      </c>
      <c r="W27" s="142">
        <f>SUMIFS('Program Inputs'!$G:$G,'Program Inputs'!$A:$A,'Program Qtrly'!$A27)/4</f>
        <v>3250</v>
      </c>
      <c r="X27" s="21"/>
      <c r="Y27" s="21"/>
      <c r="Z27" s="21"/>
    </row>
    <row r="28" spans="1:26" ht="15" customHeight="1" x14ac:dyDescent="0.45">
      <c r="A28" s="62" t="s">
        <v>60</v>
      </c>
      <c r="B28" s="62" t="str">
        <f>INDEX('Program Inputs'!$B$9:$B$28,MATCH(A28,'Program Inputs'!$A$9:$A$28,0))</f>
        <v>VI: Event</v>
      </c>
      <c r="C28" s="29" t="s">
        <v>92</v>
      </c>
      <c r="D28" s="31">
        <f>SUMIFS('Program Inputs'!$H:$H,'Program Inputs'!$A:$A,'Program Qtrly'!$A28)</f>
        <v>0.3</v>
      </c>
      <c r="E28" s="31">
        <f>D28</f>
        <v>0.3</v>
      </c>
      <c r="F28" s="31">
        <f>E28</f>
        <v>0.3</v>
      </c>
      <c r="G28" s="31">
        <f>F28</f>
        <v>0.3</v>
      </c>
      <c r="H28" s="31">
        <f>G28</f>
        <v>0.3</v>
      </c>
      <c r="I28" s="31">
        <f>H28</f>
        <v>0.3</v>
      </c>
      <c r="J28" s="31">
        <f>I28</f>
        <v>0.3</v>
      </c>
      <c r="K28" s="31">
        <f>J28</f>
        <v>0.3</v>
      </c>
      <c r="L28" s="31">
        <f>K28</f>
        <v>0.3</v>
      </c>
      <c r="M28" s="31">
        <f>L28</f>
        <v>0.3</v>
      </c>
      <c r="N28" s="31">
        <f>M28</f>
        <v>0.3</v>
      </c>
      <c r="O28" s="31">
        <f>N28</f>
        <v>0.3</v>
      </c>
      <c r="P28" s="31">
        <f>O28</f>
        <v>0.3</v>
      </c>
      <c r="Q28" s="31">
        <f>P28</f>
        <v>0.3</v>
      </c>
      <c r="R28" s="31">
        <f>Q28</f>
        <v>0.3</v>
      </c>
      <c r="S28" s="31">
        <f>R28</f>
        <v>0.3</v>
      </c>
      <c r="T28" s="31">
        <f>S28</f>
        <v>0.3</v>
      </c>
      <c r="U28" s="31">
        <f>T28</f>
        <v>0.3</v>
      </c>
      <c r="V28" s="31">
        <f>U28</f>
        <v>0.3</v>
      </c>
      <c r="W28" s="31">
        <f>V28</f>
        <v>0.3</v>
      </c>
      <c r="X28" s="21"/>
      <c r="Y28" s="21"/>
      <c r="Z28" s="21"/>
    </row>
    <row r="29" spans="1:26" ht="15.75" customHeight="1" x14ac:dyDescent="0.45">
      <c r="A29" s="62" t="s">
        <v>60</v>
      </c>
      <c r="B29" s="62" t="str">
        <f>INDEX('Program Inputs'!$B$9:$B$28,MATCH(A29,'Program Inputs'!$A$9:$A$28,0))</f>
        <v>VI: Event</v>
      </c>
      <c r="C29" s="43" t="s">
        <v>96</v>
      </c>
      <c r="D29" s="31">
        <f>SUMIFS('Program Inputs'!$I:$I,'Program Inputs'!$A:$A,'Program Qtrly'!$A29)</f>
        <v>0.8</v>
      </c>
      <c r="E29" s="31">
        <f>D29</f>
        <v>0.8</v>
      </c>
      <c r="F29" s="31">
        <f>E29</f>
        <v>0.8</v>
      </c>
      <c r="G29" s="31">
        <f>F29</f>
        <v>0.8</v>
      </c>
      <c r="H29" s="31">
        <f>G29</f>
        <v>0.8</v>
      </c>
      <c r="I29" s="31">
        <f>H29</f>
        <v>0.8</v>
      </c>
      <c r="J29" s="31">
        <f>I29</f>
        <v>0.8</v>
      </c>
      <c r="K29" s="31">
        <f>J29</f>
        <v>0.8</v>
      </c>
      <c r="L29" s="31">
        <f>K29</f>
        <v>0.8</v>
      </c>
      <c r="M29" s="31">
        <f>L29</f>
        <v>0.8</v>
      </c>
      <c r="N29" s="31">
        <f>M29</f>
        <v>0.8</v>
      </c>
      <c r="O29" s="31">
        <f>N29</f>
        <v>0.8</v>
      </c>
      <c r="P29" s="31">
        <f>O29</f>
        <v>0.8</v>
      </c>
      <c r="Q29" s="31">
        <f>P29</f>
        <v>0.8</v>
      </c>
      <c r="R29" s="31">
        <f>Q29</f>
        <v>0.8</v>
      </c>
      <c r="S29" s="31">
        <f>R29</f>
        <v>0.8</v>
      </c>
      <c r="T29" s="31">
        <f>S29</f>
        <v>0.8</v>
      </c>
      <c r="U29" s="31">
        <f>T29</f>
        <v>0.8</v>
      </c>
      <c r="V29" s="31">
        <f>U29</f>
        <v>0.8</v>
      </c>
      <c r="W29" s="31">
        <f>V29</f>
        <v>0.8</v>
      </c>
      <c r="X29" s="21"/>
      <c r="Y29" s="21"/>
      <c r="Z29" s="21"/>
    </row>
    <row r="30" spans="1:26" ht="15" customHeight="1" x14ac:dyDescent="0.45">
      <c r="A30" s="62" t="s">
        <v>60</v>
      </c>
      <c r="B30" s="62" t="str">
        <f>INDEX('Program Inputs'!$B$9:$B$28,MATCH(A30,'Program Inputs'!$A$9:$A$28,0))</f>
        <v>VI: Event</v>
      </c>
      <c r="C30" s="43" t="s">
        <v>166</v>
      </c>
      <c r="D30" s="31">
        <f>SUMIFS('Program Inputs'!$J:$J,'Program Inputs'!$A:$A,'Program Qtrly'!$A30)</f>
        <v>0.3</v>
      </c>
      <c r="E30" s="31">
        <f>D30</f>
        <v>0.3</v>
      </c>
      <c r="F30" s="31">
        <f>E30</f>
        <v>0.3</v>
      </c>
      <c r="G30" s="31">
        <f>F30</f>
        <v>0.3</v>
      </c>
      <c r="H30" s="31">
        <f>G30</f>
        <v>0.3</v>
      </c>
      <c r="I30" s="31">
        <f>H30</f>
        <v>0.3</v>
      </c>
      <c r="J30" s="31">
        <f>I30</f>
        <v>0.3</v>
      </c>
      <c r="K30" s="31">
        <f>J30</f>
        <v>0.3</v>
      </c>
      <c r="L30" s="31">
        <f>K30</f>
        <v>0.3</v>
      </c>
      <c r="M30" s="31">
        <f>L30</f>
        <v>0.3</v>
      </c>
      <c r="N30" s="31">
        <f>M30</f>
        <v>0.3</v>
      </c>
      <c r="O30" s="31">
        <f>N30</f>
        <v>0.3</v>
      </c>
      <c r="P30" s="31">
        <f>O30</f>
        <v>0.3</v>
      </c>
      <c r="Q30" s="31">
        <f>P30</f>
        <v>0.3</v>
      </c>
      <c r="R30" s="31">
        <f>Q30</f>
        <v>0.3</v>
      </c>
      <c r="S30" s="31">
        <f>R30</f>
        <v>0.3</v>
      </c>
      <c r="T30" s="31">
        <f>S30</f>
        <v>0.3</v>
      </c>
      <c r="U30" s="31">
        <f>T30</f>
        <v>0.3</v>
      </c>
      <c r="V30" s="31">
        <f>U30</f>
        <v>0.3</v>
      </c>
      <c r="W30" s="31">
        <f>V30</f>
        <v>0.3</v>
      </c>
      <c r="X30" s="21"/>
      <c r="Y30" s="21"/>
      <c r="Z30" s="21"/>
    </row>
    <row r="31" spans="1:26" ht="15" customHeight="1" x14ac:dyDescent="0.45">
      <c r="A31" s="62" t="s">
        <v>60</v>
      </c>
      <c r="B31" s="62" t="str">
        <f>INDEX('Program Inputs'!$B$9:$B$28,MATCH(A31,'Program Inputs'!$A$9:$A$28,0))</f>
        <v>VI: Event</v>
      </c>
      <c r="C31" s="29" t="s">
        <v>27</v>
      </c>
      <c r="D31" s="31">
        <f>SUMIFS('Program Inputs'!$K:$K,'Program Inputs'!$A:$A,'Program Qtrly'!$A31)</f>
        <v>0.05</v>
      </c>
      <c r="E31" s="31">
        <f>D31</f>
        <v>0.05</v>
      </c>
      <c r="F31" s="31">
        <f>E31</f>
        <v>0.05</v>
      </c>
      <c r="G31" s="31">
        <f>F31</f>
        <v>0.05</v>
      </c>
      <c r="H31" s="31">
        <f>G31</f>
        <v>0.05</v>
      </c>
      <c r="I31" s="31">
        <f>H31</f>
        <v>0.05</v>
      </c>
      <c r="J31" s="31">
        <f>I31</f>
        <v>0.05</v>
      </c>
      <c r="K31" s="31">
        <f>J31</f>
        <v>0.05</v>
      </c>
      <c r="L31" s="31">
        <f>K31</f>
        <v>0.05</v>
      </c>
      <c r="M31" s="31">
        <f>L31</f>
        <v>0.05</v>
      </c>
      <c r="N31" s="31">
        <f>M31</f>
        <v>0.05</v>
      </c>
      <c r="O31" s="31">
        <f>N31</f>
        <v>0.05</v>
      </c>
      <c r="P31" s="31">
        <f>O31</f>
        <v>0.05</v>
      </c>
      <c r="Q31" s="31">
        <f>P31</f>
        <v>0.05</v>
      </c>
      <c r="R31" s="31">
        <f>Q31</f>
        <v>0.05</v>
      </c>
      <c r="S31" s="31">
        <f>R31</f>
        <v>0.05</v>
      </c>
      <c r="T31" s="31">
        <f>S31</f>
        <v>0.05</v>
      </c>
      <c r="U31" s="31">
        <f>T31</f>
        <v>0.05</v>
      </c>
      <c r="V31" s="31">
        <f>U31</f>
        <v>0.05</v>
      </c>
      <c r="W31" s="31">
        <f>V31</f>
        <v>0.05</v>
      </c>
      <c r="X31" s="21"/>
      <c r="Y31" s="21"/>
      <c r="Z31" s="21"/>
    </row>
    <row r="32" spans="1:26" ht="15" customHeight="1" x14ac:dyDescent="0.45">
      <c r="A32" s="62" t="s">
        <v>60</v>
      </c>
      <c r="B32" s="62" t="str">
        <f>INDEX('Program Inputs'!$B$9:$B$28,MATCH(A32,'Program Inputs'!$A$9:$A$28,0))</f>
        <v>VI: Event</v>
      </c>
      <c r="C32" s="43" t="s">
        <v>165</v>
      </c>
      <c r="D32" s="114">
        <f>D30+D31</f>
        <v>0.35</v>
      </c>
      <c r="E32" s="114">
        <f>E30+E31</f>
        <v>0.35</v>
      </c>
      <c r="F32" s="114">
        <f>F30+F31</f>
        <v>0.35</v>
      </c>
      <c r="G32" s="114">
        <f>G30+G31</f>
        <v>0.35</v>
      </c>
      <c r="H32" s="114">
        <f>H30+H31</f>
        <v>0.35</v>
      </c>
      <c r="I32" s="114">
        <f>I30+I31</f>
        <v>0.35</v>
      </c>
      <c r="J32" s="114">
        <f>J30+J31</f>
        <v>0.35</v>
      </c>
      <c r="K32" s="114">
        <f>K30+K31</f>
        <v>0.35</v>
      </c>
      <c r="L32" s="114">
        <f>L30+L31</f>
        <v>0.35</v>
      </c>
      <c r="M32" s="114">
        <f>M30+M31</f>
        <v>0.35</v>
      </c>
      <c r="N32" s="114">
        <f>N30+N31</f>
        <v>0.35</v>
      </c>
      <c r="O32" s="114">
        <f>O30+O31</f>
        <v>0.35</v>
      </c>
      <c r="P32" s="114">
        <f>P30+P31</f>
        <v>0.35</v>
      </c>
      <c r="Q32" s="114">
        <f>Q30+Q31</f>
        <v>0.35</v>
      </c>
      <c r="R32" s="114">
        <f>R30+R31</f>
        <v>0.35</v>
      </c>
      <c r="S32" s="114">
        <f>S30+S31</f>
        <v>0.35</v>
      </c>
      <c r="T32" s="114">
        <f>T30+T31</f>
        <v>0.35</v>
      </c>
      <c r="U32" s="114">
        <f>U30+U31</f>
        <v>0.35</v>
      </c>
      <c r="V32" s="114">
        <f>V30+V31</f>
        <v>0.35</v>
      </c>
      <c r="W32" s="114">
        <f>W30+W31</f>
        <v>0.35</v>
      </c>
      <c r="X32" s="21"/>
      <c r="Y32" s="21"/>
      <c r="Z32" s="21"/>
    </row>
    <row r="33" spans="1:26" ht="15" customHeight="1" x14ac:dyDescent="0.45">
      <c r="A33" s="62" t="s">
        <v>60</v>
      </c>
      <c r="B33" s="62" t="str">
        <f>INDEX('Program Inputs'!$B$9:$B$28,MATCH(A33,'Program Inputs'!$A$9:$A$28,0))</f>
        <v>VI: Event</v>
      </c>
      <c r="C33" s="43" t="s">
        <v>168</v>
      </c>
      <c r="D33" s="41">
        <f>D27*(1-D29)*D30</f>
        <v>74.999999999999986</v>
      </c>
      <c r="E33" s="41">
        <f>E27*(1-E29)*E30</f>
        <v>74.999999999999986</v>
      </c>
      <c r="F33" s="41">
        <f>F27*(1-F29)*F30</f>
        <v>74.999999999999986</v>
      </c>
      <c r="G33" s="41">
        <f>G27*(1-G29)*G30</f>
        <v>74.999999999999986</v>
      </c>
      <c r="H33" s="41">
        <f>H27*(1-H29)*H30</f>
        <v>104.99999999999999</v>
      </c>
      <c r="I33" s="41">
        <f>I27*(1-I29)*I30</f>
        <v>104.99999999999999</v>
      </c>
      <c r="J33" s="41">
        <f>J27*(1-J29)*J30</f>
        <v>104.99999999999999</v>
      </c>
      <c r="K33" s="41">
        <f>K27*(1-K29)*K30</f>
        <v>104.99999999999999</v>
      </c>
      <c r="L33" s="41">
        <f>L27*(1-L29)*L30</f>
        <v>134.99999999999997</v>
      </c>
      <c r="M33" s="41">
        <f>M27*(1-M29)*M30</f>
        <v>134.99999999999997</v>
      </c>
      <c r="N33" s="41">
        <f>N27*(1-N29)*N30</f>
        <v>134.99999999999997</v>
      </c>
      <c r="O33" s="41">
        <f>O27*(1-O29)*O30</f>
        <v>134.99999999999997</v>
      </c>
      <c r="P33" s="41">
        <f>P27*(1-P29)*P30</f>
        <v>164.99999999999997</v>
      </c>
      <c r="Q33" s="41">
        <f>Q27*(1-Q29)*Q30</f>
        <v>164.99999999999997</v>
      </c>
      <c r="R33" s="41">
        <f>R27*(1-R29)*R30</f>
        <v>164.99999999999997</v>
      </c>
      <c r="S33" s="41">
        <f>S27*(1-S29)*S30</f>
        <v>164.99999999999997</v>
      </c>
      <c r="T33" s="41">
        <f>T27*(1-T29)*T30</f>
        <v>194.99999999999997</v>
      </c>
      <c r="U33" s="41">
        <f>U27*(1-U29)*U30</f>
        <v>194.99999999999997</v>
      </c>
      <c r="V33" s="41">
        <f>V27*(1-V29)*V30</f>
        <v>194.99999999999997</v>
      </c>
      <c r="W33" s="41">
        <f>W27*(1-W29)*W30</f>
        <v>194.99999999999997</v>
      </c>
      <c r="X33" s="21"/>
      <c r="Y33" s="21"/>
      <c r="Z33" s="21"/>
    </row>
    <row r="34" spans="1:26" ht="15" customHeight="1" x14ac:dyDescent="0.45">
      <c r="A34" s="62" t="s">
        <v>60</v>
      </c>
      <c r="B34" s="62" t="str">
        <f>INDEX('Program Inputs'!$B$9:$B$28,MATCH(A34,'Program Inputs'!$A$9:$A$28,0))</f>
        <v>VI: Event</v>
      </c>
      <c r="C34" s="43" t="s">
        <v>167</v>
      </c>
      <c r="D34" s="41">
        <f>D31*D36</f>
        <v>50</v>
      </c>
      <c r="E34" s="41">
        <f>E31*E36</f>
        <v>50</v>
      </c>
      <c r="F34" s="41">
        <f>F31*F36</f>
        <v>50</v>
      </c>
      <c r="G34" s="41">
        <f>G31*G36</f>
        <v>50</v>
      </c>
      <c r="H34" s="41">
        <f>H31*H36</f>
        <v>70</v>
      </c>
      <c r="I34" s="41">
        <f>I31*I36</f>
        <v>70</v>
      </c>
      <c r="J34" s="41">
        <f>J31*J36</f>
        <v>70</v>
      </c>
      <c r="K34" s="41">
        <f>K31*K36</f>
        <v>70</v>
      </c>
      <c r="L34" s="41">
        <f>L31*L36</f>
        <v>90</v>
      </c>
      <c r="M34" s="41">
        <f>M31*M36</f>
        <v>90</v>
      </c>
      <c r="N34" s="41">
        <f>N31*N36</f>
        <v>90</v>
      </c>
      <c r="O34" s="41">
        <f>O31*O36</f>
        <v>90</v>
      </c>
      <c r="P34" s="41">
        <f>P31*P36</f>
        <v>110</v>
      </c>
      <c r="Q34" s="41">
        <f>Q31*Q36</f>
        <v>110</v>
      </c>
      <c r="R34" s="41">
        <f>R31*R36</f>
        <v>110</v>
      </c>
      <c r="S34" s="41">
        <f>S31*S36</f>
        <v>110</v>
      </c>
      <c r="T34" s="41">
        <f>T31*T36</f>
        <v>130</v>
      </c>
      <c r="U34" s="41">
        <f>U31*U36</f>
        <v>130</v>
      </c>
      <c r="V34" s="41">
        <f>V31*V36</f>
        <v>130</v>
      </c>
      <c r="W34" s="41">
        <f>W31*W36</f>
        <v>130</v>
      </c>
      <c r="X34" s="21"/>
      <c r="Y34" s="21"/>
      <c r="Z34" s="21"/>
    </row>
    <row r="35" spans="1:26" ht="15" customHeight="1" x14ac:dyDescent="0.45">
      <c r="A35" s="62" t="s">
        <v>60</v>
      </c>
      <c r="B35" s="62" t="str">
        <f>INDEX('Program Inputs'!$B$9:$B$28,MATCH(A35,'Program Inputs'!$A$9:$A$28,0))</f>
        <v>VI: Event</v>
      </c>
      <c r="C35" s="43" t="s">
        <v>99</v>
      </c>
      <c r="D35" s="41">
        <f>D27*(1-D29)</f>
        <v>249.99999999999994</v>
      </c>
      <c r="E35" s="41">
        <f>E27*(1-E29)</f>
        <v>249.99999999999994</v>
      </c>
      <c r="F35" s="41">
        <f>F27*(1-F29)</f>
        <v>249.99999999999994</v>
      </c>
      <c r="G35" s="41">
        <f>G27*(1-G29)</f>
        <v>249.99999999999994</v>
      </c>
      <c r="H35" s="41">
        <f>H27*(1-H29)</f>
        <v>349.99999999999994</v>
      </c>
      <c r="I35" s="41">
        <f>I27*(1-I29)</f>
        <v>349.99999999999994</v>
      </c>
      <c r="J35" s="41">
        <f>J27*(1-J29)</f>
        <v>349.99999999999994</v>
      </c>
      <c r="K35" s="41">
        <f>K27*(1-K29)</f>
        <v>349.99999999999994</v>
      </c>
      <c r="L35" s="41">
        <f>L27*(1-L29)</f>
        <v>449.99999999999989</v>
      </c>
      <c r="M35" s="41">
        <f>M27*(1-M29)</f>
        <v>449.99999999999989</v>
      </c>
      <c r="N35" s="41">
        <f>N27*(1-N29)</f>
        <v>449.99999999999989</v>
      </c>
      <c r="O35" s="41">
        <f>O27*(1-O29)</f>
        <v>449.99999999999989</v>
      </c>
      <c r="P35" s="41">
        <f>P27*(1-P29)</f>
        <v>549.99999999999989</v>
      </c>
      <c r="Q35" s="41">
        <f>Q27*(1-Q29)</f>
        <v>549.99999999999989</v>
      </c>
      <c r="R35" s="41">
        <f>R27*(1-R29)</f>
        <v>549.99999999999989</v>
      </c>
      <c r="S35" s="41">
        <f>S27*(1-S29)</f>
        <v>549.99999999999989</v>
      </c>
      <c r="T35" s="41">
        <f>T27*(1-T29)</f>
        <v>649.99999999999989</v>
      </c>
      <c r="U35" s="41">
        <f>U27*(1-U29)</f>
        <v>649.99999999999989</v>
      </c>
      <c r="V35" s="41">
        <f>V27*(1-V29)</f>
        <v>649.99999999999989</v>
      </c>
      <c r="W35" s="41">
        <f>W27*(1-W29)</f>
        <v>649.99999999999989</v>
      </c>
      <c r="X35" s="21"/>
      <c r="Y35" s="21"/>
      <c r="Z35" s="21"/>
    </row>
    <row r="36" spans="1:26" ht="15" customHeight="1" x14ac:dyDescent="0.45">
      <c r="A36" s="62" t="s">
        <v>60</v>
      </c>
      <c r="B36" s="62" t="str">
        <f>INDEX('Program Inputs'!$B$9:$B$28,MATCH(A36,'Program Inputs'!$A$9:$A$28,0))</f>
        <v>VI: Event</v>
      </c>
      <c r="C36" s="22" t="s">
        <v>527</v>
      </c>
      <c r="D36" s="32">
        <f>D27*D29</f>
        <v>1000</v>
      </c>
      <c r="E36" s="32">
        <f>E27*E29</f>
        <v>1000</v>
      </c>
      <c r="F36" s="32">
        <f>F27*F29</f>
        <v>1000</v>
      </c>
      <c r="G36" s="32">
        <f>G27*G29</f>
        <v>1000</v>
      </c>
      <c r="H36" s="32">
        <f>H27*H29</f>
        <v>1400</v>
      </c>
      <c r="I36" s="32">
        <f>I27*I29</f>
        <v>1400</v>
      </c>
      <c r="J36" s="32">
        <f>J27*J29</f>
        <v>1400</v>
      </c>
      <c r="K36" s="32">
        <f>K27*K29</f>
        <v>1400</v>
      </c>
      <c r="L36" s="32">
        <f>L27*L29</f>
        <v>1800</v>
      </c>
      <c r="M36" s="32">
        <f>M27*M29</f>
        <v>1800</v>
      </c>
      <c r="N36" s="32">
        <f>N27*N29</f>
        <v>1800</v>
      </c>
      <c r="O36" s="32">
        <f>O27*O29</f>
        <v>1800</v>
      </c>
      <c r="P36" s="32">
        <f>P27*P29</f>
        <v>2200</v>
      </c>
      <c r="Q36" s="32">
        <f>Q27*Q29</f>
        <v>2200</v>
      </c>
      <c r="R36" s="32">
        <f>R27*R29</f>
        <v>2200</v>
      </c>
      <c r="S36" s="32">
        <f>S27*S29</f>
        <v>2200</v>
      </c>
      <c r="T36" s="32">
        <f>T27*T29</f>
        <v>2600</v>
      </c>
      <c r="U36" s="32">
        <f>U27*U29</f>
        <v>2600</v>
      </c>
      <c r="V36" s="32">
        <f>V27*V29</f>
        <v>2600</v>
      </c>
      <c r="W36" s="32">
        <f>W27*W29</f>
        <v>2600</v>
      </c>
      <c r="X36" s="21"/>
      <c r="Y36" s="21"/>
      <c r="Z36" s="21"/>
    </row>
    <row r="37" spans="1:26" ht="15" customHeight="1" x14ac:dyDescent="0.45">
      <c r="A37" s="62" t="s">
        <v>60</v>
      </c>
      <c r="B37" s="62" t="str">
        <f>INDEX('Program Inputs'!$B$9:$B$28,MATCH(A37,'Program Inputs'!$A$9:$A$28,0))</f>
        <v>VI: Event</v>
      </c>
      <c r="C37" s="22" t="s">
        <v>93</v>
      </c>
      <c r="D37" s="40">
        <f ca="1">'Prem Earn'!X60</f>
        <v>625</v>
      </c>
      <c r="E37" s="40">
        <f ca="1">'Prem Earn'!Y60</f>
        <v>1250</v>
      </c>
      <c r="F37" s="40">
        <f ca="1">'Prem Earn'!Z60</f>
        <v>1250</v>
      </c>
      <c r="G37" s="40">
        <f ca="1">'Prem Earn'!AA60</f>
        <v>1250</v>
      </c>
      <c r="H37" s="40">
        <f ca="1">'Prem Earn'!AB60</f>
        <v>1500</v>
      </c>
      <c r="I37" s="40">
        <f ca="1">'Prem Earn'!AC60</f>
        <v>1750</v>
      </c>
      <c r="J37" s="40">
        <f ca="1">'Prem Earn'!AD60</f>
        <v>1750</v>
      </c>
      <c r="K37" s="40">
        <f ca="1">'Prem Earn'!AE60</f>
        <v>1750</v>
      </c>
      <c r="L37" s="40">
        <f ca="1">'Prem Earn'!AF60</f>
        <v>2000</v>
      </c>
      <c r="M37" s="40">
        <f ca="1">'Prem Earn'!AG60</f>
        <v>2250</v>
      </c>
      <c r="N37" s="40">
        <f ca="1">'Prem Earn'!AH60</f>
        <v>2250</v>
      </c>
      <c r="O37" s="40">
        <f ca="1">'Prem Earn'!AI60</f>
        <v>2250</v>
      </c>
      <c r="P37" s="40">
        <f ca="1">'Prem Earn'!AJ60</f>
        <v>2500</v>
      </c>
      <c r="Q37" s="40">
        <f ca="1">'Prem Earn'!AK60</f>
        <v>2750</v>
      </c>
      <c r="R37" s="40">
        <f ca="1">'Prem Earn'!AL60</f>
        <v>2750</v>
      </c>
      <c r="S37" s="40">
        <f ca="1">'Prem Earn'!AM60</f>
        <v>2750</v>
      </c>
      <c r="T37" s="40">
        <f ca="1">'Prem Earn'!AN60</f>
        <v>3000</v>
      </c>
      <c r="U37" s="40">
        <f ca="1">'Prem Earn'!AO60</f>
        <v>3250</v>
      </c>
      <c r="V37" s="40">
        <f ca="1">'Prem Earn'!AP60</f>
        <v>3250</v>
      </c>
      <c r="W37" s="40">
        <f ca="1">'Prem Earn'!AQ60</f>
        <v>3250</v>
      </c>
      <c r="X37" s="21"/>
      <c r="Y37" s="21"/>
      <c r="Z37" s="21"/>
    </row>
    <row r="38" spans="1:26" ht="15" customHeight="1" x14ac:dyDescent="0.45">
      <c r="A38" s="62" t="s">
        <v>60</v>
      </c>
      <c r="B38" s="62" t="str">
        <f>INDEX('Program Inputs'!$B$9:$B$28,MATCH(A38,'Program Inputs'!$A$9:$A$28,0))</f>
        <v>VI: Event</v>
      </c>
      <c r="C38" s="42" t="s">
        <v>522</v>
      </c>
      <c r="D38" s="41">
        <f>SUM($D27:D27)</f>
        <v>1250</v>
      </c>
      <c r="E38" s="41">
        <f>SUM($D27:E27)</f>
        <v>2500</v>
      </c>
      <c r="F38" s="41">
        <f>SUM($D27:F27)</f>
        <v>3750</v>
      </c>
      <c r="G38" s="41">
        <f>SUM($D27:G27)</f>
        <v>5000</v>
      </c>
      <c r="H38" s="41">
        <f>SUM($D27:H27)</f>
        <v>6750</v>
      </c>
      <c r="I38" s="41">
        <f>SUM($D27:I27)</f>
        <v>8500</v>
      </c>
      <c r="J38" s="41">
        <f>SUM($D27:J27)</f>
        <v>10250</v>
      </c>
      <c r="K38" s="41">
        <f>SUM($D27:K27)</f>
        <v>12000</v>
      </c>
      <c r="L38" s="41">
        <f>SUM($D27:L27)</f>
        <v>14250</v>
      </c>
      <c r="M38" s="41">
        <f>SUM($D27:M27)</f>
        <v>16500</v>
      </c>
      <c r="N38" s="41">
        <f>SUM($D27:N27)</f>
        <v>18750</v>
      </c>
      <c r="O38" s="41">
        <f>SUM($D27:O27)</f>
        <v>21000</v>
      </c>
      <c r="P38" s="41">
        <f>SUM($D27:P27)</f>
        <v>23750</v>
      </c>
      <c r="Q38" s="41">
        <f>SUM($D27:Q27)</f>
        <v>26500</v>
      </c>
      <c r="R38" s="41">
        <f>SUM($D27:R27)</f>
        <v>29250</v>
      </c>
      <c r="S38" s="41">
        <f>SUM($D27:S27)</f>
        <v>32000</v>
      </c>
      <c r="T38" s="41">
        <f>SUM($D27:T27)</f>
        <v>35250</v>
      </c>
      <c r="U38" s="41">
        <f>SUM($D27:U27)</f>
        <v>38500</v>
      </c>
      <c r="V38" s="41">
        <f>SUM($D27:V27)</f>
        <v>41750</v>
      </c>
      <c r="W38" s="41">
        <f>SUM($D27:W27)</f>
        <v>45000</v>
      </c>
      <c r="X38" s="21"/>
      <c r="Y38" s="21"/>
      <c r="Z38" s="21"/>
    </row>
    <row r="39" spans="1:26" ht="15" customHeight="1" x14ac:dyDescent="0.45">
      <c r="A39" s="62" t="s">
        <v>60</v>
      </c>
      <c r="B39" s="62" t="str">
        <f>INDEX('Program Inputs'!$B$9:$B$28,MATCH(A39,'Program Inputs'!$A$9:$A$28,0))</f>
        <v>VI: Event</v>
      </c>
      <c r="C39" s="42" t="s">
        <v>523</v>
      </c>
      <c r="D39" s="41">
        <f ca="1">SUM($D37:D37)</f>
        <v>625</v>
      </c>
      <c r="E39" s="41">
        <f ca="1">SUM($D37:E37)</f>
        <v>1875</v>
      </c>
      <c r="F39" s="41">
        <f ca="1">SUM($D37:F37)</f>
        <v>3125</v>
      </c>
      <c r="G39" s="41">
        <f ca="1">SUM($D37:G37)</f>
        <v>4375</v>
      </c>
      <c r="H39" s="41">
        <f ca="1">SUM($D37:H37)</f>
        <v>5875</v>
      </c>
      <c r="I39" s="41">
        <f ca="1">SUM($D37:I37)</f>
        <v>7625</v>
      </c>
      <c r="J39" s="41">
        <f ca="1">SUM($D37:J37)</f>
        <v>9375</v>
      </c>
      <c r="K39" s="41">
        <f ca="1">SUM($D37:K37)</f>
        <v>11125</v>
      </c>
      <c r="L39" s="41">
        <f ca="1">SUM($D37:L37)</f>
        <v>13125</v>
      </c>
      <c r="M39" s="41">
        <f ca="1">SUM($D37:M37)</f>
        <v>15375</v>
      </c>
      <c r="N39" s="41">
        <f ca="1">SUM($D37:N37)</f>
        <v>17625</v>
      </c>
      <c r="O39" s="41">
        <f ca="1">SUM($D37:O37)</f>
        <v>19875</v>
      </c>
      <c r="P39" s="41">
        <f ca="1">SUM($D37:P37)</f>
        <v>22375</v>
      </c>
      <c r="Q39" s="41">
        <f ca="1">SUM($D37:Q37)</f>
        <v>25125</v>
      </c>
      <c r="R39" s="41">
        <f ca="1">SUM($D37:R37)</f>
        <v>27875</v>
      </c>
      <c r="S39" s="41">
        <f ca="1">SUM($D37:S37)</f>
        <v>30625</v>
      </c>
      <c r="T39" s="41">
        <f ca="1">SUM($D37:T37)</f>
        <v>33625</v>
      </c>
      <c r="U39" s="41">
        <f ca="1">SUM($D37:U37)</f>
        <v>36875</v>
      </c>
      <c r="V39" s="41">
        <f ca="1">SUM($D37:V37)</f>
        <v>40125</v>
      </c>
      <c r="W39" s="41">
        <f ca="1">SUM($D37:W37)</f>
        <v>43375</v>
      </c>
      <c r="X39" s="21"/>
      <c r="Y39" s="21"/>
      <c r="Z39" s="21"/>
    </row>
    <row r="40" spans="1:26" ht="15" customHeight="1" x14ac:dyDescent="0.45">
      <c r="A40" s="62" t="s">
        <v>60</v>
      </c>
      <c r="B40" s="62" t="str">
        <f>INDEX('Program Inputs'!$B$9:$B$28,MATCH(A40,'Program Inputs'!$A$9:$A$28,0))</f>
        <v>VI: Event</v>
      </c>
      <c r="C40" s="42" t="s">
        <v>525</v>
      </c>
      <c r="D40" s="41">
        <f ca="1">D38-D39</f>
        <v>625</v>
      </c>
      <c r="E40" s="41">
        <f ca="1">E38-E39</f>
        <v>625</v>
      </c>
      <c r="F40" s="41">
        <f ca="1">F38-F39</f>
        <v>625</v>
      </c>
      <c r="G40" s="41">
        <f ca="1">G38-G39</f>
        <v>625</v>
      </c>
      <c r="H40" s="41">
        <f ca="1">H38-H39</f>
        <v>875</v>
      </c>
      <c r="I40" s="41">
        <f ca="1">I38-I39</f>
        <v>875</v>
      </c>
      <c r="J40" s="41">
        <f ca="1">J38-J39</f>
        <v>875</v>
      </c>
      <c r="K40" s="41">
        <f ca="1">K38-K39</f>
        <v>875</v>
      </c>
      <c r="L40" s="41">
        <f ca="1">L38-L39</f>
        <v>1125</v>
      </c>
      <c r="M40" s="41">
        <f ca="1">M38-M39</f>
        <v>1125</v>
      </c>
      <c r="N40" s="41">
        <f ca="1">N38-N39</f>
        <v>1125</v>
      </c>
      <c r="O40" s="41">
        <f ca="1">O38-O39</f>
        <v>1125</v>
      </c>
      <c r="P40" s="41">
        <f ca="1">P38-P39</f>
        <v>1375</v>
      </c>
      <c r="Q40" s="41">
        <f ca="1">Q38-Q39</f>
        <v>1375</v>
      </c>
      <c r="R40" s="41">
        <f ca="1">R38-R39</f>
        <v>1375</v>
      </c>
      <c r="S40" s="41">
        <f ca="1">S38-S39</f>
        <v>1375</v>
      </c>
      <c r="T40" s="41">
        <f ca="1">T38-T39</f>
        <v>1625</v>
      </c>
      <c r="U40" s="41">
        <f ca="1">U38-U39</f>
        <v>1625</v>
      </c>
      <c r="V40" s="41">
        <f ca="1">V38-V39</f>
        <v>1625</v>
      </c>
      <c r="W40" s="41">
        <f ca="1">W38-W39</f>
        <v>1625</v>
      </c>
      <c r="X40" s="152"/>
      <c r="Y40" s="21"/>
      <c r="Z40" s="21"/>
    </row>
    <row r="41" spans="1:26" ht="15" customHeight="1" x14ac:dyDescent="0.45">
      <c r="A41" s="62" t="s">
        <v>60</v>
      </c>
      <c r="B41" s="62" t="str">
        <f>INDEX('Program Inputs'!$B$9:$B$28,MATCH(A41,'Program Inputs'!$A$9:$A$28,0))</f>
        <v>VI: Event</v>
      </c>
      <c r="C41" s="42" t="s">
        <v>524</v>
      </c>
      <c r="D41" s="41">
        <f ca="1">D40-D46</f>
        <v>500</v>
      </c>
      <c r="E41" s="41">
        <f ca="1">E40-E46</f>
        <v>500</v>
      </c>
      <c r="F41" s="41">
        <f ca="1">F40-F46</f>
        <v>500</v>
      </c>
      <c r="G41" s="41">
        <f ca="1">G40-G46</f>
        <v>500</v>
      </c>
      <c r="H41" s="41">
        <f ca="1">H40-H46</f>
        <v>700</v>
      </c>
      <c r="I41" s="41">
        <f ca="1">I40-I46</f>
        <v>700</v>
      </c>
      <c r="J41" s="41">
        <f ca="1">J40-J46</f>
        <v>700.00000000000023</v>
      </c>
      <c r="K41" s="41">
        <f ca="1">K40-K46</f>
        <v>700</v>
      </c>
      <c r="L41" s="41">
        <f ca="1">L40-L46</f>
        <v>900</v>
      </c>
      <c r="M41" s="41">
        <f ca="1">M40-M46</f>
        <v>900</v>
      </c>
      <c r="N41" s="41">
        <f ca="1">N40-N46</f>
        <v>900</v>
      </c>
      <c r="O41" s="41">
        <f ca="1">O40-O46</f>
        <v>900.00000000000045</v>
      </c>
      <c r="P41" s="41">
        <f ca="1">P40-P46</f>
        <v>1100</v>
      </c>
      <c r="Q41" s="41">
        <f ca="1">Q40-Q46</f>
        <v>1100</v>
      </c>
      <c r="R41" s="41">
        <f ca="1">R40-R46</f>
        <v>1100</v>
      </c>
      <c r="S41" s="41">
        <f ca="1">S40-S46</f>
        <v>1100</v>
      </c>
      <c r="T41" s="41">
        <f ca="1">T40-T46</f>
        <v>1300</v>
      </c>
      <c r="U41" s="41">
        <f ca="1">U40-U46</f>
        <v>1300</v>
      </c>
      <c r="V41" s="41">
        <f ca="1">V40-V46</f>
        <v>1300.0000000000009</v>
      </c>
      <c r="W41" s="41">
        <f ca="1">W40-W46</f>
        <v>1300</v>
      </c>
      <c r="X41" s="152"/>
      <c r="Y41" s="21"/>
      <c r="Z41" s="21"/>
    </row>
    <row r="42" spans="1:26" ht="15.75" customHeight="1" x14ac:dyDescent="0.45">
      <c r="A42" s="62" t="s">
        <v>60</v>
      </c>
      <c r="B42" s="62" t="str">
        <f>INDEX('Program Inputs'!$B$9:$B$28,MATCH(A42,'Program Inputs'!$A$9:$A$28,0))</f>
        <v>VI: Event</v>
      </c>
      <c r="C42" s="42" t="s">
        <v>94</v>
      </c>
      <c r="D42" s="41">
        <f ca="1">'Prem Earn'!B60</f>
        <v>124.99999999999997</v>
      </c>
      <c r="E42" s="41">
        <f ca="1">'Prem Earn'!C60</f>
        <v>249.99999999999994</v>
      </c>
      <c r="F42" s="41">
        <f ca="1">'Prem Earn'!D60</f>
        <v>249.99999999999994</v>
      </c>
      <c r="G42" s="41">
        <f ca="1">'Prem Earn'!E60</f>
        <v>249.99999999999994</v>
      </c>
      <c r="H42" s="41">
        <f ca="1">'Prem Earn'!F60</f>
        <v>299.99999999999994</v>
      </c>
      <c r="I42" s="41">
        <f ca="1">'Prem Earn'!G60</f>
        <v>349.99999999999994</v>
      </c>
      <c r="J42" s="41">
        <f ca="1">'Prem Earn'!H60</f>
        <v>349.99999999999994</v>
      </c>
      <c r="K42" s="41">
        <f ca="1">'Prem Earn'!I60</f>
        <v>349.99999999999994</v>
      </c>
      <c r="L42" s="41">
        <f ca="1">'Prem Earn'!J60</f>
        <v>399.99999999999989</v>
      </c>
      <c r="M42" s="41">
        <f ca="1">'Prem Earn'!K60</f>
        <v>449.99999999999989</v>
      </c>
      <c r="N42" s="41">
        <f ca="1">'Prem Earn'!L60</f>
        <v>449.99999999999989</v>
      </c>
      <c r="O42" s="41">
        <f ca="1">'Prem Earn'!M60</f>
        <v>449.99999999999989</v>
      </c>
      <c r="P42" s="41">
        <f ca="1">'Prem Earn'!N60</f>
        <v>499.99999999999989</v>
      </c>
      <c r="Q42" s="41">
        <f ca="1">'Prem Earn'!O60</f>
        <v>549.99999999999989</v>
      </c>
      <c r="R42" s="41">
        <f ca="1">'Prem Earn'!P60</f>
        <v>549.99999999999989</v>
      </c>
      <c r="S42" s="41">
        <f ca="1">'Prem Earn'!Q60</f>
        <v>549.99999999999989</v>
      </c>
      <c r="T42" s="41">
        <f ca="1">'Prem Earn'!R60</f>
        <v>599.99999999999989</v>
      </c>
      <c r="U42" s="41">
        <f ca="1">'Prem Earn'!S60</f>
        <v>649.99999999999989</v>
      </c>
      <c r="V42" s="41">
        <f ca="1">'Prem Earn'!T60</f>
        <v>649.99999999999989</v>
      </c>
      <c r="W42" s="41">
        <f ca="1">'Prem Earn'!U60</f>
        <v>649.99999999999989</v>
      </c>
      <c r="X42" s="21"/>
      <c r="Y42" s="21"/>
      <c r="Z42" s="21"/>
    </row>
    <row r="43" spans="1:26" ht="15.75" customHeight="1" x14ac:dyDescent="0.45">
      <c r="A43" s="62" t="s">
        <v>60</v>
      </c>
      <c r="B43" s="62" t="str">
        <f>INDEX('Program Inputs'!$B$9:$B$28,MATCH(A43,'Program Inputs'!$A$9:$A$28,0))</f>
        <v>VI: Event</v>
      </c>
      <c r="C43" s="42" t="s">
        <v>8</v>
      </c>
      <c r="D43" s="41">
        <f ca="1">D42*D28</f>
        <v>37.499999999999993</v>
      </c>
      <c r="E43" s="41">
        <f ca="1">E42*E28</f>
        <v>74.999999999999986</v>
      </c>
      <c r="F43" s="41">
        <f ca="1">F42*F28</f>
        <v>74.999999999999986</v>
      </c>
      <c r="G43" s="41">
        <f ca="1">G42*G28</f>
        <v>74.999999999999986</v>
      </c>
      <c r="H43" s="41">
        <f ca="1">H42*H28</f>
        <v>89.999999999999986</v>
      </c>
      <c r="I43" s="41">
        <f ca="1">I42*I28</f>
        <v>104.99999999999999</v>
      </c>
      <c r="J43" s="41">
        <f ca="1">J42*J28</f>
        <v>104.99999999999999</v>
      </c>
      <c r="K43" s="41">
        <f ca="1">K42*K28</f>
        <v>104.99999999999999</v>
      </c>
      <c r="L43" s="41">
        <f ca="1">L42*L28</f>
        <v>119.99999999999996</v>
      </c>
      <c r="M43" s="41">
        <f ca="1">M42*M28</f>
        <v>134.99999999999997</v>
      </c>
      <c r="N43" s="41">
        <f ca="1">N42*N28</f>
        <v>134.99999999999997</v>
      </c>
      <c r="O43" s="41">
        <f ca="1">O42*O28</f>
        <v>134.99999999999997</v>
      </c>
      <c r="P43" s="41">
        <f ca="1">P42*P28</f>
        <v>149.99999999999997</v>
      </c>
      <c r="Q43" s="41">
        <f ca="1">Q42*Q28</f>
        <v>164.99999999999997</v>
      </c>
      <c r="R43" s="41">
        <f ca="1">R42*R28</f>
        <v>164.99999999999997</v>
      </c>
      <c r="S43" s="41">
        <f ca="1">S42*S28</f>
        <v>164.99999999999997</v>
      </c>
      <c r="T43" s="41">
        <f ca="1">T42*T28</f>
        <v>179.99999999999997</v>
      </c>
      <c r="U43" s="41">
        <f ca="1">U42*U28</f>
        <v>194.99999999999997</v>
      </c>
      <c r="V43" s="41">
        <f ca="1">V42*V28</f>
        <v>194.99999999999997</v>
      </c>
      <c r="W43" s="41">
        <f ca="1">W42*W28</f>
        <v>194.99999999999997</v>
      </c>
      <c r="X43" s="21"/>
      <c r="Y43" s="21"/>
      <c r="Z43" s="21"/>
    </row>
    <row r="44" spans="1:26" ht="15.75" customHeight="1" x14ac:dyDescent="0.45">
      <c r="A44" s="62" t="s">
        <v>60</v>
      </c>
      <c r="B44" s="62" t="str">
        <f>INDEX('Program Inputs'!$B$9:$B$28,MATCH(A44,'Program Inputs'!$A$9:$A$28,0))</f>
        <v>VI: Event</v>
      </c>
      <c r="C44" s="42" t="s">
        <v>183</v>
      </c>
      <c r="D44" s="41">
        <f>SUM($D35:D35)</f>
        <v>249.99999999999994</v>
      </c>
      <c r="E44" s="41">
        <f>SUM($D35:E35)</f>
        <v>499.99999999999989</v>
      </c>
      <c r="F44" s="41">
        <f>SUM($D35:F35)</f>
        <v>749.99999999999977</v>
      </c>
      <c r="G44" s="41">
        <f>SUM($D35:G35)</f>
        <v>999.99999999999977</v>
      </c>
      <c r="H44" s="41">
        <f>SUM($D35:H35)</f>
        <v>1349.9999999999998</v>
      </c>
      <c r="I44" s="41">
        <f>SUM($D35:I35)</f>
        <v>1699.9999999999998</v>
      </c>
      <c r="J44" s="41">
        <f>SUM($D35:J35)</f>
        <v>2049.9999999999995</v>
      </c>
      <c r="K44" s="41">
        <f>SUM($D35:K35)</f>
        <v>2399.9999999999995</v>
      </c>
      <c r="L44" s="41">
        <f>SUM($D35:L35)</f>
        <v>2849.9999999999995</v>
      </c>
      <c r="M44" s="41">
        <f>SUM($D35:M35)</f>
        <v>3299.9999999999995</v>
      </c>
      <c r="N44" s="41">
        <f>SUM($D35:N35)</f>
        <v>3749.9999999999995</v>
      </c>
      <c r="O44" s="41">
        <f>SUM($D35:O35)</f>
        <v>4199.9999999999991</v>
      </c>
      <c r="P44" s="41">
        <f>SUM($D35:P35)</f>
        <v>4749.9999999999991</v>
      </c>
      <c r="Q44" s="41">
        <f>SUM($D35:Q35)</f>
        <v>5299.9999999999991</v>
      </c>
      <c r="R44" s="41">
        <f>SUM($D35:R35)</f>
        <v>5849.9999999999991</v>
      </c>
      <c r="S44" s="41">
        <f>SUM($D35:S35)</f>
        <v>6399.9999999999991</v>
      </c>
      <c r="T44" s="41">
        <f>SUM($D35:T35)</f>
        <v>7049.9999999999991</v>
      </c>
      <c r="U44" s="41">
        <f>SUM($D35:U35)</f>
        <v>7699.9999999999991</v>
      </c>
      <c r="V44" s="41">
        <f>SUM($D35:V35)</f>
        <v>8349.9999999999982</v>
      </c>
      <c r="W44" s="41">
        <f>SUM($D35:W35)</f>
        <v>8999.9999999999982</v>
      </c>
      <c r="X44" s="21"/>
      <c r="Y44" s="21"/>
      <c r="Z44" s="21"/>
    </row>
    <row r="45" spans="1:26" ht="15.75" customHeight="1" x14ac:dyDescent="0.45">
      <c r="A45" s="62" t="s">
        <v>60</v>
      </c>
      <c r="B45" s="62" t="str">
        <f>INDEX('Program Inputs'!$B$9:$B$28,MATCH(A45,'Program Inputs'!$A$9:$A$28,0))</f>
        <v>VI: Event</v>
      </c>
      <c r="C45" s="42" t="s">
        <v>184</v>
      </c>
      <c r="D45" s="41">
        <f ca="1">SUM($D42:D42)</f>
        <v>124.99999999999997</v>
      </c>
      <c r="E45" s="41">
        <f ca="1">SUM($D42:E42)</f>
        <v>374.99999999999989</v>
      </c>
      <c r="F45" s="41">
        <f ca="1">SUM($D42:F42)</f>
        <v>624.99999999999977</v>
      </c>
      <c r="G45" s="41">
        <f ca="1">SUM($D42:G42)</f>
        <v>874.99999999999977</v>
      </c>
      <c r="H45" s="41">
        <f ca="1">SUM($D42:H42)</f>
        <v>1174.9999999999998</v>
      </c>
      <c r="I45" s="41">
        <f ca="1">SUM($D42:I42)</f>
        <v>1524.9999999999998</v>
      </c>
      <c r="J45" s="41">
        <f ca="1">SUM($D42:J42)</f>
        <v>1874.9999999999998</v>
      </c>
      <c r="K45" s="41">
        <f ca="1">SUM($D42:K42)</f>
        <v>2224.9999999999995</v>
      </c>
      <c r="L45" s="41">
        <f ca="1">SUM($D42:L42)</f>
        <v>2624.9999999999995</v>
      </c>
      <c r="M45" s="41">
        <f ca="1">SUM($D42:M42)</f>
        <v>3074.9999999999995</v>
      </c>
      <c r="N45" s="41">
        <f ca="1">SUM($D42:N42)</f>
        <v>3524.9999999999995</v>
      </c>
      <c r="O45" s="41">
        <f ca="1">SUM($D42:O42)</f>
        <v>3974.9999999999995</v>
      </c>
      <c r="P45" s="41">
        <f ca="1">SUM($D42:P42)</f>
        <v>4474.9999999999991</v>
      </c>
      <c r="Q45" s="41">
        <f ca="1">SUM($D42:Q42)</f>
        <v>5024.9999999999991</v>
      </c>
      <c r="R45" s="41">
        <f ca="1">SUM($D42:R42)</f>
        <v>5574.9999999999991</v>
      </c>
      <c r="S45" s="41">
        <f ca="1">SUM($D42:S42)</f>
        <v>6124.9999999999991</v>
      </c>
      <c r="T45" s="41">
        <f ca="1">SUM($D42:T42)</f>
        <v>6724.9999999999991</v>
      </c>
      <c r="U45" s="41">
        <f ca="1">SUM($D42:U42)</f>
        <v>7374.9999999999991</v>
      </c>
      <c r="V45" s="41">
        <f ca="1">SUM($D42:V42)</f>
        <v>8024.9999999999991</v>
      </c>
      <c r="W45" s="41">
        <f ca="1">SUM($D42:W42)</f>
        <v>8674.9999999999982</v>
      </c>
      <c r="X45" s="21"/>
      <c r="Y45" s="21"/>
      <c r="Z45" s="21"/>
    </row>
    <row r="46" spans="1:26" ht="15.75" customHeight="1" x14ac:dyDescent="0.45">
      <c r="A46" s="62" t="s">
        <v>60</v>
      </c>
      <c r="B46" s="62" t="str">
        <f>INDEX('Program Inputs'!$B$9:$B$28,MATCH(A46,'Program Inputs'!$A$9:$A$28,0))</f>
        <v>VI: Event</v>
      </c>
      <c r="C46" s="42" t="s">
        <v>526</v>
      </c>
      <c r="D46" s="41">
        <f ca="1">D44-D45</f>
        <v>124.99999999999997</v>
      </c>
      <c r="E46" s="41">
        <f ca="1">E44-E45</f>
        <v>125</v>
      </c>
      <c r="F46" s="41">
        <f ca="1">F44-F45</f>
        <v>125</v>
      </c>
      <c r="G46" s="41">
        <f ca="1">G44-G45</f>
        <v>125</v>
      </c>
      <c r="H46" s="41">
        <f ca="1">H44-H45</f>
        <v>175</v>
      </c>
      <c r="I46" s="41">
        <f ca="1">I44-I45</f>
        <v>175</v>
      </c>
      <c r="J46" s="41">
        <f ca="1">J44-J45</f>
        <v>174.99999999999977</v>
      </c>
      <c r="K46" s="41">
        <f ca="1">K44-K45</f>
        <v>175</v>
      </c>
      <c r="L46" s="41">
        <f ca="1">L44-L45</f>
        <v>225</v>
      </c>
      <c r="M46" s="41">
        <f ca="1">M44-M45</f>
        <v>225</v>
      </c>
      <c r="N46" s="41">
        <f ca="1">N44-N45</f>
        <v>225</v>
      </c>
      <c r="O46" s="41">
        <f ca="1">O44-O45</f>
        <v>224.99999999999955</v>
      </c>
      <c r="P46" s="41">
        <f ca="1">P44-P45</f>
        <v>275</v>
      </c>
      <c r="Q46" s="41">
        <f ca="1">Q44-Q45</f>
        <v>275</v>
      </c>
      <c r="R46" s="41">
        <f ca="1">R44-R45</f>
        <v>275</v>
      </c>
      <c r="S46" s="41">
        <f ca="1">S44-S45</f>
        <v>275</v>
      </c>
      <c r="T46" s="41">
        <f ca="1">T44-T45</f>
        <v>325</v>
      </c>
      <c r="U46" s="41">
        <f ca="1">U44-U45</f>
        <v>325</v>
      </c>
      <c r="V46" s="41">
        <f ca="1">V44-V45</f>
        <v>324.99999999999909</v>
      </c>
      <c r="W46" s="41">
        <f ca="1">W44-W45</f>
        <v>325</v>
      </c>
      <c r="X46" s="152"/>
      <c r="Y46" s="21"/>
      <c r="Z46" s="21"/>
    </row>
    <row r="47" spans="1:26" ht="15.75" customHeight="1" x14ac:dyDescent="0.45">
      <c r="A47" s="140" t="s">
        <v>64</v>
      </c>
      <c r="B47" s="140" t="str">
        <f>INDEX('Program Inputs'!$B$9:$B$28,MATCH(A47,'Program Inputs'!$A$9:$A$28,0))</f>
        <v>VI: Pet</v>
      </c>
      <c r="C47" s="141" t="s">
        <v>91</v>
      </c>
      <c r="D47" s="142">
        <f>SUMIFS('Program Inputs'!$C:$C,'Program Inputs'!$A:$A,'Program Qtrly'!$A47)/4</f>
        <v>1250</v>
      </c>
      <c r="E47" s="142">
        <f>SUMIFS('Program Inputs'!$C:$C,'Program Inputs'!$A:$A,'Program Qtrly'!$A47)/4</f>
        <v>1250</v>
      </c>
      <c r="F47" s="142">
        <f>SUMIFS('Program Inputs'!$C:$C,'Program Inputs'!$A:$A,'Program Qtrly'!$A47)/4</f>
        <v>1250</v>
      </c>
      <c r="G47" s="142">
        <f>SUMIFS('Program Inputs'!$C:$C,'Program Inputs'!$A:$A,'Program Qtrly'!$A47)/4</f>
        <v>1250</v>
      </c>
      <c r="H47" s="142">
        <f>SUMIFS('Program Inputs'!$D:$D,'Program Inputs'!$A:$A,'Program Qtrly'!$A47)/4</f>
        <v>1750</v>
      </c>
      <c r="I47" s="142">
        <f>SUMIFS('Program Inputs'!$D:$D,'Program Inputs'!$A:$A,'Program Qtrly'!$A47)/4</f>
        <v>1750</v>
      </c>
      <c r="J47" s="142">
        <f>SUMIFS('Program Inputs'!$D:$D,'Program Inputs'!$A:$A,'Program Qtrly'!$A47)/4</f>
        <v>1750</v>
      </c>
      <c r="K47" s="142">
        <f>SUMIFS('Program Inputs'!$D:$D,'Program Inputs'!$A:$A,'Program Qtrly'!$A47)/4</f>
        <v>1750</v>
      </c>
      <c r="L47" s="142">
        <f>SUMIFS('Program Inputs'!$E:$E,'Program Inputs'!$A:$A,'Program Qtrly'!$A47)/4</f>
        <v>2250</v>
      </c>
      <c r="M47" s="142">
        <f>SUMIFS('Program Inputs'!$E:$E,'Program Inputs'!$A:$A,'Program Qtrly'!$A47)/4</f>
        <v>2250</v>
      </c>
      <c r="N47" s="142">
        <f>SUMIFS('Program Inputs'!$E:$E,'Program Inputs'!$A:$A,'Program Qtrly'!$A47)/4</f>
        <v>2250</v>
      </c>
      <c r="O47" s="142">
        <f>SUMIFS('Program Inputs'!$E:$E,'Program Inputs'!$A:$A,'Program Qtrly'!$A47)/4</f>
        <v>2250</v>
      </c>
      <c r="P47" s="142">
        <f>SUMIFS('Program Inputs'!$F:$F,'Program Inputs'!$A:$A,'Program Qtrly'!$A47)/4</f>
        <v>2750</v>
      </c>
      <c r="Q47" s="142">
        <f>SUMIFS('Program Inputs'!$F:$F,'Program Inputs'!$A:$A,'Program Qtrly'!$A47)/4</f>
        <v>2750</v>
      </c>
      <c r="R47" s="142">
        <f>SUMIFS('Program Inputs'!$F:$F,'Program Inputs'!$A:$A,'Program Qtrly'!$A47)/4</f>
        <v>2750</v>
      </c>
      <c r="S47" s="142">
        <f>SUMIFS('Program Inputs'!$F:$F,'Program Inputs'!$A:$A,'Program Qtrly'!$A47)/4</f>
        <v>2750</v>
      </c>
      <c r="T47" s="142">
        <f>SUMIFS('Program Inputs'!$G:$G,'Program Inputs'!$A:$A,'Program Qtrly'!$A47)/4</f>
        <v>3250</v>
      </c>
      <c r="U47" s="142">
        <f>SUMIFS('Program Inputs'!$G:$G,'Program Inputs'!$A:$A,'Program Qtrly'!$A47)/4</f>
        <v>3250</v>
      </c>
      <c r="V47" s="142">
        <f>SUMIFS('Program Inputs'!$G:$G,'Program Inputs'!$A:$A,'Program Qtrly'!$A47)/4</f>
        <v>3250</v>
      </c>
      <c r="W47" s="142">
        <f>SUMIFS('Program Inputs'!$G:$G,'Program Inputs'!$A:$A,'Program Qtrly'!$A47)/4</f>
        <v>3250</v>
      </c>
      <c r="X47" s="21"/>
      <c r="Y47" s="21"/>
      <c r="Z47" s="21"/>
    </row>
    <row r="48" spans="1:26" ht="15.75" customHeight="1" x14ac:dyDescent="0.45">
      <c r="A48" s="62" t="s">
        <v>64</v>
      </c>
      <c r="B48" s="62" t="str">
        <f>INDEX('Program Inputs'!$B$9:$B$28,MATCH(A48,'Program Inputs'!$A$9:$A$28,0))</f>
        <v>VI: Pet</v>
      </c>
      <c r="C48" s="29" t="s">
        <v>92</v>
      </c>
      <c r="D48" s="31">
        <f>SUMIFS('Program Inputs'!$H:$H,'Program Inputs'!$A:$A,'Program Qtrly'!$A48)</f>
        <v>0.5</v>
      </c>
      <c r="E48" s="31">
        <f>D48</f>
        <v>0.5</v>
      </c>
      <c r="F48" s="31">
        <f>E48</f>
        <v>0.5</v>
      </c>
      <c r="G48" s="31">
        <f>F48</f>
        <v>0.5</v>
      </c>
      <c r="H48" s="31">
        <f>G48</f>
        <v>0.5</v>
      </c>
      <c r="I48" s="31">
        <f>H48</f>
        <v>0.5</v>
      </c>
      <c r="J48" s="31">
        <f>I48</f>
        <v>0.5</v>
      </c>
      <c r="K48" s="31">
        <f>J48</f>
        <v>0.5</v>
      </c>
      <c r="L48" s="31">
        <f>K48</f>
        <v>0.5</v>
      </c>
      <c r="M48" s="31">
        <f>L48</f>
        <v>0.5</v>
      </c>
      <c r="N48" s="31">
        <f>M48</f>
        <v>0.5</v>
      </c>
      <c r="O48" s="31">
        <f>N48</f>
        <v>0.5</v>
      </c>
      <c r="P48" s="31">
        <f>O48</f>
        <v>0.5</v>
      </c>
      <c r="Q48" s="31">
        <f>P48</f>
        <v>0.5</v>
      </c>
      <c r="R48" s="31">
        <f>Q48</f>
        <v>0.5</v>
      </c>
      <c r="S48" s="31">
        <f>R48</f>
        <v>0.5</v>
      </c>
      <c r="T48" s="31">
        <f>S48</f>
        <v>0.5</v>
      </c>
      <c r="U48" s="31">
        <f>T48</f>
        <v>0.5</v>
      </c>
      <c r="V48" s="31">
        <f>U48</f>
        <v>0.5</v>
      </c>
      <c r="W48" s="31">
        <f>V48</f>
        <v>0.5</v>
      </c>
      <c r="X48" s="21"/>
      <c r="Y48" s="21"/>
      <c r="Z48" s="21"/>
    </row>
    <row r="49" spans="1:26" ht="15.75" customHeight="1" x14ac:dyDescent="0.45">
      <c r="A49" s="62" t="s">
        <v>64</v>
      </c>
      <c r="B49" s="62" t="str">
        <f>INDEX('Program Inputs'!$B$9:$B$28,MATCH(A49,'Program Inputs'!$A$9:$A$28,0))</f>
        <v>VI: Pet</v>
      </c>
      <c r="C49" s="43" t="s">
        <v>96</v>
      </c>
      <c r="D49" s="31">
        <f>SUMIFS('Program Inputs'!$I:$I,'Program Inputs'!$A:$A,'Program Qtrly'!$A49)</f>
        <v>0.8</v>
      </c>
      <c r="E49" s="31">
        <f>D49</f>
        <v>0.8</v>
      </c>
      <c r="F49" s="31">
        <f>E49</f>
        <v>0.8</v>
      </c>
      <c r="G49" s="31">
        <f>F49</f>
        <v>0.8</v>
      </c>
      <c r="H49" s="31">
        <f>G49</f>
        <v>0.8</v>
      </c>
      <c r="I49" s="31">
        <f>H49</f>
        <v>0.8</v>
      </c>
      <c r="J49" s="31">
        <f>I49</f>
        <v>0.8</v>
      </c>
      <c r="K49" s="31">
        <f>J49</f>
        <v>0.8</v>
      </c>
      <c r="L49" s="31">
        <f>K49</f>
        <v>0.8</v>
      </c>
      <c r="M49" s="31">
        <f>L49</f>
        <v>0.8</v>
      </c>
      <c r="N49" s="31">
        <f>M49</f>
        <v>0.8</v>
      </c>
      <c r="O49" s="31">
        <f>N49</f>
        <v>0.8</v>
      </c>
      <c r="P49" s="31">
        <f>O49</f>
        <v>0.8</v>
      </c>
      <c r="Q49" s="31">
        <f>P49</f>
        <v>0.8</v>
      </c>
      <c r="R49" s="31">
        <f>Q49</f>
        <v>0.8</v>
      </c>
      <c r="S49" s="31">
        <f>R49</f>
        <v>0.8</v>
      </c>
      <c r="T49" s="31">
        <f>S49</f>
        <v>0.8</v>
      </c>
      <c r="U49" s="31">
        <f>T49</f>
        <v>0.8</v>
      </c>
      <c r="V49" s="31">
        <f>U49</f>
        <v>0.8</v>
      </c>
      <c r="W49" s="31">
        <f>V49</f>
        <v>0.8</v>
      </c>
      <c r="X49" s="21"/>
      <c r="Y49" s="21"/>
      <c r="Z49" s="21"/>
    </row>
    <row r="50" spans="1:26" ht="15.75" customHeight="1" x14ac:dyDescent="0.45">
      <c r="A50" s="62" t="s">
        <v>64</v>
      </c>
      <c r="B50" s="62" t="str">
        <f>INDEX('Program Inputs'!$B$9:$B$28,MATCH(A50,'Program Inputs'!$A$9:$A$28,0))</f>
        <v>VI: Pet</v>
      </c>
      <c r="C50" s="43" t="s">
        <v>166</v>
      </c>
      <c r="D50" s="31">
        <f>SUMIFS('Program Inputs'!$J:$J,'Program Inputs'!$A:$A,'Program Qtrly'!$A50)</f>
        <v>0.25</v>
      </c>
      <c r="E50" s="31">
        <f>D50</f>
        <v>0.25</v>
      </c>
      <c r="F50" s="31">
        <f>E50</f>
        <v>0.25</v>
      </c>
      <c r="G50" s="31">
        <f>F50</f>
        <v>0.25</v>
      </c>
      <c r="H50" s="31">
        <f>G50</f>
        <v>0.25</v>
      </c>
      <c r="I50" s="31">
        <f>H50</f>
        <v>0.25</v>
      </c>
      <c r="J50" s="31">
        <f>I50</f>
        <v>0.25</v>
      </c>
      <c r="K50" s="31">
        <f>J50</f>
        <v>0.25</v>
      </c>
      <c r="L50" s="31">
        <f>K50</f>
        <v>0.25</v>
      </c>
      <c r="M50" s="31">
        <f>L50</f>
        <v>0.25</v>
      </c>
      <c r="N50" s="31">
        <f>M50</f>
        <v>0.25</v>
      </c>
      <c r="O50" s="31">
        <f>N50</f>
        <v>0.25</v>
      </c>
      <c r="P50" s="31">
        <f>O50</f>
        <v>0.25</v>
      </c>
      <c r="Q50" s="31">
        <f>P50</f>
        <v>0.25</v>
      </c>
      <c r="R50" s="31">
        <f>Q50</f>
        <v>0.25</v>
      </c>
      <c r="S50" s="31">
        <f>R50</f>
        <v>0.25</v>
      </c>
      <c r="T50" s="31">
        <f>S50</f>
        <v>0.25</v>
      </c>
      <c r="U50" s="31">
        <f>T50</f>
        <v>0.25</v>
      </c>
      <c r="V50" s="31">
        <f>U50</f>
        <v>0.25</v>
      </c>
      <c r="W50" s="31">
        <f>V50</f>
        <v>0.25</v>
      </c>
      <c r="X50" s="21"/>
      <c r="Y50" s="21"/>
      <c r="Z50" s="21"/>
    </row>
    <row r="51" spans="1:26" ht="15.75" customHeight="1" x14ac:dyDescent="0.45">
      <c r="A51" s="62" t="s">
        <v>64</v>
      </c>
      <c r="B51" s="62" t="str">
        <f>INDEX('Program Inputs'!$B$9:$B$28,MATCH(A51,'Program Inputs'!$A$9:$A$28,0))</f>
        <v>VI: Pet</v>
      </c>
      <c r="C51" s="29" t="s">
        <v>27</v>
      </c>
      <c r="D51" s="31">
        <f>SUMIFS('Program Inputs'!$K:$K,'Program Inputs'!$A:$A,'Program Qtrly'!$A51)</f>
        <v>0.05</v>
      </c>
      <c r="E51" s="31">
        <f>D51</f>
        <v>0.05</v>
      </c>
      <c r="F51" s="31">
        <f>E51</f>
        <v>0.05</v>
      </c>
      <c r="G51" s="31">
        <f>F51</f>
        <v>0.05</v>
      </c>
      <c r="H51" s="31">
        <f>G51</f>
        <v>0.05</v>
      </c>
      <c r="I51" s="31">
        <f>H51</f>
        <v>0.05</v>
      </c>
      <c r="J51" s="31">
        <f>I51</f>
        <v>0.05</v>
      </c>
      <c r="K51" s="31">
        <f>J51</f>
        <v>0.05</v>
      </c>
      <c r="L51" s="31">
        <f>K51</f>
        <v>0.05</v>
      </c>
      <c r="M51" s="31">
        <f>L51</f>
        <v>0.05</v>
      </c>
      <c r="N51" s="31">
        <f>M51</f>
        <v>0.05</v>
      </c>
      <c r="O51" s="31">
        <f>N51</f>
        <v>0.05</v>
      </c>
      <c r="P51" s="31">
        <f>O51</f>
        <v>0.05</v>
      </c>
      <c r="Q51" s="31">
        <f>P51</f>
        <v>0.05</v>
      </c>
      <c r="R51" s="31">
        <f>Q51</f>
        <v>0.05</v>
      </c>
      <c r="S51" s="31">
        <f>R51</f>
        <v>0.05</v>
      </c>
      <c r="T51" s="31">
        <f>S51</f>
        <v>0.05</v>
      </c>
      <c r="U51" s="31">
        <f>T51</f>
        <v>0.05</v>
      </c>
      <c r="V51" s="31">
        <f>U51</f>
        <v>0.05</v>
      </c>
      <c r="W51" s="31">
        <f>V51</f>
        <v>0.05</v>
      </c>
      <c r="X51" s="21"/>
      <c r="Y51" s="21"/>
      <c r="Z51" s="21"/>
    </row>
    <row r="52" spans="1:26" ht="15.75" customHeight="1" x14ac:dyDescent="0.45">
      <c r="A52" s="62" t="s">
        <v>64</v>
      </c>
      <c r="B52" s="62" t="str">
        <f>INDEX('Program Inputs'!$B$9:$B$28,MATCH(A52,'Program Inputs'!$A$9:$A$28,0))</f>
        <v>VI: Pet</v>
      </c>
      <c r="C52" s="43" t="s">
        <v>165</v>
      </c>
      <c r="D52" s="114">
        <f>D50+D51</f>
        <v>0.3</v>
      </c>
      <c r="E52" s="114">
        <f>E50+E51</f>
        <v>0.3</v>
      </c>
      <c r="F52" s="114">
        <f>F50+F51</f>
        <v>0.3</v>
      </c>
      <c r="G52" s="114">
        <f>G50+G51</f>
        <v>0.3</v>
      </c>
      <c r="H52" s="114">
        <f>H50+H51</f>
        <v>0.3</v>
      </c>
      <c r="I52" s="114">
        <f>I50+I51</f>
        <v>0.3</v>
      </c>
      <c r="J52" s="114">
        <f>J50+J51</f>
        <v>0.3</v>
      </c>
      <c r="K52" s="114">
        <f>K50+K51</f>
        <v>0.3</v>
      </c>
      <c r="L52" s="114">
        <f>L50+L51</f>
        <v>0.3</v>
      </c>
      <c r="M52" s="114">
        <f>M50+M51</f>
        <v>0.3</v>
      </c>
      <c r="N52" s="114">
        <f>N50+N51</f>
        <v>0.3</v>
      </c>
      <c r="O52" s="114">
        <f>O50+O51</f>
        <v>0.3</v>
      </c>
      <c r="P52" s="114">
        <f>P50+P51</f>
        <v>0.3</v>
      </c>
      <c r="Q52" s="114">
        <f>Q50+Q51</f>
        <v>0.3</v>
      </c>
      <c r="R52" s="114">
        <f>R50+R51</f>
        <v>0.3</v>
      </c>
      <c r="S52" s="114">
        <f>S50+S51</f>
        <v>0.3</v>
      </c>
      <c r="T52" s="114">
        <f>T50+T51</f>
        <v>0.3</v>
      </c>
      <c r="U52" s="114">
        <f>U50+U51</f>
        <v>0.3</v>
      </c>
      <c r="V52" s="114">
        <f>V50+V51</f>
        <v>0.3</v>
      </c>
      <c r="W52" s="114">
        <f>W50+W51</f>
        <v>0.3</v>
      </c>
      <c r="X52" s="21"/>
      <c r="Y52" s="21"/>
      <c r="Z52" s="21"/>
    </row>
    <row r="53" spans="1:26" ht="15.75" customHeight="1" x14ac:dyDescent="0.45">
      <c r="A53" s="62" t="s">
        <v>64</v>
      </c>
      <c r="B53" s="62" t="str">
        <f>INDEX('Program Inputs'!$B$9:$B$28,MATCH(A53,'Program Inputs'!$A$9:$A$28,0))</f>
        <v>VI: Pet</v>
      </c>
      <c r="C53" s="43" t="s">
        <v>168</v>
      </c>
      <c r="D53" s="41">
        <f>D47*(1-D49)*D50</f>
        <v>62.499999999999986</v>
      </c>
      <c r="E53" s="41">
        <f>E47*(1-E49)*E50</f>
        <v>62.499999999999986</v>
      </c>
      <c r="F53" s="41">
        <f>F47*(1-F49)*F50</f>
        <v>62.499999999999986</v>
      </c>
      <c r="G53" s="41">
        <f>G47*(1-G49)*G50</f>
        <v>62.499999999999986</v>
      </c>
      <c r="H53" s="41">
        <f>H47*(1-H49)*H50</f>
        <v>87.499999999999986</v>
      </c>
      <c r="I53" s="41">
        <f>I47*(1-I49)*I50</f>
        <v>87.499999999999986</v>
      </c>
      <c r="J53" s="41">
        <f>J47*(1-J49)*J50</f>
        <v>87.499999999999986</v>
      </c>
      <c r="K53" s="41">
        <f>K47*(1-K49)*K50</f>
        <v>87.499999999999986</v>
      </c>
      <c r="L53" s="41">
        <f>L47*(1-L49)*L50</f>
        <v>112.49999999999997</v>
      </c>
      <c r="M53" s="41">
        <f>M47*(1-M49)*M50</f>
        <v>112.49999999999997</v>
      </c>
      <c r="N53" s="41">
        <f>N47*(1-N49)*N50</f>
        <v>112.49999999999997</v>
      </c>
      <c r="O53" s="41">
        <f>O47*(1-O49)*O50</f>
        <v>112.49999999999997</v>
      </c>
      <c r="P53" s="41">
        <f>P47*(1-P49)*P50</f>
        <v>137.49999999999997</v>
      </c>
      <c r="Q53" s="41">
        <f>Q47*(1-Q49)*Q50</f>
        <v>137.49999999999997</v>
      </c>
      <c r="R53" s="41">
        <f>R47*(1-R49)*R50</f>
        <v>137.49999999999997</v>
      </c>
      <c r="S53" s="41">
        <f>S47*(1-S49)*S50</f>
        <v>137.49999999999997</v>
      </c>
      <c r="T53" s="41">
        <f>T47*(1-T49)*T50</f>
        <v>162.49999999999997</v>
      </c>
      <c r="U53" s="41">
        <f>U47*(1-U49)*U50</f>
        <v>162.49999999999997</v>
      </c>
      <c r="V53" s="41">
        <f>V47*(1-V49)*V50</f>
        <v>162.49999999999997</v>
      </c>
      <c r="W53" s="41">
        <f>W47*(1-W49)*W50</f>
        <v>162.49999999999997</v>
      </c>
      <c r="X53" s="21"/>
      <c r="Y53" s="21"/>
      <c r="Z53" s="21"/>
    </row>
    <row r="54" spans="1:26" ht="15.75" customHeight="1" x14ac:dyDescent="0.45">
      <c r="A54" s="62" t="s">
        <v>64</v>
      </c>
      <c r="B54" s="62" t="str">
        <f>INDEX('Program Inputs'!$B$9:$B$28,MATCH(A54,'Program Inputs'!$A$9:$A$28,0))</f>
        <v>VI: Pet</v>
      </c>
      <c r="C54" s="43" t="s">
        <v>167</v>
      </c>
      <c r="D54" s="41">
        <f>D51*D56</f>
        <v>50</v>
      </c>
      <c r="E54" s="41">
        <f>E51*E56</f>
        <v>50</v>
      </c>
      <c r="F54" s="41">
        <f>F51*F56</f>
        <v>50</v>
      </c>
      <c r="G54" s="41">
        <f>G51*G56</f>
        <v>50</v>
      </c>
      <c r="H54" s="41">
        <f>H51*H56</f>
        <v>70</v>
      </c>
      <c r="I54" s="41">
        <f>I51*I56</f>
        <v>70</v>
      </c>
      <c r="J54" s="41">
        <f>J51*J56</f>
        <v>70</v>
      </c>
      <c r="K54" s="41">
        <f>K51*K56</f>
        <v>70</v>
      </c>
      <c r="L54" s="41">
        <f>L51*L56</f>
        <v>90</v>
      </c>
      <c r="M54" s="41">
        <f>M51*M56</f>
        <v>90</v>
      </c>
      <c r="N54" s="41">
        <f>N51*N56</f>
        <v>90</v>
      </c>
      <c r="O54" s="41">
        <f>O51*O56</f>
        <v>90</v>
      </c>
      <c r="P54" s="41">
        <f>P51*P56</f>
        <v>110</v>
      </c>
      <c r="Q54" s="41">
        <f>Q51*Q56</f>
        <v>110</v>
      </c>
      <c r="R54" s="41">
        <f>R51*R56</f>
        <v>110</v>
      </c>
      <c r="S54" s="41">
        <f>S51*S56</f>
        <v>110</v>
      </c>
      <c r="T54" s="41">
        <f>T51*T56</f>
        <v>130</v>
      </c>
      <c r="U54" s="41">
        <f>U51*U56</f>
        <v>130</v>
      </c>
      <c r="V54" s="41">
        <f>V51*V56</f>
        <v>130</v>
      </c>
      <c r="W54" s="41">
        <f>W51*W56</f>
        <v>130</v>
      </c>
      <c r="X54" s="21"/>
      <c r="Y54" s="21"/>
      <c r="Z54" s="21"/>
    </row>
    <row r="55" spans="1:26" ht="15.75" customHeight="1" x14ac:dyDescent="0.45">
      <c r="A55" s="62" t="s">
        <v>64</v>
      </c>
      <c r="B55" s="62" t="str">
        <f>INDEX('Program Inputs'!$B$9:$B$28,MATCH(A55,'Program Inputs'!$A$9:$A$28,0))</f>
        <v>VI: Pet</v>
      </c>
      <c r="C55" s="43" t="s">
        <v>99</v>
      </c>
      <c r="D55" s="41">
        <f>D47*(1-D49)</f>
        <v>249.99999999999994</v>
      </c>
      <c r="E55" s="41">
        <f>E47*(1-E49)</f>
        <v>249.99999999999994</v>
      </c>
      <c r="F55" s="41">
        <f>F47*(1-F49)</f>
        <v>249.99999999999994</v>
      </c>
      <c r="G55" s="41">
        <f>G47*(1-G49)</f>
        <v>249.99999999999994</v>
      </c>
      <c r="H55" s="41">
        <f>H47*(1-H49)</f>
        <v>349.99999999999994</v>
      </c>
      <c r="I55" s="41">
        <f>I47*(1-I49)</f>
        <v>349.99999999999994</v>
      </c>
      <c r="J55" s="41">
        <f>J47*(1-J49)</f>
        <v>349.99999999999994</v>
      </c>
      <c r="K55" s="41">
        <f>K47*(1-K49)</f>
        <v>349.99999999999994</v>
      </c>
      <c r="L55" s="41">
        <f>L47*(1-L49)</f>
        <v>449.99999999999989</v>
      </c>
      <c r="M55" s="41">
        <f>M47*(1-M49)</f>
        <v>449.99999999999989</v>
      </c>
      <c r="N55" s="41">
        <f>N47*(1-N49)</f>
        <v>449.99999999999989</v>
      </c>
      <c r="O55" s="41">
        <f>O47*(1-O49)</f>
        <v>449.99999999999989</v>
      </c>
      <c r="P55" s="41">
        <f>P47*(1-P49)</f>
        <v>549.99999999999989</v>
      </c>
      <c r="Q55" s="41">
        <f>Q47*(1-Q49)</f>
        <v>549.99999999999989</v>
      </c>
      <c r="R55" s="41">
        <f>R47*(1-R49)</f>
        <v>549.99999999999989</v>
      </c>
      <c r="S55" s="41">
        <f>S47*(1-S49)</f>
        <v>549.99999999999989</v>
      </c>
      <c r="T55" s="41">
        <f>T47*(1-T49)</f>
        <v>649.99999999999989</v>
      </c>
      <c r="U55" s="41">
        <f>U47*(1-U49)</f>
        <v>649.99999999999989</v>
      </c>
      <c r="V55" s="41">
        <f>V47*(1-V49)</f>
        <v>649.99999999999989</v>
      </c>
      <c r="W55" s="41">
        <f>W47*(1-W49)</f>
        <v>649.99999999999989</v>
      </c>
      <c r="X55" s="21"/>
      <c r="Y55" s="21"/>
      <c r="Z55" s="21"/>
    </row>
    <row r="56" spans="1:26" ht="15.75" customHeight="1" x14ac:dyDescent="0.45">
      <c r="A56" s="62" t="s">
        <v>64</v>
      </c>
      <c r="B56" s="62" t="str">
        <f>INDEX('Program Inputs'!$B$9:$B$28,MATCH(A56,'Program Inputs'!$A$9:$A$28,0))</f>
        <v>VI: Pet</v>
      </c>
      <c r="C56" s="22" t="s">
        <v>527</v>
      </c>
      <c r="D56" s="32">
        <f>D47*D49</f>
        <v>1000</v>
      </c>
      <c r="E56" s="32">
        <f>E47*E49</f>
        <v>1000</v>
      </c>
      <c r="F56" s="32">
        <f>F47*F49</f>
        <v>1000</v>
      </c>
      <c r="G56" s="32">
        <f>G47*G49</f>
        <v>1000</v>
      </c>
      <c r="H56" s="32">
        <f>H47*H49</f>
        <v>1400</v>
      </c>
      <c r="I56" s="32">
        <f>I47*I49</f>
        <v>1400</v>
      </c>
      <c r="J56" s="32">
        <f>J47*J49</f>
        <v>1400</v>
      </c>
      <c r="K56" s="32">
        <f>K47*K49</f>
        <v>1400</v>
      </c>
      <c r="L56" s="32">
        <f>L47*L49</f>
        <v>1800</v>
      </c>
      <c r="M56" s="32">
        <f>M47*M49</f>
        <v>1800</v>
      </c>
      <c r="N56" s="32">
        <f>N47*N49</f>
        <v>1800</v>
      </c>
      <c r="O56" s="32">
        <f>O47*O49</f>
        <v>1800</v>
      </c>
      <c r="P56" s="32">
        <f>P47*P49</f>
        <v>2200</v>
      </c>
      <c r="Q56" s="32">
        <f>Q47*Q49</f>
        <v>2200</v>
      </c>
      <c r="R56" s="32">
        <f>R47*R49</f>
        <v>2200</v>
      </c>
      <c r="S56" s="32">
        <f>S47*S49</f>
        <v>2200</v>
      </c>
      <c r="T56" s="32">
        <f>T47*T49</f>
        <v>2600</v>
      </c>
      <c r="U56" s="32">
        <f>U47*U49</f>
        <v>2600</v>
      </c>
      <c r="V56" s="32">
        <f>V47*V49</f>
        <v>2600</v>
      </c>
      <c r="W56" s="32">
        <f>W47*W49</f>
        <v>2600</v>
      </c>
      <c r="X56" s="21"/>
      <c r="Y56" s="21"/>
      <c r="Z56" s="21"/>
    </row>
    <row r="57" spans="1:26" ht="15.75" customHeight="1" x14ac:dyDescent="0.45">
      <c r="A57" s="62" t="s">
        <v>64</v>
      </c>
      <c r="B57" s="62" t="str">
        <f>INDEX('Program Inputs'!$B$9:$B$28,MATCH(A57,'Program Inputs'!$A$9:$A$28,0))</f>
        <v>VI: Pet</v>
      </c>
      <c r="C57" s="22" t="s">
        <v>93</v>
      </c>
      <c r="D57" s="40">
        <f ca="1">'Prem Earn'!X76</f>
        <v>156.25</v>
      </c>
      <c r="E57" s="40">
        <f ca="1">'Prem Earn'!Y76</f>
        <v>468.75</v>
      </c>
      <c r="F57" s="40">
        <f ca="1">'Prem Earn'!Z76</f>
        <v>781.25</v>
      </c>
      <c r="G57" s="40">
        <f ca="1">'Prem Earn'!AA76</f>
        <v>1093.75</v>
      </c>
      <c r="H57" s="40">
        <f ca="1">'Prem Earn'!AB76</f>
        <v>1312.5</v>
      </c>
      <c r="I57" s="40">
        <f ca="1">'Prem Earn'!AC76</f>
        <v>1437.5</v>
      </c>
      <c r="J57" s="40">
        <f ca="1">'Prem Earn'!AD76</f>
        <v>1562.5</v>
      </c>
      <c r="K57" s="40">
        <f ca="1">'Prem Earn'!AE76</f>
        <v>1687.5</v>
      </c>
      <c r="L57" s="40">
        <f ca="1">'Prem Earn'!AF76</f>
        <v>1812.5</v>
      </c>
      <c r="M57" s="40">
        <f ca="1">'Prem Earn'!AG76</f>
        <v>1937.5</v>
      </c>
      <c r="N57" s="40">
        <f ca="1">'Prem Earn'!AH76</f>
        <v>2062.5</v>
      </c>
      <c r="O57" s="40">
        <f ca="1">'Prem Earn'!AI76</f>
        <v>2187.5</v>
      </c>
      <c r="P57" s="40">
        <f ca="1">'Prem Earn'!AJ76</f>
        <v>2312.5</v>
      </c>
      <c r="Q57" s="40">
        <f ca="1">'Prem Earn'!AK76</f>
        <v>2437.5</v>
      </c>
      <c r="R57" s="40">
        <f ca="1">'Prem Earn'!AL76</f>
        <v>2562.5</v>
      </c>
      <c r="S57" s="40">
        <f ca="1">'Prem Earn'!AM76</f>
        <v>2687.5</v>
      </c>
      <c r="T57" s="40">
        <f ca="1">'Prem Earn'!AN76</f>
        <v>2812.5</v>
      </c>
      <c r="U57" s="40">
        <f ca="1">'Prem Earn'!AO76</f>
        <v>2937.5</v>
      </c>
      <c r="V57" s="40">
        <f ca="1">'Prem Earn'!AP76</f>
        <v>3062.5</v>
      </c>
      <c r="W57" s="40">
        <f ca="1">'Prem Earn'!AQ76</f>
        <v>3187.5</v>
      </c>
      <c r="X57" s="21"/>
      <c r="Y57" s="21"/>
      <c r="Z57" s="21"/>
    </row>
    <row r="58" spans="1:26" ht="15.75" customHeight="1" x14ac:dyDescent="0.45">
      <c r="A58" s="62" t="s">
        <v>64</v>
      </c>
      <c r="B58" s="62" t="str">
        <f>INDEX('Program Inputs'!$B$9:$B$28,MATCH(A58,'Program Inputs'!$A$9:$A$28,0))</f>
        <v>VI: Pet</v>
      </c>
      <c r="C58" s="42" t="s">
        <v>522</v>
      </c>
      <c r="D58" s="41">
        <f>SUM($D47:D47)</f>
        <v>1250</v>
      </c>
      <c r="E58" s="41">
        <f>SUM($D47:E47)</f>
        <v>2500</v>
      </c>
      <c r="F58" s="41">
        <f>SUM($D47:F47)</f>
        <v>3750</v>
      </c>
      <c r="G58" s="41">
        <f>SUM($D47:G47)</f>
        <v>5000</v>
      </c>
      <c r="H58" s="41">
        <f>SUM($D47:H47)</f>
        <v>6750</v>
      </c>
      <c r="I58" s="41">
        <f>SUM($D47:I47)</f>
        <v>8500</v>
      </c>
      <c r="J58" s="41">
        <f>SUM($D47:J47)</f>
        <v>10250</v>
      </c>
      <c r="K58" s="41">
        <f>SUM($D47:K47)</f>
        <v>12000</v>
      </c>
      <c r="L58" s="41">
        <f>SUM($D47:L47)</f>
        <v>14250</v>
      </c>
      <c r="M58" s="41">
        <f>SUM($D47:M47)</f>
        <v>16500</v>
      </c>
      <c r="N58" s="41">
        <f>SUM($D47:N47)</f>
        <v>18750</v>
      </c>
      <c r="O58" s="41">
        <f>SUM($D47:O47)</f>
        <v>21000</v>
      </c>
      <c r="P58" s="41">
        <f>SUM($D47:P47)</f>
        <v>23750</v>
      </c>
      <c r="Q58" s="41">
        <f>SUM($D47:Q47)</f>
        <v>26500</v>
      </c>
      <c r="R58" s="41">
        <f>SUM($D47:R47)</f>
        <v>29250</v>
      </c>
      <c r="S58" s="41">
        <f>SUM($D47:S47)</f>
        <v>32000</v>
      </c>
      <c r="T58" s="41">
        <f>SUM($D47:T47)</f>
        <v>35250</v>
      </c>
      <c r="U58" s="41">
        <f>SUM($D47:U47)</f>
        <v>38500</v>
      </c>
      <c r="V58" s="41">
        <f>SUM($D47:V47)</f>
        <v>41750</v>
      </c>
      <c r="W58" s="41">
        <f>SUM($D47:W47)</f>
        <v>45000</v>
      </c>
      <c r="X58" s="21"/>
      <c r="Y58" s="21"/>
      <c r="Z58" s="21"/>
    </row>
    <row r="59" spans="1:26" ht="15.75" customHeight="1" x14ac:dyDescent="0.45">
      <c r="A59" s="62" t="s">
        <v>64</v>
      </c>
      <c r="B59" s="62" t="str">
        <f>INDEX('Program Inputs'!$B$9:$B$28,MATCH(A59,'Program Inputs'!$A$9:$A$28,0))</f>
        <v>VI: Pet</v>
      </c>
      <c r="C59" s="42" t="s">
        <v>523</v>
      </c>
      <c r="D59" s="41">
        <f ca="1">SUM($D57:D57)</f>
        <v>156.25</v>
      </c>
      <c r="E59" s="41">
        <f ca="1">SUM($D57:E57)</f>
        <v>625</v>
      </c>
      <c r="F59" s="41">
        <f ca="1">SUM($D57:F57)</f>
        <v>1406.25</v>
      </c>
      <c r="G59" s="41">
        <f ca="1">SUM($D57:G57)</f>
        <v>2500</v>
      </c>
      <c r="H59" s="41">
        <f ca="1">SUM($D57:H57)</f>
        <v>3812.5</v>
      </c>
      <c r="I59" s="41">
        <f ca="1">SUM($D57:I57)</f>
        <v>5250</v>
      </c>
      <c r="J59" s="41">
        <f ca="1">SUM($D57:J57)</f>
        <v>6812.5</v>
      </c>
      <c r="K59" s="41">
        <f ca="1">SUM($D57:K57)</f>
        <v>8500</v>
      </c>
      <c r="L59" s="41">
        <f ca="1">SUM($D57:L57)</f>
        <v>10312.5</v>
      </c>
      <c r="M59" s="41">
        <f ca="1">SUM($D57:M57)</f>
        <v>12250</v>
      </c>
      <c r="N59" s="41">
        <f ca="1">SUM($D57:N57)</f>
        <v>14312.5</v>
      </c>
      <c r="O59" s="41">
        <f ca="1">SUM($D57:O57)</f>
        <v>16500</v>
      </c>
      <c r="P59" s="41">
        <f ca="1">SUM($D57:P57)</f>
        <v>18812.5</v>
      </c>
      <c r="Q59" s="41">
        <f ca="1">SUM($D57:Q57)</f>
        <v>21250</v>
      </c>
      <c r="R59" s="41">
        <f ca="1">SUM($D57:R57)</f>
        <v>23812.5</v>
      </c>
      <c r="S59" s="41">
        <f ca="1">SUM($D57:S57)</f>
        <v>26500</v>
      </c>
      <c r="T59" s="41">
        <f ca="1">SUM($D57:T57)</f>
        <v>29312.5</v>
      </c>
      <c r="U59" s="41">
        <f ca="1">SUM($D57:U57)</f>
        <v>32250</v>
      </c>
      <c r="V59" s="41">
        <f ca="1">SUM($D57:V57)</f>
        <v>35312.5</v>
      </c>
      <c r="W59" s="41">
        <f ca="1">SUM($D57:W57)</f>
        <v>38500</v>
      </c>
      <c r="X59" s="21"/>
      <c r="Y59" s="21"/>
      <c r="Z59" s="21"/>
    </row>
    <row r="60" spans="1:26" ht="15.75" customHeight="1" x14ac:dyDescent="0.45">
      <c r="A60" s="62" t="s">
        <v>64</v>
      </c>
      <c r="B60" s="62" t="str">
        <f>INDEX('Program Inputs'!$B$9:$B$28,MATCH(A60,'Program Inputs'!$A$9:$A$28,0))</f>
        <v>VI: Pet</v>
      </c>
      <c r="C60" s="42" t="s">
        <v>525</v>
      </c>
      <c r="D60" s="41">
        <f ca="1">D58-D59</f>
        <v>1093.75</v>
      </c>
      <c r="E60" s="41">
        <f ca="1">E58-E59</f>
        <v>1875</v>
      </c>
      <c r="F60" s="41">
        <f ca="1">F58-F59</f>
        <v>2343.75</v>
      </c>
      <c r="G60" s="41">
        <f ca="1">G58-G59</f>
        <v>2500</v>
      </c>
      <c r="H60" s="41">
        <f ca="1">H58-H59</f>
        <v>2937.5</v>
      </c>
      <c r="I60" s="41">
        <f ca="1">I58-I59</f>
        <v>3250</v>
      </c>
      <c r="J60" s="41">
        <f ca="1">J58-J59</f>
        <v>3437.5</v>
      </c>
      <c r="K60" s="41">
        <f ca="1">K58-K59</f>
        <v>3500</v>
      </c>
      <c r="L60" s="41">
        <f ca="1">L58-L59</f>
        <v>3937.5</v>
      </c>
      <c r="M60" s="41">
        <f ca="1">M58-M59</f>
        <v>4250</v>
      </c>
      <c r="N60" s="41">
        <f ca="1">N58-N59</f>
        <v>4437.5</v>
      </c>
      <c r="O60" s="41">
        <f ca="1">O58-O59</f>
        <v>4500</v>
      </c>
      <c r="P60" s="41">
        <f ca="1">P58-P59</f>
        <v>4937.5</v>
      </c>
      <c r="Q60" s="41">
        <f ca="1">Q58-Q59</f>
        <v>5250</v>
      </c>
      <c r="R60" s="41">
        <f ca="1">R58-R59</f>
        <v>5437.5</v>
      </c>
      <c r="S60" s="41">
        <f ca="1">S58-S59</f>
        <v>5500</v>
      </c>
      <c r="T60" s="41">
        <f ca="1">T58-T59</f>
        <v>5937.5</v>
      </c>
      <c r="U60" s="41">
        <f ca="1">U58-U59</f>
        <v>6250</v>
      </c>
      <c r="V60" s="41">
        <f ca="1">V58-V59</f>
        <v>6437.5</v>
      </c>
      <c r="W60" s="41">
        <f ca="1">W58-W59</f>
        <v>6500</v>
      </c>
      <c r="X60" s="152"/>
      <c r="Y60" s="21"/>
      <c r="Z60" s="21"/>
    </row>
    <row r="61" spans="1:26" ht="15.75" customHeight="1" x14ac:dyDescent="0.45">
      <c r="A61" s="62" t="s">
        <v>64</v>
      </c>
      <c r="B61" s="62" t="str">
        <f>INDEX('Program Inputs'!$B$9:$B$28,MATCH(A61,'Program Inputs'!$A$9:$A$28,0))</f>
        <v>VI: Pet</v>
      </c>
      <c r="C61" s="42" t="s">
        <v>524</v>
      </c>
      <c r="D61" s="41">
        <f ca="1">D60-D66</f>
        <v>875</v>
      </c>
      <c r="E61" s="41">
        <f ca="1">E60-E66</f>
        <v>1500</v>
      </c>
      <c r="F61" s="41">
        <f ca="1">F60-F66</f>
        <v>1875</v>
      </c>
      <c r="G61" s="41">
        <f ca="1">G60-G66</f>
        <v>2000</v>
      </c>
      <c r="H61" s="41">
        <f ca="1">H60-H66</f>
        <v>2350</v>
      </c>
      <c r="I61" s="41">
        <f ca="1">I60-I66</f>
        <v>2600</v>
      </c>
      <c r="J61" s="41">
        <f ca="1">J60-J66</f>
        <v>2750</v>
      </c>
      <c r="K61" s="41">
        <f ca="1">K60-K66</f>
        <v>2800</v>
      </c>
      <c r="L61" s="41">
        <f ca="1">L60-L66</f>
        <v>3150</v>
      </c>
      <c r="M61" s="41">
        <f ca="1">M60-M66</f>
        <v>3400</v>
      </c>
      <c r="N61" s="41">
        <f ca="1">N60-N66</f>
        <v>3550</v>
      </c>
      <c r="O61" s="41">
        <f ca="1">O60-O66</f>
        <v>3600.0000000000005</v>
      </c>
      <c r="P61" s="41">
        <f ca="1">P60-P66</f>
        <v>3950.0000000000005</v>
      </c>
      <c r="Q61" s="41">
        <f ca="1">Q60-Q66</f>
        <v>4200</v>
      </c>
      <c r="R61" s="41">
        <f ca="1">R60-R66</f>
        <v>4350</v>
      </c>
      <c r="S61" s="41">
        <f ca="1">S60-S66</f>
        <v>4400</v>
      </c>
      <c r="T61" s="41">
        <f ca="1">T60-T66</f>
        <v>4750</v>
      </c>
      <c r="U61" s="41">
        <f ca="1">U60-U66</f>
        <v>5000</v>
      </c>
      <c r="V61" s="41">
        <f ca="1">V60-V66</f>
        <v>5150.0000000000009</v>
      </c>
      <c r="W61" s="41">
        <f ca="1">W60-W66</f>
        <v>5200.0000000000009</v>
      </c>
      <c r="X61" s="152"/>
      <c r="Y61" s="21"/>
      <c r="Z61" s="21"/>
    </row>
    <row r="62" spans="1:26" ht="15.75" customHeight="1" x14ac:dyDescent="0.45">
      <c r="A62" s="62" t="s">
        <v>64</v>
      </c>
      <c r="B62" s="62" t="str">
        <f>INDEX('Program Inputs'!$B$9:$B$28,MATCH(A62,'Program Inputs'!$A$9:$A$28,0))</f>
        <v>VI: Pet</v>
      </c>
      <c r="C62" s="42" t="s">
        <v>94</v>
      </c>
      <c r="D62" s="41">
        <f ca="1">'Prem Earn'!B76</f>
        <v>31.249999999999993</v>
      </c>
      <c r="E62" s="41">
        <f ca="1">'Prem Earn'!C76</f>
        <v>93.749999999999972</v>
      </c>
      <c r="F62" s="41">
        <f ca="1">'Prem Earn'!D76</f>
        <v>156.24999999999994</v>
      </c>
      <c r="G62" s="41">
        <f ca="1">'Prem Earn'!E76</f>
        <v>218.74999999999994</v>
      </c>
      <c r="H62" s="41">
        <f ca="1">'Prem Earn'!F76</f>
        <v>262.49999999999994</v>
      </c>
      <c r="I62" s="41">
        <f ca="1">'Prem Earn'!G76</f>
        <v>287.49999999999994</v>
      </c>
      <c r="J62" s="41">
        <f ca="1">'Prem Earn'!H76</f>
        <v>312.49999999999994</v>
      </c>
      <c r="K62" s="41">
        <f ca="1">'Prem Earn'!I76</f>
        <v>337.49999999999994</v>
      </c>
      <c r="L62" s="41">
        <f ca="1">'Prem Earn'!J76</f>
        <v>362.49999999999994</v>
      </c>
      <c r="M62" s="41">
        <f ca="1">'Prem Earn'!K76</f>
        <v>387.49999999999994</v>
      </c>
      <c r="N62" s="41">
        <f ca="1">'Prem Earn'!L76</f>
        <v>412.49999999999989</v>
      </c>
      <c r="O62" s="41">
        <f ca="1">'Prem Earn'!M76</f>
        <v>437.49999999999989</v>
      </c>
      <c r="P62" s="41">
        <f ca="1">'Prem Earn'!N76</f>
        <v>462.49999999999989</v>
      </c>
      <c r="Q62" s="41">
        <f ca="1">'Prem Earn'!O76</f>
        <v>487.49999999999989</v>
      </c>
      <c r="R62" s="41">
        <f ca="1">'Prem Earn'!P76</f>
        <v>512.49999999999989</v>
      </c>
      <c r="S62" s="41">
        <f ca="1">'Prem Earn'!Q76</f>
        <v>537.49999999999989</v>
      </c>
      <c r="T62" s="41">
        <f ca="1">'Prem Earn'!R76</f>
        <v>562.49999999999989</v>
      </c>
      <c r="U62" s="41">
        <f ca="1">'Prem Earn'!S76</f>
        <v>587.49999999999989</v>
      </c>
      <c r="V62" s="41">
        <f ca="1">'Prem Earn'!T76</f>
        <v>612.49999999999989</v>
      </c>
      <c r="W62" s="41">
        <f ca="1">'Prem Earn'!U76</f>
        <v>637.49999999999989</v>
      </c>
      <c r="X62" s="21"/>
      <c r="Y62" s="21"/>
      <c r="Z62" s="21"/>
    </row>
    <row r="63" spans="1:26" ht="15.75" customHeight="1" x14ac:dyDescent="0.45">
      <c r="A63" s="62" t="s">
        <v>64</v>
      </c>
      <c r="B63" s="62" t="str">
        <f>INDEX('Program Inputs'!$B$9:$B$28,MATCH(A63,'Program Inputs'!$A$9:$A$28,0))</f>
        <v>VI: Pet</v>
      </c>
      <c r="C63" s="42" t="s">
        <v>8</v>
      </c>
      <c r="D63" s="41">
        <f ca="1">D62*D48</f>
        <v>15.624999999999996</v>
      </c>
      <c r="E63" s="41">
        <f ca="1">E62*E48</f>
        <v>46.874999999999986</v>
      </c>
      <c r="F63" s="41">
        <f ca="1">F62*F48</f>
        <v>78.124999999999972</v>
      </c>
      <c r="G63" s="41">
        <f ca="1">G62*G48</f>
        <v>109.37499999999997</v>
      </c>
      <c r="H63" s="41">
        <f ca="1">H62*H48</f>
        <v>131.24999999999997</v>
      </c>
      <c r="I63" s="41">
        <f ca="1">I62*I48</f>
        <v>143.74999999999997</v>
      </c>
      <c r="J63" s="41">
        <f ca="1">J62*J48</f>
        <v>156.24999999999997</v>
      </c>
      <c r="K63" s="41">
        <f ca="1">K62*K48</f>
        <v>168.74999999999997</v>
      </c>
      <c r="L63" s="41">
        <f ca="1">L62*L48</f>
        <v>181.24999999999997</v>
      </c>
      <c r="M63" s="41">
        <f ca="1">M62*M48</f>
        <v>193.74999999999997</v>
      </c>
      <c r="N63" s="41">
        <f ca="1">N62*N48</f>
        <v>206.24999999999994</v>
      </c>
      <c r="O63" s="41">
        <f ca="1">O62*O48</f>
        <v>218.74999999999994</v>
      </c>
      <c r="P63" s="41">
        <f ca="1">P62*P48</f>
        <v>231.24999999999994</v>
      </c>
      <c r="Q63" s="41">
        <f ca="1">Q62*Q48</f>
        <v>243.74999999999994</v>
      </c>
      <c r="R63" s="41">
        <f ca="1">R62*R48</f>
        <v>256.24999999999994</v>
      </c>
      <c r="S63" s="41">
        <f ca="1">S62*S48</f>
        <v>268.74999999999994</v>
      </c>
      <c r="T63" s="41">
        <f ca="1">T62*T48</f>
        <v>281.24999999999994</v>
      </c>
      <c r="U63" s="41">
        <f ca="1">U62*U48</f>
        <v>293.74999999999994</v>
      </c>
      <c r="V63" s="41">
        <f ca="1">V62*V48</f>
        <v>306.24999999999994</v>
      </c>
      <c r="W63" s="41">
        <f ca="1">W62*W48</f>
        <v>318.74999999999994</v>
      </c>
      <c r="X63" s="21"/>
      <c r="Y63" s="21"/>
      <c r="Z63" s="21"/>
    </row>
    <row r="64" spans="1:26" ht="15.75" customHeight="1" x14ac:dyDescent="0.45">
      <c r="A64" s="62" t="s">
        <v>64</v>
      </c>
      <c r="B64" s="62" t="str">
        <f>INDEX('Program Inputs'!$B$9:$B$28,MATCH(A64,'Program Inputs'!$A$9:$A$28,0))</f>
        <v>VI: Pet</v>
      </c>
      <c r="C64" s="42" t="s">
        <v>183</v>
      </c>
      <c r="D64" s="41">
        <f>SUM($D55:D55)</f>
        <v>249.99999999999994</v>
      </c>
      <c r="E64" s="41">
        <f>SUM($D55:E55)</f>
        <v>499.99999999999989</v>
      </c>
      <c r="F64" s="41">
        <f>SUM($D55:F55)</f>
        <v>749.99999999999977</v>
      </c>
      <c r="G64" s="41">
        <f>SUM($D55:G55)</f>
        <v>999.99999999999977</v>
      </c>
      <c r="H64" s="41">
        <f>SUM($D55:H55)</f>
        <v>1349.9999999999998</v>
      </c>
      <c r="I64" s="41">
        <f>SUM($D55:I55)</f>
        <v>1699.9999999999998</v>
      </c>
      <c r="J64" s="41">
        <f>SUM($D55:J55)</f>
        <v>2049.9999999999995</v>
      </c>
      <c r="K64" s="41">
        <f>SUM($D55:K55)</f>
        <v>2399.9999999999995</v>
      </c>
      <c r="L64" s="41">
        <f>SUM($D55:L55)</f>
        <v>2849.9999999999995</v>
      </c>
      <c r="M64" s="41">
        <f>SUM($D55:M55)</f>
        <v>3299.9999999999995</v>
      </c>
      <c r="N64" s="41">
        <f>SUM($D55:N55)</f>
        <v>3749.9999999999995</v>
      </c>
      <c r="O64" s="41">
        <f>SUM($D55:O55)</f>
        <v>4199.9999999999991</v>
      </c>
      <c r="P64" s="41">
        <f>SUM($D55:P55)</f>
        <v>4749.9999999999991</v>
      </c>
      <c r="Q64" s="41">
        <f>SUM($D55:Q55)</f>
        <v>5299.9999999999991</v>
      </c>
      <c r="R64" s="41">
        <f>SUM($D55:R55)</f>
        <v>5849.9999999999991</v>
      </c>
      <c r="S64" s="41">
        <f>SUM($D55:S55)</f>
        <v>6399.9999999999991</v>
      </c>
      <c r="T64" s="41">
        <f>SUM($D55:T55)</f>
        <v>7049.9999999999991</v>
      </c>
      <c r="U64" s="41">
        <f>SUM($D55:U55)</f>
        <v>7699.9999999999991</v>
      </c>
      <c r="V64" s="41">
        <f>SUM($D55:V55)</f>
        <v>8349.9999999999982</v>
      </c>
      <c r="W64" s="41">
        <f>SUM($D55:W55)</f>
        <v>8999.9999999999982</v>
      </c>
      <c r="X64" s="21"/>
      <c r="Y64" s="21"/>
      <c r="Z64" s="21"/>
    </row>
    <row r="65" spans="1:26" ht="15.75" customHeight="1" x14ac:dyDescent="0.45">
      <c r="A65" s="62" t="s">
        <v>64</v>
      </c>
      <c r="B65" s="62" t="str">
        <f>INDEX('Program Inputs'!$B$9:$B$28,MATCH(A65,'Program Inputs'!$A$9:$A$28,0))</f>
        <v>VI: Pet</v>
      </c>
      <c r="C65" s="42" t="s">
        <v>184</v>
      </c>
      <c r="D65" s="41">
        <f ca="1">SUM($D62:D62)</f>
        <v>31.249999999999993</v>
      </c>
      <c r="E65" s="41">
        <f ca="1">SUM($D62:E62)</f>
        <v>124.99999999999997</v>
      </c>
      <c r="F65" s="41">
        <f ca="1">SUM($D62:F62)</f>
        <v>281.24999999999989</v>
      </c>
      <c r="G65" s="41">
        <f ca="1">SUM($D62:G62)</f>
        <v>499.99999999999983</v>
      </c>
      <c r="H65" s="41">
        <f ca="1">SUM($D62:H62)</f>
        <v>762.49999999999977</v>
      </c>
      <c r="I65" s="41">
        <f ca="1">SUM($D62:I62)</f>
        <v>1049.9999999999998</v>
      </c>
      <c r="J65" s="41">
        <f ca="1">SUM($D62:J62)</f>
        <v>1362.4999999999998</v>
      </c>
      <c r="K65" s="41">
        <f ca="1">SUM($D62:K62)</f>
        <v>1699.9999999999998</v>
      </c>
      <c r="L65" s="41">
        <f ca="1">SUM($D62:L62)</f>
        <v>2062.4999999999995</v>
      </c>
      <c r="M65" s="41">
        <f ca="1">SUM($D62:M62)</f>
        <v>2449.9999999999995</v>
      </c>
      <c r="N65" s="41">
        <f ca="1">SUM($D62:N62)</f>
        <v>2862.4999999999995</v>
      </c>
      <c r="O65" s="41">
        <f ca="1">SUM($D62:O62)</f>
        <v>3299.9999999999995</v>
      </c>
      <c r="P65" s="41">
        <f ca="1">SUM($D62:P62)</f>
        <v>3762.4999999999995</v>
      </c>
      <c r="Q65" s="41">
        <f ca="1">SUM($D62:Q62)</f>
        <v>4249.9999999999991</v>
      </c>
      <c r="R65" s="41">
        <f ca="1">SUM($D62:R62)</f>
        <v>4762.4999999999991</v>
      </c>
      <c r="S65" s="41">
        <f ca="1">SUM($D62:S62)</f>
        <v>5299.9999999999991</v>
      </c>
      <c r="T65" s="41">
        <f ca="1">SUM($D62:T62)</f>
        <v>5862.4999999999991</v>
      </c>
      <c r="U65" s="41">
        <f ca="1">SUM($D62:U62)</f>
        <v>6449.9999999999991</v>
      </c>
      <c r="V65" s="41">
        <f ca="1">SUM($D62:V62)</f>
        <v>7062.4999999999991</v>
      </c>
      <c r="W65" s="41">
        <f ca="1">SUM($D62:W62)</f>
        <v>7699.9999999999991</v>
      </c>
      <c r="X65" s="21"/>
      <c r="Y65" s="21"/>
      <c r="Z65" s="21"/>
    </row>
    <row r="66" spans="1:26" ht="15.75" customHeight="1" x14ac:dyDescent="0.45">
      <c r="A66" s="62" t="s">
        <v>64</v>
      </c>
      <c r="B66" s="62" t="str">
        <f>INDEX('Program Inputs'!$B$9:$B$28,MATCH(A66,'Program Inputs'!$A$9:$A$28,0))</f>
        <v>VI: Pet</v>
      </c>
      <c r="C66" s="42" t="s">
        <v>526</v>
      </c>
      <c r="D66" s="41">
        <f ca="1">D64-D65</f>
        <v>218.74999999999994</v>
      </c>
      <c r="E66" s="41">
        <f ca="1">E64-E65</f>
        <v>374.99999999999989</v>
      </c>
      <c r="F66" s="41">
        <f ca="1">F64-F65</f>
        <v>468.74999999999989</v>
      </c>
      <c r="G66" s="41">
        <f ca="1">G64-G65</f>
        <v>499.99999999999994</v>
      </c>
      <c r="H66" s="41">
        <f ca="1">H64-H65</f>
        <v>587.5</v>
      </c>
      <c r="I66" s="41">
        <f ca="1">I64-I65</f>
        <v>650</v>
      </c>
      <c r="J66" s="41">
        <f ca="1">J64-J65</f>
        <v>687.49999999999977</v>
      </c>
      <c r="K66" s="41">
        <f ca="1">K64-K65</f>
        <v>699.99999999999977</v>
      </c>
      <c r="L66" s="41">
        <f ca="1">L64-L65</f>
        <v>787.5</v>
      </c>
      <c r="M66" s="41">
        <f ca="1">M64-M65</f>
        <v>850</v>
      </c>
      <c r="N66" s="41">
        <f ca="1">N64-N65</f>
        <v>887.5</v>
      </c>
      <c r="O66" s="41">
        <f ca="1">O64-O65</f>
        <v>899.99999999999955</v>
      </c>
      <c r="P66" s="41">
        <f ca="1">P64-P65</f>
        <v>987.49999999999955</v>
      </c>
      <c r="Q66" s="41">
        <f ca="1">Q64-Q65</f>
        <v>1050</v>
      </c>
      <c r="R66" s="41">
        <f ca="1">R64-R65</f>
        <v>1087.5</v>
      </c>
      <c r="S66" s="41">
        <f ca="1">S64-S65</f>
        <v>1100</v>
      </c>
      <c r="T66" s="41">
        <f ca="1">T64-T65</f>
        <v>1187.5</v>
      </c>
      <c r="U66" s="41">
        <f ca="1">U64-U65</f>
        <v>1250</v>
      </c>
      <c r="V66" s="41">
        <f ca="1">V64-V65</f>
        <v>1287.4999999999991</v>
      </c>
      <c r="W66" s="41">
        <f ca="1">W64-W65</f>
        <v>1299.9999999999991</v>
      </c>
      <c r="X66" s="152"/>
      <c r="Y66" s="21"/>
      <c r="Z66" s="21"/>
    </row>
    <row r="67" spans="1:26" ht="15.75" customHeight="1" x14ac:dyDescent="0.45">
      <c r="A67" s="140" t="s">
        <v>68</v>
      </c>
      <c r="B67" s="140" t="str">
        <f>INDEX('Program Inputs'!$B$9:$B$28,MATCH(A67,'Program Inputs'!$A$9:$A$28,0))</f>
        <v>VI: Tuition Reimbursement</v>
      </c>
      <c r="C67" s="141" t="s">
        <v>91</v>
      </c>
      <c r="D67" s="142">
        <f>SUMIFS('Program Inputs'!$C:$C,'Program Inputs'!$A:$A,'Program Qtrly'!$A67)/4</f>
        <v>1250</v>
      </c>
      <c r="E67" s="142">
        <f>SUMIFS('Program Inputs'!$C:$C,'Program Inputs'!$A:$A,'Program Qtrly'!$A67)/4</f>
        <v>1250</v>
      </c>
      <c r="F67" s="142">
        <f>SUMIFS('Program Inputs'!$C:$C,'Program Inputs'!$A:$A,'Program Qtrly'!$A67)/4</f>
        <v>1250</v>
      </c>
      <c r="G67" s="142">
        <f>SUMIFS('Program Inputs'!$C:$C,'Program Inputs'!$A:$A,'Program Qtrly'!$A67)/4</f>
        <v>1250</v>
      </c>
      <c r="H67" s="142">
        <f>SUMIFS('Program Inputs'!$D:$D,'Program Inputs'!$A:$A,'Program Qtrly'!$A67)/4</f>
        <v>1750</v>
      </c>
      <c r="I67" s="142">
        <f>SUMIFS('Program Inputs'!$D:$D,'Program Inputs'!$A:$A,'Program Qtrly'!$A67)/4</f>
        <v>1750</v>
      </c>
      <c r="J67" s="142">
        <f>SUMIFS('Program Inputs'!$D:$D,'Program Inputs'!$A:$A,'Program Qtrly'!$A67)/4</f>
        <v>1750</v>
      </c>
      <c r="K67" s="142">
        <f>SUMIFS('Program Inputs'!$D:$D,'Program Inputs'!$A:$A,'Program Qtrly'!$A67)/4</f>
        <v>1750</v>
      </c>
      <c r="L67" s="142">
        <f>SUMIFS('Program Inputs'!$E:$E,'Program Inputs'!$A:$A,'Program Qtrly'!$A67)/4</f>
        <v>2250</v>
      </c>
      <c r="M67" s="142">
        <f>SUMIFS('Program Inputs'!$E:$E,'Program Inputs'!$A:$A,'Program Qtrly'!$A67)/4</f>
        <v>2250</v>
      </c>
      <c r="N67" s="142">
        <f>SUMIFS('Program Inputs'!$E:$E,'Program Inputs'!$A:$A,'Program Qtrly'!$A67)/4</f>
        <v>2250</v>
      </c>
      <c r="O67" s="142">
        <f>SUMIFS('Program Inputs'!$E:$E,'Program Inputs'!$A:$A,'Program Qtrly'!$A67)/4</f>
        <v>2250</v>
      </c>
      <c r="P67" s="142">
        <f>SUMIFS('Program Inputs'!$F:$F,'Program Inputs'!$A:$A,'Program Qtrly'!$A67)/4</f>
        <v>2750</v>
      </c>
      <c r="Q67" s="142">
        <f>SUMIFS('Program Inputs'!$F:$F,'Program Inputs'!$A:$A,'Program Qtrly'!$A67)/4</f>
        <v>2750</v>
      </c>
      <c r="R67" s="142">
        <f>SUMIFS('Program Inputs'!$F:$F,'Program Inputs'!$A:$A,'Program Qtrly'!$A67)/4</f>
        <v>2750</v>
      </c>
      <c r="S67" s="142">
        <f>SUMIFS('Program Inputs'!$F:$F,'Program Inputs'!$A:$A,'Program Qtrly'!$A67)/4</f>
        <v>2750</v>
      </c>
      <c r="T67" s="142">
        <f>SUMIFS('Program Inputs'!$G:$G,'Program Inputs'!$A:$A,'Program Qtrly'!$A67)/4</f>
        <v>3250</v>
      </c>
      <c r="U67" s="142">
        <f>SUMIFS('Program Inputs'!$G:$G,'Program Inputs'!$A:$A,'Program Qtrly'!$A67)/4</f>
        <v>3250</v>
      </c>
      <c r="V67" s="142">
        <f>SUMIFS('Program Inputs'!$G:$G,'Program Inputs'!$A:$A,'Program Qtrly'!$A67)/4</f>
        <v>3250</v>
      </c>
      <c r="W67" s="142">
        <f>SUMIFS('Program Inputs'!$G:$G,'Program Inputs'!$A:$A,'Program Qtrly'!$A67)/4</f>
        <v>3250</v>
      </c>
      <c r="X67" s="21"/>
      <c r="Y67" s="21"/>
      <c r="Z67" s="21"/>
    </row>
    <row r="68" spans="1:26" ht="15.75" customHeight="1" x14ac:dyDescent="0.45">
      <c r="A68" s="62" t="s">
        <v>68</v>
      </c>
      <c r="B68" s="62" t="str">
        <f>INDEX('Program Inputs'!$B$9:$B$28,MATCH(A68,'Program Inputs'!$A$9:$A$28,0))</f>
        <v>VI: Tuition Reimbursement</v>
      </c>
      <c r="C68" s="29" t="s">
        <v>92</v>
      </c>
      <c r="D68" s="31">
        <f>SUMIFS('Program Inputs'!$H:$H,'Program Inputs'!$A:$A,'Program Qtrly'!$A68)</f>
        <v>0.2</v>
      </c>
      <c r="E68" s="31">
        <f>D68</f>
        <v>0.2</v>
      </c>
      <c r="F68" s="31">
        <f>E68</f>
        <v>0.2</v>
      </c>
      <c r="G68" s="31">
        <f>F68</f>
        <v>0.2</v>
      </c>
      <c r="H68" s="31">
        <f>G68</f>
        <v>0.2</v>
      </c>
      <c r="I68" s="31">
        <f>H68</f>
        <v>0.2</v>
      </c>
      <c r="J68" s="31">
        <f>I68</f>
        <v>0.2</v>
      </c>
      <c r="K68" s="31">
        <f>J68</f>
        <v>0.2</v>
      </c>
      <c r="L68" s="31">
        <f>K68</f>
        <v>0.2</v>
      </c>
      <c r="M68" s="31">
        <f>L68</f>
        <v>0.2</v>
      </c>
      <c r="N68" s="31">
        <f>M68</f>
        <v>0.2</v>
      </c>
      <c r="O68" s="31">
        <f>N68</f>
        <v>0.2</v>
      </c>
      <c r="P68" s="31">
        <f>O68</f>
        <v>0.2</v>
      </c>
      <c r="Q68" s="31">
        <f>P68</f>
        <v>0.2</v>
      </c>
      <c r="R68" s="31">
        <f>Q68</f>
        <v>0.2</v>
      </c>
      <c r="S68" s="31">
        <f>R68</f>
        <v>0.2</v>
      </c>
      <c r="T68" s="31">
        <f>S68</f>
        <v>0.2</v>
      </c>
      <c r="U68" s="31">
        <f>T68</f>
        <v>0.2</v>
      </c>
      <c r="V68" s="31">
        <f>U68</f>
        <v>0.2</v>
      </c>
      <c r="W68" s="31">
        <f>V68</f>
        <v>0.2</v>
      </c>
      <c r="X68" s="21"/>
      <c r="Y68" s="21"/>
      <c r="Z68" s="21"/>
    </row>
    <row r="69" spans="1:26" ht="15.75" customHeight="1" x14ac:dyDescent="0.45">
      <c r="A69" s="62" t="s">
        <v>68</v>
      </c>
      <c r="B69" s="62" t="str">
        <f>INDEX('Program Inputs'!$B$9:$B$28,MATCH(A69,'Program Inputs'!$A$9:$A$28,0))</f>
        <v>VI: Tuition Reimbursement</v>
      </c>
      <c r="C69" s="43" t="s">
        <v>96</v>
      </c>
      <c r="D69" s="31">
        <f>SUMIFS('Program Inputs'!$I:$I,'Program Inputs'!$A:$A,'Program Qtrly'!$A69)</f>
        <v>0.5</v>
      </c>
      <c r="E69" s="31">
        <f>D69</f>
        <v>0.5</v>
      </c>
      <c r="F69" s="31">
        <f>E69</f>
        <v>0.5</v>
      </c>
      <c r="G69" s="31">
        <f>F69</f>
        <v>0.5</v>
      </c>
      <c r="H69" s="31">
        <f>G69</f>
        <v>0.5</v>
      </c>
      <c r="I69" s="31">
        <f>H69</f>
        <v>0.5</v>
      </c>
      <c r="J69" s="31">
        <f>I69</f>
        <v>0.5</v>
      </c>
      <c r="K69" s="31">
        <f>J69</f>
        <v>0.5</v>
      </c>
      <c r="L69" s="31">
        <f>K69</f>
        <v>0.5</v>
      </c>
      <c r="M69" s="31">
        <f>L69</f>
        <v>0.5</v>
      </c>
      <c r="N69" s="31">
        <f>M69</f>
        <v>0.5</v>
      </c>
      <c r="O69" s="31">
        <f>N69</f>
        <v>0.5</v>
      </c>
      <c r="P69" s="31">
        <f>O69</f>
        <v>0.5</v>
      </c>
      <c r="Q69" s="31">
        <f>P69</f>
        <v>0.5</v>
      </c>
      <c r="R69" s="31">
        <f>Q69</f>
        <v>0.5</v>
      </c>
      <c r="S69" s="31">
        <f>R69</f>
        <v>0.5</v>
      </c>
      <c r="T69" s="31">
        <f>S69</f>
        <v>0.5</v>
      </c>
      <c r="U69" s="31">
        <f>T69</f>
        <v>0.5</v>
      </c>
      <c r="V69" s="31">
        <f>U69</f>
        <v>0.5</v>
      </c>
      <c r="W69" s="31">
        <f>V69</f>
        <v>0.5</v>
      </c>
      <c r="X69" s="21"/>
      <c r="Y69" s="21"/>
      <c r="Z69" s="21"/>
    </row>
    <row r="70" spans="1:26" ht="15.75" customHeight="1" x14ac:dyDescent="0.45">
      <c r="A70" s="62" t="s">
        <v>68</v>
      </c>
      <c r="B70" s="62" t="str">
        <f>INDEX('Program Inputs'!$B$9:$B$28,MATCH(A70,'Program Inputs'!$A$9:$A$28,0))</f>
        <v>VI: Tuition Reimbursement</v>
      </c>
      <c r="C70" s="43" t="s">
        <v>166</v>
      </c>
      <c r="D70" s="31">
        <f>SUMIFS('Program Inputs'!$J:$J,'Program Inputs'!$A:$A,'Program Qtrly'!$A70)</f>
        <v>0.4</v>
      </c>
      <c r="E70" s="31">
        <f>D70</f>
        <v>0.4</v>
      </c>
      <c r="F70" s="31">
        <f>E70</f>
        <v>0.4</v>
      </c>
      <c r="G70" s="31">
        <f>F70</f>
        <v>0.4</v>
      </c>
      <c r="H70" s="31">
        <f>G70</f>
        <v>0.4</v>
      </c>
      <c r="I70" s="31">
        <f>H70</f>
        <v>0.4</v>
      </c>
      <c r="J70" s="31">
        <f>I70</f>
        <v>0.4</v>
      </c>
      <c r="K70" s="31">
        <f>J70</f>
        <v>0.4</v>
      </c>
      <c r="L70" s="31">
        <f>K70</f>
        <v>0.4</v>
      </c>
      <c r="M70" s="31">
        <f>L70</f>
        <v>0.4</v>
      </c>
      <c r="N70" s="31">
        <f>M70</f>
        <v>0.4</v>
      </c>
      <c r="O70" s="31">
        <f>N70</f>
        <v>0.4</v>
      </c>
      <c r="P70" s="31">
        <f>O70</f>
        <v>0.4</v>
      </c>
      <c r="Q70" s="31">
        <f>P70</f>
        <v>0.4</v>
      </c>
      <c r="R70" s="31">
        <f>Q70</f>
        <v>0.4</v>
      </c>
      <c r="S70" s="31">
        <f>R70</f>
        <v>0.4</v>
      </c>
      <c r="T70" s="31">
        <f>S70</f>
        <v>0.4</v>
      </c>
      <c r="U70" s="31">
        <f>T70</f>
        <v>0.4</v>
      </c>
      <c r="V70" s="31">
        <f>U70</f>
        <v>0.4</v>
      </c>
      <c r="W70" s="31">
        <f>V70</f>
        <v>0.4</v>
      </c>
      <c r="X70" s="21"/>
      <c r="Y70" s="21"/>
      <c r="Z70" s="21"/>
    </row>
    <row r="71" spans="1:26" ht="15.75" customHeight="1" x14ac:dyDescent="0.45">
      <c r="A71" s="62" t="s">
        <v>68</v>
      </c>
      <c r="B71" s="62" t="str">
        <f>INDEX('Program Inputs'!$B$9:$B$28,MATCH(A71,'Program Inputs'!$A$9:$A$28,0))</f>
        <v>VI: Tuition Reimbursement</v>
      </c>
      <c r="C71" s="29" t="s">
        <v>27</v>
      </c>
      <c r="D71" s="31">
        <f>SUMIFS('Program Inputs'!$K:$K,'Program Inputs'!$A:$A,'Program Qtrly'!$A71)</f>
        <v>0.05</v>
      </c>
      <c r="E71" s="31">
        <f>D71</f>
        <v>0.05</v>
      </c>
      <c r="F71" s="31">
        <f>E71</f>
        <v>0.05</v>
      </c>
      <c r="G71" s="31">
        <f>F71</f>
        <v>0.05</v>
      </c>
      <c r="H71" s="31">
        <f>G71</f>
        <v>0.05</v>
      </c>
      <c r="I71" s="31">
        <f>H71</f>
        <v>0.05</v>
      </c>
      <c r="J71" s="31">
        <f>I71</f>
        <v>0.05</v>
      </c>
      <c r="K71" s="31">
        <f>J71</f>
        <v>0.05</v>
      </c>
      <c r="L71" s="31">
        <f>K71</f>
        <v>0.05</v>
      </c>
      <c r="M71" s="31">
        <f>L71</f>
        <v>0.05</v>
      </c>
      <c r="N71" s="31">
        <f>M71</f>
        <v>0.05</v>
      </c>
      <c r="O71" s="31">
        <f>N71</f>
        <v>0.05</v>
      </c>
      <c r="P71" s="31">
        <f>O71</f>
        <v>0.05</v>
      </c>
      <c r="Q71" s="31">
        <f>P71</f>
        <v>0.05</v>
      </c>
      <c r="R71" s="31">
        <f>Q71</f>
        <v>0.05</v>
      </c>
      <c r="S71" s="31">
        <f>R71</f>
        <v>0.05</v>
      </c>
      <c r="T71" s="31">
        <f>S71</f>
        <v>0.05</v>
      </c>
      <c r="U71" s="31">
        <f>T71</f>
        <v>0.05</v>
      </c>
      <c r="V71" s="31">
        <f>U71</f>
        <v>0.05</v>
      </c>
      <c r="W71" s="31">
        <f>V71</f>
        <v>0.05</v>
      </c>
      <c r="X71" s="21"/>
      <c r="Y71" s="21"/>
      <c r="Z71" s="21"/>
    </row>
    <row r="72" spans="1:26" ht="15.75" customHeight="1" x14ac:dyDescent="0.45">
      <c r="A72" s="62" t="s">
        <v>68</v>
      </c>
      <c r="B72" s="62" t="str">
        <f>INDEX('Program Inputs'!$B$9:$B$28,MATCH(A72,'Program Inputs'!$A$9:$A$28,0))</f>
        <v>VI: Tuition Reimbursement</v>
      </c>
      <c r="C72" s="43" t="s">
        <v>165</v>
      </c>
      <c r="D72" s="114">
        <f>D70+D71</f>
        <v>0.45</v>
      </c>
      <c r="E72" s="114">
        <f>E70+E71</f>
        <v>0.45</v>
      </c>
      <c r="F72" s="114">
        <f>F70+F71</f>
        <v>0.45</v>
      </c>
      <c r="G72" s="114">
        <f>G70+G71</f>
        <v>0.45</v>
      </c>
      <c r="H72" s="114">
        <f>H70+H71</f>
        <v>0.45</v>
      </c>
      <c r="I72" s="114">
        <f>I70+I71</f>
        <v>0.45</v>
      </c>
      <c r="J72" s="114">
        <f>J70+J71</f>
        <v>0.45</v>
      </c>
      <c r="K72" s="114">
        <f>K70+K71</f>
        <v>0.45</v>
      </c>
      <c r="L72" s="114">
        <f>L70+L71</f>
        <v>0.45</v>
      </c>
      <c r="M72" s="114">
        <f>M70+M71</f>
        <v>0.45</v>
      </c>
      <c r="N72" s="114">
        <f>N70+N71</f>
        <v>0.45</v>
      </c>
      <c r="O72" s="114">
        <f>O70+O71</f>
        <v>0.45</v>
      </c>
      <c r="P72" s="114">
        <f>P70+P71</f>
        <v>0.45</v>
      </c>
      <c r="Q72" s="114">
        <f>Q70+Q71</f>
        <v>0.45</v>
      </c>
      <c r="R72" s="114">
        <f>R70+R71</f>
        <v>0.45</v>
      </c>
      <c r="S72" s="114">
        <f>S70+S71</f>
        <v>0.45</v>
      </c>
      <c r="T72" s="114">
        <f>T70+T71</f>
        <v>0.45</v>
      </c>
      <c r="U72" s="114">
        <f>U70+U71</f>
        <v>0.45</v>
      </c>
      <c r="V72" s="114">
        <f>V70+V71</f>
        <v>0.45</v>
      </c>
      <c r="W72" s="114">
        <f>W70+W71</f>
        <v>0.45</v>
      </c>
      <c r="X72" s="21"/>
      <c r="Y72" s="21"/>
      <c r="Z72" s="21"/>
    </row>
    <row r="73" spans="1:26" ht="15.75" customHeight="1" x14ac:dyDescent="0.45">
      <c r="A73" s="62" t="s">
        <v>68</v>
      </c>
      <c r="B73" s="62" t="str">
        <f>INDEX('Program Inputs'!$B$9:$B$28,MATCH(A73,'Program Inputs'!$A$9:$A$28,0))</f>
        <v>VI: Tuition Reimbursement</v>
      </c>
      <c r="C73" s="43" t="s">
        <v>168</v>
      </c>
      <c r="D73" s="41">
        <f>D67*(1-D69)*D70</f>
        <v>250</v>
      </c>
      <c r="E73" s="41">
        <f>E67*(1-E69)*E70</f>
        <v>250</v>
      </c>
      <c r="F73" s="41">
        <f>F67*(1-F69)*F70</f>
        <v>250</v>
      </c>
      <c r="G73" s="41">
        <f>G67*(1-G69)*G70</f>
        <v>250</v>
      </c>
      <c r="H73" s="41">
        <f>H67*(1-H69)*H70</f>
        <v>350</v>
      </c>
      <c r="I73" s="41">
        <f>I67*(1-I69)*I70</f>
        <v>350</v>
      </c>
      <c r="J73" s="41">
        <f>J67*(1-J69)*J70</f>
        <v>350</v>
      </c>
      <c r="K73" s="41">
        <f>K67*(1-K69)*K70</f>
        <v>350</v>
      </c>
      <c r="L73" s="41">
        <f>L67*(1-L69)*L70</f>
        <v>450</v>
      </c>
      <c r="M73" s="41">
        <f>M67*(1-M69)*M70</f>
        <v>450</v>
      </c>
      <c r="N73" s="41">
        <f>N67*(1-N69)*N70</f>
        <v>450</v>
      </c>
      <c r="O73" s="41">
        <f>O67*(1-O69)*O70</f>
        <v>450</v>
      </c>
      <c r="P73" s="41">
        <f>P67*(1-P69)*P70</f>
        <v>550</v>
      </c>
      <c r="Q73" s="41">
        <f>Q67*(1-Q69)*Q70</f>
        <v>550</v>
      </c>
      <c r="R73" s="41">
        <f>R67*(1-R69)*R70</f>
        <v>550</v>
      </c>
      <c r="S73" s="41">
        <f>S67*(1-S69)*S70</f>
        <v>550</v>
      </c>
      <c r="T73" s="41">
        <f>T67*(1-T69)*T70</f>
        <v>650</v>
      </c>
      <c r="U73" s="41">
        <f>U67*(1-U69)*U70</f>
        <v>650</v>
      </c>
      <c r="V73" s="41">
        <f>V67*(1-V69)*V70</f>
        <v>650</v>
      </c>
      <c r="W73" s="41">
        <f>W67*(1-W69)*W70</f>
        <v>650</v>
      </c>
      <c r="X73" s="21"/>
      <c r="Y73" s="21"/>
      <c r="Z73" s="21"/>
    </row>
    <row r="74" spans="1:26" ht="15.75" customHeight="1" x14ac:dyDescent="0.45">
      <c r="A74" s="62" t="s">
        <v>68</v>
      </c>
      <c r="B74" s="62" t="str">
        <f>INDEX('Program Inputs'!$B$9:$B$28,MATCH(A74,'Program Inputs'!$A$9:$A$28,0))</f>
        <v>VI: Tuition Reimbursement</v>
      </c>
      <c r="C74" s="43" t="s">
        <v>167</v>
      </c>
      <c r="D74" s="41">
        <f>D71*D76</f>
        <v>31.25</v>
      </c>
      <c r="E74" s="41">
        <f>E71*E76</f>
        <v>31.25</v>
      </c>
      <c r="F74" s="41">
        <f>F71*F76</f>
        <v>31.25</v>
      </c>
      <c r="G74" s="41">
        <f>G71*G76</f>
        <v>31.25</v>
      </c>
      <c r="H74" s="41">
        <f>H71*H76</f>
        <v>43.75</v>
      </c>
      <c r="I74" s="41">
        <f>I71*I76</f>
        <v>43.75</v>
      </c>
      <c r="J74" s="41">
        <f>J71*J76</f>
        <v>43.75</v>
      </c>
      <c r="K74" s="41">
        <f>K71*K76</f>
        <v>43.75</v>
      </c>
      <c r="L74" s="41">
        <f>L71*L76</f>
        <v>56.25</v>
      </c>
      <c r="M74" s="41">
        <f>M71*M76</f>
        <v>56.25</v>
      </c>
      <c r="N74" s="41">
        <f>N71*N76</f>
        <v>56.25</v>
      </c>
      <c r="O74" s="41">
        <f>O71*O76</f>
        <v>56.25</v>
      </c>
      <c r="P74" s="41">
        <f>P71*P76</f>
        <v>68.75</v>
      </c>
      <c r="Q74" s="41">
        <f>Q71*Q76</f>
        <v>68.75</v>
      </c>
      <c r="R74" s="41">
        <f>R71*R76</f>
        <v>68.75</v>
      </c>
      <c r="S74" s="41">
        <f>S71*S76</f>
        <v>68.75</v>
      </c>
      <c r="T74" s="41">
        <f>T71*T76</f>
        <v>81.25</v>
      </c>
      <c r="U74" s="41">
        <f>U71*U76</f>
        <v>81.25</v>
      </c>
      <c r="V74" s="41">
        <f>V71*V76</f>
        <v>81.25</v>
      </c>
      <c r="W74" s="41">
        <f>W71*W76</f>
        <v>81.25</v>
      </c>
      <c r="X74" s="21"/>
      <c r="Y74" s="21"/>
      <c r="Z74" s="21"/>
    </row>
    <row r="75" spans="1:26" ht="15.75" customHeight="1" x14ac:dyDescent="0.45">
      <c r="A75" s="62" t="s">
        <v>68</v>
      </c>
      <c r="B75" s="62" t="str">
        <f>INDEX('Program Inputs'!$B$9:$B$28,MATCH(A75,'Program Inputs'!$A$9:$A$28,0))</f>
        <v>VI: Tuition Reimbursement</v>
      </c>
      <c r="C75" s="43" t="s">
        <v>99</v>
      </c>
      <c r="D75" s="41">
        <f>D67*(1-D69)</f>
        <v>625</v>
      </c>
      <c r="E75" s="41">
        <f>E67*(1-E69)</f>
        <v>625</v>
      </c>
      <c r="F75" s="41">
        <f>F67*(1-F69)</f>
        <v>625</v>
      </c>
      <c r="G75" s="41">
        <f>G67*(1-G69)</f>
        <v>625</v>
      </c>
      <c r="H75" s="41">
        <f>H67*(1-H69)</f>
        <v>875</v>
      </c>
      <c r="I75" s="41">
        <f>I67*(1-I69)</f>
        <v>875</v>
      </c>
      <c r="J75" s="41">
        <f>J67*(1-J69)</f>
        <v>875</v>
      </c>
      <c r="K75" s="41">
        <f>K67*(1-K69)</f>
        <v>875</v>
      </c>
      <c r="L75" s="41">
        <f>L67*(1-L69)</f>
        <v>1125</v>
      </c>
      <c r="M75" s="41">
        <f>M67*(1-M69)</f>
        <v>1125</v>
      </c>
      <c r="N75" s="41">
        <f>N67*(1-N69)</f>
        <v>1125</v>
      </c>
      <c r="O75" s="41">
        <f>O67*(1-O69)</f>
        <v>1125</v>
      </c>
      <c r="P75" s="41">
        <f>P67*(1-P69)</f>
        <v>1375</v>
      </c>
      <c r="Q75" s="41">
        <f>Q67*(1-Q69)</f>
        <v>1375</v>
      </c>
      <c r="R75" s="41">
        <f>R67*(1-R69)</f>
        <v>1375</v>
      </c>
      <c r="S75" s="41">
        <f>S67*(1-S69)</f>
        <v>1375</v>
      </c>
      <c r="T75" s="41">
        <f>T67*(1-T69)</f>
        <v>1625</v>
      </c>
      <c r="U75" s="41">
        <f>U67*(1-U69)</f>
        <v>1625</v>
      </c>
      <c r="V75" s="41">
        <f>V67*(1-V69)</f>
        <v>1625</v>
      </c>
      <c r="W75" s="41">
        <f>W67*(1-W69)</f>
        <v>1625</v>
      </c>
      <c r="X75" s="21"/>
      <c r="Y75" s="21"/>
      <c r="Z75" s="21"/>
    </row>
    <row r="76" spans="1:26" ht="15.75" customHeight="1" x14ac:dyDescent="0.45">
      <c r="A76" s="62" t="s">
        <v>68</v>
      </c>
      <c r="B76" s="62" t="str">
        <f>INDEX('Program Inputs'!$B$9:$B$28,MATCH(A76,'Program Inputs'!$A$9:$A$28,0))</f>
        <v>VI: Tuition Reimbursement</v>
      </c>
      <c r="C76" s="22" t="s">
        <v>527</v>
      </c>
      <c r="D76" s="32">
        <f>D67*D69</f>
        <v>625</v>
      </c>
      <c r="E76" s="32">
        <f>E67*E69</f>
        <v>625</v>
      </c>
      <c r="F76" s="32">
        <f>F67*F69</f>
        <v>625</v>
      </c>
      <c r="G76" s="32">
        <f>G67*G69</f>
        <v>625</v>
      </c>
      <c r="H76" s="32">
        <f>H67*H69</f>
        <v>875</v>
      </c>
      <c r="I76" s="32">
        <f>I67*I69</f>
        <v>875</v>
      </c>
      <c r="J76" s="32">
        <f>J67*J69</f>
        <v>875</v>
      </c>
      <c r="K76" s="32">
        <f>K67*K69</f>
        <v>875</v>
      </c>
      <c r="L76" s="32">
        <f>L67*L69</f>
        <v>1125</v>
      </c>
      <c r="M76" s="32">
        <f>M67*M69</f>
        <v>1125</v>
      </c>
      <c r="N76" s="32">
        <f>N67*N69</f>
        <v>1125</v>
      </c>
      <c r="O76" s="32">
        <f>O67*O69</f>
        <v>1125</v>
      </c>
      <c r="P76" s="32">
        <f>P67*P69</f>
        <v>1375</v>
      </c>
      <c r="Q76" s="32">
        <f>Q67*Q69</f>
        <v>1375</v>
      </c>
      <c r="R76" s="32">
        <f>R67*R69</f>
        <v>1375</v>
      </c>
      <c r="S76" s="32">
        <f>S67*S69</f>
        <v>1375</v>
      </c>
      <c r="T76" s="32">
        <f>T67*T69</f>
        <v>1625</v>
      </c>
      <c r="U76" s="32">
        <f>U67*U69</f>
        <v>1625</v>
      </c>
      <c r="V76" s="32">
        <f>V67*V69</f>
        <v>1625</v>
      </c>
      <c r="W76" s="32">
        <f>W67*W69</f>
        <v>1625</v>
      </c>
      <c r="X76" s="21"/>
      <c r="Y76" s="21"/>
      <c r="Z76" s="21"/>
    </row>
    <row r="77" spans="1:26" ht="15.75" customHeight="1" x14ac:dyDescent="0.45">
      <c r="A77" s="62" t="s">
        <v>68</v>
      </c>
      <c r="B77" s="62" t="str">
        <f>INDEX('Program Inputs'!$B$9:$B$28,MATCH(A77,'Program Inputs'!$A$9:$A$28,0))</f>
        <v>VI: Tuition Reimbursement</v>
      </c>
      <c r="C77" s="22" t="s">
        <v>93</v>
      </c>
      <c r="D77" s="40">
        <f ca="1">'Prem Earn'!X92</f>
        <v>312.5</v>
      </c>
      <c r="E77" s="40">
        <f ca="1">'Prem Earn'!Y92</f>
        <v>937.5</v>
      </c>
      <c r="F77" s="40">
        <f ca="1">'Prem Earn'!Z92</f>
        <v>1250</v>
      </c>
      <c r="G77" s="40">
        <f ca="1">'Prem Earn'!AA92</f>
        <v>1250</v>
      </c>
      <c r="H77" s="40">
        <f ca="1">'Prem Earn'!AB92</f>
        <v>1375</v>
      </c>
      <c r="I77" s="40">
        <f ca="1">'Prem Earn'!AC92</f>
        <v>1625</v>
      </c>
      <c r="J77" s="40">
        <f ca="1">'Prem Earn'!AD92</f>
        <v>1750</v>
      </c>
      <c r="K77" s="40">
        <f ca="1">'Prem Earn'!AE92</f>
        <v>1750</v>
      </c>
      <c r="L77" s="40">
        <f ca="1">'Prem Earn'!AF92</f>
        <v>1875</v>
      </c>
      <c r="M77" s="40">
        <f ca="1">'Prem Earn'!AG92</f>
        <v>2125</v>
      </c>
      <c r="N77" s="40">
        <f ca="1">'Prem Earn'!AH92</f>
        <v>2250</v>
      </c>
      <c r="O77" s="40">
        <f ca="1">'Prem Earn'!AI92</f>
        <v>2250</v>
      </c>
      <c r="P77" s="40">
        <f ca="1">'Prem Earn'!AJ92</f>
        <v>2375</v>
      </c>
      <c r="Q77" s="40">
        <f ca="1">'Prem Earn'!AK92</f>
        <v>2625</v>
      </c>
      <c r="R77" s="40">
        <f ca="1">'Prem Earn'!AL92</f>
        <v>2750</v>
      </c>
      <c r="S77" s="40">
        <f ca="1">'Prem Earn'!AM92</f>
        <v>2750</v>
      </c>
      <c r="T77" s="40">
        <f ca="1">'Prem Earn'!AN92</f>
        <v>2875</v>
      </c>
      <c r="U77" s="40">
        <f ca="1">'Prem Earn'!AO92</f>
        <v>3125</v>
      </c>
      <c r="V77" s="40">
        <f ca="1">'Prem Earn'!AP92</f>
        <v>3250</v>
      </c>
      <c r="W77" s="40">
        <f ca="1">'Prem Earn'!AQ92</f>
        <v>3250</v>
      </c>
      <c r="X77" s="21"/>
      <c r="Y77" s="21"/>
      <c r="Z77" s="21"/>
    </row>
    <row r="78" spans="1:26" ht="15.75" customHeight="1" x14ac:dyDescent="0.45">
      <c r="A78" s="62" t="s">
        <v>68</v>
      </c>
      <c r="B78" s="62" t="str">
        <f>INDEX('Program Inputs'!$B$9:$B$28,MATCH(A78,'Program Inputs'!$A$9:$A$28,0))</f>
        <v>VI: Tuition Reimbursement</v>
      </c>
      <c r="C78" s="42" t="s">
        <v>522</v>
      </c>
      <c r="D78" s="41">
        <f>SUM($D67:D67)</f>
        <v>1250</v>
      </c>
      <c r="E78" s="41">
        <f>SUM($D67:E67)</f>
        <v>2500</v>
      </c>
      <c r="F78" s="41">
        <f>SUM($D67:F67)</f>
        <v>3750</v>
      </c>
      <c r="G78" s="41">
        <f>SUM($D67:G67)</f>
        <v>5000</v>
      </c>
      <c r="H78" s="41">
        <f>SUM($D67:H67)</f>
        <v>6750</v>
      </c>
      <c r="I78" s="41">
        <f>SUM($D67:I67)</f>
        <v>8500</v>
      </c>
      <c r="J78" s="41">
        <f>SUM($D67:J67)</f>
        <v>10250</v>
      </c>
      <c r="K78" s="41">
        <f>SUM($D67:K67)</f>
        <v>12000</v>
      </c>
      <c r="L78" s="41">
        <f>SUM($D67:L67)</f>
        <v>14250</v>
      </c>
      <c r="M78" s="41">
        <f>SUM($D67:M67)</f>
        <v>16500</v>
      </c>
      <c r="N78" s="41">
        <f>SUM($D67:N67)</f>
        <v>18750</v>
      </c>
      <c r="O78" s="41">
        <f>SUM($D67:O67)</f>
        <v>21000</v>
      </c>
      <c r="P78" s="41">
        <f>SUM($D67:P67)</f>
        <v>23750</v>
      </c>
      <c r="Q78" s="41">
        <f>SUM($D67:Q67)</f>
        <v>26500</v>
      </c>
      <c r="R78" s="41">
        <f>SUM($D67:R67)</f>
        <v>29250</v>
      </c>
      <c r="S78" s="41">
        <f>SUM($D67:S67)</f>
        <v>32000</v>
      </c>
      <c r="T78" s="41">
        <f>SUM($D67:T67)</f>
        <v>35250</v>
      </c>
      <c r="U78" s="41">
        <f>SUM($D67:U67)</f>
        <v>38500</v>
      </c>
      <c r="V78" s="41">
        <f>SUM($D67:V67)</f>
        <v>41750</v>
      </c>
      <c r="W78" s="41">
        <f>SUM($D67:W67)</f>
        <v>45000</v>
      </c>
      <c r="X78" s="21"/>
      <c r="Y78" s="21"/>
      <c r="Z78" s="21"/>
    </row>
    <row r="79" spans="1:26" ht="15.75" customHeight="1" x14ac:dyDescent="0.45">
      <c r="A79" s="62" t="s">
        <v>68</v>
      </c>
      <c r="B79" s="62" t="str">
        <f>INDEX('Program Inputs'!$B$9:$B$28,MATCH(A79,'Program Inputs'!$A$9:$A$28,0))</f>
        <v>VI: Tuition Reimbursement</v>
      </c>
      <c r="C79" s="42" t="s">
        <v>523</v>
      </c>
      <c r="D79" s="41">
        <f ca="1">SUM($D77:D77)</f>
        <v>312.5</v>
      </c>
      <c r="E79" s="41">
        <f ca="1">SUM($D77:E77)</f>
        <v>1250</v>
      </c>
      <c r="F79" s="41">
        <f ca="1">SUM($D77:F77)</f>
        <v>2500</v>
      </c>
      <c r="G79" s="41">
        <f ca="1">SUM($D77:G77)</f>
        <v>3750</v>
      </c>
      <c r="H79" s="41">
        <f ca="1">SUM($D77:H77)</f>
        <v>5125</v>
      </c>
      <c r="I79" s="41">
        <f ca="1">SUM($D77:I77)</f>
        <v>6750</v>
      </c>
      <c r="J79" s="41">
        <f ca="1">SUM($D77:J77)</f>
        <v>8500</v>
      </c>
      <c r="K79" s="41">
        <f ca="1">SUM($D77:K77)</f>
        <v>10250</v>
      </c>
      <c r="L79" s="41">
        <f ca="1">SUM($D77:L77)</f>
        <v>12125</v>
      </c>
      <c r="M79" s="41">
        <f ca="1">SUM($D77:M77)</f>
        <v>14250</v>
      </c>
      <c r="N79" s="41">
        <f ca="1">SUM($D77:N77)</f>
        <v>16500</v>
      </c>
      <c r="O79" s="41">
        <f ca="1">SUM($D77:O77)</f>
        <v>18750</v>
      </c>
      <c r="P79" s="41">
        <f ca="1">SUM($D77:P77)</f>
        <v>21125</v>
      </c>
      <c r="Q79" s="41">
        <f ca="1">SUM($D77:Q77)</f>
        <v>23750</v>
      </c>
      <c r="R79" s="41">
        <f ca="1">SUM($D77:R77)</f>
        <v>26500</v>
      </c>
      <c r="S79" s="41">
        <f ca="1">SUM($D77:S77)</f>
        <v>29250</v>
      </c>
      <c r="T79" s="41">
        <f ca="1">SUM($D77:T77)</f>
        <v>32125</v>
      </c>
      <c r="U79" s="41">
        <f ca="1">SUM($D77:U77)</f>
        <v>35250</v>
      </c>
      <c r="V79" s="41">
        <f ca="1">SUM($D77:V77)</f>
        <v>38500</v>
      </c>
      <c r="W79" s="41">
        <f ca="1">SUM($D77:W77)</f>
        <v>41750</v>
      </c>
      <c r="X79" s="21"/>
      <c r="Y79" s="21"/>
      <c r="Z79" s="21"/>
    </row>
    <row r="80" spans="1:26" ht="15.75" customHeight="1" x14ac:dyDescent="0.45">
      <c r="A80" s="62" t="s">
        <v>68</v>
      </c>
      <c r="B80" s="62" t="str">
        <f>INDEX('Program Inputs'!$B$9:$B$28,MATCH(A80,'Program Inputs'!$A$9:$A$28,0))</f>
        <v>VI: Tuition Reimbursement</v>
      </c>
      <c r="C80" s="42" t="s">
        <v>525</v>
      </c>
      <c r="D80" s="41">
        <f ca="1">D78-D79</f>
        <v>937.5</v>
      </c>
      <c r="E80" s="41">
        <f ca="1">E78-E79</f>
        <v>1250</v>
      </c>
      <c r="F80" s="41">
        <f ca="1">F78-F79</f>
        <v>1250</v>
      </c>
      <c r="G80" s="41">
        <f ca="1">G78-G79</f>
        <v>1250</v>
      </c>
      <c r="H80" s="41">
        <f ca="1">H78-H79</f>
        <v>1625</v>
      </c>
      <c r="I80" s="41">
        <f ca="1">I78-I79</f>
        <v>1750</v>
      </c>
      <c r="J80" s="41">
        <f ca="1">J78-J79</f>
        <v>1750</v>
      </c>
      <c r="K80" s="41">
        <f ca="1">K78-K79</f>
        <v>1750</v>
      </c>
      <c r="L80" s="41">
        <f ca="1">L78-L79</f>
        <v>2125</v>
      </c>
      <c r="M80" s="41">
        <f ca="1">M78-M79</f>
        <v>2250</v>
      </c>
      <c r="N80" s="41">
        <f ca="1">N78-N79</f>
        <v>2250</v>
      </c>
      <c r="O80" s="41">
        <f ca="1">O78-O79</f>
        <v>2250</v>
      </c>
      <c r="P80" s="41">
        <f ca="1">P78-P79</f>
        <v>2625</v>
      </c>
      <c r="Q80" s="41">
        <f ca="1">Q78-Q79</f>
        <v>2750</v>
      </c>
      <c r="R80" s="41">
        <f ca="1">R78-R79</f>
        <v>2750</v>
      </c>
      <c r="S80" s="41">
        <f ca="1">S78-S79</f>
        <v>2750</v>
      </c>
      <c r="T80" s="41">
        <f ca="1">T78-T79</f>
        <v>3125</v>
      </c>
      <c r="U80" s="41">
        <f ca="1">U78-U79</f>
        <v>3250</v>
      </c>
      <c r="V80" s="41">
        <f ca="1">V78-V79</f>
        <v>3250</v>
      </c>
      <c r="W80" s="41">
        <f ca="1">W78-W79</f>
        <v>3250</v>
      </c>
      <c r="X80" s="152"/>
      <c r="Y80" s="21"/>
      <c r="Z80" s="21"/>
    </row>
    <row r="81" spans="1:26" ht="15.75" customHeight="1" x14ac:dyDescent="0.45">
      <c r="A81" s="62" t="s">
        <v>68</v>
      </c>
      <c r="B81" s="62" t="str">
        <f>INDEX('Program Inputs'!$B$9:$B$28,MATCH(A81,'Program Inputs'!$A$9:$A$28,0))</f>
        <v>VI: Tuition Reimbursement</v>
      </c>
      <c r="C81" s="42" t="s">
        <v>524</v>
      </c>
      <c r="D81" s="41">
        <f ca="1">D80-D86</f>
        <v>468.75</v>
      </c>
      <c r="E81" s="41">
        <f ca="1">E80-E86</f>
        <v>625</v>
      </c>
      <c r="F81" s="41">
        <f ca="1">F80-F86</f>
        <v>625</v>
      </c>
      <c r="G81" s="41">
        <f ca="1">G80-G86</f>
        <v>625</v>
      </c>
      <c r="H81" s="41">
        <f ca="1">H80-H86</f>
        <v>812.5</v>
      </c>
      <c r="I81" s="41">
        <f ca="1">I80-I86</f>
        <v>875</v>
      </c>
      <c r="J81" s="41">
        <f ca="1">J80-J86</f>
        <v>875</v>
      </c>
      <c r="K81" s="41">
        <f ca="1">K80-K86</f>
        <v>875</v>
      </c>
      <c r="L81" s="41">
        <f ca="1">L80-L86</f>
        <v>1062.5</v>
      </c>
      <c r="M81" s="41">
        <f ca="1">M80-M86</f>
        <v>1125</v>
      </c>
      <c r="N81" s="41">
        <f ca="1">N80-N86</f>
        <v>1125</v>
      </c>
      <c r="O81" s="41">
        <f ca="1">O80-O86</f>
        <v>1125</v>
      </c>
      <c r="P81" s="41">
        <f ca="1">P80-P86</f>
        <v>1312.5</v>
      </c>
      <c r="Q81" s="41">
        <f ca="1">Q80-Q86</f>
        <v>1375</v>
      </c>
      <c r="R81" s="41">
        <f ca="1">R80-R86</f>
        <v>1375</v>
      </c>
      <c r="S81" s="41">
        <f ca="1">S80-S86</f>
        <v>1375</v>
      </c>
      <c r="T81" s="41">
        <f ca="1">T80-T86</f>
        <v>1562.5</v>
      </c>
      <c r="U81" s="41">
        <f ca="1">U80-U86</f>
        <v>1625</v>
      </c>
      <c r="V81" s="41">
        <f ca="1">V80-V86</f>
        <v>1625</v>
      </c>
      <c r="W81" s="41">
        <f ca="1">W80-W86</f>
        <v>1625</v>
      </c>
      <c r="X81" s="152"/>
      <c r="Y81" s="21"/>
      <c r="Z81" s="21"/>
    </row>
    <row r="82" spans="1:26" ht="15.75" customHeight="1" x14ac:dyDescent="0.45">
      <c r="A82" s="62" t="s">
        <v>68</v>
      </c>
      <c r="B82" s="62" t="str">
        <f>INDEX('Program Inputs'!$B$9:$B$28,MATCH(A82,'Program Inputs'!$A$9:$A$28,0))</f>
        <v>VI: Tuition Reimbursement</v>
      </c>
      <c r="C82" s="42" t="s">
        <v>94</v>
      </c>
      <c r="D82" s="41">
        <f ca="1">'Prem Earn'!B92</f>
        <v>156.25</v>
      </c>
      <c r="E82" s="41">
        <f ca="1">'Prem Earn'!C92</f>
        <v>468.75</v>
      </c>
      <c r="F82" s="41">
        <f ca="1">'Prem Earn'!D92</f>
        <v>625</v>
      </c>
      <c r="G82" s="41">
        <f ca="1">'Prem Earn'!E92</f>
        <v>625</v>
      </c>
      <c r="H82" s="41">
        <f ca="1">'Prem Earn'!F92</f>
        <v>687.5</v>
      </c>
      <c r="I82" s="41">
        <f ca="1">'Prem Earn'!G92</f>
        <v>812.5</v>
      </c>
      <c r="J82" s="41">
        <f ca="1">'Prem Earn'!H92</f>
        <v>875</v>
      </c>
      <c r="K82" s="41">
        <f ca="1">'Prem Earn'!I92</f>
        <v>875</v>
      </c>
      <c r="L82" s="41">
        <f ca="1">'Prem Earn'!J92</f>
        <v>937.5</v>
      </c>
      <c r="M82" s="41">
        <f ca="1">'Prem Earn'!K92</f>
        <v>1062.5</v>
      </c>
      <c r="N82" s="41">
        <f ca="1">'Prem Earn'!L92</f>
        <v>1125</v>
      </c>
      <c r="O82" s="41">
        <f ca="1">'Prem Earn'!M92</f>
        <v>1125</v>
      </c>
      <c r="P82" s="41">
        <f ca="1">'Prem Earn'!N92</f>
        <v>1187.5</v>
      </c>
      <c r="Q82" s="41">
        <f ca="1">'Prem Earn'!O92</f>
        <v>1312.5</v>
      </c>
      <c r="R82" s="41">
        <f ca="1">'Prem Earn'!P92</f>
        <v>1375</v>
      </c>
      <c r="S82" s="41">
        <f ca="1">'Prem Earn'!Q92</f>
        <v>1375</v>
      </c>
      <c r="T82" s="41">
        <f ca="1">'Prem Earn'!R92</f>
        <v>1437.5</v>
      </c>
      <c r="U82" s="41">
        <f ca="1">'Prem Earn'!S92</f>
        <v>1562.5</v>
      </c>
      <c r="V82" s="41">
        <f ca="1">'Prem Earn'!T92</f>
        <v>1625</v>
      </c>
      <c r="W82" s="41">
        <f ca="1">'Prem Earn'!U92</f>
        <v>1625</v>
      </c>
      <c r="X82" s="21"/>
      <c r="Y82" s="21"/>
      <c r="Z82" s="21"/>
    </row>
    <row r="83" spans="1:26" ht="15.75" customHeight="1" x14ac:dyDescent="0.45">
      <c r="A83" s="62" t="s">
        <v>68</v>
      </c>
      <c r="B83" s="62" t="str">
        <f>INDEX('Program Inputs'!$B$9:$B$28,MATCH(A83,'Program Inputs'!$A$9:$A$28,0))</f>
        <v>VI: Tuition Reimbursement</v>
      </c>
      <c r="C83" s="42" t="s">
        <v>8</v>
      </c>
      <c r="D83" s="41">
        <f ca="1">D82*D68</f>
        <v>31.25</v>
      </c>
      <c r="E83" s="41">
        <f ca="1">E82*E68</f>
        <v>93.75</v>
      </c>
      <c r="F83" s="41">
        <f ca="1">F82*F68</f>
        <v>125</v>
      </c>
      <c r="G83" s="41">
        <f ca="1">G82*G68</f>
        <v>125</v>
      </c>
      <c r="H83" s="41">
        <f ca="1">H82*H68</f>
        <v>137.5</v>
      </c>
      <c r="I83" s="41">
        <f ca="1">I82*I68</f>
        <v>162.5</v>
      </c>
      <c r="J83" s="41">
        <f ca="1">J82*J68</f>
        <v>175</v>
      </c>
      <c r="K83" s="41">
        <f ca="1">K82*K68</f>
        <v>175</v>
      </c>
      <c r="L83" s="41">
        <f ca="1">L82*L68</f>
        <v>187.5</v>
      </c>
      <c r="M83" s="41">
        <f ca="1">M82*M68</f>
        <v>212.5</v>
      </c>
      <c r="N83" s="41">
        <f ca="1">N82*N68</f>
        <v>225</v>
      </c>
      <c r="O83" s="41">
        <f ca="1">O82*O68</f>
        <v>225</v>
      </c>
      <c r="P83" s="41">
        <f ca="1">P82*P68</f>
        <v>237.5</v>
      </c>
      <c r="Q83" s="41">
        <f ca="1">Q82*Q68</f>
        <v>262.5</v>
      </c>
      <c r="R83" s="41">
        <f ca="1">R82*R68</f>
        <v>275</v>
      </c>
      <c r="S83" s="41">
        <f ca="1">S82*S68</f>
        <v>275</v>
      </c>
      <c r="T83" s="41">
        <f ca="1">T82*T68</f>
        <v>287.5</v>
      </c>
      <c r="U83" s="41">
        <f ca="1">U82*U68</f>
        <v>312.5</v>
      </c>
      <c r="V83" s="41">
        <f ca="1">V82*V68</f>
        <v>325</v>
      </c>
      <c r="W83" s="41">
        <f ca="1">W82*W68</f>
        <v>325</v>
      </c>
      <c r="X83" s="21"/>
      <c r="Y83" s="21"/>
      <c r="Z83" s="21"/>
    </row>
    <row r="84" spans="1:26" ht="15.75" customHeight="1" x14ac:dyDescent="0.45">
      <c r="A84" s="62" t="s">
        <v>68</v>
      </c>
      <c r="B84" s="62" t="str">
        <f>INDEX('Program Inputs'!$B$9:$B$28,MATCH(A84,'Program Inputs'!$A$9:$A$28,0))</f>
        <v>VI: Tuition Reimbursement</v>
      </c>
      <c r="C84" s="42" t="s">
        <v>183</v>
      </c>
      <c r="D84" s="41">
        <f>SUM($D75:D75)</f>
        <v>625</v>
      </c>
      <c r="E84" s="41">
        <f>SUM($D75:E75)</f>
        <v>1250</v>
      </c>
      <c r="F84" s="41">
        <f>SUM($D75:F75)</f>
        <v>1875</v>
      </c>
      <c r="G84" s="41">
        <f>SUM($D75:G75)</f>
        <v>2500</v>
      </c>
      <c r="H84" s="41">
        <f>SUM($D75:H75)</f>
        <v>3375</v>
      </c>
      <c r="I84" s="41">
        <f>SUM($D75:I75)</f>
        <v>4250</v>
      </c>
      <c r="J84" s="41">
        <f>SUM($D75:J75)</f>
        <v>5125</v>
      </c>
      <c r="K84" s="41">
        <f>SUM($D75:K75)</f>
        <v>6000</v>
      </c>
      <c r="L84" s="41">
        <f>SUM($D75:L75)</f>
        <v>7125</v>
      </c>
      <c r="M84" s="41">
        <f>SUM($D75:M75)</f>
        <v>8250</v>
      </c>
      <c r="N84" s="41">
        <f>SUM($D75:N75)</f>
        <v>9375</v>
      </c>
      <c r="O84" s="41">
        <f>SUM($D75:O75)</f>
        <v>10500</v>
      </c>
      <c r="P84" s="41">
        <f>SUM($D75:P75)</f>
        <v>11875</v>
      </c>
      <c r="Q84" s="41">
        <f>SUM($D75:Q75)</f>
        <v>13250</v>
      </c>
      <c r="R84" s="41">
        <f>SUM($D75:R75)</f>
        <v>14625</v>
      </c>
      <c r="S84" s="41">
        <f>SUM($D75:S75)</f>
        <v>16000</v>
      </c>
      <c r="T84" s="41">
        <f>SUM($D75:T75)</f>
        <v>17625</v>
      </c>
      <c r="U84" s="41">
        <f>SUM($D75:U75)</f>
        <v>19250</v>
      </c>
      <c r="V84" s="41">
        <f>SUM($D75:V75)</f>
        <v>20875</v>
      </c>
      <c r="W84" s="41">
        <f>SUM($D75:W75)</f>
        <v>22500</v>
      </c>
      <c r="X84" s="21"/>
      <c r="Y84" s="21"/>
      <c r="Z84" s="21"/>
    </row>
    <row r="85" spans="1:26" ht="15.75" customHeight="1" x14ac:dyDescent="0.45">
      <c r="A85" s="62" t="s">
        <v>68</v>
      </c>
      <c r="B85" s="62" t="str">
        <f>INDEX('Program Inputs'!$B$9:$B$28,MATCH(A85,'Program Inputs'!$A$9:$A$28,0))</f>
        <v>VI: Tuition Reimbursement</v>
      </c>
      <c r="C85" s="42" t="s">
        <v>184</v>
      </c>
      <c r="D85" s="41">
        <f ca="1">SUM($D82:D82)</f>
        <v>156.25</v>
      </c>
      <c r="E85" s="41">
        <f ca="1">SUM($D82:E82)</f>
        <v>625</v>
      </c>
      <c r="F85" s="41">
        <f ca="1">SUM($D82:F82)</f>
        <v>1250</v>
      </c>
      <c r="G85" s="41">
        <f ca="1">SUM($D82:G82)</f>
        <v>1875</v>
      </c>
      <c r="H85" s="41">
        <f ca="1">SUM($D82:H82)</f>
        <v>2562.5</v>
      </c>
      <c r="I85" s="41">
        <f ca="1">SUM($D82:I82)</f>
        <v>3375</v>
      </c>
      <c r="J85" s="41">
        <f ca="1">SUM($D82:J82)</f>
        <v>4250</v>
      </c>
      <c r="K85" s="41">
        <f ca="1">SUM($D82:K82)</f>
        <v>5125</v>
      </c>
      <c r="L85" s="41">
        <f ca="1">SUM($D82:L82)</f>
        <v>6062.5</v>
      </c>
      <c r="M85" s="41">
        <f ca="1">SUM($D82:M82)</f>
        <v>7125</v>
      </c>
      <c r="N85" s="41">
        <f ca="1">SUM($D82:N82)</f>
        <v>8250</v>
      </c>
      <c r="O85" s="41">
        <f ca="1">SUM($D82:O82)</f>
        <v>9375</v>
      </c>
      <c r="P85" s="41">
        <f ca="1">SUM($D82:P82)</f>
        <v>10562.5</v>
      </c>
      <c r="Q85" s="41">
        <f ca="1">SUM($D82:Q82)</f>
        <v>11875</v>
      </c>
      <c r="R85" s="41">
        <f ca="1">SUM($D82:R82)</f>
        <v>13250</v>
      </c>
      <c r="S85" s="41">
        <f ca="1">SUM($D82:S82)</f>
        <v>14625</v>
      </c>
      <c r="T85" s="41">
        <f ca="1">SUM($D82:T82)</f>
        <v>16062.5</v>
      </c>
      <c r="U85" s="41">
        <f ca="1">SUM($D82:U82)</f>
        <v>17625</v>
      </c>
      <c r="V85" s="41">
        <f ca="1">SUM($D82:V82)</f>
        <v>19250</v>
      </c>
      <c r="W85" s="41">
        <f ca="1">SUM($D82:W82)</f>
        <v>20875</v>
      </c>
      <c r="X85" s="21"/>
      <c r="Y85" s="21"/>
      <c r="Z85" s="21"/>
    </row>
    <row r="86" spans="1:26" ht="15.75" customHeight="1" x14ac:dyDescent="0.45">
      <c r="A86" s="62" t="s">
        <v>68</v>
      </c>
      <c r="B86" s="62" t="str">
        <f>INDEX('Program Inputs'!$B$9:$B$28,MATCH(A86,'Program Inputs'!$A$9:$A$28,0))</f>
        <v>VI: Tuition Reimbursement</v>
      </c>
      <c r="C86" s="42" t="s">
        <v>526</v>
      </c>
      <c r="D86" s="41">
        <f ca="1">D84-D85</f>
        <v>468.75</v>
      </c>
      <c r="E86" s="41">
        <f ca="1">E84-E85</f>
        <v>625</v>
      </c>
      <c r="F86" s="41">
        <f ca="1">F84-F85</f>
        <v>625</v>
      </c>
      <c r="G86" s="41">
        <f ca="1">G84-G85</f>
        <v>625</v>
      </c>
      <c r="H86" s="41">
        <f ca="1">H84-H85</f>
        <v>812.5</v>
      </c>
      <c r="I86" s="41">
        <f ca="1">I84-I85</f>
        <v>875</v>
      </c>
      <c r="J86" s="41">
        <f ca="1">J84-J85</f>
        <v>875</v>
      </c>
      <c r="K86" s="41">
        <f ca="1">K84-K85</f>
        <v>875</v>
      </c>
      <c r="L86" s="41">
        <f ca="1">L84-L85</f>
        <v>1062.5</v>
      </c>
      <c r="M86" s="41">
        <f ca="1">M84-M85</f>
        <v>1125</v>
      </c>
      <c r="N86" s="41">
        <f ca="1">N84-N85</f>
        <v>1125</v>
      </c>
      <c r="O86" s="41">
        <f ca="1">O84-O85</f>
        <v>1125</v>
      </c>
      <c r="P86" s="41">
        <f ca="1">P84-P85</f>
        <v>1312.5</v>
      </c>
      <c r="Q86" s="41">
        <f ca="1">Q84-Q85</f>
        <v>1375</v>
      </c>
      <c r="R86" s="41">
        <f ca="1">R84-R85</f>
        <v>1375</v>
      </c>
      <c r="S86" s="41">
        <f ca="1">S84-S85</f>
        <v>1375</v>
      </c>
      <c r="T86" s="41">
        <f ca="1">T84-T85</f>
        <v>1562.5</v>
      </c>
      <c r="U86" s="41">
        <f ca="1">U84-U85</f>
        <v>1625</v>
      </c>
      <c r="V86" s="41">
        <f ca="1">V84-V85</f>
        <v>1625</v>
      </c>
      <c r="W86" s="41">
        <f ca="1">W84-W85</f>
        <v>1625</v>
      </c>
      <c r="X86" s="152"/>
      <c r="Y86" s="21"/>
      <c r="Z86" s="21"/>
    </row>
    <row r="87" spans="1:26" ht="15.75" customHeight="1" x14ac:dyDescent="0.45">
      <c r="A87" s="140" t="s">
        <v>71</v>
      </c>
      <c r="B87" s="140" t="str">
        <f>INDEX('Program Inputs'!$B$9:$B$28,MATCH(A87,'Program Inputs'!$A$9:$A$28,0))</f>
        <v>Greenlight MGAs</v>
      </c>
      <c r="C87" s="141" t="s">
        <v>91</v>
      </c>
      <c r="D87" s="142">
        <f>SUMIFS('Program Inputs'!$C:$C,'Program Inputs'!$A:$A,'Program Qtrly'!$A87)/4</f>
        <v>2500</v>
      </c>
      <c r="E87" s="142">
        <f>SUMIFS('Program Inputs'!$C:$C,'Program Inputs'!$A:$A,'Program Qtrly'!$A87)/4</f>
        <v>2500</v>
      </c>
      <c r="F87" s="142">
        <f>SUMIFS('Program Inputs'!$C:$C,'Program Inputs'!$A:$A,'Program Qtrly'!$A87)/4</f>
        <v>2500</v>
      </c>
      <c r="G87" s="142">
        <f>SUMIFS('Program Inputs'!$C:$C,'Program Inputs'!$A:$A,'Program Qtrly'!$A87)/4</f>
        <v>2500</v>
      </c>
      <c r="H87" s="142">
        <f>SUMIFS('Program Inputs'!$D:$D,'Program Inputs'!$A:$A,'Program Qtrly'!$A87)/4</f>
        <v>5000</v>
      </c>
      <c r="I87" s="142">
        <f>SUMIFS('Program Inputs'!$D:$D,'Program Inputs'!$A:$A,'Program Qtrly'!$A87)/4</f>
        <v>5000</v>
      </c>
      <c r="J87" s="142">
        <f>SUMIFS('Program Inputs'!$D:$D,'Program Inputs'!$A:$A,'Program Qtrly'!$A87)/4</f>
        <v>5000</v>
      </c>
      <c r="K87" s="142">
        <f>SUMIFS('Program Inputs'!$D:$D,'Program Inputs'!$A:$A,'Program Qtrly'!$A87)/4</f>
        <v>5000</v>
      </c>
      <c r="L87" s="142">
        <f>SUMIFS('Program Inputs'!$E:$E,'Program Inputs'!$A:$A,'Program Qtrly'!$A87)/4</f>
        <v>10000</v>
      </c>
      <c r="M87" s="142">
        <f>SUMIFS('Program Inputs'!$E:$E,'Program Inputs'!$A:$A,'Program Qtrly'!$A87)/4</f>
        <v>10000</v>
      </c>
      <c r="N87" s="142">
        <f>SUMIFS('Program Inputs'!$E:$E,'Program Inputs'!$A:$A,'Program Qtrly'!$A87)/4</f>
        <v>10000</v>
      </c>
      <c r="O87" s="142">
        <f>SUMIFS('Program Inputs'!$E:$E,'Program Inputs'!$A:$A,'Program Qtrly'!$A87)/4</f>
        <v>10000</v>
      </c>
      <c r="P87" s="142">
        <f>SUMIFS('Program Inputs'!$F:$F,'Program Inputs'!$A:$A,'Program Qtrly'!$A87)/4</f>
        <v>15000</v>
      </c>
      <c r="Q87" s="142">
        <f>SUMIFS('Program Inputs'!$F:$F,'Program Inputs'!$A:$A,'Program Qtrly'!$A87)/4</f>
        <v>15000</v>
      </c>
      <c r="R87" s="142">
        <f>SUMIFS('Program Inputs'!$F:$F,'Program Inputs'!$A:$A,'Program Qtrly'!$A87)/4</f>
        <v>15000</v>
      </c>
      <c r="S87" s="142">
        <f>SUMIFS('Program Inputs'!$F:$F,'Program Inputs'!$A:$A,'Program Qtrly'!$A87)/4</f>
        <v>15000</v>
      </c>
      <c r="T87" s="142">
        <f>SUMIFS('Program Inputs'!$G:$G,'Program Inputs'!$A:$A,'Program Qtrly'!$A87)/4</f>
        <v>20000</v>
      </c>
      <c r="U87" s="142">
        <f>SUMIFS('Program Inputs'!$G:$G,'Program Inputs'!$A:$A,'Program Qtrly'!$A87)/4</f>
        <v>20000</v>
      </c>
      <c r="V87" s="142">
        <f>SUMIFS('Program Inputs'!$G:$G,'Program Inputs'!$A:$A,'Program Qtrly'!$A87)/4</f>
        <v>20000</v>
      </c>
      <c r="W87" s="142">
        <f>SUMIFS('Program Inputs'!$G:$G,'Program Inputs'!$A:$A,'Program Qtrly'!$A87)/4</f>
        <v>20000</v>
      </c>
      <c r="X87" s="21"/>
      <c r="Y87" s="21"/>
      <c r="Z87" s="21"/>
    </row>
    <row r="88" spans="1:26" ht="15.75" customHeight="1" x14ac:dyDescent="0.45">
      <c r="A88" s="62" t="s">
        <v>71</v>
      </c>
      <c r="B88" s="62" t="str">
        <f>INDEX('Program Inputs'!$B$9:$B$28,MATCH(A88,'Program Inputs'!$A$9:$A$28,0))</f>
        <v>Greenlight MGAs</v>
      </c>
      <c r="C88" s="29" t="s">
        <v>92</v>
      </c>
      <c r="D88" s="31">
        <f>SUMIFS('Program Inputs'!$H:$H,'Program Inputs'!$A:$A,'Program Qtrly'!$A88)</f>
        <v>0.6</v>
      </c>
      <c r="E88" s="31">
        <f>D88</f>
        <v>0.6</v>
      </c>
      <c r="F88" s="31">
        <f>E88</f>
        <v>0.6</v>
      </c>
      <c r="G88" s="31">
        <f>F88</f>
        <v>0.6</v>
      </c>
      <c r="H88" s="31">
        <f>G88</f>
        <v>0.6</v>
      </c>
      <c r="I88" s="31">
        <f>H88</f>
        <v>0.6</v>
      </c>
      <c r="J88" s="31">
        <f>I88</f>
        <v>0.6</v>
      </c>
      <c r="K88" s="31">
        <f>J88</f>
        <v>0.6</v>
      </c>
      <c r="L88" s="31">
        <f>K88</f>
        <v>0.6</v>
      </c>
      <c r="M88" s="31">
        <f>L88</f>
        <v>0.6</v>
      </c>
      <c r="N88" s="31">
        <f>M88</f>
        <v>0.6</v>
      </c>
      <c r="O88" s="31">
        <f>N88</f>
        <v>0.6</v>
      </c>
      <c r="P88" s="31">
        <f>O88</f>
        <v>0.6</v>
      </c>
      <c r="Q88" s="31">
        <f>P88</f>
        <v>0.6</v>
      </c>
      <c r="R88" s="31">
        <f>Q88</f>
        <v>0.6</v>
      </c>
      <c r="S88" s="31">
        <f>R88</f>
        <v>0.6</v>
      </c>
      <c r="T88" s="31">
        <f>S88</f>
        <v>0.6</v>
      </c>
      <c r="U88" s="31">
        <f>T88</f>
        <v>0.6</v>
      </c>
      <c r="V88" s="31">
        <f>U88</f>
        <v>0.6</v>
      </c>
      <c r="W88" s="31">
        <f>V88</f>
        <v>0.6</v>
      </c>
      <c r="X88" s="21"/>
      <c r="Y88" s="21"/>
      <c r="Z88" s="21"/>
    </row>
    <row r="89" spans="1:26" ht="15.75" customHeight="1" x14ac:dyDescent="0.45">
      <c r="A89" s="62" t="s">
        <v>71</v>
      </c>
      <c r="B89" s="62" t="str">
        <f>INDEX('Program Inputs'!$B$9:$B$28,MATCH(A89,'Program Inputs'!$A$9:$A$28,0))</f>
        <v>Greenlight MGAs</v>
      </c>
      <c r="C89" s="43" t="s">
        <v>96</v>
      </c>
      <c r="D89" s="31">
        <f>SUMIFS('Program Inputs'!$I:$I,'Program Inputs'!$A:$A,'Program Qtrly'!$A89)</f>
        <v>0.9</v>
      </c>
      <c r="E89" s="31">
        <f>D89</f>
        <v>0.9</v>
      </c>
      <c r="F89" s="31">
        <f>E89</f>
        <v>0.9</v>
      </c>
      <c r="G89" s="31">
        <f>F89</f>
        <v>0.9</v>
      </c>
      <c r="H89" s="31">
        <f>G89</f>
        <v>0.9</v>
      </c>
      <c r="I89" s="31">
        <f>H89</f>
        <v>0.9</v>
      </c>
      <c r="J89" s="31">
        <f>I89</f>
        <v>0.9</v>
      </c>
      <c r="K89" s="31">
        <f>J89</f>
        <v>0.9</v>
      </c>
      <c r="L89" s="31">
        <f>K89</f>
        <v>0.9</v>
      </c>
      <c r="M89" s="31">
        <f>L89</f>
        <v>0.9</v>
      </c>
      <c r="N89" s="31">
        <f>M89</f>
        <v>0.9</v>
      </c>
      <c r="O89" s="31">
        <f>N89</f>
        <v>0.9</v>
      </c>
      <c r="P89" s="31">
        <f>O89</f>
        <v>0.9</v>
      </c>
      <c r="Q89" s="31">
        <f>P89</f>
        <v>0.9</v>
      </c>
      <c r="R89" s="31">
        <f>Q89</f>
        <v>0.9</v>
      </c>
      <c r="S89" s="31">
        <f>R89</f>
        <v>0.9</v>
      </c>
      <c r="T89" s="31">
        <f>S89</f>
        <v>0.9</v>
      </c>
      <c r="U89" s="31">
        <f>T89</f>
        <v>0.9</v>
      </c>
      <c r="V89" s="31">
        <f>U89</f>
        <v>0.9</v>
      </c>
      <c r="W89" s="31">
        <f>V89</f>
        <v>0.9</v>
      </c>
      <c r="X89" s="21"/>
      <c r="Y89" s="21"/>
      <c r="Z89" s="21"/>
    </row>
    <row r="90" spans="1:26" ht="15.75" customHeight="1" x14ac:dyDescent="0.45">
      <c r="A90" s="62" t="s">
        <v>71</v>
      </c>
      <c r="B90" s="62" t="str">
        <f>INDEX('Program Inputs'!$B$9:$B$28,MATCH(A90,'Program Inputs'!$A$9:$A$28,0))</f>
        <v>Greenlight MGAs</v>
      </c>
      <c r="C90" s="43" t="s">
        <v>166</v>
      </c>
      <c r="D90" s="31">
        <f>SUMIFS('Program Inputs'!$J:$J,'Program Inputs'!$A:$A,'Program Qtrly'!$A90)</f>
        <v>0.35</v>
      </c>
      <c r="E90" s="31">
        <f>D90</f>
        <v>0.35</v>
      </c>
      <c r="F90" s="31">
        <f>E90</f>
        <v>0.35</v>
      </c>
      <c r="G90" s="31">
        <f>F90</f>
        <v>0.35</v>
      </c>
      <c r="H90" s="31">
        <f>G90</f>
        <v>0.35</v>
      </c>
      <c r="I90" s="31">
        <f>H90</f>
        <v>0.35</v>
      </c>
      <c r="J90" s="31">
        <f>I90</f>
        <v>0.35</v>
      </c>
      <c r="K90" s="31">
        <f>J90</f>
        <v>0.35</v>
      </c>
      <c r="L90" s="31">
        <f>K90</f>
        <v>0.35</v>
      </c>
      <c r="M90" s="31">
        <f>L90</f>
        <v>0.35</v>
      </c>
      <c r="N90" s="31">
        <f>M90</f>
        <v>0.35</v>
      </c>
      <c r="O90" s="31">
        <f>N90</f>
        <v>0.35</v>
      </c>
      <c r="P90" s="31">
        <f>O90</f>
        <v>0.35</v>
      </c>
      <c r="Q90" s="31">
        <f>P90</f>
        <v>0.35</v>
      </c>
      <c r="R90" s="31">
        <f>Q90</f>
        <v>0.35</v>
      </c>
      <c r="S90" s="31">
        <f>R90</f>
        <v>0.35</v>
      </c>
      <c r="T90" s="31">
        <f>S90</f>
        <v>0.35</v>
      </c>
      <c r="U90" s="31">
        <f>T90</f>
        <v>0.35</v>
      </c>
      <c r="V90" s="31">
        <f>U90</f>
        <v>0.35</v>
      </c>
      <c r="W90" s="31">
        <f>V90</f>
        <v>0.35</v>
      </c>
      <c r="X90" s="21"/>
      <c r="Y90" s="21"/>
      <c r="Z90" s="21"/>
    </row>
    <row r="91" spans="1:26" ht="15.75" customHeight="1" x14ac:dyDescent="0.45">
      <c r="A91" s="62" t="s">
        <v>71</v>
      </c>
      <c r="B91" s="62" t="str">
        <f>INDEX('Program Inputs'!$B$9:$B$28,MATCH(A91,'Program Inputs'!$A$9:$A$28,0))</f>
        <v>Greenlight MGAs</v>
      </c>
      <c r="C91" s="29" t="s">
        <v>27</v>
      </c>
      <c r="D91" s="31">
        <f>SUMIFS('Program Inputs'!$K:$K,'Program Inputs'!$A:$A,'Program Qtrly'!$A91)</f>
        <v>0.05</v>
      </c>
      <c r="E91" s="31">
        <f>D91</f>
        <v>0.05</v>
      </c>
      <c r="F91" s="31">
        <f>E91</f>
        <v>0.05</v>
      </c>
      <c r="G91" s="31">
        <f>F91</f>
        <v>0.05</v>
      </c>
      <c r="H91" s="31">
        <f>G91</f>
        <v>0.05</v>
      </c>
      <c r="I91" s="31">
        <f>H91</f>
        <v>0.05</v>
      </c>
      <c r="J91" s="31">
        <f>I91</f>
        <v>0.05</v>
      </c>
      <c r="K91" s="31">
        <f>J91</f>
        <v>0.05</v>
      </c>
      <c r="L91" s="31">
        <f>K91</f>
        <v>0.05</v>
      </c>
      <c r="M91" s="31">
        <f>L91</f>
        <v>0.05</v>
      </c>
      <c r="N91" s="31">
        <f>M91</f>
        <v>0.05</v>
      </c>
      <c r="O91" s="31">
        <f>N91</f>
        <v>0.05</v>
      </c>
      <c r="P91" s="31">
        <f>O91</f>
        <v>0.05</v>
      </c>
      <c r="Q91" s="31">
        <f>P91</f>
        <v>0.05</v>
      </c>
      <c r="R91" s="31">
        <f>Q91</f>
        <v>0.05</v>
      </c>
      <c r="S91" s="31">
        <f>R91</f>
        <v>0.05</v>
      </c>
      <c r="T91" s="31">
        <f>S91</f>
        <v>0.05</v>
      </c>
      <c r="U91" s="31">
        <f>T91</f>
        <v>0.05</v>
      </c>
      <c r="V91" s="31">
        <f>U91</f>
        <v>0.05</v>
      </c>
      <c r="W91" s="31">
        <f>V91</f>
        <v>0.05</v>
      </c>
      <c r="X91" s="21"/>
      <c r="Y91" s="21"/>
      <c r="Z91" s="21"/>
    </row>
    <row r="92" spans="1:26" ht="15.75" customHeight="1" x14ac:dyDescent="0.45">
      <c r="A92" s="62" t="s">
        <v>71</v>
      </c>
      <c r="B92" s="62" t="str">
        <f>INDEX('Program Inputs'!$B$9:$B$28,MATCH(A92,'Program Inputs'!$A$9:$A$28,0))</f>
        <v>Greenlight MGAs</v>
      </c>
      <c r="C92" s="43" t="s">
        <v>165</v>
      </c>
      <c r="D92" s="114">
        <f>D90+D91</f>
        <v>0.39999999999999997</v>
      </c>
      <c r="E92" s="114">
        <f>E90+E91</f>
        <v>0.39999999999999997</v>
      </c>
      <c r="F92" s="114">
        <f>F90+F91</f>
        <v>0.39999999999999997</v>
      </c>
      <c r="G92" s="114">
        <f>G90+G91</f>
        <v>0.39999999999999997</v>
      </c>
      <c r="H92" s="114">
        <f>H90+H91</f>
        <v>0.39999999999999997</v>
      </c>
      <c r="I92" s="114">
        <f>I90+I91</f>
        <v>0.39999999999999997</v>
      </c>
      <c r="J92" s="114">
        <f>J90+J91</f>
        <v>0.39999999999999997</v>
      </c>
      <c r="K92" s="114">
        <f>K90+K91</f>
        <v>0.39999999999999997</v>
      </c>
      <c r="L92" s="114">
        <f>L90+L91</f>
        <v>0.39999999999999997</v>
      </c>
      <c r="M92" s="114">
        <f>M90+M91</f>
        <v>0.39999999999999997</v>
      </c>
      <c r="N92" s="114">
        <f>N90+N91</f>
        <v>0.39999999999999997</v>
      </c>
      <c r="O92" s="114">
        <f>O90+O91</f>
        <v>0.39999999999999997</v>
      </c>
      <c r="P92" s="114">
        <f>P90+P91</f>
        <v>0.39999999999999997</v>
      </c>
      <c r="Q92" s="114">
        <f>Q90+Q91</f>
        <v>0.39999999999999997</v>
      </c>
      <c r="R92" s="114">
        <f>R90+R91</f>
        <v>0.39999999999999997</v>
      </c>
      <c r="S92" s="114">
        <f>S90+S91</f>
        <v>0.39999999999999997</v>
      </c>
      <c r="T92" s="114">
        <f>T90+T91</f>
        <v>0.39999999999999997</v>
      </c>
      <c r="U92" s="114">
        <f>U90+U91</f>
        <v>0.39999999999999997</v>
      </c>
      <c r="V92" s="114">
        <f>V90+V91</f>
        <v>0.39999999999999997</v>
      </c>
      <c r="W92" s="114">
        <f>W90+W91</f>
        <v>0.39999999999999997</v>
      </c>
      <c r="X92" s="21"/>
      <c r="Y92" s="21"/>
      <c r="Z92" s="21"/>
    </row>
    <row r="93" spans="1:26" ht="15.75" customHeight="1" x14ac:dyDescent="0.45">
      <c r="A93" s="62" t="s">
        <v>71</v>
      </c>
      <c r="B93" s="62" t="str">
        <f>INDEX('Program Inputs'!$B$9:$B$28,MATCH(A93,'Program Inputs'!$A$9:$A$28,0))</f>
        <v>Greenlight MGAs</v>
      </c>
      <c r="C93" s="43" t="s">
        <v>168</v>
      </c>
      <c r="D93" s="41">
        <f>D87*(1-D89)*D90</f>
        <v>87.499999999999972</v>
      </c>
      <c r="E93" s="41">
        <f>E87*(1-E89)*E90</f>
        <v>87.499999999999972</v>
      </c>
      <c r="F93" s="41">
        <f>F87*(1-F89)*F90</f>
        <v>87.499999999999972</v>
      </c>
      <c r="G93" s="41">
        <f>G87*(1-G89)*G90</f>
        <v>87.499999999999972</v>
      </c>
      <c r="H93" s="41">
        <f>H87*(1-H89)*H90</f>
        <v>174.99999999999994</v>
      </c>
      <c r="I93" s="41">
        <f>I87*(1-I89)*I90</f>
        <v>174.99999999999994</v>
      </c>
      <c r="J93" s="41">
        <f>J87*(1-J89)*J90</f>
        <v>174.99999999999994</v>
      </c>
      <c r="K93" s="41">
        <f>K87*(1-K89)*K90</f>
        <v>174.99999999999994</v>
      </c>
      <c r="L93" s="41">
        <f>L87*(1-L89)*L90</f>
        <v>349.99999999999989</v>
      </c>
      <c r="M93" s="41">
        <f>M87*(1-M89)*M90</f>
        <v>349.99999999999989</v>
      </c>
      <c r="N93" s="41">
        <f>N87*(1-N89)*N90</f>
        <v>349.99999999999989</v>
      </c>
      <c r="O93" s="41">
        <f>O87*(1-O89)*O90</f>
        <v>349.99999999999989</v>
      </c>
      <c r="P93" s="41">
        <f>P87*(1-P89)*P90</f>
        <v>524.99999999999989</v>
      </c>
      <c r="Q93" s="41">
        <f>Q87*(1-Q89)*Q90</f>
        <v>524.99999999999989</v>
      </c>
      <c r="R93" s="41">
        <f>R87*(1-R89)*R90</f>
        <v>524.99999999999989</v>
      </c>
      <c r="S93" s="41">
        <f>S87*(1-S89)*S90</f>
        <v>524.99999999999989</v>
      </c>
      <c r="T93" s="41">
        <f>T87*(1-T89)*T90</f>
        <v>699.99999999999977</v>
      </c>
      <c r="U93" s="41">
        <f>U87*(1-U89)*U90</f>
        <v>699.99999999999977</v>
      </c>
      <c r="V93" s="41">
        <f>V87*(1-V89)*V90</f>
        <v>699.99999999999977</v>
      </c>
      <c r="W93" s="41">
        <f>W87*(1-W89)*W90</f>
        <v>699.99999999999977</v>
      </c>
      <c r="X93" s="21"/>
      <c r="Y93" s="21"/>
      <c r="Z93" s="21"/>
    </row>
    <row r="94" spans="1:26" ht="15.75" customHeight="1" x14ac:dyDescent="0.45">
      <c r="A94" s="62" t="s">
        <v>71</v>
      </c>
      <c r="B94" s="62" t="str">
        <f>INDEX('Program Inputs'!$B$9:$B$28,MATCH(A94,'Program Inputs'!$A$9:$A$28,0))</f>
        <v>Greenlight MGAs</v>
      </c>
      <c r="C94" s="43" t="s">
        <v>167</v>
      </c>
      <c r="D94" s="41">
        <f>D91*D96</f>
        <v>112.5</v>
      </c>
      <c r="E94" s="41">
        <f>E91*E96</f>
        <v>112.5</v>
      </c>
      <c r="F94" s="41">
        <f>F91*F96</f>
        <v>112.5</v>
      </c>
      <c r="G94" s="41">
        <f>G91*G96</f>
        <v>112.5</v>
      </c>
      <c r="H94" s="41">
        <f>H91*H96</f>
        <v>225</v>
      </c>
      <c r="I94" s="41">
        <f>I91*I96</f>
        <v>225</v>
      </c>
      <c r="J94" s="41">
        <f>J91*J96</f>
        <v>225</v>
      </c>
      <c r="K94" s="41">
        <f>K91*K96</f>
        <v>225</v>
      </c>
      <c r="L94" s="41">
        <f>L91*L96</f>
        <v>450</v>
      </c>
      <c r="M94" s="41">
        <f>M91*M96</f>
        <v>450</v>
      </c>
      <c r="N94" s="41">
        <f>N91*N96</f>
        <v>450</v>
      </c>
      <c r="O94" s="41">
        <f>O91*O96</f>
        <v>450</v>
      </c>
      <c r="P94" s="41">
        <f>P91*P96</f>
        <v>675</v>
      </c>
      <c r="Q94" s="41">
        <f>Q91*Q96</f>
        <v>675</v>
      </c>
      <c r="R94" s="41">
        <f>R91*R96</f>
        <v>675</v>
      </c>
      <c r="S94" s="41">
        <f>S91*S96</f>
        <v>675</v>
      </c>
      <c r="T94" s="41">
        <f>T91*T96</f>
        <v>900</v>
      </c>
      <c r="U94" s="41">
        <f>U91*U96</f>
        <v>900</v>
      </c>
      <c r="V94" s="41">
        <f>V91*V96</f>
        <v>900</v>
      </c>
      <c r="W94" s="41">
        <f>W91*W96</f>
        <v>900</v>
      </c>
      <c r="X94" s="21"/>
      <c r="Y94" s="21"/>
      <c r="Z94" s="21"/>
    </row>
    <row r="95" spans="1:26" ht="15.75" customHeight="1" x14ac:dyDescent="0.45">
      <c r="A95" s="62" t="s">
        <v>71</v>
      </c>
      <c r="B95" s="62" t="str">
        <f>INDEX('Program Inputs'!$B$9:$B$28,MATCH(A95,'Program Inputs'!$A$9:$A$28,0))</f>
        <v>Greenlight MGAs</v>
      </c>
      <c r="C95" s="43" t="s">
        <v>99</v>
      </c>
      <c r="D95" s="41">
        <f>D87*(1-D89)</f>
        <v>249.99999999999994</v>
      </c>
      <c r="E95" s="41">
        <f>E87*(1-E89)</f>
        <v>249.99999999999994</v>
      </c>
      <c r="F95" s="41">
        <f>F87*(1-F89)</f>
        <v>249.99999999999994</v>
      </c>
      <c r="G95" s="41">
        <f>G87*(1-G89)</f>
        <v>249.99999999999994</v>
      </c>
      <c r="H95" s="41">
        <f>H87*(1-H89)</f>
        <v>499.99999999999989</v>
      </c>
      <c r="I95" s="41">
        <f>I87*(1-I89)</f>
        <v>499.99999999999989</v>
      </c>
      <c r="J95" s="41">
        <f>J87*(1-J89)</f>
        <v>499.99999999999989</v>
      </c>
      <c r="K95" s="41">
        <f>K87*(1-K89)</f>
        <v>499.99999999999989</v>
      </c>
      <c r="L95" s="41">
        <f>L87*(1-L89)</f>
        <v>999.99999999999977</v>
      </c>
      <c r="M95" s="41">
        <f>M87*(1-M89)</f>
        <v>999.99999999999977</v>
      </c>
      <c r="N95" s="41">
        <f>N87*(1-N89)</f>
        <v>999.99999999999977</v>
      </c>
      <c r="O95" s="41">
        <f>O87*(1-O89)</f>
        <v>999.99999999999977</v>
      </c>
      <c r="P95" s="41">
        <f>P87*(1-P89)</f>
        <v>1499.9999999999998</v>
      </c>
      <c r="Q95" s="41">
        <f>Q87*(1-Q89)</f>
        <v>1499.9999999999998</v>
      </c>
      <c r="R95" s="41">
        <f>R87*(1-R89)</f>
        <v>1499.9999999999998</v>
      </c>
      <c r="S95" s="41">
        <f>S87*(1-S89)</f>
        <v>1499.9999999999998</v>
      </c>
      <c r="T95" s="41">
        <f>T87*(1-T89)</f>
        <v>1999.9999999999995</v>
      </c>
      <c r="U95" s="41">
        <f>U87*(1-U89)</f>
        <v>1999.9999999999995</v>
      </c>
      <c r="V95" s="41">
        <f>V87*(1-V89)</f>
        <v>1999.9999999999995</v>
      </c>
      <c r="W95" s="41">
        <f>W87*(1-W89)</f>
        <v>1999.9999999999995</v>
      </c>
      <c r="X95" s="21"/>
      <c r="Y95" s="21"/>
      <c r="Z95" s="21"/>
    </row>
    <row r="96" spans="1:26" ht="15.75" customHeight="1" x14ac:dyDescent="0.45">
      <c r="A96" s="62" t="s">
        <v>71</v>
      </c>
      <c r="B96" s="62" t="str">
        <f>INDEX('Program Inputs'!$B$9:$B$28,MATCH(A96,'Program Inputs'!$A$9:$A$28,0))</f>
        <v>Greenlight MGAs</v>
      </c>
      <c r="C96" s="22" t="s">
        <v>527</v>
      </c>
      <c r="D96" s="32">
        <f>D87*D89</f>
        <v>2250</v>
      </c>
      <c r="E96" s="32">
        <f>E87*E89</f>
        <v>2250</v>
      </c>
      <c r="F96" s="32">
        <f>F87*F89</f>
        <v>2250</v>
      </c>
      <c r="G96" s="32">
        <f>G87*G89</f>
        <v>2250</v>
      </c>
      <c r="H96" s="32">
        <f>H87*H89</f>
        <v>4500</v>
      </c>
      <c r="I96" s="32">
        <f>I87*I89</f>
        <v>4500</v>
      </c>
      <c r="J96" s="32">
        <f>J87*J89</f>
        <v>4500</v>
      </c>
      <c r="K96" s="32">
        <f>K87*K89</f>
        <v>4500</v>
      </c>
      <c r="L96" s="32">
        <f>L87*L89</f>
        <v>9000</v>
      </c>
      <c r="M96" s="32">
        <f>M87*M89</f>
        <v>9000</v>
      </c>
      <c r="N96" s="32">
        <f>N87*N89</f>
        <v>9000</v>
      </c>
      <c r="O96" s="32">
        <f>O87*O89</f>
        <v>9000</v>
      </c>
      <c r="P96" s="32">
        <f>P87*P89</f>
        <v>13500</v>
      </c>
      <c r="Q96" s="32">
        <f>Q87*Q89</f>
        <v>13500</v>
      </c>
      <c r="R96" s="32">
        <f>R87*R89</f>
        <v>13500</v>
      </c>
      <c r="S96" s="32">
        <f>S87*S89</f>
        <v>13500</v>
      </c>
      <c r="T96" s="32">
        <f>T87*T89</f>
        <v>18000</v>
      </c>
      <c r="U96" s="32">
        <f>U87*U89</f>
        <v>18000</v>
      </c>
      <c r="V96" s="32">
        <f>V87*V89</f>
        <v>18000</v>
      </c>
      <c r="W96" s="32">
        <f>W87*W89</f>
        <v>18000</v>
      </c>
      <c r="X96" s="21"/>
      <c r="Y96" s="21"/>
      <c r="Z96" s="21"/>
    </row>
    <row r="97" spans="1:26" ht="15.75" customHeight="1" x14ac:dyDescent="0.45">
      <c r="A97" s="62" t="s">
        <v>71</v>
      </c>
      <c r="B97" s="62" t="str">
        <f>INDEX('Program Inputs'!$B$9:$B$28,MATCH(A97,'Program Inputs'!$A$9:$A$28,0))</f>
        <v>Greenlight MGAs</v>
      </c>
      <c r="C97" s="22" t="s">
        <v>93</v>
      </c>
      <c r="D97" s="40">
        <f ca="1">'Prem Earn'!X108</f>
        <v>312.5</v>
      </c>
      <c r="E97" s="40">
        <f ca="1">'Prem Earn'!Y108</f>
        <v>937.5</v>
      </c>
      <c r="F97" s="40">
        <f ca="1">'Prem Earn'!Z108</f>
        <v>1562.5</v>
      </c>
      <c r="G97" s="40">
        <f ca="1">'Prem Earn'!AA108</f>
        <v>2187.5</v>
      </c>
      <c r="H97" s="40">
        <f ca="1">'Prem Earn'!AB108</f>
        <v>2812.5</v>
      </c>
      <c r="I97" s="40">
        <f ca="1">'Prem Earn'!AC108</f>
        <v>3437.5</v>
      </c>
      <c r="J97" s="40">
        <f ca="1">'Prem Earn'!AD108</f>
        <v>4062.5</v>
      </c>
      <c r="K97" s="40">
        <f ca="1">'Prem Earn'!AE108</f>
        <v>4687.5</v>
      </c>
      <c r="L97" s="40">
        <f ca="1">'Prem Earn'!AF108</f>
        <v>5625</v>
      </c>
      <c r="M97" s="40">
        <f ca="1">'Prem Earn'!AG108</f>
        <v>6875</v>
      </c>
      <c r="N97" s="40">
        <f ca="1">'Prem Earn'!AH108</f>
        <v>8125</v>
      </c>
      <c r="O97" s="40">
        <f ca="1">'Prem Earn'!AI108</f>
        <v>9375</v>
      </c>
      <c r="P97" s="40">
        <f ca="1">'Prem Earn'!AJ108</f>
        <v>10625</v>
      </c>
      <c r="Q97" s="40">
        <f ca="1">'Prem Earn'!AK108</f>
        <v>11875</v>
      </c>
      <c r="R97" s="40">
        <f ca="1">'Prem Earn'!AL108</f>
        <v>13125</v>
      </c>
      <c r="S97" s="40">
        <f ca="1">'Prem Earn'!AM108</f>
        <v>14375</v>
      </c>
      <c r="T97" s="40">
        <f ca="1">'Prem Earn'!AN108</f>
        <v>15625</v>
      </c>
      <c r="U97" s="40">
        <f ca="1">'Prem Earn'!AO108</f>
        <v>16875</v>
      </c>
      <c r="V97" s="40">
        <f ca="1">'Prem Earn'!AP108</f>
        <v>18125</v>
      </c>
      <c r="W97" s="40">
        <f ca="1">'Prem Earn'!AQ108</f>
        <v>19375</v>
      </c>
      <c r="X97" s="21"/>
      <c r="Y97" s="21"/>
      <c r="Z97" s="21"/>
    </row>
    <row r="98" spans="1:26" ht="15.75" customHeight="1" x14ac:dyDescent="0.45">
      <c r="A98" s="62" t="s">
        <v>71</v>
      </c>
      <c r="B98" s="62" t="str">
        <f>INDEX('Program Inputs'!$B$9:$B$28,MATCH(A98,'Program Inputs'!$A$9:$A$28,0))</f>
        <v>Greenlight MGAs</v>
      </c>
      <c r="C98" s="42" t="s">
        <v>522</v>
      </c>
      <c r="D98" s="41">
        <f>SUM($D87:D87)</f>
        <v>2500</v>
      </c>
      <c r="E98" s="41">
        <f>SUM($D87:E87)</f>
        <v>5000</v>
      </c>
      <c r="F98" s="41">
        <f>SUM($D87:F87)</f>
        <v>7500</v>
      </c>
      <c r="G98" s="41">
        <f>SUM($D87:G87)</f>
        <v>10000</v>
      </c>
      <c r="H98" s="41">
        <f>SUM($D87:H87)</f>
        <v>15000</v>
      </c>
      <c r="I98" s="41">
        <f>SUM($D87:I87)</f>
        <v>20000</v>
      </c>
      <c r="J98" s="41">
        <f>SUM($D87:J87)</f>
        <v>25000</v>
      </c>
      <c r="K98" s="41">
        <f>SUM($D87:K87)</f>
        <v>30000</v>
      </c>
      <c r="L98" s="41">
        <f>SUM($D87:L87)</f>
        <v>40000</v>
      </c>
      <c r="M98" s="41">
        <f>SUM($D87:M87)</f>
        <v>50000</v>
      </c>
      <c r="N98" s="41">
        <f>SUM($D87:N87)</f>
        <v>60000</v>
      </c>
      <c r="O98" s="41">
        <f>SUM($D87:O87)</f>
        <v>70000</v>
      </c>
      <c r="P98" s="41">
        <f>SUM($D87:P87)</f>
        <v>85000</v>
      </c>
      <c r="Q98" s="41">
        <f>SUM($D87:Q87)</f>
        <v>100000</v>
      </c>
      <c r="R98" s="41">
        <f>SUM($D87:R87)</f>
        <v>115000</v>
      </c>
      <c r="S98" s="41">
        <f>SUM($D87:S87)</f>
        <v>130000</v>
      </c>
      <c r="T98" s="41">
        <f>SUM($D87:T87)</f>
        <v>150000</v>
      </c>
      <c r="U98" s="41">
        <f>SUM($D87:U87)</f>
        <v>170000</v>
      </c>
      <c r="V98" s="41">
        <f>SUM($D87:V87)</f>
        <v>190000</v>
      </c>
      <c r="W98" s="41">
        <f>SUM($D87:W87)</f>
        <v>210000</v>
      </c>
      <c r="X98" s="21"/>
      <c r="Y98" s="21"/>
      <c r="Z98" s="21"/>
    </row>
    <row r="99" spans="1:26" ht="15.75" customHeight="1" x14ac:dyDescent="0.45">
      <c r="A99" s="62" t="s">
        <v>71</v>
      </c>
      <c r="B99" s="62" t="str">
        <f>INDEX('Program Inputs'!$B$9:$B$28,MATCH(A99,'Program Inputs'!$A$9:$A$28,0))</f>
        <v>Greenlight MGAs</v>
      </c>
      <c r="C99" s="42" t="s">
        <v>523</v>
      </c>
      <c r="D99" s="41">
        <f ca="1">SUM($D97:D97)</f>
        <v>312.5</v>
      </c>
      <c r="E99" s="41">
        <f ca="1">SUM($D97:E97)</f>
        <v>1250</v>
      </c>
      <c r="F99" s="41">
        <f ca="1">SUM($D97:F97)</f>
        <v>2812.5</v>
      </c>
      <c r="G99" s="41">
        <f ca="1">SUM($D97:G97)</f>
        <v>5000</v>
      </c>
      <c r="H99" s="41">
        <f ca="1">SUM($D97:H97)</f>
        <v>7812.5</v>
      </c>
      <c r="I99" s="41">
        <f ca="1">SUM($D97:I97)</f>
        <v>11250</v>
      </c>
      <c r="J99" s="41">
        <f ca="1">SUM($D97:J97)</f>
        <v>15312.5</v>
      </c>
      <c r="K99" s="41">
        <f ca="1">SUM($D97:K97)</f>
        <v>20000</v>
      </c>
      <c r="L99" s="41">
        <f ca="1">SUM($D97:L97)</f>
        <v>25625</v>
      </c>
      <c r="M99" s="41">
        <f ca="1">SUM($D97:M97)</f>
        <v>32500</v>
      </c>
      <c r="N99" s="41">
        <f ca="1">SUM($D97:N97)</f>
        <v>40625</v>
      </c>
      <c r="O99" s="41">
        <f ca="1">SUM($D97:O97)</f>
        <v>50000</v>
      </c>
      <c r="P99" s="41">
        <f ca="1">SUM($D97:P97)</f>
        <v>60625</v>
      </c>
      <c r="Q99" s="41">
        <f ca="1">SUM($D97:Q97)</f>
        <v>72500</v>
      </c>
      <c r="R99" s="41">
        <f ca="1">SUM($D97:R97)</f>
        <v>85625</v>
      </c>
      <c r="S99" s="41">
        <f ca="1">SUM($D97:S97)</f>
        <v>100000</v>
      </c>
      <c r="T99" s="41">
        <f ca="1">SUM($D97:T97)</f>
        <v>115625</v>
      </c>
      <c r="U99" s="41">
        <f ca="1">SUM($D97:U97)</f>
        <v>132500</v>
      </c>
      <c r="V99" s="41">
        <f ca="1">SUM($D97:V97)</f>
        <v>150625</v>
      </c>
      <c r="W99" s="41">
        <f ca="1">SUM($D97:W97)</f>
        <v>170000</v>
      </c>
      <c r="X99" s="21"/>
      <c r="Y99" s="21"/>
      <c r="Z99" s="21"/>
    </row>
    <row r="100" spans="1:26" ht="15.75" customHeight="1" x14ac:dyDescent="0.45">
      <c r="A100" s="62" t="s">
        <v>71</v>
      </c>
      <c r="B100" s="62" t="str">
        <f>INDEX('Program Inputs'!$B$9:$B$28,MATCH(A100,'Program Inputs'!$A$9:$A$28,0))</f>
        <v>Greenlight MGAs</v>
      </c>
      <c r="C100" s="42" t="s">
        <v>525</v>
      </c>
      <c r="D100" s="41">
        <f ca="1">D98-D99</f>
        <v>2187.5</v>
      </c>
      <c r="E100" s="41">
        <f ca="1">E98-E99</f>
        <v>3750</v>
      </c>
      <c r="F100" s="41">
        <f ca="1">F98-F99</f>
        <v>4687.5</v>
      </c>
      <c r="G100" s="41">
        <f ca="1">G98-G99</f>
        <v>5000</v>
      </c>
      <c r="H100" s="41">
        <f ca="1">H98-H99</f>
        <v>7187.5</v>
      </c>
      <c r="I100" s="41">
        <f ca="1">I98-I99</f>
        <v>8750</v>
      </c>
      <c r="J100" s="41">
        <f ca="1">J98-J99</f>
        <v>9687.5</v>
      </c>
      <c r="K100" s="41">
        <f ca="1">K98-K99</f>
        <v>10000</v>
      </c>
      <c r="L100" s="41">
        <f ca="1">L98-L99</f>
        <v>14375</v>
      </c>
      <c r="M100" s="41">
        <f ca="1">M98-M99</f>
        <v>17500</v>
      </c>
      <c r="N100" s="41">
        <f ca="1">N98-N99</f>
        <v>19375</v>
      </c>
      <c r="O100" s="41">
        <f ca="1">O98-O99</f>
        <v>20000</v>
      </c>
      <c r="P100" s="41">
        <f ca="1">P98-P99</f>
        <v>24375</v>
      </c>
      <c r="Q100" s="41">
        <f ca="1">Q98-Q99</f>
        <v>27500</v>
      </c>
      <c r="R100" s="41">
        <f ca="1">R98-R99</f>
        <v>29375</v>
      </c>
      <c r="S100" s="41">
        <f ca="1">S98-S99</f>
        <v>30000</v>
      </c>
      <c r="T100" s="41">
        <f ca="1">T98-T99</f>
        <v>34375</v>
      </c>
      <c r="U100" s="41">
        <f ca="1">U98-U99</f>
        <v>37500</v>
      </c>
      <c r="V100" s="41">
        <f ca="1">V98-V99</f>
        <v>39375</v>
      </c>
      <c r="W100" s="41">
        <f ca="1">W98-W99</f>
        <v>40000</v>
      </c>
      <c r="X100" s="152"/>
      <c r="Y100" s="21"/>
      <c r="Z100" s="21"/>
    </row>
    <row r="101" spans="1:26" ht="15.75" customHeight="1" x14ac:dyDescent="0.45">
      <c r="A101" s="62" t="s">
        <v>71</v>
      </c>
      <c r="B101" s="62" t="str">
        <f>INDEX('Program Inputs'!$B$9:$B$28,MATCH(A101,'Program Inputs'!$A$9:$A$28,0))</f>
        <v>Greenlight MGAs</v>
      </c>
      <c r="C101" s="42" t="s">
        <v>524</v>
      </c>
      <c r="D101" s="41">
        <f ca="1">D100-D106</f>
        <v>1968.75</v>
      </c>
      <c r="E101" s="41">
        <f ca="1">E100-E106</f>
        <v>3375</v>
      </c>
      <c r="F101" s="41">
        <f ca="1">F100-F106</f>
        <v>4218.75</v>
      </c>
      <c r="G101" s="41">
        <f ca="1">G100-G106</f>
        <v>4500</v>
      </c>
      <c r="H101" s="41">
        <f ca="1">H100-H106</f>
        <v>6468.75</v>
      </c>
      <c r="I101" s="41">
        <f ca="1">I100-I106</f>
        <v>7875</v>
      </c>
      <c r="J101" s="41">
        <f ca="1">J100-J106</f>
        <v>8718.75</v>
      </c>
      <c r="K101" s="41">
        <f ca="1">K100-K106</f>
        <v>9000</v>
      </c>
      <c r="L101" s="41">
        <f ca="1">L100-L106</f>
        <v>12937.5</v>
      </c>
      <c r="M101" s="41">
        <f ca="1">M100-M106</f>
        <v>15750</v>
      </c>
      <c r="N101" s="41">
        <f ca="1">N100-N106</f>
        <v>17437.5</v>
      </c>
      <c r="O101" s="41">
        <f ca="1">O100-O106</f>
        <v>18000</v>
      </c>
      <c r="P101" s="41">
        <f ca="1">P100-P106</f>
        <v>21937.5</v>
      </c>
      <c r="Q101" s="41">
        <f ca="1">Q100-Q106</f>
        <v>24750</v>
      </c>
      <c r="R101" s="41">
        <f ca="1">R100-R106</f>
        <v>26437.5</v>
      </c>
      <c r="S101" s="41">
        <f ca="1">S100-S106</f>
        <v>27000</v>
      </c>
      <c r="T101" s="41">
        <f ca="1">T100-T106</f>
        <v>30937.5</v>
      </c>
      <c r="U101" s="41">
        <f ca="1">U100-U106</f>
        <v>33750</v>
      </c>
      <c r="V101" s="41">
        <f ca="1">V100-V106</f>
        <v>35437.5</v>
      </c>
      <c r="W101" s="41">
        <f ca="1">W100-W106</f>
        <v>36000</v>
      </c>
      <c r="X101" s="152"/>
      <c r="Y101" s="21"/>
      <c r="Z101" s="21"/>
    </row>
    <row r="102" spans="1:26" ht="15.75" customHeight="1" x14ac:dyDescent="0.45">
      <c r="A102" s="62" t="s">
        <v>71</v>
      </c>
      <c r="B102" s="62" t="str">
        <f>INDEX('Program Inputs'!$B$9:$B$28,MATCH(A102,'Program Inputs'!$A$9:$A$28,0))</f>
        <v>Greenlight MGAs</v>
      </c>
      <c r="C102" s="42" t="s">
        <v>94</v>
      </c>
      <c r="D102" s="41">
        <f ca="1">'Prem Earn'!B108</f>
        <v>31.249999999999993</v>
      </c>
      <c r="E102" s="41">
        <f ca="1">'Prem Earn'!C108</f>
        <v>93.749999999999972</v>
      </c>
      <c r="F102" s="41">
        <f ca="1">'Prem Earn'!D108</f>
        <v>156.24999999999994</v>
      </c>
      <c r="G102" s="41">
        <f ca="1">'Prem Earn'!E108</f>
        <v>218.74999999999994</v>
      </c>
      <c r="H102" s="41">
        <f ca="1">'Prem Earn'!F108</f>
        <v>281.24999999999994</v>
      </c>
      <c r="I102" s="41">
        <f ca="1">'Prem Earn'!G108</f>
        <v>343.74999999999994</v>
      </c>
      <c r="J102" s="41">
        <f ca="1">'Prem Earn'!H108</f>
        <v>406.24999999999989</v>
      </c>
      <c r="K102" s="41">
        <f ca="1">'Prem Earn'!I108</f>
        <v>468.74999999999989</v>
      </c>
      <c r="L102" s="41">
        <f ca="1">'Prem Earn'!J108</f>
        <v>562.49999999999989</v>
      </c>
      <c r="M102" s="41">
        <f ca="1">'Prem Earn'!K108</f>
        <v>687.49999999999989</v>
      </c>
      <c r="N102" s="41">
        <f ca="1">'Prem Earn'!L108</f>
        <v>812.49999999999977</v>
      </c>
      <c r="O102" s="41">
        <f ca="1">'Prem Earn'!M108</f>
        <v>937.49999999999977</v>
      </c>
      <c r="P102" s="41">
        <f ca="1">'Prem Earn'!N108</f>
        <v>1062.4999999999998</v>
      </c>
      <c r="Q102" s="41">
        <f ca="1">'Prem Earn'!O108</f>
        <v>1187.4999999999998</v>
      </c>
      <c r="R102" s="41">
        <f ca="1">'Prem Earn'!P108</f>
        <v>1312.4999999999998</v>
      </c>
      <c r="S102" s="41">
        <f ca="1">'Prem Earn'!Q108</f>
        <v>1437.4999999999998</v>
      </c>
      <c r="T102" s="41">
        <f ca="1">'Prem Earn'!R108</f>
        <v>1562.4999999999998</v>
      </c>
      <c r="U102" s="41">
        <f ca="1">'Prem Earn'!S108</f>
        <v>1687.4999999999998</v>
      </c>
      <c r="V102" s="41">
        <f ca="1">'Prem Earn'!T108</f>
        <v>1812.4999999999995</v>
      </c>
      <c r="W102" s="41">
        <f ca="1">'Prem Earn'!U108</f>
        <v>1937.4999999999995</v>
      </c>
      <c r="X102" s="21"/>
      <c r="Y102" s="21"/>
      <c r="Z102" s="21"/>
    </row>
    <row r="103" spans="1:26" ht="15.75" customHeight="1" x14ac:dyDescent="0.45">
      <c r="A103" s="62" t="s">
        <v>71</v>
      </c>
      <c r="B103" s="62" t="str">
        <f>INDEX('Program Inputs'!$B$9:$B$28,MATCH(A103,'Program Inputs'!$A$9:$A$28,0))</f>
        <v>Greenlight MGAs</v>
      </c>
      <c r="C103" s="42" t="s">
        <v>8</v>
      </c>
      <c r="D103" s="41">
        <f ca="1">D102*D88</f>
        <v>18.749999999999996</v>
      </c>
      <c r="E103" s="41">
        <f ca="1">E102*E88</f>
        <v>56.249999999999979</v>
      </c>
      <c r="F103" s="41">
        <f ca="1">F102*F88</f>
        <v>93.749999999999957</v>
      </c>
      <c r="G103" s="41">
        <f ca="1">G102*G88</f>
        <v>131.24999999999997</v>
      </c>
      <c r="H103" s="41">
        <f ca="1">H102*H88</f>
        <v>168.74999999999997</v>
      </c>
      <c r="I103" s="41">
        <f ca="1">I102*I88</f>
        <v>206.24999999999997</v>
      </c>
      <c r="J103" s="41">
        <f ca="1">J102*J88</f>
        <v>243.74999999999991</v>
      </c>
      <c r="K103" s="41">
        <f ca="1">K102*K88</f>
        <v>281.24999999999994</v>
      </c>
      <c r="L103" s="41">
        <f ca="1">L102*L88</f>
        <v>337.49999999999994</v>
      </c>
      <c r="M103" s="41">
        <f ca="1">M102*M88</f>
        <v>412.49999999999994</v>
      </c>
      <c r="N103" s="41">
        <f ca="1">N102*N88</f>
        <v>487.49999999999983</v>
      </c>
      <c r="O103" s="41">
        <f ca="1">O102*O88</f>
        <v>562.49999999999989</v>
      </c>
      <c r="P103" s="41">
        <f ca="1">P102*P88</f>
        <v>637.49999999999989</v>
      </c>
      <c r="Q103" s="41">
        <f ca="1">Q102*Q88</f>
        <v>712.49999999999989</v>
      </c>
      <c r="R103" s="41">
        <f ca="1">R102*R88</f>
        <v>787.49999999999989</v>
      </c>
      <c r="S103" s="41">
        <f ca="1">S102*S88</f>
        <v>862.49999999999989</v>
      </c>
      <c r="T103" s="41">
        <f ca="1">T102*T88</f>
        <v>937.49999999999977</v>
      </c>
      <c r="U103" s="41">
        <f ca="1">U102*U88</f>
        <v>1012.4999999999998</v>
      </c>
      <c r="V103" s="41">
        <f ca="1">V102*V88</f>
        <v>1087.4999999999998</v>
      </c>
      <c r="W103" s="41">
        <f ca="1">W102*W88</f>
        <v>1162.4999999999998</v>
      </c>
      <c r="X103" s="21"/>
      <c r="Y103" s="21"/>
      <c r="Z103" s="21"/>
    </row>
    <row r="104" spans="1:26" ht="15.75" customHeight="1" x14ac:dyDescent="0.45">
      <c r="A104" s="62" t="s">
        <v>71</v>
      </c>
      <c r="B104" s="62" t="str">
        <f>INDEX('Program Inputs'!$B$9:$B$28,MATCH(A104,'Program Inputs'!$A$9:$A$28,0))</f>
        <v>Greenlight MGAs</v>
      </c>
      <c r="C104" s="42" t="s">
        <v>183</v>
      </c>
      <c r="D104" s="41">
        <f>SUM($D95:D95)</f>
        <v>249.99999999999994</v>
      </c>
      <c r="E104" s="41">
        <f>SUM($D95:E95)</f>
        <v>499.99999999999989</v>
      </c>
      <c r="F104" s="41">
        <f>SUM($D95:F95)</f>
        <v>749.99999999999977</v>
      </c>
      <c r="G104" s="41">
        <f>SUM($D95:G95)</f>
        <v>999.99999999999977</v>
      </c>
      <c r="H104" s="41">
        <f>SUM($D95:H95)</f>
        <v>1499.9999999999995</v>
      </c>
      <c r="I104" s="41">
        <f>SUM($D95:I95)</f>
        <v>1999.9999999999995</v>
      </c>
      <c r="J104" s="41">
        <f>SUM($D95:J95)</f>
        <v>2499.9999999999995</v>
      </c>
      <c r="K104" s="41">
        <f>SUM($D95:K95)</f>
        <v>2999.9999999999995</v>
      </c>
      <c r="L104" s="41">
        <f>SUM($D95:L95)</f>
        <v>3999.9999999999991</v>
      </c>
      <c r="M104" s="41">
        <f>SUM($D95:M95)</f>
        <v>4999.9999999999991</v>
      </c>
      <c r="N104" s="41">
        <f>SUM($D95:N95)</f>
        <v>5999.9999999999991</v>
      </c>
      <c r="O104" s="41">
        <f>SUM($D95:O95)</f>
        <v>6999.9999999999991</v>
      </c>
      <c r="P104" s="41">
        <f>SUM($D95:P95)</f>
        <v>8499.9999999999982</v>
      </c>
      <c r="Q104" s="41">
        <f>SUM($D95:Q95)</f>
        <v>9999.9999999999982</v>
      </c>
      <c r="R104" s="41">
        <f>SUM($D95:R95)</f>
        <v>11499.999999999998</v>
      </c>
      <c r="S104" s="41">
        <f>SUM($D95:S95)</f>
        <v>12999.999999999998</v>
      </c>
      <c r="T104" s="41">
        <f>SUM($D95:T95)</f>
        <v>14999.999999999998</v>
      </c>
      <c r="U104" s="41">
        <f>SUM($D95:U95)</f>
        <v>16999.999999999996</v>
      </c>
      <c r="V104" s="41">
        <f>SUM($D95:V95)</f>
        <v>18999.999999999996</v>
      </c>
      <c r="W104" s="41">
        <f>SUM($D95:W95)</f>
        <v>20999.999999999996</v>
      </c>
      <c r="X104" s="21"/>
      <c r="Y104" s="21"/>
      <c r="Z104" s="21"/>
    </row>
    <row r="105" spans="1:26" ht="15.75" customHeight="1" x14ac:dyDescent="0.45">
      <c r="A105" s="62" t="s">
        <v>71</v>
      </c>
      <c r="B105" s="62" t="str">
        <f>INDEX('Program Inputs'!$B$9:$B$28,MATCH(A105,'Program Inputs'!$A$9:$A$28,0))</f>
        <v>Greenlight MGAs</v>
      </c>
      <c r="C105" s="42" t="s">
        <v>184</v>
      </c>
      <c r="D105" s="41">
        <f ca="1">SUM($D102:D102)</f>
        <v>31.249999999999993</v>
      </c>
      <c r="E105" s="41">
        <f ca="1">SUM($D102:E102)</f>
        <v>124.99999999999997</v>
      </c>
      <c r="F105" s="41">
        <f ca="1">SUM($D102:F102)</f>
        <v>281.24999999999989</v>
      </c>
      <c r="G105" s="41">
        <f ca="1">SUM($D102:G102)</f>
        <v>499.99999999999983</v>
      </c>
      <c r="H105" s="41">
        <f ca="1">SUM($D102:H102)</f>
        <v>781.24999999999977</v>
      </c>
      <c r="I105" s="41">
        <f ca="1">SUM($D102:I102)</f>
        <v>1124.9999999999998</v>
      </c>
      <c r="J105" s="41">
        <f ca="1">SUM($D102:J102)</f>
        <v>1531.2499999999995</v>
      </c>
      <c r="K105" s="41">
        <f ca="1">SUM($D102:K102)</f>
        <v>1999.9999999999995</v>
      </c>
      <c r="L105" s="41">
        <f ca="1">SUM($D102:L102)</f>
        <v>2562.4999999999995</v>
      </c>
      <c r="M105" s="41">
        <f ca="1">SUM($D102:M102)</f>
        <v>3249.9999999999995</v>
      </c>
      <c r="N105" s="41">
        <f ca="1">SUM($D102:N102)</f>
        <v>4062.4999999999991</v>
      </c>
      <c r="O105" s="41">
        <f ca="1">SUM($D102:O102)</f>
        <v>4999.9999999999991</v>
      </c>
      <c r="P105" s="41">
        <f ca="1">SUM($D102:P102)</f>
        <v>6062.4999999999991</v>
      </c>
      <c r="Q105" s="41">
        <f ca="1">SUM($D102:Q102)</f>
        <v>7249.9999999999991</v>
      </c>
      <c r="R105" s="41">
        <f ca="1">SUM($D102:R102)</f>
        <v>8562.4999999999982</v>
      </c>
      <c r="S105" s="41">
        <f ca="1">SUM($D102:S102)</f>
        <v>9999.9999999999982</v>
      </c>
      <c r="T105" s="41">
        <f ca="1">SUM($D102:T102)</f>
        <v>11562.499999999998</v>
      </c>
      <c r="U105" s="41">
        <f ca="1">SUM($D102:U102)</f>
        <v>13249.999999999998</v>
      </c>
      <c r="V105" s="41">
        <f ca="1">SUM($D102:V102)</f>
        <v>15062.499999999998</v>
      </c>
      <c r="W105" s="41">
        <f ca="1">SUM($D102:W102)</f>
        <v>16999.999999999996</v>
      </c>
      <c r="X105" s="21"/>
      <c r="Y105" s="21"/>
      <c r="Z105" s="21"/>
    </row>
    <row r="106" spans="1:26" ht="15.75" customHeight="1" x14ac:dyDescent="0.45">
      <c r="A106" s="62" t="s">
        <v>71</v>
      </c>
      <c r="B106" s="62" t="str">
        <f>INDEX('Program Inputs'!$B$9:$B$28,MATCH(A106,'Program Inputs'!$A$9:$A$28,0))</f>
        <v>Greenlight MGAs</v>
      </c>
      <c r="C106" s="42" t="s">
        <v>526</v>
      </c>
      <c r="D106" s="41">
        <f ca="1">D104-D105</f>
        <v>218.74999999999994</v>
      </c>
      <c r="E106" s="41">
        <f ca="1">E104-E105</f>
        <v>374.99999999999989</v>
      </c>
      <c r="F106" s="41">
        <f ca="1">F104-F105</f>
        <v>468.74999999999989</v>
      </c>
      <c r="G106" s="41">
        <f ca="1">G104-G105</f>
        <v>499.99999999999994</v>
      </c>
      <c r="H106" s="41">
        <f ca="1">H104-H105</f>
        <v>718.74999999999977</v>
      </c>
      <c r="I106" s="41">
        <f ca="1">I104-I105</f>
        <v>874.99999999999977</v>
      </c>
      <c r="J106" s="41">
        <f ca="1">J104-J105</f>
        <v>968.75</v>
      </c>
      <c r="K106" s="41">
        <f ca="1">K104-K105</f>
        <v>1000</v>
      </c>
      <c r="L106" s="41">
        <f ca="1">L104-L105</f>
        <v>1437.4999999999995</v>
      </c>
      <c r="M106" s="41">
        <f ca="1">M104-M105</f>
        <v>1749.9999999999995</v>
      </c>
      <c r="N106" s="41">
        <f ca="1">N104-N105</f>
        <v>1937.5</v>
      </c>
      <c r="O106" s="41">
        <f ca="1">O104-O105</f>
        <v>2000</v>
      </c>
      <c r="P106" s="41">
        <f ca="1">P104-P105</f>
        <v>2437.4999999999991</v>
      </c>
      <c r="Q106" s="41">
        <f ca="1">Q104-Q105</f>
        <v>2749.9999999999991</v>
      </c>
      <c r="R106" s="41">
        <f ca="1">R104-R105</f>
        <v>2937.5</v>
      </c>
      <c r="S106" s="41">
        <f ca="1">S104-S105</f>
        <v>3000</v>
      </c>
      <c r="T106" s="41">
        <f ca="1">T104-T105</f>
        <v>3437.5</v>
      </c>
      <c r="U106" s="41">
        <f ca="1">U104-U105</f>
        <v>3749.9999999999982</v>
      </c>
      <c r="V106" s="41">
        <f ca="1">V104-V105</f>
        <v>3937.4999999999982</v>
      </c>
      <c r="W106" s="41">
        <f ca="1">W104-W105</f>
        <v>4000</v>
      </c>
      <c r="X106" s="152"/>
      <c r="Y106" s="21"/>
      <c r="Z106" s="21"/>
    </row>
    <row r="107" spans="1:26" ht="15.75" customHeight="1" x14ac:dyDescent="0.45">
      <c r="A107" s="140" t="s">
        <v>73</v>
      </c>
      <c r="B107" s="140" t="str">
        <f>INDEX('Program Inputs'!$B$9:$B$28,MATCH(A107,'Program Inputs'!$A$9:$A$28,0))</f>
        <v>Gigsafe</v>
      </c>
      <c r="C107" s="141" t="s">
        <v>91</v>
      </c>
      <c r="D107" s="142">
        <f>SUMIFS('Program Inputs'!$C:$C,'Program Inputs'!$A:$A,'Program Qtrly'!$A107)/4</f>
        <v>625</v>
      </c>
      <c r="E107" s="142">
        <f>SUMIFS('Program Inputs'!$C:$C,'Program Inputs'!$A:$A,'Program Qtrly'!$A107)/4</f>
        <v>625</v>
      </c>
      <c r="F107" s="142">
        <f>SUMIFS('Program Inputs'!$C:$C,'Program Inputs'!$A:$A,'Program Qtrly'!$A107)/4</f>
        <v>625</v>
      </c>
      <c r="G107" s="142">
        <f>SUMIFS('Program Inputs'!$C:$C,'Program Inputs'!$A:$A,'Program Qtrly'!$A107)/4</f>
        <v>625</v>
      </c>
      <c r="H107" s="142">
        <f>SUMIFS('Program Inputs'!$D:$D,'Program Inputs'!$A:$A,'Program Qtrly'!$A107)/4</f>
        <v>875</v>
      </c>
      <c r="I107" s="142">
        <f>SUMIFS('Program Inputs'!$D:$D,'Program Inputs'!$A:$A,'Program Qtrly'!$A107)/4</f>
        <v>875</v>
      </c>
      <c r="J107" s="142">
        <f>SUMIFS('Program Inputs'!$D:$D,'Program Inputs'!$A:$A,'Program Qtrly'!$A107)/4</f>
        <v>875</v>
      </c>
      <c r="K107" s="142">
        <f>SUMIFS('Program Inputs'!$D:$D,'Program Inputs'!$A:$A,'Program Qtrly'!$A107)/4</f>
        <v>875</v>
      </c>
      <c r="L107" s="142">
        <f>SUMIFS('Program Inputs'!$E:$E,'Program Inputs'!$A:$A,'Program Qtrly'!$A107)/4</f>
        <v>1250</v>
      </c>
      <c r="M107" s="142">
        <f>SUMIFS('Program Inputs'!$E:$E,'Program Inputs'!$A:$A,'Program Qtrly'!$A107)/4</f>
        <v>1250</v>
      </c>
      <c r="N107" s="142">
        <f>SUMIFS('Program Inputs'!$E:$E,'Program Inputs'!$A:$A,'Program Qtrly'!$A107)/4</f>
        <v>1250</v>
      </c>
      <c r="O107" s="142">
        <f>SUMIFS('Program Inputs'!$E:$E,'Program Inputs'!$A:$A,'Program Qtrly'!$A107)/4</f>
        <v>1250</v>
      </c>
      <c r="P107" s="142">
        <f>SUMIFS('Program Inputs'!$F:$F,'Program Inputs'!$A:$A,'Program Qtrly'!$A107)/4</f>
        <v>1875</v>
      </c>
      <c r="Q107" s="142">
        <f>SUMIFS('Program Inputs'!$F:$F,'Program Inputs'!$A:$A,'Program Qtrly'!$A107)/4</f>
        <v>1875</v>
      </c>
      <c r="R107" s="142">
        <f>SUMIFS('Program Inputs'!$F:$F,'Program Inputs'!$A:$A,'Program Qtrly'!$A107)/4</f>
        <v>1875</v>
      </c>
      <c r="S107" s="142">
        <f>SUMIFS('Program Inputs'!$F:$F,'Program Inputs'!$A:$A,'Program Qtrly'!$A107)/4</f>
        <v>1875</v>
      </c>
      <c r="T107" s="142">
        <f>SUMIFS('Program Inputs'!$G:$G,'Program Inputs'!$A:$A,'Program Qtrly'!$A107)/4</f>
        <v>2500</v>
      </c>
      <c r="U107" s="142">
        <f>SUMIFS('Program Inputs'!$G:$G,'Program Inputs'!$A:$A,'Program Qtrly'!$A107)/4</f>
        <v>2500</v>
      </c>
      <c r="V107" s="142">
        <f>SUMIFS('Program Inputs'!$G:$G,'Program Inputs'!$A:$A,'Program Qtrly'!$A107)/4</f>
        <v>2500</v>
      </c>
      <c r="W107" s="142">
        <f>SUMIFS('Program Inputs'!$G:$G,'Program Inputs'!$A:$A,'Program Qtrly'!$A107)/4</f>
        <v>2500</v>
      </c>
      <c r="X107" s="21"/>
      <c r="Y107" s="21"/>
      <c r="Z107" s="21"/>
    </row>
    <row r="108" spans="1:26" ht="15.75" customHeight="1" x14ac:dyDescent="0.45">
      <c r="A108" s="62" t="s">
        <v>73</v>
      </c>
      <c r="B108" s="62" t="str">
        <f>INDEX('Program Inputs'!$B$9:$B$28,MATCH(A108,'Program Inputs'!$A$9:$A$28,0))</f>
        <v>Gigsafe</v>
      </c>
      <c r="C108" s="29" t="s">
        <v>92</v>
      </c>
      <c r="D108" s="31">
        <f>SUMIFS('Program Inputs'!$H:$H,'Program Inputs'!$A:$A,'Program Qtrly'!$A108)</f>
        <v>0.6</v>
      </c>
      <c r="E108" s="31">
        <f>D108</f>
        <v>0.6</v>
      </c>
      <c r="F108" s="31">
        <f>E108</f>
        <v>0.6</v>
      </c>
      <c r="G108" s="31">
        <f>F108</f>
        <v>0.6</v>
      </c>
      <c r="H108" s="31">
        <f>G108</f>
        <v>0.6</v>
      </c>
      <c r="I108" s="31">
        <f>H108</f>
        <v>0.6</v>
      </c>
      <c r="J108" s="31">
        <f>I108</f>
        <v>0.6</v>
      </c>
      <c r="K108" s="31">
        <f>J108</f>
        <v>0.6</v>
      </c>
      <c r="L108" s="31">
        <f>K108</f>
        <v>0.6</v>
      </c>
      <c r="M108" s="31">
        <f>L108</f>
        <v>0.6</v>
      </c>
      <c r="N108" s="31">
        <f>M108</f>
        <v>0.6</v>
      </c>
      <c r="O108" s="31">
        <f>N108</f>
        <v>0.6</v>
      </c>
      <c r="P108" s="31">
        <f>O108</f>
        <v>0.6</v>
      </c>
      <c r="Q108" s="31">
        <f>P108</f>
        <v>0.6</v>
      </c>
      <c r="R108" s="31">
        <f>Q108</f>
        <v>0.6</v>
      </c>
      <c r="S108" s="31">
        <f>R108</f>
        <v>0.6</v>
      </c>
      <c r="T108" s="31">
        <f>S108</f>
        <v>0.6</v>
      </c>
      <c r="U108" s="31">
        <f>T108</f>
        <v>0.6</v>
      </c>
      <c r="V108" s="31">
        <f>U108</f>
        <v>0.6</v>
      </c>
      <c r="W108" s="31">
        <f>V108</f>
        <v>0.6</v>
      </c>
      <c r="X108" s="21"/>
      <c r="Y108" s="21"/>
      <c r="Z108" s="21"/>
    </row>
    <row r="109" spans="1:26" ht="15.75" customHeight="1" x14ac:dyDescent="0.45">
      <c r="A109" s="62" t="s">
        <v>73</v>
      </c>
      <c r="B109" s="62" t="str">
        <f>INDEX('Program Inputs'!$B$9:$B$28,MATCH(A109,'Program Inputs'!$A$9:$A$28,0))</f>
        <v>Gigsafe</v>
      </c>
      <c r="C109" s="43" t="s">
        <v>96</v>
      </c>
      <c r="D109" s="31">
        <f>SUMIFS('Program Inputs'!$I:$I,'Program Inputs'!$A:$A,'Program Qtrly'!$A109)</f>
        <v>0.9</v>
      </c>
      <c r="E109" s="31">
        <f>D109</f>
        <v>0.9</v>
      </c>
      <c r="F109" s="31">
        <f>E109</f>
        <v>0.9</v>
      </c>
      <c r="G109" s="31">
        <f>F109</f>
        <v>0.9</v>
      </c>
      <c r="H109" s="31">
        <f>G109</f>
        <v>0.9</v>
      </c>
      <c r="I109" s="31">
        <f>H109</f>
        <v>0.9</v>
      </c>
      <c r="J109" s="31">
        <f>I109</f>
        <v>0.9</v>
      </c>
      <c r="K109" s="31">
        <f>J109</f>
        <v>0.9</v>
      </c>
      <c r="L109" s="31">
        <f>K109</f>
        <v>0.9</v>
      </c>
      <c r="M109" s="31">
        <f>L109</f>
        <v>0.9</v>
      </c>
      <c r="N109" s="31">
        <f>M109</f>
        <v>0.9</v>
      </c>
      <c r="O109" s="31">
        <f>N109</f>
        <v>0.9</v>
      </c>
      <c r="P109" s="31">
        <f>O109</f>
        <v>0.9</v>
      </c>
      <c r="Q109" s="31">
        <f>P109</f>
        <v>0.9</v>
      </c>
      <c r="R109" s="31">
        <f>Q109</f>
        <v>0.9</v>
      </c>
      <c r="S109" s="31">
        <f>R109</f>
        <v>0.9</v>
      </c>
      <c r="T109" s="31">
        <f>S109</f>
        <v>0.9</v>
      </c>
      <c r="U109" s="31">
        <f>T109</f>
        <v>0.9</v>
      </c>
      <c r="V109" s="31">
        <f>U109</f>
        <v>0.9</v>
      </c>
      <c r="W109" s="31">
        <f>V109</f>
        <v>0.9</v>
      </c>
      <c r="X109" s="21"/>
      <c r="Y109" s="21"/>
      <c r="Z109" s="21"/>
    </row>
    <row r="110" spans="1:26" ht="15.75" customHeight="1" x14ac:dyDescent="0.45">
      <c r="A110" s="62" t="s">
        <v>73</v>
      </c>
      <c r="B110" s="62" t="str">
        <f>INDEX('Program Inputs'!$B$9:$B$28,MATCH(A110,'Program Inputs'!$A$9:$A$28,0))</f>
        <v>Gigsafe</v>
      </c>
      <c r="C110" s="43" t="s">
        <v>166</v>
      </c>
      <c r="D110" s="31">
        <f>SUMIFS('Program Inputs'!$J:$J,'Program Inputs'!$A:$A,'Program Qtrly'!$A110)</f>
        <v>0.45</v>
      </c>
      <c r="E110" s="31">
        <f>D110</f>
        <v>0.45</v>
      </c>
      <c r="F110" s="31">
        <f>E110</f>
        <v>0.45</v>
      </c>
      <c r="G110" s="31">
        <f>F110</f>
        <v>0.45</v>
      </c>
      <c r="H110" s="31">
        <f>G110</f>
        <v>0.45</v>
      </c>
      <c r="I110" s="31">
        <f>H110</f>
        <v>0.45</v>
      </c>
      <c r="J110" s="31">
        <f>I110</f>
        <v>0.45</v>
      </c>
      <c r="K110" s="31">
        <f>J110</f>
        <v>0.45</v>
      </c>
      <c r="L110" s="31">
        <f>K110</f>
        <v>0.45</v>
      </c>
      <c r="M110" s="31">
        <f>L110</f>
        <v>0.45</v>
      </c>
      <c r="N110" s="31">
        <f>M110</f>
        <v>0.45</v>
      </c>
      <c r="O110" s="31">
        <f>N110</f>
        <v>0.45</v>
      </c>
      <c r="P110" s="31">
        <f>O110</f>
        <v>0.45</v>
      </c>
      <c r="Q110" s="31">
        <f>P110</f>
        <v>0.45</v>
      </c>
      <c r="R110" s="31">
        <f>Q110</f>
        <v>0.45</v>
      </c>
      <c r="S110" s="31">
        <f>R110</f>
        <v>0.45</v>
      </c>
      <c r="T110" s="31">
        <f>S110</f>
        <v>0.45</v>
      </c>
      <c r="U110" s="31">
        <f>T110</f>
        <v>0.45</v>
      </c>
      <c r="V110" s="31">
        <f>U110</f>
        <v>0.45</v>
      </c>
      <c r="W110" s="31">
        <f>V110</f>
        <v>0.45</v>
      </c>
      <c r="X110" s="21"/>
      <c r="Y110" s="21"/>
      <c r="Z110" s="21"/>
    </row>
    <row r="111" spans="1:26" ht="15.75" customHeight="1" x14ac:dyDescent="0.45">
      <c r="A111" s="62" t="s">
        <v>73</v>
      </c>
      <c r="B111" s="62" t="str">
        <f>INDEX('Program Inputs'!$B$9:$B$28,MATCH(A111,'Program Inputs'!$A$9:$A$28,0))</f>
        <v>Gigsafe</v>
      </c>
      <c r="C111" s="29" t="s">
        <v>27</v>
      </c>
      <c r="D111" s="31">
        <f>SUMIFS('Program Inputs'!$K:$K,'Program Inputs'!$A:$A,'Program Qtrly'!$A111)</f>
        <v>0.05</v>
      </c>
      <c r="E111" s="31">
        <f>D111</f>
        <v>0.05</v>
      </c>
      <c r="F111" s="31">
        <f>E111</f>
        <v>0.05</v>
      </c>
      <c r="G111" s="31">
        <f>F111</f>
        <v>0.05</v>
      </c>
      <c r="H111" s="31">
        <f>G111</f>
        <v>0.05</v>
      </c>
      <c r="I111" s="31">
        <f>H111</f>
        <v>0.05</v>
      </c>
      <c r="J111" s="31">
        <f>I111</f>
        <v>0.05</v>
      </c>
      <c r="K111" s="31">
        <f>J111</f>
        <v>0.05</v>
      </c>
      <c r="L111" s="31">
        <f>K111</f>
        <v>0.05</v>
      </c>
      <c r="M111" s="31">
        <f>L111</f>
        <v>0.05</v>
      </c>
      <c r="N111" s="31">
        <f>M111</f>
        <v>0.05</v>
      </c>
      <c r="O111" s="31">
        <f>N111</f>
        <v>0.05</v>
      </c>
      <c r="P111" s="31">
        <f>O111</f>
        <v>0.05</v>
      </c>
      <c r="Q111" s="31">
        <f>P111</f>
        <v>0.05</v>
      </c>
      <c r="R111" s="31">
        <f>Q111</f>
        <v>0.05</v>
      </c>
      <c r="S111" s="31">
        <f>R111</f>
        <v>0.05</v>
      </c>
      <c r="T111" s="31">
        <f>S111</f>
        <v>0.05</v>
      </c>
      <c r="U111" s="31">
        <f>T111</f>
        <v>0.05</v>
      </c>
      <c r="V111" s="31">
        <f>U111</f>
        <v>0.05</v>
      </c>
      <c r="W111" s="31">
        <f>V111</f>
        <v>0.05</v>
      </c>
      <c r="X111" s="21"/>
      <c r="Y111" s="21"/>
      <c r="Z111" s="21"/>
    </row>
    <row r="112" spans="1:26" ht="15.75" customHeight="1" x14ac:dyDescent="0.45">
      <c r="A112" s="62" t="s">
        <v>73</v>
      </c>
      <c r="B112" s="62" t="str">
        <f>INDEX('Program Inputs'!$B$9:$B$28,MATCH(A112,'Program Inputs'!$A$9:$A$28,0))</f>
        <v>Gigsafe</v>
      </c>
      <c r="C112" s="43" t="s">
        <v>165</v>
      </c>
      <c r="D112" s="114">
        <f>D110+D111</f>
        <v>0.5</v>
      </c>
      <c r="E112" s="114">
        <f>E110+E111</f>
        <v>0.5</v>
      </c>
      <c r="F112" s="114">
        <f>F110+F111</f>
        <v>0.5</v>
      </c>
      <c r="G112" s="114">
        <f>G110+G111</f>
        <v>0.5</v>
      </c>
      <c r="H112" s="114">
        <f>H110+H111</f>
        <v>0.5</v>
      </c>
      <c r="I112" s="114">
        <f>I110+I111</f>
        <v>0.5</v>
      </c>
      <c r="J112" s="114">
        <f>J110+J111</f>
        <v>0.5</v>
      </c>
      <c r="K112" s="114">
        <f>K110+K111</f>
        <v>0.5</v>
      </c>
      <c r="L112" s="114">
        <f>L110+L111</f>
        <v>0.5</v>
      </c>
      <c r="M112" s="114">
        <f>M110+M111</f>
        <v>0.5</v>
      </c>
      <c r="N112" s="114">
        <f>N110+N111</f>
        <v>0.5</v>
      </c>
      <c r="O112" s="114">
        <f>O110+O111</f>
        <v>0.5</v>
      </c>
      <c r="P112" s="114">
        <f>P110+P111</f>
        <v>0.5</v>
      </c>
      <c r="Q112" s="114">
        <f>Q110+Q111</f>
        <v>0.5</v>
      </c>
      <c r="R112" s="114">
        <f>R110+R111</f>
        <v>0.5</v>
      </c>
      <c r="S112" s="114">
        <f>S110+S111</f>
        <v>0.5</v>
      </c>
      <c r="T112" s="114">
        <f>T110+T111</f>
        <v>0.5</v>
      </c>
      <c r="U112" s="114">
        <f>U110+U111</f>
        <v>0.5</v>
      </c>
      <c r="V112" s="114">
        <f>V110+V111</f>
        <v>0.5</v>
      </c>
      <c r="W112" s="114">
        <f>W110+W111</f>
        <v>0.5</v>
      </c>
      <c r="X112" s="21"/>
      <c r="Y112" s="21"/>
      <c r="Z112" s="21"/>
    </row>
    <row r="113" spans="1:26" ht="15.75" customHeight="1" x14ac:dyDescent="0.45">
      <c r="A113" s="62" t="s">
        <v>73</v>
      </c>
      <c r="B113" s="62" t="str">
        <f>INDEX('Program Inputs'!$B$9:$B$28,MATCH(A113,'Program Inputs'!$A$9:$A$28,0))</f>
        <v>Gigsafe</v>
      </c>
      <c r="C113" s="43" t="s">
        <v>168</v>
      </c>
      <c r="D113" s="41">
        <f>D107*(1-D109)*D110</f>
        <v>28.124999999999993</v>
      </c>
      <c r="E113" s="41">
        <f>E107*(1-E109)*E110</f>
        <v>28.124999999999993</v>
      </c>
      <c r="F113" s="41">
        <f>F107*(1-F109)*F110</f>
        <v>28.124999999999993</v>
      </c>
      <c r="G113" s="41">
        <f>G107*(1-G109)*G110</f>
        <v>28.124999999999993</v>
      </c>
      <c r="H113" s="41">
        <f>H107*(1-H109)*H110</f>
        <v>39.374999999999993</v>
      </c>
      <c r="I113" s="41">
        <f>I107*(1-I109)*I110</f>
        <v>39.374999999999993</v>
      </c>
      <c r="J113" s="41">
        <f>J107*(1-J109)*J110</f>
        <v>39.374999999999993</v>
      </c>
      <c r="K113" s="41">
        <f>K107*(1-K109)*K110</f>
        <v>39.374999999999993</v>
      </c>
      <c r="L113" s="41">
        <f>L107*(1-L109)*L110</f>
        <v>56.249999999999986</v>
      </c>
      <c r="M113" s="41">
        <f>M107*(1-M109)*M110</f>
        <v>56.249999999999986</v>
      </c>
      <c r="N113" s="41">
        <f>N107*(1-N109)*N110</f>
        <v>56.249999999999986</v>
      </c>
      <c r="O113" s="41">
        <f>O107*(1-O109)*O110</f>
        <v>56.249999999999986</v>
      </c>
      <c r="P113" s="41">
        <f>P107*(1-P109)*P110</f>
        <v>84.374999999999986</v>
      </c>
      <c r="Q113" s="41">
        <f>Q107*(1-Q109)*Q110</f>
        <v>84.374999999999986</v>
      </c>
      <c r="R113" s="41">
        <f>R107*(1-R109)*R110</f>
        <v>84.374999999999986</v>
      </c>
      <c r="S113" s="41">
        <f>S107*(1-S109)*S110</f>
        <v>84.374999999999986</v>
      </c>
      <c r="T113" s="41">
        <f>T107*(1-T109)*T110</f>
        <v>112.49999999999997</v>
      </c>
      <c r="U113" s="41">
        <f>U107*(1-U109)*U110</f>
        <v>112.49999999999997</v>
      </c>
      <c r="V113" s="41">
        <f>V107*(1-V109)*V110</f>
        <v>112.49999999999997</v>
      </c>
      <c r="W113" s="41">
        <f>W107*(1-W109)*W110</f>
        <v>112.49999999999997</v>
      </c>
      <c r="X113" s="21"/>
      <c r="Y113" s="21"/>
      <c r="Z113" s="21"/>
    </row>
    <row r="114" spans="1:26" ht="15.75" customHeight="1" x14ac:dyDescent="0.45">
      <c r="A114" s="62" t="s">
        <v>73</v>
      </c>
      <c r="B114" s="62" t="str">
        <f>INDEX('Program Inputs'!$B$9:$B$28,MATCH(A114,'Program Inputs'!$A$9:$A$28,0))</f>
        <v>Gigsafe</v>
      </c>
      <c r="C114" s="43" t="s">
        <v>167</v>
      </c>
      <c r="D114" s="41">
        <f>D111*D116</f>
        <v>28.125</v>
      </c>
      <c r="E114" s="41">
        <f>E111*E116</f>
        <v>28.125</v>
      </c>
      <c r="F114" s="41">
        <f>F111*F116</f>
        <v>28.125</v>
      </c>
      <c r="G114" s="41">
        <f>G111*G116</f>
        <v>28.125</v>
      </c>
      <c r="H114" s="41">
        <f>H111*H116</f>
        <v>39.375</v>
      </c>
      <c r="I114" s="41">
        <f>I111*I116</f>
        <v>39.375</v>
      </c>
      <c r="J114" s="41">
        <f>J111*J116</f>
        <v>39.375</v>
      </c>
      <c r="K114" s="41">
        <f>K111*K116</f>
        <v>39.375</v>
      </c>
      <c r="L114" s="41">
        <f>L111*L116</f>
        <v>56.25</v>
      </c>
      <c r="M114" s="41">
        <f>M111*M116</f>
        <v>56.25</v>
      </c>
      <c r="N114" s="41">
        <f>N111*N116</f>
        <v>56.25</v>
      </c>
      <c r="O114" s="41">
        <f>O111*O116</f>
        <v>56.25</v>
      </c>
      <c r="P114" s="41">
        <f>P111*P116</f>
        <v>84.375</v>
      </c>
      <c r="Q114" s="41">
        <f>Q111*Q116</f>
        <v>84.375</v>
      </c>
      <c r="R114" s="41">
        <f>R111*R116</f>
        <v>84.375</v>
      </c>
      <c r="S114" s="41">
        <f>S111*S116</f>
        <v>84.375</v>
      </c>
      <c r="T114" s="41">
        <f>T111*T116</f>
        <v>112.5</v>
      </c>
      <c r="U114" s="41">
        <f>U111*U116</f>
        <v>112.5</v>
      </c>
      <c r="V114" s="41">
        <f>V111*V116</f>
        <v>112.5</v>
      </c>
      <c r="W114" s="41">
        <f>W111*W116</f>
        <v>112.5</v>
      </c>
      <c r="X114" s="21"/>
      <c r="Y114" s="21"/>
      <c r="Z114" s="21"/>
    </row>
    <row r="115" spans="1:26" ht="15.75" customHeight="1" x14ac:dyDescent="0.45">
      <c r="A115" s="62" t="s">
        <v>73</v>
      </c>
      <c r="B115" s="62" t="str">
        <f>INDEX('Program Inputs'!$B$9:$B$28,MATCH(A115,'Program Inputs'!$A$9:$A$28,0))</f>
        <v>Gigsafe</v>
      </c>
      <c r="C115" s="43" t="s">
        <v>99</v>
      </c>
      <c r="D115" s="41">
        <f>D107*(1-D109)</f>
        <v>62.499999999999986</v>
      </c>
      <c r="E115" s="41">
        <f>E107*(1-E109)</f>
        <v>62.499999999999986</v>
      </c>
      <c r="F115" s="41">
        <f>F107*(1-F109)</f>
        <v>62.499999999999986</v>
      </c>
      <c r="G115" s="41">
        <f>G107*(1-G109)</f>
        <v>62.499999999999986</v>
      </c>
      <c r="H115" s="41">
        <f>H107*(1-H109)</f>
        <v>87.499999999999986</v>
      </c>
      <c r="I115" s="41">
        <f>I107*(1-I109)</f>
        <v>87.499999999999986</v>
      </c>
      <c r="J115" s="41">
        <f>J107*(1-J109)</f>
        <v>87.499999999999986</v>
      </c>
      <c r="K115" s="41">
        <f>K107*(1-K109)</f>
        <v>87.499999999999986</v>
      </c>
      <c r="L115" s="41">
        <f>L107*(1-L109)</f>
        <v>124.99999999999997</v>
      </c>
      <c r="M115" s="41">
        <f>M107*(1-M109)</f>
        <v>124.99999999999997</v>
      </c>
      <c r="N115" s="41">
        <f>N107*(1-N109)</f>
        <v>124.99999999999997</v>
      </c>
      <c r="O115" s="41">
        <f>O107*(1-O109)</f>
        <v>124.99999999999997</v>
      </c>
      <c r="P115" s="41">
        <f>P107*(1-P109)</f>
        <v>187.49999999999997</v>
      </c>
      <c r="Q115" s="41">
        <f>Q107*(1-Q109)</f>
        <v>187.49999999999997</v>
      </c>
      <c r="R115" s="41">
        <f>R107*(1-R109)</f>
        <v>187.49999999999997</v>
      </c>
      <c r="S115" s="41">
        <f>S107*(1-S109)</f>
        <v>187.49999999999997</v>
      </c>
      <c r="T115" s="41">
        <f>T107*(1-T109)</f>
        <v>249.99999999999994</v>
      </c>
      <c r="U115" s="41">
        <f>U107*(1-U109)</f>
        <v>249.99999999999994</v>
      </c>
      <c r="V115" s="41">
        <f>V107*(1-V109)</f>
        <v>249.99999999999994</v>
      </c>
      <c r="W115" s="41">
        <f>W107*(1-W109)</f>
        <v>249.99999999999994</v>
      </c>
      <c r="X115" s="21"/>
      <c r="Y115" s="21"/>
      <c r="Z115" s="21"/>
    </row>
    <row r="116" spans="1:26" ht="15.75" customHeight="1" x14ac:dyDescent="0.45">
      <c r="A116" s="62" t="s">
        <v>73</v>
      </c>
      <c r="B116" s="62" t="str">
        <f>INDEX('Program Inputs'!$B$9:$B$28,MATCH(A116,'Program Inputs'!$A$9:$A$28,0))</f>
        <v>Gigsafe</v>
      </c>
      <c r="C116" s="22" t="s">
        <v>527</v>
      </c>
      <c r="D116" s="32">
        <f>D107*D109</f>
        <v>562.5</v>
      </c>
      <c r="E116" s="32">
        <f>E107*E109</f>
        <v>562.5</v>
      </c>
      <c r="F116" s="32">
        <f>F107*F109</f>
        <v>562.5</v>
      </c>
      <c r="G116" s="32">
        <f>G107*G109</f>
        <v>562.5</v>
      </c>
      <c r="H116" s="32">
        <f>H107*H109</f>
        <v>787.5</v>
      </c>
      <c r="I116" s="32">
        <f>I107*I109</f>
        <v>787.5</v>
      </c>
      <c r="J116" s="32">
        <f>J107*J109</f>
        <v>787.5</v>
      </c>
      <c r="K116" s="32">
        <f>K107*K109</f>
        <v>787.5</v>
      </c>
      <c r="L116" s="32">
        <f>L107*L109</f>
        <v>1125</v>
      </c>
      <c r="M116" s="32">
        <f>M107*M109</f>
        <v>1125</v>
      </c>
      <c r="N116" s="32">
        <f>N107*N109</f>
        <v>1125</v>
      </c>
      <c r="O116" s="32">
        <f>O107*O109</f>
        <v>1125</v>
      </c>
      <c r="P116" s="32">
        <f>P107*P109</f>
        <v>1687.5</v>
      </c>
      <c r="Q116" s="32">
        <f>Q107*Q109</f>
        <v>1687.5</v>
      </c>
      <c r="R116" s="32">
        <f>R107*R109</f>
        <v>1687.5</v>
      </c>
      <c r="S116" s="32">
        <f>S107*S109</f>
        <v>1687.5</v>
      </c>
      <c r="T116" s="32">
        <f>T107*T109</f>
        <v>2250</v>
      </c>
      <c r="U116" s="32">
        <f>U107*U109</f>
        <v>2250</v>
      </c>
      <c r="V116" s="32">
        <f>V107*V109</f>
        <v>2250</v>
      </c>
      <c r="W116" s="32">
        <f>W107*W109</f>
        <v>2250</v>
      </c>
      <c r="X116" s="21"/>
      <c r="Y116" s="21"/>
      <c r="Z116" s="21"/>
    </row>
    <row r="117" spans="1:26" ht="15.75" customHeight="1" x14ac:dyDescent="0.45">
      <c r="A117" s="62" t="s">
        <v>73</v>
      </c>
      <c r="B117" s="62" t="str">
        <f>INDEX('Program Inputs'!$B$9:$B$28,MATCH(A117,'Program Inputs'!$A$9:$A$28,0))</f>
        <v>Gigsafe</v>
      </c>
      <c r="C117" s="22" t="s">
        <v>93</v>
      </c>
      <c r="D117" s="40">
        <f ca="1">'Prem Earn'!X124</f>
        <v>78.125</v>
      </c>
      <c r="E117" s="40">
        <f ca="1">'Prem Earn'!Y124</f>
        <v>234.375</v>
      </c>
      <c r="F117" s="40">
        <f ca="1">'Prem Earn'!Z124</f>
        <v>390.625</v>
      </c>
      <c r="G117" s="40">
        <f ca="1">'Prem Earn'!AA124</f>
        <v>546.875</v>
      </c>
      <c r="H117" s="40">
        <f ca="1">'Prem Earn'!AB124</f>
        <v>656.25</v>
      </c>
      <c r="I117" s="40">
        <f ca="1">'Prem Earn'!AC124</f>
        <v>718.75</v>
      </c>
      <c r="J117" s="40">
        <f ca="1">'Prem Earn'!AD124</f>
        <v>781.25</v>
      </c>
      <c r="K117" s="40">
        <f ca="1">'Prem Earn'!AE124</f>
        <v>843.75</v>
      </c>
      <c r="L117" s="40">
        <f ca="1">'Prem Earn'!AF124</f>
        <v>921.875</v>
      </c>
      <c r="M117" s="40">
        <f ca="1">'Prem Earn'!AG124</f>
        <v>1015.625</v>
      </c>
      <c r="N117" s="40">
        <f ca="1">'Prem Earn'!AH124</f>
        <v>1109.375</v>
      </c>
      <c r="O117" s="40">
        <f ca="1">'Prem Earn'!AI124</f>
        <v>1203.125</v>
      </c>
      <c r="P117" s="40">
        <f ca="1">'Prem Earn'!AJ124</f>
        <v>1328.125</v>
      </c>
      <c r="Q117" s="40">
        <f ca="1">'Prem Earn'!AK124</f>
        <v>1484.375</v>
      </c>
      <c r="R117" s="40">
        <f ca="1">'Prem Earn'!AL124</f>
        <v>1640.625</v>
      </c>
      <c r="S117" s="40">
        <f ca="1">'Prem Earn'!AM124</f>
        <v>1796.875</v>
      </c>
      <c r="T117" s="40">
        <f ca="1">'Prem Earn'!AN124</f>
        <v>1953.125</v>
      </c>
      <c r="U117" s="40">
        <f ca="1">'Prem Earn'!AO124</f>
        <v>2109.375</v>
      </c>
      <c r="V117" s="40">
        <f ca="1">'Prem Earn'!AP124</f>
        <v>2265.625</v>
      </c>
      <c r="W117" s="40">
        <f ca="1">'Prem Earn'!AQ124</f>
        <v>2421.875</v>
      </c>
      <c r="X117" s="21"/>
      <c r="Y117" s="21"/>
      <c r="Z117" s="21"/>
    </row>
    <row r="118" spans="1:26" ht="15.75" customHeight="1" x14ac:dyDescent="0.45">
      <c r="A118" s="62" t="s">
        <v>73</v>
      </c>
      <c r="B118" s="62" t="str">
        <f>INDEX('Program Inputs'!$B$9:$B$28,MATCH(A118,'Program Inputs'!$A$9:$A$28,0))</f>
        <v>Gigsafe</v>
      </c>
      <c r="C118" s="42" t="s">
        <v>522</v>
      </c>
      <c r="D118" s="41">
        <f>SUM($D107:D107)</f>
        <v>625</v>
      </c>
      <c r="E118" s="41">
        <f>SUM($D107:E107)</f>
        <v>1250</v>
      </c>
      <c r="F118" s="41">
        <f>SUM($D107:F107)</f>
        <v>1875</v>
      </c>
      <c r="G118" s="41">
        <f>SUM($D107:G107)</f>
        <v>2500</v>
      </c>
      <c r="H118" s="41">
        <f>SUM($D107:H107)</f>
        <v>3375</v>
      </c>
      <c r="I118" s="41">
        <f>SUM($D107:I107)</f>
        <v>4250</v>
      </c>
      <c r="J118" s="41">
        <f>SUM($D107:J107)</f>
        <v>5125</v>
      </c>
      <c r="K118" s="41">
        <f>SUM($D107:K107)</f>
        <v>6000</v>
      </c>
      <c r="L118" s="41">
        <f>SUM($D107:L107)</f>
        <v>7250</v>
      </c>
      <c r="M118" s="41">
        <f>SUM($D107:M107)</f>
        <v>8500</v>
      </c>
      <c r="N118" s="41">
        <f>SUM($D107:N107)</f>
        <v>9750</v>
      </c>
      <c r="O118" s="41">
        <f>SUM($D107:O107)</f>
        <v>11000</v>
      </c>
      <c r="P118" s="41">
        <f>SUM($D107:P107)</f>
        <v>12875</v>
      </c>
      <c r="Q118" s="41">
        <f>SUM($D107:Q107)</f>
        <v>14750</v>
      </c>
      <c r="R118" s="41">
        <f>SUM($D107:R107)</f>
        <v>16625</v>
      </c>
      <c r="S118" s="41">
        <f>SUM($D107:S107)</f>
        <v>18500</v>
      </c>
      <c r="T118" s="41">
        <f>SUM($D107:T107)</f>
        <v>21000</v>
      </c>
      <c r="U118" s="41">
        <f>SUM($D107:U107)</f>
        <v>23500</v>
      </c>
      <c r="V118" s="41">
        <f>SUM($D107:V107)</f>
        <v>26000</v>
      </c>
      <c r="W118" s="41">
        <f>SUM($D107:W107)</f>
        <v>28500</v>
      </c>
      <c r="X118" s="21"/>
      <c r="Y118" s="21"/>
      <c r="Z118" s="21"/>
    </row>
    <row r="119" spans="1:26" ht="15.75" customHeight="1" x14ac:dyDescent="0.45">
      <c r="A119" s="62" t="s">
        <v>73</v>
      </c>
      <c r="B119" s="62" t="str">
        <f>INDEX('Program Inputs'!$B$9:$B$28,MATCH(A119,'Program Inputs'!$A$9:$A$28,0))</f>
        <v>Gigsafe</v>
      </c>
      <c r="C119" s="42" t="s">
        <v>523</v>
      </c>
      <c r="D119" s="41">
        <f ca="1">SUM($D117:D117)</f>
        <v>78.125</v>
      </c>
      <c r="E119" s="41">
        <f ca="1">SUM($D117:E117)</f>
        <v>312.5</v>
      </c>
      <c r="F119" s="41">
        <f ca="1">SUM($D117:F117)</f>
        <v>703.125</v>
      </c>
      <c r="G119" s="41">
        <f ca="1">SUM($D117:G117)</f>
        <v>1250</v>
      </c>
      <c r="H119" s="41">
        <f ca="1">SUM($D117:H117)</f>
        <v>1906.25</v>
      </c>
      <c r="I119" s="41">
        <f ca="1">SUM($D117:I117)</f>
        <v>2625</v>
      </c>
      <c r="J119" s="41">
        <f ca="1">SUM($D117:J117)</f>
        <v>3406.25</v>
      </c>
      <c r="K119" s="41">
        <f ca="1">SUM($D117:K117)</f>
        <v>4250</v>
      </c>
      <c r="L119" s="41">
        <f ca="1">SUM($D117:L117)</f>
        <v>5171.875</v>
      </c>
      <c r="M119" s="41">
        <f ca="1">SUM($D117:M117)</f>
        <v>6187.5</v>
      </c>
      <c r="N119" s="41">
        <f ca="1">SUM($D117:N117)</f>
        <v>7296.875</v>
      </c>
      <c r="O119" s="41">
        <f ca="1">SUM($D117:O117)</f>
        <v>8500</v>
      </c>
      <c r="P119" s="41">
        <f ca="1">SUM($D117:P117)</f>
        <v>9828.125</v>
      </c>
      <c r="Q119" s="41">
        <f ca="1">SUM($D117:Q117)</f>
        <v>11312.5</v>
      </c>
      <c r="R119" s="41">
        <f ca="1">SUM($D117:R117)</f>
        <v>12953.125</v>
      </c>
      <c r="S119" s="41">
        <f ca="1">SUM($D117:S117)</f>
        <v>14750</v>
      </c>
      <c r="T119" s="41">
        <f ca="1">SUM($D117:T117)</f>
        <v>16703.125</v>
      </c>
      <c r="U119" s="41">
        <f ca="1">SUM($D117:U117)</f>
        <v>18812.5</v>
      </c>
      <c r="V119" s="41">
        <f ca="1">SUM($D117:V117)</f>
        <v>21078.125</v>
      </c>
      <c r="W119" s="41">
        <f ca="1">SUM($D117:W117)</f>
        <v>23500</v>
      </c>
      <c r="X119" s="21"/>
      <c r="Y119" s="21"/>
      <c r="Z119" s="21"/>
    </row>
    <row r="120" spans="1:26" ht="15.75" customHeight="1" x14ac:dyDescent="0.45">
      <c r="A120" s="62" t="s">
        <v>73</v>
      </c>
      <c r="B120" s="62" t="str">
        <f>INDEX('Program Inputs'!$B$9:$B$28,MATCH(A120,'Program Inputs'!$A$9:$A$28,0))</f>
        <v>Gigsafe</v>
      </c>
      <c r="C120" s="42" t="s">
        <v>525</v>
      </c>
      <c r="D120" s="41">
        <f ca="1">D118-D119</f>
        <v>546.875</v>
      </c>
      <c r="E120" s="41">
        <f ca="1">E118-E119</f>
        <v>937.5</v>
      </c>
      <c r="F120" s="41">
        <f ca="1">F118-F119</f>
        <v>1171.875</v>
      </c>
      <c r="G120" s="41">
        <f ca="1">G118-G119</f>
        <v>1250</v>
      </c>
      <c r="H120" s="41">
        <f ca="1">H118-H119</f>
        <v>1468.75</v>
      </c>
      <c r="I120" s="41">
        <f ca="1">I118-I119</f>
        <v>1625</v>
      </c>
      <c r="J120" s="41">
        <f ca="1">J118-J119</f>
        <v>1718.75</v>
      </c>
      <c r="K120" s="41">
        <f ca="1">K118-K119</f>
        <v>1750</v>
      </c>
      <c r="L120" s="41">
        <f ca="1">L118-L119</f>
        <v>2078.125</v>
      </c>
      <c r="M120" s="41">
        <f ca="1">M118-M119</f>
        <v>2312.5</v>
      </c>
      <c r="N120" s="41">
        <f ca="1">N118-N119</f>
        <v>2453.125</v>
      </c>
      <c r="O120" s="41">
        <f ca="1">O118-O119</f>
        <v>2500</v>
      </c>
      <c r="P120" s="41">
        <f ca="1">P118-P119</f>
        <v>3046.875</v>
      </c>
      <c r="Q120" s="41">
        <f ca="1">Q118-Q119</f>
        <v>3437.5</v>
      </c>
      <c r="R120" s="41">
        <f ca="1">R118-R119</f>
        <v>3671.875</v>
      </c>
      <c r="S120" s="41">
        <f ca="1">S118-S119</f>
        <v>3750</v>
      </c>
      <c r="T120" s="41">
        <f ca="1">T118-T119</f>
        <v>4296.875</v>
      </c>
      <c r="U120" s="41">
        <f ca="1">U118-U119</f>
        <v>4687.5</v>
      </c>
      <c r="V120" s="41">
        <f ca="1">V118-V119</f>
        <v>4921.875</v>
      </c>
      <c r="W120" s="41">
        <f ca="1">W118-W119</f>
        <v>5000</v>
      </c>
      <c r="X120" s="152"/>
      <c r="Y120" s="21"/>
      <c r="Z120" s="21"/>
    </row>
    <row r="121" spans="1:26" ht="15.75" customHeight="1" x14ac:dyDescent="0.45">
      <c r="A121" s="62" t="s">
        <v>73</v>
      </c>
      <c r="B121" s="62" t="str">
        <f>INDEX('Program Inputs'!$B$9:$B$28,MATCH(A121,'Program Inputs'!$A$9:$A$28,0))</f>
        <v>Gigsafe</v>
      </c>
      <c r="C121" s="42" t="s">
        <v>524</v>
      </c>
      <c r="D121" s="41">
        <f ca="1">D120-D126</f>
        <v>492.1875</v>
      </c>
      <c r="E121" s="41">
        <f ca="1">E120-E126</f>
        <v>843.75</v>
      </c>
      <c r="F121" s="41">
        <f ca="1">F120-F126</f>
        <v>1054.6875</v>
      </c>
      <c r="G121" s="41">
        <f ca="1">G120-G126</f>
        <v>1125</v>
      </c>
      <c r="H121" s="41">
        <f ca="1">H120-H126</f>
        <v>1321.875</v>
      </c>
      <c r="I121" s="41">
        <f ca="1">I120-I126</f>
        <v>1462.5</v>
      </c>
      <c r="J121" s="41">
        <f ca="1">J120-J126</f>
        <v>1546.875</v>
      </c>
      <c r="K121" s="41">
        <f ca="1">K120-K126</f>
        <v>1575</v>
      </c>
      <c r="L121" s="41">
        <f ca="1">L120-L126</f>
        <v>1870.3125</v>
      </c>
      <c r="M121" s="41">
        <f ca="1">M120-M126</f>
        <v>2081.25</v>
      </c>
      <c r="N121" s="41">
        <f ca="1">N120-N126</f>
        <v>2207.8125</v>
      </c>
      <c r="O121" s="41">
        <f ca="1">O120-O126</f>
        <v>2250</v>
      </c>
      <c r="P121" s="41">
        <f ca="1">P120-P126</f>
        <v>2742.1875</v>
      </c>
      <c r="Q121" s="41">
        <f ca="1">Q120-Q126</f>
        <v>3093.75</v>
      </c>
      <c r="R121" s="41">
        <f ca="1">R120-R126</f>
        <v>3304.6875</v>
      </c>
      <c r="S121" s="41">
        <f ca="1">S120-S126</f>
        <v>3375</v>
      </c>
      <c r="T121" s="41">
        <f ca="1">T120-T126</f>
        <v>3867.1875</v>
      </c>
      <c r="U121" s="41">
        <f ca="1">U120-U126</f>
        <v>4218.75</v>
      </c>
      <c r="V121" s="41">
        <f ca="1">V120-V126</f>
        <v>4429.6875</v>
      </c>
      <c r="W121" s="41">
        <f ca="1">W120-W126</f>
        <v>4500</v>
      </c>
      <c r="X121" s="152"/>
      <c r="Y121" s="21"/>
      <c r="Z121" s="21"/>
    </row>
    <row r="122" spans="1:26" ht="15.75" customHeight="1" x14ac:dyDescent="0.45">
      <c r="A122" s="62" t="s">
        <v>73</v>
      </c>
      <c r="B122" s="62" t="str">
        <f>INDEX('Program Inputs'!$B$9:$B$28,MATCH(A122,'Program Inputs'!$A$9:$A$28,0))</f>
        <v>Gigsafe</v>
      </c>
      <c r="C122" s="42" t="s">
        <v>94</v>
      </c>
      <c r="D122" s="41">
        <f ca="1">'Prem Earn'!B124</f>
        <v>7.8124999999999982</v>
      </c>
      <c r="E122" s="41">
        <f ca="1">'Prem Earn'!C124</f>
        <v>23.437499999999993</v>
      </c>
      <c r="F122" s="41">
        <f ca="1">'Prem Earn'!D124</f>
        <v>39.062499999999986</v>
      </c>
      <c r="G122" s="41">
        <f ca="1">'Prem Earn'!E124</f>
        <v>54.687499999999986</v>
      </c>
      <c r="H122" s="41">
        <f ca="1">'Prem Earn'!F124</f>
        <v>65.624999999999986</v>
      </c>
      <c r="I122" s="41">
        <f ca="1">'Prem Earn'!G124</f>
        <v>71.874999999999986</v>
      </c>
      <c r="J122" s="41">
        <f ca="1">'Prem Earn'!H124</f>
        <v>78.124999999999986</v>
      </c>
      <c r="K122" s="41">
        <f ca="1">'Prem Earn'!I124</f>
        <v>84.374999999999986</v>
      </c>
      <c r="L122" s="41">
        <f ca="1">'Prem Earn'!J124</f>
        <v>92.187499999999986</v>
      </c>
      <c r="M122" s="41">
        <f ca="1">'Prem Earn'!K124</f>
        <v>101.56249999999999</v>
      </c>
      <c r="N122" s="41">
        <f ca="1">'Prem Earn'!L124</f>
        <v>110.93749999999997</v>
      </c>
      <c r="O122" s="41">
        <f ca="1">'Prem Earn'!M124</f>
        <v>120.31249999999997</v>
      </c>
      <c r="P122" s="41">
        <f ca="1">'Prem Earn'!N124</f>
        <v>132.81249999999997</v>
      </c>
      <c r="Q122" s="41">
        <f ca="1">'Prem Earn'!O124</f>
        <v>148.43749999999997</v>
      </c>
      <c r="R122" s="41">
        <f ca="1">'Prem Earn'!P124</f>
        <v>164.06249999999997</v>
      </c>
      <c r="S122" s="41">
        <f ca="1">'Prem Earn'!Q124</f>
        <v>179.68749999999997</v>
      </c>
      <c r="T122" s="41">
        <f ca="1">'Prem Earn'!R124</f>
        <v>195.31249999999997</v>
      </c>
      <c r="U122" s="41">
        <f ca="1">'Prem Earn'!S124</f>
        <v>210.93749999999997</v>
      </c>
      <c r="V122" s="41">
        <f ca="1">'Prem Earn'!T124</f>
        <v>226.56249999999994</v>
      </c>
      <c r="W122" s="41">
        <f ca="1">'Prem Earn'!U124</f>
        <v>242.18749999999994</v>
      </c>
      <c r="X122" s="21"/>
      <c r="Y122" s="21"/>
      <c r="Z122" s="21"/>
    </row>
    <row r="123" spans="1:26" ht="15.75" customHeight="1" x14ac:dyDescent="0.45">
      <c r="A123" s="62" t="s">
        <v>73</v>
      </c>
      <c r="B123" s="62" t="str">
        <f>INDEX('Program Inputs'!$B$9:$B$28,MATCH(A123,'Program Inputs'!$A$9:$A$28,0))</f>
        <v>Gigsafe</v>
      </c>
      <c r="C123" s="42" t="s">
        <v>8</v>
      </c>
      <c r="D123" s="41">
        <f ca="1">D122*D108</f>
        <v>4.6874999999999991</v>
      </c>
      <c r="E123" s="41">
        <f ca="1">E122*E108</f>
        <v>14.062499999999995</v>
      </c>
      <c r="F123" s="41">
        <f ca="1">F122*F108</f>
        <v>23.437499999999989</v>
      </c>
      <c r="G123" s="41">
        <f ca="1">G122*G108</f>
        <v>32.812499999999993</v>
      </c>
      <c r="H123" s="41">
        <f ca="1">H122*H108</f>
        <v>39.374999999999993</v>
      </c>
      <c r="I123" s="41">
        <f ca="1">I122*I108</f>
        <v>43.124999999999993</v>
      </c>
      <c r="J123" s="41">
        <f ca="1">J122*J108</f>
        <v>46.874999999999993</v>
      </c>
      <c r="K123" s="41">
        <f ca="1">K122*K108</f>
        <v>50.624999999999993</v>
      </c>
      <c r="L123" s="41">
        <f ca="1">L122*L108</f>
        <v>55.312499999999993</v>
      </c>
      <c r="M123" s="41">
        <f ca="1">M122*M108</f>
        <v>60.937499999999986</v>
      </c>
      <c r="N123" s="41">
        <f ca="1">N122*N108</f>
        <v>66.562499999999986</v>
      </c>
      <c r="O123" s="41">
        <f ca="1">O122*O108</f>
        <v>72.187499999999986</v>
      </c>
      <c r="P123" s="41">
        <f ca="1">P122*P108</f>
        <v>79.687499999999986</v>
      </c>
      <c r="Q123" s="41">
        <f ca="1">Q122*Q108</f>
        <v>89.062499999999986</v>
      </c>
      <c r="R123" s="41">
        <f ca="1">R122*R108</f>
        <v>98.437499999999986</v>
      </c>
      <c r="S123" s="41">
        <f ca="1">S122*S108</f>
        <v>107.81249999999999</v>
      </c>
      <c r="T123" s="41">
        <f ca="1">T122*T108</f>
        <v>117.18749999999997</v>
      </c>
      <c r="U123" s="41">
        <f ca="1">U122*U108</f>
        <v>126.56249999999997</v>
      </c>
      <c r="V123" s="41">
        <f ca="1">V122*V108</f>
        <v>135.93749999999997</v>
      </c>
      <c r="W123" s="41">
        <f ca="1">W122*W108</f>
        <v>145.31249999999997</v>
      </c>
      <c r="X123" s="21"/>
      <c r="Y123" s="21"/>
      <c r="Z123" s="21"/>
    </row>
    <row r="124" spans="1:26" ht="15.75" customHeight="1" x14ac:dyDescent="0.45">
      <c r="A124" s="62" t="s">
        <v>73</v>
      </c>
      <c r="B124" s="62" t="str">
        <f>INDEX('Program Inputs'!$B$9:$B$28,MATCH(A124,'Program Inputs'!$A$9:$A$28,0))</f>
        <v>Gigsafe</v>
      </c>
      <c r="C124" s="42" t="s">
        <v>183</v>
      </c>
      <c r="D124" s="41">
        <f>SUM($D115:D115)</f>
        <v>62.499999999999986</v>
      </c>
      <c r="E124" s="41">
        <f>SUM($D115:E115)</f>
        <v>124.99999999999997</v>
      </c>
      <c r="F124" s="41">
        <f>SUM($D115:F115)</f>
        <v>187.49999999999994</v>
      </c>
      <c r="G124" s="41">
        <f>SUM($D115:G115)</f>
        <v>249.99999999999994</v>
      </c>
      <c r="H124" s="41">
        <f>SUM($D115:H115)</f>
        <v>337.49999999999994</v>
      </c>
      <c r="I124" s="41">
        <f>SUM($D115:I115)</f>
        <v>424.99999999999994</v>
      </c>
      <c r="J124" s="41">
        <f>SUM($D115:J115)</f>
        <v>512.49999999999989</v>
      </c>
      <c r="K124" s="41">
        <f>SUM($D115:K115)</f>
        <v>599.99999999999989</v>
      </c>
      <c r="L124" s="41">
        <f>SUM($D115:L115)</f>
        <v>724.99999999999989</v>
      </c>
      <c r="M124" s="41">
        <f>SUM($D115:M115)</f>
        <v>849.99999999999989</v>
      </c>
      <c r="N124" s="41">
        <f>SUM($D115:N115)</f>
        <v>974.99999999999989</v>
      </c>
      <c r="O124" s="41">
        <f>SUM($D115:O115)</f>
        <v>1099.9999999999998</v>
      </c>
      <c r="P124" s="41">
        <f>SUM($D115:P115)</f>
        <v>1287.4999999999998</v>
      </c>
      <c r="Q124" s="41">
        <f>SUM($D115:Q115)</f>
        <v>1474.9999999999998</v>
      </c>
      <c r="R124" s="41">
        <f>SUM($D115:R115)</f>
        <v>1662.4999999999998</v>
      </c>
      <c r="S124" s="41">
        <f>SUM($D115:S115)</f>
        <v>1849.9999999999998</v>
      </c>
      <c r="T124" s="41">
        <f>SUM($D115:T115)</f>
        <v>2099.9999999999995</v>
      </c>
      <c r="U124" s="41">
        <f>SUM($D115:U115)</f>
        <v>2349.9999999999995</v>
      </c>
      <c r="V124" s="41">
        <f>SUM($D115:V115)</f>
        <v>2599.9999999999995</v>
      </c>
      <c r="W124" s="41">
        <f>SUM($D115:W115)</f>
        <v>2849.9999999999995</v>
      </c>
      <c r="X124" s="21"/>
      <c r="Y124" s="21"/>
      <c r="Z124" s="21"/>
    </row>
    <row r="125" spans="1:26" ht="15.75" customHeight="1" x14ac:dyDescent="0.45">
      <c r="A125" s="62" t="s">
        <v>73</v>
      </c>
      <c r="B125" s="62" t="str">
        <f>INDEX('Program Inputs'!$B$9:$B$28,MATCH(A125,'Program Inputs'!$A$9:$A$28,0))</f>
        <v>Gigsafe</v>
      </c>
      <c r="C125" s="42" t="s">
        <v>184</v>
      </c>
      <c r="D125" s="41">
        <f ca="1">SUM($D122:D122)</f>
        <v>7.8124999999999982</v>
      </c>
      <c r="E125" s="41">
        <f ca="1">SUM($D122:E122)</f>
        <v>31.249999999999993</v>
      </c>
      <c r="F125" s="41">
        <f ca="1">SUM($D122:F122)</f>
        <v>70.312499999999972</v>
      </c>
      <c r="G125" s="41">
        <f ca="1">SUM($D122:G122)</f>
        <v>124.99999999999996</v>
      </c>
      <c r="H125" s="41">
        <f ca="1">SUM($D122:H122)</f>
        <v>190.62499999999994</v>
      </c>
      <c r="I125" s="41">
        <f ca="1">SUM($D122:I122)</f>
        <v>262.49999999999994</v>
      </c>
      <c r="J125" s="41">
        <f ca="1">SUM($D122:J122)</f>
        <v>340.62499999999994</v>
      </c>
      <c r="K125" s="41">
        <f ca="1">SUM($D122:K122)</f>
        <v>424.99999999999994</v>
      </c>
      <c r="L125" s="41">
        <f ca="1">SUM($D122:L122)</f>
        <v>517.18749999999989</v>
      </c>
      <c r="M125" s="41">
        <f ca="1">SUM($D122:M122)</f>
        <v>618.74999999999989</v>
      </c>
      <c r="N125" s="41">
        <f ca="1">SUM($D122:N122)</f>
        <v>729.68749999999989</v>
      </c>
      <c r="O125" s="41">
        <f ca="1">SUM($D122:O122)</f>
        <v>849.99999999999989</v>
      </c>
      <c r="P125" s="41">
        <f ca="1">SUM($D122:P122)</f>
        <v>982.81249999999989</v>
      </c>
      <c r="Q125" s="41">
        <f ca="1">SUM($D122:Q122)</f>
        <v>1131.2499999999998</v>
      </c>
      <c r="R125" s="41">
        <f ca="1">SUM($D122:R122)</f>
        <v>1295.3124999999998</v>
      </c>
      <c r="S125" s="41">
        <f ca="1">SUM($D122:S122)</f>
        <v>1474.9999999999998</v>
      </c>
      <c r="T125" s="41">
        <f ca="1">SUM($D122:T122)</f>
        <v>1670.3124999999998</v>
      </c>
      <c r="U125" s="41">
        <f ca="1">SUM($D122:U122)</f>
        <v>1881.2499999999998</v>
      </c>
      <c r="V125" s="41">
        <f ca="1">SUM($D122:V122)</f>
        <v>2107.8124999999995</v>
      </c>
      <c r="W125" s="41">
        <f ca="1">SUM($D122:W122)</f>
        <v>2349.9999999999995</v>
      </c>
      <c r="X125" s="21"/>
      <c r="Y125" s="21"/>
      <c r="Z125" s="21"/>
    </row>
    <row r="126" spans="1:26" ht="15.75" customHeight="1" x14ac:dyDescent="0.45">
      <c r="A126" s="62" t="s">
        <v>73</v>
      </c>
      <c r="B126" s="62" t="str">
        <f>INDEX('Program Inputs'!$B$9:$B$28,MATCH(A126,'Program Inputs'!$A$9:$A$28,0))</f>
        <v>Gigsafe</v>
      </c>
      <c r="C126" s="42" t="s">
        <v>526</v>
      </c>
      <c r="D126" s="41">
        <f ca="1">D124-D125</f>
        <v>54.687499999999986</v>
      </c>
      <c r="E126" s="41">
        <f ca="1">E124-E125</f>
        <v>93.749999999999972</v>
      </c>
      <c r="F126" s="41">
        <f ca="1">F124-F125</f>
        <v>117.18749999999997</v>
      </c>
      <c r="G126" s="41">
        <f ca="1">G124-G125</f>
        <v>124.99999999999999</v>
      </c>
      <c r="H126" s="41">
        <f ca="1">H124-H125</f>
        <v>146.875</v>
      </c>
      <c r="I126" s="41">
        <f ca="1">I124-I125</f>
        <v>162.5</v>
      </c>
      <c r="J126" s="41">
        <f ca="1">J124-J125</f>
        <v>171.87499999999994</v>
      </c>
      <c r="K126" s="41">
        <f ca="1">K124-K125</f>
        <v>174.99999999999994</v>
      </c>
      <c r="L126" s="41">
        <f ca="1">L124-L125</f>
        <v>207.8125</v>
      </c>
      <c r="M126" s="41">
        <f ca="1">M124-M125</f>
        <v>231.25</v>
      </c>
      <c r="N126" s="41">
        <f ca="1">N124-N125</f>
        <v>245.3125</v>
      </c>
      <c r="O126" s="41">
        <f ca="1">O124-O125</f>
        <v>249.99999999999989</v>
      </c>
      <c r="P126" s="41">
        <f ca="1">P124-P125</f>
        <v>304.68749999999989</v>
      </c>
      <c r="Q126" s="41">
        <f ca="1">Q124-Q125</f>
        <v>343.75</v>
      </c>
      <c r="R126" s="41">
        <f ca="1">R124-R125</f>
        <v>367.1875</v>
      </c>
      <c r="S126" s="41">
        <f ca="1">S124-S125</f>
        <v>375</v>
      </c>
      <c r="T126" s="41">
        <f ca="1">T124-T125</f>
        <v>429.68749999999977</v>
      </c>
      <c r="U126" s="41">
        <f ca="1">U124-U125</f>
        <v>468.74999999999977</v>
      </c>
      <c r="V126" s="41">
        <f ca="1">V124-V125</f>
        <v>492.1875</v>
      </c>
      <c r="W126" s="41">
        <f ca="1">W124-W125</f>
        <v>500</v>
      </c>
      <c r="X126" s="152"/>
      <c r="Y126" s="21"/>
      <c r="Z126" s="21"/>
    </row>
    <row r="127" spans="1:26" ht="15.75" customHeight="1" x14ac:dyDescent="0.45">
      <c r="A127" s="140" t="s">
        <v>77</v>
      </c>
      <c r="B127" s="140" t="str">
        <f>INDEX('Program Inputs'!$B$9:$B$28,MATCH(A127,'Program Inputs'!$A$9:$A$28,0))</f>
        <v>Leaselock</v>
      </c>
      <c r="C127" s="141" t="s">
        <v>91</v>
      </c>
      <c r="D127" s="142">
        <f>SUMIFS('Program Inputs'!$C:$C,'Program Inputs'!$A:$A,'Program Qtrly'!$A127)/4</f>
        <v>2500</v>
      </c>
      <c r="E127" s="142">
        <f>SUMIFS('Program Inputs'!$C:$C,'Program Inputs'!$A:$A,'Program Qtrly'!$A127)/4</f>
        <v>2500</v>
      </c>
      <c r="F127" s="142">
        <f>SUMIFS('Program Inputs'!$C:$C,'Program Inputs'!$A:$A,'Program Qtrly'!$A127)/4</f>
        <v>2500</v>
      </c>
      <c r="G127" s="142">
        <f>SUMIFS('Program Inputs'!$C:$C,'Program Inputs'!$A:$A,'Program Qtrly'!$A127)/4</f>
        <v>2500</v>
      </c>
      <c r="H127" s="142">
        <f>SUMIFS('Program Inputs'!$D:$D,'Program Inputs'!$A:$A,'Program Qtrly'!$A127)/4</f>
        <v>3750</v>
      </c>
      <c r="I127" s="142">
        <f>SUMIFS('Program Inputs'!$D:$D,'Program Inputs'!$A:$A,'Program Qtrly'!$A127)/4</f>
        <v>3750</v>
      </c>
      <c r="J127" s="142">
        <f>SUMIFS('Program Inputs'!$D:$D,'Program Inputs'!$A:$A,'Program Qtrly'!$A127)/4</f>
        <v>3750</v>
      </c>
      <c r="K127" s="142">
        <f>SUMIFS('Program Inputs'!$D:$D,'Program Inputs'!$A:$A,'Program Qtrly'!$A127)/4</f>
        <v>3750</v>
      </c>
      <c r="L127" s="142">
        <f>SUMIFS('Program Inputs'!$E:$E,'Program Inputs'!$A:$A,'Program Qtrly'!$A127)/4</f>
        <v>5000</v>
      </c>
      <c r="M127" s="142">
        <f>SUMIFS('Program Inputs'!$E:$E,'Program Inputs'!$A:$A,'Program Qtrly'!$A127)/4</f>
        <v>5000</v>
      </c>
      <c r="N127" s="142">
        <f>SUMIFS('Program Inputs'!$E:$E,'Program Inputs'!$A:$A,'Program Qtrly'!$A127)/4</f>
        <v>5000</v>
      </c>
      <c r="O127" s="142">
        <f>SUMIFS('Program Inputs'!$E:$E,'Program Inputs'!$A:$A,'Program Qtrly'!$A127)/4</f>
        <v>5000</v>
      </c>
      <c r="P127" s="142">
        <f>SUMIFS('Program Inputs'!$F:$F,'Program Inputs'!$A:$A,'Program Qtrly'!$A127)/4</f>
        <v>6250</v>
      </c>
      <c r="Q127" s="142">
        <f>SUMIFS('Program Inputs'!$F:$F,'Program Inputs'!$A:$A,'Program Qtrly'!$A127)/4</f>
        <v>6250</v>
      </c>
      <c r="R127" s="142">
        <f>SUMIFS('Program Inputs'!$F:$F,'Program Inputs'!$A:$A,'Program Qtrly'!$A127)/4</f>
        <v>6250</v>
      </c>
      <c r="S127" s="142">
        <f>SUMIFS('Program Inputs'!$F:$F,'Program Inputs'!$A:$A,'Program Qtrly'!$A127)/4</f>
        <v>6250</v>
      </c>
      <c r="T127" s="142">
        <f>SUMIFS('Program Inputs'!$G:$G,'Program Inputs'!$A:$A,'Program Qtrly'!$A127)/4</f>
        <v>7500</v>
      </c>
      <c r="U127" s="142">
        <f>SUMIFS('Program Inputs'!$G:$G,'Program Inputs'!$A:$A,'Program Qtrly'!$A127)/4</f>
        <v>7500</v>
      </c>
      <c r="V127" s="142">
        <f>SUMIFS('Program Inputs'!$G:$G,'Program Inputs'!$A:$A,'Program Qtrly'!$A127)/4</f>
        <v>7500</v>
      </c>
      <c r="W127" s="142">
        <f>SUMIFS('Program Inputs'!$G:$G,'Program Inputs'!$A:$A,'Program Qtrly'!$A127)/4</f>
        <v>7500</v>
      </c>
      <c r="X127" s="21"/>
      <c r="Y127" s="21"/>
      <c r="Z127" s="21"/>
    </row>
    <row r="128" spans="1:26" ht="15.75" customHeight="1" x14ac:dyDescent="0.45">
      <c r="A128" s="62" t="s">
        <v>77</v>
      </c>
      <c r="B128" s="62" t="str">
        <f>INDEX('Program Inputs'!$B$9:$B$28,MATCH(A128,'Program Inputs'!$A$9:$A$28,0))</f>
        <v>Leaselock</v>
      </c>
      <c r="C128" s="29" t="s">
        <v>92</v>
      </c>
      <c r="D128" s="31">
        <f>SUMIFS('Program Inputs'!$H:$H,'Program Inputs'!$A:$A,'Program Qtrly'!$A128)</f>
        <v>0.6</v>
      </c>
      <c r="E128" s="31">
        <f>D128</f>
        <v>0.6</v>
      </c>
      <c r="F128" s="31">
        <f>E128</f>
        <v>0.6</v>
      </c>
      <c r="G128" s="31">
        <f>F128</f>
        <v>0.6</v>
      </c>
      <c r="H128" s="31">
        <f>G128</f>
        <v>0.6</v>
      </c>
      <c r="I128" s="31">
        <f>H128</f>
        <v>0.6</v>
      </c>
      <c r="J128" s="31">
        <f>I128</f>
        <v>0.6</v>
      </c>
      <c r="K128" s="31">
        <f>J128</f>
        <v>0.6</v>
      </c>
      <c r="L128" s="31">
        <f>K128</f>
        <v>0.6</v>
      </c>
      <c r="M128" s="31">
        <f>L128</f>
        <v>0.6</v>
      </c>
      <c r="N128" s="31">
        <f>M128</f>
        <v>0.6</v>
      </c>
      <c r="O128" s="31">
        <f>N128</f>
        <v>0.6</v>
      </c>
      <c r="P128" s="31">
        <f>O128</f>
        <v>0.6</v>
      </c>
      <c r="Q128" s="31">
        <f>P128</f>
        <v>0.6</v>
      </c>
      <c r="R128" s="31">
        <f>Q128</f>
        <v>0.6</v>
      </c>
      <c r="S128" s="31">
        <f>R128</f>
        <v>0.6</v>
      </c>
      <c r="T128" s="31">
        <f>S128</f>
        <v>0.6</v>
      </c>
      <c r="U128" s="31">
        <f>T128</f>
        <v>0.6</v>
      </c>
      <c r="V128" s="31">
        <f>U128</f>
        <v>0.6</v>
      </c>
      <c r="W128" s="31">
        <f>V128</f>
        <v>0.6</v>
      </c>
      <c r="X128" s="21"/>
      <c r="Y128" s="21"/>
      <c r="Z128" s="21"/>
    </row>
    <row r="129" spans="1:26" ht="15.75" customHeight="1" x14ac:dyDescent="0.45">
      <c r="A129" s="62" t="s">
        <v>77</v>
      </c>
      <c r="B129" s="62" t="str">
        <f>INDEX('Program Inputs'!$B$9:$B$28,MATCH(A129,'Program Inputs'!$A$9:$A$28,0))</f>
        <v>Leaselock</v>
      </c>
      <c r="C129" s="43" t="s">
        <v>96</v>
      </c>
      <c r="D129" s="31">
        <f>SUMIFS('Program Inputs'!$I:$I,'Program Inputs'!$A:$A,'Program Qtrly'!$A129)</f>
        <v>0.9</v>
      </c>
      <c r="E129" s="31">
        <f>D129</f>
        <v>0.9</v>
      </c>
      <c r="F129" s="31">
        <f>E129</f>
        <v>0.9</v>
      </c>
      <c r="G129" s="31">
        <f>F129</f>
        <v>0.9</v>
      </c>
      <c r="H129" s="31">
        <f>G129</f>
        <v>0.9</v>
      </c>
      <c r="I129" s="31">
        <f>H129</f>
        <v>0.9</v>
      </c>
      <c r="J129" s="31">
        <f>I129</f>
        <v>0.9</v>
      </c>
      <c r="K129" s="31">
        <f>J129</f>
        <v>0.9</v>
      </c>
      <c r="L129" s="31">
        <f>K129</f>
        <v>0.9</v>
      </c>
      <c r="M129" s="31">
        <f>L129</f>
        <v>0.9</v>
      </c>
      <c r="N129" s="31">
        <f>M129</f>
        <v>0.9</v>
      </c>
      <c r="O129" s="31">
        <f>N129</f>
        <v>0.9</v>
      </c>
      <c r="P129" s="31">
        <f>O129</f>
        <v>0.9</v>
      </c>
      <c r="Q129" s="31">
        <f>P129</f>
        <v>0.9</v>
      </c>
      <c r="R129" s="31">
        <f>Q129</f>
        <v>0.9</v>
      </c>
      <c r="S129" s="31">
        <f>R129</f>
        <v>0.9</v>
      </c>
      <c r="T129" s="31">
        <f>S129</f>
        <v>0.9</v>
      </c>
      <c r="U129" s="31">
        <f>T129</f>
        <v>0.9</v>
      </c>
      <c r="V129" s="31">
        <f>U129</f>
        <v>0.9</v>
      </c>
      <c r="W129" s="31">
        <f>V129</f>
        <v>0.9</v>
      </c>
      <c r="X129" s="21"/>
      <c r="Y129" s="21"/>
      <c r="Z129" s="21"/>
    </row>
    <row r="130" spans="1:26" ht="15.75" customHeight="1" x14ac:dyDescent="0.45">
      <c r="A130" s="62" t="s">
        <v>77</v>
      </c>
      <c r="B130" s="62" t="str">
        <f>INDEX('Program Inputs'!$B$9:$B$28,MATCH(A130,'Program Inputs'!$A$9:$A$28,0))</f>
        <v>Leaselock</v>
      </c>
      <c r="C130" s="43" t="s">
        <v>166</v>
      </c>
      <c r="D130" s="31">
        <f>SUMIFS('Program Inputs'!$J:$J,'Program Inputs'!$A:$A,'Program Qtrly'!$A130)</f>
        <v>0.45</v>
      </c>
      <c r="E130" s="31">
        <f>D130</f>
        <v>0.45</v>
      </c>
      <c r="F130" s="31">
        <f>E130</f>
        <v>0.45</v>
      </c>
      <c r="G130" s="31">
        <f>F130</f>
        <v>0.45</v>
      </c>
      <c r="H130" s="31">
        <f>G130</f>
        <v>0.45</v>
      </c>
      <c r="I130" s="31">
        <f>H130</f>
        <v>0.45</v>
      </c>
      <c r="J130" s="31">
        <f>I130</f>
        <v>0.45</v>
      </c>
      <c r="K130" s="31">
        <f>J130</f>
        <v>0.45</v>
      </c>
      <c r="L130" s="31">
        <f>K130</f>
        <v>0.45</v>
      </c>
      <c r="M130" s="31">
        <f>L130</f>
        <v>0.45</v>
      </c>
      <c r="N130" s="31">
        <f>M130</f>
        <v>0.45</v>
      </c>
      <c r="O130" s="31">
        <f>N130</f>
        <v>0.45</v>
      </c>
      <c r="P130" s="31">
        <f>O130</f>
        <v>0.45</v>
      </c>
      <c r="Q130" s="31">
        <f>P130</f>
        <v>0.45</v>
      </c>
      <c r="R130" s="31">
        <f>Q130</f>
        <v>0.45</v>
      </c>
      <c r="S130" s="31">
        <f>R130</f>
        <v>0.45</v>
      </c>
      <c r="T130" s="31">
        <f>S130</f>
        <v>0.45</v>
      </c>
      <c r="U130" s="31">
        <f>T130</f>
        <v>0.45</v>
      </c>
      <c r="V130" s="31">
        <f>U130</f>
        <v>0.45</v>
      </c>
      <c r="W130" s="31">
        <f>V130</f>
        <v>0.45</v>
      </c>
      <c r="X130" s="21"/>
      <c r="Y130" s="21"/>
      <c r="Z130" s="21"/>
    </row>
    <row r="131" spans="1:26" ht="15.75" customHeight="1" x14ac:dyDescent="0.45">
      <c r="A131" s="62" t="s">
        <v>77</v>
      </c>
      <c r="B131" s="62" t="str">
        <f>INDEX('Program Inputs'!$B$9:$B$28,MATCH(A131,'Program Inputs'!$A$9:$A$28,0))</f>
        <v>Leaselock</v>
      </c>
      <c r="C131" s="29" t="s">
        <v>27</v>
      </c>
      <c r="D131" s="31">
        <f>SUMIFS('Program Inputs'!$K:$K,'Program Inputs'!$A:$A,'Program Qtrly'!$A131)</f>
        <v>0.05</v>
      </c>
      <c r="E131" s="31">
        <f>D131</f>
        <v>0.05</v>
      </c>
      <c r="F131" s="31">
        <f>E131</f>
        <v>0.05</v>
      </c>
      <c r="G131" s="31">
        <f>F131</f>
        <v>0.05</v>
      </c>
      <c r="H131" s="31">
        <f>G131</f>
        <v>0.05</v>
      </c>
      <c r="I131" s="31">
        <f>H131</f>
        <v>0.05</v>
      </c>
      <c r="J131" s="31">
        <f>I131</f>
        <v>0.05</v>
      </c>
      <c r="K131" s="31">
        <f>J131</f>
        <v>0.05</v>
      </c>
      <c r="L131" s="31">
        <f>K131</f>
        <v>0.05</v>
      </c>
      <c r="M131" s="31">
        <f>L131</f>
        <v>0.05</v>
      </c>
      <c r="N131" s="31">
        <f>M131</f>
        <v>0.05</v>
      </c>
      <c r="O131" s="31">
        <f>N131</f>
        <v>0.05</v>
      </c>
      <c r="P131" s="31">
        <f>O131</f>
        <v>0.05</v>
      </c>
      <c r="Q131" s="31">
        <f>P131</f>
        <v>0.05</v>
      </c>
      <c r="R131" s="31">
        <f>Q131</f>
        <v>0.05</v>
      </c>
      <c r="S131" s="31">
        <f>R131</f>
        <v>0.05</v>
      </c>
      <c r="T131" s="31">
        <f>S131</f>
        <v>0.05</v>
      </c>
      <c r="U131" s="31">
        <f>T131</f>
        <v>0.05</v>
      </c>
      <c r="V131" s="31">
        <f>U131</f>
        <v>0.05</v>
      </c>
      <c r="W131" s="31">
        <f>V131</f>
        <v>0.05</v>
      </c>
      <c r="X131" s="21"/>
      <c r="Y131" s="21"/>
      <c r="Z131" s="21"/>
    </row>
    <row r="132" spans="1:26" ht="15.75" customHeight="1" x14ac:dyDescent="0.45">
      <c r="A132" s="62" t="s">
        <v>77</v>
      </c>
      <c r="B132" s="62" t="str">
        <f>INDEX('Program Inputs'!$B$9:$B$28,MATCH(A132,'Program Inputs'!$A$9:$A$28,0))</f>
        <v>Leaselock</v>
      </c>
      <c r="C132" s="43" t="s">
        <v>165</v>
      </c>
      <c r="D132" s="114">
        <f>D130+D131</f>
        <v>0.5</v>
      </c>
      <c r="E132" s="114">
        <f>E130+E131</f>
        <v>0.5</v>
      </c>
      <c r="F132" s="114">
        <f>F130+F131</f>
        <v>0.5</v>
      </c>
      <c r="G132" s="114">
        <f>G130+G131</f>
        <v>0.5</v>
      </c>
      <c r="H132" s="114">
        <f>H130+H131</f>
        <v>0.5</v>
      </c>
      <c r="I132" s="114">
        <f>I130+I131</f>
        <v>0.5</v>
      </c>
      <c r="J132" s="114">
        <f>J130+J131</f>
        <v>0.5</v>
      </c>
      <c r="K132" s="114">
        <f>K130+K131</f>
        <v>0.5</v>
      </c>
      <c r="L132" s="114">
        <f>L130+L131</f>
        <v>0.5</v>
      </c>
      <c r="M132" s="114">
        <f>M130+M131</f>
        <v>0.5</v>
      </c>
      <c r="N132" s="114">
        <f>N130+N131</f>
        <v>0.5</v>
      </c>
      <c r="O132" s="114">
        <f>O130+O131</f>
        <v>0.5</v>
      </c>
      <c r="P132" s="114">
        <f>P130+P131</f>
        <v>0.5</v>
      </c>
      <c r="Q132" s="114">
        <f>Q130+Q131</f>
        <v>0.5</v>
      </c>
      <c r="R132" s="114">
        <f>R130+R131</f>
        <v>0.5</v>
      </c>
      <c r="S132" s="114">
        <f>S130+S131</f>
        <v>0.5</v>
      </c>
      <c r="T132" s="114">
        <f>T130+T131</f>
        <v>0.5</v>
      </c>
      <c r="U132" s="114">
        <f>U130+U131</f>
        <v>0.5</v>
      </c>
      <c r="V132" s="114">
        <f>V130+V131</f>
        <v>0.5</v>
      </c>
      <c r="W132" s="114">
        <f>W130+W131</f>
        <v>0.5</v>
      </c>
      <c r="X132" s="21"/>
      <c r="Y132" s="21"/>
      <c r="Z132" s="21"/>
    </row>
    <row r="133" spans="1:26" ht="15.75" customHeight="1" x14ac:dyDescent="0.45">
      <c r="A133" s="62" t="s">
        <v>77</v>
      </c>
      <c r="B133" s="62" t="str">
        <f>INDEX('Program Inputs'!$B$9:$B$28,MATCH(A133,'Program Inputs'!$A$9:$A$28,0))</f>
        <v>Leaselock</v>
      </c>
      <c r="C133" s="43" t="s">
        <v>168</v>
      </c>
      <c r="D133" s="41">
        <f>D127*(1-D129)*D130</f>
        <v>112.49999999999997</v>
      </c>
      <c r="E133" s="41">
        <f>E127*(1-E129)*E130</f>
        <v>112.49999999999997</v>
      </c>
      <c r="F133" s="41">
        <f>F127*(1-F129)*F130</f>
        <v>112.49999999999997</v>
      </c>
      <c r="G133" s="41">
        <f>G127*(1-G129)*G130</f>
        <v>112.49999999999997</v>
      </c>
      <c r="H133" s="41">
        <f>H127*(1-H129)*H130</f>
        <v>168.74999999999997</v>
      </c>
      <c r="I133" s="41">
        <f>I127*(1-I129)*I130</f>
        <v>168.74999999999997</v>
      </c>
      <c r="J133" s="41">
        <f>J127*(1-J129)*J130</f>
        <v>168.74999999999997</v>
      </c>
      <c r="K133" s="41">
        <f>K127*(1-K129)*K130</f>
        <v>168.74999999999997</v>
      </c>
      <c r="L133" s="41">
        <f>L127*(1-L129)*L130</f>
        <v>224.99999999999994</v>
      </c>
      <c r="M133" s="41">
        <f>M127*(1-M129)*M130</f>
        <v>224.99999999999994</v>
      </c>
      <c r="N133" s="41">
        <f>N127*(1-N129)*N130</f>
        <v>224.99999999999994</v>
      </c>
      <c r="O133" s="41">
        <f>O127*(1-O129)*O130</f>
        <v>224.99999999999994</v>
      </c>
      <c r="P133" s="41">
        <f>P127*(1-P129)*P130</f>
        <v>281.24999999999994</v>
      </c>
      <c r="Q133" s="41">
        <f>Q127*(1-Q129)*Q130</f>
        <v>281.24999999999994</v>
      </c>
      <c r="R133" s="41">
        <f>R127*(1-R129)*R130</f>
        <v>281.24999999999994</v>
      </c>
      <c r="S133" s="41">
        <f>S127*(1-S129)*S130</f>
        <v>281.24999999999994</v>
      </c>
      <c r="T133" s="41">
        <f>T127*(1-T129)*T130</f>
        <v>337.49999999999994</v>
      </c>
      <c r="U133" s="41">
        <f>U127*(1-U129)*U130</f>
        <v>337.49999999999994</v>
      </c>
      <c r="V133" s="41">
        <f>V127*(1-V129)*V130</f>
        <v>337.49999999999994</v>
      </c>
      <c r="W133" s="41">
        <f>W127*(1-W129)*W130</f>
        <v>337.49999999999994</v>
      </c>
      <c r="X133" s="21"/>
      <c r="Y133" s="21"/>
      <c r="Z133" s="21"/>
    </row>
    <row r="134" spans="1:26" ht="15.75" customHeight="1" x14ac:dyDescent="0.45">
      <c r="A134" s="62" t="s">
        <v>77</v>
      </c>
      <c r="B134" s="62" t="str">
        <f>INDEX('Program Inputs'!$B$9:$B$28,MATCH(A134,'Program Inputs'!$A$9:$A$28,0))</f>
        <v>Leaselock</v>
      </c>
      <c r="C134" s="43" t="s">
        <v>167</v>
      </c>
      <c r="D134" s="41">
        <f>D131*D136</f>
        <v>112.5</v>
      </c>
      <c r="E134" s="41">
        <f>E131*E136</f>
        <v>112.5</v>
      </c>
      <c r="F134" s="41">
        <f>F131*F136</f>
        <v>112.5</v>
      </c>
      <c r="G134" s="41">
        <f>G131*G136</f>
        <v>112.5</v>
      </c>
      <c r="H134" s="41">
        <f>H131*H136</f>
        <v>168.75</v>
      </c>
      <c r="I134" s="41">
        <f>I131*I136</f>
        <v>168.75</v>
      </c>
      <c r="J134" s="41">
        <f>J131*J136</f>
        <v>168.75</v>
      </c>
      <c r="K134" s="41">
        <f>K131*K136</f>
        <v>168.75</v>
      </c>
      <c r="L134" s="41">
        <f>L131*L136</f>
        <v>225</v>
      </c>
      <c r="M134" s="41">
        <f>M131*M136</f>
        <v>225</v>
      </c>
      <c r="N134" s="41">
        <f>N131*N136</f>
        <v>225</v>
      </c>
      <c r="O134" s="41">
        <f>O131*O136</f>
        <v>225</v>
      </c>
      <c r="P134" s="41">
        <f>P131*P136</f>
        <v>281.25</v>
      </c>
      <c r="Q134" s="41">
        <f>Q131*Q136</f>
        <v>281.25</v>
      </c>
      <c r="R134" s="41">
        <f>R131*R136</f>
        <v>281.25</v>
      </c>
      <c r="S134" s="41">
        <f>S131*S136</f>
        <v>281.25</v>
      </c>
      <c r="T134" s="41">
        <f>T131*T136</f>
        <v>337.5</v>
      </c>
      <c r="U134" s="41">
        <f>U131*U136</f>
        <v>337.5</v>
      </c>
      <c r="V134" s="41">
        <f>V131*V136</f>
        <v>337.5</v>
      </c>
      <c r="W134" s="41">
        <f>W131*W136</f>
        <v>337.5</v>
      </c>
      <c r="X134" s="21"/>
      <c r="Y134" s="21"/>
      <c r="Z134" s="21"/>
    </row>
    <row r="135" spans="1:26" ht="15.75" customHeight="1" x14ac:dyDescent="0.45">
      <c r="A135" s="62" t="s">
        <v>77</v>
      </c>
      <c r="B135" s="62" t="str">
        <f>INDEX('Program Inputs'!$B$9:$B$28,MATCH(A135,'Program Inputs'!$A$9:$A$28,0))</f>
        <v>Leaselock</v>
      </c>
      <c r="C135" s="43" t="s">
        <v>99</v>
      </c>
      <c r="D135" s="41">
        <f>D127*(1-D129)</f>
        <v>249.99999999999994</v>
      </c>
      <c r="E135" s="41">
        <f>E127*(1-E129)</f>
        <v>249.99999999999994</v>
      </c>
      <c r="F135" s="41">
        <f>F127*(1-F129)</f>
        <v>249.99999999999994</v>
      </c>
      <c r="G135" s="41">
        <f>G127*(1-G129)</f>
        <v>249.99999999999994</v>
      </c>
      <c r="H135" s="41">
        <f>H127*(1-H129)</f>
        <v>374.99999999999994</v>
      </c>
      <c r="I135" s="41">
        <f>I127*(1-I129)</f>
        <v>374.99999999999994</v>
      </c>
      <c r="J135" s="41">
        <f>J127*(1-J129)</f>
        <v>374.99999999999994</v>
      </c>
      <c r="K135" s="41">
        <f>K127*(1-K129)</f>
        <v>374.99999999999994</v>
      </c>
      <c r="L135" s="41">
        <f>L127*(1-L129)</f>
        <v>499.99999999999989</v>
      </c>
      <c r="M135" s="41">
        <f>M127*(1-M129)</f>
        <v>499.99999999999989</v>
      </c>
      <c r="N135" s="41">
        <f>N127*(1-N129)</f>
        <v>499.99999999999989</v>
      </c>
      <c r="O135" s="41">
        <f>O127*(1-O129)</f>
        <v>499.99999999999989</v>
      </c>
      <c r="P135" s="41">
        <f>P127*(1-P129)</f>
        <v>624.99999999999989</v>
      </c>
      <c r="Q135" s="41">
        <f>Q127*(1-Q129)</f>
        <v>624.99999999999989</v>
      </c>
      <c r="R135" s="41">
        <f>R127*(1-R129)</f>
        <v>624.99999999999989</v>
      </c>
      <c r="S135" s="41">
        <f>S127*(1-S129)</f>
        <v>624.99999999999989</v>
      </c>
      <c r="T135" s="41">
        <f>T127*(1-T129)</f>
        <v>749.99999999999989</v>
      </c>
      <c r="U135" s="41">
        <f>U127*(1-U129)</f>
        <v>749.99999999999989</v>
      </c>
      <c r="V135" s="41">
        <f>V127*(1-V129)</f>
        <v>749.99999999999989</v>
      </c>
      <c r="W135" s="41">
        <f>W127*(1-W129)</f>
        <v>749.99999999999989</v>
      </c>
      <c r="X135" s="21"/>
      <c r="Y135" s="21"/>
      <c r="Z135" s="21"/>
    </row>
    <row r="136" spans="1:26" ht="15.75" customHeight="1" x14ac:dyDescent="0.45">
      <c r="A136" s="62" t="s">
        <v>77</v>
      </c>
      <c r="B136" s="62" t="str">
        <f>INDEX('Program Inputs'!$B$9:$B$28,MATCH(A136,'Program Inputs'!$A$9:$A$28,0))</f>
        <v>Leaselock</v>
      </c>
      <c r="C136" s="22" t="s">
        <v>527</v>
      </c>
      <c r="D136" s="32">
        <f>D127*D129</f>
        <v>2250</v>
      </c>
      <c r="E136" s="32">
        <f>E127*E129</f>
        <v>2250</v>
      </c>
      <c r="F136" s="32">
        <f>F127*F129</f>
        <v>2250</v>
      </c>
      <c r="G136" s="32">
        <f>G127*G129</f>
        <v>2250</v>
      </c>
      <c r="H136" s="32">
        <f>H127*H129</f>
        <v>3375</v>
      </c>
      <c r="I136" s="32">
        <f>I127*I129</f>
        <v>3375</v>
      </c>
      <c r="J136" s="32">
        <f>J127*J129</f>
        <v>3375</v>
      </c>
      <c r="K136" s="32">
        <f>K127*K129</f>
        <v>3375</v>
      </c>
      <c r="L136" s="32">
        <f>L127*L129</f>
        <v>4500</v>
      </c>
      <c r="M136" s="32">
        <f>M127*M129</f>
        <v>4500</v>
      </c>
      <c r="N136" s="32">
        <f>N127*N129</f>
        <v>4500</v>
      </c>
      <c r="O136" s="32">
        <f>O127*O129</f>
        <v>4500</v>
      </c>
      <c r="P136" s="32">
        <f>P127*P129</f>
        <v>5625</v>
      </c>
      <c r="Q136" s="32">
        <f>Q127*Q129</f>
        <v>5625</v>
      </c>
      <c r="R136" s="32">
        <f>R127*R129</f>
        <v>5625</v>
      </c>
      <c r="S136" s="32">
        <f>S127*S129</f>
        <v>5625</v>
      </c>
      <c r="T136" s="32">
        <f>T127*T129</f>
        <v>6750</v>
      </c>
      <c r="U136" s="32">
        <f>U127*U129</f>
        <v>6750</v>
      </c>
      <c r="V136" s="32">
        <f>V127*V129</f>
        <v>6750</v>
      </c>
      <c r="W136" s="32">
        <f>W127*W129</f>
        <v>6750</v>
      </c>
      <c r="X136" s="21"/>
      <c r="Y136" s="21"/>
      <c r="Z136" s="21"/>
    </row>
    <row r="137" spans="1:26" ht="15.75" customHeight="1" x14ac:dyDescent="0.45">
      <c r="A137" s="62" t="s">
        <v>77</v>
      </c>
      <c r="B137" s="62" t="str">
        <f>INDEX('Program Inputs'!$B$9:$B$28,MATCH(A137,'Program Inputs'!$A$9:$A$28,0))</f>
        <v>Leaselock</v>
      </c>
      <c r="C137" s="22" t="s">
        <v>93</v>
      </c>
      <c r="D137" s="40">
        <f ca="1">'Prem Earn'!X140</f>
        <v>312.5</v>
      </c>
      <c r="E137" s="40">
        <f ca="1">'Prem Earn'!Y140</f>
        <v>937.5</v>
      </c>
      <c r="F137" s="40">
        <f ca="1">'Prem Earn'!Z140</f>
        <v>1562.5</v>
      </c>
      <c r="G137" s="40">
        <f ca="1">'Prem Earn'!AA140</f>
        <v>2187.5</v>
      </c>
      <c r="H137" s="40">
        <f ca="1">'Prem Earn'!AB140</f>
        <v>2656.25</v>
      </c>
      <c r="I137" s="40">
        <f ca="1">'Prem Earn'!AC140</f>
        <v>2968.75</v>
      </c>
      <c r="J137" s="40">
        <f ca="1">'Prem Earn'!AD140</f>
        <v>3281.25</v>
      </c>
      <c r="K137" s="40">
        <f ca="1">'Prem Earn'!AE140</f>
        <v>3593.75</v>
      </c>
      <c r="L137" s="40">
        <f ca="1">'Prem Earn'!AF140</f>
        <v>3906.25</v>
      </c>
      <c r="M137" s="40">
        <f ca="1">'Prem Earn'!AG140</f>
        <v>4218.75</v>
      </c>
      <c r="N137" s="40">
        <f ca="1">'Prem Earn'!AH140</f>
        <v>4531.25</v>
      </c>
      <c r="O137" s="40">
        <f ca="1">'Prem Earn'!AI140</f>
        <v>4843.75</v>
      </c>
      <c r="P137" s="40">
        <f ca="1">'Prem Earn'!AJ140</f>
        <v>5156.25</v>
      </c>
      <c r="Q137" s="40">
        <f ca="1">'Prem Earn'!AK140</f>
        <v>5468.75</v>
      </c>
      <c r="R137" s="40">
        <f ca="1">'Prem Earn'!AL140</f>
        <v>5781.25</v>
      </c>
      <c r="S137" s="40">
        <f ca="1">'Prem Earn'!AM140</f>
        <v>6093.75</v>
      </c>
      <c r="T137" s="40">
        <f ca="1">'Prem Earn'!AN140</f>
        <v>6406.25</v>
      </c>
      <c r="U137" s="40">
        <f ca="1">'Prem Earn'!AO140</f>
        <v>6718.75</v>
      </c>
      <c r="V137" s="40">
        <f ca="1">'Prem Earn'!AP140</f>
        <v>7031.25</v>
      </c>
      <c r="W137" s="40">
        <f ca="1">'Prem Earn'!AQ140</f>
        <v>7343.75</v>
      </c>
      <c r="X137" s="21"/>
      <c r="Y137" s="21"/>
      <c r="Z137" s="21"/>
    </row>
    <row r="138" spans="1:26" ht="15.75" customHeight="1" x14ac:dyDescent="0.45">
      <c r="A138" s="62" t="s">
        <v>77</v>
      </c>
      <c r="B138" s="62" t="str">
        <f>INDEX('Program Inputs'!$B$9:$B$28,MATCH(A138,'Program Inputs'!$A$9:$A$28,0))</f>
        <v>Leaselock</v>
      </c>
      <c r="C138" s="42" t="s">
        <v>522</v>
      </c>
      <c r="D138" s="41">
        <f>SUM($D127:D127)</f>
        <v>2500</v>
      </c>
      <c r="E138" s="41">
        <f>SUM($D127:E127)</f>
        <v>5000</v>
      </c>
      <c r="F138" s="41">
        <f>SUM($D127:F127)</f>
        <v>7500</v>
      </c>
      <c r="G138" s="41">
        <f>SUM($D127:G127)</f>
        <v>10000</v>
      </c>
      <c r="H138" s="41">
        <f>SUM($D127:H127)</f>
        <v>13750</v>
      </c>
      <c r="I138" s="41">
        <f>SUM($D127:I127)</f>
        <v>17500</v>
      </c>
      <c r="J138" s="41">
        <f>SUM($D127:J127)</f>
        <v>21250</v>
      </c>
      <c r="K138" s="41">
        <f>SUM($D127:K127)</f>
        <v>25000</v>
      </c>
      <c r="L138" s="41">
        <f>SUM($D127:L127)</f>
        <v>30000</v>
      </c>
      <c r="M138" s="41">
        <f>SUM($D127:M127)</f>
        <v>35000</v>
      </c>
      <c r="N138" s="41">
        <f>SUM($D127:N127)</f>
        <v>40000</v>
      </c>
      <c r="O138" s="41">
        <f>SUM($D127:O127)</f>
        <v>45000</v>
      </c>
      <c r="P138" s="41">
        <f>SUM($D127:P127)</f>
        <v>51250</v>
      </c>
      <c r="Q138" s="41">
        <f>SUM($D127:Q127)</f>
        <v>57500</v>
      </c>
      <c r="R138" s="41">
        <f>SUM($D127:R127)</f>
        <v>63750</v>
      </c>
      <c r="S138" s="41">
        <f>SUM($D127:S127)</f>
        <v>70000</v>
      </c>
      <c r="T138" s="41">
        <f>SUM($D127:T127)</f>
        <v>77500</v>
      </c>
      <c r="U138" s="41">
        <f>SUM($D127:U127)</f>
        <v>85000</v>
      </c>
      <c r="V138" s="41">
        <f>SUM($D127:V127)</f>
        <v>92500</v>
      </c>
      <c r="W138" s="41">
        <f>SUM($D127:W127)</f>
        <v>100000</v>
      </c>
      <c r="X138" s="21"/>
      <c r="Y138" s="21"/>
      <c r="Z138" s="21"/>
    </row>
    <row r="139" spans="1:26" ht="15.75" customHeight="1" x14ac:dyDescent="0.45">
      <c r="A139" s="62" t="s">
        <v>77</v>
      </c>
      <c r="B139" s="62" t="str">
        <f>INDEX('Program Inputs'!$B$9:$B$28,MATCH(A139,'Program Inputs'!$A$9:$A$28,0))</f>
        <v>Leaselock</v>
      </c>
      <c r="C139" s="42" t="s">
        <v>523</v>
      </c>
      <c r="D139" s="41">
        <f ca="1">SUM($D137:D137)</f>
        <v>312.5</v>
      </c>
      <c r="E139" s="41">
        <f ca="1">SUM($D137:E137)</f>
        <v>1250</v>
      </c>
      <c r="F139" s="41">
        <f ca="1">SUM($D137:F137)</f>
        <v>2812.5</v>
      </c>
      <c r="G139" s="41">
        <f ca="1">SUM($D137:G137)</f>
        <v>5000</v>
      </c>
      <c r="H139" s="41">
        <f ca="1">SUM($D137:H137)</f>
        <v>7656.25</v>
      </c>
      <c r="I139" s="41">
        <f ca="1">SUM($D137:I137)</f>
        <v>10625</v>
      </c>
      <c r="J139" s="41">
        <f ca="1">SUM($D137:J137)</f>
        <v>13906.25</v>
      </c>
      <c r="K139" s="41">
        <f ca="1">SUM($D137:K137)</f>
        <v>17500</v>
      </c>
      <c r="L139" s="41">
        <f ca="1">SUM($D137:L137)</f>
        <v>21406.25</v>
      </c>
      <c r="M139" s="41">
        <f ca="1">SUM($D137:M137)</f>
        <v>25625</v>
      </c>
      <c r="N139" s="41">
        <f ca="1">SUM($D137:N137)</f>
        <v>30156.25</v>
      </c>
      <c r="O139" s="41">
        <f ca="1">SUM($D137:O137)</f>
        <v>35000</v>
      </c>
      <c r="P139" s="41">
        <f ca="1">SUM($D137:P137)</f>
        <v>40156.25</v>
      </c>
      <c r="Q139" s="41">
        <f ca="1">SUM($D137:Q137)</f>
        <v>45625</v>
      </c>
      <c r="R139" s="41">
        <f ca="1">SUM($D137:R137)</f>
        <v>51406.25</v>
      </c>
      <c r="S139" s="41">
        <f ca="1">SUM($D137:S137)</f>
        <v>57500</v>
      </c>
      <c r="T139" s="41">
        <f ca="1">SUM($D137:T137)</f>
        <v>63906.25</v>
      </c>
      <c r="U139" s="41">
        <f ca="1">SUM($D137:U137)</f>
        <v>70625</v>
      </c>
      <c r="V139" s="41">
        <f ca="1">SUM($D137:V137)</f>
        <v>77656.25</v>
      </c>
      <c r="W139" s="41">
        <f ca="1">SUM($D137:W137)</f>
        <v>85000</v>
      </c>
      <c r="X139" s="21"/>
      <c r="Y139" s="21"/>
      <c r="Z139" s="21"/>
    </row>
    <row r="140" spans="1:26" ht="15.75" customHeight="1" x14ac:dyDescent="0.45">
      <c r="A140" s="62" t="s">
        <v>77</v>
      </c>
      <c r="B140" s="62" t="str">
        <f>INDEX('Program Inputs'!$B$9:$B$28,MATCH(A140,'Program Inputs'!$A$9:$A$28,0))</f>
        <v>Leaselock</v>
      </c>
      <c r="C140" s="42" t="s">
        <v>525</v>
      </c>
      <c r="D140" s="41">
        <f ca="1">D138-D139</f>
        <v>2187.5</v>
      </c>
      <c r="E140" s="41">
        <f ca="1">E138-E139</f>
        <v>3750</v>
      </c>
      <c r="F140" s="41">
        <f ca="1">F138-F139</f>
        <v>4687.5</v>
      </c>
      <c r="G140" s="41">
        <f ca="1">G138-G139</f>
        <v>5000</v>
      </c>
      <c r="H140" s="41">
        <f ca="1">H138-H139</f>
        <v>6093.75</v>
      </c>
      <c r="I140" s="41">
        <f ca="1">I138-I139</f>
        <v>6875</v>
      </c>
      <c r="J140" s="41">
        <f ca="1">J138-J139</f>
        <v>7343.75</v>
      </c>
      <c r="K140" s="41">
        <f ca="1">K138-K139</f>
        <v>7500</v>
      </c>
      <c r="L140" s="41">
        <f ca="1">L138-L139</f>
        <v>8593.75</v>
      </c>
      <c r="M140" s="41">
        <f ca="1">M138-M139</f>
        <v>9375</v>
      </c>
      <c r="N140" s="41">
        <f ca="1">N138-N139</f>
        <v>9843.75</v>
      </c>
      <c r="O140" s="41">
        <f ca="1">O138-O139</f>
        <v>10000</v>
      </c>
      <c r="P140" s="41">
        <f ca="1">P138-P139</f>
        <v>11093.75</v>
      </c>
      <c r="Q140" s="41">
        <f ca="1">Q138-Q139</f>
        <v>11875</v>
      </c>
      <c r="R140" s="41">
        <f ca="1">R138-R139</f>
        <v>12343.75</v>
      </c>
      <c r="S140" s="41">
        <f ca="1">S138-S139</f>
        <v>12500</v>
      </c>
      <c r="T140" s="41">
        <f ca="1">T138-T139</f>
        <v>13593.75</v>
      </c>
      <c r="U140" s="41">
        <f ca="1">U138-U139</f>
        <v>14375</v>
      </c>
      <c r="V140" s="41">
        <f ca="1">V138-V139</f>
        <v>14843.75</v>
      </c>
      <c r="W140" s="41">
        <f ca="1">W138-W139</f>
        <v>15000</v>
      </c>
      <c r="X140" s="152"/>
      <c r="Y140" s="21"/>
      <c r="Z140" s="21"/>
    </row>
    <row r="141" spans="1:26" ht="15.75" customHeight="1" x14ac:dyDescent="0.45">
      <c r="A141" s="62" t="s">
        <v>77</v>
      </c>
      <c r="B141" s="62" t="str">
        <f>INDEX('Program Inputs'!$B$9:$B$28,MATCH(A141,'Program Inputs'!$A$9:$A$28,0))</f>
        <v>Leaselock</v>
      </c>
      <c r="C141" s="42" t="s">
        <v>524</v>
      </c>
      <c r="D141" s="41">
        <f ca="1">D140-D146</f>
        <v>1968.75</v>
      </c>
      <c r="E141" s="41">
        <f ca="1">E140-E146</f>
        <v>3375</v>
      </c>
      <c r="F141" s="41">
        <f ca="1">F140-F146</f>
        <v>4218.75</v>
      </c>
      <c r="G141" s="41">
        <f ca="1">G140-G146</f>
        <v>4500</v>
      </c>
      <c r="H141" s="41">
        <f ca="1">H140-H146</f>
        <v>5484.375</v>
      </c>
      <c r="I141" s="41">
        <f ca="1">I140-I146</f>
        <v>6187.5</v>
      </c>
      <c r="J141" s="41">
        <f ca="1">J140-J146</f>
        <v>6609.375</v>
      </c>
      <c r="K141" s="41">
        <f ca="1">K140-K146</f>
        <v>6750</v>
      </c>
      <c r="L141" s="41">
        <f ca="1">L140-L146</f>
        <v>7734.375</v>
      </c>
      <c r="M141" s="41">
        <f ca="1">M140-M146</f>
        <v>8437.5</v>
      </c>
      <c r="N141" s="41">
        <f ca="1">N140-N146</f>
        <v>8859.375</v>
      </c>
      <c r="O141" s="41">
        <f ca="1">O140-O146</f>
        <v>9000</v>
      </c>
      <c r="P141" s="41">
        <f ca="1">P140-P146</f>
        <v>9984.375</v>
      </c>
      <c r="Q141" s="41">
        <f ca="1">Q140-Q146</f>
        <v>10687.5</v>
      </c>
      <c r="R141" s="41">
        <f ca="1">R140-R146</f>
        <v>11109.375</v>
      </c>
      <c r="S141" s="41">
        <f ca="1">S140-S146</f>
        <v>11250</v>
      </c>
      <c r="T141" s="41">
        <f ca="1">T140-T146</f>
        <v>12234.375</v>
      </c>
      <c r="U141" s="41">
        <f ca="1">U140-U146</f>
        <v>12937.5</v>
      </c>
      <c r="V141" s="41">
        <f ca="1">V140-V146</f>
        <v>13359.375</v>
      </c>
      <c r="W141" s="41">
        <f ca="1">W140-W146</f>
        <v>13500</v>
      </c>
      <c r="X141" s="152"/>
      <c r="Y141" s="21"/>
      <c r="Z141" s="21"/>
    </row>
    <row r="142" spans="1:26" ht="15.75" customHeight="1" x14ac:dyDescent="0.45">
      <c r="A142" s="62" t="s">
        <v>77</v>
      </c>
      <c r="B142" s="62" t="str">
        <f>INDEX('Program Inputs'!$B$9:$B$28,MATCH(A142,'Program Inputs'!$A$9:$A$28,0))</f>
        <v>Leaselock</v>
      </c>
      <c r="C142" s="42" t="s">
        <v>94</v>
      </c>
      <c r="D142" s="41">
        <f ca="1">'Prem Earn'!B140</f>
        <v>31.249999999999993</v>
      </c>
      <c r="E142" s="41">
        <f ca="1">'Prem Earn'!C140</f>
        <v>93.749999999999972</v>
      </c>
      <c r="F142" s="41">
        <f ca="1">'Prem Earn'!D140</f>
        <v>156.24999999999994</v>
      </c>
      <c r="G142" s="41">
        <f ca="1">'Prem Earn'!E140</f>
        <v>218.74999999999994</v>
      </c>
      <c r="H142" s="41">
        <f ca="1">'Prem Earn'!F140</f>
        <v>265.62499999999994</v>
      </c>
      <c r="I142" s="41">
        <f ca="1">'Prem Earn'!G140</f>
        <v>296.87499999999994</v>
      </c>
      <c r="J142" s="41">
        <f ca="1">'Prem Earn'!H140</f>
        <v>328.12499999999994</v>
      </c>
      <c r="K142" s="41">
        <f ca="1">'Prem Earn'!I140</f>
        <v>359.37499999999994</v>
      </c>
      <c r="L142" s="41">
        <f ca="1">'Prem Earn'!J140</f>
        <v>390.62499999999994</v>
      </c>
      <c r="M142" s="41">
        <f ca="1">'Prem Earn'!K140</f>
        <v>421.87499999999994</v>
      </c>
      <c r="N142" s="41">
        <f ca="1">'Prem Earn'!L140</f>
        <v>453.12499999999989</v>
      </c>
      <c r="O142" s="41">
        <f ca="1">'Prem Earn'!M140</f>
        <v>484.37499999999989</v>
      </c>
      <c r="P142" s="41">
        <f ca="1">'Prem Earn'!N140</f>
        <v>515.62499999999989</v>
      </c>
      <c r="Q142" s="41">
        <f ca="1">'Prem Earn'!O140</f>
        <v>546.87499999999989</v>
      </c>
      <c r="R142" s="41">
        <f ca="1">'Prem Earn'!P140</f>
        <v>578.12499999999989</v>
      </c>
      <c r="S142" s="41">
        <f ca="1">'Prem Earn'!Q140</f>
        <v>609.37499999999989</v>
      </c>
      <c r="T142" s="41">
        <f ca="1">'Prem Earn'!R140</f>
        <v>640.62499999999989</v>
      </c>
      <c r="U142" s="41">
        <f ca="1">'Prem Earn'!S140</f>
        <v>671.87499999999989</v>
      </c>
      <c r="V142" s="41">
        <f ca="1">'Prem Earn'!T140</f>
        <v>703.12499999999989</v>
      </c>
      <c r="W142" s="41">
        <f ca="1">'Prem Earn'!U140</f>
        <v>734.37499999999989</v>
      </c>
      <c r="X142" s="21"/>
      <c r="Y142" s="21"/>
      <c r="Z142" s="21"/>
    </row>
    <row r="143" spans="1:26" ht="15.75" customHeight="1" x14ac:dyDescent="0.45">
      <c r="A143" s="62" t="s">
        <v>77</v>
      </c>
      <c r="B143" s="62" t="str">
        <f>INDEX('Program Inputs'!$B$9:$B$28,MATCH(A143,'Program Inputs'!$A$9:$A$28,0))</f>
        <v>Leaselock</v>
      </c>
      <c r="C143" s="42" t="s">
        <v>8</v>
      </c>
      <c r="D143" s="41">
        <f ca="1">D142*D128</f>
        <v>18.749999999999996</v>
      </c>
      <c r="E143" s="41">
        <f ca="1">E142*E128</f>
        <v>56.249999999999979</v>
      </c>
      <c r="F143" s="41">
        <f ca="1">F142*F128</f>
        <v>93.749999999999957</v>
      </c>
      <c r="G143" s="41">
        <f ca="1">G142*G128</f>
        <v>131.24999999999997</v>
      </c>
      <c r="H143" s="41">
        <f ca="1">H142*H128</f>
        <v>159.37499999999997</v>
      </c>
      <c r="I143" s="41">
        <f ca="1">I142*I128</f>
        <v>178.12499999999997</v>
      </c>
      <c r="J143" s="41">
        <f ca="1">J142*J128</f>
        <v>196.87499999999997</v>
      </c>
      <c r="K143" s="41">
        <f ca="1">K142*K128</f>
        <v>215.62499999999997</v>
      </c>
      <c r="L143" s="41">
        <f ca="1">L142*L128</f>
        <v>234.37499999999994</v>
      </c>
      <c r="M143" s="41">
        <f ca="1">M142*M128</f>
        <v>253.12499999999994</v>
      </c>
      <c r="N143" s="41">
        <f ca="1">N142*N128</f>
        <v>271.87499999999994</v>
      </c>
      <c r="O143" s="41">
        <f ca="1">O142*O128</f>
        <v>290.62499999999994</v>
      </c>
      <c r="P143" s="41">
        <f ca="1">P142*P128</f>
        <v>309.37499999999994</v>
      </c>
      <c r="Q143" s="41">
        <f ca="1">Q142*Q128</f>
        <v>328.12499999999994</v>
      </c>
      <c r="R143" s="41">
        <f ca="1">R142*R128</f>
        <v>346.87499999999994</v>
      </c>
      <c r="S143" s="41">
        <f ca="1">S142*S128</f>
        <v>365.62499999999994</v>
      </c>
      <c r="T143" s="41">
        <f ca="1">T142*T128</f>
        <v>384.37499999999994</v>
      </c>
      <c r="U143" s="41">
        <f ca="1">U142*U128</f>
        <v>403.12499999999994</v>
      </c>
      <c r="V143" s="41">
        <f ca="1">V142*V128</f>
        <v>421.87499999999994</v>
      </c>
      <c r="W143" s="41">
        <f ca="1">W142*W128</f>
        <v>440.62499999999994</v>
      </c>
      <c r="X143" s="21"/>
      <c r="Y143" s="21"/>
      <c r="Z143" s="21"/>
    </row>
    <row r="144" spans="1:26" ht="15.75" customHeight="1" x14ac:dyDescent="0.45">
      <c r="A144" s="62" t="s">
        <v>77</v>
      </c>
      <c r="B144" s="62" t="str">
        <f>INDEX('Program Inputs'!$B$9:$B$28,MATCH(A144,'Program Inputs'!$A$9:$A$28,0))</f>
        <v>Leaselock</v>
      </c>
      <c r="C144" s="42" t="s">
        <v>183</v>
      </c>
      <c r="D144" s="41">
        <f>SUM($D135:D135)</f>
        <v>249.99999999999994</v>
      </c>
      <c r="E144" s="41">
        <f>SUM($D135:E135)</f>
        <v>499.99999999999989</v>
      </c>
      <c r="F144" s="41">
        <f>SUM($D135:F135)</f>
        <v>749.99999999999977</v>
      </c>
      <c r="G144" s="41">
        <f>SUM($D135:G135)</f>
        <v>999.99999999999977</v>
      </c>
      <c r="H144" s="41">
        <f>SUM($D135:H135)</f>
        <v>1374.9999999999998</v>
      </c>
      <c r="I144" s="41">
        <f>SUM($D135:I135)</f>
        <v>1749.9999999999998</v>
      </c>
      <c r="J144" s="41">
        <f>SUM($D135:J135)</f>
        <v>2124.9999999999995</v>
      </c>
      <c r="K144" s="41">
        <f>SUM($D135:K135)</f>
        <v>2499.9999999999995</v>
      </c>
      <c r="L144" s="41">
        <f>SUM($D135:L135)</f>
        <v>2999.9999999999995</v>
      </c>
      <c r="M144" s="41">
        <f>SUM($D135:M135)</f>
        <v>3499.9999999999995</v>
      </c>
      <c r="N144" s="41">
        <f>SUM($D135:N135)</f>
        <v>3999.9999999999995</v>
      </c>
      <c r="O144" s="41">
        <f>SUM($D135:O135)</f>
        <v>4499.9999999999991</v>
      </c>
      <c r="P144" s="41">
        <f>SUM($D135:P135)</f>
        <v>5124.9999999999991</v>
      </c>
      <c r="Q144" s="41">
        <f>SUM($D135:Q135)</f>
        <v>5749.9999999999991</v>
      </c>
      <c r="R144" s="41">
        <f>SUM($D135:R135)</f>
        <v>6374.9999999999991</v>
      </c>
      <c r="S144" s="41">
        <f>SUM($D135:S135)</f>
        <v>6999.9999999999991</v>
      </c>
      <c r="T144" s="41">
        <f>SUM($D135:T135)</f>
        <v>7749.9999999999991</v>
      </c>
      <c r="U144" s="41">
        <f>SUM($D135:U135)</f>
        <v>8499.9999999999982</v>
      </c>
      <c r="V144" s="41">
        <f>SUM($D135:V135)</f>
        <v>9249.9999999999982</v>
      </c>
      <c r="W144" s="41">
        <f>SUM($D135:W135)</f>
        <v>9999.9999999999982</v>
      </c>
      <c r="X144" s="21"/>
      <c r="Y144" s="21"/>
      <c r="Z144" s="21"/>
    </row>
    <row r="145" spans="1:26" ht="15.75" customHeight="1" x14ac:dyDescent="0.45">
      <c r="A145" s="62" t="s">
        <v>77</v>
      </c>
      <c r="B145" s="62" t="str">
        <f>INDEX('Program Inputs'!$B$9:$B$28,MATCH(A145,'Program Inputs'!$A$9:$A$28,0))</f>
        <v>Leaselock</v>
      </c>
      <c r="C145" s="42" t="s">
        <v>184</v>
      </c>
      <c r="D145" s="41">
        <f ca="1">SUM($D142:D142)</f>
        <v>31.249999999999993</v>
      </c>
      <c r="E145" s="41">
        <f ca="1">SUM($D142:E142)</f>
        <v>124.99999999999997</v>
      </c>
      <c r="F145" s="41">
        <f ca="1">SUM($D142:F142)</f>
        <v>281.24999999999989</v>
      </c>
      <c r="G145" s="41">
        <f ca="1">SUM($D142:G142)</f>
        <v>499.99999999999983</v>
      </c>
      <c r="H145" s="41">
        <f ca="1">SUM($D142:H142)</f>
        <v>765.62499999999977</v>
      </c>
      <c r="I145" s="41">
        <f ca="1">SUM($D142:I142)</f>
        <v>1062.4999999999998</v>
      </c>
      <c r="J145" s="41">
        <f ca="1">SUM($D142:J142)</f>
        <v>1390.6249999999998</v>
      </c>
      <c r="K145" s="41">
        <f ca="1">SUM($D142:K142)</f>
        <v>1749.9999999999998</v>
      </c>
      <c r="L145" s="41">
        <f ca="1">SUM($D142:L142)</f>
        <v>2140.6249999999995</v>
      </c>
      <c r="M145" s="41">
        <f ca="1">SUM($D142:M142)</f>
        <v>2562.4999999999995</v>
      </c>
      <c r="N145" s="41">
        <f ca="1">SUM($D142:N142)</f>
        <v>3015.6249999999995</v>
      </c>
      <c r="O145" s="41">
        <f ca="1">SUM($D142:O142)</f>
        <v>3499.9999999999995</v>
      </c>
      <c r="P145" s="41">
        <f ca="1">SUM($D142:P142)</f>
        <v>4015.6249999999995</v>
      </c>
      <c r="Q145" s="41">
        <f ca="1">SUM($D142:Q142)</f>
        <v>4562.4999999999991</v>
      </c>
      <c r="R145" s="41">
        <f ca="1">SUM($D142:R142)</f>
        <v>5140.6249999999991</v>
      </c>
      <c r="S145" s="41">
        <f ca="1">SUM($D142:S142)</f>
        <v>5749.9999999999991</v>
      </c>
      <c r="T145" s="41">
        <f ca="1">SUM($D142:T142)</f>
        <v>6390.6249999999991</v>
      </c>
      <c r="U145" s="41">
        <f ca="1">SUM($D142:U142)</f>
        <v>7062.4999999999991</v>
      </c>
      <c r="V145" s="41">
        <f ca="1">SUM($D142:V142)</f>
        <v>7765.6249999999991</v>
      </c>
      <c r="W145" s="41">
        <f ca="1">SUM($D142:W142)</f>
        <v>8499.9999999999982</v>
      </c>
      <c r="X145" s="21"/>
      <c r="Y145" s="21"/>
      <c r="Z145" s="21"/>
    </row>
    <row r="146" spans="1:26" ht="15.75" customHeight="1" x14ac:dyDescent="0.45">
      <c r="A146" s="62" t="s">
        <v>77</v>
      </c>
      <c r="B146" s="62" t="str">
        <f>INDEX('Program Inputs'!$B$9:$B$28,MATCH(A146,'Program Inputs'!$A$9:$A$28,0))</f>
        <v>Leaselock</v>
      </c>
      <c r="C146" s="42" t="s">
        <v>526</v>
      </c>
      <c r="D146" s="41">
        <f ca="1">D144-D145</f>
        <v>218.74999999999994</v>
      </c>
      <c r="E146" s="41">
        <f ca="1">E144-E145</f>
        <v>374.99999999999989</v>
      </c>
      <c r="F146" s="41">
        <f ca="1">F144-F145</f>
        <v>468.74999999999989</v>
      </c>
      <c r="G146" s="41">
        <f ca="1">G144-G145</f>
        <v>499.99999999999994</v>
      </c>
      <c r="H146" s="41">
        <f ca="1">H144-H145</f>
        <v>609.375</v>
      </c>
      <c r="I146" s="41">
        <f ca="1">I144-I145</f>
        <v>687.5</v>
      </c>
      <c r="J146" s="41">
        <f ca="1">J144-J145</f>
        <v>734.37499999999977</v>
      </c>
      <c r="K146" s="41">
        <f ca="1">K144-K145</f>
        <v>749.99999999999977</v>
      </c>
      <c r="L146" s="41">
        <f ca="1">L144-L145</f>
        <v>859.375</v>
      </c>
      <c r="M146" s="41">
        <f ca="1">M144-M145</f>
        <v>937.5</v>
      </c>
      <c r="N146" s="41">
        <f ca="1">N144-N145</f>
        <v>984.375</v>
      </c>
      <c r="O146" s="41">
        <f ca="1">O144-O145</f>
        <v>999.99999999999955</v>
      </c>
      <c r="P146" s="41">
        <f ca="1">P144-P145</f>
        <v>1109.3749999999995</v>
      </c>
      <c r="Q146" s="41">
        <f ca="1">Q144-Q145</f>
        <v>1187.5</v>
      </c>
      <c r="R146" s="41">
        <f ca="1">R144-R145</f>
        <v>1234.375</v>
      </c>
      <c r="S146" s="41">
        <f ca="1">S144-S145</f>
        <v>1250</v>
      </c>
      <c r="T146" s="41">
        <f ca="1">T144-T145</f>
        <v>1359.375</v>
      </c>
      <c r="U146" s="41">
        <f ca="1">U144-U145</f>
        <v>1437.4999999999991</v>
      </c>
      <c r="V146" s="41">
        <f ca="1">V144-V145</f>
        <v>1484.3749999999991</v>
      </c>
      <c r="W146" s="41">
        <f ca="1">W144-W145</f>
        <v>1500</v>
      </c>
      <c r="X146" s="152"/>
      <c r="Y146" s="21"/>
      <c r="Z146" s="21"/>
    </row>
    <row r="147" spans="1:26" ht="15.75" customHeight="1" x14ac:dyDescent="0.45">
      <c r="A147" s="140" t="s">
        <v>81</v>
      </c>
      <c r="B147" s="140" t="str">
        <f>INDEX('Program Inputs'!$B$9:$B$28,MATCH(A147,'Program Inputs'!$A$9:$A$28,0))</f>
        <v>Surety</v>
      </c>
      <c r="C147" s="141" t="s">
        <v>91</v>
      </c>
      <c r="D147" s="142">
        <f>SUMIFS('Program Inputs'!$C:$C,'Program Inputs'!$A:$A,'Program Qtrly'!$A147)/4</f>
        <v>0</v>
      </c>
      <c r="E147" s="142">
        <f>SUMIFS('Program Inputs'!$C:$C,'Program Inputs'!$A:$A,'Program Qtrly'!$A147)/4</f>
        <v>0</v>
      </c>
      <c r="F147" s="142">
        <f>SUMIFS('Program Inputs'!$C:$C,'Program Inputs'!$A:$A,'Program Qtrly'!$A147)/4</f>
        <v>0</v>
      </c>
      <c r="G147" s="142">
        <f>SUMIFS('Program Inputs'!$C:$C,'Program Inputs'!$A:$A,'Program Qtrly'!$A147)/4</f>
        <v>0</v>
      </c>
      <c r="H147" s="142">
        <f>SUMIFS('Program Inputs'!$D:$D,'Program Inputs'!$A:$A,'Program Qtrly'!$A147)/4</f>
        <v>1250</v>
      </c>
      <c r="I147" s="142">
        <f>SUMIFS('Program Inputs'!$D:$D,'Program Inputs'!$A:$A,'Program Qtrly'!$A147)/4</f>
        <v>1250</v>
      </c>
      <c r="J147" s="142">
        <f>SUMIFS('Program Inputs'!$D:$D,'Program Inputs'!$A:$A,'Program Qtrly'!$A147)/4</f>
        <v>1250</v>
      </c>
      <c r="K147" s="142">
        <f>SUMIFS('Program Inputs'!$D:$D,'Program Inputs'!$A:$A,'Program Qtrly'!$A147)/4</f>
        <v>1250</v>
      </c>
      <c r="L147" s="142">
        <f>SUMIFS('Program Inputs'!$E:$E,'Program Inputs'!$A:$A,'Program Qtrly'!$A147)/4</f>
        <v>1750</v>
      </c>
      <c r="M147" s="142">
        <f>SUMIFS('Program Inputs'!$E:$E,'Program Inputs'!$A:$A,'Program Qtrly'!$A147)/4</f>
        <v>1750</v>
      </c>
      <c r="N147" s="142">
        <f>SUMIFS('Program Inputs'!$E:$E,'Program Inputs'!$A:$A,'Program Qtrly'!$A147)/4</f>
        <v>1750</v>
      </c>
      <c r="O147" s="142">
        <f>SUMIFS('Program Inputs'!$E:$E,'Program Inputs'!$A:$A,'Program Qtrly'!$A147)/4</f>
        <v>1750</v>
      </c>
      <c r="P147" s="142">
        <f>SUMIFS('Program Inputs'!$F:$F,'Program Inputs'!$A:$A,'Program Qtrly'!$A147)/4</f>
        <v>2500</v>
      </c>
      <c r="Q147" s="142">
        <f>SUMIFS('Program Inputs'!$F:$F,'Program Inputs'!$A:$A,'Program Qtrly'!$A147)/4</f>
        <v>2500</v>
      </c>
      <c r="R147" s="142">
        <f>SUMIFS('Program Inputs'!$F:$F,'Program Inputs'!$A:$A,'Program Qtrly'!$A147)/4</f>
        <v>2500</v>
      </c>
      <c r="S147" s="142">
        <f>SUMIFS('Program Inputs'!$F:$F,'Program Inputs'!$A:$A,'Program Qtrly'!$A147)/4</f>
        <v>2500</v>
      </c>
      <c r="T147" s="142">
        <f>SUMIFS('Program Inputs'!$G:$G,'Program Inputs'!$A:$A,'Program Qtrly'!$A147)/4</f>
        <v>3750</v>
      </c>
      <c r="U147" s="142">
        <f>SUMIFS('Program Inputs'!$G:$G,'Program Inputs'!$A:$A,'Program Qtrly'!$A147)/4</f>
        <v>3750</v>
      </c>
      <c r="V147" s="142">
        <f>SUMIFS('Program Inputs'!$G:$G,'Program Inputs'!$A:$A,'Program Qtrly'!$A147)/4</f>
        <v>3750</v>
      </c>
      <c r="W147" s="142">
        <f>SUMIFS('Program Inputs'!$G:$G,'Program Inputs'!$A:$A,'Program Qtrly'!$A147)/4</f>
        <v>3750</v>
      </c>
      <c r="X147" s="21"/>
      <c r="Y147" s="21"/>
      <c r="Z147" s="21"/>
    </row>
    <row r="148" spans="1:26" ht="15.75" customHeight="1" x14ac:dyDescent="0.45">
      <c r="A148" s="62" t="s">
        <v>81</v>
      </c>
      <c r="B148" s="62" t="str">
        <f>INDEX('Program Inputs'!$B$9:$B$28,MATCH(A148,'Program Inputs'!$A$9:$A$28,0))</f>
        <v>Surety</v>
      </c>
      <c r="C148" s="29" t="s">
        <v>92</v>
      </c>
      <c r="D148" s="31">
        <f>SUMIFS('Program Inputs'!$H:$H,'Program Inputs'!$A:$A,'Program Qtrly'!$A148)</f>
        <v>0.6</v>
      </c>
      <c r="E148" s="31">
        <f>D148</f>
        <v>0.6</v>
      </c>
      <c r="F148" s="31">
        <f>E148</f>
        <v>0.6</v>
      </c>
      <c r="G148" s="31">
        <f>F148</f>
        <v>0.6</v>
      </c>
      <c r="H148" s="31">
        <f>G148</f>
        <v>0.6</v>
      </c>
      <c r="I148" s="31">
        <f>H148</f>
        <v>0.6</v>
      </c>
      <c r="J148" s="31">
        <f>I148</f>
        <v>0.6</v>
      </c>
      <c r="K148" s="31">
        <f>J148</f>
        <v>0.6</v>
      </c>
      <c r="L148" s="31">
        <f>K148</f>
        <v>0.6</v>
      </c>
      <c r="M148" s="31">
        <f>L148</f>
        <v>0.6</v>
      </c>
      <c r="N148" s="31">
        <f>M148</f>
        <v>0.6</v>
      </c>
      <c r="O148" s="31">
        <f>N148</f>
        <v>0.6</v>
      </c>
      <c r="P148" s="31">
        <f>O148</f>
        <v>0.6</v>
      </c>
      <c r="Q148" s="31">
        <f>P148</f>
        <v>0.6</v>
      </c>
      <c r="R148" s="31">
        <f>Q148</f>
        <v>0.6</v>
      </c>
      <c r="S148" s="31">
        <f>R148</f>
        <v>0.6</v>
      </c>
      <c r="T148" s="31">
        <f>S148</f>
        <v>0.6</v>
      </c>
      <c r="U148" s="31">
        <f>T148</f>
        <v>0.6</v>
      </c>
      <c r="V148" s="31">
        <f>U148</f>
        <v>0.6</v>
      </c>
      <c r="W148" s="31">
        <f>V148</f>
        <v>0.6</v>
      </c>
      <c r="X148" s="21"/>
      <c r="Y148" s="21"/>
      <c r="Z148" s="21"/>
    </row>
    <row r="149" spans="1:26" ht="15.75" customHeight="1" x14ac:dyDescent="0.45">
      <c r="A149" s="62" t="s">
        <v>81</v>
      </c>
      <c r="B149" s="62" t="str">
        <f>INDEX('Program Inputs'!$B$9:$B$28,MATCH(A149,'Program Inputs'!$A$9:$A$28,0))</f>
        <v>Surety</v>
      </c>
      <c r="C149" s="43" t="s">
        <v>96</v>
      </c>
      <c r="D149" s="31">
        <f>SUMIFS('Program Inputs'!$I:$I,'Program Inputs'!$A:$A,'Program Qtrly'!$A149)</f>
        <v>0.7</v>
      </c>
      <c r="E149" s="31">
        <f>D149</f>
        <v>0.7</v>
      </c>
      <c r="F149" s="31">
        <f>E149</f>
        <v>0.7</v>
      </c>
      <c r="G149" s="31">
        <f>F149</f>
        <v>0.7</v>
      </c>
      <c r="H149" s="31">
        <f>G149</f>
        <v>0.7</v>
      </c>
      <c r="I149" s="31">
        <f>H149</f>
        <v>0.7</v>
      </c>
      <c r="J149" s="31">
        <f>I149</f>
        <v>0.7</v>
      </c>
      <c r="K149" s="31">
        <f>J149</f>
        <v>0.7</v>
      </c>
      <c r="L149" s="31">
        <f>K149</f>
        <v>0.7</v>
      </c>
      <c r="M149" s="31">
        <f>L149</f>
        <v>0.7</v>
      </c>
      <c r="N149" s="31">
        <f>M149</f>
        <v>0.7</v>
      </c>
      <c r="O149" s="31">
        <f>N149</f>
        <v>0.7</v>
      </c>
      <c r="P149" s="31">
        <f>O149</f>
        <v>0.7</v>
      </c>
      <c r="Q149" s="31">
        <f>P149</f>
        <v>0.7</v>
      </c>
      <c r="R149" s="31">
        <f>Q149</f>
        <v>0.7</v>
      </c>
      <c r="S149" s="31">
        <f>R149</f>
        <v>0.7</v>
      </c>
      <c r="T149" s="31">
        <f>S149</f>
        <v>0.7</v>
      </c>
      <c r="U149" s="31">
        <f>T149</f>
        <v>0.7</v>
      </c>
      <c r="V149" s="31">
        <f>U149</f>
        <v>0.7</v>
      </c>
      <c r="W149" s="31">
        <f>V149</f>
        <v>0.7</v>
      </c>
      <c r="X149" s="21"/>
      <c r="Y149" s="21"/>
      <c r="Z149" s="21"/>
    </row>
    <row r="150" spans="1:26" ht="15.75" customHeight="1" x14ac:dyDescent="0.45">
      <c r="A150" s="62" t="s">
        <v>81</v>
      </c>
      <c r="B150" s="62" t="str">
        <f>INDEX('Program Inputs'!$B$9:$B$28,MATCH(A150,'Program Inputs'!$A$9:$A$28,0))</f>
        <v>Surety</v>
      </c>
      <c r="C150" s="43" t="s">
        <v>166</v>
      </c>
      <c r="D150" s="31">
        <f>SUMIFS('Program Inputs'!$J:$J,'Program Inputs'!$A:$A,'Program Qtrly'!$A150)</f>
        <v>0.25</v>
      </c>
      <c r="E150" s="31">
        <f>D150</f>
        <v>0.25</v>
      </c>
      <c r="F150" s="31">
        <f>E150</f>
        <v>0.25</v>
      </c>
      <c r="G150" s="31">
        <f>F150</f>
        <v>0.25</v>
      </c>
      <c r="H150" s="31">
        <f>G150</f>
        <v>0.25</v>
      </c>
      <c r="I150" s="31">
        <f>H150</f>
        <v>0.25</v>
      </c>
      <c r="J150" s="31">
        <f>I150</f>
        <v>0.25</v>
      </c>
      <c r="K150" s="31">
        <f>J150</f>
        <v>0.25</v>
      </c>
      <c r="L150" s="31">
        <f>K150</f>
        <v>0.25</v>
      </c>
      <c r="M150" s="31">
        <f>L150</f>
        <v>0.25</v>
      </c>
      <c r="N150" s="31">
        <f>M150</f>
        <v>0.25</v>
      </c>
      <c r="O150" s="31">
        <f>N150</f>
        <v>0.25</v>
      </c>
      <c r="P150" s="31">
        <f>O150</f>
        <v>0.25</v>
      </c>
      <c r="Q150" s="31">
        <f>P150</f>
        <v>0.25</v>
      </c>
      <c r="R150" s="31">
        <f>Q150</f>
        <v>0.25</v>
      </c>
      <c r="S150" s="31">
        <f>R150</f>
        <v>0.25</v>
      </c>
      <c r="T150" s="31">
        <f>S150</f>
        <v>0.25</v>
      </c>
      <c r="U150" s="31">
        <f>T150</f>
        <v>0.25</v>
      </c>
      <c r="V150" s="31">
        <f>U150</f>
        <v>0.25</v>
      </c>
      <c r="W150" s="31">
        <f>V150</f>
        <v>0.25</v>
      </c>
      <c r="X150" s="21"/>
      <c r="Y150" s="21"/>
      <c r="Z150" s="21"/>
    </row>
    <row r="151" spans="1:26" ht="15.75" customHeight="1" x14ac:dyDescent="0.45">
      <c r="A151" s="62" t="s">
        <v>81</v>
      </c>
      <c r="B151" s="62" t="str">
        <f>INDEX('Program Inputs'!$B$9:$B$28,MATCH(A151,'Program Inputs'!$A$9:$A$28,0))</f>
        <v>Surety</v>
      </c>
      <c r="C151" s="29" t="s">
        <v>27</v>
      </c>
      <c r="D151" s="31">
        <f>SUMIFS('Program Inputs'!$K:$K,'Program Inputs'!$A:$A,'Program Qtrly'!$A151)</f>
        <v>0.05</v>
      </c>
      <c r="E151" s="31">
        <f>D151</f>
        <v>0.05</v>
      </c>
      <c r="F151" s="31">
        <f>E151</f>
        <v>0.05</v>
      </c>
      <c r="G151" s="31">
        <f>F151</f>
        <v>0.05</v>
      </c>
      <c r="H151" s="31">
        <f>G151</f>
        <v>0.05</v>
      </c>
      <c r="I151" s="31">
        <f>H151</f>
        <v>0.05</v>
      </c>
      <c r="J151" s="31">
        <f>I151</f>
        <v>0.05</v>
      </c>
      <c r="K151" s="31">
        <f>J151</f>
        <v>0.05</v>
      </c>
      <c r="L151" s="31">
        <f>K151</f>
        <v>0.05</v>
      </c>
      <c r="M151" s="31">
        <f>L151</f>
        <v>0.05</v>
      </c>
      <c r="N151" s="31">
        <f>M151</f>
        <v>0.05</v>
      </c>
      <c r="O151" s="31">
        <f>N151</f>
        <v>0.05</v>
      </c>
      <c r="P151" s="31">
        <f>O151</f>
        <v>0.05</v>
      </c>
      <c r="Q151" s="31">
        <f>P151</f>
        <v>0.05</v>
      </c>
      <c r="R151" s="31">
        <f>Q151</f>
        <v>0.05</v>
      </c>
      <c r="S151" s="31">
        <f>R151</f>
        <v>0.05</v>
      </c>
      <c r="T151" s="31">
        <f>S151</f>
        <v>0.05</v>
      </c>
      <c r="U151" s="31">
        <f>T151</f>
        <v>0.05</v>
      </c>
      <c r="V151" s="31">
        <f>U151</f>
        <v>0.05</v>
      </c>
      <c r="W151" s="31">
        <f>V151</f>
        <v>0.05</v>
      </c>
      <c r="X151" s="21"/>
      <c r="Y151" s="21"/>
      <c r="Z151" s="21"/>
    </row>
    <row r="152" spans="1:26" ht="15.75" customHeight="1" x14ac:dyDescent="0.45">
      <c r="A152" s="62" t="s">
        <v>81</v>
      </c>
      <c r="B152" s="62" t="str">
        <f>INDEX('Program Inputs'!$B$9:$B$28,MATCH(A152,'Program Inputs'!$A$9:$A$28,0))</f>
        <v>Surety</v>
      </c>
      <c r="C152" s="43" t="s">
        <v>165</v>
      </c>
      <c r="D152" s="114">
        <f>D150+D151</f>
        <v>0.3</v>
      </c>
      <c r="E152" s="114">
        <f>E150+E151</f>
        <v>0.3</v>
      </c>
      <c r="F152" s="114">
        <f>F150+F151</f>
        <v>0.3</v>
      </c>
      <c r="G152" s="114">
        <f>G150+G151</f>
        <v>0.3</v>
      </c>
      <c r="H152" s="114">
        <f>H150+H151</f>
        <v>0.3</v>
      </c>
      <c r="I152" s="114">
        <f>I150+I151</f>
        <v>0.3</v>
      </c>
      <c r="J152" s="114">
        <f>J150+J151</f>
        <v>0.3</v>
      </c>
      <c r="K152" s="114">
        <f>K150+K151</f>
        <v>0.3</v>
      </c>
      <c r="L152" s="114">
        <f>L150+L151</f>
        <v>0.3</v>
      </c>
      <c r="M152" s="114">
        <f>M150+M151</f>
        <v>0.3</v>
      </c>
      <c r="N152" s="114">
        <f>N150+N151</f>
        <v>0.3</v>
      </c>
      <c r="O152" s="114">
        <f>O150+O151</f>
        <v>0.3</v>
      </c>
      <c r="P152" s="114">
        <f>P150+P151</f>
        <v>0.3</v>
      </c>
      <c r="Q152" s="114">
        <f>Q150+Q151</f>
        <v>0.3</v>
      </c>
      <c r="R152" s="114">
        <f>R150+R151</f>
        <v>0.3</v>
      </c>
      <c r="S152" s="114">
        <f>S150+S151</f>
        <v>0.3</v>
      </c>
      <c r="T152" s="114">
        <f>T150+T151</f>
        <v>0.3</v>
      </c>
      <c r="U152" s="114">
        <f>U150+U151</f>
        <v>0.3</v>
      </c>
      <c r="V152" s="114">
        <f>V150+V151</f>
        <v>0.3</v>
      </c>
      <c r="W152" s="114">
        <f>W150+W151</f>
        <v>0.3</v>
      </c>
      <c r="X152" s="21"/>
      <c r="Y152" s="21"/>
      <c r="Z152" s="21"/>
    </row>
    <row r="153" spans="1:26" ht="15.75" customHeight="1" x14ac:dyDescent="0.45">
      <c r="A153" s="62" t="s">
        <v>81</v>
      </c>
      <c r="B153" s="62" t="str">
        <f>INDEX('Program Inputs'!$B$9:$B$28,MATCH(A153,'Program Inputs'!$A$9:$A$28,0))</f>
        <v>Surety</v>
      </c>
      <c r="C153" s="43" t="s">
        <v>168</v>
      </c>
      <c r="D153" s="41">
        <f>D147*(1-D149)*D150</f>
        <v>0</v>
      </c>
      <c r="E153" s="41">
        <f>E147*(1-E149)*E150</f>
        <v>0</v>
      </c>
      <c r="F153" s="41">
        <f>F147*(1-F149)*F150</f>
        <v>0</v>
      </c>
      <c r="G153" s="41">
        <f>G147*(1-G149)*G150</f>
        <v>0</v>
      </c>
      <c r="H153" s="41">
        <f>H147*(1-H149)*H150</f>
        <v>93.750000000000014</v>
      </c>
      <c r="I153" s="41">
        <f>I147*(1-I149)*I150</f>
        <v>93.750000000000014</v>
      </c>
      <c r="J153" s="41">
        <f>J147*(1-J149)*J150</f>
        <v>93.750000000000014</v>
      </c>
      <c r="K153" s="41">
        <f>K147*(1-K149)*K150</f>
        <v>93.750000000000014</v>
      </c>
      <c r="L153" s="41">
        <f>L147*(1-L149)*L150</f>
        <v>131.25000000000003</v>
      </c>
      <c r="M153" s="41">
        <f>M147*(1-M149)*M150</f>
        <v>131.25000000000003</v>
      </c>
      <c r="N153" s="41">
        <f>N147*(1-N149)*N150</f>
        <v>131.25000000000003</v>
      </c>
      <c r="O153" s="41">
        <f>O147*(1-O149)*O150</f>
        <v>131.25000000000003</v>
      </c>
      <c r="P153" s="41">
        <f>P147*(1-P149)*P150</f>
        <v>187.50000000000003</v>
      </c>
      <c r="Q153" s="41">
        <f>Q147*(1-Q149)*Q150</f>
        <v>187.50000000000003</v>
      </c>
      <c r="R153" s="41">
        <f>R147*(1-R149)*R150</f>
        <v>187.50000000000003</v>
      </c>
      <c r="S153" s="41">
        <f>S147*(1-S149)*S150</f>
        <v>187.50000000000003</v>
      </c>
      <c r="T153" s="41">
        <f>T147*(1-T149)*T150</f>
        <v>281.25000000000006</v>
      </c>
      <c r="U153" s="41">
        <f>U147*(1-U149)*U150</f>
        <v>281.25000000000006</v>
      </c>
      <c r="V153" s="41">
        <f>V147*(1-V149)*V150</f>
        <v>281.25000000000006</v>
      </c>
      <c r="W153" s="41">
        <f>W147*(1-W149)*W150</f>
        <v>281.25000000000006</v>
      </c>
      <c r="X153" s="21"/>
      <c r="Y153" s="21"/>
      <c r="Z153" s="21"/>
    </row>
    <row r="154" spans="1:26" ht="15.75" customHeight="1" x14ac:dyDescent="0.45">
      <c r="A154" s="62" t="s">
        <v>81</v>
      </c>
      <c r="B154" s="62" t="str">
        <f>INDEX('Program Inputs'!$B$9:$B$28,MATCH(A154,'Program Inputs'!$A$9:$A$28,0))</f>
        <v>Surety</v>
      </c>
      <c r="C154" s="43" t="s">
        <v>167</v>
      </c>
      <c r="D154" s="41">
        <f>D151*D156</f>
        <v>0</v>
      </c>
      <c r="E154" s="41">
        <f>E151*E156</f>
        <v>0</v>
      </c>
      <c r="F154" s="41">
        <f>F151*F156</f>
        <v>0</v>
      </c>
      <c r="G154" s="41">
        <f>G151*G156</f>
        <v>0</v>
      </c>
      <c r="H154" s="41">
        <f>H151*H156</f>
        <v>43.75</v>
      </c>
      <c r="I154" s="41">
        <f>I151*I156</f>
        <v>43.75</v>
      </c>
      <c r="J154" s="41">
        <f>J151*J156</f>
        <v>43.75</v>
      </c>
      <c r="K154" s="41">
        <f>K151*K156</f>
        <v>43.75</v>
      </c>
      <c r="L154" s="41">
        <f>L151*L156</f>
        <v>61.25</v>
      </c>
      <c r="M154" s="41">
        <f>M151*M156</f>
        <v>61.25</v>
      </c>
      <c r="N154" s="41">
        <f>N151*N156</f>
        <v>61.25</v>
      </c>
      <c r="O154" s="41">
        <f>O151*O156</f>
        <v>61.25</v>
      </c>
      <c r="P154" s="41">
        <f>P151*P156</f>
        <v>87.5</v>
      </c>
      <c r="Q154" s="41">
        <f>Q151*Q156</f>
        <v>87.5</v>
      </c>
      <c r="R154" s="41">
        <f>R151*R156</f>
        <v>87.5</v>
      </c>
      <c r="S154" s="41">
        <f>S151*S156</f>
        <v>87.5</v>
      </c>
      <c r="T154" s="41">
        <f>T151*T156</f>
        <v>131.25</v>
      </c>
      <c r="U154" s="41">
        <f>U151*U156</f>
        <v>131.25</v>
      </c>
      <c r="V154" s="41">
        <f>V151*V156</f>
        <v>131.25</v>
      </c>
      <c r="W154" s="41">
        <f>W151*W156</f>
        <v>131.25</v>
      </c>
      <c r="X154" s="21"/>
      <c r="Y154" s="21"/>
      <c r="Z154" s="21"/>
    </row>
    <row r="155" spans="1:26" ht="15.75" customHeight="1" x14ac:dyDescent="0.45">
      <c r="A155" s="62" t="s">
        <v>81</v>
      </c>
      <c r="B155" s="62" t="str">
        <f>INDEX('Program Inputs'!$B$9:$B$28,MATCH(A155,'Program Inputs'!$A$9:$A$28,0))</f>
        <v>Surety</v>
      </c>
      <c r="C155" s="43" t="s">
        <v>99</v>
      </c>
      <c r="D155" s="41">
        <f>D147*(1-D149)</f>
        <v>0</v>
      </c>
      <c r="E155" s="41">
        <f>E147*(1-E149)</f>
        <v>0</v>
      </c>
      <c r="F155" s="41">
        <f>F147*(1-F149)</f>
        <v>0</v>
      </c>
      <c r="G155" s="41">
        <f>G147*(1-G149)</f>
        <v>0</v>
      </c>
      <c r="H155" s="41">
        <f>H147*(1-H149)</f>
        <v>375.00000000000006</v>
      </c>
      <c r="I155" s="41">
        <f>I147*(1-I149)</f>
        <v>375.00000000000006</v>
      </c>
      <c r="J155" s="41">
        <f>J147*(1-J149)</f>
        <v>375.00000000000006</v>
      </c>
      <c r="K155" s="41">
        <f>K147*(1-K149)</f>
        <v>375.00000000000006</v>
      </c>
      <c r="L155" s="41">
        <f>L147*(1-L149)</f>
        <v>525.00000000000011</v>
      </c>
      <c r="M155" s="41">
        <f>M147*(1-M149)</f>
        <v>525.00000000000011</v>
      </c>
      <c r="N155" s="41">
        <f>N147*(1-N149)</f>
        <v>525.00000000000011</v>
      </c>
      <c r="O155" s="41">
        <f>O147*(1-O149)</f>
        <v>525.00000000000011</v>
      </c>
      <c r="P155" s="41">
        <f>P147*(1-P149)</f>
        <v>750.00000000000011</v>
      </c>
      <c r="Q155" s="41">
        <f>Q147*(1-Q149)</f>
        <v>750.00000000000011</v>
      </c>
      <c r="R155" s="41">
        <f>R147*(1-R149)</f>
        <v>750.00000000000011</v>
      </c>
      <c r="S155" s="41">
        <f>S147*(1-S149)</f>
        <v>750.00000000000011</v>
      </c>
      <c r="T155" s="41">
        <f>T147*(1-T149)</f>
        <v>1125.0000000000002</v>
      </c>
      <c r="U155" s="41">
        <f>U147*(1-U149)</f>
        <v>1125.0000000000002</v>
      </c>
      <c r="V155" s="41">
        <f>V147*(1-V149)</f>
        <v>1125.0000000000002</v>
      </c>
      <c r="W155" s="41">
        <f>W147*(1-W149)</f>
        <v>1125.0000000000002</v>
      </c>
      <c r="X155" s="21"/>
      <c r="Y155" s="21"/>
      <c r="Z155" s="21"/>
    </row>
    <row r="156" spans="1:26" ht="15.75" customHeight="1" x14ac:dyDescent="0.45">
      <c r="A156" s="62" t="s">
        <v>81</v>
      </c>
      <c r="B156" s="62" t="str">
        <f>INDEX('Program Inputs'!$B$9:$B$28,MATCH(A156,'Program Inputs'!$A$9:$A$28,0))</f>
        <v>Surety</v>
      </c>
      <c r="C156" s="22" t="s">
        <v>527</v>
      </c>
      <c r="D156" s="32">
        <f>D147*D149</f>
        <v>0</v>
      </c>
      <c r="E156" s="32">
        <f>E147*E149</f>
        <v>0</v>
      </c>
      <c r="F156" s="32">
        <f>F147*F149</f>
        <v>0</v>
      </c>
      <c r="G156" s="32">
        <f>G147*G149</f>
        <v>0</v>
      </c>
      <c r="H156" s="32">
        <f>H147*H149</f>
        <v>875</v>
      </c>
      <c r="I156" s="32">
        <f>I147*I149</f>
        <v>875</v>
      </c>
      <c r="J156" s="32">
        <f>J147*J149</f>
        <v>875</v>
      </c>
      <c r="K156" s="32">
        <f>K147*K149</f>
        <v>875</v>
      </c>
      <c r="L156" s="32">
        <f>L147*L149</f>
        <v>1225</v>
      </c>
      <c r="M156" s="32">
        <f>M147*M149</f>
        <v>1225</v>
      </c>
      <c r="N156" s="32">
        <f>N147*N149</f>
        <v>1225</v>
      </c>
      <c r="O156" s="32">
        <f>O147*O149</f>
        <v>1225</v>
      </c>
      <c r="P156" s="32">
        <f>P147*P149</f>
        <v>1750</v>
      </c>
      <c r="Q156" s="32">
        <f>Q147*Q149</f>
        <v>1750</v>
      </c>
      <c r="R156" s="32">
        <f>R147*R149</f>
        <v>1750</v>
      </c>
      <c r="S156" s="32">
        <f>S147*S149</f>
        <v>1750</v>
      </c>
      <c r="T156" s="32">
        <f>T147*T149</f>
        <v>2625</v>
      </c>
      <c r="U156" s="32">
        <f>U147*U149</f>
        <v>2625</v>
      </c>
      <c r="V156" s="32">
        <f>V147*V149</f>
        <v>2625</v>
      </c>
      <c r="W156" s="32">
        <f>W147*W149</f>
        <v>2625</v>
      </c>
      <c r="X156" s="21"/>
      <c r="Y156" s="21"/>
      <c r="Z156" s="21"/>
    </row>
    <row r="157" spans="1:26" ht="15.75" customHeight="1" x14ac:dyDescent="0.45">
      <c r="A157" s="62" t="s">
        <v>81</v>
      </c>
      <c r="B157" s="62" t="str">
        <f>INDEX('Program Inputs'!$B$9:$B$28,MATCH(A157,'Program Inputs'!$A$9:$A$28,0))</f>
        <v>Surety</v>
      </c>
      <c r="C157" s="22" t="s">
        <v>93</v>
      </c>
      <c r="D157" s="40">
        <f ca="1">'Prem Earn'!X156</f>
        <v>0</v>
      </c>
      <c r="E157" s="40">
        <f ca="1">'Prem Earn'!Y156</f>
        <v>0</v>
      </c>
      <c r="F157" s="40">
        <f ca="1">'Prem Earn'!Z156</f>
        <v>0</v>
      </c>
      <c r="G157" s="40">
        <f ca="1">'Prem Earn'!AA156</f>
        <v>0</v>
      </c>
      <c r="H157" s="40">
        <f ca="1">'Prem Earn'!AB156</f>
        <v>156.25</v>
      </c>
      <c r="I157" s="40">
        <f ca="1">'Prem Earn'!AC156</f>
        <v>468.75</v>
      </c>
      <c r="J157" s="40">
        <f ca="1">'Prem Earn'!AD156</f>
        <v>781.25</v>
      </c>
      <c r="K157" s="40">
        <f ca="1">'Prem Earn'!AE156</f>
        <v>1093.75</v>
      </c>
      <c r="L157" s="40">
        <f ca="1">'Prem Earn'!AF156</f>
        <v>1312.5</v>
      </c>
      <c r="M157" s="40">
        <f ca="1">'Prem Earn'!AG156</f>
        <v>1437.5</v>
      </c>
      <c r="N157" s="40">
        <f ca="1">'Prem Earn'!AH156</f>
        <v>1562.5</v>
      </c>
      <c r="O157" s="40">
        <f ca="1">'Prem Earn'!AI156</f>
        <v>1687.5</v>
      </c>
      <c r="P157" s="40">
        <f ca="1">'Prem Earn'!AJ156</f>
        <v>1843.75</v>
      </c>
      <c r="Q157" s="40">
        <f ca="1">'Prem Earn'!AK156</f>
        <v>2031.25</v>
      </c>
      <c r="R157" s="40">
        <f ca="1">'Prem Earn'!AL156</f>
        <v>2218.75</v>
      </c>
      <c r="S157" s="40">
        <f ca="1">'Prem Earn'!AM156</f>
        <v>2406.25</v>
      </c>
      <c r="T157" s="40">
        <f ca="1">'Prem Earn'!AN156</f>
        <v>2656.25</v>
      </c>
      <c r="U157" s="40">
        <f ca="1">'Prem Earn'!AO156</f>
        <v>2968.75</v>
      </c>
      <c r="V157" s="40">
        <f ca="1">'Prem Earn'!AP156</f>
        <v>3281.25</v>
      </c>
      <c r="W157" s="40">
        <f ca="1">'Prem Earn'!AQ156</f>
        <v>3593.75</v>
      </c>
      <c r="X157" s="21"/>
      <c r="Y157" s="21"/>
      <c r="Z157" s="21"/>
    </row>
    <row r="158" spans="1:26" ht="15.75" customHeight="1" x14ac:dyDescent="0.45">
      <c r="A158" s="62" t="s">
        <v>81</v>
      </c>
      <c r="B158" s="62" t="str">
        <f>INDEX('Program Inputs'!$B$9:$B$28,MATCH(A158,'Program Inputs'!$A$9:$A$28,0))</f>
        <v>Surety</v>
      </c>
      <c r="C158" s="42" t="s">
        <v>522</v>
      </c>
      <c r="D158" s="41">
        <f>SUM($D147:D147)</f>
        <v>0</v>
      </c>
      <c r="E158" s="41">
        <f>SUM($D147:E147)</f>
        <v>0</v>
      </c>
      <c r="F158" s="41">
        <f>SUM($D147:F147)</f>
        <v>0</v>
      </c>
      <c r="G158" s="41">
        <f>SUM($D147:G147)</f>
        <v>0</v>
      </c>
      <c r="H158" s="41">
        <f>SUM($D147:H147)</f>
        <v>1250</v>
      </c>
      <c r="I158" s="41">
        <f>SUM($D147:I147)</f>
        <v>2500</v>
      </c>
      <c r="J158" s="41">
        <f>SUM($D147:J147)</f>
        <v>3750</v>
      </c>
      <c r="K158" s="41">
        <f>SUM($D147:K147)</f>
        <v>5000</v>
      </c>
      <c r="L158" s="41">
        <f>SUM($D147:L147)</f>
        <v>6750</v>
      </c>
      <c r="M158" s="41">
        <f>SUM($D147:M147)</f>
        <v>8500</v>
      </c>
      <c r="N158" s="41">
        <f>SUM($D147:N147)</f>
        <v>10250</v>
      </c>
      <c r="O158" s="41">
        <f>SUM($D147:O147)</f>
        <v>12000</v>
      </c>
      <c r="P158" s="41">
        <f>SUM($D147:P147)</f>
        <v>14500</v>
      </c>
      <c r="Q158" s="41">
        <f>SUM($D147:Q147)</f>
        <v>17000</v>
      </c>
      <c r="R158" s="41">
        <f>SUM($D147:R147)</f>
        <v>19500</v>
      </c>
      <c r="S158" s="41">
        <f>SUM($D147:S147)</f>
        <v>22000</v>
      </c>
      <c r="T158" s="41">
        <f>SUM($D147:T147)</f>
        <v>25750</v>
      </c>
      <c r="U158" s="41">
        <f>SUM($D147:U147)</f>
        <v>29500</v>
      </c>
      <c r="V158" s="41">
        <f>SUM($D147:V147)</f>
        <v>33250</v>
      </c>
      <c r="W158" s="41">
        <f>SUM($D147:W147)</f>
        <v>37000</v>
      </c>
      <c r="X158" s="21"/>
      <c r="Y158" s="21"/>
      <c r="Z158" s="21"/>
    </row>
    <row r="159" spans="1:26" ht="15.75" customHeight="1" x14ac:dyDescent="0.45">
      <c r="A159" s="62" t="s">
        <v>81</v>
      </c>
      <c r="B159" s="62" t="str">
        <f>INDEX('Program Inputs'!$B$9:$B$28,MATCH(A159,'Program Inputs'!$A$9:$A$28,0))</f>
        <v>Surety</v>
      </c>
      <c r="C159" s="42" t="s">
        <v>523</v>
      </c>
      <c r="D159" s="41">
        <f ca="1">SUM($D157:D157)</f>
        <v>0</v>
      </c>
      <c r="E159" s="41">
        <f ca="1">SUM($D157:E157)</f>
        <v>0</v>
      </c>
      <c r="F159" s="41">
        <f ca="1">SUM($D157:F157)</f>
        <v>0</v>
      </c>
      <c r="G159" s="41">
        <f ca="1">SUM($D157:G157)</f>
        <v>0</v>
      </c>
      <c r="H159" s="41">
        <f ca="1">SUM($D157:H157)</f>
        <v>156.25</v>
      </c>
      <c r="I159" s="41">
        <f ca="1">SUM($D157:I157)</f>
        <v>625</v>
      </c>
      <c r="J159" s="41">
        <f ca="1">SUM($D157:J157)</f>
        <v>1406.25</v>
      </c>
      <c r="K159" s="41">
        <f ca="1">SUM($D157:K157)</f>
        <v>2500</v>
      </c>
      <c r="L159" s="41">
        <f ca="1">SUM($D157:L157)</f>
        <v>3812.5</v>
      </c>
      <c r="M159" s="41">
        <f ca="1">SUM($D157:M157)</f>
        <v>5250</v>
      </c>
      <c r="N159" s="41">
        <f ca="1">SUM($D157:N157)</f>
        <v>6812.5</v>
      </c>
      <c r="O159" s="41">
        <f ca="1">SUM($D157:O157)</f>
        <v>8500</v>
      </c>
      <c r="P159" s="41">
        <f ca="1">SUM($D157:P157)</f>
        <v>10343.75</v>
      </c>
      <c r="Q159" s="41">
        <f ca="1">SUM($D157:Q157)</f>
        <v>12375</v>
      </c>
      <c r="R159" s="41">
        <f ca="1">SUM($D157:R157)</f>
        <v>14593.75</v>
      </c>
      <c r="S159" s="41">
        <f ca="1">SUM($D157:S157)</f>
        <v>17000</v>
      </c>
      <c r="T159" s="41">
        <f ca="1">SUM($D157:T157)</f>
        <v>19656.25</v>
      </c>
      <c r="U159" s="41">
        <f ca="1">SUM($D157:U157)</f>
        <v>22625</v>
      </c>
      <c r="V159" s="41">
        <f ca="1">SUM($D157:V157)</f>
        <v>25906.25</v>
      </c>
      <c r="W159" s="41">
        <f ca="1">SUM($D157:W157)</f>
        <v>29500</v>
      </c>
      <c r="X159" s="21"/>
      <c r="Y159" s="21"/>
      <c r="Z159" s="21"/>
    </row>
    <row r="160" spans="1:26" ht="15.75" customHeight="1" x14ac:dyDescent="0.45">
      <c r="A160" s="62" t="s">
        <v>81</v>
      </c>
      <c r="B160" s="62" t="str">
        <f>INDEX('Program Inputs'!$B$9:$B$28,MATCH(A160,'Program Inputs'!$A$9:$A$28,0))</f>
        <v>Surety</v>
      </c>
      <c r="C160" s="42" t="s">
        <v>525</v>
      </c>
      <c r="D160" s="41">
        <f ca="1">D158-D159</f>
        <v>0</v>
      </c>
      <c r="E160" s="41">
        <f ca="1">E158-E159</f>
        <v>0</v>
      </c>
      <c r="F160" s="41">
        <f ca="1">F158-F159</f>
        <v>0</v>
      </c>
      <c r="G160" s="41">
        <f ca="1">G158-G159</f>
        <v>0</v>
      </c>
      <c r="H160" s="41">
        <f ca="1">H158-H159</f>
        <v>1093.75</v>
      </c>
      <c r="I160" s="41">
        <f ca="1">I158-I159</f>
        <v>1875</v>
      </c>
      <c r="J160" s="41">
        <f ca="1">J158-J159</f>
        <v>2343.75</v>
      </c>
      <c r="K160" s="41">
        <f ca="1">K158-K159</f>
        <v>2500</v>
      </c>
      <c r="L160" s="41">
        <f ca="1">L158-L159</f>
        <v>2937.5</v>
      </c>
      <c r="M160" s="41">
        <f ca="1">M158-M159</f>
        <v>3250</v>
      </c>
      <c r="N160" s="41">
        <f ca="1">N158-N159</f>
        <v>3437.5</v>
      </c>
      <c r="O160" s="41">
        <f ca="1">O158-O159</f>
        <v>3500</v>
      </c>
      <c r="P160" s="41">
        <f ca="1">P158-P159</f>
        <v>4156.25</v>
      </c>
      <c r="Q160" s="41">
        <f ca="1">Q158-Q159</f>
        <v>4625</v>
      </c>
      <c r="R160" s="41">
        <f ca="1">R158-R159</f>
        <v>4906.25</v>
      </c>
      <c r="S160" s="41">
        <f ca="1">S158-S159</f>
        <v>5000</v>
      </c>
      <c r="T160" s="41">
        <f ca="1">T158-T159</f>
        <v>6093.75</v>
      </c>
      <c r="U160" s="41">
        <f ca="1">U158-U159</f>
        <v>6875</v>
      </c>
      <c r="V160" s="41">
        <f ca="1">V158-V159</f>
        <v>7343.75</v>
      </c>
      <c r="W160" s="41">
        <f ca="1">W158-W159</f>
        <v>7500</v>
      </c>
      <c r="X160" s="152"/>
      <c r="Y160" s="21"/>
      <c r="Z160" s="21"/>
    </row>
    <row r="161" spans="1:26" ht="15.75" customHeight="1" x14ac:dyDescent="0.45">
      <c r="A161" s="62" t="s">
        <v>81</v>
      </c>
      <c r="B161" s="62" t="str">
        <f>INDEX('Program Inputs'!$B$9:$B$28,MATCH(A161,'Program Inputs'!$A$9:$A$28,0))</f>
        <v>Surety</v>
      </c>
      <c r="C161" s="42" t="s">
        <v>524</v>
      </c>
      <c r="D161" s="41">
        <f ca="1">D160-D166</f>
        <v>0</v>
      </c>
      <c r="E161" s="41">
        <f ca="1">E160-E166</f>
        <v>0</v>
      </c>
      <c r="F161" s="41">
        <f ca="1">F160-F166</f>
        <v>0</v>
      </c>
      <c r="G161" s="41">
        <f ca="1">G160-G166</f>
        <v>0</v>
      </c>
      <c r="H161" s="41">
        <f ca="1">H160-H166</f>
        <v>765.625</v>
      </c>
      <c r="I161" s="41">
        <f ca="1">I160-I166</f>
        <v>1312.5</v>
      </c>
      <c r="J161" s="41">
        <f ca="1">J160-J166</f>
        <v>1640.625</v>
      </c>
      <c r="K161" s="41">
        <f ca="1">K160-K166</f>
        <v>1750</v>
      </c>
      <c r="L161" s="41">
        <f ca="1">L160-L166</f>
        <v>2056.25</v>
      </c>
      <c r="M161" s="41">
        <f ca="1">M160-M166</f>
        <v>2275</v>
      </c>
      <c r="N161" s="41">
        <f ca="1">N160-N166</f>
        <v>2406.25</v>
      </c>
      <c r="O161" s="41">
        <f ca="1">O160-O166</f>
        <v>2450</v>
      </c>
      <c r="P161" s="41">
        <f ca="1">P160-P166</f>
        <v>2909.3749999999995</v>
      </c>
      <c r="Q161" s="41">
        <f ca="1">Q160-Q166</f>
        <v>3237.4999999999995</v>
      </c>
      <c r="R161" s="41">
        <f ca="1">R160-R166</f>
        <v>3434.375</v>
      </c>
      <c r="S161" s="41">
        <f ca="1">S160-S166</f>
        <v>3500</v>
      </c>
      <c r="T161" s="41">
        <f ca="1">T160-T166</f>
        <v>4265.625</v>
      </c>
      <c r="U161" s="41">
        <f ca="1">U160-U166</f>
        <v>4812.4999999999991</v>
      </c>
      <c r="V161" s="41">
        <f ca="1">V160-V166</f>
        <v>5140.6249999999991</v>
      </c>
      <c r="W161" s="41">
        <f ca="1">W160-W166</f>
        <v>5250</v>
      </c>
      <c r="X161" s="152"/>
      <c r="Y161" s="21"/>
      <c r="Z161" s="21"/>
    </row>
    <row r="162" spans="1:26" ht="15.75" customHeight="1" x14ac:dyDescent="0.45">
      <c r="A162" s="62" t="s">
        <v>81</v>
      </c>
      <c r="B162" s="62" t="str">
        <f>INDEX('Program Inputs'!$B$9:$B$28,MATCH(A162,'Program Inputs'!$A$9:$A$28,0))</f>
        <v>Surety</v>
      </c>
      <c r="C162" s="42" t="s">
        <v>94</v>
      </c>
      <c r="D162" s="41">
        <f ca="1">'Prem Earn'!B156</f>
        <v>0</v>
      </c>
      <c r="E162" s="41">
        <f ca="1">'Prem Earn'!C156</f>
        <v>0</v>
      </c>
      <c r="F162" s="41">
        <f ca="1">'Prem Earn'!D156</f>
        <v>0</v>
      </c>
      <c r="G162" s="41">
        <f ca="1">'Prem Earn'!E156</f>
        <v>0</v>
      </c>
      <c r="H162" s="41">
        <f ca="1">'Prem Earn'!F156</f>
        <v>46.875000000000007</v>
      </c>
      <c r="I162" s="41">
        <f ca="1">'Prem Earn'!G156</f>
        <v>140.62500000000003</v>
      </c>
      <c r="J162" s="41">
        <f ca="1">'Prem Earn'!H156</f>
        <v>234.37500000000006</v>
      </c>
      <c r="K162" s="41">
        <f ca="1">'Prem Earn'!I156</f>
        <v>328.12500000000006</v>
      </c>
      <c r="L162" s="41">
        <f ca="1">'Prem Earn'!J156</f>
        <v>393.75000000000006</v>
      </c>
      <c r="M162" s="41">
        <f ca="1">'Prem Earn'!K156</f>
        <v>431.25000000000006</v>
      </c>
      <c r="N162" s="41">
        <f ca="1">'Prem Earn'!L156</f>
        <v>468.75000000000011</v>
      </c>
      <c r="O162" s="41">
        <f ca="1">'Prem Earn'!M156</f>
        <v>506.25000000000011</v>
      </c>
      <c r="P162" s="41">
        <f ca="1">'Prem Earn'!N156</f>
        <v>553.12500000000011</v>
      </c>
      <c r="Q162" s="41">
        <f ca="1">'Prem Earn'!O156</f>
        <v>609.37500000000011</v>
      </c>
      <c r="R162" s="41">
        <f ca="1">'Prem Earn'!P156</f>
        <v>665.62500000000011</v>
      </c>
      <c r="S162" s="41">
        <f ca="1">'Prem Earn'!Q156</f>
        <v>721.87500000000011</v>
      </c>
      <c r="T162" s="41">
        <f ca="1">'Prem Earn'!R156</f>
        <v>796.87500000000011</v>
      </c>
      <c r="U162" s="41">
        <f ca="1">'Prem Earn'!S156</f>
        <v>890.62500000000011</v>
      </c>
      <c r="V162" s="41">
        <f ca="1">'Prem Earn'!T156</f>
        <v>984.37500000000023</v>
      </c>
      <c r="W162" s="41">
        <f ca="1">'Prem Earn'!U156</f>
        <v>1078.1250000000002</v>
      </c>
      <c r="X162" s="21"/>
      <c r="Y162" s="21"/>
      <c r="Z162" s="21"/>
    </row>
    <row r="163" spans="1:26" ht="15.75" customHeight="1" x14ac:dyDescent="0.45">
      <c r="A163" s="62" t="s">
        <v>81</v>
      </c>
      <c r="B163" s="62" t="str">
        <f>INDEX('Program Inputs'!$B$9:$B$28,MATCH(A163,'Program Inputs'!$A$9:$A$28,0))</f>
        <v>Surety</v>
      </c>
      <c r="C163" s="42" t="s">
        <v>8</v>
      </c>
      <c r="D163" s="41">
        <f ca="1">D162*D148</f>
        <v>0</v>
      </c>
      <c r="E163" s="41">
        <f ca="1">E162*E148</f>
        <v>0</v>
      </c>
      <c r="F163" s="41">
        <f ca="1">F162*F148</f>
        <v>0</v>
      </c>
      <c r="G163" s="41">
        <f ca="1">G162*G148</f>
        <v>0</v>
      </c>
      <c r="H163" s="41">
        <f ca="1">H162*H148</f>
        <v>28.125000000000004</v>
      </c>
      <c r="I163" s="41">
        <f ca="1">I162*I148</f>
        <v>84.375000000000014</v>
      </c>
      <c r="J163" s="41">
        <f ca="1">J162*J148</f>
        <v>140.62500000000003</v>
      </c>
      <c r="K163" s="41">
        <f ca="1">K162*K148</f>
        <v>196.87500000000003</v>
      </c>
      <c r="L163" s="41">
        <f ca="1">L162*L148</f>
        <v>236.25000000000003</v>
      </c>
      <c r="M163" s="41">
        <f ca="1">M162*M148</f>
        <v>258.75</v>
      </c>
      <c r="N163" s="41">
        <f ca="1">N162*N148</f>
        <v>281.25000000000006</v>
      </c>
      <c r="O163" s="41">
        <f ca="1">O162*O148</f>
        <v>303.75000000000006</v>
      </c>
      <c r="P163" s="41">
        <f ca="1">P162*P148</f>
        <v>331.87500000000006</v>
      </c>
      <c r="Q163" s="41">
        <f ca="1">Q162*Q148</f>
        <v>365.62500000000006</v>
      </c>
      <c r="R163" s="41">
        <f ca="1">R162*R148</f>
        <v>399.37500000000006</v>
      </c>
      <c r="S163" s="41">
        <f ca="1">S162*S148</f>
        <v>433.12500000000006</v>
      </c>
      <c r="T163" s="41">
        <f ca="1">T162*T148</f>
        <v>478.12500000000006</v>
      </c>
      <c r="U163" s="41">
        <f ca="1">U162*U148</f>
        <v>534.375</v>
      </c>
      <c r="V163" s="41">
        <f ca="1">V162*V148</f>
        <v>590.62500000000011</v>
      </c>
      <c r="W163" s="41">
        <f ca="1">W162*W148</f>
        <v>646.87500000000011</v>
      </c>
      <c r="X163" s="21"/>
      <c r="Y163" s="21"/>
      <c r="Z163" s="21"/>
    </row>
    <row r="164" spans="1:26" ht="15.75" customHeight="1" x14ac:dyDescent="0.45">
      <c r="A164" s="62" t="s">
        <v>81</v>
      </c>
      <c r="B164" s="62" t="str">
        <f>INDEX('Program Inputs'!$B$9:$B$28,MATCH(A164,'Program Inputs'!$A$9:$A$28,0))</f>
        <v>Surety</v>
      </c>
      <c r="C164" s="42" t="s">
        <v>183</v>
      </c>
      <c r="D164" s="41">
        <f>SUM($D155:D155)</f>
        <v>0</v>
      </c>
      <c r="E164" s="41">
        <f>SUM($D155:E155)</f>
        <v>0</v>
      </c>
      <c r="F164" s="41">
        <f>SUM($D155:F155)</f>
        <v>0</v>
      </c>
      <c r="G164" s="41">
        <f>SUM($D155:G155)</f>
        <v>0</v>
      </c>
      <c r="H164" s="41">
        <f>SUM($D155:H155)</f>
        <v>375.00000000000006</v>
      </c>
      <c r="I164" s="41">
        <f>SUM($D155:I155)</f>
        <v>750.00000000000011</v>
      </c>
      <c r="J164" s="41">
        <f>SUM($D155:J155)</f>
        <v>1125.0000000000002</v>
      </c>
      <c r="K164" s="41">
        <f>SUM($D155:K155)</f>
        <v>1500.0000000000002</v>
      </c>
      <c r="L164" s="41">
        <f>SUM($D155:L155)</f>
        <v>2025.0000000000005</v>
      </c>
      <c r="M164" s="41">
        <f>SUM($D155:M155)</f>
        <v>2550.0000000000005</v>
      </c>
      <c r="N164" s="41">
        <f>SUM($D155:N155)</f>
        <v>3075.0000000000005</v>
      </c>
      <c r="O164" s="41">
        <f>SUM($D155:O155)</f>
        <v>3600.0000000000005</v>
      </c>
      <c r="P164" s="41">
        <f>SUM($D155:P155)</f>
        <v>4350.0000000000009</v>
      </c>
      <c r="Q164" s="41">
        <f>SUM($D155:Q155)</f>
        <v>5100.0000000000009</v>
      </c>
      <c r="R164" s="41">
        <f>SUM($D155:R155)</f>
        <v>5850.0000000000009</v>
      </c>
      <c r="S164" s="41">
        <f>SUM($D155:S155)</f>
        <v>6600.0000000000009</v>
      </c>
      <c r="T164" s="41">
        <f>SUM($D155:T155)</f>
        <v>7725.0000000000009</v>
      </c>
      <c r="U164" s="41">
        <f>SUM($D155:U155)</f>
        <v>8850.0000000000018</v>
      </c>
      <c r="V164" s="41">
        <f>SUM($D155:V155)</f>
        <v>9975.0000000000018</v>
      </c>
      <c r="W164" s="41">
        <f>SUM($D155:W155)</f>
        <v>11100.000000000002</v>
      </c>
      <c r="X164" s="21"/>
      <c r="Y164" s="21"/>
      <c r="Z164" s="21"/>
    </row>
    <row r="165" spans="1:26" ht="15.75" customHeight="1" x14ac:dyDescent="0.45">
      <c r="A165" s="62" t="s">
        <v>81</v>
      </c>
      <c r="B165" s="62" t="str">
        <f>INDEX('Program Inputs'!$B$9:$B$28,MATCH(A165,'Program Inputs'!$A$9:$A$28,0))</f>
        <v>Surety</v>
      </c>
      <c r="C165" s="42" t="s">
        <v>184</v>
      </c>
      <c r="D165" s="41">
        <f ca="1">SUM($D162:D162)</f>
        <v>0</v>
      </c>
      <c r="E165" s="41">
        <f ca="1">SUM($D162:E162)</f>
        <v>0</v>
      </c>
      <c r="F165" s="41">
        <f ca="1">SUM($D162:F162)</f>
        <v>0</v>
      </c>
      <c r="G165" s="41">
        <f ca="1">SUM($D162:G162)</f>
        <v>0</v>
      </c>
      <c r="H165" s="41">
        <f ca="1">SUM($D162:H162)</f>
        <v>46.875000000000007</v>
      </c>
      <c r="I165" s="41">
        <f ca="1">SUM($D162:I162)</f>
        <v>187.50000000000003</v>
      </c>
      <c r="J165" s="41">
        <f ca="1">SUM($D162:J162)</f>
        <v>421.87500000000011</v>
      </c>
      <c r="K165" s="41">
        <f ca="1">SUM($D162:K162)</f>
        <v>750.00000000000023</v>
      </c>
      <c r="L165" s="41">
        <f ca="1">SUM($D162:L162)</f>
        <v>1143.7500000000002</v>
      </c>
      <c r="M165" s="41">
        <f ca="1">SUM($D162:M162)</f>
        <v>1575.0000000000002</v>
      </c>
      <c r="N165" s="41">
        <f ca="1">SUM($D162:N162)</f>
        <v>2043.7500000000005</v>
      </c>
      <c r="O165" s="41">
        <f ca="1">SUM($D162:O162)</f>
        <v>2550.0000000000005</v>
      </c>
      <c r="P165" s="41">
        <f ca="1">SUM($D162:P162)</f>
        <v>3103.1250000000005</v>
      </c>
      <c r="Q165" s="41">
        <f ca="1">SUM($D162:Q162)</f>
        <v>3712.5000000000005</v>
      </c>
      <c r="R165" s="41">
        <f ca="1">SUM($D162:R162)</f>
        <v>4378.1250000000009</v>
      </c>
      <c r="S165" s="41">
        <f ca="1">SUM($D162:S162)</f>
        <v>5100.0000000000009</v>
      </c>
      <c r="T165" s="41">
        <f ca="1">SUM($D162:T162)</f>
        <v>5896.8750000000009</v>
      </c>
      <c r="U165" s="41">
        <f ca="1">SUM($D162:U162)</f>
        <v>6787.5000000000009</v>
      </c>
      <c r="V165" s="41">
        <f ca="1">SUM($D162:V162)</f>
        <v>7771.8750000000009</v>
      </c>
      <c r="W165" s="41">
        <f ca="1">SUM($D162:W162)</f>
        <v>8850.0000000000018</v>
      </c>
      <c r="X165" s="21"/>
      <c r="Y165" s="21"/>
      <c r="Z165" s="21"/>
    </row>
    <row r="166" spans="1:26" ht="15.75" customHeight="1" x14ac:dyDescent="0.45">
      <c r="A166" s="62" t="s">
        <v>81</v>
      </c>
      <c r="B166" s="62" t="str">
        <f>INDEX('Program Inputs'!$B$9:$B$28,MATCH(A166,'Program Inputs'!$A$9:$A$28,0))</f>
        <v>Surety</v>
      </c>
      <c r="C166" s="42" t="s">
        <v>526</v>
      </c>
      <c r="D166" s="41">
        <f ca="1">D164-D165</f>
        <v>0</v>
      </c>
      <c r="E166" s="41">
        <f ca="1">E164-E165</f>
        <v>0</v>
      </c>
      <c r="F166" s="41">
        <f ca="1">F164-F165</f>
        <v>0</v>
      </c>
      <c r="G166" s="41">
        <f ca="1">G164-G165</f>
        <v>0</v>
      </c>
      <c r="H166" s="41">
        <f ca="1">H164-H165</f>
        <v>328.12500000000006</v>
      </c>
      <c r="I166" s="41">
        <f ca="1">I164-I165</f>
        <v>562.50000000000011</v>
      </c>
      <c r="J166" s="41">
        <f ca="1">J164-J165</f>
        <v>703.12500000000011</v>
      </c>
      <c r="K166" s="41">
        <f ca="1">K164-K165</f>
        <v>750</v>
      </c>
      <c r="L166" s="41">
        <f ca="1">L164-L165</f>
        <v>881.25000000000023</v>
      </c>
      <c r="M166" s="41">
        <f ca="1">M164-M165</f>
        <v>975.00000000000023</v>
      </c>
      <c r="N166" s="41">
        <f ca="1">N164-N165</f>
        <v>1031.25</v>
      </c>
      <c r="O166" s="41">
        <f ca="1">O164-O165</f>
        <v>1050</v>
      </c>
      <c r="P166" s="41">
        <f ca="1">P164-P165</f>
        <v>1246.8750000000005</v>
      </c>
      <c r="Q166" s="41">
        <f ca="1">Q164-Q165</f>
        <v>1387.5000000000005</v>
      </c>
      <c r="R166" s="41">
        <f ca="1">R164-R165</f>
        <v>1471.875</v>
      </c>
      <c r="S166" s="41">
        <f ca="1">S164-S165</f>
        <v>1500</v>
      </c>
      <c r="T166" s="41">
        <f ca="1">T164-T165</f>
        <v>1828.125</v>
      </c>
      <c r="U166" s="41">
        <f ca="1">U164-U165</f>
        <v>2062.5000000000009</v>
      </c>
      <c r="V166" s="41">
        <f ca="1">V164-V165</f>
        <v>2203.1250000000009</v>
      </c>
      <c r="W166" s="41">
        <f ca="1">W164-W165</f>
        <v>2250</v>
      </c>
      <c r="X166" s="152"/>
      <c r="Y166" s="21"/>
      <c r="Z166" s="21"/>
    </row>
    <row r="167" spans="1:26" ht="15.75" customHeight="1" x14ac:dyDescent="0.45">
      <c r="A167" s="140" t="s">
        <v>85</v>
      </c>
      <c r="B167" s="140" t="str">
        <f>INDEX('Program Inputs'!$B$9:$B$28,MATCH(A167,'Program Inputs'!$A$9:$A$28,0))</f>
        <v>Fronting Property</v>
      </c>
      <c r="C167" s="141" t="s">
        <v>91</v>
      </c>
      <c r="D167" s="142">
        <f>SUMIFS('Program Inputs'!$C:$C,'Program Inputs'!$A:$A,'Program Qtrly'!$A167)/4</f>
        <v>2500</v>
      </c>
      <c r="E167" s="142">
        <f>SUMIFS('Program Inputs'!$C:$C,'Program Inputs'!$A:$A,'Program Qtrly'!$A167)/4</f>
        <v>2500</v>
      </c>
      <c r="F167" s="142">
        <f>SUMIFS('Program Inputs'!$C:$C,'Program Inputs'!$A:$A,'Program Qtrly'!$A167)/4</f>
        <v>2500</v>
      </c>
      <c r="G167" s="142">
        <f>SUMIFS('Program Inputs'!$C:$C,'Program Inputs'!$A:$A,'Program Qtrly'!$A167)/4</f>
        <v>2500</v>
      </c>
      <c r="H167" s="142">
        <f>SUMIFS('Program Inputs'!$D:$D,'Program Inputs'!$A:$A,'Program Qtrly'!$A167)/4</f>
        <v>5000</v>
      </c>
      <c r="I167" s="142">
        <f>SUMIFS('Program Inputs'!$D:$D,'Program Inputs'!$A:$A,'Program Qtrly'!$A167)/4</f>
        <v>5000</v>
      </c>
      <c r="J167" s="142">
        <f>SUMIFS('Program Inputs'!$D:$D,'Program Inputs'!$A:$A,'Program Qtrly'!$A167)/4</f>
        <v>5000</v>
      </c>
      <c r="K167" s="142">
        <f>SUMIFS('Program Inputs'!$D:$D,'Program Inputs'!$A:$A,'Program Qtrly'!$A167)/4</f>
        <v>5000</v>
      </c>
      <c r="L167" s="142">
        <f>SUMIFS('Program Inputs'!$E:$E,'Program Inputs'!$A:$A,'Program Qtrly'!$A167)/4</f>
        <v>7500</v>
      </c>
      <c r="M167" s="142">
        <f>SUMIFS('Program Inputs'!$E:$E,'Program Inputs'!$A:$A,'Program Qtrly'!$A167)/4</f>
        <v>7500</v>
      </c>
      <c r="N167" s="142">
        <f>SUMIFS('Program Inputs'!$E:$E,'Program Inputs'!$A:$A,'Program Qtrly'!$A167)/4</f>
        <v>7500</v>
      </c>
      <c r="O167" s="142">
        <f>SUMIFS('Program Inputs'!$E:$E,'Program Inputs'!$A:$A,'Program Qtrly'!$A167)/4</f>
        <v>7500</v>
      </c>
      <c r="P167" s="142">
        <f>SUMIFS('Program Inputs'!$F:$F,'Program Inputs'!$A:$A,'Program Qtrly'!$A167)/4</f>
        <v>10000</v>
      </c>
      <c r="Q167" s="142">
        <f>SUMIFS('Program Inputs'!$F:$F,'Program Inputs'!$A:$A,'Program Qtrly'!$A167)/4</f>
        <v>10000</v>
      </c>
      <c r="R167" s="142">
        <f>SUMIFS('Program Inputs'!$F:$F,'Program Inputs'!$A:$A,'Program Qtrly'!$A167)/4</f>
        <v>10000</v>
      </c>
      <c r="S167" s="142">
        <f>SUMIFS('Program Inputs'!$F:$F,'Program Inputs'!$A:$A,'Program Qtrly'!$A167)/4</f>
        <v>10000</v>
      </c>
      <c r="T167" s="142">
        <f>SUMIFS('Program Inputs'!$G:$G,'Program Inputs'!$A:$A,'Program Qtrly'!$A167)/4</f>
        <v>12500</v>
      </c>
      <c r="U167" s="142">
        <f>SUMIFS('Program Inputs'!$G:$G,'Program Inputs'!$A:$A,'Program Qtrly'!$A167)/4</f>
        <v>12500</v>
      </c>
      <c r="V167" s="142">
        <f>SUMIFS('Program Inputs'!$G:$G,'Program Inputs'!$A:$A,'Program Qtrly'!$A167)/4</f>
        <v>12500</v>
      </c>
      <c r="W167" s="142">
        <f>SUMIFS('Program Inputs'!$G:$G,'Program Inputs'!$A:$A,'Program Qtrly'!$A167)/4</f>
        <v>12500</v>
      </c>
      <c r="X167" s="21"/>
      <c r="Y167" s="21"/>
      <c r="Z167" s="21"/>
    </row>
    <row r="168" spans="1:26" ht="15.75" customHeight="1" x14ac:dyDescent="0.45">
      <c r="A168" s="62" t="s">
        <v>85</v>
      </c>
      <c r="B168" s="62" t="str">
        <f>INDEX('Program Inputs'!$B$9:$B$28,MATCH(A168,'Program Inputs'!$A$9:$A$28,0))</f>
        <v>Fronting Property</v>
      </c>
      <c r="C168" s="29" t="s">
        <v>92</v>
      </c>
      <c r="D168" s="31">
        <f>SUMIFS('Program Inputs'!$H:$H,'Program Inputs'!$A:$A,'Program Qtrly'!$A168)</f>
        <v>0.6</v>
      </c>
      <c r="E168" s="31">
        <f>D168</f>
        <v>0.6</v>
      </c>
      <c r="F168" s="31">
        <f>E168</f>
        <v>0.6</v>
      </c>
      <c r="G168" s="31">
        <f>F168</f>
        <v>0.6</v>
      </c>
      <c r="H168" s="31">
        <f>G168</f>
        <v>0.6</v>
      </c>
      <c r="I168" s="31">
        <f>H168</f>
        <v>0.6</v>
      </c>
      <c r="J168" s="31">
        <f>I168</f>
        <v>0.6</v>
      </c>
      <c r="K168" s="31">
        <f>J168</f>
        <v>0.6</v>
      </c>
      <c r="L168" s="31">
        <f>K168</f>
        <v>0.6</v>
      </c>
      <c r="M168" s="31">
        <f>L168</f>
        <v>0.6</v>
      </c>
      <c r="N168" s="31">
        <f>M168</f>
        <v>0.6</v>
      </c>
      <c r="O168" s="31">
        <f>N168</f>
        <v>0.6</v>
      </c>
      <c r="P168" s="31">
        <f>O168</f>
        <v>0.6</v>
      </c>
      <c r="Q168" s="31">
        <f>P168</f>
        <v>0.6</v>
      </c>
      <c r="R168" s="31">
        <f>Q168</f>
        <v>0.6</v>
      </c>
      <c r="S168" s="31">
        <f>R168</f>
        <v>0.6</v>
      </c>
      <c r="T168" s="31">
        <f>S168</f>
        <v>0.6</v>
      </c>
      <c r="U168" s="31">
        <f>T168</f>
        <v>0.6</v>
      </c>
      <c r="V168" s="31">
        <f>U168</f>
        <v>0.6</v>
      </c>
      <c r="W168" s="31">
        <f>V168</f>
        <v>0.6</v>
      </c>
      <c r="X168" s="21"/>
      <c r="Y168" s="21"/>
      <c r="Z168" s="21"/>
    </row>
    <row r="169" spans="1:26" ht="15.75" customHeight="1" x14ac:dyDescent="0.45">
      <c r="A169" s="62" t="s">
        <v>85</v>
      </c>
      <c r="B169" s="62" t="str">
        <f>INDEX('Program Inputs'!$B$9:$B$28,MATCH(A169,'Program Inputs'!$A$9:$A$28,0))</f>
        <v>Fronting Property</v>
      </c>
      <c r="C169" s="43" t="s">
        <v>96</v>
      </c>
      <c r="D169" s="31">
        <f>SUMIFS('Program Inputs'!$I:$I,'Program Inputs'!$A:$A,'Program Qtrly'!$A169)</f>
        <v>1</v>
      </c>
      <c r="E169" s="31">
        <f>D169</f>
        <v>1</v>
      </c>
      <c r="F169" s="31">
        <f>E169</f>
        <v>1</v>
      </c>
      <c r="G169" s="31">
        <f>F169</f>
        <v>1</v>
      </c>
      <c r="H169" s="31">
        <f>G169</f>
        <v>1</v>
      </c>
      <c r="I169" s="31">
        <f>H169</f>
        <v>1</v>
      </c>
      <c r="J169" s="31">
        <f>I169</f>
        <v>1</v>
      </c>
      <c r="K169" s="31">
        <f>J169</f>
        <v>1</v>
      </c>
      <c r="L169" s="31">
        <f>K169</f>
        <v>1</v>
      </c>
      <c r="M169" s="31">
        <f>L169</f>
        <v>1</v>
      </c>
      <c r="N169" s="31">
        <f>M169</f>
        <v>1</v>
      </c>
      <c r="O169" s="31">
        <f>N169</f>
        <v>1</v>
      </c>
      <c r="P169" s="31">
        <f>O169</f>
        <v>1</v>
      </c>
      <c r="Q169" s="31">
        <f>P169</f>
        <v>1</v>
      </c>
      <c r="R169" s="31">
        <f>Q169</f>
        <v>1</v>
      </c>
      <c r="S169" s="31">
        <f>R169</f>
        <v>1</v>
      </c>
      <c r="T169" s="31">
        <f>S169</f>
        <v>1</v>
      </c>
      <c r="U169" s="31">
        <f>T169</f>
        <v>1</v>
      </c>
      <c r="V169" s="31">
        <f>U169</f>
        <v>1</v>
      </c>
      <c r="W169" s="31">
        <f>V169</f>
        <v>1</v>
      </c>
      <c r="X169" s="21"/>
      <c r="Y169" s="21"/>
      <c r="Z169" s="21"/>
    </row>
    <row r="170" spans="1:26" ht="15.75" customHeight="1" x14ac:dyDescent="0.45">
      <c r="A170" s="62" t="s">
        <v>85</v>
      </c>
      <c r="B170" s="62" t="str">
        <f>INDEX('Program Inputs'!$B$9:$B$28,MATCH(A170,'Program Inputs'!$A$9:$A$28,0))</f>
        <v>Fronting Property</v>
      </c>
      <c r="C170" s="43" t="s">
        <v>166</v>
      </c>
      <c r="D170" s="31">
        <f>SUMIFS('Program Inputs'!$J:$J,'Program Inputs'!$A:$A,'Program Qtrly'!$A170)</f>
        <v>0.25</v>
      </c>
      <c r="E170" s="31">
        <f>D170</f>
        <v>0.25</v>
      </c>
      <c r="F170" s="31">
        <f>E170</f>
        <v>0.25</v>
      </c>
      <c r="G170" s="31">
        <f>F170</f>
        <v>0.25</v>
      </c>
      <c r="H170" s="31">
        <f>G170</f>
        <v>0.25</v>
      </c>
      <c r="I170" s="31">
        <f>H170</f>
        <v>0.25</v>
      </c>
      <c r="J170" s="31">
        <f>I170</f>
        <v>0.25</v>
      </c>
      <c r="K170" s="31">
        <f>J170</f>
        <v>0.25</v>
      </c>
      <c r="L170" s="31">
        <f>K170</f>
        <v>0.25</v>
      </c>
      <c r="M170" s="31">
        <f>L170</f>
        <v>0.25</v>
      </c>
      <c r="N170" s="31">
        <f>M170</f>
        <v>0.25</v>
      </c>
      <c r="O170" s="31">
        <f>N170</f>
        <v>0.25</v>
      </c>
      <c r="P170" s="31">
        <f>O170</f>
        <v>0.25</v>
      </c>
      <c r="Q170" s="31">
        <f>P170</f>
        <v>0.25</v>
      </c>
      <c r="R170" s="31">
        <f>Q170</f>
        <v>0.25</v>
      </c>
      <c r="S170" s="31">
        <f>R170</f>
        <v>0.25</v>
      </c>
      <c r="T170" s="31">
        <f>S170</f>
        <v>0.25</v>
      </c>
      <c r="U170" s="31">
        <f>T170</f>
        <v>0.25</v>
      </c>
      <c r="V170" s="31">
        <f>U170</f>
        <v>0.25</v>
      </c>
      <c r="W170" s="31">
        <f>V170</f>
        <v>0.25</v>
      </c>
      <c r="X170" s="21"/>
      <c r="Y170" s="21"/>
      <c r="Z170" s="21"/>
    </row>
    <row r="171" spans="1:26" ht="15.75" customHeight="1" x14ac:dyDescent="0.45">
      <c r="A171" s="62" t="s">
        <v>85</v>
      </c>
      <c r="B171" s="62" t="str">
        <f>INDEX('Program Inputs'!$B$9:$B$28,MATCH(A171,'Program Inputs'!$A$9:$A$28,0))</f>
        <v>Fronting Property</v>
      </c>
      <c r="C171" s="29" t="s">
        <v>27</v>
      </c>
      <c r="D171" s="31">
        <f>SUMIFS('Program Inputs'!$K:$K,'Program Inputs'!$A:$A,'Program Qtrly'!$A171)</f>
        <v>0.05</v>
      </c>
      <c r="E171" s="31">
        <f>D171</f>
        <v>0.05</v>
      </c>
      <c r="F171" s="31">
        <f>E171</f>
        <v>0.05</v>
      </c>
      <c r="G171" s="31">
        <f>F171</f>
        <v>0.05</v>
      </c>
      <c r="H171" s="31">
        <f>G171</f>
        <v>0.05</v>
      </c>
      <c r="I171" s="31">
        <f>H171</f>
        <v>0.05</v>
      </c>
      <c r="J171" s="31">
        <f>I171</f>
        <v>0.05</v>
      </c>
      <c r="K171" s="31">
        <f>J171</f>
        <v>0.05</v>
      </c>
      <c r="L171" s="31">
        <f>K171</f>
        <v>0.05</v>
      </c>
      <c r="M171" s="31">
        <f>L171</f>
        <v>0.05</v>
      </c>
      <c r="N171" s="31">
        <f>M171</f>
        <v>0.05</v>
      </c>
      <c r="O171" s="31">
        <f>N171</f>
        <v>0.05</v>
      </c>
      <c r="P171" s="31">
        <f>O171</f>
        <v>0.05</v>
      </c>
      <c r="Q171" s="31">
        <f>P171</f>
        <v>0.05</v>
      </c>
      <c r="R171" s="31">
        <f>Q171</f>
        <v>0.05</v>
      </c>
      <c r="S171" s="31">
        <f>R171</f>
        <v>0.05</v>
      </c>
      <c r="T171" s="31">
        <f>S171</f>
        <v>0.05</v>
      </c>
      <c r="U171" s="31">
        <f>T171</f>
        <v>0.05</v>
      </c>
      <c r="V171" s="31">
        <f>U171</f>
        <v>0.05</v>
      </c>
      <c r="W171" s="31">
        <f>V171</f>
        <v>0.05</v>
      </c>
      <c r="X171" s="21"/>
      <c r="Y171" s="21"/>
      <c r="Z171" s="21"/>
    </row>
    <row r="172" spans="1:26" ht="15.75" customHeight="1" x14ac:dyDescent="0.45">
      <c r="A172" s="62" t="s">
        <v>85</v>
      </c>
      <c r="B172" s="62" t="str">
        <f>INDEX('Program Inputs'!$B$9:$B$28,MATCH(A172,'Program Inputs'!$A$9:$A$28,0))</f>
        <v>Fronting Property</v>
      </c>
      <c r="C172" s="43" t="s">
        <v>165</v>
      </c>
      <c r="D172" s="114">
        <f>D170+D171</f>
        <v>0.3</v>
      </c>
      <c r="E172" s="114">
        <f>E170+E171</f>
        <v>0.3</v>
      </c>
      <c r="F172" s="114">
        <f>F170+F171</f>
        <v>0.3</v>
      </c>
      <c r="G172" s="114">
        <f>G170+G171</f>
        <v>0.3</v>
      </c>
      <c r="H172" s="114">
        <f>H170+H171</f>
        <v>0.3</v>
      </c>
      <c r="I172" s="114">
        <f>I170+I171</f>
        <v>0.3</v>
      </c>
      <c r="J172" s="114">
        <f>J170+J171</f>
        <v>0.3</v>
      </c>
      <c r="K172" s="114">
        <f>K170+K171</f>
        <v>0.3</v>
      </c>
      <c r="L172" s="114">
        <f>L170+L171</f>
        <v>0.3</v>
      </c>
      <c r="M172" s="114">
        <f>M170+M171</f>
        <v>0.3</v>
      </c>
      <c r="N172" s="114">
        <f>N170+N171</f>
        <v>0.3</v>
      </c>
      <c r="O172" s="114">
        <f>O170+O171</f>
        <v>0.3</v>
      </c>
      <c r="P172" s="114">
        <f>P170+P171</f>
        <v>0.3</v>
      </c>
      <c r="Q172" s="114">
        <f>Q170+Q171</f>
        <v>0.3</v>
      </c>
      <c r="R172" s="114">
        <f>R170+R171</f>
        <v>0.3</v>
      </c>
      <c r="S172" s="114">
        <f>S170+S171</f>
        <v>0.3</v>
      </c>
      <c r="T172" s="114">
        <f>T170+T171</f>
        <v>0.3</v>
      </c>
      <c r="U172" s="114">
        <f>U170+U171</f>
        <v>0.3</v>
      </c>
      <c r="V172" s="114">
        <f>V170+V171</f>
        <v>0.3</v>
      </c>
      <c r="W172" s="114">
        <f>W170+W171</f>
        <v>0.3</v>
      </c>
      <c r="X172" s="21"/>
      <c r="Y172" s="21"/>
      <c r="Z172" s="21"/>
    </row>
    <row r="173" spans="1:26" ht="15.75" customHeight="1" x14ac:dyDescent="0.45">
      <c r="A173" s="62" t="s">
        <v>85</v>
      </c>
      <c r="B173" s="62" t="str">
        <f>INDEX('Program Inputs'!$B$9:$B$28,MATCH(A173,'Program Inputs'!$A$9:$A$28,0))</f>
        <v>Fronting Property</v>
      </c>
      <c r="C173" s="43" t="s">
        <v>168</v>
      </c>
      <c r="D173" s="41">
        <f>D167*(1-D169)*D170</f>
        <v>0</v>
      </c>
      <c r="E173" s="41">
        <f>E167*(1-E169)*E170</f>
        <v>0</v>
      </c>
      <c r="F173" s="41">
        <f>F167*(1-F169)*F170</f>
        <v>0</v>
      </c>
      <c r="G173" s="41">
        <f>G167*(1-G169)*G170</f>
        <v>0</v>
      </c>
      <c r="H173" s="41">
        <f>H167*(1-H169)*H170</f>
        <v>0</v>
      </c>
      <c r="I173" s="41">
        <f>I167*(1-I169)*I170</f>
        <v>0</v>
      </c>
      <c r="J173" s="41">
        <f>J167*(1-J169)*J170</f>
        <v>0</v>
      </c>
      <c r="K173" s="41">
        <f>K167*(1-K169)*K170</f>
        <v>0</v>
      </c>
      <c r="L173" s="41">
        <f>L167*(1-L169)*L170</f>
        <v>0</v>
      </c>
      <c r="M173" s="41">
        <f>M167*(1-M169)*M170</f>
        <v>0</v>
      </c>
      <c r="N173" s="41">
        <f>N167*(1-N169)*N170</f>
        <v>0</v>
      </c>
      <c r="O173" s="41">
        <f>O167*(1-O169)*O170</f>
        <v>0</v>
      </c>
      <c r="P173" s="41">
        <f>P167*(1-P169)*P170</f>
        <v>0</v>
      </c>
      <c r="Q173" s="41">
        <f>Q167*(1-Q169)*Q170</f>
        <v>0</v>
      </c>
      <c r="R173" s="41">
        <f>R167*(1-R169)*R170</f>
        <v>0</v>
      </c>
      <c r="S173" s="41">
        <f>S167*(1-S169)*S170</f>
        <v>0</v>
      </c>
      <c r="T173" s="41">
        <f>T167*(1-T169)*T170</f>
        <v>0</v>
      </c>
      <c r="U173" s="41">
        <f>U167*(1-U169)*U170</f>
        <v>0</v>
      </c>
      <c r="V173" s="41">
        <f>V167*(1-V169)*V170</f>
        <v>0</v>
      </c>
      <c r="W173" s="41">
        <f>W167*(1-W169)*W170</f>
        <v>0</v>
      </c>
      <c r="X173" s="21"/>
      <c r="Y173" s="21"/>
      <c r="Z173" s="21"/>
    </row>
    <row r="174" spans="1:26" ht="15.75" customHeight="1" x14ac:dyDescent="0.45">
      <c r="A174" s="62" t="s">
        <v>85</v>
      </c>
      <c r="B174" s="62" t="str">
        <f>INDEX('Program Inputs'!$B$9:$B$28,MATCH(A174,'Program Inputs'!$A$9:$A$28,0))</f>
        <v>Fronting Property</v>
      </c>
      <c r="C174" s="43" t="s">
        <v>167</v>
      </c>
      <c r="D174" s="41">
        <f>D171*D176</f>
        <v>125</v>
      </c>
      <c r="E174" s="41">
        <f>E171*E176</f>
        <v>125</v>
      </c>
      <c r="F174" s="41">
        <f>F171*F176</f>
        <v>125</v>
      </c>
      <c r="G174" s="41">
        <f>G171*G176</f>
        <v>125</v>
      </c>
      <c r="H174" s="41">
        <f>H171*H176</f>
        <v>250</v>
      </c>
      <c r="I174" s="41">
        <f>I171*I176</f>
        <v>250</v>
      </c>
      <c r="J174" s="41">
        <f>J171*J176</f>
        <v>250</v>
      </c>
      <c r="K174" s="41">
        <f>K171*K176</f>
        <v>250</v>
      </c>
      <c r="L174" s="41">
        <f>L171*L176</f>
        <v>375</v>
      </c>
      <c r="M174" s="41">
        <f>M171*M176</f>
        <v>375</v>
      </c>
      <c r="N174" s="41">
        <f>N171*N176</f>
        <v>375</v>
      </c>
      <c r="O174" s="41">
        <f>O171*O176</f>
        <v>375</v>
      </c>
      <c r="P174" s="41">
        <f>P171*P176</f>
        <v>500</v>
      </c>
      <c r="Q174" s="41">
        <f>Q171*Q176</f>
        <v>500</v>
      </c>
      <c r="R174" s="41">
        <f>R171*R176</f>
        <v>500</v>
      </c>
      <c r="S174" s="41">
        <f>S171*S176</f>
        <v>500</v>
      </c>
      <c r="T174" s="41">
        <f>T171*T176</f>
        <v>625</v>
      </c>
      <c r="U174" s="41">
        <f>U171*U176</f>
        <v>625</v>
      </c>
      <c r="V174" s="41">
        <f>V171*V176</f>
        <v>625</v>
      </c>
      <c r="W174" s="41">
        <f>W171*W176</f>
        <v>625</v>
      </c>
      <c r="X174" s="21"/>
      <c r="Y174" s="21"/>
      <c r="Z174" s="21"/>
    </row>
    <row r="175" spans="1:26" ht="15.75" customHeight="1" x14ac:dyDescent="0.45">
      <c r="A175" s="62" t="s">
        <v>85</v>
      </c>
      <c r="B175" s="62" t="str">
        <f>INDEX('Program Inputs'!$B$9:$B$28,MATCH(A175,'Program Inputs'!$A$9:$A$28,0))</f>
        <v>Fronting Property</v>
      </c>
      <c r="C175" s="43" t="s">
        <v>99</v>
      </c>
      <c r="D175" s="41">
        <f>D167*(1-D169)</f>
        <v>0</v>
      </c>
      <c r="E175" s="41">
        <f>E167*(1-E169)</f>
        <v>0</v>
      </c>
      <c r="F175" s="41">
        <f>F167*(1-F169)</f>
        <v>0</v>
      </c>
      <c r="G175" s="41">
        <f>G167*(1-G169)</f>
        <v>0</v>
      </c>
      <c r="H175" s="41">
        <f>H167*(1-H169)</f>
        <v>0</v>
      </c>
      <c r="I175" s="41">
        <f>I167*(1-I169)</f>
        <v>0</v>
      </c>
      <c r="J175" s="41">
        <f>J167*(1-J169)</f>
        <v>0</v>
      </c>
      <c r="K175" s="41">
        <f>K167*(1-K169)</f>
        <v>0</v>
      </c>
      <c r="L175" s="41">
        <f>L167*(1-L169)</f>
        <v>0</v>
      </c>
      <c r="M175" s="41">
        <f>M167*(1-M169)</f>
        <v>0</v>
      </c>
      <c r="N175" s="41">
        <f>N167*(1-N169)</f>
        <v>0</v>
      </c>
      <c r="O175" s="41">
        <f>O167*(1-O169)</f>
        <v>0</v>
      </c>
      <c r="P175" s="41">
        <f>P167*(1-P169)</f>
        <v>0</v>
      </c>
      <c r="Q175" s="41">
        <f>Q167*(1-Q169)</f>
        <v>0</v>
      </c>
      <c r="R175" s="41">
        <f>R167*(1-R169)</f>
        <v>0</v>
      </c>
      <c r="S175" s="41">
        <f>S167*(1-S169)</f>
        <v>0</v>
      </c>
      <c r="T175" s="41">
        <f>T167*(1-T169)</f>
        <v>0</v>
      </c>
      <c r="U175" s="41">
        <f>U167*(1-U169)</f>
        <v>0</v>
      </c>
      <c r="V175" s="41">
        <f>V167*(1-V169)</f>
        <v>0</v>
      </c>
      <c r="W175" s="41">
        <f>W167*(1-W169)</f>
        <v>0</v>
      </c>
      <c r="X175" s="21"/>
      <c r="Y175" s="21"/>
      <c r="Z175" s="21"/>
    </row>
    <row r="176" spans="1:26" ht="15.75" customHeight="1" x14ac:dyDescent="0.45">
      <c r="A176" s="62" t="s">
        <v>85</v>
      </c>
      <c r="B176" s="62" t="str">
        <f>INDEX('Program Inputs'!$B$9:$B$28,MATCH(A176,'Program Inputs'!$A$9:$A$28,0))</f>
        <v>Fronting Property</v>
      </c>
      <c r="C176" s="22" t="s">
        <v>527</v>
      </c>
      <c r="D176" s="32">
        <f>D167*D169</f>
        <v>2500</v>
      </c>
      <c r="E176" s="32">
        <f>E167*E169</f>
        <v>2500</v>
      </c>
      <c r="F176" s="32">
        <f>F167*F169</f>
        <v>2500</v>
      </c>
      <c r="G176" s="32">
        <f>G167*G169</f>
        <v>2500</v>
      </c>
      <c r="H176" s="32">
        <f>H167*H169</f>
        <v>5000</v>
      </c>
      <c r="I176" s="32">
        <f>I167*I169</f>
        <v>5000</v>
      </c>
      <c r="J176" s="32">
        <f>J167*J169</f>
        <v>5000</v>
      </c>
      <c r="K176" s="32">
        <f>K167*K169</f>
        <v>5000</v>
      </c>
      <c r="L176" s="32">
        <f>L167*L169</f>
        <v>7500</v>
      </c>
      <c r="M176" s="32">
        <f>M167*M169</f>
        <v>7500</v>
      </c>
      <c r="N176" s="32">
        <f>N167*N169</f>
        <v>7500</v>
      </c>
      <c r="O176" s="32">
        <f>O167*O169</f>
        <v>7500</v>
      </c>
      <c r="P176" s="32">
        <f>P167*P169</f>
        <v>10000</v>
      </c>
      <c r="Q176" s="32">
        <f>Q167*Q169</f>
        <v>10000</v>
      </c>
      <c r="R176" s="32">
        <f>R167*R169</f>
        <v>10000</v>
      </c>
      <c r="S176" s="32">
        <f>S167*S169</f>
        <v>10000</v>
      </c>
      <c r="T176" s="32">
        <f>T167*T169</f>
        <v>12500</v>
      </c>
      <c r="U176" s="32">
        <f>U167*U169</f>
        <v>12500</v>
      </c>
      <c r="V176" s="32">
        <f>V167*V169</f>
        <v>12500</v>
      </c>
      <c r="W176" s="32">
        <f>W167*W169</f>
        <v>12500</v>
      </c>
      <c r="X176" s="21"/>
      <c r="Y176" s="21"/>
      <c r="Z176" s="21"/>
    </row>
    <row r="177" spans="1:26" ht="15.75" customHeight="1" x14ac:dyDescent="0.45">
      <c r="A177" s="62" t="s">
        <v>85</v>
      </c>
      <c r="B177" s="62" t="str">
        <f>INDEX('Program Inputs'!$B$9:$B$28,MATCH(A177,'Program Inputs'!$A$9:$A$28,0))</f>
        <v>Fronting Property</v>
      </c>
      <c r="C177" s="22" t="s">
        <v>93</v>
      </c>
      <c r="D177" s="40">
        <f ca="1">'Prem Earn'!X172</f>
        <v>312.5</v>
      </c>
      <c r="E177" s="40">
        <f ca="1">'Prem Earn'!Y172</f>
        <v>937.5</v>
      </c>
      <c r="F177" s="40">
        <f ca="1">'Prem Earn'!Z172</f>
        <v>1562.5</v>
      </c>
      <c r="G177" s="40">
        <f ca="1">'Prem Earn'!AA172</f>
        <v>2187.5</v>
      </c>
      <c r="H177" s="40">
        <f ca="1">'Prem Earn'!AB172</f>
        <v>2812.5</v>
      </c>
      <c r="I177" s="40">
        <f ca="1">'Prem Earn'!AC172</f>
        <v>3437.5</v>
      </c>
      <c r="J177" s="40">
        <f ca="1">'Prem Earn'!AD172</f>
        <v>4062.5</v>
      </c>
      <c r="K177" s="40">
        <f ca="1">'Prem Earn'!AE172</f>
        <v>4687.5</v>
      </c>
      <c r="L177" s="40">
        <f ca="1">'Prem Earn'!AF172</f>
        <v>5312.5</v>
      </c>
      <c r="M177" s="40">
        <f ca="1">'Prem Earn'!AG172</f>
        <v>5937.5</v>
      </c>
      <c r="N177" s="40">
        <f ca="1">'Prem Earn'!AH172</f>
        <v>6562.5</v>
      </c>
      <c r="O177" s="40">
        <f ca="1">'Prem Earn'!AI172</f>
        <v>7187.5</v>
      </c>
      <c r="P177" s="40">
        <f ca="1">'Prem Earn'!AJ172</f>
        <v>7812.5</v>
      </c>
      <c r="Q177" s="40">
        <f ca="1">'Prem Earn'!AK172</f>
        <v>8437.5</v>
      </c>
      <c r="R177" s="40">
        <f ca="1">'Prem Earn'!AL172</f>
        <v>9062.5</v>
      </c>
      <c r="S177" s="40">
        <f ca="1">'Prem Earn'!AM172</f>
        <v>9687.5</v>
      </c>
      <c r="T177" s="40">
        <f ca="1">'Prem Earn'!AN172</f>
        <v>10312.5</v>
      </c>
      <c r="U177" s="40">
        <f ca="1">'Prem Earn'!AO172</f>
        <v>10937.5</v>
      </c>
      <c r="V177" s="40">
        <f ca="1">'Prem Earn'!AP172</f>
        <v>11562.5</v>
      </c>
      <c r="W177" s="40">
        <f ca="1">'Prem Earn'!AQ172</f>
        <v>12187.5</v>
      </c>
      <c r="X177" s="21"/>
      <c r="Y177" s="21"/>
      <c r="Z177" s="21"/>
    </row>
    <row r="178" spans="1:26" ht="15.75" customHeight="1" x14ac:dyDescent="0.45">
      <c r="A178" s="62" t="s">
        <v>85</v>
      </c>
      <c r="B178" s="62" t="str">
        <f>INDEX('Program Inputs'!$B$9:$B$28,MATCH(A178,'Program Inputs'!$A$9:$A$28,0))</f>
        <v>Fronting Property</v>
      </c>
      <c r="C178" s="42" t="s">
        <v>522</v>
      </c>
      <c r="D178" s="41">
        <f>SUM($D167:D167)</f>
        <v>2500</v>
      </c>
      <c r="E178" s="41">
        <f>SUM($D167:E167)</f>
        <v>5000</v>
      </c>
      <c r="F178" s="41">
        <f>SUM($D167:F167)</f>
        <v>7500</v>
      </c>
      <c r="G178" s="41">
        <f>SUM($D167:G167)</f>
        <v>10000</v>
      </c>
      <c r="H178" s="41">
        <f>SUM($D167:H167)</f>
        <v>15000</v>
      </c>
      <c r="I178" s="41">
        <f>SUM($D167:I167)</f>
        <v>20000</v>
      </c>
      <c r="J178" s="41">
        <f>SUM($D167:J167)</f>
        <v>25000</v>
      </c>
      <c r="K178" s="41">
        <f>SUM($D167:K167)</f>
        <v>30000</v>
      </c>
      <c r="L178" s="41">
        <f>SUM($D167:L167)</f>
        <v>37500</v>
      </c>
      <c r="M178" s="41">
        <f>SUM($D167:M167)</f>
        <v>45000</v>
      </c>
      <c r="N178" s="41">
        <f>SUM($D167:N167)</f>
        <v>52500</v>
      </c>
      <c r="O178" s="41">
        <f>SUM($D167:O167)</f>
        <v>60000</v>
      </c>
      <c r="P178" s="41">
        <f>SUM($D167:P167)</f>
        <v>70000</v>
      </c>
      <c r="Q178" s="41">
        <f>SUM($D167:Q167)</f>
        <v>80000</v>
      </c>
      <c r="R178" s="41">
        <f>SUM($D167:R167)</f>
        <v>90000</v>
      </c>
      <c r="S178" s="41">
        <f>SUM($D167:S167)</f>
        <v>100000</v>
      </c>
      <c r="T178" s="41">
        <f>SUM($D167:T167)</f>
        <v>112500</v>
      </c>
      <c r="U178" s="41">
        <f>SUM($D167:U167)</f>
        <v>125000</v>
      </c>
      <c r="V178" s="41">
        <f>SUM($D167:V167)</f>
        <v>137500</v>
      </c>
      <c r="W178" s="41">
        <f>SUM($D167:W167)</f>
        <v>150000</v>
      </c>
      <c r="X178" s="21"/>
      <c r="Y178" s="21"/>
      <c r="Z178" s="21"/>
    </row>
    <row r="179" spans="1:26" ht="15.75" customHeight="1" x14ac:dyDescent="0.45">
      <c r="A179" s="62" t="s">
        <v>85</v>
      </c>
      <c r="B179" s="62" t="str">
        <f>INDEX('Program Inputs'!$B$9:$B$28,MATCH(A179,'Program Inputs'!$A$9:$A$28,0))</f>
        <v>Fronting Property</v>
      </c>
      <c r="C179" s="42" t="s">
        <v>523</v>
      </c>
      <c r="D179" s="41">
        <f ca="1">SUM($D177:D177)</f>
        <v>312.5</v>
      </c>
      <c r="E179" s="41">
        <f ca="1">SUM($D177:E177)</f>
        <v>1250</v>
      </c>
      <c r="F179" s="41">
        <f ca="1">SUM($D177:F177)</f>
        <v>2812.5</v>
      </c>
      <c r="G179" s="41">
        <f ca="1">SUM($D177:G177)</f>
        <v>5000</v>
      </c>
      <c r="H179" s="41">
        <f ca="1">SUM($D177:H177)</f>
        <v>7812.5</v>
      </c>
      <c r="I179" s="41">
        <f ca="1">SUM($D177:I177)</f>
        <v>11250</v>
      </c>
      <c r="J179" s="41">
        <f ca="1">SUM($D177:J177)</f>
        <v>15312.5</v>
      </c>
      <c r="K179" s="41">
        <f ca="1">SUM($D177:K177)</f>
        <v>20000</v>
      </c>
      <c r="L179" s="41">
        <f ca="1">SUM($D177:L177)</f>
        <v>25312.5</v>
      </c>
      <c r="M179" s="41">
        <f ca="1">SUM($D177:M177)</f>
        <v>31250</v>
      </c>
      <c r="N179" s="41">
        <f ca="1">SUM($D177:N177)</f>
        <v>37812.5</v>
      </c>
      <c r="O179" s="41">
        <f ca="1">SUM($D177:O177)</f>
        <v>45000</v>
      </c>
      <c r="P179" s="41">
        <f ca="1">SUM($D177:P177)</f>
        <v>52812.5</v>
      </c>
      <c r="Q179" s="41">
        <f ca="1">SUM($D177:Q177)</f>
        <v>61250</v>
      </c>
      <c r="R179" s="41">
        <f ca="1">SUM($D177:R177)</f>
        <v>70312.5</v>
      </c>
      <c r="S179" s="41">
        <f ca="1">SUM($D177:S177)</f>
        <v>80000</v>
      </c>
      <c r="T179" s="41">
        <f ca="1">SUM($D177:T177)</f>
        <v>90312.5</v>
      </c>
      <c r="U179" s="41">
        <f ca="1">SUM($D177:U177)</f>
        <v>101250</v>
      </c>
      <c r="V179" s="41">
        <f ca="1">SUM($D177:V177)</f>
        <v>112812.5</v>
      </c>
      <c r="W179" s="41">
        <f ca="1">SUM($D177:W177)</f>
        <v>125000</v>
      </c>
      <c r="X179" s="21"/>
      <c r="Y179" s="21"/>
      <c r="Z179" s="21"/>
    </row>
    <row r="180" spans="1:26" ht="15.75" customHeight="1" x14ac:dyDescent="0.45">
      <c r="A180" s="62" t="s">
        <v>85</v>
      </c>
      <c r="B180" s="62" t="str">
        <f>INDEX('Program Inputs'!$B$9:$B$28,MATCH(A180,'Program Inputs'!$A$9:$A$28,0))</f>
        <v>Fronting Property</v>
      </c>
      <c r="C180" s="42" t="s">
        <v>525</v>
      </c>
      <c r="D180" s="41">
        <f ca="1">D178-D179</f>
        <v>2187.5</v>
      </c>
      <c r="E180" s="41">
        <f ca="1">E178-E179</f>
        <v>3750</v>
      </c>
      <c r="F180" s="41">
        <f ca="1">F178-F179</f>
        <v>4687.5</v>
      </c>
      <c r="G180" s="41">
        <f ca="1">G178-G179</f>
        <v>5000</v>
      </c>
      <c r="H180" s="41">
        <f ca="1">H178-H179</f>
        <v>7187.5</v>
      </c>
      <c r="I180" s="41">
        <f ca="1">I178-I179</f>
        <v>8750</v>
      </c>
      <c r="J180" s="41">
        <f ca="1">J178-J179</f>
        <v>9687.5</v>
      </c>
      <c r="K180" s="41">
        <f ca="1">K178-K179</f>
        <v>10000</v>
      </c>
      <c r="L180" s="41">
        <f ca="1">L178-L179</f>
        <v>12187.5</v>
      </c>
      <c r="M180" s="41">
        <f ca="1">M178-M179</f>
        <v>13750</v>
      </c>
      <c r="N180" s="41">
        <f ca="1">N178-N179</f>
        <v>14687.5</v>
      </c>
      <c r="O180" s="41">
        <f ca="1">O178-O179</f>
        <v>15000</v>
      </c>
      <c r="P180" s="41">
        <f ca="1">P178-P179</f>
        <v>17187.5</v>
      </c>
      <c r="Q180" s="41">
        <f ca="1">Q178-Q179</f>
        <v>18750</v>
      </c>
      <c r="R180" s="41">
        <f ca="1">R178-R179</f>
        <v>19687.5</v>
      </c>
      <c r="S180" s="41">
        <f ca="1">S178-S179</f>
        <v>20000</v>
      </c>
      <c r="T180" s="41">
        <f ca="1">T178-T179</f>
        <v>22187.5</v>
      </c>
      <c r="U180" s="41">
        <f ca="1">U178-U179</f>
        <v>23750</v>
      </c>
      <c r="V180" s="41">
        <f ca="1">V178-V179</f>
        <v>24687.5</v>
      </c>
      <c r="W180" s="41">
        <f ca="1">W178-W179</f>
        <v>25000</v>
      </c>
      <c r="X180" s="152"/>
      <c r="Y180" s="21"/>
      <c r="Z180" s="21"/>
    </row>
    <row r="181" spans="1:26" ht="15.75" customHeight="1" x14ac:dyDescent="0.45">
      <c r="A181" s="62" t="s">
        <v>85</v>
      </c>
      <c r="B181" s="62" t="str">
        <f>INDEX('Program Inputs'!$B$9:$B$28,MATCH(A181,'Program Inputs'!$A$9:$A$28,0))</f>
        <v>Fronting Property</v>
      </c>
      <c r="C181" s="42" t="s">
        <v>524</v>
      </c>
      <c r="D181" s="41">
        <f ca="1">D180-D186</f>
        <v>2187.5</v>
      </c>
      <c r="E181" s="41">
        <f ca="1">E180-E186</f>
        <v>3750</v>
      </c>
      <c r="F181" s="41">
        <f ca="1">F180-F186</f>
        <v>4687.5</v>
      </c>
      <c r="G181" s="41">
        <f ca="1">G180-G186</f>
        <v>5000</v>
      </c>
      <c r="H181" s="41">
        <f ca="1">H180-H186</f>
        <v>7187.5</v>
      </c>
      <c r="I181" s="41">
        <f ca="1">I180-I186</f>
        <v>8750</v>
      </c>
      <c r="J181" s="41">
        <f ca="1">J180-J186</f>
        <v>9687.5</v>
      </c>
      <c r="K181" s="41">
        <f ca="1">K180-K186</f>
        <v>10000</v>
      </c>
      <c r="L181" s="41">
        <f ca="1">L180-L186</f>
        <v>12187.5</v>
      </c>
      <c r="M181" s="41">
        <f ca="1">M180-M186</f>
        <v>13750</v>
      </c>
      <c r="N181" s="41">
        <f ca="1">N180-N186</f>
        <v>14687.5</v>
      </c>
      <c r="O181" s="41">
        <f ca="1">O180-O186</f>
        <v>15000</v>
      </c>
      <c r="P181" s="41">
        <f ca="1">P180-P186</f>
        <v>17187.5</v>
      </c>
      <c r="Q181" s="41">
        <f ca="1">Q180-Q186</f>
        <v>18750</v>
      </c>
      <c r="R181" s="41">
        <f ca="1">R180-R186</f>
        <v>19687.5</v>
      </c>
      <c r="S181" s="41">
        <f ca="1">S180-S186</f>
        <v>20000</v>
      </c>
      <c r="T181" s="41">
        <f ca="1">T180-T186</f>
        <v>22187.5</v>
      </c>
      <c r="U181" s="41">
        <f ca="1">U180-U186</f>
        <v>23750</v>
      </c>
      <c r="V181" s="41">
        <f ca="1">V180-V186</f>
        <v>24687.5</v>
      </c>
      <c r="W181" s="41">
        <f ca="1">W180-W186</f>
        <v>25000</v>
      </c>
      <c r="X181" s="152"/>
      <c r="Y181" s="21"/>
      <c r="Z181" s="21"/>
    </row>
    <row r="182" spans="1:26" ht="15.75" customHeight="1" x14ac:dyDescent="0.45">
      <c r="A182" s="62" t="s">
        <v>85</v>
      </c>
      <c r="B182" s="62" t="str">
        <f>INDEX('Program Inputs'!$B$9:$B$28,MATCH(A182,'Program Inputs'!$A$9:$A$28,0))</f>
        <v>Fronting Property</v>
      </c>
      <c r="C182" s="42" t="s">
        <v>94</v>
      </c>
      <c r="D182" s="41">
        <f ca="1">'Prem Earn'!B172</f>
        <v>0</v>
      </c>
      <c r="E182" s="41">
        <f ca="1">'Prem Earn'!C172</f>
        <v>0</v>
      </c>
      <c r="F182" s="41">
        <f ca="1">'Prem Earn'!D172</f>
        <v>0</v>
      </c>
      <c r="G182" s="41">
        <f ca="1">'Prem Earn'!E172</f>
        <v>0</v>
      </c>
      <c r="H182" s="41">
        <f ca="1">'Prem Earn'!F172</f>
        <v>0</v>
      </c>
      <c r="I182" s="41">
        <f ca="1">'Prem Earn'!G172</f>
        <v>0</v>
      </c>
      <c r="J182" s="41">
        <f ca="1">'Prem Earn'!H172</f>
        <v>0</v>
      </c>
      <c r="K182" s="41">
        <f ca="1">'Prem Earn'!I172</f>
        <v>0</v>
      </c>
      <c r="L182" s="41">
        <f ca="1">'Prem Earn'!J172</f>
        <v>0</v>
      </c>
      <c r="M182" s="41">
        <f ca="1">'Prem Earn'!K172</f>
        <v>0</v>
      </c>
      <c r="N182" s="41">
        <f ca="1">'Prem Earn'!L172</f>
        <v>0</v>
      </c>
      <c r="O182" s="41">
        <f ca="1">'Prem Earn'!M172</f>
        <v>0</v>
      </c>
      <c r="P182" s="41">
        <f ca="1">'Prem Earn'!N172</f>
        <v>0</v>
      </c>
      <c r="Q182" s="41">
        <f ca="1">'Prem Earn'!O172</f>
        <v>0</v>
      </c>
      <c r="R182" s="41">
        <f ca="1">'Prem Earn'!P172</f>
        <v>0</v>
      </c>
      <c r="S182" s="41">
        <f ca="1">'Prem Earn'!Q172</f>
        <v>0</v>
      </c>
      <c r="T182" s="41">
        <f ca="1">'Prem Earn'!R172</f>
        <v>0</v>
      </c>
      <c r="U182" s="41">
        <f ca="1">'Prem Earn'!S172</f>
        <v>0</v>
      </c>
      <c r="V182" s="41">
        <f ca="1">'Prem Earn'!T172</f>
        <v>0</v>
      </c>
      <c r="W182" s="41">
        <f ca="1">'Prem Earn'!U172</f>
        <v>0</v>
      </c>
      <c r="X182" s="21"/>
      <c r="Y182" s="21"/>
      <c r="Z182" s="21"/>
    </row>
    <row r="183" spans="1:26" ht="15.75" customHeight="1" x14ac:dyDescent="0.45">
      <c r="A183" s="62" t="s">
        <v>85</v>
      </c>
      <c r="B183" s="62" t="str">
        <f>INDEX('Program Inputs'!$B$9:$B$28,MATCH(A183,'Program Inputs'!$A$9:$A$28,0))</f>
        <v>Fronting Property</v>
      </c>
      <c r="C183" s="42" t="s">
        <v>8</v>
      </c>
      <c r="D183" s="41">
        <f ca="1">D182*D168</f>
        <v>0</v>
      </c>
      <c r="E183" s="41">
        <f ca="1">E182*E168</f>
        <v>0</v>
      </c>
      <c r="F183" s="41">
        <f ca="1">F182*F168</f>
        <v>0</v>
      </c>
      <c r="G183" s="41">
        <f ca="1">G182*G168</f>
        <v>0</v>
      </c>
      <c r="H183" s="41">
        <f ca="1">H182*H168</f>
        <v>0</v>
      </c>
      <c r="I183" s="41">
        <f ca="1">I182*I168</f>
        <v>0</v>
      </c>
      <c r="J183" s="41">
        <f ca="1">J182*J168</f>
        <v>0</v>
      </c>
      <c r="K183" s="41">
        <f ca="1">K182*K168</f>
        <v>0</v>
      </c>
      <c r="L183" s="41">
        <f ca="1">L182*L168</f>
        <v>0</v>
      </c>
      <c r="M183" s="41">
        <f ca="1">M182*M168</f>
        <v>0</v>
      </c>
      <c r="N183" s="41">
        <f ca="1">N182*N168</f>
        <v>0</v>
      </c>
      <c r="O183" s="41">
        <f ca="1">O182*O168</f>
        <v>0</v>
      </c>
      <c r="P183" s="41">
        <f ca="1">P182*P168</f>
        <v>0</v>
      </c>
      <c r="Q183" s="41">
        <f ca="1">Q182*Q168</f>
        <v>0</v>
      </c>
      <c r="R183" s="41">
        <f ca="1">R182*R168</f>
        <v>0</v>
      </c>
      <c r="S183" s="41">
        <f ca="1">S182*S168</f>
        <v>0</v>
      </c>
      <c r="T183" s="41">
        <f ca="1">T182*T168</f>
        <v>0</v>
      </c>
      <c r="U183" s="41">
        <f ca="1">U182*U168</f>
        <v>0</v>
      </c>
      <c r="V183" s="41">
        <f ca="1">V182*V168</f>
        <v>0</v>
      </c>
      <c r="W183" s="41">
        <f ca="1">W182*W168</f>
        <v>0</v>
      </c>
      <c r="X183" s="21"/>
      <c r="Y183" s="21"/>
      <c r="Z183" s="21"/>
    </row>
    <row r="184" spans="1:26" ht="15.75" customHeight="1" x14ac:dyDescent="0.45">
      <c r="A184" s="62" t="s">
        <v>85</v>
      </c>
      <c r="B184" s="62" t="str">
        <f>INDEX('Program Inputs'!$B$9:$B$28,MATCH(A184,'Program Inputs'!$A$9:$A$28,0))</f>
        <v>Fronting Property</v>
      </c>
      <c r="C184" s="42" t="s">
        <v>183</v>
      </c>
      <c r="D184" s="41">
        <f>SUM($D175:D175)</f>
        <v>0</v>
      </c>
      <c r="E184" s="41">
        <f>SUM($D175:E175)</f>
        <v>0</v>
      </c>
      <c r="F184" s="41">
        <f>SUM($D175:F175)</f>
        <v>0</v>
      </c>
      <c r="G184" s="41">
        <f>SUM($D175:G175)</f>
        <v>0</v>
      </c>
      <c r="H184" s="41">
        <f>SUM($D175:H175)</f>
        <v>0</v>
      </c>
      <c r="I184" s="41">
        <f>SUM($D175:I175)</f>
        <v>0</v>
      </c>
      <c r="J184" s="41">
        <f>SUM($D175:J175)</f>
        <v>0</v>
      </c>
      <c r="K184" s="41">
        <f>SUM($D175:K175)</f>
        <v>0</v>
      </c>
      <c r="L184" s="41">
        <f>SUM($D175:L175)</f>
        <v>0</v>
      </c>
      <c r="M184" s="41">
        <f>SUM($D175:M175)</f>
        <v>0</v>
      </c>
      <c r="N184" s="41">
        <f>SUM($D175:N175)</f>
        <v>0</v>
      </c>
      <c r="O184" s="41">
        <f>SUM($D175:O175)</f>
        <v>0</v>
      </c>
      <c r="P184" s="41">
        <f>SUM($D175:P175)</f>
        <v>0</v>
      </c>
      <c r="Q184" s="41">
        <f>SUM($D175:Q175)</f>
        <v>0</v>
      </c>
      <c r="R184" s="41">
        <f>SUM($D175:R175)</f>
        <v>0</v>
      </c>
      <c r="S184" s="41">
        <f>SUM($D175:S175)</f>
        <v>0</v>
      </c>
      <c r="T184" s="41">
        <f>SUM($D175:T175)</f>
        <v>0</v>
      </c>
      <c r="U184" s="41">
        <f>SUM($D175:U175)</f>
        <v>0</v>
      </c>
      <c r="V184" s="41">
        <f>SUM($D175:V175)</f>
        <v>0</v>
      </c>
      <c r="W184" s="41">
        <f>SUM($D175:W175)</f>
        <v>0</v>
      </c>
      <c r="X184" s="21"/>
      <c r="Y184" s="21"/>
      <c r="Z184" s="21"/>
    </row>
    <row r="185" spans="1:26" ht="15.75" customHeight="1" x14ac:dyDescent="0.45">
      <c r="A185" s="62" t="s">
        <v>85</v>
      </c>
      <c r="B185" s="62" t="str">
        <f>INDEX('Program Inputs'!$B$9:$B$28,MATCH(A185,'Program Inputs'!$A$9:$A$28,0))</f>
        <v>Fronting Property</v>
      </c>
      <c r="C185" s="42" t="s">
        <v>184</v>
      </c>
      <c r="D185" s="41">
        <f ca="1">SUM($D182:D182)</f>
        <v>0</v>
      </c>
      <c r="E185" s="41">
        <f ca="1">SUM($D182:E182)</f>
        <v>0</v>
      </c>
      <c r="F185" s="41">
        <f ca="1">SUM($D182:F182)</f>
        <v>0</v>
      </c>
      <c r="G185" s="41">
        <f ca="1">SUM($D182:G182)</f>
        <v>0</v>
      </c>
      <c r="H185" s="41">
        <f ca="1">SUM($D182:H182)</f>
        <v>0</v>
      </c>
      <c r="I185" s="41">
        <f ca="1">SUM($D182:I182)</f>
        <v>0</v>
      </c>
      <c r="J185" s="41">
        <f ca="1">SUM($D182:J182)</f>
        <v>0</v>
      </c>
      <c r="K185" s="41">
        <f ca="1">SUM($D182:K182)</f>
        <v>0</v>
      </c>
      <c r="L185" s="41">
        <f ca="1">SUM($D182:L182)</f>
        <v>0</v>
      </c>
      <c r="M185" s="41">
        <f ca="1">SUM($D182:M182)</f>
        <v>0</v>
      </c>
      <c r="N185" s="41">
        <f ca="1">SUM($D182:N182)</f>
        <v>0</v>
      </c>
      <c r="O185" s="41">
        <f ca="1">SUM($D182:O182)</f>
        <v>0</v>
      </c>
      <c r="P185" s="41">
        <f ca="1">SUM($D182:P182)</f>
        <v>0</v>
      </c>
      <c r="Q185" s="41">
        <f ca="1">SUM($D182:Q182)</f>
        <v>0</v>
      </c>
      <c r="R185" s="41">
        <f ca="1">SUM($D182:R182)</f>
        <v>0</v>
      </c>
      <c r="S185" s="41">
        <f ca="1">SUM($D182:S182)</f>
        <v>0</v>
      </c>
      <c r="T185" s="41">
        <f ca="1">SUM($D182:T182)</f>
        <v>0</v>
      </c>
      <c r="U185" s="41">
        <f ca="1">SUM($D182:U182)</f>
        <v>0</v>
      </c>
      <c r="V185" s="41">
        <f ca="1">SUM($D182:V182)</f>
        <v>0</v>
      </c>
      <c r="W185" s="41">
        <f ca="1">SUM($D182:W182)</f>
        <v>0</v>
      </c>
      <c r="X185" s="21"/>
      <c r="Y185" s="21"/>
      <c r="Z185" s="21"/>
    </row>
    <row r="186" spans="1:26" ht="15.75" customHeight="1" x14ac:dyDescent="0.45">
      <c r="A186" s="62" t="s">
        <v>85</v>
      </c>
      <c r="B186" s="62" t="str">
        <f>INDEX('Program Inputs'!$B$9:$B$28,MATCH(A186,'Program Inputs'!$A$9:$A$28,0))</f>
        <v>Fronting Property</v>
      </c>
      <c r="C186" s="42" t="s">
        <v>526</v>
      </c>
      <c r="D186" s="41">
        <f ca="1">D184-D185</f>
        <v>0</v>
      </c>
      <c r="E186" s="41">
        <f ca="1">E184-E185</f>
        <v>0</v>
      </c>
      <c r="F186" s="41">
        <f ca="1">F184-F185</f>
        <v>0</v>
      </c>
      <c r="G186" s="41">
        <f ca="1">G184-G185</f>
        <v>0</v>
      </c>
      <c r="H186" s="41">
        <f ca="1">H184-H185</f>
        <v>0</v>
      </c>
      <c r="I186" s="41">
        <f ca="1">I184-I185</f>
        <v>0</v>
      </c>
      <c r="J186" s="41">
        <f ca="1">J184-J185</f>
        <v>0</v>
      </c>
      <c r="K186" s="41">
        <f ca="1">K184-K185</f>
        <v>0</v>
      </c>
      <c r="L186" s="41">
        <f ca="1">L184-L185</f>
        <v>0</v>
      </c>
      <c r="M186" s="41">
        <f ca="1">M184-M185</f>
        <v>0</v>
      </c>
      <c r="N186" s="41">
        <f ca="1">N184-N185</f>
        <v>0</v>
      </c>
      <c r="O186" s="41">
        <f ca="1">O184-O185</f>
        <v>0</v>
      </c>
      <c r="P186" s="41">
        <f ca="1">P184-P185</f>
        <v>0</v>
      </c>
      <c r="Q186" s="41">
        <f ca="1">Q184-Q185</f>
        <v>0</v>
      </c>
      <c r="R186" s="41">
        <f ca="1">R184-R185</f>
        <v>0</v>
      </c>
      <c r="S186" s="41">
        <f ca="1">S184-S185</f>
        <v>0</v>
      </c>
      <c r="T186" s="41">
        <f ca="1">T184-T185</f>
        <v>0</v>
      </c>
      <c r="U186" s="41">
        <f ca="1">U184-U185</f>
        <v>0</v>
      </c>
      <c r="V186" s="41">
        <f ca="1">V184-V185</f>
        <v>0</v>
      </c>
      <c r="W186" s="41">
        <f ca="1">W184-W185</f>
        <v>0</v>
      </c>
      <c r="X186" s="152"/>
      <c r="Y186" s="21"/>
      <c r="Z186" s="21"/>
    </row>
    <row r="187" spans="1:26" ht="15.75" customHeight="1" x14ac:dyDescent="0.45">
      <c r="A187" s="140" t="s">
        <v>88</v>
      </c>
      <c r="B187" s="140" t="str">
        <f>INDEX('Program Inputs'!$B$9:$B$28,MATCH(A187,'Program Inputs'!$A$9:$A$28,0))</f>
        <v>Fronting Casualty</v>
      </c>
      <c r="C187" s="141" t="s">
        <v>91</v>
      </c>
      <c r="D187" s="142">
        <f>SUMIFS('Program Inputs'!$C:$C,'Program Inputs'!$A:$A,'Program Qtrly'!$A187)/4</f>
        <v>0</v>
      </c>
      <c r="E187" s="142">
        <f>SUMIFS('Program Inputs'!$C:$C,'Program Inputs'!$A:$A,'Program Qtrly'!$A187)/4</f>
        <v>0</v>
      </c>
      <c r="F187" s="142">
        <f>SUMIFS('Program Inputs'!$C:$C,'Program Inputs'!$A:$A,'Program Qtrly'!$A187)/4</f>
        <v>0</v>
      </c>
      <c r="G187" s="142">
        <f>SUMIFS('Program Inputs'!$C:$C,'Program Inputs'!$A:$A,'Program Qtrly'!$A187)/4</f>
        <v>0</v>
      </c>
      <c r="H187" s="142">
        <f>SUMIFS('Program Inputs'!$D:$D,'Program Inputs'!$A:$A,'Program Qtrly'!$A187)/4</f>
        <v>0</v>
      </c>
      <c r="I187" s="142">
        <f>SUMIFS('Program Inputs'!$D:$D,'Program Inputs'!$A:$A,'Program Qtrly'!$A187)/4</f>
        <v>0</v>
      </c>
      <c r="J187" s="142">
        <f>SUMIFS('Program Inputs'!$D:$D,'Program Inputs'!$A:$A,'Program Qtrly'!$A187)/4</f>
        <v>0</v>
      </c>
      <c r="K187" s="142">
        <f>SUMIFS('Program Inputs'!$D:$D,'Program Inputs'!$A:$A,'Program Qtrly'!$A187)/4</f>
        <v>0</v>
      </c>
      <c r="L187" s="142">
        <f>SUMIFS('Program Inputs'!$E:$E,'Program Inputs'!$A:$A,'Program Qtrly'!$A187)/4</f>
        <v>2500</v>
      </c>
      <c r="M187" s="142">
        <f>SUMIFS('Program Inputs'!$E:$E,'Program Inputs'!$A:$A,'Program Qtrly'!$A187)/4</f>
        <v>2500</v>
      </c>
      <c r="N187" s="142">
        <f>SUMIFS('Program Inputs'!$E:$E,'Program Inputs'!$A:$A,'Program Qtrly'!$A187)/4</f>
        <v>2500</v>
      </c>
      <c r="O187" s="142">
        <f>SUMIFS('Program Inputs'!$E:$E,'Program Inputs'!$A:$A,'Program Qtrly'!$A187)/4</f>
        <v>2500</v>
      </c>
      <c r="P187" s="142">
        <f>SUMIFS('Program Inputs'!$F:$F,'Program Inputs'!$A:$A,'Program Qtrly'!$A187)/4</f>
        <v>5000</v>
      </c>
      <c r="Q187" s="142">
        <f>SUMIFS('Program Inputs'!$F:$F,'Program Inputs'!$A:$A,'Program Qtrly'!$A187)/4</f>
        <v>5000</v>
      </c>
      <c r="R187" s="142">
        <f>SUMIFS('Program Inputs'!$F:$F,'Program Inputs'!$A:$A,'Program Qtrly'!$A187)/4</f>
        <v>5000</v>
      </c>
      <c r="S187" s="142">
        <f>SUMIFS('Program Inputs'!$F:$F,'Program Inputs'!$A:$A,'Program Qtrly'!$A187)/4</f>
        <v>5000</v>
      </c>
      <c r="T187" s="142">
        <f>SUMIFS('Program Inputs'!$G:$G,'Program Inputs'!$A:$A,'Program Qtrly'!$A187)/4</f>
        <v>10000</v>
      </c>
      <c r="U187" s="142">
        <f>SUMIFS('Program Inputs'!$G:$G,'Program Inputs'!$A:$A,'Program Qtrly'!$A187)/4</f>
        <v>10000</v>
      </c>
      <c r="V187" s="142">
        <f>SUMIFS('Program Inputs'!$G:$G,'Program Inputs'!$A:$A,'Program Qtrly'!$A187)/4</f>
        <v>10000</v>
      </c>
      <c r="W187" s="142">
        <f>SUMIFS('Program Inputs'!$G:$G,'Program Inputs'!$A:$A,'Program Qtrly'!$A187)/4</f>
        <v>10000</v>
      </c>
      <c r="X187" s="21"/>
      <c r="Y187" s="21"/>
      <c r="Z187" s="21"/>
    </row>
    <row r="188" spans="1:26" ht="15.75" customHeight="1" x14ac:dyDescent="0.45">
      <c r="A188" s="62" t="s">
        <v>88</v>
      </c>
      <c r="B188" s="62" t="str">
        <f>INDEX('Program Inputs'!$B$9:$B$28,MATCH(A188,'Program Inputs'!$A$9:$A$28,0))</f>
        <v>Fronting Casualty</v>
      </c>
      <c r="C188" s="29" t="s">
        <v>92</v>
      </c>
      <c r="D188" s="31">
        <f>SUMIFS('Program Inputs'!$H:$H,'Program Inputs'!$A:$A,'Program Qtrly'!$A188)</f>
        <v>0.6</v>
      </c>
      <c r="E188" s="31">
        <f>D188</f>
        <v>0.6</v>
      </c>
      <c r="F188" s="31">
        <f>E188</f>
        <v>0.6</v>
      </c>
      <c r="G188" s="31">
        <f>F188</f>
        <v>0.6</v>
      </c>
      <c r="H188" s="31">
        <f>G188</f>
        <v>0.6</v>
      </c>
      <c r="I188" s="31">
        <f>H188</f>
        <v>0.6</v>
      </c>
      <c r="J188" s="31">
        <f>I188</f>
        <v>0.6</v>
      </c>
      <c r="K188" s="31">
        <f>J188</f>
        <v>0.6</v>
      </c>
      <c r="L188" s="31">
        <f>K188</f>
        <v>0.6</v>
      </c>
      <c r="M188" s="31">
        <f>L188</f>
        <v>0.6</v>
      </c>
      <c r="N188" s="31">
        <f>M188</f>
        <v>0.6</v>
      </c>
      <c r="O188" s="31">
        <f>N188</f>
        <v>0.6</v>
      </c>
      <c r="P188" s="31">
        <f>O188</f>
        <v>0.6</v>
      </c>
      <c r="Q188" s="31">
        <f>P188</f>
        <v>0.6</v>
      </c>
      <c r="R188" s="31">
        <f>Q188</f>
        <v>0.6</v>
      </c>
      <c r="S188" s="31">
        <f>R188</f>
        <v>0.6</v>
      </c>
      <c r="T188" s="31">
        <f>S188</f>
        <v>0.6</v>
      </c>
      <c r="U188" s="31">
        <f>T188</f>
        <v>0.6</v>
      </c>
      <c r="V188" s="31">
        <f>U188</f>
        <v>0.6</v>
      </c>
      <c r="W188" s="31">
        <f>V188</f>
        <v>0.6</v>
      </c>
      <c r="X188" s="21"/>
      <c r="Y188" s="21"/>
      <c r="Z188" s="21"/>
    </row>
    <row r="189" spans="1:26" ht="15.75" customHeight="1" x14ac:dyDescent="0.45">
      <c r="A189" s="62" t="s">
        <v>88</v>
      </c>
      <c r="B189" s="62" t="str">
        <f>INDEX('Program Inputs'!$B$9:$B$28,MATCH(A189,'Program Inputs'!$A$9:$A$28,0))</f>
        <v>Fronting Casualty</v>
      </c>
      <c r="C189" s="43" t="s">
        <v>96</v>
      </c>
      <c r="D189" s="31">
        <f>SUMIFS('Program Inputs'!$I:$I,'Program Inputs'!$A:$A,'Program Qtrly'!$A189)</f>
        <v>1</v>
      </c>
      <c r="E189" s="31">
        <f>D189</f>
        <v>1</v>
      </c>
      <c r="F189" s="31">
        <f>E189</f>
        <v>1</v>
      </c>
      <c r="G189" s="31">
        <f>F189</f>
        <v>1</v>
      </c>
      <c r="H189" s="31">
        <f>G189</f>
        <v>1</v>
      </c>
      <c r="I189" s="31">
        <f>H189</f>
        <v>1</v>
      </c>
      <c r="J189" s="31">
        <f>I189</f>
        <v>1</v>
      </c>
      <c r="K189" s="31">
        <f>J189</f>
        <v>1</v>
      </c>
      <c r="L189" s="31">
        <f>K189</f>
        <v>1</v>
      </c>
      <c r="M189" s="31">
        <f>L189</f>
        <v>1</v>
      </c>
      <c r="N189" s="31">
        <f>M189</f>
        <v>1</v>
      </c>
      <c r="O189" s="31">
        <f>N189</f>
        <v>1</v>
      </c>
      <c r="P189" s="31">
        <f>O189</f>
        <v>1</v>
      </c>
      <c r="Q189" s="31">
        <f>P189</f>
        <v>1</v>
      </c>
      <c r="R189" s="31">
        <f>Q189</f>
        <v>1</v>
      </c>
      <c r="S189" s="31">
        <f>R189</f>
        <v>1</v>
      </c>
      <c r="T189" s="31">
        <f>S189</f>
        <v>1</v>
      </c>
      <c r="U189" s="31">
        <f>T189</f>
        <v>1</v>
      </c>
      <c r="V189" s="31">
        <f>U189</f>
        <v>1</v>
      </c>
      <c r="W189" s="31">
        <f>V189</f>
        <v>1</v>
      </c>
      <c r="X189" s="21"/>
      <c r="Y189" s="21"/>
      <c r="Z189" s="21"/>
    </row>
    <row r="190" spans="1:26" ht="15.75" customHeight="1" x14ac:dyDescent="0.45">
      <c r="A190" s="62" t="s">
        <v>88</v>
      </c>
      <c r="B190" s="62" t="str">
        <f>INDEX('Program Inputs'!$B$9:$B$28,MATCH(A190,'Program Inputs'!$A$9:$A$28,0))</f>
        <v>Fronting Casualty</v>
      </c>
      <c r="C190" s="43" t="s">
        <v>166</v>
      </c>
      <c r="D190" s="31">
        <f>SUMIFS('Program Inputs'!$J:$J,'Program Inputs'!$A:$A,'Program Qtrly'!$A190)</f>
        <v>0.25</v>
      </c>
      <c r="E190" s="31">
        <f>D190</f>
        <v>0.25</v>
      </c>
      <c r="F190" s="31">
        <f>E190</f>
        <v>0.25</v>
      </c>
      <c r="G190" s="31">
        <f>F190</f>
        <v>0.25</v>
      </c>
      <c r="H190" s="31">
        <f>G190</f>
        <v>0.25</v>
      </c>
      <c r="I190" s="31">
        <f>H190</f>
        <v>0.25</v>
      </c>
      <c r="J190" s="31">
        <f>I190</f>
        <v>0.25</v>
      </c>
      <c r="K190" s="31">
        <f>J190</f>
        <v>0.25</v>
      </c>
      <c r="L190" s="31">
        <f>K190</f>
        <v>0.25</v>
      </c>
      <c r="M190" s="31">
        <f>L190</f>
        <v>0.25</v>
      </c>
      <c r="N190" s="31">
        <f>M190</f>
        <v>0.25</v>
      </c>
      <c r="O190" s="31">
        <f>N190</f>
        <v>0.25</v>
      </c>
      <c r="P190" s="31">
        <f>O190</f>
        <v>0.25</v>
      </c>
      <c r="Q190" s="31">
        <f>P190</f>
        <v>0.25</v>
      </c>
      <c r="R190" s="31">
        <f>Q190</f>
        <v>0.25</v>
      </c>
      <c r="S190" s="31">
        <f>R190</f>
        <v>0.25</v>
      </c>
      <c r="T190" s="31">
        <f>S190</f>
        <v>0.25</v>
      </c>
      <c r="U190" s="31">
        <f>T190</f>
        <v>0.25</v>
      </c>
      <c r="V190" s="31">
        <f>U190</f>
        <v>0.25</v>
      </c>
      <c r="W190" s="31">
        <f>V190</f>
        <v>0.25</v>
      </c>
      <c r="X190" s="21"/>
      <c r="Y190" s="21"/>
      <c r="Z190" s="21"/>
    </row>
    <row r="191" spans="1:26" ht="15.75" customHeight="1" x14ac:dyDescent="0.45">
      <c r="A191" s="62" t="s">
        <v>88</v>
      </c>
      <c r="B191" s="62" t="str">
        <f>INDEX('Program Inputs'!$B$9:$B$28,MATCH(A191,'Program Inputs'!$A$9:$A$28,0))</f>
        <v>Fronting Casualty</v>
      </c>
      <c r="C191" s="29" t="s">
        <v>27</v>
      </c>
      <c r="D191" s="31">
        <f>SUMIFS('Program Inputs'!$K:$K,'Program Inputs'!$A:$A,'Program Qtrly'!$A191)</f>
        <v>0.05</v>
      </c>
      <c r="E191" s="31">
        <f>D191</f>
        <v>0.05</v>
      </c>
      <c r="F191" s="31">
        <f>E191</f>
        <v>0.05</v>
      </c>
      <c r="G191" s="31">
        <f>F191</f>
        <v>0.05</v>
      </c>
      <c r="H191" s="31">
        <f>G191</f>
        <v>0.05</v>
      </c>
      <c r="I191" s="31">
        <f>H191</f>
        <v>0.05</v>
      </c>
      <c r="J191" s="31">
        <f>I191</f>
        <v>0.05</v>
      </c>
      <c r="K191" s="31">
        <f>J191</f>
        <v>0.05</v>
      </c>
      <c r="L191" s="31">
        <f>K191</f>
        <v>0.05</v>
      </c>
      <c r="M191" s="31">
        <f>L191</f>
        <v>0.05</v>
      </c>
      <c r="N191" s="31">
        <f>M191</f>
        <v>0.05</v>
      </c>
      <c r="O191" s="31">
        <f>N191</f>
        <v>0.05</v>
      </c>
      <c r="P191" s="31">
        <f>O191</f>
        <v>0.05</v>
      </c>
      <c r="Q191" s="31">
        <f>P191</f>
        <v>0.05</v>
      </c>
      <c r="R191" s="31">
        <f>Q191</f>
        <v>0.05</v>
      </c>
      <c r="S191" s="31">
        <f>R191</f>
        <v>0.05</v>
      </c>
      <c r="T191" s="31">
        <f>S191</f>
        <v>0.05</v>
      </c>
      <c r="U191" s="31">
        <f>T191</f>
        <v>0.05</v>
      </c>
      <c r="V191" s="31">
        <f>U191</f>
        <v>0.05</v>
      </c>
      <c r="W191" s="31">
        <f>V191</f>
        <v>0.05</v>
      </c>
      <c r="X191" s="21"/>
      <c r="Y191" s="21"/>
      <c r="Z191" s="21"/>
    </row>
    <row r="192" spans="1:26" ht="15.75" customHeight="1" x14ac:dyDescent="0.45">
      <c r="A192" s="62" t="s">
        <v>88</v>
      </c>
      <c r="B192" s="62" t="str">
        <f>INDEX('Program Inputs'!$B$9:$B$28,MATCH(A192,'Program Inputs'!$A$9:$A$28,0))</f>
        <v>Fronting Casualty</v>
      </c>
      <c r="C192" s="43" t="s">
        <v>165</v>
      </c>
      <c r="D192" s="114">
        <f>D190+D191</f>
        <v>0.3</v>
      </c>
      <c r="E192" s="114">
        <f>E190+E191</f>
        <v>0.3</v>
      </c>
      <c r="F192" s="114">
        <f>F190+F191</f>
        <v>0.3</v>
      </c>
      <c r="G192" s="114">
        <f>G190+G191</f>
        <v>0.3</v>
      </c>
      <c r="H192" s="114">
        <f>H190+H191</f>
        <v>0.3</v>
      </c>
      <c r="I192" s="114">
        <f>I190+I191</f>
        <v>0.3</v>
      </c>
      <c r="J192" s="114">
        <f>J190+J191</f>
        <v>0.3</v>
      </c>
      <c r="K192" s="114">
        <f>K190+K191</f>
        <v>0.3</v>
      </c>
      <c r="L192" s="114">
        <f>L190+L191</f>
        <v>0.3</v>
      </c>
      <c r="M192" s="114">
        <f>M190+M191</f>
        <v>0.3</v>
      </c>
      <c r="N192" s="114">
        <f>N190+N191</f>
        <v>0.3</v>
      </c>
      <c r="O192" s="114">
        <f>O190+O191</f>
        <v>0.3</v>
      </c>
      <c r="P192" s="114">
        <f>P190+P191</f>
        <v>0.3</v>
      </c>
      <c r="Q192" s="114">
        <f>Q190+Q191</f>
        <v>0.3</v>
      </c>
      <c r="R192" s="114">
        <f>R190+R191</f>
        <v>0.3</v>
      </c>
      <c r="S192" s="114">
        <f>S190+S191</f>
        <v>0.3</v>
      </c>
      <c r="T192" s="114">
        <f>T190+T191</f>
        <v>0.3</v>
      </c>
      <c r="U192" s="114">
        <f>U190+U191</f>
        <v>0.3</v>
      </c>
      <c r="V192" s="114">
        <f>V190+V191</f>
        <v>0.3</v>
      </c>
      <c r="W192" s="114">
        <f>W190+W191</f>
        <v>0.3</v>
      </c>
      <c r="X192" s="21"/>
      <c r="Y192" s="21"/>
      <c r="Z192" s="21"/>
    </row>
    <row r="193" spans="1:26" ht="15.75" customHeight="1" x14ac:dyDescent="0.45">
      <c r="A193" s="62" t="s">
        <v>88</v>
      </c>
      <c r="B193" s="62" t="str">
        <f>INDEX('Program Inputs'!$B$9:$B$28,MATCH(A193,'Program Inputs'!$A$9:$A$28,0))</f>
        <v>Fronting Casualty</v>
      </c>
      <c r="C193" s="43" t="s">
        <v>168</v>
      </c>
      <c r="D193" s="41">
        <f>D187*(1-D189)*D190</f>
        <v>0</v>
      </c>
      <c r="E193" s="41">
        <f>E187*(1-E189)*E190</f>
        <v>0</v>
      </c>
      <c r="F193" s="41">
        <f>F187*(1-F189)*F190</f>
        <v>0</v>
      </c>
      <c r="G193" s="41">
        <f>G187*(1-G189)*G190</f>
        <v>0</v>
      </c>
      <c r="H193" s="41">
        <f>H187*(1-H189)*H190</f>
        <v>0</v>
      </c>
      <c r="I193" s="41">
        <f>I187*(1-I189)*I190</f>
        <v>0</v>
      </c>
      <c r="J193" s="41">
        <f>J187*(1-J189)*J190</f>
        <v>0</v>
      </c>
      <c r="K193" s="41">
        <f>K187*(1-K189)*K190</f>
        <v>0</v>
      </c>
      <c r="L193" s="41">
        <f>L187*(1-L189)*L190</f>
        <v>0</v>
      </c>
      <c r="M193" s="41">
        <f>M187*(1-M189)*M190</f>
        <v>0</v>
      </c>
      <c r="N193" s="41">
        <f>N187*(1-N189)*N190</f>
        <v>0</v>
      </c>
      <c r="O193" s="41">
        <f>O187*(1-O189)*O190</f>
        <v>0</v>
      </c>
      <c r="P193" s="41">
        <f>P187*(1-P189)*P190</f>
        <v>0</v>
      </c>
      <c r="Q193" s="41">
        <f>Q187*(1-Q189)*Q190</f>
        <v>0</v>
      </c>
      <c r="R193" s="41">
        <f>R187*(1-R189)*R190</f>
        <v>0</v>
      </c>
      <c r="S193" s="41">
        <f>S187*(1-S189)*S190</f>
        <v>0</v>
      </c>
      <c r="T193" s="41">
        <f>T187*(1-T189)*T190</f>
        <v>0</v>
      </c>
      <c r="U193" s="41">
        <f>U187*(1-U189)*U190</f>
        <v>0</v>
      </c>
      <c r="V193" s="41">
        <f>V187*(1-V189)*V190</f>
        <v>0</v>
      </c>
      <c r="W193" s="41">
        <f>W187*(1-W189)*W190</f>
        <v>0</v>
      </c>
      <c r="X193" s="21"/>
      <c r="Y193" s="21"/>
      <c r="Z193" s="21"/>
    </row>
    <row r="194" spans="1:26" ht="15.75" customHeight="1" x14ac:dyDescent="0.45">
      <c r="A194" s="62" t="s">
        <v>88</v>
      </c>
      <c r="B194" s="62" t="str">
        <f>INDEX('Program Inputs'!$B$9:$B$28,MATCH(A194,'Program Inputs'!$A$9:$A$28,0))</f>
        <v>Fronting Casualty</v>
      </c>
      <c r="C194" s="43" t="s">
        <v>167</v>
      </c>
      <c r="D194" s="41">
        <f>D191*D196</f>
        <v>0</v>
      </c>
      <c r="E194" s="41">
        <f>E191*E196</f>
        <v>0</v>
      </c>
      <c r="F194" s="41">
        <f>F191*F196</f>
        <v>0</v>
      </c>
      <c r="G194" s="41">
        <f>G191*G196</f>
        <v>0</v>
      </c>
      <c r="H194" s="41">
        <f>H191*H196</f>
        <v>0</v>
      </c>
      <c r="I194" s="41">
        <f>I191*I196</f>
        <v>0</v>
      </c>
      <c r="J194" s="41">
        <f>J191*J196</f>
        <v>0</v>
      </c>
      <c r="K194" s="41">
        <f>K191*K196</f>
        <v>0</v>
      </c>
      <c r="L194" s="41">
        <f>L191*L196</f>
        <v>125</v>
      </c>
      <c r="M194" s="41">
        <f>M191*M196</f>
        <v>125</v>
      </c>
      <c r="N194" s="41">
        <f>N191*N196</f>
        <v>125</v>
      </c>
      <c r="O194" s="41">
        <f>O191*O196</f>
        <v>125</v>
      </c>
      <c r="P194" s="41">
        <f>P191*P196</f>
        <v>250</v>
      </c>
      <c r="Q194" s="41">
        <f>Q191*Q196</f>
        <v>250</v>
      </c>
      <c r="R194" s="41">
        <f>R191*R196</f>
        <v>250</v>
      </c>
      <c r="S194" s="41">
        <f>S191*S196</f>
        <v>250</v>
      </c>
      <c r="T194" s="41">
        <f>T191*T196</f>
        <v>500</v>
      </c>
      <c r="U194" s="41">
        <f>U191*U196</f>
        <v>500</v>
      </c>
      <c r="V194" s="41">
        <f>V191*V196</f>
        <v>500</v>
      </c>
      <c r="W194" s="41">
        <f>W191*W196</f>
        <v>500</v>
      </c>
      <c r="X194" s="21"/>
      <c r="Y194" s="21"/>
      <c r="Z194" s="21"/>
    </row>
    <row r="195" spans="1:26" ht="15.75" customHeight="1" x14ac:dyDescent="0.45">
      <c r="A195" s="62" t="s">
        <v>88</v>
      </c>
      <c r="B195" s="62" t="str">
        <f>INDEX('Program Inputs'!$B$9:$B$28,MATCH(A195,'Program Inputs'!$A$9:$A$28,0))</f>
        <v>Fronting Casualty</v>
      </c>
      <c r="C195" s="43" t="s">
        <v>99</v>
      </c>
      <c r="D195" s="41">
        <f>D187*(1-D189)</f>
        <v>0</v>
      </c>
      <c r="E195" s="41">
        <f>E187*(1-E189)</f>
        <v>0</v>
      </c>
      <c r="F195" s="41">
        <f>F187*(1-F189)</f>
        <v>0</v>
      </c>
      <c r="G195" s="41">
        <f>G187*(1-G189)</f>
        <v>0</v>
      </c>
      <c r="H195" s="41">
        <f>H187*(1-H189)</f>
        <v>0</v>
      </c>
      <c r="I195" s="41">
        <f>I187*(1-I189)</f>
        <v>0</v>
      </c>
      <c r="J195" s="41">
        <f>J187*(1-J189)</f>
        <v>0</v>
      </c>
      <c r="K195" s="41">
        <f>K187*(1-K189)</f>
        <v>0</v>
      </c>
      <c r="L195" s="41">
        <f>L187*(1-L189)</f>
        <v>0</v>
      </c>
      <c r="M195" s="41">
        <f>M187*(1-M189)</f>
        <v>0</v>
      </c>
      <c r="N195" s="41">
        <f>N187*(1-N189)</f>
        <v>0</v>
      </c>
      <c r="O195" s="41">
        <f>O187*(1-O189)</f>
        <v>0</v>
      </c>
      <c r="P195" s="41">
        <f>P187*(1-P189)</f>
        <v>0</v>
      </c>
      <c r="Q195" s="41">
        <f>Q187*(1-Q189)</f>
        <v>0</v>
      </c>
      <c r="R195" s="41">
        <f>R187*(1-R189)</f>
        <v>0</v>
      </c>
      <c r="S195" s="41">
        <f>S187*(1-S189)</f>
        <v>0</v>
      </c>
      <c r="T195" s="41">
        <f>T187*(1-T189)</f>
        <v>0</v>
      </c>
      <c r="U195" s="41">
        <f>U187*(1-U189)</f>
        <v>0</v>
      </c>
      <c r="V195" s="41">
        <f>V187*(1-V189)</f>
        <v>0</v>
      </c>
      <c r="W195" s="41">
        <f>W187*(1-W189)</f>
        <v>0</v>
      </c>
      <c r="X195" s="21"/>
      <c r="Y195" s="21"/>
      <c r="Z195" s="21"/>
    </row>
    <row r="196" spans="1:26" ht="15.75" customHeight="1" x14ac:dyDescent="0.45">
      <c r="A196" s="62" t="s">
        <v>88</v>
      </c>
      <c r="B196" s="62" t="str">
        <f>INDEX('Program Inputs'!$B$9:$B$28,MATCH(A196,'Program Inputs'!$A$9:$A$28,0))</f>
        <v>Fronting Casualty</v>
      </c>
      <c r="C196" s="22" t="s">
        <v>527</v>
      </c>
      <c r="D196" s="32">
        <f>D187*D189</f>
        <v>0</v>
      </c>
      <c r="E196" s="32">
        <f>E187*E189</f>
        <v>0</v>
      </c>
      <c r="F196" s="32">
        <f>F187*F189</f>
        <v>0</v>
      </c>
      <c r="G196" s="32">
        <f>G187*G189</f>
        <v>0</v>
      </c>
      <c r="H196" s="32">
        <f>H187*H189</f>
        <v>0</v>
      </c>
      <c r="I196" s="32">
        <f>I187*I189</f>
        <v>0</v>
      </c>
      <c r="J196" s="32">
        <f>J187*J189</f>
        <v>0</v>
      </c>
      <c r="K196" s="32">
        <f>K187*K189</f>
        <v>0</v>
      </c>
      <c r="L196" s="32">
        <f>L187*L189</f>
        <v>2500</v>
      </c>
      <c r="M196" s="32">
        <f>M187*M189</f>
        <v>2500</v>
      </c>
      <c r="N196" s="32">
        <f>N187*N189</f>
        <v>2500</v>
      </c>
      <c r="O196" s="32">
        <f>O187*O189</f>
        <v>2500</v>
      </c>
      <c r="P196" s="32">
        <f>P187*P189</f>
        <v>5000</v>
      </c>
      <c r="Q196" s="32">
        <f>Q187*Q189</f>
        <v>5000</v>
      </c>
      <c r="R196" s="32">
        <f>R187*R189</f>
        <v>5000</v>
      </c>
      <c r="S196" s="32">
        <f>S187*S189</f>
        <v>5000</v>
      </c>
      <c r="T196" s="32">
        <f>T187*T189</f>
        <v>10000</v>
      </c>
      <c r="U196" s="32">
        <f>U187*U189</f>
        <v>10000</v>
      </c>
      <c r="V196" s="32">
        <f>V187*V189</f>
        <v>10000</v>
      </c>
      <c r="W196" s="32">
        <f>W187*W189</f>
        <v>10000</v>
      </c>
      <c r="X196" s="21"/>
      <c r="Y196" s="21"/>
      <c r="Z196" s="21"/>
    </row>
    <row r="197" spans="1:26" ht="15.75" customHeight="1" x14ac:dyDescent="0.45">
      <c r="A197" s="62" t="s">
        <v>88</v>
      </c>
      <c r="B197" s="62" t="str">
        <f>INDEX('Program Inputs'!$B$9:$B$28,MATCH(A197,'Program Inputs'!$A$9:$A$28,0))</f>
        <v>Fronting Casualty</v>
      </c>
      <c r="C197" s="22" t="s">
        <v>93</v>
      </c>
      <c r="D197" s="40">
        <f ca="1">'Prem Earn'!X188</f>
        <v>0</v>
      </c>
      <c r="E197" s="40">
        <f ca="1">'Prem Earn'!Y188</f>
        <v>0</v>
      </c>
      <c r="F197" s="40">
        <f ca="1">'Prem Earn'!Z188</f>
        <v>0</v>
      </c>
      <c r="G197" s="40">
        <f ca="1">'Prem Earn'!AA188</f>
        <v>0</v>
      </c>
      <c r="H197" s="40">
        <f ca="1">'Prem Earn'!AB188</f>
        <v>0</v>
      </c>
      <c r="I197" s="40">
        <f ca="1">'Prem Earn'!AC188</f>
        <v>0</v>
      </c>
      <c r="J197" s="40">
        <f ca="1">'Prem Earn'!AD188</f>
        <v>0</v>
      </c>
      <c r="K197" s="40">
        <f ca="1">'Prem Earn'!AE188</f>
        <v>0</v>
      </c>
      <c r="L197" s="40">
        <f ca="1">'Prem Earn'!AF188</f>
        <v>312.5</v>
      </c>
      <c r="M197" s="40">
        <f ca="1">'Prem Earn'!AG188</f>
        <v>937.5</v>
      </c>
      <c r="N197" s="40">
        <f ca="1">'Prem Earn'!AH188</f>
        <v>1562.5</v>
      </c>
      <c r="O197" s="40">
        <f ca="1">'Prem Earn'!AI188</f>
        <v>2187.5</v>
      </c>
      <c r="P197" s="40">
        <f ca="1">'Prem Earn'!AJ188</f>
        <v>2812.5</v>
      </c>
      <c r="Q197" s="40">
        <f ca="1">'Prem Earn'!AK188</f>
        <v>3437.5</v>
      </c>
      <c r="R197" s="40">
        <f ca="1">'Prem Earn'!AL188</f>
        <v>4062.5</v>
      </c>
      <c r="S197" s="40">
        <f ca="1">'Prem Earn'!AM188</f>
        <v>4687.5</v>
      </c>
      <c r="T197" s="40">
        <f ca="1">'Prem Earn'!AN188</f>
        <v>5625</v>
      </c>
      <c r="U197" s="40">
        <f ca="1">'Prem Earn'!AO188</f>
        <v>6875</v>
      </c>
      <c r="V197" s="40">
        <f ca="1">'Prem Earn'!AP188</f>
        <v>8125</v>
      </c>
      <c r="W197" s="40">
        <f ca="1">'Prem Earn'!AQ188</f>
        <v>9375</v>
      </c>
      <c r="X197" s="21"/>
      <c r="Y197" s="21"/>
      <c r="Z197" s="21"/>
    </row>
    <row r="198" spans="1:26" ht="15.75" customHeight="1" x14ac:dyDescent="0.45">
      <c r="A198" s="62" t="s">
        <v>88</v>
      </c>
      <c r="B198" s="62" t="str">
        <f>INDEX('Program Inputs'!$B$9:$B$28,MATCH(A198,'Program Inputs'!$A$9:$A$28,0))</f>
        <v>Fronting Casualty</v>
      </c>
      <c r="C198" s="42" t="s">
        <v>522</v>
      </c>
      <c r="D198" s="41">
        <f>SUM($D187:D187)</f>
        <v>0</v>
      </c>
      <c r="E198" s="41">
        <f>SUM($D187:E187)</f>
        <v>0</v>
      </c>
      <c r="F198" s="41">
        <f>SUM($D187:F187)</f>
        <v>0</v>
      </c>
      <c r="G198" s="41">
        <f>SUM($D187:G187)</f>
        <v>0</v>
      </c>
      <c r="H198" s="41">
        <f>SUM($D187:H187)</f>
        <v>0</v>
      </c>
      <c r="I198" s="41">
        <f>SUM($D187:I187)</f>
        <v>0</v>
      </c>
      <c r="J198" s="41">
        <f>SUM($D187:J187)</f>
        <v>0</v>
      </c>
      <c r="K198" s="41">
        <f>SUM($D187:K187)</f>
        <v>0</v>
      </c>
      <c r="L198" s="41">
        <f>SUM($D187:L187)</f>
        <v>2500</v>
      </c>
      <c r="M198" s="41">
        <f>SUM($D187:M187)</f>
        <v>5000</v>
      </c>
      <c r="N198" s="41">
        <f>SUM($D187:N187)</f>
        <v>7500</v>
      </c>
      <c r="O198" s="41">
        <f>SUM($D187:O187)</f>
        <v>10000</v>
      </c>
      <c r="P198" s="41">
        <f>SUM($D187:P187)</f>
        <v>15000</v>
      </c>
      <c r="Q198" s="41">
        <f>SUM($D187:Q187)</f>
        <v>20000</v>
      </c>
      <c r="R198" s="41">
        <f>SUM($D187:R187)</f>
        <v>25000</v>
      </c>
      <c r="S198" s="41">
        <f>SUM($D187:S187)</f>
        <v>30000</v>
      </c>
      <c r="T198" s="41">
        <f>SUM($D187:T187)</f>
        <v>40000</v>
      </c>
      <c r="U198" s="41">
        <f>SUM($D187:U187)</f>
        <v>50000</v>
      </c>
      <c r="V198" s="41">
        <f>SUM($D187:V187)</f>
        <v>60000</v>
      </c>
      <c r="W198" s="41">
        <f>SUM($D187:W187)</f>
        <v>70000</v>
      </c>
      <c r="X198" s="21"/>
      <c r="Y198" s="21"/>
      <c r="Z198" s="21"/>
    </row>
    <row r="199" spans="1:26" ht="15.75" customHeight="1" x14ac:dyDescent="0.45">
      <c r="A199" s="62" t="s">
        <v>88</v>
      </c>
      <c r="B199" s="62" t="str">
        <f>INDEX('Program Inputs'!$B$9:$B$28,MATCH(A199,'Program Inputs'!$A$9:$A$28,0))</f>
        <v>Fronting Casualty</v>
      </c>
      <c r="C199" s="42" t="s">
        <v>523</v>
      </c>
      <c r="D199" s="41">
        <f ca="1">SUM($D197:D197)</f>
        <v>0</v>
      </c>
      <c r="E199" s="41">
        <f ca="1">SUM($D197:E197)</f>
        <v>0</v>
      </c>
      <c r="F199" s="41">
        <f ca="1">SUM($D197:F197)</f>
        <v>0</v>
      </c>
      <c r="G199" s="41">
        <f ca="1">SUM($D197:G197)</f>
        <v>0</v>
      </c>
      <c r="H199" s="41">
        <f ca="1">SUM($D197:H197)</f>
        <v>0</v>
      </c>
      <c r="I199" s="41">
        <f ca="1">SUM($D197:I197)</f>
        <v>0</v>
      </c>
      <c r="J199" s="41">
        <f ca="1">SUM($D197:J197)</f>
        <v>0</v>
      </c>
      <c r="K199" s="41">
        <f ca="1">SUM($D197:K197)</f>
        <v>0</v>
      </c>
      <c r="L199" s="41">
        <f ca="1">SUM($D197:L197)</f>
        <v>312.5</v>
      </c>
      <c r="M199" s="41">
        <f ca="1">SUM($D197:M197)</f>
        <v>1250</v>
      </c>
      <c r="N199" s="41">
        <f ca="1">SUM($D197:N197)</f>
        <v>2812.5</v>
      </c>
      <c r="O199" s="41">
        <f ca="1">SUM($D197:O197)</f>
        <v>5000</v>
      </c>
      <c r="P199" s="41">
        <f ca="1">SUM($D197:P197)</f>
        <v>7812.5</v>
      </c>
      <c r="Q199" s="41">
        <f ca="1">SUM($D197:Q197)</f>
        <v>11250</v>
      </c>
      <c r="R199" s="41">
        <f ca="1">SUM($D197:R197)</f>
        <v>15312.5</v>
      </c>
      <c r="S199" s="41">
        <f ca="1">SUM($D197:S197)</f>
        <v>20000</v>
      </c>
      <c r="T199" s="41">
        <f ca="1">SUM($D197:T197)</f>
        <v>25625</v>
      </c>
      <c r="U199" s="41">
        <f ca="1">SUM($D197:U197)</f>
        <v>32500</v>
      </c>
      <c r="V199" s="41">
        <f ca="1">SUM($D197:V197)</f>
        <v>40625</v>
      </c>
      <c r="W199" s="41">
        <f ca="1">SUM($D197:W197)</f>
        <v>50000</v>
      </c>
      <c r="X199" s="21"/>
      <c r="Y199" s="21"/>
      <c r="Z199" s="21"/>
    </row>
    <row r="200" spans="1:26" ht="15.75" customHeight="1" x14ac:dyDescent="0.45">
      <c r="A200" s="62" t="s">
        <v>88</v>
      </c>
      <c r="B200" s="62" t="str">
        <f>INDEX('Program Inputs'!$B$9:$B$28,MATCH(A200,'Program Inputs'!$A$9:$A$28,0))</f>
        <v>Fronting Casualty</v>
      </c>
      <c r="C200" s="42" t="s">
        <v>525</v>
      </c>
      <c r="D200" s="41">
        <f ca="1">D198-D199</f>
        <v>0</v>
      </c>
      <c r="E200" s="41">
        <f ca="1">E198-E199</f>
        <v>0</v>
      </c>
      <c r="F200" s="41">
        <f ca="1">F198-F199</f>
        <v>0</v>
      </c>
      <c r="G200" s="41">
        <f ca="1">G198-G199</f>
        <v>0</v>
      </c>
      <c r="H200" s="41">
        <f ca="1">H198-H199</f>
        <v>0</v>
      </c>
      <c r="I200" s="41">
        <f ca="1">I198-I199</f>
        <v>0</v>
      </c>
      <c r="J200" s="41">
        <f ca="1">J198-J199</f>
        <v>0</v>
      </c>
      <c r="K200" s="41">
        <f ca="1">K198-K199</f>
        <v>0</v>
      </c>
      <c r="L200" s="41">
        <f ca="1">L198-L199</f>
        <v>2187.5</v>
      </c>
      <c r="M200" s="41">
        <f ca="1">M198-M199</f>
        <v>3750</v>
      </c>
      <c r="N200" s="41">
        <f ca="1">N198-N199</f>
        <v>4687.5</v>
      </c>
      <c r="O200" s="41">
        <f ca="1">O198-O199</f>
        <v>5000</v>
      </c>
      <c r="P200" s="41">
        <f ca="1">P198-P199</f>
        <v>7187.5</v>
      </c>
      <c r="Q200" s="41">
        <f ca="1">Q198-Q199</f>
        <v>8750</v>
      </c>
      <c r="R200" s="41">
        <f ca="1">R198-R199</f>
        <v>9687.5</v>
      </c>
      <c r="S200" s="41">
        <f ca="1">S198-S199</f>
        <v>10000</v>
      </c>
      <c r="T200" s="41">
        <f ca="1">T198-T199</f>
        <v>14375</v>
      </c>
      <c r="U200" s="41">
        <f ca="1">U198-U199</f>
        <v>17500</v>
      </c>
      <c r="V200" s="41">
        <f ca="1">V198-V199</f>
        <v>19375</v>
      </c>
      <c r="W200" s="41">
        <f ca="1">W198-W199</f>
        <v>20000</v>
      </c>
      <c r="X200" s="152"/>
      <c r="Y200" s="21"/>
      <c r="Z200" s="21"/>
    </row>
    <row r="201" spans="1:26" ht="15.75" customHeight="1" x14ac:dyDescent="0.45">
      <c r="A201" s="62" t="s">
        <v>88</v>
      </c>
      <c r="B201" s="62" t="str">
        <f>INDEX('Program Inputs'!$B$9:$B$28,MATCH(A201,'Program Inputs'!$A$9:$A$28,0))</f>
        <v>Fronting Casualty</v>
      </c>
      <c r="C201" s="42" t="s">
        <v>524</v>
      </c>
      <c r="D201" s="41">
        <f ca="1">D200-D206</f>
        <v>0</v>
      </c>
      <c r="E201" s="41">
        <f ca="1">E200-E206</f>
        <v>0</v>
      </c>
      <c r="F201" s="41">
        <f ca="1">F200-F206</f>
        <v>0</v>
      </c>
      <c r="G201" s="41">
        <f ca="1">G200-G206</f>
        <v>0</v>
      </c>
      <c r="H201" s="41">
        <f ca="1">H200-H206</f>
        <v>0</v>
      </c>
      <c r="I201" s="41">
        <f ca="1">I200-I206</f>
        <v>0</v>
      </c>
      <c r="J201" s="41">
        <f ca="1">J200-J206</f>
        <v>0</v>
      </c>
      <c r="K201" s="41">
        <f ca="1">K200-K206</f>
        <v>0</v>
      </c>
      <c r="L201" s="41">
        <f ca="1">L200-L206</f>
        <v>2187.5</v>
      </c>
      <c r="M201" s="41">
        <f ca="1">M200-M206</f>
        <v>3750</v>
      </c>
      <c r="N201" s="41">
        <f ca="1">N200-N206</f>
        <v>4687.5</v>
      </c>
      <c r="O201" s="41">
        <f ca="1">O200-O206</f>
        <v>5000</v>
      </c>
      <c r="P201" s="41">
        <f ca="1">P200-P206</f>
        <v>7187.5</v>
      </c>
      <c r="Q201" s="41">
        <f ca="1">Q200-Q206</f>
        <v>8750</v>
      </c>
      <c r="R201" s="41">
        <f ca="1">R200-R206</f>
        <v>9687.5</v>
      </c>
      <c r="S201" s="41">
        <f ca="1">S200-S206</f>
        <v>10000</v>
      </c>
      <c r="T201" s="41">
        <f ca="1">T200-T206</f>
        <v>14375</v>
      </c>
      <c r="U201" s="41">
        <f ca="1">U200-U206</f>
        <v>17500</v>
      </c>
      <c r="V201" s="41">
        <f ca="1">V200-V206</f>
        <v>19375</v>
      </c>
      <c r="W201" s="41">
        <f ca="1">W200-W206</f>
        <v>20000</v>
      </c>
      <c r="X201" s="152"/>
      <c r="Y201" s="21"/>
      <c r="Z201" s="21"/>
    </row>
    <row r="202" spans="1:26" ht="15.75" customHeight="1" x14ac:dyDescent="0.45">
      <c r="A202" s="62" t="s">
        <v>88</v>
      </c>
      <c r="B202" s="62" t="str">
        <f>INDEX('Program Inputs'!$B$9:$B$28,MATCH(A202,'Program Inputs'!$A$9:$A$28,0))</f>
        <v>Fronting Casualty</v>
      </c>
      <c r="C202" s="42" t="s">
        <v>94</v>
      </c>
      <c r="D202" s="41">
        <f ca="1">'Prem Earn'!B188</f>
        <v>0</v>
      </c>
      <c r="E202" s="41">
        <f ca="1">'Prem Earn'!C188</f>
        <v>0</v>
      </c>
      <c r="F202" s="41">
        <f ca="1">'Prem Earn'!D188</f>
        <v>0</v>
      </c>
      <c r="G202" s="41">
        <f ca="1">'Prem Earn'!E188</f>
        <v>0</v>
      </c>
      <c r="H202" s="41">
        <f ca="1">'Prem Earn'!F188</f>
        <v>0</v>
      </c>
      <c r="I202" s="41">
        <f ca="1">'Prem Earn'!G188</f>
        <v>0</v>
      </c>
      <c r="J202" s="41">
        <f ca="1">'Prem Earn'!H188</f>
        <v>0</v>
      </c>
      <c r="K202" s="41">
        <f ca="1">'Prem Earn'!I188</f>
        <v>0</v>
      </c>
      <c r="L202" s="41">
        <f ca="1">'Prem Earn'!J188</f>
        <v>0</v>
      </c>
      <c r="M202" s="41">
        <f ca="1">'Prem Earn'!K188</f>
        <v>0</v>
      </c>
      <c r="N202" s="41">
        <f ca="1">'Prem Earn'!L188</f>
        <v>0</v>
      </c>
      <c r="O202" s="41">
        <f ca="1">'Prem Earn'!M188</f>
        <v>0</v>
      </c>
      <c r="P202" s="41">
        <f ca="1">'Prem Earn'!N188</f>
        <v>0</v>
      </c>
      <c r="Q202" s="41">
        <f ca="1">'Prem Earn'!O188</f>
        <v>0</v>
      </c>
      <c r="R202" s="41">
        <f ca="1">'Prem Earn'!P188</f>
        <v>0</v>
      </c>
      <c r="S202" s="41">
        <f ca="1">'Prem Earn'!Q188</f>
        <v>0</v>
      </c>
      <c r="T202" s="41">
        <f ca="1">'Prem Earn'!R188</f>
        <v>0</v>
      </c>
      <c r="U202" s="41">
        <f ca="1">'Prem Earn'!S188</f>
        <v>0</v>
      </c>
      <c r="V202" s="41">
        <f ca="1">'Prem Earn'!T188</f>
        <v>0</v>
      </c>
      <c r="W202" s="41">
        <f ca="1">'Prem Earn'!U188</f>
        <v>0</v>
      </c>
      <c r="X202" s="21"/>
      <c r="Y202" s="21"/>
      <c r="Z202" s="21"/>
    </row>
    <row r="203" spans="1:26" ht="15.75" customHeight="1" x14ac:dyDescent="0.45">
      <c r="A203" s="62" t="s">
        <v>88</v>
      </c>
      <c r="B203" s="62" t="str">
        <f>INDEX('Program Inputs'!$B$9:$B$28,MATCH(A203,'Program Inputs'!$A$9:$A$28,0))</f>
        <v>Fronting Casualty</v>
      </c>
      <c r="C203" s="42" t="s">
        <v>8</v>
      </c>
      <c r="D203" s="41">
        <f ca="1">D202*D188</f>
        <v>0</v>
      </c>
      <c r="E203" s="41">
        <f ca="1">E202*E188</f>
        <v>0</v>
      </c>
      <c r="F203" s="41">
        <f ca="1">F202*F188</f>
        <v>0</v>
      </c>
      <c r="G203" s="41">
        <f ca="1">G202*G188</f>
        <v>0</v>
      </c>
      <c r="H203" s="41">
        <f ca="1">H202*H188</f>
        <v>0</v>
      </c>
      <c r="I203" s="41">
        <f ca="1">I202*I188</f>
        <v>0</v>
      </c>
      <c r="J203" s="41">
        <f ca="1">J202*J188</f>
        <v>0</v>
      </c>
      <c r="K203" s="41">
        <f ca="1">K202*K188</f>
        <v>0</v>
      </c>
      <c r="L203" s="41">
        <f ca="1">L202*L188</f>
        <v>0</v>
      </c>
      <c r="M203" s="41">
        <f ca="1">M202*M188</f>
        <v>0</v>
      </c>
      <c r="N203" s="41">
        <f ca="1">N202*N188</f>
        <v>0</v>
      </c>
      <c r="O203" s="41">
        <f ca="1">O202*O188</f>
        <v>0</v>
      </c>
      <c r="P203" s="41">
        <f ca="1">P202*P188</f>
        <v>0</v>
      </c>
      <c r="Q203" s="41">
        <f ca="1">Q202*Q188</f>
        <v>0</v>
      </c>
      <c r="R203" s="41">
        <f ca="1">R202*R188</f>
        <v>0</v>
      </c>
      <c r="S203" s="41">
        <f ca="1">S202*S188</f>
        <v>0</v>
      </c>
      <c r="T203" s="41">
        <f ca="1">T202*T188</f>
        <v>0</v>
      </c>
      <c r="U203" s="41">
        <f ca="1">U202*U188</f>
        <v>0</v>
      </c>
      <c r="V203" s="41">
        <f ca="1">V202*V188</f>
        <v>0</v>
      </c>
      <c r="W203" s="41">
        <f ca="1">W202*W188</f>
        <v>0</v>
      </c>
      <c r="X203" s="21"/>
      <c r="Y203" s="21"/>
      <c r="Z203" s="21"/>
    </row>
    <row r="204" spans="1:26" ht="15.75" customHeight="1" x14ac:dyDescent="0.45">
      <c r="A204" s="62" t="s">
        <v>88</v>
      </c>
      <c r="B204" s="62" t="str">
        <f>INDEX('Program Inputs'!$B$9:$B$28,MATCH(A204,'Program Inputs'!$A$9:$A$28,0))</f>
        <v>Fronting Casualty</v>
      </c>
      <c r="C204" s="42" t="s">
        <v>183</v>
      </c>
      <c r="D204" s="41">
        <f>SUM($D195:D195)</f>
        <v>0</v>
      </c>
      <c r="E204" s="41">
        <f>SUM($D195:E195)</f>
        <v>0</v>
      </c>
      <c r="F204" s="41">
        <f>SUM($D195:F195)</f>
        <v>0</v>
      </c>
      <c r="G204" s="41">
        <f>SUM($D195:G195)</f>
        <v>0</v>
      </c>
      <c r="H204" s="41">
        <f>SUM($D195:H195)</f>
        <v>0</v>
      </c>
      <c r="I204" s="41">
        <f>SUM($D195:I195)</f>
        <v>0</v>
      </c>
      <c r="J204" s="41">
        <f>SUM($D195:J195)</f>
        <v>0</v>
      </c>
      <c r="K204" s="41">
        <f>SUM($D195:K195)</f>
        <v>0</v>
      </c>
      <c r="L204" s="41">
        <f>SUM($D195:L195)</f>
        <v>0</v>
      </c>
      <c r="M204" s="41">
        <f>SUM($D195:M195)</f>
        <v>0</v>
      </c>
      <c r="N204" s="41">
        <f>SUM($D195:N195)</f>
        <v>0</v>
      </c>
      <c r="O204" s="41">
        <f>SUM($D195:O195)</f>
        <v>0</v>
      </c>
      <c r="P204" s="41">
        <f>SUM($D195:P195)</f>
        <v>0</v>
      </c>
      <c r="Q204" s="41">
        <f>SUM($D195:Q195)</f>
        <v>0</v>
      </c>
      <c r="R204" s="41">
        <f>SUM($D195:R195)</f>
        <v>0</v>
      </c>
      <c r="S204" s="41">
        <f>SUM($D195:S195)</f>
        <v>0</v>
      </c>
      <c r="T204" s="41">
        <f>SUM($D195:T195)</f>
        <v>0</v>
      </c>
      <c r="U204" s="41">
        <f>SUM($D195:U195)</f>
        <v>0</v>
      </c>
      <c r="V204" s="41">
        <f>SUM($D195:V195)</f>
        <v>0</v>
      </c>
      <c r="W204" s="41">
        <f>SUM($D195:W195)</f>
        <v>0</v>
      </c>
      <c r="X204" s="21"/>
      <c r="Y204" s="21"/>
      <c r="Z204" s="21"/>
    </row>
    <row r="205" spans="1:26" ht="15.75" customHeight="1" x14ac:dyDescent="0.45">
      <c r="A205" s="62" t="s">
        <v>88</v>
      </c>
      <c r="B205" s="62" t="str">
        <f>INDEX('Program Inputs'!$B$9:$B$28,MATCH(A205,'Program Inputs'!$A$9:$A$28,0))</f>
        <v>Fronting Casualty</v>
      </c>
      <c r="C205" s="42" t="s">
        <v>184</v>
      </c>
      <c r="D205" s="41">
        <f ca="1">SUM($D202:D202)</f>
        <v>0</v>
      </c>
      <c r="E205" s="41">
        <f ca="1">SUM($D202:E202)</f>
        <v>0</v>
      </c>
      <c r="F205" s="41">
        <f ca="1">SUM($D202:F202)</f>
        <v>0</v>
      </c>
      <c r="G205" s="41">
        <f ca="1">SUM($D202:G202)</f>
        <v>0</v>
      </c>
      <c r="H205" s="41">
        <f ca="1">SUM($D202:H202)</f>
        <v>0</v>
      </c>
      <c r="I205" s="41">
        <f ca="1">SUM($D202:I202)</f>
        <v>0</v>
      </c>
      <c r="J205" s="41">
        <f ca="1">SUM($D202:J202)</f>
        <v>0</v>
      </c>
      <c r="K205" s="41">
        <f ca="1">SUM($D202:K202)</f>
        <v>0</v>
      </c>
      <c r="L205" s="41">
        <f ca="1">SUM($D202:L202)</f>
        <v>0</v>
      </c>
      <c r="M205" s="41">
        <f ca="1">SUM($D202:M202)</f>
        <v>0</v>
      </c>
      <c r="N205" s="41">
        <f ca="1">SUM($D202:N202)</f>
        <v>0</v>
      </c>
      <c r="O205" s="41">
        <f ca="1">SUM($D202:O202)</f>
        <v>0</v>
      </c>
      <c r="P205" s="41">
        <f ca="1">SUM($D202:P202)</f>
        <v>0</v>
      </c>
      <c r="Q205" s="41">
        <f ca="1">SUM($D202:Q202)</f>
        <v>0</v>
      </c>
      <c r="R205" s="41">
        <f ca="1">SUM($D202:R202)</f>
        <v>0</v>
      </c>
      <c r="S205" s="41">
        <f ca="1">SUM($D202:S202)</f>
        <v>0</v>
      </c>
      <c r="T205" s="41">
        <f ca="1">SUM($D202:T202)</f>
        <v>0</v>
      </c>
      <c r="U205" s="41">
        <f ca="1">SUM($D202:U202)</f>
        <v>0</v>
      </c>
      <c r="V205" s="41">
        <f ca="1">SUM($D202:V202)</f>
        <v>0</v>
      </c>
      <c r="W205" s="41">
        <f ca="1">SUM($D202:W202)</f>
        <v>0</v>
      </c>
      <c r="X205" s="21"/>
      <c r="Y205" s="21"/>
      <c r="Z205" s="21"/>
    </row>
    <row r="206" spans="1:26" ht="15.75" customHeight="1" x14ac:dyDescent="0.45">
      <c r="A206" s="62" t="s">
        <v>88</v>
      </c>
      <c r="B206" s="62" t="str">
        <f>INDEX('Program Inputs'!$B$9:$B$28,MATCH(A206,'Program Inputs'!$A$9:$A$28,0))</f>
        <v>Fronting Casualty</v>
      </c>
      <c r="C206" s="42" t="s">
        <v>526</v>
      </c>
      <c r="D206" s="41">
        <f ca="1">D204-D205</f>
        <v>0</v>
      </c>
      <c r="E206" s="41">
        <f ca="1">E204-E205</f>
        <v>0</v>
      </c>
      <c r="F206" s="41">
        <f ca="1">F204-F205</f>
        <v>0</v>
      </c>
      <c r="G206" s="41">
        <f ca="1">G204-G205</f>
        <v>0</v>
      </c>
      <c r="H206" s="41">
        <f ca="1">H204-H205</f>
        <v>0</v>
      </c>
      <c r="I206" s="41">
        <f ca="1">I204-I205</f>
        <v>0</v>
      </c>
      <c r="J206" s="41">
        <f ca="1">J204-J205</f>
        <v>0</v>
      </c>
      <c r="K206" s="41">
        <f ca="1">K204-K205</f>
        <v>0</v>
      </c>
      <c r="L206" s="41">
        <f ca="1">L204-L205</f>
        <v>0</v>
      </c>
      <c r="M206" s="41">
        <f ca="1">M204-M205</f>
        <v>0</v>
      </c>
      <c r="N206" s="41">
        <f ca="1">N204-N205</f>
        <v>0</v>
      </c>
      <c r="O206" s="41">
        <f ca="1">O204-O205</f>
        <v>0</v>
      </c>
      <c r="P206" s="41">
        <f ca="1">P204-P205</f>
        <v>0</v>
      </c>
      <c r="Q206" s="41">
        <f ca="1">Q204-Q205</f>
        <v>0</v>
      </c>
      <c r="R206" s="41">
        <f ca="1">R204-R205</f>
        <v>0</v>
      </c>
      <c r="S206" s="41">
        <f ca="1">S204-S205</f>
        <v>0</v>
      </c>
      <c r="T206" s="41">
        <f ca="1">T204-T205</f>
        <v>0</v>
      </c>
      <c r="U206" s="41">
        <f ca="1">U204-U205</f>
        <v>0</v>
      </c>
      <c r="V206" s="41">
        <f ca="1">V204-V205</f>
        <v>0</v>
      </c>
      <c r="W206" s="41">
        <f ca="1">W204-W205</f>
        <v>0</v>
      </c>
      <c r="X206" s="152"/>
      <c r="Y206" s="21"/>
      <c r="Z206" s="21"/>
    </row>
    <row r="207" spans="1:26" ht="15.75" customHeight="1" x14ac:dyDescent="0.45">
      <c r="A207" s="140" t="s">
        <v>174</v>
      </c>
      <c r="B207" s="140" t="str">
        <f>INDEX('Program Inputs'!$B$9:$B$28,MATCH(A207,'Program Inputs'!$A$9:$A$28,0))</f>
        <v>Short-tail</v>
      </c>
      <c r="C207" s="141" t="s">
        <v>91</v>
      </c>
      <c r="D207" s="142">
        <f>SUMIFS('Program Inputs'!$C:$C,'Program Inputs'!$A:$A,'Program Qtrly'!$A207)/4</f>
        <v>0</v>
      </c>
      <c r="E207" s="142">
        <f>SUMIFS('Program Inputs'!$C:$C,'Program Inputs'!$A:$A,'Program Qtrly'!$A207)/4</f>
        <v>0</v>
      </c>
      <c r="F207" s="142">
        <f>SUMIFS('Program Inputs'!$C:$C,'Program Inputs'!$A:$A,'Program Qtrly'!$A207)/4</f>
        <v>0</v>
      </c>
      <c r="G207" s="142">
        <f>SUMIFS('Program Inputs'!$C:$C,'Program Inputs'!$A:$A,'Program Qtrly'!$A207)/4</f>
        <v>0</v>
      </c>
      <c r="H207" s="142">
        <f>SUMIFS('Program Inputs'!$D:$D,'Program Inputs'!$A:$A,'Program Qtrly'!$A207)/4</f>
        <v>2500</v>
      </c>
      <c r="I207" s="142">
        <f>SUMIFS('Program Inputs'!$D:$D,'Program Inputs'!$A:$A,'Program Qtrly'!$A207)/4</f>
        <v>2500</v>
      </c>
      <c r="J207" s="142">
        <f>SUMIFS('Program Inputs'!$D:$D,'Program Inputs'!$A:$A,'Program Qtrly'!$A207)/4</f>
        <v>2500</v>
      </c>
      <c r="K207" s="142">
        <f>SUMIFS('Program Inputs'!$D:$D,'Program Inputs'!$A:$A,'Program Qtrly'!$A207)/4</f>
        <v>2500</v>
      </c>
      <c r="L207" s="142">
        <f>SUMIFS('Program Inputs'!$E:$E,'Program Inputs'!$A:$A,'Program Qtrly'!$A207)/4</f>
        <v>5000</v>
      </c>
      <c r="M207" s="142">
        <f>SUMIFS('Program Inputs'!$E:$E,'Program Inputs'!$A:$A,'Program Qtrly'!$A207)/4</f>
        <v>5000</v>
      </c>
      <c r="N207" s="142">
        <f>SUMIFS('Program Inputs'!$E:$E,'Program Inputs'!$A:$A,'Program Qtrly'!$A207)/4</f>
        <v>5000</v>
      </c>
      <c r="O207" s="142">
        <f>SUMIFS('Program Inputs'!$E:$E,'Program Inputs'!$A:$A,'Program Qtrly'!$A207)/4</f>
        <v>5000</v>
      </c>
      <c r="P207" s="142">
        <f>SUMIFS('Program Inputs'!$F:$F,'Program Inputs'!$A:$A,'Program Qtrly'!$A207)/4</f>
        <v>10000</v>
      </c>
      <c r="Q207" s="142">
        <f>SUMIFS('Program Inputs'!$F:$F,'Program Inputs'!$A:$A,'Program Qtrly'!$A207)/4</f>
        <v>10000</v>
      </c>
      <c r="R207" s="142">
        <f>SUMIFS('Program Inputs'!$F:$F,'Program Inputs'!$A:$A,'Program Qtrly'!$A207)/4</f>
        <v>10000</v>
      </c>
      <c r="S207" s="142">
        <f>SUMIFS('Program Inputs'!$F:$F,'Program Inputs'!$A:$A,'Program Qtrly'!$A207)/4</f>
        <v>10000</v>
      </c>
      <c r="T207" s="142">
        <f>SUMIFS('Program Inputs'!$G:$G,'Program Inputs'!$A:$A,'Program Qtrly'!$A207)/4</f>
        <v>15000</v>
      </c>
      <c r="U207" s="142">
        <f>SUMIFS('Program Inputs'!$G:$G,'Program Inputs'!$A:$A,'Program Qtrly'!$A207)/4</f>
        <v>15000</v>
      </c>
      <c r="V207" s="142">
        <f>SUMIFS('Program Inputs'!$G:$G,'Program Inputs'!$A:$A,'Program Qtrly'!$A207)/4</f>
        <v>15000</v>
      </c>
      <c r="W207" s="142">
        <f>SUMIFS('Program Inputs'!$G:$G,'Program Inputs'!$A:$A,'Program Qtrly'!$A207)/4</f>
        <v>15000</v>
      </c>
      <c r="X207" s="21"/>
      <c r="Y207" s="21"/>
      <c r="Z207" s="21"/>
    </row>
    <row r="208" spans="1:26" ht="15.75" customHeight="1" x14ac:dyDescent="0.45">
      <c r="A208" s="62" t="s">
        <v>174</v>
      </c>
      <c r="B208" s="62" t="str">
        <f>INDEX('Program Inputs'!$B$9:$B$28,MATCH(A208,'Program Inputs'!$A$9:$A$28,0))</f>
        <v>Short-tail</v>
      </c>
      <c r="C208" s="29" t="s">
        <v>92</v>
      </c>
      <c r="D208" s="31">
        <f>SUMIFS('Program Inputs'!$H:$H,'Program Inputs'!$A:$A,'Program Qtrly'!$A208)</f>
        <v>0.6</v>
      </c>
      <c r="E208" s="31">
        <f>D208</f>
        <v>0.6</v>
      </c>
      <c r="F208" s="31">
        <f>E208</f>
        <v>0.6</v>
      </c>
      <c r="G208" s="31">
        <f>F208</f>
        <v>0.6</v>
      </c>
      <c r="H208" s="31">
        <f>G208</f>
        <v>0.6</v>
      </c>
      <c r="I208" s="31">
        <f>H208</f>
        <v>0.6</v>
      </c>
      <c r="J208" s="31">
        <f>I208</f>
        <v>0.6</v>
      </c>
      <c r="K208" s="31">
        <f>J208</f>
        <v>0.6</v>
      </c>
      <c r="L208" s="31">
        <f>K208</f>
        <v>0.6</v>
      </c>
      <c r="M208" s="31">
        <f>L208</f>
        <v>0.6</v>
      </c>
      <c r="N208" s="31">
        <f>M208</f>
        <v>0.6</v>
      </c>
      <c r="O208" s="31">
        <f>N208</f>
        <v>0.6</v>
      </c>
      <c r="P208" s="31">
        <f>O208</f>
        <v>0.6</v>
      </c>
      <c r="Q208" s="31">
        <f>P208</f>
        <v>0.6</v>
      </c>
      <c r="R208" s="31">
        <f>Q208</f>
        <v>0.6</v>
      </c>
      <c r="S208" s="31">
        <f>R208</f>
        <v>0.6</v>
      </c>
      <c r="T208" s="31">
        <f>S208</f>
        <v>0.6</v>
      </c>
      <c r="U208" s="31">
        <f>T208</f>
        <v>0.6</v>
      </c>
      <c r="V208" s="31">
        <f>U208</f>
        <v>0.6</v>
      </c>
      <c r="W208" s="31">
        <f>V208</f>
        <v>0.6</v>
      </c>
      <c r="X208" s="21"/>
      <c r="Y208" s="21"/>
      <c r="Z208" s="21"/>
    </row>
    <row r="209" spans="1:26" ht="15.75" customHeight="1" x14ac:dyDescent="0.45">
      <c r="A209" s="62" t="s">
        <v>174</v>
      </c>
      <c r="B209" s="62" t="str">
        <f>INDEX('Program Inputs'!$B$9:$B$28,MATCH(A209,'Program Inputs'!$A$9:$A$28,0))</f>
        <v>Short-tail</v>
      </c>
      <c r="C209" s="43" t="s">
        <v>96</v>
      </c>
      <c r="D209" s="31">
        <f>SUMIFS('Program Inputs'!$I:$I,'Program Inputs'!$A:$A,'Program Qtrly'!$A209)</f>
        <v>0.8</v>
      </c>
      <c r="E209" s="31">
        <f>D209</f>
        <v>0.8</v>
      </c>
      <c r="F209" s="31">
        <f>E209</f>
        <v>0.8</v>
      </c>
      <c r="G209" s="31">
        <f>F209</f>
        <v>0.8</v>
      </c>
      <c r="H209" s="31">
        <f>G209</f>
        <v>0.8</v>
      </c>
      <c r="I209" s="31">
        <f>H209</f>
        <v>0.8</v>
      </c>
      <c r="J209" s="31">
        <f>I209</f>
        <v>0.8</v>
      </c>
      <c r="K209" s="31">
        <f>J209</f>
        <v>0.8</v>
      </c>
      <c r="L209" s="31">
        <f>K209</f>
        <v>0.8</v>
      </c>
      <c r="M209" s="31">
        <f>L209</f>
        <v>0.8</v>
      </c>
      <c r="N209" s="31">
        <f>M209</f>
        <v>0.8</v>
      </c>
      <c r="O209" s="31">
        <f>N209</f>
        <v>0.8</v>
      </c>
      <c r="P209" s="31">
        <f>O209</f>
        <v>0.8</v>
      </c>
      <c r="Q209" s="31">
        <f>P209</f>
        <v>0.8</v>
      </c>
      <c r="R209" s="31">
        <f>Q209</f>
        <v>0.8</v>
      </c>
      <c r="S209" s="31">
        <f>R209</f>
        <v>0.8</v>
      </c>
      <c r="T209" s="31">
        <f>S209</f>
        <v>0.8</v>
      </c>
      <c r="U209" s="31">
        <f>T209</f>
        <v>0.8</v>
      </c>
      <c r="V209" s="31">
        <f>U209</f>
        <v>0.8</v>
      </c>
      <c r="W209" s="31">
        <f>V209</f>
        <v>0.8</v>
      </c>
      <c r="X209" s="21"/>
      <c r="Y209" s="21"/>
      <c r="Z209" s="21"/>
    </row>
    <row r="210" spans="1:26" ht="15.75" customHeight="1" x14ac:dyDescent="0.45">
      <c r="A210" s="62" t="s">
        <v>174</v>
      </c>
      <c r="B210" s="62" t="str">
        <f>INDEX('Program Inputs'!$B$9:$B$28,MATCH(A210,'Program Inputs'!$A$9:$A$28,0))</f>
        <v>Short-tail</v>
      </c>
      <c r="C210" s="43" t="s">
        <v>166</v>
      </c>
      <c r="D210" s="31">
        <f>SUMIFS('Program Inputs'!$J:$J,'Program Inputs'!$A:$A,'Program Qtrly'!$A210)</f>
        <v>0.30000000000000004</v>
      </c>
      <c r="E210" s="31">
        <f>D210</f>
        <v>0.30000000000000004</v>
      </c>
      <c r="F210" s="31">
        <f>E210</f>
        <v>0.30000000000000004</v>
      </c>
      <c r="G210" s="31">
        <f>F210</f>
        <v>0.30000000000000004</v>
      </c>
      <c r="H210" s="31">
        <f>G210</f>
        <v>0.30000000000000004</v>
      </c>
      <c r="I210" s="31">
        <f>H210</f>
        <v>0.30000000000000004</v>
      </c>
      <c r="J210" s="31">
        <f>I210</f>
        <v>0.30000000000000004</v>
      </c>
      <c r="K210" s="31">
        <f>J210</f>
        <v>0.30000000000000004</v>
      </c>
      <c r="L210" s="31">
        <f>K210</f>
        <v>0.30000000000000004</v>
      </c>
      <c r="M210" s="31">
        <f>L210</f>
        <v>0.30000000000000004</v>
      </c>
      <c r="N210" s="31">
        <f>M210</f>
        <v>0.30000000000000004</v>
      </c>
      <c r="O210" s="31">
        <f>N210</f>
        <v>0.30000000000000004</v>
      </c>
      <c r="P210" s="31">
        <f>O210</f>
        <v>0.30000000000000004</v>
      </c>
      <c r="Q210" s="31">
        <f>P210</f>
        <v>0.30000000000000004</v>
      </c>
      <c r="R210" s="31">
        <f>Q210</f>
        <v>0.30000000000000004</v>
      </c>
      <c r="S210" s="31">
        <f>R210</f>
        <v>0.30000000000000004</v>
      </c>
      <c r="T210" s="31">
        <f>S210</f>
        <v>0.30000000000000004</v>
      </c>
      <c r="U210" s="31">
        <f>T210</f>
        <v>0.30000000000000004</v>
      </c>
      <c r="V210" s="31">
        <f>U210</f>
        <v>0.30000000000000004</v>
      </c>
      <c r="W210" s="31">
        <f>V210</f>
        <v>0.30000000000000004</v>
      </c>
      <c r="X210" s="21"/>
      <c r="Y210" s="21"/>
      <c r="Z210" s="21"/>
    </row>
    <row r="211" spans="1:26" ht="15.75" customHeight="1" x14ac:dyDescent="0.45">
      <c r="A211" s="62" t="s">
        <v>174</v>
      </c>
      <c r="B211" s="62" t="str">
        <f>INDEX('Program Inputs'!$B$9:$B$28,MATCH(A211,'Program Inputs'!$A$9:$A$28,0))</f>
        <v>Short-tail</v>
      </c>
      <c r="C211" s="29" t="s">
        <v>27</v>
      </c>
      <c r="D211" s="31">
        <f>SUMIFS('Program Inputs'!$K:$K,'Program Inputs'!$A:$A,'Program Qtrly'!$A211)</f>
        <v>0.05</v>
      </c>
      <c r="E211" s="31">
        <f>D211</f>
        <v>0.05</v>
      </c>
      <c r="F211" s="31">
        <f>E211</f>
        <v>0.05</v>
      </c>
      <c r="G211" s="31">
        <f>F211</f>
        <v>0.05</v>
      </c>
      <c r="H211" s="31">
        <f>G211</f>
        <v>0.05</v>
      </c>
      <c r="I211" s="31">
        <f>H211</f>
        <v>0.05</v>
      </c>
      <c r="J211" s="31">
        <f>I211</f>
        <v>0.05</v>
      </c>
      <c r="K211" s="31">
        <f>J211</f>
        <v>0.05</v>
      </c>
      <c r="L211" s="31">
        <f>K211</f>
        <v>0.05</v>
      </c>
      <c r="M211" s="31">
        <f>L211</f>
        <v>0.05</v>
      </c>
      <c r="N211" s="31">
        <f>M211</f>
        <v>0.05</v>
      </c>
      <c r="O211" s="31">
        <f>N211</f>
        <v>0.05</v>
      </c>
      <c r="P211" s="31">
        <f>O211</f>
        <v>0.05</v>
      </c>
      <c r="Q211" s="31">
        <f>P211</f>
        <v>0.05</v>
      </c>
      <c r="R211" s="31">
        <f>Q211</f>
        <v>0.05</v>
      </c>
      <c r="S211" s="31">
        <f>R211</f>
        <v>0.05</v>
      </c>
      <c r="T211" s="31">
        <f>S211</f>
        <v>0.05</v>
      </c>
      <c r="U211" s="31">
        <f>T211</f>
        <v>0.05</v>
      </c>
      <c r="V211" s="31">
        <f>U211</f>
        <v>0.05</v>
      </c>
      <c r="W211" s="31">
        <f>V211</f>
        <v>0.05</v>
      </c>
      <c r="X211" s="21"/>
      <c r="Y211" s="21"/>
      <c r="Z211" s="21"/>
    </row>
    <row r="212" spans="1:26" ht="15.75" customHeight="1" x14ac:dyDescent="0.45">
      <c r="A212" s="62" t="s">
        <v>174</v>
      </c>
      <c r="B212" s="62" t="str">
        <f>INDEX('Program Inputs'!$B$9:$B$28,MATCH(A212,'Program Inputs'!$A$9:$A$28,0))</f>
        <v>Short-tail</v>
      </c>
      <c r="C212" s="43" t="s">
        <v>165</v>
      </c>
      <c r="D212" s="114">
        <f>D210+D211</f>
        <v>0.35000000000000003</v>
      </c>
      <c r="E212" s="114">
        <f>E210+E211</f>
        <v>0.35000000000000003</v>
      </c>
      <c r="F212" s="114">
        <f>F210+F211</f>
        <v>0.35000000000000003</v>
      </c>
      <c r="G212" s="114">
        <f>G210+G211</f>
        <v>0.35000000000000003</v>
      </c>
      <c r="H212" s="114">
        <f>H210+H211</f>
        <v>0.35000000000000003</v>
      </c>
      <c r="I212" s="114">
        <f>I210+I211</f>
        <v>0.35000000000000003</v>
      </c>
      <c r="J212" s="114">
        <f>J210+J211</f>
        <v>0.35000000000000003</v>
      </c>
      <c r="K212" s="114">
        <f>K210+K211</f>
        <v>0.35000000000000003</v>
      </c>
      <c r="L212" s="114">
        <f>L210+L211</f>
        <v>0.35000000000000003</v>
      </c>
      <c r="M212" s="114">
        <f>M210+M211</f>
        <v>0.35000000000000003</v>
      </c>
      <c r="N212" s="114">
        <f>N210+N211</f>
        <v>0.35000000000000003</v>
      </c>
      <c r="O212" s="114">
        <f>O210+O211</f>
        <v>0.35000000000000003</v>
      </c>
      <c r="P212" s="114">
        <f>P210+P211</f>
        <v>0.35000000000000003</v>
      </c>
      <c r="Q212" s="114">
        <f>Q210+Q211</f>
        <v>0.35000000000000003</v>
      </c>
      <c r="R212" s="114">
        <f>R210+R211</f>
        <v>0.35000000000000003</v>
      </c>
      <c r="S212" s="114">
        <f>S210+S211</f>
        <v>0.35000000000000003</v>
      </c>
      <c r="T212" s="114">
        <f>T210+T211</f>
        <v>0.35000000000000003</v>
      </c>
      <c r="U212" s="114">
        <f>U210+U211</f>
        <v>0.35000000000000003</v>
      </c>
      <c r="V212" s="114">
        <f>V210+V211</f>
        <v>0.35000000000000003</v>
      </c>
      <c r="W212" s="114">
        <f>W210+W211</f>
        <v>0.35000000000000003</v>
      </c>
      <c r="X212" s="21"/>
      <c r="Y212" s="21"/>
      <c r="Z212" s="21"/>
    </row>
    <row r="213" spans="1:26" ht="15.75" customHeight="1" x14ac:dyDescent="0.45">
      <c r="A213" s="62" t="s">
        <v>174</v>
      </c>
      <c r="B213" s="62" t="str">
        <f>INDEX('Program Inputs'!$B$9:$B$28,MATCH(A213,'Program Inputs'!$A$9:$A$28,0))</f>
        <v>Short-tail</v>
      </c>
      <c r="C213" s="43" t="s">
        <v>168</v>
      </c>
      <c r="D213" s="41">
        <f>D207*(1-D209)*D210</f>
        <v>0</v>
      </c>
      <c r="E213" s="41">
        <f>E207*(1-E209)*E210</f>
        <v>0</v>
      </c>
      <c r="F213" s="41">
        <f>F207*(1-F209)*F210</f>
        <v>0</v>
      </c>
      <c r="G213" s="41">
        <f>G207*(1-G209)*G210</f>
        <v>0</v>
      </c>
      <c r="H213" s="41">
        <f>H207*(1-H209)*H210</f>
        <v>150</v>
      </c>
      <c r="I213" s="41">
        <f>I207*(1-I209)*I210</f>
        <v>150</v>
      </c>
      <c r="J213" s="41">
        <f>J207*(1-J209)*J210</f>
        <v>150</v>
      </c>
      <c r="K213" s="41">
        <f>K207*(1-K209)*K210</f>
        <v>150</v>
      </c>
      <c r="L213" s="41">
        <f>L207*(1-L209)*L210</f>
        <v>300</v>
      </c>
      <c r="M213" s="41">
        <f>M207*(1-M209)*M210</f>
        <v>300</v>
      </c>
      <c r="N213" s="41">
        <f>N207*(1-N209)*N210</f>
        <v>300</v>
      </c>
      <c r="O213" s="41">
        <f>O207*(1-O209)*O210</f>
        <v>300</v>
      </c>
      <c r="P213" s="41">
        <f>P207*(1-P209)*P210</f>
        <v>600</v>
      </c>
      <c r="Q213" s="41">
        <f>Q207*(1-Q209)*Q210</f>
        <v>600</v>
      </c>
      <c r="R213" s="41">
        <f>R207*(1-R209)*R210</f>
        <v>600</v>
      </c>
      <c r="S213" s="41">
        <f>S207*(1-S209)*S210</f>
        <v>600</v>
      </c>
      <c r="T213" s="41">
        <f>T207*(1-T209)*T210</f>
        <v>900</v>
      </c>
      <c r="U213" s="41">
        <f>U207*(1-U209)*U210</f>
        <v>900</v>
      </c>
      <c r="V213" s="41">
        <f>V207*(1-V209)*V210</f>
        <v>900</v>
      </c>
      <c r="W213" s="41">
        <f>W207*(1-W209)*W210</f>
        <v>900</v>
      </c>
      <c r="X213" s="21"/>
      <c r="Y213" s="21"/>
      <c r="Z213" s="21"/>
    </row>
    <row r="214" spans="1:26" ht="15.75" customHeight="1" x14ac:dyDescent="0.45">
      <c r="A214" s="62" t="s">
        <v>174</v>
      </c>
      <c r="B214" s="62" t="str">
        <f>INDEX('Program Inputs'!$B$9:$B$28,MATCH(A214,'Program Inputs'!$A$9:$A$28,0))</f>
        <v>Short-tail</v>
      </c>
      <c r="C214" s="43" t="s">
        <v>167</v>
      </c>
      <c r="D214" s="41">
        <f>D211*D216</f>
        <v>0</v>
      </c>
      <c r="E214" s="41">
        <f>E211*E216</f>
        <v>0</v>
      </c>
      <c r="F214" s="41">
        <f>F211*F216</f>
        <v>0</v>
      </c>
      <c r="G214" s="41">
        <f>G211*G216</f>
        <v>0</v>
      </c>
      <c r="H214" s="41">
        <f>H211*H216</f>
        <v>100</v>
      </c>
      <c r="I214" s="41">
        <f>I211*I216</f>
        <v>100</v>
      </c>
      <c r="J214" s="41">
        <f>J211*J216</f>
        <v>100</v>
      </c>
      <c r="K214" s="41">
        <f>K211*K216</f>
        <v>100</v>
      </c>
      <c r="L214" s="41">
        <f>L211*L216</f>
        <v>200</v>
      </c>
      <c r="M214" s="41">
        <f>M211*M216</f>
        <v>200</v>
      </c>
      <c r="N214" s="41">
        <f>N211*N216</f>
        <v>200</v>
      </c>
      <c r="O214" s="41">
        <f>O211*O216</f>
        <v>200</v>
      </c>
      <c r="P214" s="41">
        <f>P211*P216</f>
        <v>400</v>
      </c>
      <c r="Q214" s="41">
        <f>Q211*Q216</f>
        <v>400</v>
      </c>
      <c r="R214" s="41">
        <f>R211*R216</f>
        <v>400</v>
      </c>
      <c r="S214" s="41">
        <f>S211*S216</f>
        <v>400</v>
      </c>
      <c r="T214" s="41">
        <f>T211*T216</f>
        <v>600</v>
      </c>
      <c r="U214" s="41">
        <f>U211*U216</f>
        <v>600</v>
      </c>
      <c r="V214" s="41">
        <f>V211*V216</f>
        <v>600</v>
      </c>
      <c r="W214" s="41">
        <f>W211*W216</f>
        <v>600</v>
      </c>
      <c r="X214" s="21"/>
      <c r="Y214" s="21"/>
      <c r="Z214" s="21"/>
    </row>
    <row r="215" spans="1:26" ht="15.75" customHeight="1" x14ac:dyDescent="0.45">
      <c r="A215" s="62" t="s">
        <v>174</v>
      </c>
      <c r="B215" s="62" t="str">
        <f>INDEX('Program Inputs'!$B$9:$B$28,MATCH(A215,'Program Inputs'!$A$9:$A$28,0))</f>
        <v>Short-tail</v>
      </c>
      <c r="C215" s="43" t="s">
        <v>99</v>
      </c>
      <c r="D215" s="41">
        <f>D207*(1-D209)</f>
        <v>0</v>
      </c>
      <c r="E215" s="41">
        <f>E207*(1-E209)</f>
        <v>0</v>
      </c>
      <c r="F215" s="41">
        <f>F207*(1-F209)</f>
        <v>0</v>
      </c>
      <c r="G215" s="41">
        <f>G207*(1-G209)</f>
        <v>0</v>
      </c>
      <c r="H215" s="41">
        <f>H207*(1-H209)</f>
        <v>499.99999999999989</v>
      </c>
      <c r="I215" s="41">
        <f>I207*(1-I209)</f>
        <v>499.99999999999989</v>
      </c>
      <c r="J215" s="41">
        <f>J207*(1-J209)</f>
        <v>499.99999999999989</v>
      </c>
      <c r="K215" s="41">
        <f>K207*(1-K209)</f>
        <v>499.99999999999989</v>
      </c>
      <c r="L215" s="41">
        <f>L207*(1-L209)</f>
        <v>999.99999999999977</v>
      </c>
      <c r="M215" s="41">
        <f>M207*(1-M209)</f>
        <v>999.99999999999977</v>
      </c>
      <c r="N215" s="41">
        <f>N207*(1-N209)</f>
        <v>999.99999999999977</v>
      </c>
      <c r="O215" s="41">
        <f>O207*(1-O209)</f>
        <v>999.99999999999977</v>
      </c>
      <c r="P215" s="41">
        <f>P207*(1-P209)</f>
        <v>1999.9999999999995</v>
      </c>
      <c r="Q215" s="41">
        <f>Q207*(1-Q209)</f>
        <v>1999.9999999999995</v>
      </c>
      <c r="R215" s="41">
        <f>R207*(1-R209)</f>
        <v>1999.9999999999995</v>
      </c>
      <c r="S215" s="41">
        <f>S207*(1-S209)</f>
        <v>1999.9999999999995</v>
      </c>
      <c r="T215" s="41">
        <f>T207*(1-T209)</f>
        <v>2999.9999999999995</v>
      </c>
      <c r="U215" s="41">
        <f>U207*(1-U209)</f>
        <v>2999.9999999999995</v>
      </c>
      <c r="V215" s="41">
        <f>V207*(1-V209)</f>
        <v>2999.9999999999995</v>
      </c>
      <c r="W215" s="41">
        <f>W207*(1-W209)</f>
        <v>2999.9999999999995</v>
      </c>
      <c r="X215" s="21"/>
      <c r="Y215" s="21"/>
      <c r="Z215" s="21"/>
    </row>
    <row r="216" spans="1:26" ht="15.75" customHeight="1" x14ac:dyDescent="0.45">
      <c r="A216" s="62" t="s">
        <v>174</v>
      </c>
      <c r="B216" s="62" t="str">
        <f>INDEX('Program Inputs'!$B$9:$B$28,MATCH(A216,'Program Inputs'!$A$9:$A$28,0))</f>
        <v>Short-tail</v>
      </c>
      <c r="C216" s="22" t="s">
        <v>527</v>
      </c>
      <c r="D216" s="32">
        <f>D207*D209</f>
        <v>0</v>
      </c>
      <c r="E216" s="32">
        <f>E207*E209</f>
        <v>0</v>
      </c>
      <c r="F216" s="32">
        <f>F207*F209</f>
        <v>0</v>
      </c>
      <c r="G216" s="32">
        <f>G207*G209</f>
        <v>0</v>
      </c>
      <c r="H216" s="32">
        <f>H207*H209</f>
        <v>2000</v>
      </c>
      <c r="I216" s="32">
        <f>I207*I209</f>
        <v>2000</v>
      </c>
      <c r="J216" s="32">
        <f>J207*J209</f>
        <v>2000</v>
      </c>
      <c r="K216" s="32">
        <f>K207*K209</f>
        <v>2000</v>
      </c>
      <c r="L216" s="32">
        <f>L207*L209</f>
        <v>4000</v>
      </c>
      <c r="M216" s="32">
        <f>M207*M209</f>
        <v>4000</v>
      </c>
      <c r="N216" s="32">
        <f>N207*N209</f>
        <v>4000</v>
      </c>
      <c r="O216" s="32">
        <f>O207*O209</f>
        <v>4000</v>
      </c>
      <c r="P216" s="32">
        <f>P207*P209</f>
        <v>8000</v>
      </c>
      <c r="Q216" s="32">
        <f>Q207*Q209</f>
        <v>8000</v>
      </c>
      <c r="R216" s="32">
        <f>R207*R209</f>
        <v>8000</v>
      </c>
      <c r="S216" s="32">
        <f>S207*S209</f>
        <v>8000</v>
      </c>
      <c r="T216" s="32">
        <f>T207*T209</f>
        <v>12000</v>
      </c>
      <c r="U216" s="32">
        <f>U207*U209</f>
        <v>12000</v>
      </c>
      <c r="V216" s="32">
        <f>V207*V209</f>
        <v>12000</v>
      </c>
      <c r="W216" s="32">
        <f>W207*W209</f>
        <v>12000</v>
      </c>
      <c r="X216" s="21"/>
      <c r="Y216" s="21"/>
      <c r="Z216" s="21"/>
    </row>
    <row r="217" spans="1:26" ht="15.75" customHeight="1" x14ac:dyDescent="0.45">
      <c r="A217" s="62" t="s">
        <v>174</v>
      </c>
      <c r="B217" s="62" t="str">
        <f>INDEX('Program Inputs'!$B$9:$B$28,MATCH(A217,'Program Inputs'!$A$9:$A$28,0))</f>
        <v>Short-tail</v>
      </c>
      <c r="C217" s="22" t="s">
        <v>93</v>
      </c>
      <c r="D217" s="40">
        <f ca="1">'Prem Earn'!X204</f>
        <v>0</v>
      </c>
      <c r="E217" s="40">
        <f ca="1">'Prem Earn'!Y204</f>
        <v>0</v>
      </c>
      <c r="F217" s="40">
        <f ca="1">'Prem Earn'!Z204</f>
        <v>0</v>
      </c>
      <c r="G217" s="40">
        <f ca="1">'Prem Earn'!AA204</f>
        <v>0</v>
      </c>
      <c r="H217" s="40">
        <f ca="1">'Prem Earn'!AB204</f>
        <v>312.5</v>
      </c>
      <c r="I217" s="40">
        <f ca="1">'Prem Earn'!AC204</f>
        <v>937.5</v>
      </c>
      <c r="J217" s="40">
        <f ca="1">'Prem Earn'!AD204</f>
        <v>1562.5</v>
      </c>
      <c r="K217" s="40">
        <f ca="1">'Prem Earn'!AE204</f>
        <v>2187.5</v>
      </c>
      <c r="L217" s="40">
        <f ca="1">'Prem Earn'!AF204</f>
        <v>2812.5</v>
      </c>
      <c r="M217" s="40">
        <f ca="1">'Prem Earn'!AG204</f>
        <v>3437.5</v>
      </c>
      <c r="N217" s="40">
        <f ca="1">'Prem Earn'!AH204</f>
        <v>4062.5</v>
      </c>
      <c r="O217" s="40">
        <f ca="1">'Prem Earn'!AI204</f>
        <v>4687.5</v>
      </c>
      <c r="P217" s="40">
        <f ca="1">'Prem Earn'!AJ204</f>
        <v>5625</v>
      </c>
      <c r="Q217" s="40">
        <f ca="1">'Prem Earn'!AK204</f>
        <v>6875</v>
      </c>
      <c r="R217" s="40">
        <f ca="1">'Prem Earn'!AL204</f>
        <v>8125</v>
      </c>
      <c r="S217" s="40">
        <f ca="1">'Prem Earn'!AM204</f>
        <v>9375</v>
      </c>
      <c r="T217" s="40">
        <f ca="1">'Prem Earn'!AN204</f>
        <v>10625</v>
      </c>
      <c r="U217" s="40">
        <f ca="1">'Prem Earn'!AO204</f>
        <v>11875</v>
      </c>
      <c r="V217" s="40">
        <f ca="1">'Prem Earn'!AP204</f>
        <v>13125</v>
      </c>
      <c r="W217" s="40">
        <f ca="1">'Prem Earn'!AQ204</f>
        <v>14375</v>
      </c>
      <c r="X217" s="21"/>
      <c r="Y217" s="21"/>
      <c r="Z217" s="21"/>
    </row>
    <row r="218" spans="1:26" ht="15.75" customHeight="1" x14ac:dyDescent="0.45">
      <c r="A218" s="62" t="s">
        <v>174</v>
      </c>
      <c r="B218" s="62" t="str">
        <f>INDEX('Program Inputs'!$B$9:$B$28,MATCH(A218,'Program Inputs'!$A$9:$A$28,0))</f>
        <v>Short-tail</v>
      </c>
      <c r="C218" s="42" t="s">
        <v>522</v>
      </c>
      <c r="D218" s="41">
        <f>SUM($D207:D207)</f>
        <v>0</v>
      </c>
      <c r="E218" s="41">
        <f>SUM($D207:E207)</f>
        <v>0</v>
      </c>
      <c r="F218" s="41">
        <f>SUM($D207:F207)</f>
        <v>0</v>
      </c>
      <c r="G218" s="41">
        <f>SUM($D207:G207)</f>
        <v>0</v>
      </c>
      <c r="H218" s="41">
        <f>SUM($D207:H207)</f>
        <v>2500</v>
      </c>
      <c r="I218" s="41">
        <f>SUM($D207:I207)</f>
        <v>5000</v>
      </c>
      <c r="J218" s="41">
        <f>SUM($D207:J207)</f>
        <v>7500</v>
      </c>
      <c r="K218" s="41">
        <f>SUM($D207:K207)</f>
        <v>10000</v>
      </c>
      <c r="L218" s="41">
        <f>SUM($D207:L207)</f>
        <v>15000</v>
      </c>
      <c r="M218" s="41">
        <f>SUM($D207:M207)</f>
        <v>20000</v>
      </c>
      <c r="N218" s="41">
        <f>SUM($D207:N207)</f>
        <v>25000</v>
      </c>
      <c r="O218" s="41">
        <f>SUM($D207:O207)</f>
        <v>30000</v>
      </c>
      <c r="P218" s="41">
        <f>SUM($D207:P207)</f>
        <v>40000</v>
      </c>
      <c r="Q218" s="41">
        <f>SUM($D207:Q207)</f>
        <v>50000</v>
      </c>
      <c r="R218" s="41">
        <f>SUM($D207:R207)</f>
        <v>60000</v>
      </c>
      <c r="S218" s="41">
        <f>SUM($D207:S207)</f>
        <v>70000</v>
      </c>
      <c r="T218" s="41">
        <f>SUM($D207:T207)</f>
        <v>85000</v>
      </c>
      <c r="U218" s="41">
        <f>SUM($D207:U207)</f>
        <v>100000</v>
      </c>
      <c r="V218" s="41">
        <f>SUM($D207:V207)</f>
        <v>115000</v>
      </c>
      <c r="W218" s="41">
        <f>SUM($D207:W207)</f>
        <v>130000</v>
      </c>
      <c r="X218" s="21"/>
      <c r="Y218" s="21"/>
      <c r="Z218" s="21"/>
    </row>
    <row r="219" spans="1:26" ht="15.75" customHeight="1" x14ac:dyDescent="0.45">
      <c r="A219" s="62" t="s">
        <v>174</v>
      </c>
      <c r="B219" s="62" t="str">
        <f>INDEX('Program Inputs'!$B$9:$B$28,MATCH(A219,'Program Inputs'!$A$9:$A$28,0))</f>
        <v>Short-tail</v>
      </c>
      <c r="C219" s="42" t="s">
        <v>523</v>
      </c>
      <c r="D219" s="41">
        <f ca="1">SUM($D217:D217)</f>
        <v>0</v>
      </c>
      <c r="E219" s="41">
        <f ca="1">SUM($D217:E217)</f>
        <v>0</v>
      </c>
      <c r="F219" s="41">
        <f ca="1">SUM($D217:F217)</f>
        <v>0</v>
      </c>
      <c r="G219" s="41">
        <f ca="1">SUM($D217:G217)</f>
        <v>0</v>
      </c>
      <c r="H219" s="41">
        <f ca="1">SUM($D217:H217)</f>
        <v>312.5</v>
      </c>
      <c r="I219" s="41">
        <f ca="1">SUM($D217:I217)</f>
        <v>1250</v>
      </c>
      <c r="J219" s="41">
        <f ca="1">SUM($D217:J217)</f>
        <v>2812.5</v>
      </c>
      <c r="K219" s="41">
        <f ca="1">SUM($D217:K217)</f>
        <v>5000</v>
      </c>
      <c r="L219" s="41">
        <f ca="1">SUM($D217:L217)</f>
        <v>7812.5</v>
      </c>
      <c r="M219" s="41">
        <f ca="1">SUM($D217:M217)</f>
        <v>11250</v>
      </c>
      <c r="N219" s="41">
        <f ca="1">SUM($D217:N217)</f>
        <v>15312.5</v>
      </c>
      <c r="O219" s="41">
        <f ca="1">SUM($D217:O217)</f>
        <v>20000</v>
      </c>
      <c r="P219" s="41">
        <f ca="1">SUM($D217:P217)</f>
        <v>25625</v>
      </c>
      <c r="Q219" s="41">
        <f ca="1">SUM($D217:Q217)</f>
        <v>32500</v>
      </c>
      <c r="R219" s="41">
        <f ca="1">SUM($D217:R217)</f>
        <v>40625</v>
      </c>
      <c r="S219" s="41">
        <f ca="1">SUM($D217:S217)</f>
        <v>50000</v>
      </c>
      <c r="T219" s="41">
        <f ca="1">SUM($D217:T217)</f>
        <v>60625</v>
      </c>
      <c r="U219" s="41">
        <f ca="1">SUM($D217:U217)</f>
        <v>72500</v>
      </c>
      <c r="V219" s="41">
        <f ca="1">SUM($D217:V217)</f>
        <v>85625</v>
      </c>
      <c r="W219" s="41">
        <f ca="1">SUM($D217:W217)</f>
        <v>100000</v>
      </c>
      <c r="X219" s="21"/>
      <c r="Y219" s="21"/>
      <c r="Z219" s="21"/>
    </row>
    <row r="220" spans="1:26" ht="15.75" customHeight="1" x14ac:dyDescent="0.45">
      <c r="A220" s="62" t="s">
        <v>174</v>
      </c>
      <c r="B220" s="62" t="str">
        <f>INDEX('Program Inputs'!$B$9:$B$28,MATCH(A220,'Program Inputs'!$A$9:$A$28,0))</f>
        <v>Short-tail</v>
      </c>
      <c r="C220" s="42" t="s">
        <v>525</v>
      </c>
      <c r="D220" s="41">
        <f ca="1">D218-D219</f>
        <v>0</v>
      </c>
      <c r="E220" s="41">
        <f ca="1">E218-E219</f>
        <v>0</v>
      </c>
      <c r="F220" s="41">
        <f ca="1">F218-F219</f>
        <v>0</v>
      </c>
      <c r="G220" s="41">
        <f ca="1">G218-G219</f>
        <v>0</v>
      </c>
      <c r="H220" s="41">
        <f ca="1">H218-H219</f>
        <v>2187.5</v>
      </c>
      <c r="I220" s="41">
        <f ca="1">I218-I219</f>
        <v>3750</v>
      </c>
      <c r="J220" s="41">
        <f ca="1">J218-J219</f>
        <v>4687.5</v>
      </c>
      <c r="K220" s="41">
        <f ca="1">K218-K219</f>
        <v>5000</v>
      </c>
      <c r="L220" s="41">
        <f ca="1">L218-L219</f>
        <v>7187.5</v>
      </c>
      <c r="M220" s="41">
        <f ca="1">M218-M219</f>
        <v>8750</v>
      </c>
      <c r="N220" s="41">
        <f ca="1">N218-N219</f>
        <v>9687.5</v>
      </c>
      <c r="O220" s="41">
        <f ca="1">O218-O219</f>
        <v>10000</v>
      </c>
      <c r="P220" s="41">
        <f ca="1">P218-P219</f>
        <v>14375</v>
      </c>
      <c r="Q220" s="41">
        <f ca="1">Q218-Q219</f>
        <v>17500</v>
      </c>
      <c r="R220" s="41">
        <f ca="1">R218-R219</f>
        <v>19375</v>
      </c>
      <c r="S220" s="41">
        <f ca="1">S218-S219</f>
        <v>20000</v>
      </c>
      <c r="T220" s="41">
        <f ca="1">T218-T219</f>
        <v>24375</v>
      </c>
      <c r="U220" s="41">
        <f ca="1">U218-U219</f>
        <v>27500</v>
      </c>
      <c r="V220" s="41">
        <f ca="1">V218-V219</f>
        <v>29375</v>
      </c>
      <c r="W220" s="41">
        <f ca="1">W218-W219</f>
        <v>30000</v>
      </c>
      <c r="X220" s="152"/>
      <c r="Y220" s="21"/>
      <c r="Z220" s="21"/>
    </row>
    <row r="221" spans="1:26" ht="15.75" customHeight="1" x14ac:dyDescent="0.45">
      <c r="A221" s="62" t="s">
        <v>174</v>
      </c>
      <c r="B221" s="62" t="str">
        <f>INDEX('Program Inputs'!$B$9:$B$28,MATCH(A221,'Program Inputs'!$A$9:$A$28,0))</f>
        <v>Short-tail</v>
      </c>
      <c r="C221" s="42" t="s">
        <v>524</v>
      </c>
      <c r="D221" s="41">
        <f ca="1">D220-D226</f>
        <v>0</v>
      </c>
      <c r="E221" s="41">
        <f ca="1">E220-E226</f>
        <v>0</v>
      </c>
      <c r="F221" s="41">
        <f ca="1">F220-F226</f>
        <v>0</v>
      </c>
      <c r="G221" s="41">
        <f ca="1">G220-G226</f>
        <v>0</v>
      </c>
      <c r="H221" s="41">
        <f ca="1">H220-H226</f>
        <v>1750</v>
      </c>
      <c r="I221" s="41">
        <f ca="1">I220-I226</f>
        <v>3000</v>
      </c>
      <c r="J221" s="41">
        <f ca="1">J220-J226</f>
        <v>3750</v>
      </c>
      <c r="K221" s="41">
        <f ca="1">K220-K226</f>
        <v>4000</v>
      </c>
      <c r="L221" s="41">
        <f ca="1">L220-L226</f>
        <v>5750</v>
      </c>
      <c r="M221" s="41">
        <f ca="1">M220-M226</f>
        <v>7000</v>
      </c>
      <c r="N221" s="41">
        <f ca="1">N220-N226</f>
        <v>7750</v>
      </c>
      <c r="O221" s="41">
        <f ca="1">O220-O226</f>
        <v>8000</v>
      </c>
      <c r="P221" s="41">
        <f ca="1">P220-P226</f>
        <v>11500</v>
      </c>
      <c r="Q221" s="41">
        <f ca="1">Q220-Q226</f>
        <v>14000</v>
      </c>
      <c r="R221" s="41">
        <f ca="1">R220-R226</f>
        <v>15500</v>
      </c>
      <c r="S221" s="41">
        <f ca="1">S220-S226</f>
        <v>16000</v>
      </c>
      <c r="T221" s="41">
        <f ca="1">T220-T226</f>
        <v>19500</v>
      </c>
      <c r="U221" s="41">
        <f ca="1">U220-U226</f>
        <v>22000</v>
      </c>
      <c r="V221" s="41">
        <f ca="1">V220-V226</f>
        <v>23500</v>
      </c>
      <c r="W221" s="41">
        <f ca="1">W220-W226</f>
        <v>24000</v>
      </c>
      <c r="X221" s="152"/>
      <c r="Y221" s="21"/>
      <c r="Z221" s="21"/>
    </row>
    <row r="222" spans="1:26" ht="15.75" customHeight="1" x14ac:dyDescent="0.45">
      <c r="A222" s="62" t="s">
        <v>174</v>
      </c>
      <c r="B222" s="62" t="str">
        <f>INDEX('Program Inputs'!$B$9:$B$28,MATCH(A222,'Program Inputs'!$A$9:$A$28,0))</f>
        <v>Short-tail</v>
      </c>
      <c r="C222" s="42" t="s">
        <v>94</v>
      </c>
      <c r="D222" s="41">
        <f ca="1">'Prem Earn'!B204</f>
        <v>0</v>
      </c>
      <c r="E222" s="41">
        <f ca="1">'Prem Earn'!C204</f>
        <v>0</v>
      </c>
      <c r="F222" s="41">
        <f ca="1">'Prem Earn'!D204</f>
        <v>0</v>
      </c>
      <c r="G222" s="41">
        <f ca="1">'Prem Earn'!E204</f>
        <v>0</v>
      </c>
      <c r="H222" s="41">
        <f ca="1">'Prem Earn'!F204</f>
        <v>62.499999999999986</v>
      </c>
      <c r="I222" s="41">
        <f ca="1">'Prem Earn'!G204</f>
        <v>187.49999999999994</v>
      </c>
      <c r="J222" s="41">
        <f ca="1">'Prem Earn'!H204</f>
        <v>312.49999999999989</v>
      </c>
      <c r="K222" s="41">
        <f ca="1">'Prem Earn'!I204</f>
        <v>437.49999999999989</v>
      </c>
      <c r="L222" s="41">
        <f ca="1">'Prem Earn'!J204</f>
        <v>562.49999999999989</v>
      </c>
      <c r="M222" s="41">
        <f ca="1">'Prem Earn'!K204</f>
        <v>687.49999999999989</v>
      </c>
      <c r="N222" s="41">
        <f ca="1">'Prem Earn'!L204</f>
        <v>812.49999999999977</v>
      </c>
      <c r="O222" s="41">
        <f ca="1">'Prem Earn'!M204</f>
        <v>937.49999999999977</v>
      </c>
      <c r="P222" s="41">
        <f ca="1">'Prem Earn'!N204</f>
        <v>1124.9999999999998</v>
      </c>
      <c r="Q222" s="41">
        <f ca="1">'Prem Earn'!O204</f>
        <v>1374.9999999999998</v>
      </c>
      <c r="R222" s="41">
        <f ca="1">'Prem Earn'!P204</f>
        <v>1624.9999999999995</v>
      </c>
      <c r="S222" s="41">
        <f ca="1">'Prem Earn'!Q204</f>
        <v>1874.9999999999995</v>
      </c>
      <c r="T222" s="41">
        <f ca="1">'Prem Earn'!R204</f>
        <v>2124.9999999999995</v>
      </c>
      <c r="U222" s="41">
        <f ca="1">'Prem Earn'!S204</f>
        <v>2374.9999999999995</v>
      </c>
      <c r="V222" s="41">
        <f ca="1">'Prem Earn'!T204</f>
        <v>2624.9999999999995</v>
      </c>
      <c r="W222" s="41">
        <f ca="1">'Prem Earn'!U204</f>
        <v>2874.9999999999995</v>
      </c>
      <c r="X222" s="21"/>
      <c r="Y222" s="21"/>
      <c r="Z222" s="21"/>
    </row>
    <row r="223" spans="1:26" ht="15.75" customHeight="1" x14ac:dyDescent="0.45">
      <c r="A223" s="62" t="s">
        <v>174</v>
      </c>
      <c r="B223" s="62" t="str">
        <f>INDEX('Program Inputs'!$B$9:$B$28,MATCH(A223,'Program Inputs'!$A$9:$A$28,0))</f>
        <v>Short-tail</v>
      </c>
      <c r="C223" s="42" t="s">
        <v>8</v>
      </c>
      <c r="D223" s="41">
        <f ca="1">D222*D208</f>
        <v>0</v>
      </c>
      <c r="E223" s="41">
        <f ca="1">E222*E208</f>
        <v>0</v>
      </c>
      <c r="F223" s="41">
        <f ca="1">F222*F208</f>
        <v>0</v>
      </c>
      <c r="G223" s="41">
        <f ca="1">G222*G208</f>
        <v>0</v>
      </c>
      <c r="H223" s="41">
        <f ca="1">H222*H208</f>
        <v>37.499999999999993</v>
      </c>
      <c r="I223" s="41">
        <f ca="1">I222*I208</f>
        <v>112.49999999999996</v>
      </c>
      <c r="J223" s="41">
        <f ca="1">J222*J208</f>
        <v>187.49999999999991</v>
      </c>
      <c r="K223" s="41">
        <f ca="1">K222*K208</f>
        <v>262.49999999999994</v>
      </c>
      <c r="L223" s="41">
        <f ca="1">L222*L208</f>
        <v>337.49999999999994</v>
      </c>
      <c r="M223" s="41">
        <f ca="1">M222*M208</f>
        <v>412.49999999999994</v>
      </c>
      <c r="N223" s="41">
        <f ca="1">N222*N208</f>
        <v>487.49999999999983</v>
      </c>
      <c r="O223" s="41">
        <f ca="1">O222*O208</f>
        <v>562.49999999999989</v>
      </c>
      <c r="P223" s="41">
        <f ca="1">P222*P208</f>
        <v>674.99999999999989</v>
      </c>
      <c r="Q223" s="41">
        <f ca="1">Q222*Q208</f>
        <v>824.99999999999989</v>
      </c>
      <c r="R223" s="41">
        <f ca="1">R222*R208</f>
        <v>974.99999999999966</v>
      </c>
      <c r="S223" s="41">
        <f ca="1">S222*S208</f>
        <v>1124.9999999999998</v>
      </c>
      <c r="T223" s="41">
        <f ca="1">T222*T208</f>
        <v>1274.9999999999998</v>
      </c>
      <c r="U223" s="41">
        <f ca="1">U222*U208</f>
        <v>1424.9999999999998</v>
      </c>
      <c r="V223" s="41">
        <f ca="1">V222*V208</f>
        <v>1574.9999999999998</v>
      </c>
      <c r="W223" s="41">
        <f ca="1">W222*W208</f>
        <v>1724.9999999999998</v>
      </c>
      <c r="X223" s="21"/>
      <c r="Y223" s="21"/>
      <c r="Z223" s="21"/>
    </row>
    <row r="224" spans="1:26" ht="15.75" customHeight="1" x14ac:dyDescent="0.45">
      <c r="A224" s="62" t="s">
        <v>174</v>
      </c>
      <c r="B224" s="62" t="str">
        <f>INDEX('Program Inputs'!$B$9:$B$28,MATCH(A224,'Program Inputs'!$A$9:$A$28,0))</f>
        <v>Short-tail</v>
      </c>
      <c r="C224" s="42" t="s">
        <v>183</v>
      </c>
      <c r="D224" s="41">
        <f>SUM($D215:D215)</f>
        <v>0</v>
      </c>
      <c r="E224" s="41">
        <f>SUM($D215:E215)</f>
        <v>0</v>
      </c>
      <c r="F224" s="41">
        <f>SUM($D215:F215)</f>
        <v>0</v>
      </c>
      <c r="G224" s="41">
        <f>SUM($D215:G215)</f>
        <v>0</v>
      </c>
      <c r="H224" s="41">
        <f>SUM($D215:H215)</f>
        <v>499.99999999999989</v>
      </c>
      <c r="I224" s="41">
        <f>SUM($D215:I215)</f>
        <v>999.99999999999977</v>
      </c>
      <c r="J224" s="41">
        <f>SUM($D215:J215)</f>
        <v>1499.9999999999995</v>
      </c>
      <c r="K224" s="41">
        <f>SUM($D215:K215)</f>
        <v>1999.9999999999995</v>
      </c>
      <c r="L224" s="41">
        <f>SUM($D215:L215)</f>
        <v>2999.9999999999991</v>
      </c>
      <c r="M224" s="41">
        <f>SUM($D215:M215)</f>
        <v>3999.9999999999991</v>
      </c>
      <c r="N224" s="41">
        <f>SUM($D215:N215)</f>
        <v>4999.9999999999991</v>
      </c>
      <c r="O224" s="41">
        <f>SUM($D215:O215)</f>
        <v>5999.9999999999991</v>
      </c>
      <c r="P224" s="41">
        <f>SUM($D215:P215)</f>
        <v>7999.9999999999982</v>
      </c>
      <c r="Q224" s="41">
        <f>SUM($D215:Q215)</f>
        <v>9999.9999999999982</v>
      </c>
      <c r="R224" s="41">
        <f>SUM($D215:R215)</f>
        <v>11999.999999999998</v>
      </c>
      <c r="S224" s="41">
        <f>SUM($D215:S215)</f>
        <v>13999.999999999998</v>
      </c>
      <c r="T224" s="41">
        <f>SUM($D215:T215)</f>
        <v>16999.999999999996</v>
      </c>
      <c r="U224" s="41">
        <f>SUM($D215:U215)</f>
        <v>19999.999999999996</v>
      </c>
      <c r="V224" s="41">
        <f>SUM($D215:V215)</f>
        <v>22999.999999999996</v>
      </c>
      <c r="W224" s="41">
        <f>SUM($D215:W215)</f>
        <v>25999.999999999996</v>
      </c>
      <c r="X224" s="21"/>
      <c r="Y224" s="21"/>
      <c r="Z224" s="21"/>
    </row>
    <row r="225" spans="1:26" ht="15.75" customHeight="1" x14ac:dyDescent="0.45">
      <c r="A225" s="62" t="s">
        <v>174</v>
      </c>
      <c r="B225" s="62" t="str">
        <f>INDEX('Program Inputs'!$B$9:$B$28,MATCH(A225,'Program Inputs'!$A$9:$A$28,0))</f>
        <v>Short-tail</v>
      </c>
      <c r="C225" s="42" t="s">
        <v>184</v>
      </c>
      <c r="D225" s="41">
        <f ca="1">SUM($D222:D222)</f>
        <v>0</v>
      </c>
      <c r="E225" s="41">
        <f ca="1">SUM($D222:E222)</f>
        <v>0</v>
      </c>
      <c r="F225" s="41">
        <f ca="1">SUM($D222:F222)</f>
        <v>0</v>
      </c>
      <c r="G225" s="41">
        <f ca="1">SUM($D222:G222)</f>
        <v>0</v>
      </c>
      <c r="H225" s="41">
        <f ca="1">SUM($D222:H222)</f>
        <v>62.499999999999986</v>
      </c>
      <c r="I225" s="41">
        <f ca="1">SUM($D222:I222)</f>
        <v>249.99999999999994</v>
      </c>
      <c r="J225" s="41">
        <f ca="1">SUM($D222:J222)</f>
        <v>562.49999999999977</v>
      </c>
      <c r="K225" s="41">
        <f ca="1">SUM($D222:K222)</f>
        <v>999.99999999999966</v>
      </c>
      <c r="L225" s="41">
        <f ca="1">SUM($D222:L222)</f>
        <v>1562.4999999999995</v>
      </c>
      <c r="M225" s="41">
        <f ca="1">SUM($D222:M222)</f>
        <v>2249.9999999999995</v>
      </c>
      <c r="N225" s="41">
        <f ca="1">SUM($D222:N222)</f>
        <v>3062.4999999999991</v>
      </c>
      <c r="O225" s="41">
        <f ca="1">SUM($D222:O222)</f>
        <v>3999.9999999999991</v>
      </c>
      <c r="P225" s="41">
        <f ca="1">SUM($D222:P222)</f>
        <v>5124.9999999999991</v>
      </c>
      <c r="Q225" s="41">
        <f ca="1">SUM($D222:Q222)</f>
        <v>6499.9999999999991</v>
      </c>
      <c r="R225" s="41">
        <f ca="1">SUM($D222:R222)</f>
        <v>8124.9999999999982</v>
      </c>
      <c r="S225" s="41">
        <f ca="1">SUM($D222:S222)</f>
        <v>9999.9999999999982</v>
      </c>
      <c r="T225" s="41">
        <f ca="1">SUM($D222:T222)</f>
        <v>12124.999999999998</v>
      </c>
      <c r="U225" s="41">
        <f ca="1">SUM($D222:U222)</f>
        <v>14499.999999999998</v>
      </c>
      <c r="V225" s="41">
        <f ca="1">SUM($D222:V222)</f>
        <v>17124.999999999996</v>
      </c>
      <c r="W225" s="41">
        <f ca="1">SUM($D222:W222)</f>
        <v>19999.999999999996</v>
      </c>
      <c r="X225" s="21"/>
      <c r="Y225" s="21"/>
      <c r="Z225" s="21"/>
    </row>
    <row r="226" spans="1:26" ht="15.75" customHeight="1" x14ac:dyDescent="0.45">
      <c r="A226" s="62" t="s">
        <v>174</v>
      </c>
      <c r="B226" s="62" t="str">
        <f>INDEX('Program Inputs'!$B$9:$B$28,MATCH(A226,'Program Inputs'!$A$9:$A$28,0))</f>
        <v>Short-tail</v>
      </c>
      <c r="C226" s="42" t="s">
        <v>526</v>
      </c>
      <c r="D226" s="41">
        <f ca="1">D224-D225</f>
        <v>0</v>
      </c>
      <c r="E226" s="41">
        <f ca="1">E224-E225</f>
        <v>0</v>
      </c>
      <c r="F226" s="41">
        <f ca="1">F224-F225</f>
        <v>0</v>
      </c>
      <c r="G226" s="41">
        <f ca="1">G224-G225</f>
        <v>0</v>
      </c>
      <c r="H226" s="41">
        <f ca="1">H224-H225</f>
        <v>437.49999999999989</v>
      </c>
      <c r="I226" s="41">
        <f ca="1">I224-I225</f>
        <v>749.99999999999977</v>
      </c>
      <c r="J226" s="41">
        <f ca="1">J224-J225</f>
        <v>937.49999999999977</v>
      </c>
      <c r="K226" s="41">
        <f ca="1">K224-K225</f>
        <v>999.99999999999989</v>
      </c>
      <c r="L226" s="41">
        <f ca="1">L224-L225</f>
        <v>1437.4999999999995</v>
      </c>
      <c r="M226" s="41">
        <f ca="1">M224-M225</f>
        <v>1749.9999999999995</v>
      </c>
      <c r="N226" s="41">
        <f ca="1">N224-N225</f>
        <v>1937.5</v>
      </c>
      <c r="O226" s="41">
        <f ca="1">O224-O225</f>
        <v>2000</v>
      </c>
      <c r="P226" s="41">
        <f ca="1">P224-P225</f>
        <v>2874.9999999999991</v>
      </c>
      <c r="Q226" s="41">
        <f ca="1">Q224-Q225</f>
        <v>3499.9999999999991</v>
      </c>
      <c r="R226" s="41">
        <f ca="1">R224-R225</f>
        <v>3875</v>
      </c>
      <c r="S226" s="41">
        <f ca="1">S224-S225</f>
        <v>4000</v>
      </c>
      <c r="T226" s="41">
        <f ca="1">T224-T225</f>
        <v>4874.9999999999982</v>
      </c>
      <c r="U226" s="41">
        <f ca="1">U224-U225</f>
        <v>5499.9999999999982</v>
      </c>
      <c r="V226" s="41">
        <f ca="1">V224-V225</f>
        <v>5875</v>
      </c>
      <c r="W226" s="41">
        <f ca="1">W224-W225</f>
        <v>6000</v>
      </c>
      <c r="X226" s="152"/>
      <c r="Y226" s="21"/>
      <c r="Z226" s="21"/>
    </row>
    <row r="227" spans="1:26" ht="15.75" customHeight="1" x14ac:dyDescent="0.45">
      <c r="A227" s="140" t="s">
        <v>175</v>
      </c>
      <c r="B227" s="140" t="str">
        <f>INDEX('Program Inputs'!$B$9:$B$28,MATCH(A227,'Program Inputs'!$A$9:$A$28,0))</f>
        <v>Long-tail</v>
      </c>
      <c r="C227" s="141" t="s">
        <v>91</v>
      </c>
      <c r="D227" s="142">
        <f>SUMIFS('Program Inputs'!$C:$C,'Program Inputs'!$A:$A,'Program Qtrly'!$A227)/4</f>
        <v>0</v>
      </c>
      <c r="E227" s="142">
        <f>SUMIFS('Program Inputs'!$C:$C,'Program Inputs'!$A:$A,'Program Qtrly'!$A227)/4</f>
        <v>0</v>
      </c>
      <c r="F227" s="142">
        <f>SUMIFS('Program Inputs'!$C:$C,'Program Inputs'!$A:$A,'Program Qtrly'!$A227)/4</f>
        <v>0</v>
      </c>
      <c r="G227" s="142">
        <f>SUMIFS('Program Inputs'!$C:$C,'Program Inputs'!$A:$A,'Program Qtrly'!$A227)/4</f>
        <v>0</v>
      </c>
      <c r="H227" s="142">
        <f>SUMIFS('Program Inputs'!$D:$D,'Program Inputs'!$A:$A,'Program Qtrly'!$A227)/4</f>
        <v>0</v>
      </c>
      <c r="I227" s="142">
        <f>SUMIFS('Program Inputs'!$D:$D,'Program Inputs'!$A:$A,'Program Qtrly'!$A227)/4</f>
        <v>0</v>
      </c>
      <c r="J227" s="142">
        <f>SUMIFS('Program Inputs'!$D:$D,'Program Inputs'!$A:$A,'Program Qtrly'!$A227)/4</f>
        <v>0</v>
      </c>
      <c r="K227" s="142">
        <f>SUMIFS('Program Inputs'!$D:$D,'Program Inputs'!$A:$A,'Program Qtrly'!$A227)/4</f>
        <v>0</v>
      </c>
      <c r="L227" s="142">
        <f>SUMIFS('Program Inputs'!$E:$E,'Program Inputs'!$A:$A,'Program Qtrly'!$A227)/4</f>
        <v>0</v>
      </c>
      <c r="M227" s="142">
        <f>SUMIFS('Program Inputs'!$E:$E,'Program Inputs'!$A:$A,'Program Qtrly'!$A227)/4</f>
        <v>0</v>
      </c>
      <c r="N227" s="142">
        <f>SUMIFS('Program Inputs'!$E:$E,'Program Inputs'!$A:$A,'Program Qtrly'!$A227)/4</f>
        <v>0</v>
      </c>
      <c r="O227" s="142">
        <f>SUMIFS('Program Inputs'!$E:$E,'Program Inputs'!$A:$A,'Program Qtrly'!$A227)/4</f>
        <v>0</v>
      </c>
      <c r="P227" s="142">
        <f>SUMIFS('Program Inputs'!$F:$F,'Program Inputs'!$A:$A,'Program Qtrly'!$A227)/4</f>
        <v>2500</v>
      </c>
      <c r="Q227" s="142">
        <f>SUMIFS('Program Inputs'!$F:$F,'Program Inputs'!$A:$A,'Program Qtrly'!$A227)/4</f>
        <v>2500</v>
      </c>
      <c r="R227" s="142">
        <f>SUMIFS('Program Inputs'!$F:$F,'Program Inputs'!$A:$A,'Program Qtrly'!$A227)/4</f>
        <v>2500</v>
      </c>
      <c r="S227" s="142">
        <f>SUMIFS('Program Inputs'!$F:$F,'Program Inputs'!$A:$A,'Program Qtrly'!$A227)/4</f>
        <v>2500</v>
      </c>
      <c r="T227" s="142">
        <f>SUMIFS('Program Inputs'!$G:$G,'Program Inputs'!$A:$A,'Program Qtrly'!$A227)/4</f>
        <v>5000</v>
      </c>
      <c r="U227" s="142">
        <f>SUMIFS('Program Inputs'!$G:$G,'Program Inputs'!$A:$A,'Program Qtrly'!$A227)/4</f>
        <v>5000</v>
      </c>
      <c r="V227" s="142">
        <f>SUMIFS('Program Inputs'!$G:$G,'Program Inputs'!$A:$A,'Program Qtrly'!$A227)/4</f>
        <v>5000</v>
      </c>
      <c r="W227" s="142">
        <f>SUMIFS('Program Inputs'!$G:$G,'Program Inputs'!$A:$A,'Program Qtrly'!$A227)/4</f>
        <v>5000</v>
      </c>
      <c r="X227" s="21"/>
      <c r="Y227" s="21"/>
      <c r="Z227" s="21"/>
    </row>
    <row r="228" spans="1:26" ht="15.75" customHeight="1" x14ac:dyDescent="0.45">
      <c r="A228" s="62" t="s">
        <v>175</v>
      </c>
      <c r="B228" s="62" t="str">
        <f>INDEX('Program Inputs'!$B$9:$B$28,MATCH(A228,'Program Inputs'!$A$9:$A$28,0))</f>
        <v>Long-tail</v>
      </c>
      <c r="C228" s="29" t="s">
        <v>92</v>
      </c>
      <c r="D228" s="31">
        <f>SUMIFS('Program Inputs'!$H:$H,'Program Inputs'!$A:$A,'Program Qtrly'!$A228)</f>
        <v>0.6</v>
      </c>
      <c r="E228" s="31">
        <f>D228</f>
        <v>0.6</v>
      </c>
      <c r="F228" s="31">
        <f>E228</f>
        <v>0.6</v>
      </c>
      <c r="G228" s="31">
        <f>F228</f>
        <v>0.6</v>
      </c>
      <c r="H228" s="31">
        <f>G228</f>
        <v>0.6</v>
      </c>
      <c r="I228" s="31">
        <f>H228</f>
        <v>0.6</v>
      </c>
      <c r="J228" s="31">
        <f>I228</f>
        <v>0.6</v>
      </c>
      <c r="K228" s="31">
        <f>J228</f>
        <v>0.6</v>
      </c>
      <c r="L228" s="31">
        <f>K228</f>
        <v>0.6</v>
      </c>
      <c r="M228" s="31">
        <f>L228</f>
        <v>0.6</v>
      </c>
      <c r="N228" s="31">
        <f>M228</f>
        <v>0.6</v>
      </c>
      <c r="O228" s="31">
        <f>N228</f>
        <v>0.6</v>
      </c>
      <c r="P228" s="31">
        <f>O228</f>
        <v>0.6</v>
      </c>
      <c r="Q228" s="31">
        <f>P228</f>
        <v>0.6</v>
      </c>
      <c r="R228" s="31">
        <f>Q228</f>
        <v>0.6</v>
      </c>
      <c r="S228" s="31">
        <f>R228</f>
        <v>0.6</v>
      </c>
      <c r="T228" s="31">
        <f>S228</f>
        <v>0.6</v>
      </c>
      <c r="U228" s="31">
        <f>T228</f>
        <v>0.6</v>
      </c>
      <c r="V228" s="31">
        <f>U228</f>
        <v>0.6</v>
      </c>
      <c r="W228" s="31">
        <f>V228</f>
        <v>0.6</v>
      </c>
      <c r="X228" s="21"/>
      <c r="Y228" s="21"/>
      <c r="Z228" s="21"/>
    </row>
    <row r="229" spans="1:26" ht="15.75" customHeight="1" x14ac:dyDescent="0.45">
      <c r="A229" s="62" t="s">
        <v>175</v>
      </c>
      <c r="B229" s="62" t="str">
        <f>INDEX('Program Inputs'!$B$9:$B$28,MATCH(A229,'Program Inputs'!$A$9:$A$28,0))</f>
        <v>Long-tail</v>
      </c>
      <c r="C229" s="43" t="s">
        <v>96</v>
      </c>
      <c r="D229" s="31">
        <f>SUMIFS('Program Inputs'!$I:$I,'Program Inputs'!$A:$A,'Program Qtrly'!$A229)</f>
        <v>0.8</v>
      </c>
      <c r="E229" s="31">
        <f>D229</f>
        <v>0.8</v>
      </c>
      <c r="F229" s="31">
        <f>E229</f>
        <v>0.8</v>
      </c>
      <c r="G229" s="31">
        <f>F229</f>
        <v>0.8</v>
      </c>
      <c r="H229" s="31">
        <f>G229</f>
        <v>0.8</v>
      </c>
      <c r="I229" s="31">
        <f>H229</f>
        <v>0.8</v>
      </c>
      <c r="J229" s="31">
        <f>I229</f>
        <v>0.8</v>
      </c>
      <c r="K229" s="31">
        <f>J229</f>
        <v>0.8</v>
      </c>
      <c r="L229" s="31">
        <f>K229</f>
        <v>0.8</v>
      </c>
      <c r="M229" s="31">
        <f>L229</f>
        <v>0.8</v>
      </c>
      <c r="N229" s="31">
        <f>M229</f>
        <v>0.8</v>
      </c>
      <c r="O229" s="31">
        <f>N229</f>
        <v>0.8</v>
      </c>
      <c r="P229" s="31">
        <f>O229</f>
        <v>0.8</v>
      </c>
      <c r="Q229" s="31">
        <f>P229</f>
        <v>0.8</v>
      </c>
      <c r="R229" s="31">
        <f>Q229</f>
        <v>0.8</v>
      </c>
      <c r="S229" s="31">
        <f>R229</f>
        <v>0.8</v>
      </c>
      <c r="T229" s="31">
        <f>S229</f>
        <v>0.8</v>
      </c>
      <c r="U229" s="31">
        <f>T229</f>
        <v>0.8</v>
      </c>
      <c r="V229" s="31">
        <f>U229</f>
        <v>0.8</v>
      </c>
      <c r="W229" s="31">
        <f>V229</f>
        <v>0.8</v>
      </c>
      <c r="X229" s="21"/>
      <c r="Y229" s="21"/>
      <c r="Z229" s="21"/>
    </row>
    <row r="230" spans="1:26" ht="15.75" customHeight="1" x14ac:dyDescent="0.45">
      <c r="A230" s="62" t="s">
        <v>175</v>
      </c>
      <c r="B230" s="62" t="str">
        <f>INDEX('Program Inputs'!$B$9:$B$28,MATCH(A230,'Program Inputs'!$A$9:$A$28,0))</f>
        <v>Long-tail</v>
      </c>
      <c r="C230" s="43" t="s">
        <v>166</v>
      </c>
      <c r="D230" s="31">
        <f>SUMIFS('Program Inputs'!$J:$J,'Program Inputs'!$A:$A,'Program Qtrly'!$A230)</f>
        <v>0.30000000000000004</v>
      </c>
      <c r="E230" s="31">
        <f>D230</f>
        <v>0.30000000000000004</v>
      </c>
      <c r="F230" s="31">
        <f>E230</f>
        <v>0.30000000000000004</v>
      </c>
      <c r="G230" s="31">
        <f>F230</f>
        <v>0.30000000000000004</v>
      </c>
      <c r="H230" s="31">
        <f>G230</f>
        <v>0.30000000000000004</v>
      </c>
      <c r="I230" s="31">
        <f>H230</f>
        <v>0.30000000000000004</v>
      </c>
      <c r="J230" s="31">
        <f>I230</f>
        <v>0.30000000000000004</v>
      </c>
      <c r="K230" s="31">
        <f>J230</f>
        <v>0.30000000000000004</v>
      </c>
      <c r="L230" s="31">
        <f>K230</f>
        <v>0.30000000000000004</v>
      </c>
      <c r="M230" s="31">
        <f>L230</f>
        <v>0.30000000000000004</v>
      </c>
      <c r="N230" s="31">
        <f>M230</f>
        <v>0.30000000000000004</v>
      </c>
      <c r="O230" s="31">
        <f>N230</f>
        <v>0.30000000000000004</v>
      </c>
      <c r="P230" s="31">
        <f>O230</f>
        <v>0.30000000000000004</v>
      </c>
      <c r="Q230" s="31">
        <f>P230</f>
        <v>0.30000000000000004</v>
      </c>
      <c r="R230" s="31">
        <f>Q230</f>
        <v>0.30000000000000004</v>
      </c>
      <c r="S230" s="31">
        <f>R230</f>
        <v>0.30000000000000004</v>
      </c>
      <c r="T230" s="31">
        <f>S230</f>
        <v>0.30000000000000004</v>
      </c>
      <c r="U230" s="31">
        <f>T230</f>
        <v>0.30000000000000004</v>
      </c>
      <c r="V230" s="31">
        <f>U230</f>
        <v>0.30000000000000004</v>
      </c>
      <c r="W230" s="31">
        <f>V230</f>
        <v>0.30000000000000004</v>
      </c>
      <c r="X230" s="21"/>
      <c r="Y230" s="21"/>
      <c r="Z230" s="21"/>
    </row>
    <row r="231" spans="1:26" ht="15.75" customHeight="1" x14ac:dyDescent="0.45">
      <c r="A231" s="62" t="s">
        <v>175</v>
      </c>
      <c r="B231" s="62" t="str">
        <f>INDEX('Program Inputs'!$B$9:$B$28,MATCH(A231,'Program Inputs'!$A$9:$A$28,0))</f>
        <v>Long-tail</v>
      </c>
      <c r="C231" s="29" t="s">
        <v>27</v>
      </c>
      <c r="D231" s="31">
        <f>SUMIFS('Program Inputs'!$K:$K,'Program Inputs'!$A:$A,'Program Qtrly'!$A231)</f>
        <v>0.05</v>
      </c>
      <c r="E231" s="31">
        <f>D231</f>
        <v>0.05</v>
      </c>
      <c r="F231" s="31">
        <f>E231</f>
        <v>0.05</v>
      </c>
      <c r="G231" s="31">
        <f>F231</f>
        <v>0.05</v>
      </c>
      <c r="H231" s="31">
        <f>G231</f>
        <v>0.05</v>
      </c>
      <c r="I231" s="31">
        <f>H231</f>
        <v>0.05</v>
      </c>
      <c r="J231" s="31">
        <f>I231</f>
        <v>0.05</v>
      </c>
      <c r="K231" s="31">
        <f>J231</f>
        <v>0.05</v>
      </c>
      <c r="L231" s="31">
        <f>K231</f>
        <v>0.05</v>
      </c>
      <c r="M231" s="31">
        <f>L231</f>
        <v>0.05</v>
      </c>
      <c r="N231" s="31">
        <f>M231</f>
        <v>0.05</v>
      </c>
      <c r="O231" s="31">
        <f>N231</f>
        <v>0.05</v>
      </c>
      <c r="P231" s="31">
        <f>O231</f>
        <v>0.05</v>
      </c>
      <c r="Q231" s="31">
        <f>P231</f>
        <v>0.05</v>
      </c>
      <c r="R231" s="31">
        <f>Q231</f>
        <v>0.05</v>
      </c>
      <c r="S231" s="31">
        <f>R231</f>
        <v>0.05</v>
      </c>
      <c r="T231" s="31">
        <f>S231</f>
        <v>0.05</v>
      </c>
      <c r="U231" s="31">
        <f>T231</f>
        <v>0.05</v>
      </c>
      <c r="V231" s="31">
        <f>U231</f>
        <v>0.05</v>
      </c>
      <c r="W231" s="31">
        <f>V231</f>
        <v>0.05</v>
      </c>
      <c r="X231" s="21"/>
      <c r="Y231" s="21"/>
      <c r="Z231" s="21"/>
    </row>
    <row r="232" spans="1:26" ht="15.75" customHeight="1" x14ac:dyDescent="0.45">
      <c r="A232" s="62" t="s">
        <v>175</v>
      </c>
      <c r="B232" s="62" t="str">
        <f>INDEX('Program Inputs'!$B$9:$B$28,MATCH(A232,'Program Inputs'!$A$9:$A$28,0))</f>
        <v>Long-tail</v>
      </c>
      <c r="C232" s="43" t="s">
        <v>165</v>
      </c>
      <c r="D232" s="114">
        <f>D230+D231</f>
        <v>0.35000000000000003</v>
      </c>
      <c r="E232" s="114">
        <f>E230+E231</f>
        <v>0.35000000000000003</v>
      </c>
      <c r="F232" s="114">
        <f>F230+F231</f>
        <v>0.35000000000000003</v>
      </c>
      <c r="G232" s="114">
        <f>G230+G231</f>
        <v>0.35000000000000003</v>
      </c>
      <c r="H232" s="114">
        <f>H230+H231</f>
        <v>0.35000000000000003</v>
      </c>
      <c r="I232" s="114">
        <f>I230+I231</f>
        <v>0.35000000000000003</v>
      </c>
      <c r="J232" s="114">
        <f>J230+J231</f>
        <v>0.35000000000000003</v>
      </c>
      <c r="K232" s="114">
        <f>K230+K231</f>
        <v>0.35000000000000003</v>
      </c>
      <c r="L232" s="114">
        <f>L230+L231</f>
        <v>0.35000000000000003</v>
      </c>
      <c r="M232" s="114">
        <f>M230+M231</f>
        <v>0.35000000000000003</v>
      </c>
      <c r="N232" s="114">
        <f>N230+N231</f>
        <v>0.35000000000000003</v>
      </c>
      <c r="O232" s="114">
        <f>O230+O231</f>
        <v>0.35000000000000003</v>
      </c>
      <c r="P232" s="114">
        <f>P230+P231</f>
        <v>0.35000000000000003</v>
      </c>
      <c r="Q232" s="114">
        <f>Q230+Q231</f>
        <v>0.35000000000000003</v>
      </c>
      <c r="R232" s="114">
        <f>R230+R231</f>
        <v>0.35000000000000003</v>
      </c>
      <c r="S232" s="114">
        <f>S230+S231</f>
        <v>0.35000000000000003</v>
      </c>
      <c r="T232" s="114">
        <f>T230+T231</f>
        <v>0.35000000000000003</v>
      </c>
      <c r="U232" s="114">
        <f>U230+U231</f>
        <v>0.35000000000000003</v>
      </c>
      <c r="V232" s="114">
        <f>V230+V231</f>
        <v>0.35000000000000003</v>
      </c>
      <c r="W232" s="114">
        <f>W230+W231</f>
        <v>0.35000000000000003</v>
      </c>
      <c r="X232" s="21"/>
      <c r="Y232" s="21"/>
      <c r="Z232" s="21"/>
    </row>
    <row r="233" spans="1:26" ht="15.75" customHeight="1" x14ac:dyDescent="0.45">
      <c r="A233" s="62" t="s">
        <v>175</v>
      </c>
      <c r="B233" s="62" t="str">
        <f>INDEX('Program Inputs'!$B$9:$B$28,MATCH(A233,'Program Inputs'!$A$9:$A$28,0))</f>
        <v>Long-tail</v>
      </c>
      <c r="C233" s="43" t="s">
        <v>168</v>
      </c>
      <c r="D233" s="41">
        <f>D227*(1-D229)*D230</f>
        <v>0</v>
      </c>
      <c r="E233" s="41">
        <f>E227*(1-E229)*E230</f>
        <v>0</v>
      </c>
      <c r="F233" s="41">
        <f>F227*(1-F229)*F230</f>
        <v>0</v>
      </c>
      <c r="G233" s="41">
        <f>G227*(1-G229)*G230</f>
        <v>0</v>
      </c>
      <c r="H233" s="41">
        <f>H227*(1-H229)*H230</f>
        <v>0</v>
      </c>
      <c r="I233" s="41">
        <f>I227*(1-I229)*I230</f>
        <v>0</v>
      </c>
      <c r="J233" s="41">
        <f>J227*(1-J229)*J230</f>
        <v>0</v>
      </c>
      <c r="K233" s="41">
        <f>K227*(1-K229)*K230</f>
        <v>0</v>
      </c>
      <c r="L233" s="41">
        <f>L227*(1-L229)*L230</f>
        <v>0</v>
      </c>
      <c r="M233" s="41">
        <f>M227*(1-M229)*M230</f>
        <v>0</v>
      </c>
      <c r="N233" s="41">
        <f>N227*(1-N229)*N230</f>
        <v>0</v>
      </c>
      <c r="O233" s="41">
        <f>O227*(1-O229)*O230</f>
        <v>0</v>
      </c>
      <c r="P233" s="41">
        <f>P227*(1-P229)*P230</f>
        <v>150</v>
      </c>
      <c r="Q233" s="41">
        <f>Q227*(1-Q229)*Q230</f>
        <v>150</v>
      </c>
      <c r="R233" s="41">
        <f>R227*(1-R229)*R230</f>
        <v>150</v>
      </c>
      <c r="S233" s="41">
        <f>S227*(1-S229)*S230</f>
        <v>150</v>
      </c>
      <c r="T233" s="41">
        <f>T227*(1-T229)*T230</f>
        <v>300</v>
      </c>
      <c r="U233" s="41">
        <f>U227*(1-U229)*U230</f>
        <v>300</v>
      </c>
      <c r="V233" s="41">
        <f>V227*(1-V229)*V230</f>
        <v>300</v>
      </c>
      <c r="W233" s="41">
        <f>W227*(1-W229)*W230</f>
        <v>300</v>
      </c>
      <c r="X233" s="21"/>
      <c r="Y233" s="21"/>
      <c r="Z233" s="21"/>
    </row>
    <row r="234" spans="1:26" ht="15.75" customHeight="1" x14ac:dyDescent="0.45">
      <c r="A234" s="62" t="s">
        <v>175</v>
      </c>
      <c r="B234" s="62" t="str">
        <f>INDEX('Program Inputs'!$B$9:$B$28,MATCH(A234,'Program Inputs'!$A$9:$A$28,0))</f>
        <v>Long-tail</v>
      </c>
      <c r="C234" s="43" t="s">
        <v>167</v>
      </c>
      <c r="D234" s="41">
        <f>D231*D236</f>
        <v>0</v>
      </c>
      <c r="E234" s="41">
        <f>E231*E236</f>
        <v>0</v>
      </c>
      <c r="F234" s="41">
        <f>F231*F236</f>
        <v>0</v>
      </c>
      <c r="G234" s="41">
        <f>G231*G236</f>
        <v>0</v>
      </c>
      <c r="H234" s="41">
        <f>H231*H236</f>
        <v>0</v>
      </c>
      <c r="I234" s="41">
        <f>I231*I236</f>
        <v>0</v>
      </c>
      <c r="J234" s="41">
        <f>J231*J236</f>
        <v>0</v>
      </c>
      <c r="K234" s="41">
        <f>K231*K236</f>
        <v>0</v>
      </c>
      <c r="L234" s="41">
        <f>L231*L236</f>
        <v>0</v>
      </c>
      <c r="M234" s="41">
        <f>M231*M236</f>
        <v>0</v>
      </c>
      <c r="N234" s="41">
        <f>N231*N236</f>
        <v>0</v>
      </c>
      <c r="O234" s="41">
        <f>O231*O236</f>
        <v>0</v>
      </c>
      <c r="P234" s="41">
        <f>P231*P236</f>
        <v>100</v>
      </c>
      <c r="Q234" s="41">
        <f>Q231*Q236</f>
        <v>100</v>
      </c>
      <c r="R234" s="41">
        <f>R231*R236</f>
        <v>100</v>
      </c>
      <c r="S234" s="41">
        <f>S231*S236</f>
        <v>100</v>
      </c>
      <c r="T234" s="41">
        <f>T231*T236</f>
        <v>200</v>
      </c>
      <c r="U234" s="41">
        <f>U231*U236</f>
        <v>200</v>
      </c>
      <c r="V234" s="41">
        <f>V231*V236</f>
        <v>200</v>
      </c>
      <c r="W234" s="41">
        <f>W231*W236</f>
        <v>200</v>
      </c>
      <c r="X234" s="21"/>
      <c r="Y234" s="21"/>
      <c r="Z234" s="21"/>
    </row>
    <row r="235" spans="1:26" ht="15.75" customHeight="1" x14ac:dyDescent="0.45">
      <c r="A235" s="62" t="s">
        <v>175</v>
      </c>
      <c r="B235" s="62" t="str">
        <f>INDEX('Program Inputs'!$B$9:$B$28,MATCH(A235,'Program Inputs'!$A$9:$A$28,0))</f>
        <v>Long-tail</v>
      </c>
      <c r="C235" s="43" t="s">
        <v>99</v>
      </c>
      <c r="D235" s="41">
        <f>D227*(1-D229)</f>
        <v>0</v>
      </c>
      <c r="E235" s="41">
        <f>E227*(1-E229)</f>
        <v>0</v>
      </c>
      <c r="F235" s="41">
        <f>F227*(1-F229)</f>
        <v>0</v>
      </c>
      <c r="G235" s="41">
        <f>G227*(1-G229)</f>
        <v>0</v>
      </c>
      <c r="H235" s="41">
        <f>H227*(1-H229)</f>
        <v>0</v>
      </c>
      <c r="I235" s="41">
        <f>I227*(1-I229)</f>
        <v>0</v>
      </c>
      <c r="J235" s="41">
        <f>J227*(1-J229)</f>
        <v>0</v>
      </c>
      <c r="K235" s="41">
        <f>K227*(1-K229)</f>
        <v>0</v>
      </c>
      <c r="L235" s="41">
        <f>L227*(1-L229)</f>
        <v>0</v>
      </c>
      <c r="M235" s="41">
        <f>M227*(1-M229)</f>
        <v>0</v>
      </c>
      <c r="N235" s="41">
        <f>N227*(1-N229)</f>
        <v>0</v>
      </c>
      <c r="O235" s="41">
        <f>O227*(1-O229)</f>
        <v>0</v>
      </c>
      <c r="P235" s="41">
        <f>P227*(1-P229)</f>
        <v>499.99999999999989</v>
      </c>
      <c r="Q235" s="41">
        <f>Q227*(1-Q229)</f>
        <v>499.99999999999989</v>
      </c>
      <c r="R235" s="41">
        <f>R227*(1-R229)</f>
        <v>499.99999999999989</v>
      </c>
      <c r="S235" s="41">
        <f>S227*(1-S229)</f>
        <v>499.99999999999989</v>
      </c>
      <c r="T235" s="41">
        <f>T227*(1-T229)</f>
        <v>999.99999999999977</v>
      </c>
      <c r="U235" s="41">
        <f>U227*(1-U229)</f>
        <v>999.99999999999977</v>
      </c>
      <c r="V235" s="41">
        <f>V227*(1-V229)</f>
        <v>999.99999999999977</v>
      </c>
      <c r="W235" s="41">
        <f>W227*(1-W229)</f>
        <v>999.99999999999977</v>
      </c>
      <c r="X235" s="21"/>
      <c r="Y235" s="21"/>
      <c r="Z235" s="21"/>
    </row>
    <row r="236" spans="1:26" ht="15.75" customHeight="1" x14ac:dyDescent="0.45">
      <c r="A236" s="62" t="s">
        <v>175</v>
      </c>
      <c r="B236" s="62" t="str">
        <f>INDEX('Program Inputs'!$B$9:$B$28,MATCH(A236,'Program Inputs'!$A$9:$A$28,0))</f>
        <v>Long-tail</v>
      </c>
      <c r="C236" s="22" t="s">
        <v>527</v>
      </c>
      <c r="D236" s="32">
        <f>D227*D229</f>
        <v>0</v>
      </c>
      <c r="E236" s="32">
        <f>E227*E229</f>
        <v>0</v>
      </c>
      <c r="F236" s="32">
        <f>F227*F229</f>
        <v>0</v>
      </c>
      <c r="G236" s="32">
        <f>G227*G229</f>
        <v>0</v>
      </c>
      <c r="H236" s="32">
        <f>H227*H229</f>
        <v>0</v>
      </c>
      <c r="I236" s="32">
        <f>I227*I229</f>
        <v>0</v>
      </c>
      <c r="J236" s="32">
        <f>J227*J229</f>
        <v>0</v>
      </c>
      <c r="K236" s="32">
        <f>K227*K229</f>
        <v>0</v>
      </c>
      <c r="L236" s="32">
        <f>L227*L229</f>
        <v>0</v>
      </c>
      <c r="M236" s="32">
        <f>M227*M229</f>
        <v>0</v>
      </c>
      <c r="N236" s="32">
        <f>N227*N229</f>
        <v>0</v>
      </c>
      <c r="O236" s="32">
        <f>O227*O229</f>
        <v>0</v>
      </c>
      <c r="P236" s="32">
        <f>P227*P229</f>
        <v>2000</v>
      </c>
      <c r="Q236" s="32">
        <f>Q227*Q229</f>
        <v>2000</v>
      </c>
      <c r="R236" s="32">
        <f>R227*R229</f>
        <v>2000</v>
      </c>
      <c r="S236" s="32">
        <f>S227*S229</f>
        <v>2000</v>
      </c>
      <c r="T236" s="32">
        <f>T227*T229</f>
        <v>4000</v>
      </c>
      <c r="U236" s="32">
        <f>U227*U229</f>
        <v>4000</v>
      </c>
      <c r="V236" s="32">
        <f>V227*V229</f>
        <v>4000</v>
      </c>
      <c r="W236" s="32">
        <f>W227*W229</f>
        <v>4000</v>
      </c>
      <c r="X236" s="21"/>
      <c r="Y236" s="21"/>
      <c r="Z236" s="21"/>
    </row>
    <row r="237" spans="1:26" ht="15.75" customHeight="1" x14ac:dyDescent="0.45">
      <c r="A237" s="62" t="s">
        <v>175</v>
      </c>
      <c r="B237" s="62" t="str">
        <f>INDEX('Program Inputs'!$B$9:$B$28,MATCH(A237,'Program Inputs'!$A$9:$A$28,0))</f>
        <v>Long-tail</v>
      </c>
      <c r="C237" s="22" t="s">
        <v>93</v>
      </c>
      <c r="D237" s="40">
        <f ca="1">'Prem Earn'!X220</f>
        <v>0</v>
      </c>
      <c r="E237" s="40">
        <f ca="1">'Prem Earn'!Y220</f>
        <v>0</v>
      </c>
      <c r="F237" s="40">
        <f ca="1">'Prem Earn'!Z220</f>
        <v>0</v>
      </c>
      <c r="G237" s="40">
        <f ca="1">'Prem Earn'!AA220</f>
        <v>0</v>
      </c>
      <c r="H237" s="40">
        <f ca="1">'Prem Earn'!AB220</f>
        <v>0</v>
      </c>
      <c r="I237" s="40">
        <f ca="1">'Prem Earn'!AC220</f>
        <v>0</v>
      </c>
      <c r="J237" s="40">
        <f ca="1">'Prem Earn'!AD220</f>
        <v>0</v>
      </c>
      <c r="K237" s="40">
        <f ca="1">'Prem Earn'!AE220</f>
        <v>0</v>
      </c>
      <c r="L237" s="40">
        <f ca="1">'Prem Earn'!AF220</f>
        <v>0</v>
      </c>
      <c r="M237" s="40">
        <f ca="1">'Prem Earn'!AG220</f>
        <v>0</v>
      </c>
      <c r="N237" s="40">
        <f ca="1">'Prem Earn'!AH220</f>
        <v>0</v>
      </c>
      <c r="O237" s="40">
        <f ca="1">'Prem Earn'!AI220</f>
        <v>0</v>
      </c>
      <c r="P237" s="40">
        <f ca="1">'Prem Earn'!AJ220</f>
        <v>312.5</v>
      </c>
      <c r="Q237" s="40">
        <f ca="1">'Prem Earn'!AK220</f>
        <v>937.5</v>
      </c>
      <c r="R237" s="40">
        <f ca="1">'Prem Earn'!AL220</f>
        <v>1562.5</v>
      </c>
      <c r="S237" s="40">
        <f ca="1">'Prem Earn'!AM220</f>
        <v>2187.5</v>
      </c>
      <c r="T237" s="40">
        <f ca="1">'Prem Earn'!AN220</f>
        <v>2812.5</v>
      </c>
      <c r="U237" s="40">
        <f ca="1">'Prem Earn'!AO220</f>
        <v>3437.5</v>
      </c>
      <c r="V237" s="40">
        <f ca="1">'Prem Earn'!AP220</f>
        <v>4062.5</v>
      </c>
      <c r="W237" s="40">
        <f ca="1">'Prem Earn'!AQ220</f>
        <v>4687.5</v>
      </c>
      <c r="X237" s="21"/>
      <c r="Y237" s="21"/>
      <c r="Z237" s="21"/>
    </row>
    <row r="238" spans="1:26" ht="15.75" customHeight="1" x14ac:dyDescent="0.45">
      <c r="A238" s="62" t="s">
        <v>175</v>
      </c>
      <c r="B238" s="62" t="str">
        <f>INDEX('Program Inputs'!$B$9:$B$28,MATCH(A238,'Program Inputs'!$A$9:$A$28,0))</f>
        <v>Long-tail</v>
      </c>
      <c r="C238" s="42" t="s">
        <v>522</v>
      </c>
      <c r="D238" s="41">
        <f>SUM($D227:D227)</f>
        <v>0</v>
      </c>
      <c r="E238" s="41">
        <f>SUM($D227:E227)</f>
        <v>0</v>
      </c>
      <c r="F238" s="41">
        <f>SUM($D227:F227)</f>
        <v>0</v>
      </c>
      <c r="G238" s="41">
        <f>SUM($D227:G227)</f>
        <v>0</v>
      </c>
      <c r="H238" s="41">
        <f>SUM($D227:H227)</f>
        <v>0</v>
      </c>
      <c r="I238" s="41">
        <f>SUM($D227:I227)</f>
        <v>0</v>
      </c>
      <c r="J238" s="41">
        <f>SUM($D227:J227)</f>
        <v>0</v>
      </c>
      <c r="K238" s="41">
        <f>SUM($D227:K227)</f>
        <v>0</v>
      </c>
      <c r="L238" s="41">
        <f>SUM($D227:L227)</f>
        <v>0</v>
      </c>
      <c r="M238" s="41">
        <f>SUM($D227:M227)</f>
        <v>0</v>
      </c>
      <c r="N238" s="41">
        <f>SUM($D227:N227)</f>
        <v>0</v>
      </c>
      <c r="O238" s="41">
        <f>SUM($D227:O227)</f>
        <v>0</v>
      </c>
      <c r="P238" s="41">
        <f>SUM($D227:P227)</f>
        <v>2500</v>
      </c>
      <c r="Q238" s="41">
        <f>SUM($D227:Q227)</f>
        <v>5000</v>
      </c>
      <c r="R238" s="41">
        <f>SUM($D227:R227)</f>
        <v>7500</v>
      </c>
      <c r="S238" s="41">
        <f>SUM($D227:S227)</f>
        <v>10000</v>
      </c>
      <c r="T238" s="41">
        <f>SUM($D227:T227)</f>
        <v>15000</v>
      </c>
      <c r="U238" s="41">
        <f>SUM($D227:U227)</f>
        <v>20000</v>
      </c>
      <c r="V238" s="41">
        <f>SUM($D227:V227)</f>
        <v>25000</v>
      </c>
      <c r="W238" s="41">
        <f>SUM($D227:W227)</f>
        <v>30000</v>
      </c>
      <c r="X238" s="21"/>
      <c r="Y238" s="21"/>
      <c r="Z238" s="21"/>
    </row>
    <row r="239" spans="1:26" ht="15.75" customHeight="1" x14ac:dyDescent="0.45">
      <c r="A239" s="62" t="s">
        <v>175</v>
      </c>
      <c r="B239" s="62" t="str">
        <f>INDEX('Program Inputs'!$B$9:$B$28,MATCH(A239,'Program Inputs'!$A$9:$A$28,0))</f>
        <v>Long-tail</v>
      </c>
      <c r="C239" s="42" t="s">
        <v>523</v>
      </c>
      <c r="D239" s="41">
        <f ca="1">SUM($D237:D237)</f>
        <v>0</v>
      </c>
      <c r="E239" s="41">
        <f ca="1">SUM($D237:E237)</f>
        <v>0</v>
      </c>
      <c r="F239" s="41">
        <f ca="1">SUM($D237:F237)</f>
        <v>0</v>
      </c>
      <c r="G239" s="41">
        <f ca="1">SUM($D237:G237)</f>
        <v>0</v>
      </c>
      <c r="H239" s="41">
        <f ca="1">SUM($D237:H237)</f>
        <v>0</v>
      </c>
      <c r="I239" s="41">
        <f ca="1">SUM($D237:I237)</f>
        <v>0</v>
      </c>
      <c r="J239" s="41">
        <f ca="1">SUM($D237:J237)</f>
        <v>0</v>
      </c>
      <c r="K239" s="41">
        <f ca="1">SUM($D237:K237)</f>
        <v>0</v>
      </c>
      <c r="L239" s="41">
        <f ca="1">SUM($D237:L237)</f>
        <v>0</v>
      </c>
      <c r="M239" s="41">
        <f ca="1">SUM($D237:M237)</f>
        <v>0</v>
      </c>
      <c r="N239" s="41">
        <f ca="1">SUM($D237:N237)</f>
        <v>0</v>
      </c>
      <c r="O239" s="41">
        <f ca="1">SUM($D237:O237)</f>
        <v>0</v>
      </c>
      <c r="P239" s="41">
        <f ca="1">SUM($D237:P237)</f>
        <v>312.5</v>
      </c>
      <c r="Q239" s="41">
        <f ca="1">SUM($D237:Q237)</f>
        <v>1250</v>
      </c>
      <c r="R239" s="41">
        <f ca="1">SUM($D237:R237)</f>
        <v>2812.5</v>
      </c>
      <c r="S239" s="41">
        <f ca="1">SUM($D237:S237)</f>
        <v>5000</v>
      </c>
      <c r="T239" s="41">
        <f ca="1">SUM($D237:T237)</f>
        <v>7812.5</v>
      </c>
      <c r="U239" s="41">
        <f ca="1">SUM($D237:U237)</f>
        <v>11250</v>
      </c>
      <c r="V239" s="41">
        <f ca="1">SUM($D237:V237)</f>
        <v>15312.5</v>
      </c>
      <c r="W239" s="41">
        <f ca="1">SUM($D237:W237)</f>
        <v>20000</v>
      </c>
      <c r="X239" s="21"/>
      <c r="Y239" s="21"/>
      <c r="Z239" s="21"/>
    </row>
    <row r="240" spans="1:26" ht="15.75" customHeight="1" x14ac:dyDescent="0.45">
      <c r="A240" s="62" t="s">
        <v>175</v>
      </c>
      <c r="B240" s="62" t="str">
        <f>INDEX('Program Inputs'!$B$9:$B$28,MATCH(A240,'Program Inputs'!$A$9:$A$28,0))</f>
        <v>Long-tail</v>
      </c>
      <c r="C240" s="42" t="s">
        <v>525</v>
      </c>
      <c r="D240" s="41">
        <f ca="1">D238-D239</f>
        <v>0</v>
      </c>
      <c r="E240" s="41">
        <f ca="1">E238-E239</f>
        <v>0</v>
      </c>
      <c r="F240" s="41">
        <f ca="1">F238-F239</f>
        <v>0</v>
      </c>
      <c r="G240" s="41">
        <f ca="1">G238-G239</f>
        <v>0</v>
      </c>
      <c r="H240" s="41">
        <f ca="1">H238-H239</f>
        <v>0</v>
      </c>
      <c r="I240" s="41">
        <f ca="1">I238-I239</f>
        <v>0</v>
      </c>
      <c r="J240" s="41">
        <f ca="1">J238-J239</f>
        <v>0</v>
      </c>
      <c r="K240" s="41">
        <f ca="1">K238-K239</f>
        <v>0</v>
      </c>
      <c r="L240" s="41">
        <f ca="1">L238-L239</f>
        <v>0</v>
      </c>
      <c r="M240" s="41">
        <f ca="1">M238-M239</f>
        <v>0</v>
      </c>
      <c r="N240" s="41">
        <f ca="1">N238-N239</f>
        <v>0</v>
      </c>
      <c r="O240" s="41">
        <f ca="1">O238-O239</f>
        <v>0</v>
      </c>
      <c r="P240" s="41">
        <f ca="1">P238-P239</f>
        <v>2187.5</v>
      </c>
      <c r="Q240" s="41">
        <f ca="1">Q238-Q239</f>
        <v>3750</v>
      </c>
      <c r="R240" s="41">
        <f ca="1">R238-R239</f>
        <v>4687.5</v>
      </c>
      <c r="S240" s="41">
        <f ca="1">S238-S239</f>
        <v>5000</v>
      </c>
      <c r="T240" s="41">
        <f ca="1">T238-T239</f>
        <v>7187.5</v>
      </c>
      <c r="U240" s="41">
        <f ca="1">U238-U239</f>
        <v>8750</v>
      </c>
      <c r="V240" s="41">
        <f ca="1">V238-V239</f>
        <v>9687.5</v>
      </c>
      <c r="W240" s="41">
        <f ca="1">W238-W239</f>
        <v>10000</v>
      </c>
      <c r="X240" s="152"/>
      <c r="Y240" s="21"/>
      <c r="Z240" s="21"/>
    </row>
    <row r="241" spans="1:26" ht="15.75" customHeight="1" x14ac:dyDescent="0.45">
      <c r="A241" s="62" t="s">
        <v>175</v>
      </c>
      <c r="B241" s="62" t="str">
        <f>INDEX('Program Inputs'!$B$9:$B$28,MATCH(A241,'Program Inputs'!$A$9:$A$28,0))</f>
        <v>Long-tail</v>
      </c>
      <c r="C241" s="42" t="s">
        <v>524</v>
      </c>
      <c r="D241" s="41">
        <f ca="1">D240-D246</f>
        <v>0</v>
      </c>
      <c r="E241" s="41">
        <f ca="1">E240-E246</f>
        <v>0</v>
      </c>
      <c r="F241" s="41">
        <f ca="1">F240-F246</f>
        <v>0</v>
      </c>
      <c r="G241" s="41">
        <f ca="1">G240-G246</f>
        <v>0</v>
      </c>
      <c r="H241" s="41">
        <f ca="1">H240-H246</f>
        <v>0</v>
      </c>
      <c r="I241" s="41">
        <f ca="1">I240-I246</f>
        <v>0</v>
      </c>
      <c r="J241" s="41">
        <f ca="1">J240-J246</f>
        <v>0</v>
      </c>
      <c r="K241" s="41">
        <f ca="1">K240-K246</f>
        <v>0</v>
      </c>
      <c r="L241" s="41">
        <f ca="1">L240-L246</f>
        <v>0</v>
      </c>
      <c r="M241" s="41">
        <f ca="1">M240-M246</f>
        <v>0</v>
      </c>
      <c r="N241" s="41">
        <f ca="1">N240-N246</f>
        <v>0</v>
      </c>
      <c r="O241" s="41">
        <f ca="1">O240-O246</f>
        <v>0</v>
      </c>
      <c r="P241" s="41">
        <f ca="1">P240-P246</f>
        <v>1750</v>
      </c>
      <c r="Q241" s="41">
        <f ca="1">Q240-Q246</f>
        <v>3000</v>
      </c>
      <c r="R241" s="41">
        <f ca="1">R240-R246</f>
        <v>3750</v>
      </c>
      <c r="S241" s="41">
        <f ca="1">S240-S246</f>
        <v>4000</v>
      </c>
      <c r="T241" s="41">
        <f ca="1">T240-T246</f>
        <v>5750</v>
      </c>
      <c r="U241" s="41">
        <f ca="1">U240-U246</f>
        <v>7000</v>
      </c>
      <c r="V241" s="41">
        <f ca="1">V240-V246</f>
        <v>7750</v>
      </c>
      <c r="W241" s="41">
        <f ca="1">W240-W246</f>
        <v>8000</v>
      </c>
      <c r="X241" s="152"/>
      <c r="Y241" s="21"/>
      <c r="Z241" s="21"/>
    </row>
    <row r="242" spans="1:26" ht="15.75" customHeight="1" x14ac:dyDescent="0.45">
      <c r="A242" s="62" t="s">
        <v>175</v>
      </c>
      <c r="B242" s="62" t="str">
        <f>INDEX('Program Inputs'!$B$9:$B$28,MATCH(A242,'Program Inputs'!$A$9:$A$28,0))</f>
        <v>Long-tail</v>
      </c>
      <c r="C242" s="42" t="s">
        <v>94</v>
      </c>
      <c r="D242" s="41">
        <f ca="1">'Prem Earn'!B220</f>
        <v>0</v>
      </c>
      <c r="E242" s="41">
        <f ca="1">'Prem Earn'!C220</f>
        <v>0</v>
      </c>
      <c r="F242" s="41">
        <f ca="1">'Prem Earn'!D220</f>
        <v>0</v>
      </c>
      <c r="G242" s="41">
        <f ca="1">'Prem Earn'!E220</f>
        <v>0</v>
      </c>
      <c r="H242" s="41">
        <f ca="1">'Prem Earn'!F220</f>
        <v>0</v>
      </c>
      <c r="I242" s="41">
        <f ca="1">'Prem Earn'!G220</f>
        <v>0</v>
      </c>
      <c r="J242" s="41">
        <f ca="1">'Prem Earn'!H220</f>
        <v>0</v>
      </c>
      <c r="K242" s="41">
        <f ca="1">'Prem Earn'!I220</f>
        <v>0</v>
      </c>
      <c r="L242" s="41">
        <f ca="1">'Prem Earn'!J220</f>
        <v>0</v>
      </c>
      <c r="M242" s="41">
        <f ca="1">'Prem Earn'!K220</f>
        <v>0</v>
      </c>
      <c r="N242" s="41">
        <f ca="1">'Prem Earn'!L220</f>
        <v>0</v>
      </c>
      <c r="O242" s="41">
        <f ca="1">'Prem Earn'!M220</f>
        <v>0</v>
      </c>
      <c r="P242" s="41">
        <f ca="1">'Prem Earn'!N220</f>
        <v>62.499999999999986</v>
      </c>
      <c r="Q242" s="41">
        <f ca="1">'Prem Earn'!O220</f>
        <v>187.49999999999994</v>
      </c>
      <c r="R242" s="41">
        <f ca="1">'Prem Earn'!P220</f>
        <v>312.49999999999989</v>
      </c>
      <c r="S242" s="41">
        <f ca="1">'Prem Earn'!Q220</f>
        <v>437.49999999999989</v>
      </c>
      <c r="T242" s="41">
        <f ca="1">'Prem Earn'!R220</f>
        <v>562.49999999999989</v>
      </c>
      <c r="U242" s="41">
        <f ca="1">'Prem Earn'!S220</f>
        <v>687.49999999999989</v>
      </c>
      <c r="V242" s="41">
        <f ca="1">'Prem Earn'!T220</f>
        <v>812.49999999999977</v>
      </c>
      <c r="W242" s="41">
        <f ca="1">'Prem Earn'!U220</f>
        <v>937.49999999999977</v>
      </c>
      <c r="X242" s="21"/>
      <c r="Y242" s="21"/>
      <c r="Z242" s="21"/>
    </row>
    <row r="243" spans="1:26" ht="15.75" customHeight="1" x14ac:dyDescent="0.45">
      <c r="A243" s="62" t="s">
        <v>175</v>
      </c>
      <c r="B243" s="62" t="str">
        <f>INDEX('Program Inputs'!$B$9:$B$28,MATCH(A243,'Program Inputs'!$A$9:$A$28,0))</f>
        <v>Long-tail</v>
      </c>
      <c r="C243" s="42" t="s">
        <v>8</v>
      </c>
      <c r="D243" s="41">
        <f ca="1">D242*D228</f>
        <v>0</v>
      </c>
      <c r="E243" s="41">
        <f ca="1">E242*E228</f>
        <v>0</v>
      </c>
      <c r="F243" s="41">
        <f ca="1">F242*F228</f>
        <v>0</v>
      </c>
      <c r="G243" s="41">
        <f ca="1">G242*G228</f>
        <v>0</v>
      </c>
      <c r="H243" s="41">
        <f ca="1">H242*H228</f>
        <v>0</v>
      </c>
      <c r="I243" s="41">
        <f ca="1">I242*I228</f>
        <v>0</v>
      </c>
      <c r="J243" s="41">
        <f ca="1">J242*J228</f>
        <v>0</v>
      </c>
      <c r="K243" s="41">
        <f ca="1">K242*K228</f>
        <v>0</v>
      </c>
      <c r="L243" s="41">
        <f ca="1">L242*L228</f>
        <v>0</v>
      </c>
      <c r="M243" s="41">
        <f ca="1">M242*M228</f>
        <v>0</v>
      </c>
      <c r="N243" s="41">
        <f ca="1">N242*N228</f>
        <v>0</v>
      </c>
      <c r="O243" s="41">
        <f ca="1">O242*O228</f>
        <v>0</v>
      </c>
      <c r="P243" s="41">
        <f ca="1">P242*P228</f>
        <v>37.499999999999993</v>
      </c>
      <c r="Q243" s="41">
        <f ca="1">Q242*Q228</f>
        <v>112.49999999999996</v>
      </c>
      <c r="R243" s="41">
        <f ca="1">R242*R228</f>
        <v>187.49999999999991</v>
      </c>
      <c r="S243" s="41">
        <f ca="1">S242*S228</f>
        <v>262.49999999999994</v>
      </c>
      <c r="T243" s="41">
        <f ca="1">T242*T228</f>
        <v>337.49999999999994</v>
      </c>
      <c r="U243" s="41">
        <f ca="1">U242*U228</f>
        <v>412.49999999999994</v>
      </c>
      <c r="V243" s="41">
        <f ca="1">V242*V228</f>
        <v>487.49999999999983</v>
      </c>
      <c r="W243" s="41">
        <f ca="1">W242*W228</f>
        <v>562.49999999999989</v>
      </c>
      <c r="X243" s="21"/>
      <c r="Y243" s="21"/>
      <c r="Z243" s="21"/>
    </row>
    <row r="244" spans="1:26" ht="15.75" customHeight="1" x14ac:dyDescent="0.45">
      <c r="A244" s="62" t="s">
        <v>175</v>
      </c>
      <c r="B244" s="62" t="str">
        <f>INDEX('Program Inputs'!$B$9:$B$28,MATCH(A244,'Program Inputs'!$A$9:$A$28,0))</f>
        <v>Long-tail</v>
      </c>
      <c r="C244" s="42" t="s">
        <v>183</v>
      </c>
      <c r="D244" s="41">
        <f>SUM($D235:D235)</f>
        <v>0</v>
      </c>
      <c r="E244" s="41">
        <f>SUM($D235:E235)</f>
        <v>0</v>
      </c>
      <c r="F244" s="41">
        <f>SUM($D235:F235)</f>
        <v>0</v>
      </c>
      <c r="G244" s="41">
        <f>SUM($D235:G235)</f>
        <v>0</v>
      </c>
      <c r="H244" s="41">
        <f>SUM($D235:H235)</f>
        <v>0</v>
      </c>
      <c r="I244" s="41">
        <f>SUM($D235:I235)</f>
        <v>0</v>
      </c>
      <c r="J244" s="41">
        <f>SUM($D235:J235)</f>
        <v>0</v>
      </c>
      <c r="K244" s="41">
        <f>SUM($D235:K235)</f>
        <v>0</v>
      </c>
      <c r="L244" s="41">
        <f>SUM($D235:L235)</f>
        <v>0</v>
      </c>
      <c r="M244" s="41">
        <f>SUM($D235:M235)</f>
        <v>0</v>
      </c>
      <c r="N244" s="41">
        <f>SUM($D235:N235)</f>
        <v>0</v>
      </c>
      <c r="O244" s="41">
        <f>SUM($D235:O235)</f>
        <v>0</v>
      </c>
      <c r="P244" s="41">
        <f>SUM($D235:P235)</f>
        <v>499.99999999999989</v>
      </c>
      <c r="Q244" s="41">
        <f>SUM($D235:Q235)</f>
        <v>999.99999999999977</v>
      </c>
      <c r="R244" s="41">
        <f>SUM($D235:R235)</f>
        <v>1499.9999999999995</v>
      </c>
      <c r="S244" s="41">
        <f>SUM($D235:S235)</f>
        <v>1999.9999999999995</v>
      </c>
      <c r="T244" s="41">
        <f>SUM($D235:T235)</f>
        <v>2999.9999999999991</v>
      </c>
      <c r="U244" s="41">
        <f>SUM($D235:U235)</f>
        <v>3999.9999999999991</v>
      </c>
      <c r="V244" s="41">
        <f>SUM($D235:V235)</f>
        <v>4999.9999999999991</v>
      </c>
      <c r="W244" s="41">
        <f>SUM($D235:W235)</f>
        <v>5999.9999999999991</v>
      </c>
      <c r="X244" s="21"/>
      <c r="Y244" s="21"/>
      <c r="Z244" s="21"/>
    </row>
    <row r="245" spans="1:26" ht="15.75" customHeight="1" x14ac:dyDescent="0.45">
      <c r="A245" s="62" t="s">
        <v>175</v>
      </c>
      <c r="B245" s="62" t="str">
        <f>INDEX('Program Inputs'!$B$9:$B$28,MATCH(A245,'Program Inputs'!$A$9:$A$28,0))</f>
        <v>Long-tail</v>
      </c>
      <c r="C245" s="42" t="s">
        <v>184</v>
      </c>
      <c r="D245" s="41">
        <f ca="1">SUM($D242:D242)</f>
        <v>0</v>
      </c>
      <c r="E245" s="41">
        <f ca="1">SUM($D242:E242)</f>
        <v>0</v>
      </c>
      <c r="F245" s="41">
        <f ca="1">SUM($D242:F242)</f>
        <v>0</v>
      </c>
      <c r="G245" s="41">
        <f ca="1">SUM($D242:G242)</f>
        <v>0</v>
      </c>
      <c r="H245" s="41">
        <f ca="1">SUM($D242:H242)</f>
        <v>0</v>
      </c>
      <c r="I245" s="41">
        <f ca="1">SUM($D242:I242)</f>
        <v>0</v>
      </c>
      <c r="J245" s="41">
        <f ca="1">SUM($D242:J242)</f>
        <v>0</v>
      </c>
      <c r="K245" s="41">
        <f ca="1">SUM($D242:K242)</f>
        <v>0</v>
      </c>
      <c r="L245" s="41">
        <f ca="1">SUM($D242:L242)</f>
        <v>0</v>
      </c>
      <c r="M245" s="41">
        <f ca="1">SUM($D242:M242)</f>
        <v>0</v>
      </c>
      <c r="N245" s="41">
        <f ca="1">SUM($D242:N242)</f>
        <v>0</v>
      </c>
      <c r="O245" s="41">
        <f ca="1">SUM($D242:O242)</f>
        <v>0</v>
      </c>
      <c r="P245" s="41">
        <f ca="1">SUM($D242:P242)</f>
        <v>62.499999999999986</v>
      </c>
      <c r="Q245" s="41">
        <f ca="1">SUM($D242:Q242)</f>
        <v>249.99999999999994</v>
      </c>
      <c r="R245" s="41">
        <f ca="1">SUM($D242:R242)</f>
        <v>562.49999999999977</v>
      </c>
      <c r="S245" s="41">
        <f ca="1">SUM($D242:S242)</f>
        <v>999.99999999999966</v>
      </c>
      <c r="T245" s="41">
        <f ca="1">SUM($D242:T242)</f>
        <v>1562.4999999999995</v>
      </c>
      <c r="U245" s="41">
        <f ca="1">SUM($D242:U242)</f>
        <v>2249.9999999999995</v>
      </c>
      <c r="V245" s="41">
        <f ca="1">SUM($D242:V242)</f>
        <v>3062.4999999999991</v>
      </c>
      <c r="W245" s="41">
        <f ca="1">SUM($D242:W242)</f>
        <v>3999.9999999999991</v>
      </c>
      <c r="X245" s="21"/>
      <c r="Y245" s="21"/>
      <c r="Z245" s="21"/>
    </row>
    <row r="246" spans="1:26" ht="15.75" customHeight="1" x14ac:dyDescent="0.45">
      <c r="A246" s="62" t="s">
        <v>175</v>
      </c>
      <c r="B246" s="62" t="str">
        <f>INDEX('Program Inputs'!$B$9:$B$28,MATCH(A246,'Program Inputs'!$A$9:$A$28,0))</f>
        <v>Long-tail</v>
      </c>
      <c r="C246" s="42" t="s">
        <v>526</v>
      </c>
      <c r="D246" s="41">
        <f ca="1">D244-D245</f>
        <v>0</v>
      </c>
      <c r="E246" s="41">
        <f ca="1">E244-E245</f>
        <v>0</v>
      </c>
      <c r="F246" s="41">
        <f ca="1">F244-F245</f>
        <v>0</v>
      </c>
      <c r="G246" s="41">
        <f ca="1">G244-G245</f>
        <v>0</v>
      </c>
      <c r="H246" s="41">
        <f ca="1">H244-H245</f>
        <v>0</v>
      </c>
      <c r="I246" s="41">
        <f ca="1">I244-I245</f>
        <v>0</v>
      </c>
      <c r="J246" s="41">
        <f ca="1">J244-J245</f>
        <v>0</v>
      </c>
      <c r="K246" s="41">
        <f ca="1">K244-K245</f>
        <v>0</v>
      </c>
      <c r="L246" s="41">
        <f ca="1">L244-L245</f>
        <v>0</v>
      </c>
      <c r="M246" s="41">
        <f ca="1">M244-M245</f>
        <v>0</v>
      </c>
      <c r="N246" s="41">
        <f ca="1">N244-N245</f>
        <v>0</v>
      </c>
      <c r="O246" s="41">
        <f ca="1">O244-O245</f>
        <v>0</v>
      </c>
      <c r="P246" s="41">
        <f ca="1">P244-P245</f>
        <v>437.49999999999989</v>
      </c>
      <c r="Q246" s="41">
        <f ca="1">Q244-Q245</f>
        <v>749.99999999999977</v>
      </c>
      <c r="R246" s="41">
        <f ca="1">R244-R245</f>
        <v>937.49999999999977</v>
      </c>
      <c r="S246" s="41">
        <f ca="1">S244-S245</f>
        <v>999.99999999999989</v>
      </c>
      <c r="T246" s="41">
        <f ca="1">T244-T245</f>
        <v>1437.4999999999995</v>
      </c>
      <c r="U246" s="41">
        <f ca="1">U244-U245</f>
        <v>1749.9999999999995</v>
      </c>
      <c r="V246" s="41">
        <f ca="1">V244-V245</f>
        <v>1937.5</v>
      </c>
      <c r="W246" s="41">
        <f ca="1">W244-W245</f>
        <v>2000</v>
      </c>
      <c r="X246" s="152"/>
      <c r="Y246" s="21"/>
      <c r="Z246" s="21"/>
    </row>
    <row r="247" spans="1:26" ht="15.75" customHeight="1" x14ac:dyDescent="0.45">
      <c r="A247" s="140" t="s">
        <v>176</v>
      </c>
      <c r="B247" s="140" t="str">
        <f>INDEX('Program Inputs'!$B$9:$B$28,MATCH(A247,'Program Inputs'!$A$9:$A$28,0))</f>
        <v>Other</v>
      </c>
      <c r="C247" s="141" t="s">
        <v>91</v>
      </c>
      <c r="D247" s="142">
        <f>SUMIFS('Program Inputs'!$C:$C,'Program Inputs'!$A:$A,'Program Qtrly'!$A247)/4</f>
        <v>250</v>
      </c>
      <c r="E247" s="142">
        <f>SUMIFS('Program Inputs'!$C:$C,'Program Inputs'!$A:$A,'Program Qtrly'!$A247)/4</f>
        <v>250</v>
      </c>
      <c r="F247" s="142">
        <f>SUMIFS('Program Inputs'!$C:$C,'Program Inputs'!$A:$A,'Program Qtrly'!$A247)/4</f>
        <v>250</v>
      </c>
      <c r="G247" s="142">
        <f>SUMIFS('Program Inputs'!$C:$C,'Program Inputs'!$A:$A,'Program Qtrly'!$A247)/4</f>
        <v>250</v>
      </c>
      <c r="H247" s="142">
        <f>SUMIFS('Program Inputs'!$D:$D,'Program Inputs'!$A:$A,'Program Qtrly'!$A247)/4</f>
        <v>1250</v>
      </c>
      <c r="I247" s="142">
        <f>SUMIFS('Program Inputs'!$D:$D,'Program Inputs'!$A:$A,'Program Qtrly'!$A247)/4</f>
        <v>1250</v>
      </c>
      <c r="J247" s="142">
        <f>SUMIFS('Program Inputs'!$D:$D,'Program Inputs'!$A:$A,'Program Qtrly'!$A247)/4</f>
        <v>1250</v>
      </c>
      <c r="K247" s="142">
        <f>SUMIFS('Program Inputs'!$D:$D,'Program Inputs'!$A:$A,'Program Qtrly'!$A247)/4</f>
        <v>1250</v>
      </c>
      <c r="L247" s="142">
        <f>SUMIFS('Program Inputs'!$E:$E,'Program Inputs'!$A:$A,'Program Qtrly'!$A247)/4</f>
        <v>2500</v>
      </c>
      <c r="M247" s="142">
        <f>SUMIFS('Program Inputs'!$E:$E,'Program Inputs'!$A:$A,'Program Qtrly'!$A247)/4</f>
        <v>2500</v>
      </c>
      <c r="N247" s="142">
        <f>SUMIFS('Program Inputs'!$E:$E,'Program Inputs'!$A:$A,'Program Qtrly'!$A247)/4</f>
        <v>2500</v>
      </c>
      <c r="O247" s="142">
        <f>SUMIFS('Program Inputs'!$E:$E,'Program Inputs'!$A:$A,'Program Qtrly'!$A247)/4</f>
        <v>2500</v>
      </c>
      <c r="P247" s="142">
        <f>SUMIFS('Program Inputs'!$F:$F,'Program Inputs'!$A:$A,'Program Qtrly'!$A247)/4</f>
        <v>5000</v>
      </c>
      <c r="Q247" s="142">
        <f>SUMIFS('Program Inputs'!$F:$F,'Program Inputs'!$A:$A,'Program Qtrly'!$A247)/4</f>
        <v>5000</v>
      </c>
      <c r="R247" s="142">
        <f>SUMIFS('Program Inputs'!$F:$F,'Program Inputs'!$A:$A,'Program Qtrly'!$A247)/4</f>
        <v>5000</v>
      </c>
      <c r="S247" s="142">
        <f>SUMIFS('Program Inputs'!$F:$F,'Program Inputs'!$A:$A,'Program Qtrly'!$A247)/4</f>
        <v>5000</v>
      </c>
      <c r="T247" s="142">
        <f>SUMIFS('Program Inputs'!$G:$G,'Program Inputs'!$A:$A,'Program Qtrly'!$A247)/4</f>
        <v>7500</v>
      </c>
      <c r="U247" s="142">
        <f>SUMIFS('Program Inputs'!$G:$G,'Program Inputs'!$A:$A,'Program Qtrly'!$A247)/4</f>
        <v>7500</v>
      </c>
      <c r="V247" s="142">
        <f>SUMIFS('Program Inputs'!$G:$G,'Program Inputs'!$A:$A,'Program Qtrly'!$A247)/4</f>
        <v>7500</v>
      </c>
      <c r="W247" s="142">
        <f>SUMIFS('Program Inputs'!$G:$G,'Program Inputs'!$A:$A,'Program Qtrly'!$A247)/4</f>
        <v>7500</v>
      </c>
      <c r="X247" s="21"/>
      <c r="Y247" s="21"/>
      <c r="Z247" s="21"/>
    </row>
    <row r="248" spans="1:26" ht="15.75" customHeight="1" x14ac:dyDescent="0.45">
      <c r="A248" s="62" t="s">
        <v>176</v>
      </c>
      <c r="B248" s="62" t="str">
        <f>INDEX('Program Inputs'!$B$9:$B$28,MATCH(A248,'Program Inputs'!$A$9:$A$28,0))</f>
        <v>Other</v>
      </c>
      <c r="C248" s="29" t="s">
        <v>92</v>
      </c>
      <c r="D248" s="31">
        <f>SUMIFS('Program Inputs'!$H:$H,'Program Inputs'!$A:$A,'Program Qtrly'!$A248)</f>
        <v>0.5</v>
      </c>
      <c r="E248" s="31">
        <f>D248</f>
        <v>0.5</v>
      </c>
      <c r="F248" s="31">
        <f>E248</f>
        <v>0.5</v>
      </c>
      <c r="G248" s="31">
        <f>F248</f>
        <v>0.5</v>
      </c>
      <c r="H248" s="31">
        <f>G248</f>
        <v>0.5</v>
      </c>
      <c r="I248" s="31">
        <f>H248</f>
        <v>0.5</v>
      </c>
      <c r="J248" s="31">
        <f>I248</f>
        <v>0.5</v>
      </c>
      <c r="K248" s="31">
        <f>J248</f>
        <v>0.5</v>
      </c>
      <c r="L248" s="31">
        <f>K248</f>
        <v>0.5</v>
      </c>
      <c r="M248" s="31">
        <f>L248</f>
        <v>0.5</v>
      </c>
      <c r="N248" s="31">
        <f>M248</f>
        <v>0.5</v>
      </c>
      <c r="O248" s="31">
        <f>N248</f>
        <v>0.5</v>
      </c>
      <c r="P248" s="31">
        <f>O248</f>
        <v>0.5</v>
      </c>
      <c r="Q248" s="31">
        <f>P248</f>
        <v>0.5</v>
      </c>
      <c r="R248" s="31">
        <f>Q248</f>
        <v>0.5</v>
      </c>
      <c r="S248" s="31">
        <f>R248</f>
        <v>0.5</v>
      </c>
      <c r="T248" s="31">
        <f>S248</f>
        <v>0.5</v>
      </c>
      <c r="U248" s="31">
        <f>T248</f>
        <v>0.5</v>
      </c>
      <c r="V248" s="31">
        <f>U248</f>
        <v>0.5</v>
      </c>
      <c r="W248" s="31">
        <f>V248</f>
        <v>0.5</v>
      </c>
      <c r="X248" s="21"/>
      <c r="Y248" s="21"/>
      <c r="Z248" s="21"/>
    </row>
    <row r="249" spans="1:26" ht="15.75" customHeight="1" x14ac:dyDescent="0.45">
      <c r="A249" s="62" t="s">
        <v>176</v>
      </c>
      <c r="B249" s="62" t="str">
        <f>INDEX('Program Inputs'!$B$9:$B$28,MATCH(A249,'Program Inputs'!$A$9:$A$28,0))</f>
        <v>Other</v>
      </c>
      <c r="C249" s="43" t="s">
        <v>96</v>
      </c>
      <c r="D249" s="31">
        <f>SUMIFS('Program Inputs'!$I:$I,'Program Inputs'!$A:$A,'Program Qtrly'!$A249)</f>
        <v>0.5</v>
      </c>
      <c r="E249" s="31">
        <f>D249</f>
        <v>0.5</v>
      </c>
      <c r="F249" s="31">
        <f>E249</f>
        <v>0.5</v>
      </c>
      <c r="G249" s="31">
        <f>F249</f>
        <v>0.5</v>
      </c>
      <c r="H249" s="31">
        <f>G249</f>
        <v>0.5</v>
      </c>
      <c r="I249" s="31">
        <f>H249</f>
        <v>0.5</v>
      </c>
      <c r="J249" s="31">
        <f>I249</f>
        <v>0.5</v>
      </c>
      <c r="K249" s="31">
        <f>J249</f>
        <v>0.5</v>
      </c>
      <c r="L249" s="31">
        <f>K249</f>
        <v>0.5</v>
      </c>
      <c r="M249" s="31">
        <f>L249</f>
        <v>0.5</v>
      </c>
      <c r="N249" s="31">
        <f>M249</f>
        <v>0.5</v>
      </c>
      <c r="O249" s="31">
        <f>N249</f>
        <v>0.5</v>
      </c>
      <c r="P249" s="31">
        <f>O249</f>
        <v>0.5</v>
      </c>
      <c r="Q249" s="31">
        <f>P249</f>
        <v>0.5</v>
      </c>
      <c r="R249" s="31">
        <f>Q249</f>
        <v>0.5</v>
      </c>
      <c r="S249" s="31">
        <f>R249</f>
        <v>0.5</v>
      </c>
      <c r="T249" s="31">
        <f>S249</f>
        <v>0.5</v>
      </c>
      <c r="U249" s="31">
        <f>T249</f>
        <v>0.5</v>
      </c>
      <c r="V249" s="31">
        <f>U249</f>
        <v>0.5</v>
      </c>
      <c r="W249" s="31">
        <f>V249</f>
        <v>0.5</v>
      </c>
      <c r="X249" s="21"/>
      <c r="Y249" s="21"/>
      <c r="Z249" s="21"/>
    </row>
    <row r="250" spans="1:26" ht="15.75" customHeight="1" x14ac:dyDescent="0.45">
      <c r="A250" s="62" t="s">
        <v>176</v>
      </c>
      <c r="B250" s="62" t="str">
        <f>INDEX('Program Inputs'!$B$9:$B$28,MATCH(A250,'Program Inputs'!$A$9:$A$28,0))</f>
        <v>Other</v>
      </c>
      <c r="C250" s="43" t="s">
        <v>166</v>
      </c>
      <c r="D250" s="31">
        <f>SUMIFS('Program Inputs'!$J:$J,'Program Inputs'!$A:$A,'Program Qtrly'!$A250)</f>
        <v>0.25</v>
      </c>
      <c r="E250" s="31">
        <f>D250</f>
        <v>0.25</v>
      </c>
      <c r="F250" s="31">
        <f>E250</f>
        <v>0.25</v>
      </c>
      <c r="G250" s="31">
        <f>F250</f>
        <v>0.25</v>
      </c>
      <c r="H250" s="31">
        <f>G250</f>
        <v>0.25</v>
      </c>
      <c r="I250" s="31">
        <f>H250</f>
        <v>0.25</v>
      </c>
      <c r="J250" s="31">
        <f>I250</f>
        <v>0.25</v>
      </c>
      <c r="K250" s="31">
        <f>J250</f>
        <v>0.25</v>
      </c>
      <c r="L250" s="31">
        <f>K250</f>
        <v>0.25</v>
      </c>
      <c r="M250" s="31">
        <f>L250</f>
        <v>0.25</v>
      </c>
      <c r="N250" s="31">
        <f>M250</f>
        <v>0.25</v>
      </c>
      <c r="O250" s="31">
        <f>N250</f>
        <v>0.25</v>
      </c>
      <c r="P250" s="31">
        <f>O250</f>
        <v>0.25</v>
      </c>
      <c r="Q250" s="31">
        <f>P250</f>
        <v>0.25</v>
      </c>
      <c r="R250" s="31">
        <f>Q250</f>
        <v>0.25</v>
      </c>
      <c r="S250" s="31">
        <f>R250</f>
        <v>0.25</v>
      </c>
      <c r="T250" s="31">
        <f>S250</f>
        <v>0.25</v>
      </c>
      <c r="U250" s="31">
        <f>T250</f>
        <v>0.25</v>
      </c>
      <c r="V250" s="31">
        <f>U250</f>
        <v>0.25</v>
      </c>
      <c r="W250" s="31">
        <f>V250</f>
        <v>0.25</v>
      </c>
      <c r="X250" s="21"/>
      <c r="Y250" s="21"/>
      <c r="Z250" s="21"/>
    </row>
    <row r="251" spans="1:26" ht="15.75" customHeight="1" x14ac:dyDescent="0.45">
      <c r="A251" s="62" t="s">
        <v>176</v>
      </c>
      <c r="B251" s="62" t="str">
        <f>INDEX('Program Inputs'!$B$9:$B$28,MATCH(A251,'Program Inputs'!$A$9:$A$28,0))</f>
        <v>Other</v>
      </c>
      <c r="C251" s="29" t="s">
        <v>27</v>
      </c>
      <c r="D251" s="31">
        <f>SUMIFS('Program Inputs'!$K:$K,'Program Inputs'!$A:$A,'Program Qtrly'!$A251)</f>
        <v>0.05</v>
      </c>
      <c r="E251" s="31">
        <f>D251</f>
        <v>0.05</v>
      </c>
      <c r="F251" s="31">
        <f>E251</f>
        <v>0.05</v>
      </c>
      <c r="G251" s="31">
        <f>F251</f>
        <v>0.05</v>
      </c>
      <c r="H251" s="31">
        <f>G251</f>
        <v>0.05</v>
      </c>
      <c r="I251" s="31">
        <f>H251</f>
        <v>0.05</v>
      </c>
      <c r="J251" s="31">
        <f>I251</f>
        <v>0.05</v>
      </c>
      <c r="K251" s="31">
        <f>J251</f>
        <v>0.05</v>
      </c>
      <c r="L251" s="31">
        <f>K251</f>
        <v>0.05</v>
      </c>
      <c r="M251" s="31">
        <f>L251</f>
        <v>0.05</v>
      </c>
      <c r="N251" s="31">
        <f>M251</f>
        <v>0.05</v>
      </c>
      <c r="O251" s="31">
        <f>N251</f>
        <v>0.05</v>
      </c>
      <c r="P251" s="31">
        <f>O251</f>
        <v>0.05</v>
      </c>
      <c r="Q251" s="31">
        <f>P251</f>
        <v>0.05</v>
      </c>
      <c r="R251" s="31">
        <f>Q251</f>
        <v>0.05</v>
      </c>
      <c r="S251" s="31">
        <f>R251</f>
        <v>0.05</v>
      </c>
      <c r="T251" s="31">
        <f>S251</f>
        <v>0.05</v>
      </c>
      <c r="U251" s="31">
        <f>T251</f>
        <v>0.05</v>
      </c>
      <c r="V251" s="31">
        <f>U251</f>
        <v>0.05</v>
      </c>
      <c r="W251" s="31">
        <f>V251</f>
        <v>0.05</v>
      </c>
      <c r="X251" s="21"/>
      <c r="Y251" s="21"/>
      <c r="Z251" s="21"/>
    </row>
    <row r="252" spans="1:26" ht="15.75" customHeight="1" x14ac:dyDescent="0.45">
      <c r="A252" s="62" t="s">
        <v>176</v>
      </c>
      <c r="B252" s="62" t="str">
        <f>INDEX('Program Inputs'!$B$9:$B$28,MATCH(A252,'Program Inputs'!$A$9:$A$28,0))</f>
        <v>Other</v>
      </c>
      <c r="C252" s="43" t="s">
        <v>165</v>
      </c>
      <c r="D252" s="114">
        <f>D250+D251</f>
        <v>0.3</v>
      </c>
      <c r="E252" s="114">
        <f>E250+E251</f>
        <v>0.3</v>
      </c>
      <c r="F252" s="114">
        <f>F250+F251</f>
        <v>0.3</v>
      </c>
      <c r="G252" s="114">
        <f>G250+G251</f>
        <v>0.3</v>
      </c>
      <c r="H252" s="114">
        <f>H250+H251</f>
        <v>0.3</v>
      </c>
      <c r="I252" s="114">
        <f>I250+I251</f>
        <v>0.3</v>
      </c>
      <c r="J252" s="114">
        <f>J250+J251</f>
        <v>0.3</v>
      </c>
      <c r="K252" s="114">
        <f>K250+K251</f>
        <v>0.3</v>
      </c>
      <c r="L252" s="114">
        <f>L250+L251</f>
        <v>0.3</v>
      </c>
      <c r="M252" s="114">
        <f>M250+M251</f>
        <v>0.3</v>
      </c>
      <c r="N252" s="114">
        <f>N250+N251</f>
        <v>0.3</v>
      </c>
      <c r="O252" s="114">
        <f>O250+O251</f>
        <v>0.3</v>
      </c>
      <c r="P252" s="114">
        <f>P250+P251</f>
        <v>0.3</v>
      </c>
      <c r="Q252" s="114">
        <f>Q250+Q251</f>
        <v>0.3</v>
      </c>
      <c r="R252" s="114">
        <f>R250+R251</f>
        <v>0.3</v>
      </c>
      <c r="S252" s="114">
        <f>S250+S251</f>
        <v>0.3</v>
      </c>
      <c r="T252" s="114">
        <f>T250+T251</f>
        <v>0.3</v>
      </c>
      <c r="U252" s="114">
        <f>U250+U251</f>
        <v>0.3</v>
      </c>
      <c r="V252" s="114">
        <f>V250+V251</f>
        <v>0.3</v>
      </c>
      <c r="W252" s="114">
        <f>W250+W251</f>
        <v>0.3</v>
      </c>
      <c r="X252" s="21"/>
      <c r="Y252" s="21"/>
      <c r="Z252" s="21"/>
    </row>
    <row r="253" spans="1:26" ht="15.75" customHeight="1" x14ac:dyDescent="0.45">
      <c r="A253" s="62" t="s">
        <v>176</v>
      </c>
      <c r="B253" s="62" t="str">
        <f>INDEX('Program Inputs'!$B$9:$B$28,MATCH(A253,'Program Inputs'!$A$9:$A$28,0))</f>
        <v>Other</v>
      </c>
      <c r="C253" s="43" t="s">
        <v>168</v>
      </c>
      <c r="D253" s="41">
        <f>D247*(1-D249)*D250</f>
        <v>31.25</v>
      </c>
      <c r="E253" s="41">
        <f>E247*(1-E249)*E250</f>
        <v>31.25</v>
      </c>
      <c r="F253" s="41">
        <f>F247*(1-F249)*F250</f>
        <v>31.25</v>
      </c>
      <c r="G253" s="41">
        <f>G247*(1-G249)*G250</f>
        <v>31.25</v>
      </c>
      <c r="H253" s="41">
        <f>H247*(1-H249)*H250</f>
        <v>156.25</v>
      </c>
      <c r="I253" s="41">
        <f>I247*(1-I249)*I250</f>
        <v>156.25</v>
      </c>
      <c r="J253" s="41">
        <f>J247*(1-J249)*J250</f>
        <v>156.25</v>
      </c>
      <c r="K253" s="41">
        <f>K247*(1-K249)*K250</f>
        <v>156.25</v>
      </c>
      <c r="L253" s="41">
        <f>L247*(1-L249)*L250</f>
        <v>312.5</v>
      </c>
      <c r="M253" s="41">
        <f>M247*(1-M249)*M250</f>
        <v>312.5</v>
      </c>
      <c r="N253" s="41">
        <f>N247*(1-N249)*N250</f>
        <v>312.5</v>
      </c>
      <c r="O253" s="41">
        <f>O247*(1-O249)*O250</f>
        <v>312.5</v>
      </c>
      <c r="P253" s="41">
        <f>P247*(1-P249)*P250</f>
        <v>625</v>
      </c>
      <c r="Q253" s="41">
        <f>Q247*(1-Q249)*Q250</f>
        <v>625</v>
      </c>
      <c r="R253" s="41">
        <f>R247*(1-R249)*R250</f>
        <v>625</v>
      </c>
      <c r="S253" s="41">
        <f>S247*(1-S249)*S250</f>
        <v>625</v>
      </c>
      <c r="T253" s="41">
        <f>T247*(1-T249)*T250</f>
        <v>937.5</v>
      </c>
      <c r="U253" s="41">
        <f>U247*(1-U249)*U250</f>
        <v>937.5</v>
      </c>
      <c r="V253" s="41">
        <f>V247*(1-V249)*V250</f>
        <v>937.5</v>
      </c>
      <c r="W253" s="41">
        <f>W247*(1-W249)*W250</f>
        <v>937.5</v>
      </c>
      <c r="X253" s="21"/>
      <c r="Y253" s="21"/>
      <c r="Z253" s="21"/>
    </row>
    <row r="254" spans="1:26" ht="15.75" customHeight="1" x14ac:dyDescent="0.45">
      <c r="A254" s="62" t="s">
        <v>176</v>
      </c>
      <c r="B254" s="62" t="str">
        <f>INDEX('Program Inputs'!$B$9:$B$28,MATCH(A254,'Program Inputs'!$A$9:$A$28,0))</f>
        <v>Other</v>
      </c>
      <c r="C254" s="43" t="s">
        <v>167</v>
      </c>
      <c r="D254" s="41">
        <f>D251*D256</f>
        <v>6.25</v>
      </c>
      <c r="E254" s="41">
        <f>E251*E256</f>
        <v>6.25</v>
      </c>
      <c r="F254" s="41">
        <f>F251*F256</f>
        <v>6.25</v>
      </c>
      <c r="G254" s="41">
        <f>G251*G256</f>
        <v>6.25</v>
      </c>
      <c r="H254" s="41">
        <f>H251*H256</f>
        <v>31.25</v>
      </c>
      <c r="I254" s="41">
        <f>I251*I256</f>
        <v>31.25</v>
      </c>
      <c r="J254" s="41">
        <f>J251*J256</f>
        <v>31.25</v>
      </c>
      <c r="K254" s="41">
        <f>K251*K256</f>
        <v>31.25</v>
      </c>
      <c r="L254" s="41">
        <f>L251*L256</f>
        <v>62.5</v>
      </c>
      <c r="M254" s="41">
        <f>M251*M256</f>
        <v>62.5</v>
      </c>
      <c r="N254" s="41">
        <f>N251*N256</f>
        <v>62.5</v>
      </c>
      <c r="O254" s="41">
        <f>O251*O256</f>
        <v>62.5</v>
      </c>
      <c r="P254" s="41">
        <f>P251*P256</f>
        <v>125</v>
      </c>
      <c r="Q254" s="41">
        <f>Q251*Q256</f>
        <v>125</v>
      </c>
      <c r="R254" s="41">
        <f>R251*R256</f>
        <v>125</v>
      </c>
      <c r="S254" s="41">
        <f>S251*S256</f>
        <v>125</v>
      </c>
      <c r="T254" s="41">
        <f>T251*T256</f>
        <v>187.5</v>
      </c>
      <c r="U254" s="41">
        <f>U251*U256</f>
        <v>187.5</v>
      </c>
      <c r="V254" s="41">
        <f>V251*V256</f>
        <v>187.5</v>
      </c>
      <c r="W254" s="41">
        <f>W251*W256</f>
        <v>187.5</v>
      </c>
      <c r="X254" s="21"/>
      <c r="Y254" s="21"/>
      <c r="Z254" s="21"/>
    </row>
    <row r="255" spans="1:26" ht="15.75" customHeight="1" x14ac:dyDescent="0.45">
      <c r="A255" s="62" t="s">
        <v>176</v>
      </c>
      <c r="B255" s="62" t="str">
        <f>INDEX('Program Inputs'!$B$9:$B$28,MATCH(A255,'Program Inputs'!$A$9:$A$28,0))</f>
        <v>Other</v>
      </c>
      <c r="C255" s="43" t="s">
        <v>99</v>
      </c>
      <c r="D255" s="41">
        <f>D247*(1-D249)</f>
        <v>125</v>
      </c>
      <c r="E255" s="41">
        <f>E247*(1-E249)</f>
        <v>125</v>
      </c>
      <c r="F255" s="41">
        <f>F247*(1-F249)</f>
        <v>125</v>
      </c>
      <c r="G255" s="41">
        <f>G247*(1-G249)</f>
        <v>125</v>
      </c>
      <c r="H255" s="41">
        <f>H247*(1-H249)</f>
        <v>625</v>
      </c>
      <c r="I255" s="41">
        <f>I247*(1-I249)</f>
        <v>625</v>
      </c>
      <c r="J255" s="41">
        <f>J247*(1-J249)</f>
        <v>625</v>
      </c>
      <c r="K255" s="41">
        <f>K247*(1-K249)</f>
        <v>625</v>
      </c>
      <c r="L255" s="41">
        <f>L247*(1-L249)</f>
        <v>1250</v>
      </c>
      <c r="M255" s="41">
        <f>M247*(1-M249)</f>
        <v>1250</v>
      </c>
      <c r="N255" s="41">
        <f>N247*(1-N249)</f>
        <v>1250</v>
      </c>
      <c r="O255" s="41">
        <f>O247*(1-O249)</f>
        <v>1250</v>
      </c>
      <c r="P255" s="41">
        <f>P247*(1-P249)</f>
        <v>2500</v>
      </c>
      <c r="Q255" s="41">
        <f>Q247*(1-Q249)</f>
        <v>2500</v>
      </c>
      <c r="R255" s="41">
        <f>R247*(1-R249)</f>
        <v>2500</v>
      </c>
      <c r="S255" s="41">
        <f>S247*(1-S249)</f>
        <v>2500</v>
      </c>
      <c r="T255" s="41">
        <f>T247*(1-T249)</f>
        <v>3750</v>
      </c>
      <c r="U255" s="41">
        <f>U247*(1-U249)</f>
        <v>3750</v>
      </c>
      <c r="V255" s="41">
        <f>V247*(1-V249)</f>
        <v>3750</v>
      </c>
      <c r="W255" s="41">
        <f>W247*(1-W249)</f>
        <v>3750</v>
      </c>
      <c r="X255" s="21"/>
      <c r="Y255" s="21"/>
      <c r="Z255" s="21"/>
    </row>
    <row r="256" spans="1:26" ht="15.75" customHeight="1" x14ac:dyDescent="0.45">
      <c r="A256" s="62" t="s">
        <v>176</v>
      </c>
      <c r="B256" s="62" t="str">
        <f>INDEX('Program Inputs'!$B$9:$B$28,MATCH(A256,'Program Inputs'!$A$9:$A$28,0))</f>
        <v>Other</v>
      </c>
      <c r="C256" s="22" t="s">
        <v>527</v>
      </c>
      <c r="D256" s="32">
        <f>D247*D249</f>
        <v>125</v>
      </c>
      <c r="E256" s="32">
        <f>E247*E249</f>
        <v>125</v>
      </c>
      <c r="F256" s="32">
        <f>F247*F249</f>
        <v>125</v>
      </c>
      <c r="G256" s="32">
        <f>G247*G249</f>
        <v>125</v>
      </c>
      <c r="H256" s="32">
        <f>H247*H249</f>
        <v>625</v>
      </c>
      <c r="I256" s="32">
        <f>I247*I249</f>
        <v>625</v>
      </c>
      <c r="J256" s="32">
        <f>J247*J249</f>
        <v>625</v>
      </c>
      <c r="K256" s="32">
        <f>K247*K249</f>
        <v>625</v>
      </c>
      <c r="L256" s="32">
        <f>L247*L249</f>
        <v>1250</v>
      </c>
      <c r="M256" s="32">
        <f>M247*M249</f>
        <v>1250</v>
      </c>
      <c r="N256" s="32">
        <f>N247*N249</f>
        <v>1250</v>
      </c>
      <c r="O256" s="32">
        <f>O247*O249</f>
        <v>1250</v>
      </c>
      <c r="P256" s="32">
        <f>P247*P249</f>
        <v>2500</v>
      </c>
      <c r="Q256" s="32">
        <f>Q247*Q249</f>
        <v>2500</v>
      </c>
      <c r="R256" s="32">
        <f>R247*R249</f>
        <v>2500</v>
      </c>
      <c r="S256" s="32">
        <f>S247*S249</f>
        <v>2500</v>
      </c>
      <c r="T256" s="32">
        <f>T247*T249</f>
        <v>3750</v>
      </c>
      <c r="U256" s="32">
        <f>U247*U249</f>
        <v>3750</v>
      </c>
      <c r="V256" s="32">
        <f>V247*V249</f>
        <v>3750</v>
      </c>
      <c r="W256" s="32">
        <f>W247*W249</f>
        <v>3750</v>
      </c>
      <c r="X256" s="21"/>
      <c r="Y256" s="21"/>
      <c r="Z256" s="21"/>
    </row>
    <row r="257" spans="1:26" ht="15.75" customHeight="1" x14ac:dyDescent="0.45">
      <c r="A257" s="62" t="s">
        <v>176</v>
      </c>
      <c r="B257" s="62" t="str">
        <f>INDEX('Program Inputs'!$B$9:$B$28,MATCH(A257,'Program Inputs'!$A$9:$A$28,0))</f>
        <v>Other</v>
      </c>
      <c r="C257" s="22" t="s">
        <v>93</v>
      </c>
      <c r="D257" s="40">
        <f ca="1">'Prem Earn'!X236</f>
        <v>31.25</v>
      </c>
      <c r="E257" s="40">
        <f ca="1">'Prem Earn'!Y236</f>
        <v>93.75</v>
      </c>
      <c r="F257" s="40">
        <f ca="1">'Prem Earn'!Z236</f>
        <v>156.25</v>
      </c>
      <c r="G257" s="40">
        <f ca="1">'Prem Earn'!AA236</f>
        <v>218.75</v>
      </c>
      <c r="H257" s="40">
        <f ca="1">'Prem Earn'!AB236</f>
        <v>375</v>
      </c>
      <c r="I257" s="40">
        <f ca="1">'Prem Earn'!AC236</f>
        <v>625</v>
      </c>
      <c r="J257" s="40">
        <f ca="1">'Prem Earn'!AD236</f>
        <v>875</v>
      </c>
      <c r="K257" s="40">
        <f ca="1">'Prem Earn'!AE236</f>
        <v>1125</v>
      </c>
      <c r="L257" s="40">
        <f ca="1">'Prem Earn'!AF236</f>
        <v>1406.25</v>
      </c>
      <c r="M257" s="40">
        <f ca="1">'Prem Earn'!AG236</f>
        <v>1718.75</v>
      </c>
      <c r="N257" s="40">
        <f ca="1">'Prem Earn'!AH236</f>
        <v>2031.25</v>
      </c>
      <c r="O257" s="40">
        <f ca="1">'Prem Earn'!AI236</f>
        <v>2343.75</v>
      </c>
      <c r="P257" s="40">
        <f ca="1">'Prem Earn'!AJ236</f>
        <v>2812.5</v>
      </c>
      <c r="Q257" s="40">
        <f ca="1">'Prem Earn'!AK236</f>
        <v>3437.5</v>
      </c>
      <c r="R257" s="40">
        <f ca="1">'Prem Earn'!AL236</f>
        <v>4062.5</v>
      </c>
      <c r="S257" s="40">
        <f ca="1">'Prem Earn'!AM236</f>
        <v>4687.5</v>
      </c>
      <c r="T257" s="40">
        <f ca="1">'Prem Earn'!AN236</f>
        <v>5312.5</v>
      </c>
      <c r="U257" s="40">
        <f ca="1">'Prem Earn'!AO236</f>
        <v>5937.5</v>
      </c>
      <c r="V257" s="40">
        <f ca="1">'Prem Earn'!AP236</f>
        <v>6562.5</v>
      </c>
      <c r="W257" s="40">
        <f ca="1">'Prem Earn'!AQ236</f>
        <v>7187.5</v>
      </c>
      <c r="X257" s="21"/>
      <c r="Y257" s="21"/>
      <c r="Z257" s="21"/>
    </row>
    <row r="258" spans="1:26" ht="15.75" customHeight="1" x14ac:dyDescent="0.45">
      <c r="A258" s="62" t="s">
        <v>176</v>
      </c>
      <c r="B258" s="62" t="str">
        <f>INDEX('Program Inputs'!$B$9:$B$28,MATCH(A258,'Program Inputs'!$A$9:$A$28,0))</f>
        <v>Other</v>
      </c>
      <c r="C258" s="42" t="s">
        <v>522</v>
      </c>
      <c r="D258" s="41">
        <f>SUM($D247:D247)</f>
        <v>250</v>
      </c>
      <c r="E258" s="41">
        <f>SUM($D247:E247)</f>
        <v>500</v>
      </c>
      <c r="F258" s="41">
        <f>SUM($D247:F247)</f>
        <v>750</v>
      </c>
      <c r="G258" s="41">
        <f>SUM($D247:G247)</f>
        <v>1000</v>
      </c>
      <c r="H258" s="41">
        <f>SUM($D247:H247)</f>
        <v>2250</v>
      </c>
      <c r="I258" s="41">
        <f>SUM($D247:I247)</f>
        <v>3500</v>
      </c>
      <c r="J258" s="41">
        <f>SUM($D247:J247)</f>
        <v>4750</v>
      </c>
      <c r="K258" s="41">
        <f>SUM($D247:K247)</f>
        <v>6000</v>
      </c>
      <c r="L258" s="41">
        <f>SUM($D247:L247)</f>
        <v>8500</v>
      </c>
      <c r="M258" s="41">
        <f>SUM($D247:M247)</f>
        <v>11000</v>
      </c>
      <c r="N258" s="41">
        <f>SUM($D247:N247)</f>
        <v>13500</v>
      </c>
      <c r="O258" s="41">
        <f>SUM($D247:O247)</f>
        <v>16000</v>
      </c>
      <c r="P258" s="41">
        <f>SUM($D247:P247)</f>
        <v>21000</v>
      </c>
      <c r="Q258" s="41">
        <f>SUM($D247:Q247)</f>
        <v>26000</v>
      </c>
      <c r="R258" s="41">
        <f>SUM($D247:R247)</f>
        <v>31000</v>
      </c>
      <c r="S258" s="41">
        <f>SUM($D247:S247)</f>
        <v>36000</v>
      </c>
      <c r="T258" s="41">
        <f>SUM($D247:T247)</f>
        <v>43500</v>
      </c>
      <c r="U258" s="41">
        <f>SUM($D247:U247)</f>
        <v>51000</v>
      </c>
      <c r="V258" s="41">
        <f>SUM($D247:V247)</f>
        <v>58500</v>
      </c>
      <c r="W258" s="41">
        <f>SUM($D247:W247)</f>
        <v>66000</v>
      </c>
      <c r="X258" s="21"/>
      <c r="Y258" s="21"/>
      <c r="Z258" s="21"/>
    </row>
    <row r="259" spans="1:26" ht="15.75" customHeight="1" x14ac:dyDescent="0.45">
      <c r="A259" s="62" t="s">
        <v>176</v>
      </c>
      <c r="B259" s="62" t="str">
        <f>INDEX('Program Inputs'!$B$9:$B$28,MATCH(A259,'Program Inputs'!$A$9:$A$28,0))</f>
        <v>Other</v>
      </c>
      <c r="C259" s="42" t="s">
        <v>523</v>
      </c>
      <c r="D259" s="41">
        <f ca="1">SUM($D257:D257)</f>
        <v>31.25</v>
      </c>
      <c r="E259" s="41">
        <f ca="1">SUM($D257:E257)</f>
        <v>125</v>
      </c>
      <c r="F259" s="41">
        <f ca="1">SUM($D257:F257)</f>
        <v>281.25</v>
      </c>
      <c r="G259" s="41">
        <f ca="1">SUM($D257:G257)</f>
        <v>500</v>
      </c>
      <c r="H259" s="41">
        <f ca="1">SUM($D257:H257)</f>
        <v>875</v>
      </c>
      <c r="I259" s="41">
        <f ca="1">SUM($D257:I257)</f>
        <v>1500</v>
      </c>
      <c r="J259" s="41">
        <f ca="1">SUM($D257:J257)</f>
        <v>2375</v>
      </c>
      <c r="K259" s="41">
        <f ca="1">SUM($D257:K257)</f>
        <v>3500</v>
      </c>
      <c r="L259" s="41">
        <f ca="1">SUM($D257:L257)</f>
        <v>4906.25</v>
      </c>
      <c r="M259" s="41">
        <f ca="1">SUM($D257:M257)</f>
        <v>6625</v>
      </c>
      <c r="N259" s="41">
        <f ca="1">SUM($D257:N257)</f>
        <v>8656.25</v>
      </c>
      <c r="O259" s="41">
        <f ca="1">SUM($D257:O257)</f>
        <v>11000</v>
      </c>
      <c r="P259" s="41">
        <f ca="1">SUM($D257:P257)</f>
        <v>13812.5</v>
      </c>
      <c r="Q259" s="41">
        <f ca="1">SUM($D257:Q257)</f>
        <v>17250</v>
      </c>
      <c r="R259" s="41">
        <f ca="1">SUM($D257:R257)</f>
        <v>21312.5</v>
      </c>
      <c r="S259" s="41">
        <f ca="1">SUM($D257:S257)</f>
        <v>26000</v>
      </c>
      <c r="T259" s="41">
        <f ca="1">SUM($D257:T257)</f>
        <v>31312.5</v>
      </c>
      <c r="U259" s="41">
        <f ca="1">SUM($D257:U257)</f>
        <v>37250</v>
      </c>
      <c r="V259" s="41">
        <f ca="1">SUM($D257:V257)</f>
        <v>43812.5</v>
      </c>
      <c r="W259" s="41">
        <f ca="1">SUM($D257:W257)</f>
        <v>51000</v>
      </c>
      <c r="X259" s="21"/>
      <c r="Y259" s="21"/>
      <c r="Z259" s="21"/>
    </row>
    <row r="260" spans="1:26" ht="15.75" customHeight="1" x14ac:dyDescent="0.45">
      <c r="A260" s="62" t="s">
        <v>176</v>
      </c>
      <c r="B260" s="62" t="str">
        <f>INDEX('Program Inputs'!$B$9:$B$28,MATCH(A260,'Program Inputs'!$A$9:$A$28,0))</f>
        <v>Other</v>
      </c>
      <c r="C260" s="42" t="s">
        <v>525</v>
      </c>
      <c r="D260" s="41">
        <f ca="1">D258-D259</f>
        <v>218.75</v>
      </c>
      <c r="E260" s="41">
        <f ca="1">E258-E259</f>
        <v>375</v>
      </c>
      <c r="F260" s="41">
        <f ca="1">F258-F259</f>
        <v>468.75</v>
      </c>
      <c r="G260" s="41">
        <f ca="1">G258-G259</f>
        <v>500</v>
      </c>
      <c r="H260" s="41">
        <f ca="1">H258-H259</f>
        <v>1375</v>
      </c>
      <c r="I260" s="41">
        <f ca="1">I258-I259</f>
        <v>2000</v>
      </c>
      <c r="J260" s="41">
        <f ca="1">J258-J259</f>
        <v>2375</v>
      </c>
      <c r="K260" s="41">
        <f ca="1">K258-K259</f>
        <v>2500</v>
      </c>
      <c r="L260" s="41">
        <f ca="1">L258-L259</f>
        <v>3593.75</v>
      </c>
      <c r="M260" s="41">
        <f ca="1">M258-M259</f>
        <v>4375</v>
      </c>
      <c r="N260" s="41">
        <f ca="1">N258-N259</f>
        <v>4843.75</v>
      </c>
      <c r="O260" s="41">
        <f ca="1">O258-O259</f>
        <v>5000</v>
      </c>
      <c r="P260" s="41">
        <f ca="1">P258-P259</f>
        <v>7187.5</v>
      </c>
      <c r="Q260" s="41">
        <f ca="1">Q258-Q259</f>
        <v>8750</v>
      </c>
      <c r="R260" s="41">
        <f ca="1">R258-R259</f>
        <v>9687.5</v>
      </c>
      <c r="S260" s="41">
        <f ca="1">S258-S259</f>
        <v>10000</v>
      </c>
      <c r="T260" s="41">
        <f ca="1">T258-T259</f>
        <v>12187.5</v>
      </c>
      <c r="U260" s="41">
        <f ca="1">U258-U259</f>
        <v>13750</v>
      </c>
      <c r="V260" s="41">
        <f ca="1">V258-V259</f>
        <v>14687.5</v>
      </c>
      <c r="W260" s="41">
        <f ca="1">W258-W259</f>
        <v>15000</v>
      </c>
      <c r="X260" s="152"/>
      <c r="Y260" s="21"/>
      <c r="Z260" s="21"/>
    </row>
    <row r="261" spans="1:26" ht="15.75" customHeight="1" x14ac:dyDescent="0.45">
      <c r="A261" s="62" t="s">
        <v>176</v>
      </c>
      <c r="B261" s="62" t="str">
        <f>INDEX('Program Inputs'!$B$9:$B$28,MATCH(A261,'Program Inputs'!$A$9:$A$28,0))</f>
        <v>Other</v>
      </c>
      <c r="C261" s="42" t="s">
        <v>524</v>
      </c>
      <c r="D261" s="41">
        <f ca="1">D260-D266</f>
        <v>109.375</v>
      </c>
      <c r="E261" s="41">
        <f ca="1">E260-E266</f>
        <v>187.5</v>
      </c>
      <c r="F261" s="41">
        <f ca="1">F260-F266</f>
        <v>234.375</v>
      </c>
      <c r="G261" s="41">
        <f ca="1">G260-G266</f>
        <v>250</v>
      </c>
      <c r="H261" s="41">
        <f ca="1">H260-H266</f>
        <v>687.5</v>
      </c>
      <c r="I261" s="41">
        <f ca="1">I260-I266</f>
        <v>1000</v>
      </c>
      <c r="J261" s="41">
        <f ca="1">J260-J266</f>
        <v>1187.5</v>
      </c>
      <c r="K261" s="41">
        <f ca="1">K260-K266</f>
        <v>1250</v>
      </c>
      <c r="L261" s="41">
        <f ca="1">L260-L266</f>
        <v>1796.875</v>
      </c>
      <c r="M261" s="41">
        <f ca="1">M260-M266</f>
        <v>2187.5</v>
      </c>
      <c r="N261" s="41">
        <f ca="1">N260-N266</f>
        <v>2421.875</v>
      </c>
      <c r="O261" s="41">
        <f ca="1">O260-O266</f>
        <v>2500</v>
      </c>
      <c r="P261" s="41">
        <f ca="1">P260-P266</f>
        <v>3593.75</v>
      </c>
      <c r="Q261" s="41">
        <f ca="1">Q260-Q266</f>
        <v>4375</v>
      </c>
      <c r="R261" s="41">
        <f ca="1">R260-R266</f>
        <v>4843.75</v>
      </c>
      <c r="S261" s="41">
        <f ca="1">S260-S266</f>
        <v>5000</v>
      </c>
      <c r="T261" s="41">
        <f ca="1">T260-T266</f>
        <v>6093.75</v>
      </c>
      <c r="U261" s="41">
        <f ca="1">U260-U266</f>
        <v>6875</v>
      </c>
      <c r="V261" s="41">
        <f ca="1">V260-V266</f>
        <v>7343.75</v>
      </c>
      <c r="W261" s="41">
        <f ca="1">W260-W266</f>
        <v>7500</v>
      </c>
      <c r="X261" s="152"/>
      <c r="Y261" s="21"/>
      <c r="Z261" s="21"/>
    </row>
    <row r="262" spans="1:26" ht="15.75" customHeight="1" x14ac:dyDescent="0.45">
      <c r="A262" s="62" t="s">
        <v>176</v>
      </c>
      <c r="B262" s="62" t="str">
        <f>INDEX('Program Inputs'!$B$9:$B$28,MATCH(A262,'Program Inputs'!$A$9:$A$28,0))</f>
        <v>Other</v>
      </c>
      <c r="C262" s="42" t="s">
        <v>94</v>
      </c>
      <c r="D262" s="41">
        <f ca="1">'Prem Earn'!B236</f>
        <v>15.625</v>
      </c>
      <c r="E262" s="41">
        <f ca="1">'Prem Earn'!C236</f>
        <v>46.875</v>
      </c>
      <c r="F262" s="41">
        <f ca="1">'Prem Earn'!D236</f>
        <v>78.125</v>
      </c>
      <c r="G262" s="41">
        <f ca="1">'Prem Earn'!E236</f>
        <v>109.375</v>
      </c>
      <c r="H262" s="41">
        <f ca="1">'Prem Earn'!F236</f>
        <v>187.5</v>
      </c>
      <c r="I262" s="41">
        <f ca="1">'Prem Earn'!G236</f>
        <v>312.5</v>
      </c>
      <c r="J262" s="41">
        <f ca="1">'Prem Earn'!H236</f>
        <v>437.5</v>
      </c>
      <c r="K262" s="41">
        <f ca="1">'Prem Earn'!I236</f>
        <v>562.5</v>
      </c>
      <c r="L262" s="41">
        <f ca="1">'Prem Earn'!J236</f>
        <v>703.125</v>
      </c>
      <c r="M262" s="41">
        <f ca="1">'Prem Earn'!K236</f>
        <v>859.375</v>
      </c>
      <c r="N262" s="41">
        <f ca="1">'Prem Earn'!L236</f>
        <v>1015.625</v>
      </c>
      <c r="O262" s="41">
        <f ca="1">'Prem Earn'!M236</f>
        <v>1171.875</v>
      </c>
      <c r="P262" s="41">
        <f ca="1">'Prem Earn'!N236</f>
        <v>1406.25</v>
      </c>
      <c r="Q262" s="41">
        <f ca="1">'Prem Earn'!O236</f>
        <v>1718.75</v>
      </c>
      <c r="R262" s="41">
        <f ca="1">'Prem Earn'!P236</f>
        <v>2031.25</v>
      </c>
      <c r="S262" s="41">
        <f ca="1">'Prem Earn'!Q236</f>
        <v>2343.75</v>
      </c>
      <c r="T262" s="41">
        <f ca="1">'Prem Earn'!R236</f>
        <v>2656.25</v>
      </c>
      <c r="U262" s="41">
        <f ca="1">'Prem Earn'!S236</f>
        <v>2968.75</v>
      </c>
      <c r="V262" s="41">
        <f ca="1">'Prem Earn'!T236</f>
        <v>3281.25</v>
      </c>
      <c r="W262" s="41">
        <f ca="1">'Prem Earn'!U236</f>
        <v>3593.75</v>
      </c>
      <c r="X262" s="21"/>
      <c r="Y262" s="21"/>
      <c r="Z262" s="21"/>
    </row>
    <row r="263" spans="1:26" ht="15.75" customHeight="1" x14ac:dyDescent="0.45">
      <c r="A263" s="62" t="s">
        <v>176</v>
      </c>
      <c r="B263" s="62" t="str">
        <f>INDEX('Program Inputs'!$B$9:$B$28,MATCH(A263,'Program Inputs'!$A$9:$A$28,0))</f>
        <v>Other</v>
      </c>
      <c r="C263" s="42" t="s">
        <v>8</v>
      </c>
      <c r="D263" s="41">
        <f ca="1">D262*D248</f>
        <v>7.8125</v>
      </c>
      <c r="E263" s="41">
        <f ca="1">E262*E248</f>
        <v>23.4375</v>
      </c>
      <c r="F263" s="41">
        <f ca="1">F262*F248</f>
        <v>39.0625</v>
      </c>
      <c r="G263" s="41">
        <f ca="1">G262*G248</f>
        <v>54.6875</v>
      </c>
      <c r="H263" s="41">
        <f ca="1">H262*H248</f>
        <v>93.75</v>
      </c>
      <c r="I263" s="41">
        <f ca="1">I262*I248</f>
        <v>156.25</v>
      </c>
      <c r="J263" s="41">
        <f ca="1">J262*J248</f>
        <v>218.75</v>
      </c>
      <c r="K263" s="41">
        <f ca="1">K262*K248</f>
        <v>281.25</v>
      </c>
      <c r="L263" s="41">
        <f ca="1">L262*L248</f>
        <v>351.5625</v>
      </c>
      <c r="M263" s="41">
        <f ca="1">M262*M248</f>
        <v>429.6875</v>
      </c>
      <c r="N263" s="41">
        <f ca="1">N262*N248</f>
        <v>507.8125</v>
      </c>
      <c r="O263" s="41">
        <f ca="1">O262*O248</f>
        <v>585.9375</v>
      </c>
      <c r="P263" s="41">
        <f ca="1">P262*P248</f>
        <v>703.125</v>
      </c>
      <c r="Q263" s="41">
        <f ca="1">Q262*Q248</f>
        <v>859.375</v>
      </c>
      <c r="R263" s="41">
        <f ca="1">R262*R248</f>
        <v>1015.625</v>
      </c>
      <c r="S263" s="41">
        <f ca="1">S262*S248</f>
        <v>1171.875</v>
      </c>
      <c r="T263" s="41">
        <f ca="1">T262*T248</f>
        <v>1328.125</v>
      </c>
      <c r="U263" s="41">
        <f ca="1">U262*U248</f>
        <v>1484.375</v>
      </c>
      <c r="V263" s="41">
        <f ca="1">V262*V248</f>
        <v>1640.625</v>
      </c>
      <c r="W263" s="41">
        <f ca="1">W262*W248</f>
        <v>1796.875</v>
      </c>
      <c r="X263" s="21"/>
      <c r="Y263" s="21"/>
      <c r="Z263" s="21"/>
    </row>
    <row r="264" spans="1:26" ht="15.75" customHeight="1" x14ac:dyDescent="0.45">
      <c r="A264" s="62" t="s">
        <v>176</v>
      </c>
      <c r="B264" s="62" t="str">
        <f>INDEX('Program Inputs'!$B$9:$B$28,MATCH(A264,'Program Inputs'!$A$9:$A$28,0))</f>
        <v>Other</v>
      </c>
      <c r="C264" s="42" t="s">
        <v>183</v>
      </c>
      <c r="D264" s="41">
        <f>SUM($D255:D255)</f>
        <v>125</v>
      </c>
      <c r="E264" s="41">
        <f>SUM($D255:E255)</f>
        <v>250</v>
      </c>
      <c r="F264" s="41">
        <f>SUM($D255:F255)</f>
        <v>375</v>
      </c>
      <c r="G264" s="41">
        <f>SUM($D255:G255)</f>
        <v>500</v>
      </c>
      <c r="H264" s="41">
        <f>SUM($D255:H255)</f>
        <v>1125</v>
      </c>
      <c r="I264" s="41">
        <f>SUM($D255:I255)</f>
        <v>1750</v>
      </c>
      <c r="J264" s="41">
        <f>SUM($D255:J255)</f>
        <v>2375</v>
      </c>
      <c r="K264" s="41">
        <f>SUM($D255:K255)</f>
        <v>3000</v>
      </c>
      <c r="L264" s="41">
        <f>SUM($D255:L255)</f>
        <v>4250</v>
      </c>
      <c r="M264" s="41">
        <f>SUM($D255:M255)</f>
        <v>5500</v>
      </c>
      <c r="N264" s="41">
        <f>SUM($D255:N255)</f>
        <v>6750</v>
      </c>
      <c r="O264" s="41">
        <f>SUM($D255:O255)</f>
        <v>8000</v>
      </c>
      <c r="P264" s="41">
        <f>SUM($D255:P255)</f>
        <v>10500</v>
      </c>
      <c r="Q264" s="41">
        <f>SUM($D255:Q255)</f>
        <v>13000</v>
      </c>
      <c r="R264" s="41">
        <f>SUM($D255:R255)</f>
        <v>15500</v>
      </c>
      <c r="S264" s="41">
        <f>SUM($D255:S255)</f>
        <v>18000</v>
      </c>
      <c r="T264" s="41">
        <f>SUM($D255:T255)</f>
        <v>21750</v>
      </c>
      <c r="U264" s="41">
        <f>SUM($D255:U255)</f>
        <v>25500</v>
      </c>
      <c r="V264" s="41">
        <f>SUM($D255:V255)</f>
        <v>29250</v>
      </c>
      <c r="W264" s="41">
        <f>SUM($D255:W255)</f>
        <v>33000</v>
      </c>
      <c r="X264" s="21"/>
      <c r="Y264" s="21"/>
      <c r="Z264" s="21"/>
    </row>
    <row r="265" spans="1:26" ht="15.75" customHeight="1" x14ac:dyDescent="0.45">
      <c r="A265" s="62" t="s">
        <v>176</v>
      </c>
      <c r="B265" s="62" t="str">
        <f>INDEX('Program Inputs'!$B$9:$B$28,MATCH(A265,'Program Inputs'!$A$9:$A$28,0))</f>
        <v>Other</v>
      </c>
      <c r="C265" s="42" t="s">
        <v>184</v>
      </c>
      <c r="D265" s="41">
        <f ca="1">SUM($D262:D262)</f>
        <v>15.625</v>
      </c>
      <c r="E265" s="41">
        <f ca="1">SUM($D262:E262)</f>
        <v>62.5</v>
      </c>
      <c r="F265" s="41">
        <f ca="1">SUM($D262:F262)</f>
        <v>140.625</v>
      </c>
      <c r="G265" s="41">
        <f ca="1">SUM($D262:G262)</f>
        <v>250</v>
      </c>
      <c r="H265" s="41">
        <f ca="1">SUM($D262:H262)</f>
        <v>437.5</v>
      </c>
      <c r="I265" s="41">
        <f ca="1">SUM($D262:I262)</f>
        <v>750</v>
      </c>
      <c r="J265" s="41">
        <f ca="1">SUM($D262:J262)</f>
        <v>1187.5</v>
      </c>
      <c r="K265" s="41">
        <f ca="1">SUM($D262:K262)</f>
        <v>1750</v>
      </c>
      <c r="L265" s="41">
        <f ca="1">SUM($D262:L262)</f>
        <v>2453.125</v>
      </c>
      <c r="M265" s="41">
        <f ca="1">SUM($D262:M262)</f>
        <v>3312.5</v>
      </c>
      <c r="N265" s="41">
        <f ca="1">SUM($D262:N262)</f>
        <v>4328.125</v>
      </c>
      <c r="O265" s="41">
        <f ca="1">SUM($D262:O262)</f>
        <v>5500</v>
      </c>
      <c r="P265" s="41">
        <f ca="1">SUM($D262:P262)</f>
        <v>6906.25</v>
      </c>
      <c r="Q265" s="41">
        <f ca="1">SUM($D262:Q262)</f>
        <v>8625</v>
      </c>
      <c r="R265" s="41">
        <f ca="1">SUM($D262:R262)</f>
        <v>10656.25</v>
      </c>
      <c r="S265" s="41">
        <f ca="1">SUM($D262:S262)</f>
        <v>13000</v>
      </c>
      <c r="T265" s="41">
        <f ca="1">SUM($D262:T262)</f>
        <v>15656.25</v>
      </c>
      <c r="U265" s="41">
        <f ca="1">SUM($D262:U262)</f>
        <v>18625</v>
      </c>
      <c r="V265" s="41">
        <f ca="1">SUM($D262:V262)</f>
        <v>21906.25</v>
      </c>
      <c r="W265" s="41">
        <f ca="1">SUM($D262:W262)</f>
        <v>25500</v>
      </c>
      <c r="X265" s="21"/>
      <c r="Y265" s="21"/>
      <c r="Z265" s="21"/>
    </row>
    <row r="266" spans="1:26" ht="15.75" customHeight="1" x14ac:dyDescent="0.45">
      <c r="A266" s="62" t="s">
        <v>176</v>
      </c>
      <c r="B266" s="62" t="str">
        <f>INDEX('Program Inputs'!$B$9:$B$28,MATCH(A266,'Program Inputs'!$A$9:$A$28,0))</f>
        <v>Other</v>
      </c>
      <c r="C266" s="42" t="s">
        <v>526</v>
      </c>
      <c r="D266" s="41">
        <f ca="1">D264-D265</f>
        <v>109.375</v>
      </c>
      <c r="E266" s="41">
        <f ca="1">E264-E265</f>
        <v>187.5</v>
      </c>
      <c r="F266" s="41">
        <f ca="1">F264-F265</f>
        <v>234.375</v>
      </c>
      <c r="G266" s="41">
        <f ca="1">G264-G265</f>
        <v>250</v>
      </c>
      <c r="H266" s="41">
        <f ca="1">H264-H265</f>
        <v>687.5</v>
      </c>
      <c r="I266" s="41">
        <f ca="1">I264-I265</f>
        <v>1000</v>
      </c>
      <c r="J266" s="41">
        <f ca="1">J264-J265</f>
        <v>1187.5</v>
      </c>
      <c r="K266" s="41">
        <f ca="1">K264-K265</f>
        <v>1250</v>
      </c>
      <c r="L266" s="41">
        <f ca="1">L264-L265</f>
        <v>1796.875</v>
      </c>
      <c r="M266" s="41">
        <f ca="1">M264-M265</f>
        <v>2187.5</v>
      </c>
      <c r="N266" s="41">
        <f ca="1">N264-N265</f>
        <v>2421.875</v>
      </c>
      <c r="O266" s="41">
        <f ca="1">O264-O265</f>
        <v>2500</v>
      </c>
      <c r="P266" s="41">
        <f ca="1">P264-P265</f>
        <v>3593.75</v>
      </c>
      <c r="Q266" s="41">
        <f ca="1">Q264-Q265</f>
        <v>4375</v>
      </c>
      <c r="R266" s="41">
        <f ca="1">R264-R265</f>
        <v>4843.75</v>
      </c>
      <c r="S266" s="41">
        <f ca="1">S264-S265</f>
        <v>5000</v>
      </c>
      <c r="T266" s="41">
        <f ca="1">T264-T265</f>
        <v>6093.75</v>
      </c>
      <c r="U266" s="41">
        <f ca="1">U264-U265</f>
        <v>6875</v>
      </c>
      <c r="V266" s="41">
        <f ca="1">V264-V265</f>
        <v>7343.75</v>
      </c>
      <c r="W266" s="41">
        <f ca="1">W264-W265</f>
        <v>7500</v>
      </c>
      <c r="X266" s="152"/>
      <c r="Y266" s="21"/>
      <c r="Z266" s="21"/>
    </row>
    <row r="267" spans="1:26" ht="15.75" customHeight="1" x14ac:dyDescent="0.45">
      <c r="A267" s="140" t="s">
        <v>177</v>
      </c>
      <c r="B267" s="140">
        <f>INDEX('Program Inputs'!$B$9:$B$28,MATCH(A267,'Program Inputs'!$A$9:$A$28,0))</f>
        <v>0</v>
      </c>
      <c r="C267" s="141" t="s">
        <v>91</v>
      </c>
      <c r="D267" s="142">
        <f>SUMIFS('Program Inputs'!$C:$C,'Program Inputs'!$A:$A,'Program Qtrly'!$A267)/4</f>
        <v>0</v>
      </c>
      <c r="E267" s="142">
        <f>SUMIFS('Program Inputs'!$C:$C,'Program Inputs'!$A:$A,'Program Qtrly'!$A267)/4</f>
        <v>0</v>
      </c>
      <c r="F267" s="142">
        <f>SUMIFS('Program Inputs'!$C:$C,'Program Inputs'!$A:$A,'Program Qtrly'!$A267)/4</f>
        <v>0</v>
      </c>
      <c r="G267" s="142">
        <f>SUMIFS('Program Inputs'!$C:$C,'Program Inputs'!$A:$A,'Program Qtrly'!$A267)/4</f>
        <v>0</v>
      </c>
      <c r="H267" s="142">
        <f>SUMIFS('Program Inputs'!$D:$D,'Program Inputs'!$A:$A,'Program Qtrly'!$A267)/4</f>
        <v>0</v>
      </c>
      <c r="I267" s="142">
        <f>SUMIFS('Program Inputs'!$D:$D,'Program Inputs'!$A:$A,'Program Qtrly'!$A267)/4</f>
        <v>0</v>
      </c>
      <c r="J267" s="142">
        <f>SUMIFS('Program Inputs'!$D:$D,'Program Inputs'!$A:$A,'Program Qtrly'!$A267)/4</f>
        <v>0</v>
      </c>
      <c r="K267" s="142">
        <f>SUMIFS('Program Inputs'!$D:$D,'Program Inputs'!$A:$A,'Program Qtrly'!$A267)/4</f>
        <v>0</v>
      </c>
      <c r="L267" s="142">
        <f>SUMIFS('Program Inputs'!$E:$E,'Program Inputs'!$A:$A,'Program Qtrly'!$A267)/4</f>
        <v>0</v>
      </c>
      <c r="M267" s="142">
        <f>SUMIFS('Program Inputs'!$E:$E,'Program Inputs'!$A:$A,'Program Qtrly'!$A267)/4</f>
        <v>0</v>
      </c>
      <c r="N267" s="142">
        <f>SUMIFS('Program Inputs'!$E:$E,'Program Inputs'!$A:$A,'Program Qtrly'!$A267)/4</f>
        <v>0</v>
      </c>
      <c r="O267" s="142">
        <f>SUMIFS('Program Inputs'!$E:$E,'Program Inputs'!$A:$A,'Program Qtrly'!$A267)/4</f>
        <v>0</v>
      </c>
      <c r="P267" s="142">
        <f>SUMIFS('Program Inputs'!$F:$F,'Program Inputs'!$A:$A,'Program Qtrly'!$A267)/4</f>
        <v>0</v>
      </c>
      <c r="Q267" s="142">
        <f>SUMIFS('Program Inputs'!$F:$F,'Program Inputs'!$A:$A,'Program Qtrly'!$A267)/4</f>
        <v>0</v>
      </c>
      <c r="R267" s="142">
        <f>SUMIFS('Program Inputs'!$F:$F,'Program Inputs'!$A:$A,'Program Qtrly'!$A267)/4</f>
        <v>0</v>
      </c>
      <c r="S267" s="142">
        <f>SUMIFS('Program Inputs'!$F:$F,'Program Inputs'!$A:$A,'Program Qtrly'!$A267)/4</f>
        <v>0</v>
      </c>
      <c r="T267" s="142">
        <f>SUMIFS('Program Inputs'!$G:$G,'Program Inputs'!$A:$A,'Program Qtrly'!$A267)/4</f>
        <v>0</v>
      </c>
      <c r="U267" s="142">
        <f>SUMIFS('Program Inputs'!$G:$G,'Program Inputs'!$A:$A,'Program Qtrly'!$A267)/4</f>
        <v>0</v>
      </c>
      <c r="V267" s="142">
        <f>SUMIFS('Program Inputs'!$G:$G,'Program Inputs'!$A:$A,'Program Qtrly'!$A267)/4</f>
        <v>0</v>
      </c>
      <c r="W267" s="142">
        <f>SUMIFS('Program Inputs'!$G:$G,'Program Inputs'!$A:$A,'Program Qtrly'!$A267)/4</f>
        <v>0</v>
      </c>
      <c r="X267" s="21"/>
      <c r="Y267" s="21"/>
      <c r="Z267" s="21"/>
    </row>
    <row r="268" spans="1:26" ht="15.75" customHeight="1" x14ac:dyDescent="0.45">
      <c r="A268" s="62" t="s">
        <v>177</v>
      </c>
      <c r="B268" s="62">
        <f>INDEX('Program Inputs'!$B$9:$B$28,MATCH(A268,'Program Inputs'!$A$9:$A$28,0))</f>
        <v>0</v>
      </c>
      <c r="C268" s="29" t="s">
        <v>92</v>
      </c>
      <c r="D268" s="31">
        <f>SUMIFS('Program Inputs'!$H:$H,'Program Inputs'!$A:$A,'Program Qtrly'!$A268)</f>
        <v>0</v>
      </c>
      <c r="E268" s="31">
        <f>D268</f>
        <v>0</v>
      </c>
      <c r="F268" s="31">
        <f>E268</f>
        <v>0</v>
      </c>
      <c r="G268" s="31">
        <f>F268</f>
        <v>0</v>
      </c>
      <c r="H268" s="31">
        <f>G268</f>
        <v>0</v>
      </c>
      <c r="I268" s="31">
        <f>H268</f>
        <v>0</v>
      </c>
      <c r="J268" s="31">
        <f>I268</f>
        <v>0</v>
      </c>
      <c r="K268" s="31">
        <f>J268</f>
        <v>0</v>
      </c>
      <c r="L268" s="31">
        <f>K268</f>
        <v>0</v>
      </c>
      <c r="M268" s="31">
        <f>L268</f>
        <v>0</v>
      </c>
      <c r="N268" s="31">
        <f>M268</f>
        <v>0</v>
      </c>
      <c r="O268" s="31">
        <f>N268</f>
        <v>0</v>
      </c>
      <c r="P268" s="31">
        <f>O268</f>
        <v>0</v>
      </c>
      <c r="Q268" s="31">
        <f>P268</f>
        <v>0</v>
      </c>
      <c r="R268" s="31">
        <f>Q268</f>
        <v>0</v>
      </c>
      <c r="S268" s="31">
        <f>R268</f>
        <v>0</v>
      </c>
      <c r="T268" s="31">
        <f>S268</f>
        <v>0</v>
      </c>
      <c r="U268" s="31">
        <f>T268</f>
        <v>0</v>
      </c>
      <c r="V268" s="31">
        <f>U268</f>
        <v>0</v>
      </c>
      <c r="W268" s="31">
        <f>V268</f>
        <v>0</v>
      </c>
      <c r="X268" s="21"/>
      <c r="Y268" s="21"/>
      <c r="Z268" s="21"/>
    </row>
    <row r="269" spans="1:26" ht="15.75" customHeight="1" x14ac:dyDescent="0.45">
      <c r="A269" s="62" t="s">
        <v>177</v>
      </c>
      <c r="B269" s="62">
        <f>INDEX('Program Inputs'!$B$9:$B$28,MATCH(A269,'Program Inputs'!$A$9:$A$28,0))</f>
        <v>0</v>
      </c>
      <c r="C269" s="43" t="s">
        <v>96</v>
      </c>
      <c r="D269" s="31">
        <f>SUMIFS('Program Inputs'!$I:$I,'Program Inputs'!$A:$A,'Program Qtrly'!$A269)</f>
        <v>0</v>
      </c>
      <c r="E269" s="31">
        <f>D269</f>
        <v>0</v>
      </c>
      <c r="F269" s="31">
        <f>E269</f>
        <v>0</v>
      </c>
      <c r="G269" s="31">
        <f>F269</f>
        <v>0</v>
      </c>
      <c r="H269" s="31">
        <f>G269</f>
        <v>0</v>
      </c>
      <c r="I269" s="31">
        <f>H269</f>
        <v>0</v>
      </c>
      <c r="J269" s="31">
        <f>I269</f>
        <v>0</v>
      </c>
      <c r="K269" s="31">
        <f>J269</f>
        <v>0</v>
      </c>
      <c r="L269" s="31">
        <f>K269</f>
        <v>0</v>
      </c>
      <c r="M269" s="31">
        <f>L269</f>
        <v>0</v>
      </c>
      <c r="N269" s="31">
        <f>M269</f>
        <v>0</v>
      </c>
      <c r="O269" s="31">
        <f>N269</f>
        <v>0</v>
      </c>
      <c r="P269" s="31">
        <f>O269</f>
        <v>0</v>
      </c>
      <c r="Q269" s="31">
        <f>P269</f>
        <v>0</v>
      </c>
      <c r="R269" s="31">
        <f>Q269</f>
        <v>0</v>
      </c>
      <c r="S269" s="31">
        <f>R269</f>
        <v>0</v>
      </c>
      <c r="T269" s="31">
        <f>S269</f>
        <v>0</v>
      </c>
      <c r="U269" s="31">
        <f>T269</f>
        <v>0</v>
      </c>
      <c r="V269" s="31">
        <f>U269</f>
        <v>0</v>
      </c>
      <c r="W269" s="31">
        <f>V269</f>
        <v>0</v>
      </c>
      <c r="X269" s="21"/>
      <c r="Y269" s="21"/>
      <c r="Z269" s="21"/>
    </row>
    <row r="270" spans="1:26" ht="15.75" customHeight="1" x14ac:dyDescent="0.45">
      <c r="A270" s="62" t="s">
        <v>177</v>
      </c>
      <c r="B270" s="62">
        <f>INDEX('Program Inputs'!$B$9:$B$28,MATCH(A270,'Program Inputs'!$A$9:$A$28,0))</f>
        <v>0</v>
      </c>
      <c r="C270" s="43" t="s">
        <v>166</v>
      </c>
      <c r="D270" s="31">
        <f>SUMIFS('Program Inputs'!$J:$J,'Program Inputs'!$A:$A,'Program Qtrly'!$A270)</f>
        <v>0</v>
      </c>
      <c r="E270" s="31">
        <f>D270</f>
        <v>0</v>
      </c>
      <c r="F270" s="31">
        <f>E270</f>
        <v>0</v>
      </c>
      <c r="G270" s="31">
        <f>F270</f>
        <v>0</v>
      </c>
      <c r="H270" s="31">
        <f>G270</f>
        <v>0</v>
      </c>
      <c r="I270" s="31">
        <f>H270</f>
        <v>0</v>
      </c>
      <c r="J270" s="31">
        <f>I270</f>
        <v>0</v>
      </c>
      <c r="K270" s="31">
        <f>J270</f>
        <v>0</v>
      </c>
      <c r="L270" s="31">
        <f>K270</f>
        <v>0</v>
      </c>
      <c r="M270" s="31">
        <f>L270</f>
        <v>0</v>
      </c>
      <c r="N270" s="31">
        <f>M270</f>
        <v>0</v>
      </c>
      <c r="O270" s="31">
        <f>N270</f>
        <v>0</v>
      </c>
      <c r="P270" s="31">
        <f>O270</f>
        <v>0</v>
      </c>
      <c r="Q270" s="31">
        <f>P270</f>
        <v>0</v>
      </c>
      <c r="R270" s="31">
        <f>Q270</f>
        <v>0</v>
      </c>
      <c r="S270" s="31">
        <f>R270</f>
        <v>0</v>
      </c>
      <c r="T270" s="31">
        <f>S270</f>
        <v>0</v>
      </c>
      <c r="U270" s="31">
        <f>T270</f>
        <v>0</v>
      </c>
      <c r="V270" s="31">
        <f>U270</f>
        <v>0</v>
      </c>
      <c r="W270" s="31">
        <f>V270</f>
        <v>0</v>
      </c>
      <c r="X270" s="21"/>
      <c r="Y270" s="21"/>
      <c r="Z270" s="21"/>
    </row>
    <row r="271" spans="1:26" ht="15.75" customHeight="1" x14ac:dyDescent="0.45">
      <c r="A271" s="62" t="s">
        <v>177</v>
      </c>
      <c r="B271" s="62">
        <f>INDEX('Program Inputs'!$B$9:$B$28,MATCH(A271,'Program Inputs'!$A$9:$A$28,0))</f>
        <v>0</v>
      </c>
      <c r="C271" s="29" t="s">
        <v>27</v>
      </c>
      <c r="D271" s="31">
        <f>SUMIFS('Program Inputs'!$K:$K,'Program Inputs'!$A:$A,'Program Qtrly'!$A271)</f>
        <v>0.05</v>
      </c>
      <c r="E271" s="31">
        <f>D271</f>
        <v>0.05</v>
      </c>
      <c r="F271" s="31">
        <f>E271</f>
        <v>0.05</v>
      </c>
      <c r="G271" s="31">
        <f>F271</f>
        <v>0.05</v>
      </c>
      <c r="H271" s="31">
        <f>G271</f>
        <v>0.05</v>
      </c>
      <c r="I271" s="31">
        <f>H271</f>
        <v>0.05</v>
      </c>
      <c r="J271" s="31">
        <f>I271</f>
        <v>0.05</v>
      </c>
      <c r="K271" s="31">
        <f>J271</f>
        <v>0.05</v>
      </c>
      <c r="L271" s="31">
        <f>K271</f>
        <v>0.05</v>
      </c>
      <c r="M271" s="31">
        <f>L271</f>
        <v>0.05</v>
      </c>
      <c r="N271" s="31">
        <f>M271</f>
        <v>0.05</v>
      </c>
      <c r="O271" s="31">
        <f>N271</f>
        <v>0.05</v>
      </c>
      <c r="P271" s="31">
        <f>O271</f>
        <v>0.05</v>
      </c>
      <c r="Q271" s="31">
        <f>P271</f>
        <v>0.05</v>
      </c>
      <c r="R271" s="31">
        <f>Q271</f>
        <v>0.05</v>
      </c>
      <c r="S271" s="31">
        <f>R271</f>
        <v>0.05</v>
      </c>
      <c r="T271" s="31">
        <f>S271</f>
        <v>0.05</v>
      </c>
      <c r="U271" s="31">
        <f>T271</f>
        <v>0.05</v>
      </c>
      <c r="V271" s="31">
        <f>U271</f>
        <v>0.05</v>
      </c>
      <c r="W271" s="31">
        <f>V271</f>
        <v>0.05</v>
      </c>
      <c r="X271" s="21"/>
      <c r="Y271" s="21"/>
      <c r="Z271" s="21"/>
    </row>
    <row r="272" spans="1:26" ht="15.75" customHeight="1" x14ac:dyDescent="0.45">
      <c r="A272" s="62" t="s">
        <v>177</v>
      </c>
      <c r="B272" s="62">
        <f>INDEX('Program Inputs'!$B$9:$B$28,MATCH(A272,'Program Inputs'!$A$9:$A$28,0))</f>
        <v>0</v>
      </c>
      <c r="C272" s="43" t="s">
        <v>165</v>
      </c>
      <c r="D272" s="114">
        <f>D270+D271</f>
        <v>0.05</v>
      </c>
      <c r="E272" s="114">
        <f>E270+E271</f>
        <v>0.05</v>
      </c>
      <c r="F272" s="114">
        <f>F270+F271</f>
        <v>0.05</v>
      </c>
      <c r="G272" s="114">
        <f>G270+G271</f>
        <v>0.05</v>
      </c>
      <c r="H272" s="114">
        <f>H270+H271</f>
        <v>0.05</v>
      </c>
      <c r="I272" s="114">
        <f>I270+I271</f>
        <v>0.05</v>
      </c>
      <c r="J272" s="114">
        <f>J270+J271</f>
        <v>0.05</v>
      </c>
      <c r="K272" s="114">
        <f>K270+K271</f>
        <v>0.05</v>
      </c>
      <c r="L272" s="114">
        <f>L270+L271</f>
        <v>0.05</v>
      </c>
      <c r="M272" s="114">
        <f>M270+M271</f>
        <v>0.05</v>
      </c>
      <c r="N272" s="114">
        <f>N270+N271</f>
        <v>0.05</v>
      </c>
      <c r="O272" s="114">
        <f>O270+O271</f>
        <v>0.05</v>
      </c>
      <c r="P272" s="114">
        <f>P270+P271</f>
        <v>0.05</v>
      </c>
      <c r="Q272" s="114">
        <f>Q270+Q271</f>
        <v>0.05</v>
      </c>
      <c r="R272" s="114">
        <f>R270+R271</f>
        <v>0.05</v>
      </c>
      <c r="S272" s="114">
        <f>S270+S271</f>
        <v>0.05</v>
      </c>
      <c r="T272" s="114">
        <f>T270+T271</f>
        <v>0.05</v>
      </c>
      <c r="U272" s="114">
        <f>U270+U271</f>
        <v>0.05</v>
      </c>
      <c r="V272" s="114">
        <f>V270+V271</f>
        <v>0.05</v>
      </c>
      <c r="W272" s="114">
        <f>W270+W271</f>
        <v>0.05</v>
      </c>
      <c r="X272" s="21"/>
      <c r="Y272" s="21"/>
      <c r="Z272" s="21"/>
    </row>
    <row r="273" spans="1:26" ht="15.75" customHeight="1" x14ac:dyDescent="0.45">
      <c r="A273" s="62" t="s">
        <v>177</v>
      </c>
      <c r="B273" s="62">
        <f>INDEX('Program Inputs'!$B$9:$B$28,MATCH(A273,'Program Inputs'!$A$9:$A$28,0))</f>
        <v>0</v>
      </c>
      <c r="C273" s="43" t="s">
        <v>168</v>
      </c>
      <c r="D273" s="41">
        <f>D267*(1-D269)*D270</f>
        <v>0</v>
      </c>
      <c r="E273" s="41">
        <f>E267*(1-E269)*E270</f>
        <v>0</v>
      </c>
      <c r="F273" s="41">
        <f>F267*(1-F269)*F270</f>
        <v>0</v>
      </c>
      <c r="G273" s="41">
        <f>G267*(1-G269)*G270</f>
        <v>0</v>
      </c>
      <c r="H273" s="41">
        <f>H267*(1-H269)*H270</f>
        <v>0</v>
      </c>
      <c r="I273" s="41">
        <f>I267*(1-I269)*I270</f>
        <v>0</v>
      </c>
      <c r="J273" s="41">
        <f>J267*(1-J269)*J270</f>
        <v>0</v>
      </c>
      <c r="K273" s="41">
        <f>K267*(1-K269)*K270</f>
        <v>0</v>
      </c>
      <c r="L273" s="41">
        <f>L267*(1-L269)*L270</f>
        <v>0</v>
      </c>
      <c r="M273" s="41">
        <f>M267*(1-M269)*M270</f>
        <v>0</v>
      </c>
      <c r="N273" s="41">
        <f>N267*(1-N269)*N270</f>
        <v>0</v>
      </c>
      <c r="O273" s="41">
        <f>O267*(1-O269)*O270</f>
        <v>0</v>
      </c>
      <c r="P273" s="41">
        <f>P267*(1-P269)*P270</f>
        <v>0</v>
      </c>
      <c r="Q273" s="41">
        <f>Q267*(1-Q269)*Q270</f>
        <v>0</v>
      </c>
      <c r="R273" s="41">
        <f>R267*(1-R269)*R270</f>
        <v>0</v>
      </c>
      <c r="S273" s="41">
        <f>S267*(1-S269)*S270</f>
        <v>0</v>
      </c>
      <c r="T273" s="41">
        <f>T267*(1-T269)*T270</f>
        <v>0</v>
      </c>
      <c r="U273" s="41">
        <f>U267*(1-U269)*U270</f>
        <v>0</v>
      </c>
      <c r="V273" s="41">
        <f>V267*(1-V269)*V270</f>
        <v>0</v>
      </c>
      <c r="W273" s="41">
        <f>W267*(1-W269)*W270</f>
        <v>0</v>
      </c>
      <c r="X273" s="21"/>
      <c r="Y273" s="21"/>
      <c r="Z273" s="21"/>
    </row>
    <row r="274" spans="1:26" ht="15.75" customHeight="1" x14ac:dyDescent="0.45">
      <c r="A274" s="62" t="s">
        <v>177</v>
      </c>
      <c r="B274" s="62">
        <f>INDEX('Program Inputs'!$B$9:$B$28,MATCH(A274,'Program Inputs'!$A$9:$A$28,0))</f>
        <v>0</v>
      </c>
      <c r="C274" s="43" t="s">
        <v>167</v>
      </c>
      <c r="D274" s="41">
        <f>D271*D276</f>
        <v>0</v>
      </c>
      <c r="E274" s="41">
        <f>E271*E276</f>
        <v>0</v>
      </c>
      <c r="F274" s="41">
        <f>F271*F276</f>
        <v>0</v>
      </c>
      <c r="G274" s="41">
        <f>G271*G276</f>
        <v>0</v>
      </c>
      <c r="H274" s="41">
        <f>H271*H276</f>
        <v>0</v>
      </c>
      <c r="I274" s="41">
        <f>I271*I276</f>
        <v>0</v>
      </c>
      <c r="J274" s="41">
        <f>J271*J276</f>
        <v>0</v>
      </c>
      <c r="K274" s="41">
        <f>K271*K276</f>
        <v>0</v>
      </c>
      <c r="L274" s="41">
        <f>L271*L276</f>
        <v>0</v>
      </c>
      <c r="M274" s="41">
        <f>M271*M276</f>
        <v>0</v>
      </c>
      <c r="N274" s="41">
        <f>N271*N276</f>
        <v>0</v>
      </c>
      <c r="O274" s="41">
        <f>O271*O276</f>
        <v>0</v>
      </c>
      <c r="P274" s="41">
        <f>P271*P276</f>
        <v>0</v>
      </c>
      <c r="Q274" s="41">
        <f>Q271*Q276</f>
        <v>0</v>
      </c>
      <c r="R274" s="41">
        <f>R271*R276</f>
        <v>0</v>
      </c>
      <c r="S274" s="41">
        <f>S271*S276</f>
        <v>0</v>
      </c>
      <c r="T274" s="41">
        <f>T271*T276</f>
        <v>0</v>
      </c>
      <c r="U274" s="41">
        <f>U271*U276</f>
        <v>0</v>
      </c>
      <c r="V274" s="41">
        <f>V271*V276</f>
        <v>0</v>
      </c>
      <c r="W274" s="41">
        <f>W271*W276</f>
        <v>0</v>
      </c>
      <c r="X274" s="21"/>
      <c r="Y274" s="21"/>
      <c r="Z274" s="21"/>
    </row>
    <row r="275" spans="1:26" ht="15.75" customHeight="1" x14ac:dyDescent="0.45">
      <c r="A275" s="62" t="s">
        <v>177</v>
      </c>
      <c r="B275" s="62">
        <f>INDEX('Program Inputs'!$B$9:$B$28,MATCH(A275,'Program Inputs'!$A$9:$A$28,0))</f>
        <v>0</v>
      </c>
      <c r="C275" s="43" t="s">
        <v>99</v>
      </c>
      <c r="D275" s="41">
        <f>D267*(1-D269)</f>
        <v>0</v>
      </c>
      <c r="E275" s="41">
        <f>E267*(1-E269)</f>
        <v>0</v>
      </c>
      <c r="F275" s="41">
        <f>F267*(1-F269)</f>
        <v>0</v>
      </c>
      <c r="G275" s="41">
        <f>G267*(1-G269)</f>
        <v>0</v>
      </c>
      <c r="H275" s="41">
        <f>H267*(1-H269)</f>
        <v>0</v>
      </c>
      <c r="I275" s="41">
        <f>I267*(1-I269)</f>
        <v>0</v>
      </c>
      <c r="J275" s="41">
        <f>J267*(1-J269)</f>
        <v>0</v>
      </c>
      <c r="K275" s="41">
        <f>K267*(1-K269)</f>
        <v>0</v>
      </c>
      <c r="L275" s="41">
        <f>L267*(1-L269)</f>
        <v>0</v>
      </c>
      <c r="M275" s="41">
        <f>M267*(1-M269)</f>
        <v>0</v>
      </c>
      <c r="N275" s="41">
        <f>N267*(1-N269)</f>
        <v>0</v>
      </c>
      <c r="O275" s="41">
        <f>O267*(1-O269)</f>
        <v>0</v>
      </c>
      <c r="P275" s="41">
        <f>P267*(1-P269)</f>
        <v>0</v>
      </c>
      <c r="Q275" s="41">
        <f>Q267*(1-Q269)</f>
        <v>0</v>
      </c>
      <c r="R275" s="41">
        <f>R267*(1-R269)</f>
        <v>0</v>
      </c>
      <c r="S275" s="41">
        <f>S267*(1-S269)</f>
        <v>0</v>
      </c>
      <c r="T275" s="41">
        <f>T267*(1-T269)</f>
        <v>0</v>
      </c>
      <c r="U275" s="41">
        <f>U267*(1-U269)</f>
        <v>0</v>
      </c>
      <c r="V275" s="41">
        <f>V267*(1-V269)</f>
        <v>0</v>
      </c>
      <c r="W275" s="41">
        <f>W267*(1-W269)</f>
        <v>0</v>
      </c>
      <c r="X275" s="21"/>
      <c r="Y275" s="21"/>
      <c r="Z275" s="21"/>
    </row>
    <row r="276" spans="1:26" ht="15.75" customHeight="1" x14ac:dyDescent="0.45">
      <c r="A276" s="62" t="s">
        <v>177</v>
      </c>
      <c r="B276" s="62">
        <f>INDEX('Program Inputs'!$B$9:$B$28,MATCH(A276,'Program Inputs'!$A$9:$A$28,0))</f>
        <v>0</v>
      </c>
      <c r="C276" s="22" t="s">
        <v>527</v>
      </c>
      <c r="D276" s="32">
        <f>D267*D269</f>
        <v>0</v>
      </c>
      <c r="E276" s="32">
        <f>E267*E269</f>
        <v>0</v>
      </c>
      <c r="F276" s="32">
        <f>F267*F269</f>
        <v>0</v>
      </c>
      <c r="G276" s="32">
        <f>G267*G269</f>
        <v>0</v>
      </c>
      <c r="H276" s="32">
        <f>H267*H269</f>
        <v>0</v>
      </c>
      <c r="I276" s="32">
        <f>I267*I269</f>
        <v>0</v>
      </c>
      <c r="J276" s="32">
        <f>J267*J269</f>
        <v>0</v>
      </c>
      <c r="K276" s="32">
        <f>K267*K269</f>
        <v>0</v>
      </c>
      <c r="L276" s="32">
        <f>L267*L269</f>
        <v>0</v>
      </c>
      <c r="M276" s="32">
        <f>M267*M269</f>
        <v>0</v>
      </c>
      <c r="N276" s="32">
        <f>N267*N269</f>
        <v>0</v>
      </c>
      <c r="O276" s="32">
        <f>O267*O269</f>
        <v>0</v>
      </c>
      <c r="P276" s="32">
        <f>P267*P269</f>
        <v>0</v>
      </c>
      <c r="Q276" s="32">
        <f>Q267*Q269</f>
        <v>0</v>
      </c>
      <c r="R276" s="32">
        <f>R267*R269</f>
        <v>0</v>
      </c>
      <c r="S276" s="32">
        <f>S267*S269</f>
        <v>0</v>
      </c>
      <c r="T276" s="32">
        <f>T267*T269</f>
        <v>0</v>
      </c>
      <c r="U276" s="32">
        <f>U267*U269</f>
        <v>0</v>
      </c>
      <c r="V276" s="32">
        <f>V267*V269</f>
        <v>0</v>
      </c>
      <c r="W276" s="32">
        <f>W267*W269</f>
        <v>0</v>
      </c>
      <c r="X276" s="21"/>
      <c r="Y276" s="21"/>
      <c r="Z276" s="21"/>
    </row>
    <row r="277" spans="1:26" ht="15.75" customHeight="1" x14ac:dyDescent="0.45">
      <c r="A277" s="62" t="s">
        <v>177</v>
      </c>
      <c r="B277" s="62">
        <f>INDEX('Program Inputs'!$B$9:$B$28,MATCH(A277,'Program Inputs'!$A$9:$A$28,0))</f>
        <v>0</v>
      </c>
      <c r="C277" s="22" t="s">
        <v>93</v>
      </c>
      <c r="D277" s="40">
        <f ca="1">'Prem Earn'!X252</f>
        <v>0</v>
      </c>
      <c r="E277" s="40">
        <f ca="1">'Prem Earn'!Y252</f>
        <v>0</v>
      </c>
      <c r="F277" s="40">
        <f ca="1">'Prem Earn'!Z252</f>
        <v>0</v>
      </c>
      <c r="G277" s="40">
        <f ca="1">'Prem Earn'!AA252</f>
        <v>0</v>
      </c>
      <c r="H277" s="40">
        <f ca="1">'Prem Earn'!AB252</f>
        <v>0</v>
      </c>
      <c r="I277" s="40">
        <f ca="1">'Prem Earn'!AC252</f>
        <v>0</v>
      </c>
      <c r="J277" s="40">
        <f ca="1">'Prem Earn'!AD252</f>
        <v>0</v>
      </c>
      <c r="K277" s="40">
        <f ca="1">'Prem Earn'!AE252</f>
        <v>0</v>
      </c>
      <c r="L277" s="40">
        <f ca="1">'Prem Earn'!AF252</f>
        <v>0</v>
      </c>
      <c r="M277" s="40">
        <f ca="1">'Prem Earn'!AG252</f>
        <v>0</v>
      </c>
      <c r="N277" s="40">
        <f ca="1">'Prem Earn'!AH252</f>
        <v>0</v>
      </c>
      <c r="O277" s="40">
        <f ca="1">'Prem Earn'!AI252</f>
        <v>0</v>
      </c>
      <c r="P277" s="40">
        <f ca="1">'Prem Earn'!AJ252</f>
        <v>0</v>
      </c>
      <c r="Q277" s="40">
        <f ca="1">'Prem Earn'!AK252</f>
        <v>0</v>
      </c>
      <c r="R277" s="40">
        <f ca="1">'Prem Earn'!AL252</f>
        <v>0</v>
      </c>
      <c r="S277" s="40">
        <f ca="1">'Prem Earn'!AM252</f>
        <v>0</v>
      </c>
      <c r="T277" s="40">
        <f ca="1">'Prem Earn'!AN252</f>
        <v>0</v>
      </c>
      <c r="U277" s="40">
        <f ca="1">'Prem Earn'!AO252</f>
        <v>0</v>
      </c>
      <c r="V277" s="40">
        <f ca="1">'Prem Earn'!AP252</f>
        <v>0</v>
      </c>
      <c r="W277" s="40">
        <f ca="1">'Prem Earn'!AQ252</f>
        <v>0</v>
      </c>
      <c r="X277" s="21"/>
      <c r="Y277" s="21"/>
      <c r="Z277" s="21"/>
    </row>
    <row r="278" spans="1:26" ht="15.75" customHeight="1" x14ac:dyDescent="0.45">
      <c r="A278" s="62" t="s">
        <v>177</v>
      </c>
      <c r="B278" s="62">
        <f>INDEX('Program Inputs'!$B$9:$B$28,MATCH(A278,'Program Inputs'!$A$9:$A$28,0))</f>
        <v>0</v>
      </c>
      <c r="C278" s="42" t="s">
        <v>522</v>
      </c>
      <c r="D278" s="41">
        <f>SUM($D267:D267)</f>
        <v>0</v>
      </c>
      <c r="E278" s="41">
        <f>SUM($D267:E267)</f>
        <v>0</v>
      </c>
      <c r="F278" s="41">
        <f>SUM($D267:F267)</f>
        <v>0</v>
      </c>
      <c r="G278" s="41">
        <f>SUM($D267:G267)</f>
        <v>0</v>
      </c>
      <c r="H278" s="41">
        <f>SUM($D267:H267)</f>
        <v>0</v>
      </c>
      <c r="I278" s="41">
        <f>SUM($D267:I267)</f>
        <v>0</v>
      </c>
      <c r="J278" s="41">
        <f>SUM($D267:J267)</f>
        <v>0</v>
      </c>
      <c r="K278" s="41">
        <f>SUM($D267:K267)</f>
        <v>0</v>
      </c>
      <c r="L278" s="41">
        <f>SUM($D267:L267)</f>
        <v>0</v>
      </c>
      <c r="M278" s="41">
        <f>SUM($D267:M267)</f>
        <v>0</v>
      </c>
      <c r="N278" s="41">
        <f>SUM($D267:N267)</f>
        <v>0</v>
      </c>
      <c r="O278" s="41">
        <f>SUM($D267:O267)</f>
        <v>0</v>
      </c>
      <c r="P278" s="41">
        <f>SUM($D267:P267)</f>
        <v>0</v>
      </c>
      <c r="Q278" s="41">
        <f>SUM($D267:Q267)</f>
        <v>0</v>
      </c>
      <c r="R278" s="41">
        <f>SUM($D267:R267)</f>
        <v>0</v>
      </c>
      <c r="S278" s="41">
        <f>SUM($D267:S267)</f>
        <v>0</v>
      </c>
      <c r="T278" s="41">
        <f>SUM($D267:T267)</f>
        <v>0</v>
      </c>
      <c r="U278" s="41">
        <f>SUM($D267:U267)</f>
        <v>0</v>
      </c>
      <c r="V278" s="41">
        <f>SUM($D267:V267)</f>
        <v>0</v>
      </c>
      <c r="W278" s="41">
        <f>SUM($D267:W267)</f>
        <v>0</v>
      </c>
      <c r="X278" s="21"/>
      <c r="Y278" s="21"/>
      <c r="Z278" s="21"/>
    </row>
    <row r="279" spans="1:26" ht="15.75" customHeight="1" x14ac:dyDescent="0.45">
      <c r="A279" s="62" t="s">
        <v>177</v>
      </c>
      <c r="B279" s="62">
        <f>INDEX('Program Inputs'!$B$9:$B$28,MATCH(A279,'Program Inputs'!$A$9:$A$28,0))</f>
        <v>0</v>
      </c>
      <c r="C279" s="42" t="s">
        <v>523</v>
      </c>
      <c r="D279" s="41">
        <f ca="1">SUM($D277:D277)</f>
        <v>0</v>
      </c>
      <c r="E279" s="41">
        <f ca="1">SUM($D277:E277)</f>
        <v>0</v>
      </c>
      <c r="F279" s="41">
        <f ca="1">SUM($D277:F277)</f>
        <v>0</v>
      </c>
      <c r="G279" s="41">
        <f ca="1">SUM($D277:G277)</f>
        <v>0</v>
      </c>
      <c r="H279" s="41">
        <f ca="1">SUM($D277:H277)</f>
        <v>0</v>
      </c>
      <c r="I279" s="41">
        <f ca="1">SUM($D277:I277)</f>
        <v>0</v>
      </c>
      <c r="J279" s="41">
        <f ca="1">SUM($D277:J277)</f>
        <v>0</v>
      </c>
      <c r="K279" s="41">
        <f ca="1">SUM($D277:K277)</f>
        <v>0</v>
      </c>
      <c r="L279" s="41">
        <f ca="1">SUM($D277:L277)</f>
        <v>0</v>
      </c>
      <c r="M279" s="41">
        <f ca="1">SUM($D277:M277)</f>
        <v>0</v>
      </c>
      <c r="N279" s="41">
        <f ca="1">SUM($D277:N277)</f>
        <v>0</v>
      </c>
      <c r="O279" s="41">
        <f ca="1">SUM($D277:O277)</f>
        <v>0</v>
      </c>
      <c r="P279" s="41">
        <f ca="1">SUM($D277:P277)</f>
        <v>0</v>
      </c>
      <c r="Q279" s="41">
        <f ca="1">SUM($D277:Q277)</f>
        <v>0</v>
      </c>
      <c r="R279" s="41">
        <f ca="1">SUM($D277:R277)</f>
        <v>0</v>
      </c>
      <c r="S279" s="41">
        <f ca="1">SUM($D277:S277)</f>
        <v>0</v>
      </c>
      <c r="T279" s="41">
        <f ca="1">SUM($D277:T277)</f>
        <v>0</v>
      </c>
      <c r="U279" s="41">
        <f ca="1">SUM($D277:U277)</f>
        <v>0</v>
      </c>
      <c r="V279" s="41">
        <f ca="1">SUM($D277:V277)</f>
        <v>0</v>
      </c>
      <c r="W279" s="41">
        <f ca="1">SUM($D277:W277)</f>
        <v>0</v>
      </c>
      <c r="X279" s="21"/>
      <c r="Y279" s="21"/>
      <c r="Z279" s="21"/>
    </row>
    <row r="280" spans="1:26" ht="15.75" customHeight="1" x14ac:dyDescent="0.45">
      <c r="A280" s="62" t="s">
        <v>177</v>
      </c>
      <c r="B280" s="62">
        <f>INDEX('Program Inputs'!$B$9:$B$28,MATCH(A280,'Program Inputs'!$A$9:$A$28,0))</f>
        <v>0</v>
      </c>
      <c r="C280" s="42" t="s">
        <v>525</v>
      </c>
      <c r="D280" s="41">
        <f ca="1">D278-D279</f>
        <v>0</v>
      </c>
      <c r="E280" s="41">
        <f ca="1">E278-E279</f>
        <v>0</v>
      </c>
      <c r="F280" s="41">
        <f ca="1">F278-F279</f>
        <v>0</v>
      </c>
      <c r="G280" s="41">
        <f ca="1">G278-G279</f>
        <v>0</v>
      </c>
      <c r="H280" s="41">
        <f ca="1">H278-H279</f>
        <v>0</v>
      </c>
      <c r="I280" s="41">
        <f ca="1">I278-I279</f>
        <v>0</v>
      </c>
      <c r="J280" s="41">
        <f ca="1">J278-J279</f>
        <v>0</v>
      </c>
      <c r="K280" s="41">
        <f ca="1">K278-K279</f>
        <v>0</v>
      </c>
      <c r="L280" s="41">
        <f ca="1">L278-L279</f>
        <v>0</v>
      </c>
      <c r="M280" s="41">
        <f ca="1">M278-M279</f>
        <v>0</v>
      </c>
      <c r="N280" s="41">
        <f ca="1">N278-N279</f>
        <v>0</v>
      </c>
      <c r="O280" s="41">
        <f ca="1">O278-O279</f>
        <v>0</v>
      </c>
      <c r="P280" s="41">
        <f ca="1">P278-P279</f>
        <v>0</v>
      </c>
      <c r="Q280" s="41">
        <f ca="1">Q278-Q279</f>
        <v>0</v>
      </c>
      <c r="R280" s="41">
        <f ca="1">R278-R279</f>
        <v>0</v>
      </c>
      <c r="S280" s="41">
        <f ca="1">S278-S279</f>
        <v>0</v>
      </c>
      <c r="T280" s="41">
        <f ca="1">T278-T279</f>
        <v>0</v>
      </c>
      <c r="U280" s="41">
        <f ca="1">U278-U279</f>
        <v>0</v>
      </c>
      <c r="V280" s="41">
        <f ca="1">V278-V279</f>
        <v>0</v>
      </c>
      <c r="W280" s="41">
        <f ca="1">W278-W279</f>
        <v>0</v>
      </c>
      <c r="X280" s="152"/>
      <c r="Y280" s="21"/>
      <c r="Z280" s="21"/>
    </row>
    <row r="281" spans="1:26" ht="15.75" customHeight="1" x14ac:dyDescent="0.45">
      <c r="A281" s="62" t="s">
        <v>177</v>
      </c>
      <c r="B281" s="62">
        <f>INDEX('Program Inputs'!$B$9:$B$28,MATCH(A281,'Program Inputs'!$A$9:$A$28,0))</f>
        <v>0</v>
      </c>
      <c r="C281" s="42" t="s">
        <v>524</v>
      </c>
      <c r="D281" s="41">
        <f ca="1">D280-D286</f>
        <v>0</v>
      </c>
      <c r="E281" s="41">
        <f ca="1">E280-E286</f>
        <v>0</v>
      </c>
      <c r="F281" s="41">
        <f ca="1">F280-F286</f>
        <v>0</v>
      </c>
      <c r="G281" s="41">
        <f ca="1">G280-G286</f>
        <v>0</v>
      </c>
      <c r="H281" s="41">
        <f ca="1">H280-H286</f>
        <v>0</v>
      </c>
      <c r="I281" s="41">
        <f ca="1">I280-I286</f>
        <v>0</v>
      </c>
      <c r="J281" s="41">
        <f ca="1">J280-J286</f>
        <v>0</v>
      </c>
      <c r="K281" s="41">
        <f ca="1">K280-K286</f>
        <v>0</v>
      </c>
      <c r="L281" s="41">
        <f ca="1">L280-L286</f>
        <v>0</v>
      </c>
      <c r="M281" s="41">
        <f ca="1">M280-M286</f>
        <v>0</v>
      </c>
      <c r="N281" s="41">
        <f ca="1">N280-N286</f>
        <v>0</v>
      </c>
      <c r="O281" s="41">
        <f ca="1">O280-O286</f>
        <v>0</v>
      </c>
      <c r="P281" s="41">
        <f ca="1">P280-P286</f>
        <v>0</v>
      </c>
      <c r="Q281" s="41">
        <f ca="1">Q280-Q286</f>
        <v>0</v>
      </c>
      <c r="R281" s="41">
        <f ca="1">R280-R286</f>
        <v>0</v>
      </c>
      <c r="S281" s="41">
        <f ca="1">S280-S286</f>
        <v>0</v>
      </c>
      <c r="T281" s="41">
        <f ca="1">T280-T286</f>
        <v>0</v>
      </c>
      <c r="U281" s="41">
        <f ca="1">U280-U286</f>
        <v>0</v>
      </c>
      <c r="V281" s="41">
        <f ca="1">V280-V286</f>
        <v>0</v>
      </c>
      <c r="W281" s="41">
        <f ca="1">W280-W286</f>
        <v>0</v>
      </c>
      <c r="X281" s="152"/>
      <c r="Y281" s="21"/>
      <c r="Z281" s="21"/>
    </row>
    <row r="282" spans="1:26" ht="15.75" customHeight="1" x14ac:dyDescent="0.45">
      <c r="A282" s="62" t="s">
        <v>177</v>
      </c>
      <c r="B282" s="62">
        <f>INDEX('Program Inputs'!$B$9:$B$28,MATCH(A282,'Program Inputs'!$A$9:$A$28,0))</f>
        <v>0</v>
      </c>
      <c r="C282" s="42" t="s">
        <v>94</v>
      </c>
      <c r="D282" s="41">
        <f ca="1">'Prem Earn'!B252</f>
        <v>0</v>
      </c>
      <c r="E282" s="41">
        <f ca="1">'Prem Earn'!C252</f>
        <v>0</v>
      </c>
      <c r="F282" s="41">
        <f ca="1">'Prem Earn'!D252</f>
        <v>0</v>
      </c>
      <c r="G282" s="41">
        <f ca="1">'Prem Earn'!E252</f>
        <v>0</v>
      </c>
      <c r="H282" s="41">
        <f ca="1">'Prem Earn'!F252</f>
        <v>0</v>
      </c>
      <c r="I282" s="41">
        <f ca="1">'Prem Earn'!G252</f>
        <v>0</v>
      </c>
      <c r="J282" s="41">
        <f ca="1">'Prem Earn'!H252</f>
        <v>0</v>
      </c>
      <c r="K282" s="41">
        <f ca="1">'Prem Earn'!I252</f>
        <v>0</v>
      </c>
      <c r="L282" s="41">
        <f ca="1">'Prem Earn'!J252</f>
        <v>0</v>
      </c>
      <c r="M282" s="41">
        <f ca="1">'Prem Earn'!K252</f>
        <v>0</v>
      </c>
      <c r="N282" s="41">
        <f ca="1">'Prem Earn'!L252</f>
        <v>0</v>
      </c>
      <c r="O282" s="41">
        <f ca="1">'Prem Earn'!M252</f>
        <v>0</v>
      </c>
      <c r="P282" s="41">
        <f ca="1">'Prem Earn'!N252</f>
        <v>0</v>
      </c>
      <c r="Q282" s="41">
        <f ca="1">'Prem Earn'!O252</f>
        <v>0</v>
      </c>
      <c r="R282" s="41">
        <f ca="1">'Prem Earn'!P252</f>
        <v>0</v>
      </c>
      <c r="S282" s="41">
        <f ca="1">'Prem Earn'!Q252</f>
        <v>0</v>
      </c>
      <c r="T282" s="41">
        <f ca="1">'Prem Earn'!R252</f>
        <v>0</v>
      </c>
      <c r="U282" s="41">
        <f ca="1">'Prem Earn'!S252</f>
        <v>0</v>
      </c>
      <c r="V282" s="41">
        <f ca="1">'Prem Earn'!T252</f>
        <v>0</v>
      </c>
      <c r="W282" s="41">
        <f ca="1">'Prem Earn'!U252</f>
        <v>0</v>
      </c>
      <c r="X282" s="21"/>
      <c r="Y282" s="21"/>
      <c r="Z282" s="21"/>
    </row>
    <row r="283" spans="1:26" ht="15.75" customHeight="1" x14ac:dyDescent="0.45">
      <c r="A283" s="62" t="s">
        <v>177</v>
      </c>
      <c r="B283" s="62">
        <f>INDEX('Program Inputs'!$B$9:$B$28,MATCH(A283,'Program Inputs'!$A$9:$A$28,0))</f>
        <v>0</v>
      </c>
      <c r="C283" s="42" t="s">
        <v>8</v>
      </c>
      <c r="D283" s="41">
        <f ca="1">D282*D268</f>
        <v>0</v>
      </c>
      <c r="E283" s="41">
        <f ca="1">E282*E268</f>
        <v>0</v>
      </c>
      <c r="F283" s="41">
        <f ca="1">F282*F268</f>
        <v>0</v>
      </c>
      <c r="G283" s="41">
        <f ca="1">G282*G268</f>
        <v>0</v>
      </c>
      <c r="H283" s="41">
        <f ca="1">H282*H268</f>
        <v>0</v>
      </c>
      <c r="I283" s="41">
        <f ca="1">I282*I268</f>
        <v>0</v>
      </c>
      <c r="J283" s="41">
        <f ca="1">J282*J268</f>
        <v>0</v>
      </c>
      <c r="K283" s="41">
        <f ca="1">K282*K268</f>
        <v>0</v>
      </c>
      <c r="L283" s="41">
        <f ca="1">L282*L268</f>
        <v>0</v>
      </c>
      <c r="M283" s="41">
        <f ca="1">M282*M268</f>
        <v>0</v>
      </c>
      <c r="N283" s="41">
        <f ca="1">N282*N268</f>
        <v>0</v>
      </c>
      <c r="O283" s="41">
        <f ca="1">O282*O268</f>
        <v>0</v>
      </c>
      <c r="P283" s="41">
        <f ca="1">P282*P268</f>
        <v>0</v>
      </c>
      <c r="Q283" s="41">
        <f ca="1">Q282*Q268</f>
        <v>0</v>
      </c>
      <c r="R283" s="41">
        <f ca="1">R282*R268</f>
        <v>0</v>
      </c>
      <c r="S283" s="41">
        <f ca="1">S282*S268</f>
        <v>0</v>
      </c>
      <c r="T283" s="41">
        <f ca="1">T282*T268</f>
        <v>0</v>
      </c>
      <c r="U283" s="41">
        <f ca="1">U282*U268</f>
        <v>0</v>
      </c>
      <c r="V283" s="41">
        <f ca="1">V282*V268</f>
        <v>0</v>
      </c>
      <c r="W283" s="41">
        <f ca="1">W282*W268</f>
        <v>0</v>
      </c>
      <c r="X283" s="21"/>
      <c r="Y283" s="21"/>
      <c r="Z283" s="21"/>
    </row>
    <row r="284" spans="1:26" ht="15.75" customHeight="1" x14ac:dyDescent="0.45">
      <c r="A284" s="62" t="s">
        <v>177</v>
      </c>
      <c r="B284" s="62">
        <f>INDEX('Program Inputs'!$B$9:$B$28,MATCH(A284,'Program Inputs'!$A$9:$A$28,0))</f>
        <v>0</v>
      </c>
      <c r="C284" s="42" t="s">
        <v>183</v>
      </c>
      <c r="D284" s="41">
        <f>SUM($D275:D275)</f>
        <v>0</v>
      </c>
      <c r="E284" s="41">
        <f>SUM($D275:E275)</f>
        <v>0</v>
      </c>
      <c r="F284" s="41">
        <f>SUM($D275:F275)</f>
        <v>0</v>
      </c>
      <c r="G284" s="41">
        <f>SUM($D275:G275)</f>
        <v>0</v>
      </c>
      <c r="H284" s="41">
        <f>SUM($D275:H275)</f>
        <v>0</v>
      </c>
      <c r="I284" s="41">
        <f>SUM($D275:I275)</f>
        <v>0</v>
      </c>
      <c r="J284" s="41">
        <f>SUM($D275:J275)</f>
        <v>0</v>
      </c>
      <c r="K284" s="41">
        <f>SUM($D275:K275)</f>
        <v>0</v>
      </c>
      <c r="L284" s="41">
        <f>SUM($D275:L275)</f>
        <v>0</v>
      </c>
      <c r="M284" s="41">
        <f>SUM($D275:M275)</f>
        <v>0</v>
      </c>
      <c r="N284" s="41">
        <f>SUM($D275:N275)</f>
        <v>0</v>
      </c>
      <c r="O284" s="41">
        <f>SUM($D275:O275)</f>
        <v>0</v>
      </c>
      <c r="P284" s="41">
        <f>SUM($D275:P275)</f>
        <v>0</v>
      </c>
      <c r="Q284" s="41">
        <f>SUM($D275:Q275)</f>
        <v>0</v>
      </c>
      <c r="R284" s="41">
        <f>SUM($D275:R275)</f>
        <v>0</v>
      </c>
      <c r="S284" s="41">
        <f>SUM($D275:S275)</f>
        <v>0</v>
      </c>
      <c r="T284" s="41">
        <f>SUM($D275:T275)</f>
        <v>0</v>
      </c>
      <c r="U284" s="41">
        <f>SUM($D275:U275)</f>
        <v>0</v>
      </c>
      <c r="V284" s="41">
        <f>SUM($D275:V275)</f>
        <v>0</v>
      </c>
      <c r="W284" s="41">
        <f>SUM($D275:W275)</f>
        <v>0</v>
      </c>
      <c r="X284" s="21"/>
      <c r="Y284" s="21"/>
      <c r="Z284" s="21"/>
    </row>
    <row r="285" spans="1:26" ht="15.75" customHeight="1" x14ac:dyDescent="0.45">
      <c r="A285" s="62" t="s">
        <v>177</v>
      </c>
      <c r="B285" s="62">
        <f>INDEX('Program Inputs'!$B$9:$B$28,MATCH(A285,'Program Inputs'!$A$9:$A$28,0))</f>
        <v>0</v>
      </c>
      <c r="C285" s="42" t="s">
        <v>184</v>
      </c>
      <c r="D285" s="41">
        <f ca="1">SUM($D282:D282)</f>
        <v>0</v>
      </c>
      <c r="E285" s="41">
        <f ca="1">SUM($D282:E282)</f>
        <v>0</v>
      </c>
      <c r="F285" s="41">
        <f ca="1">SUM($D282:F282)</f>
        <v>0</v>
      </c>
      <c r="G285" s="41">
        <f ca="1">SUM($D282:G282)</f>
        <v>0</v>
      </c>
      <c r="H285" s="41">
        <f ca="1">SUM($D282:H282)</f>
        <v>0</v>
      </c>
      <c r="I285" s="41">
        <f ca="1">SUM($D282:I282)</f>
        <v>0</v>
      </c>
      <c r="J285" s="41">
        <f ca="1">SUM($D282:J282)</f>
        <v>0</v>
      </c>
      <c r="K285" s="41">
        <f ca="1">SUM($D282:K282)</f>
        <v>0</v>
      </c>
      <c r="L285" s="41">
        <f ca="1">SUM($D282:L282)</f>
        <v>0</v>
      </c>
      <c r="M285" s="41">
        <f ca="1">SUM($D282:M282)</f>
        <v>0</v>
      </c>
      <c r="N285" s="41">
        <f ca="1">SUM($D282:N282)</f>
        <v>0</v>
      </c>
      <c r="O285" s="41">
        <f ca="1">SUM($D282:O282)</f>
        <v>0</v>
      </c>
      <c r="P285" s="41">
        <f ca="1">SUM($D282:P282)</f>
        <v>0</v>
      </c>
      <c r="Q285" s="41">
        <f ca="1">SUM($D282:Q282)</f>
        <v>0</v>
      </c>
      <c r="R285" s="41">
        <f ca="1">SUM($D282:R282)</f>
        <v>0</v>
      </c>
      <c r="S285" s="41">
        <f ca="1">SUM($D282:S282)</f>
        <v>0</v>
      </c>
      <c r="T285" s="41">
        <f ca="1">SUM($D282:T282)</f>
        <v>0</v>
      </c>
      <c r="U285" s="41">
        <f ca="1">SUM($D282:U282)</f>
        <v>0</v>
      </c>
      <c r="V285" s="41">
        <f ca="1">SUM($D282:V282)</f>
        <v>0</v>
      </c>
      <c r="W285" s="41">
        <f ca="1">SUM($D282:W282)</f>
        <v>0</v>
      </c>
      <c r="X285" s="21"/>
      <c r="Y285" s="21"/>
      <c r="Z285" s="21"/>
    </row>
    <row r="286" spans="1:26" ht="15.75" customHeight="1" x14ac:dyDescent="0.45">
      <c r="A286" s="62" t="s">
        <v>177</v>
      </c>
      <c r="B286" s="62">
        <f>INDEX('Program Inputs'!$B$9:$B$28,MATCH(A286,'Program Inputs'!$A$9:$A$28,0))</f>
        <v>0</v>
      </c>
      <c r="C286" s="42" t="s">
        <v>526</v>
      </c>
      <c r="D286" s="41">
        <f ca="1">D284-D285</f>
        <v>0</v>
      </c>
      <c r="E286" s="41">
        <f ca="1">E284-E285</f>
        <v>0</v>
      </c>
      <c r="F286" s="41">
        <f ca="1">F284-F285</f>
        <v>0</v>
      </c>
      <c r="G286" s="41">
        <f ca="1">G284-G285</f>
        <v>0</v>
      </c>
      <c r="H286" s="41">
        <f ca="1">H284-H285</f>
        <v>0</v>
      </c>
      <c r="I286" s="41">
        <f ca="1">I284-I285</f>
        <v>0</v>
      </c>
      <c r="J286" s="41">
        <f ca="1">J284-J285</f>
        <v>0</v>
      </c>
      <c r="K286" s="41">
        <f ca="1">K284-K285</f>
        <v>0</v>
      </c>
      <c r="L286" s="41">
        <f ca="1">L284-L285</f>
        <v>0</v>
      </c>
      <c r="M286" s="41">
        <f ca="1">M284-M285</f>
        <v>0</v>
      </c>
      <c r="N286" s="41">
        <f ca="1">N284-N285</f>
        <v>0</v>
      </c>
      <c r="O286" s="41">
        <f ca="1">O284-O285</f>
        <v>0</v>
      </c>
      <c r="P286" s="41">
        <f ca="1">P284-P285</f>
        <v>0</v>
      </c>
      <c r="Q286" s="41">
        <f ca="1">Q284-Q285</f>
        <v>0</v>
      </c>
      <c r="R286" s="41">
        <f ca="1">R284-R285</f>
        <v>0</v>
      </c>
      <c r="S286" s="41">
        <f ca="1">S284-S285</f>
        <v>0</v>
      </c>
      <c r="T286" s="41">
        <f ca="1">T284-T285</f>
        <v>0</v>
      </c>
      <c r="U286" s="41">
        <f ca="1">U284-U285</f>
        <v>0</v>
      </c>
      <c r="V286" s="41">
        <f ca="1">V284-V285</f>
        <v>0</v>
      </c>
      <c r="W286" s="41">
        <f ca="1">W284-W285</f>
        <v>0</v>
      </c>
      <c r="X286" s="152"/>
      <c r="Y286" s="21"/>
      <c r="Z286" s="21"/>
    </row>
    <row r="287" spans="1:26" ht="15.75" customHeight="1" x14ac:dyDescent="0.45">
      <c r="A287" s="140" t="s">
        <v>178</v>
      </c>
      <c r="B287" s="140">
        <f>INDEX('Program Inputs'!$B$9:$B$28,MATCH(A287,'Program Inputs'!$A$9:$A$28,0))</f>
        <v>0</v>
      </c>
      <c r="C287" s="141" t="s">
        <v>91</v>
      </c>
      <c r="D287" s="142">
        <f>SUMIFS('Program Inputs'!$C:$C,'Program Inputs'!$A:$A,'Program Qtrly'!$A287)/4</f>
        <v>0</v>
      </c>
      <c r="E287" s="142">
        <f>SUMIFS('Program Inputs'!$C:$C,'Program Inputs'!$A:$A,'Program Qtrly'!$A287)/4</f>
        <v>0</v>
      </c>
      <c r="F287" s="142">
        <f>SUMIFS('Program Inputs'!$C:$C,'Program Inputs'!$A:$A,'Program Qtrly'!$A287)/4</f>
        <v>0</v>
      </c>
      <c r="G287" s="142">
        <f>SUMIFS('Program Inputs'!$C:$C,'Program Inputs'!$A:$A,'Program Qtrly'!$A287)/4</f>
        <v>0</v>
      </c>
      <c r="H287" s="142">
        <f>SUMIFS('Program Inputs'!$D:$D,'Program Inputs'!$A:$A,'Program Qtrly'!$A287)/4</f>
        <v>0</v>
      </c>
      <c r="I287" s="142">
        <f>SUMIFS('Program Inputs'!$D:$D,'Program Inputs'!$A:$A,'Program Qtrly'!$A287)/4</f>
        <v>0</v>
      </c>
      <c r="J287" s="142">
        <f>SUMIFS('Program Inputs'!$D:$D,'Program Inputs'!$A:$A,'Program Qtrly'!$A287)/4</f>
        <v>0</v>
      </c>
      <c r="K287" s="142">
        <f>SUMIFS('Program Inputs'!$D:$D,'Program Inputs'!$A:$A,'Program Qtrly'!$A287)/4</f>
        <v>0</v>
      </c>
      <c r="L287" s="142">
        <f>SUMIFS('Program Inputs'!$E:$E,'Program Inputs'!$A:$A,'Program Qtrly'!$A287)/4</f>
        <v>0</v>
      </c>
      <c r="M287" s="142">
        <f>SUMIFS('Program Inputs'!$E:$E,'Program Inputs'!$A:$A,'Program Qtrly'!$A287)/4</f>
        <v>0</v>
      </c>
      <c r="N287" s="142">
        <f>SUMIFS('Program Inputs'!$E:$E,'Program Inputs'!$A:$A,'Program Qtrly'!$A287)/4</f>
        <v>0</v>
      </c>
      <c r="O287" s="142">
        <f>SUMIFS('Program Inputs'!$E:$E,'Program Inputs'!$A:$A,'Program Qtrly'!$A287)/4</f>
        <v>0</v>
      </c>
      <c r="P287" s="142">
        <f>SUMIFS('Program Inputs'!$F:$F,'Program Inputs'!$A:$A,'Program Qtrly'!$A287)/4</f>
        <v>0</v>
      </c>
      <c r="Q287" s="142">
        <f>SUMIFS('Program Inputs'!$F:$F,'Program Inputs'!$A:$A,'Program Qtrly'!$A287)/4</f>
        <v>0</v>
      </c>
      <c r="R287" s="142">
        <f>SUMIFS('Program Inputs'!$F:$F,'Program Inputs'!$A:$A,'Program Qtrly'!$A287)/4</f>
        <v>0</v>
      </c>
      <c r="S287" s="142">
        <f>SUMIFS('Program Inputs'!$F:$F,'Program Inputs'!$A:$A,'Program Qtrly'!$A287)/4</f>
        <v>0</v>
      </c>
      <c r="T287" s="142">
        <f>SUMIFS('Program Inputs'!$G:$G,'Program Inputs'!$A:$A,'Program Qtrly'!$A287)/4</f>
        <v>0</v>
      </c>
      <c r="U287" s="142">
        <f>SUMIFS('Program Inputs'!$G:$G,'Program Inputs'!$A:$A,'Program Qtrly'!$A287)/4</f>
        <v>0</v>
      </c>
      <c r="V287" s="142">
        <f>SUMIFS('Program Inputs'!$G:$G,'Program Inputs'!$A:$A,'Program Qtrly'!$A287)/4</f>
        <v>0</v>
      </c>
      <c r="W287" s="142">
        <f>SUMIFS('Program Inputs'!$G:$G,'Program Inputs'!$A:$A,'Program Qtrly'!$A287)/4</f>
        <v>0</v>
      </c>
      <c r="X287" s="21"/>
      <c r="Y287" s="21"/>
      <c r="Z287" s="21"/>
    </row>
    <row r="288" spans="1:26" ht="15.75" customHeight="1" x14ac:dyDescent="0.45">
      <c r="A288" s="62" t="s">
        <v>178</v>
      </c>
      <c r="B288" s="62">
        <f>INDEX('Program Inputs'!$B$9:$B$28,MATCH(A288,'Program Inputs'!$A$9:$A$28,0))</f>
        <v>0</v>
      </c>
      <c r="C288" s="29" t="s">
        <v>92</v>
      </c>
      <c r="D288" s="31">
        <f>SUMIFS('Program Inputs'!$H:$H,'Program Inputs'!$A:$A,'Program Qtrly'!$A288)</f>
        <v>0</v>
      </c>
      <c r="E288" s="31">
        <f>D288</f>
        <v>0</v>
      </c>
      <c r="F288" s="31">
        <f>E288</f>
        <v>0</v>
      </c>
      <c r="G288" s="31">
        <f>F288</f>
        <v>0</v>
      </c>
      <c r="H288" s="31">
        <f>G288</f>
        <v>0</v>
      </c>
      <c r="I288" s="31">
        <f>H288</f>
        <v>0</v>
      </c>
      <c r="J288" s="31">
        <f>I288</f>
        <v>0</v>
      </c>
      <c r="K288" s="31">
        <f>J288</f>
        <v>0</v>
      </c>
      <c r="L288" s="31">
        <f>K288</f>
        <v>0</v>
      </c>
      <c r="M288" s="31">
        <f>L288</f>
        <v>0</v>
      </c>
      <c r="N288" s="31">
        <f>M288</f>
        <v>0</v>
      </c>
      <c r="O288" s="31">
        <f>N288</f>
        <v>0</v>
      </c>
      <c r="P288" s="31">
        <f>O288</f>
        <v>0</v>
      </c>
      <c r="Q288" s="31">
        <f>P288</f>
        <v>0</v>
      </c>
      <c r="R288" s="31">
        <f>Q288</f>
        <v>0</v>
      </c>
      <c r="S288" s="31">
        <f>R288</f>
        <v>0</v>
      </c>
      <c r="T288" s="31">
        <f>S288</f>
        <v>0</v>
      </c>
      <c r="U288" s="31">
        <f>T288</f>
        <v>0</v>
      </c>
      <c r="V288" s="31">
        <f>U288</f>
        <v>0</v>
      </c>
      <c r="W288" s="31">
        <f>V288</f>
        <v>0</v>
      </c>
      <c r="X288" s="21"/>
      <c r="Y288" s="21"/>
      <c r="Z288" s="21"/>
    </row>
    <row r="289" spans="1:26" ht="15.75" customHeight="1" x14ac:dyDescent="0.45">
      <c r="A289" s="62" t="s">
        <v>178</v>
      </c>
      <c r="B289" s="62">
        <f>INDEX('Program Inputs'!$B$9:$B$28,MATCH(A289,'Program Inputs'!$A$9:$A$28,0))</f>
        <v>0</v>
      </c>
      <c r="C289" s="43" t="s">
        <v>96</v>
      </c>
      <c r="D289" s="31">
        <f>SUMIFS('Program Inputs'!$I:$I,'Program Inputs'!$A:$A,'Program Qtrly'!$A289)</f>
        <v>0</v>
      </c>
      <c r="E289" s="31">
        <f>D289</f>
        <v>0</v>
      </c>
      <c r="F289" s="31">
        <f>E289</f>
        <v>0</v>
      </c>
      <c r="G289" s="31">
        <f>F289</f>
        <v>0</v>
      </c>
      <c r="H289" s="31">
        <f>G289</f>
        <v>0</v>
      </c>
      <c r="I289" s="31">
        <f>H289</f>
        <v>0</v>
      </c>
      <c r="J289" s="31">
        <f>I289</f>
        <v>0</v>
      </c>
      <c r="K289" s="31">
        <f>J289</f>
        <v>0</v>
      </c>
      <c r="L289" s="31">
        <f>K289</f>
        <v>0</v>
      </c>
      <c r="M289" s="31">
        <f>L289</f>
        <v>0</v>
      </c>
      <c r="N289" s="31">
        <f>M289</f>
        <v>0</v>
      </c>
      <c r="O289" s="31">
        <f>N289</f>
        <v>0</v>
      </c>
      <c r="P289" s="31">
        <f>O289</f>
        <v>0</v>
      </c>
      <c r="Q289" s="31">
        <f>P289</f>
        <v>0</v>
      </c>
      <c r="R289" s="31">
        <f>Q289</f>
        <v>0</v>
      </c>
      <c r="S289" s="31">
        <f>R289</f>
        <v>0</v>
      </c>
      <c r="T289" s="31">
        <f>S289</f>
        <v>0</v>
      </c>
      <c r="U289" s="31">
        <f>T289</f>
        <v>0</v>
      </c>
      <c r="V289" s="31">
        <f>U289</f>
        <v>0</v>
      </c>
      <c r="W289" s="31">
        <f>V289</f>
        <v>0</v>
      </c>
      <c r="X289" s="21"/>
      <c r="Y289" s="21"/>
      <c r="Z289" s="21"/>
    </row>
    <row r="290" spans="1:26" ht="15.75" customHeight="1" x14ac:dyDescent="0.45">
      <c r="A290" s="62" t="s">
        <v>178</v>
      </c>
      <c r="B290" s="62">
        <f>INDEX('Program Inputs'!$B$9:$B$28,MATCH(A290,'Program Inputs'!$A$9:$A$28,0))</f>
        <v>0</v>
      </c>
      <c r="C290" s="43" t="s">
        <v>166</v>
      </c>
      <c r="D290" s="31">
        <f>SUMIFS('Program Inputs'!$J:$J,'Program Inputs'!$A:$A,'Program Qtrly'!$A290)</f>
        <v>0</v>
      </c>
      <c r="E290" s="31">
        <f>D290</f>
        <v>0</v>
      </c>
      <c r="F290" s="31">
        <f>E290</f>
        <v>0</v>
      </c>
      <c r="G290" s="31">
        <f>F290</f>
        <v>0</v>
      </c>
      <c r="H290" s="31">
        <f>G290</f>
        <v>0</v>
      </c>
      <c r="I290" s="31">
        <f>H290</f>
        <v>0</v>
      </c>
      <c r="J290" s="31">
        <f>I290</f>
        <v>0</v>
      </c>
      <c r="K290" s="31">
        <f>J290</f>
        <v>0</v>
      </c>
      <c r="L290" s="31">
        <f>K290</f>
        <v>0</v>
      </c>
      <c r="M290" s="31">
        <f>L290</f>
        <v>0</v>
      </c>
      <c r="N290" s="31">
        <f>M290</f>
        <v>0</v>
      </c>
      <c r="O290" s="31">
        <f>N290</f>
        <v>0</v>
      </c>
      <c r="P290" s="31">
        <f>O290</f>
        <v>0</v>
      </c>
      <c r="Q290" s="31">
        <f>P290</f>
        <v>0</v>
      </c>
      <c r="R290" s="31">
        <f>Q290</f>
        <v>0</v>
      </c>
      <c r="S290" s="31">
        <f>R290</f>
        <v>0</v>
      </c>
      <c r="T290" s="31">
        <f>S290</f>
        <v>0</v>
      </c>
      <c r="U290" s="31">
        <f>T290</f>
        <v>0</v>
      </c>
      <c r="V290" s="31">
        <f>U290</f>
        <v>0</v>
      </c>
      <c r="W290" s="31">
        <f>V290</f>
        <v>0</v>
      </c>
      <c r="X290" s="21"/>
      <c r="Y290" s="21"/>
      <c r="Z290" s="21"/>
    </row>
    <row r="291" spans="1:26" ht="15.75" customHeight="1" x14ac:dyDescent="0.45">
      <c r="A291" s="62" t="s">
        <v>178</v>
      </c>
      <c r="B291" s="62">
        <f>INDEX('Program Inputs'!$B$9:$B$28,MATCH(A291,'Program Inputs'!$A$9:$A$28,0))</f>
        <v>0</v>
      </c>
      <c r="C291" s="29" t="s">
        <v>27</v>
      </c>
      <c r="D291" s="31">
        <f>SUMIFS('Program Inputs'!$K:$K,'Program Inputs'!$A:$A,'Program Qtrly'!$A291)</f>
        <v>0.05</v>
      </c>
      <c r="E291" s="31">
        <f>D291</f>
        <v>0.05</v>
      </c>
      <c r="F291" s="31">
        <f>E291</f>
        <v>0.05</v>
      </c>
      <c r="G291" s="31">
        <f>F291</f>
        <v>0.05</v>
      </c>
      <c r="H291" s="31">
        <f>G291</f>
        <v>0.05</v>
      </c>
      <c r="I291" s="31">
        <f>H291</f>
        <v>0.05</v>
      </c>
      <c r="J291" s="31">
        <f>I291</f>
        <v>0.05</v>
      </c>
      <c r="K291" s="31">
        <f>J291</f>
        <v>0.05</v>
      </c>
      <c r="L291" s="31">
        <f>K291</f>
        <v>0.05</v>
      </c>
      <c r="M291" s="31">
        <f>L291</f>
        <v>0.05</v>
      </c>
      <c r="N291" s="31">
        <f>M291</f>
        <v>0.05</v>
      </c>
      <c r="O291" s="31">
        <f>N291</f>
        <v>0.05</v>
      </c>
      <c r="P291" s="31">
        <f>O291</f>
        <v>0.05</v>
      </c>
      <c r="Q291" s="31">
        <f>P291</f>
        <v>0.05</v>
      </c>
      <c r="R291" s="31">
        <f>Q291</f>
        <v>0.05</v>
      </c>
      <c r="S291" s="31">
        <f>R291</f>
        <v>0.05</v>
      </c>
      <c r="T291" s="31">
        <f>S291</f>
        <v>0.05</v>
      </c>
      <c r="U291" s="31">
        <f>T291</f>
        <v>0.05</v>
      </c>
      <c r="V291" s="31">
        <f>U291</f>
        <v>0.05</v>
      </c>
      <c r="W291" s="31">
        <f>V291</f>
        <v>0.05</v>
      </c>
      <c r="X291" s="21"/>
      <c r="Y291" s="21"/>
      <c r="Z291" s="21"/>
    </row>
    <row r="292" spans="1:26" ht="15.75" customHeight="1" x14ac:dyDescent="0.45">
      <c r="A292" s="62" t="s">
        <v>178</v>
      </c>
      <c r="B292" s="62">
        <f>INDEX('Program Inputs'!$B$9:$B$28,MATCH(A292,'Program Inputs'!$A$9:$A$28,0))</f>
        <v>0</v>
      </c>
      <c r="C292" s="43" t="s">
        <v>165</v>
      </c>
      <c r="D292" s="114">
        <f>D290+D291</f>
        <v>0.05</v>
      </c>
      <c r="E292" s="114">
        <f>E290+E291</f>
        <v>0.05</v>
      </c>
      <c r="F292" s="114">
        <f>F290+F291</f>
        <v>0.05</v>
      </c>
      <c r="G292" s="114">
        <f>G290+G291</f>
        <v>0.05</v>
      </c>
      <c r="H292" s="114">
        <f>H290+H291</f>
        <v>0.05</v>
      </c>
      <c r="I292" s="114">
        <f>I290+I291</f>
        <v>0.05</v>
      </c>
      <c r="J292" s="114">
        <f>J290+J291</f>
        <v>0.05</v>
      </c>
      <c r="K292" s="114">
        <f>K290+K291</f>
        <v>0.05</v>
      </c>
      <c r="L292" s="114">
        <f>L290+L291</f>
        <v>0.05</v>
      </c>
      <c r="M292" s="114">
        <f>M290+M291</f>
        <v>0.05</v>
      </c>
      <c r="N292" s="114">
        <f>N290+N291</f>
        <v>0.05</v>
      </c>
      <c r="O292" s="114">
        <f>O290+O291</f>
        <v>0.05</v>
      </c>
      <c r="P292" s="114">
        <f>P290+P291</f>
        <v>0.05</v>
      </c>
      <c r="Q292" s="114">
        <f>Q290+Q291</f>
        <v>0.05</v>
      </c>
      <c r="R292" s="114">
        <f>R290+R291</f>
        <v>0.05</v>
      </c>
      <c r="S292" s="114">
        <f>S290+S291</f>
        <v>0.05</v>
      </c>
      <c r="T292" s="114">
        <f>T290+T291</f>
        <v>0.05</v>
      </c>
      <c r="U292" s="114">
        <f>U290+U291</f>
        <v>0.05</v>
      </c>
      <c r="V292" s="114">
        <f>V290+V291</f>
        <v>0.05</v>
      </c>
      <c r="W292" s="114">
        <f>W290+W291</f>
        <v>0.05</v>
      </c>
      <c r="X292" s="21"/>
      <c r="Y292" s="21"/>
      <c r="Z292" s="21"/>
    </row>
    <row r="293" spans="1:26" ht="15.75" customHeight="1" x14ac:dyDescent="0.45">
      <c r="A293" s="62" t="s">
        <v>178</v>
      </c>
      <c r="B293" s="62">
        <f>INDEX('Program Inputs'!$B$9:$B$28,MATCH(A293,'Program Inputs'!$A$9:$A$28,0))</f>
        <v>0</v>
      </c>
      <c r="C293" s="43" t="s">
        <v>168</v>
      </c>
      <c r="D293" s="41">
        <f>D287*(1-D289)*D290</f>
        <v>0</v>
      </c>
      <c r="E293" s="41">
        <f>E287*(1-E289)*E290</f>
        <v>0</v>
      </c>
      <c r="F293" s="41">
        <f>F287*(1-F289)*F290</f>
        <v>0</v>
      </c>
      <c r="G293" s="41">
        <f>G287*(1-G289)*G290</f>
        <v>0</v>
      </c>
      <c r="H293" s="41">
        <f>H287*(1-H289)*H290</f>
        <v>0</v>
      </c>
      <c r="I293" s="41">
        <f>I287*(1-I289)*I290</f>
        <v>0</v>
      </c>
      <c r="J293" s="41">
        <f>J287*(1-J289)*J290</f>
        <v>0</v>
      </c>
      <c r="K293" s="41">
        <f>K287*(1-K289)*K290</f>
        <v>0</v>
      </c>
      <c r="L293" s="41">
        <f>L287*(1-L289)*L290</f>
        <v>0</v>
      </c>
      <c r="M293" s="41">
        <f>M287*(1-M289)*M290</f>
        <v>0</v>
      </c>
      <c r="N293" s="41">
        <f>N287*(1-N289)*N290</f>
        <v>0</v>
      </c>
      <c r="O293" s="41">
        <f>O287*(1-O289)*O290</f>
        <v>0</v>
      </c>
      <c r="P293" s="41">
        <f>P287*(1-P289)*P290</f>
        <v>0</v>
      </c>
      <c r="Q293" s="41">
        <f>Q287*(1-Q289)*Q290</f>
        <v>0</v>
      </c>
      <c r="R293" s="41">
        <f>R287*(1-R289)*R290</f>
        <v>0</v>
      </c>
      <c r="S293" s="41">
        <f>S287*(1-S289)*S290</f>
        <v>0</v>
      </c>
      <c r="T293" s="41">
        <f>T287*(1-T289)*T290</f>
        <v>0</v>
      </c>
      <c r="U293" s="41">
        <f>U287*(1-U289)*U290</f>
        <v>0</v>
      </c>
      <c r="V293" s="41">
        <f>V287*(1-V289)*V290</f>
        <v>0</v>
      </c>
      <c r="W293" s="41">
        <f>W287*(1-W289)*W290</f>
        <v>0</v>
      </c>
      <c r="X293" s="21"/>
      <c r="Y293" s="21"/>
      <c r="Z293" s="21"/>
    </row>
    <row r="294" spans="1:26" ht="15.75" customHeight="1" x14ac:dyDescent="0.45">
      <c r="A294" s="62" t="s">
        <v>178</v>
      </c>
      <c r="B294" s="62">
        <f>INDEX('Program Inputs'!$B$9:$B$28,MATCH(A294,'Program Inputs'!$A$9:$A$28,0))</f>
        <v>0</v>
      </c>
      <c r="C294" s="43" t="s">
        <v>167</v>
      </c>
      <c r="D294" s="41">
        <f>D291*D296</f>
        <v>0</v>
      </c>
      <c r="E294" s="41">
        <f>E291*E296</f>
        <v>0</v>
      </c>
      <c r="F294" s="41">
        <f>F291*F296</f>
        <v>0</v>
      </c>
      <c r="G294" s="41">
        <f>G291*G296</f>
        <v>0</v>
      </c>
      <c r="H294" s="41">
        <f>H291*H296</f>
        <v>0</v>
      </c>
      <c r="I294" s="41">
        <f>I291*I296</f>
        <v>0</v>
      </c>
      <c r="J294" s="41">
        <f>J291*J296</f>
        <v>0</v>
      </c>
      <c r="K294" s="41">
        <f>K291*K296</f>
        <v>0</v>
      </c>
      <c r="L294" s="41">
        <f>L291*L296</f>
        <v>0</v>
      </c>
      <c r="M294" s="41">
        <f>M291*M296</f>
        <v>0</v>
      </c>
      <c r="N294" s="41">
        <f>N291*N296</f>
        <v>0</v>
      </c>
      <c r="O294" s="41">
        <f>O291*O296</f>
        <v>0</v>
      </c>
      <c r="P294" s="41">
        <f>P291*P296</f>
        <v>0</v>
      </c>
      <c r="Q294" s="41">
        <f>Q291*Q296</f>
        <v>0</v>
      </c>
      <c r="R294" s="41">
        <f>R291*R296</f>
        <v>0</v>
      </c>
      <c r="S294" s="41">
        <f>S291*S296</f>
        <v>0</v>
      </c>
      <c r="T294" s="41">
        <f>T291*T296</f>
        <v>0</v>
      </c>
      <c r="U294" s="41">
        <f>U291*U296</f>
        <v>0</v>
      </c>
      <c r="V294" s="41">
        <f>V291*V296</f>
        <v>0</v>
      </c>
      <c r="W294" s="41">
        <f>W291*W296</f>
        <v>0</v>
      </c>
      <c r="X294" s="21"/>
      <c r="Y294" s="21"/>
      <c r="Z294" s="21"/>
    </row>
    <row r="295" spans="1:26" ht="15.75" customHeight="1" x14ac:dyDescent="0.45">
      <c r="A295" s="62" t="s">
        <v>178</v>
      </c>
      <c r="B295" s="62">
        <f>INDEX('Program Inputs'!$B$9:$B$28,MATCH(A295,'Program Inputs'!$A$9:$A$28,0))</f>
        <v>0</v>
      </c>
      <c r="C295" s="43" t="s">
        <v>99</v>
      </c>
      <c r="D295" s="41">
        <f>D287*(1-D289)</f>
        <v>0</v>
      </c>
      <c r="E295" s="41">
        <f>E287*(1-E289)</f>
        <v>0</v>
      </c>
      <c r="F295" s="41">
        <f>F287*(1-F289)</f>
        <v>0</v>
      </c>
      <c r="G295" s="41">
        <f>G287*(1-G289)</f>
        <v>0</v>
      </c>
      <c r="H295" s="41">
        <f>H287*(1-H289)</f>
        <v>0</v>
      </c>
      <c r="I295" s="41">
        <f>I287*(1-I289)</f>
        <v>0</v>
      </c>
      <c r="J295" s="41">
        <f>J287*(1-J289)</f>
        <v>0</v>
      </c>
      <c r="K295" s="41">
        <f>K287*(1-K289)</f>
        <v>0</v>
      </c>
      <c r="L295" s="41">
        <f>L287*(1-L289)</f>
        <v>0</v>
      </c>
      <c r="M295" s="41">
        <f>M287*(1-M289)</f>
        <v>0</v>
      </c>
      <c r="N295" s="41">
        <f>N287*(1-N289)</f>
        <v>0</v>
      </c>
      <c r="O295" s="41">
        <f>O287*(1-O289)</f>
        <v>0</v>
      </c>
      <c r="P295" s="41">
        <f>P287*(1-P289)</f>
        <v>0</v>
      </c>
      <c r="Q295" s="41">
        <f>Q287*(1-Q289)</f>
        <v>0</v>
      </c>
      <c r="R295" s="41">
        <f>R287*(1-R289)</f>
        <v>0</v>
      </c>
      <c r="S295" s="41">
        <f>S287*(1-S289)</f>
        <v>0</v>
      </c>
      <c r="T295" s="41">
        <f>T287*(1-T289)</f>
        <v>0</v>
      </c>
      <c r="U295" s="41">
        <f>U287*(1-U289)</f>
        <v>0</v>
      </c>
      <c r="V295" s="41">
        <f>V287*(1-V289)</f>
        <v>0</v>
      </c>
      <c r="W295" s="41">
        <f>W287*(1-W289)</f>
        <v>0</v>
      </c>
      <c r="X295" s="21"/>
      <c r="Y295" s="21"/>
      <c r="Z295" s="21"/>
    </row>
    <row r="296" spans="1:26" ht="15.75" customHeight="1" x14ac:dyDescent="0.45">
      <c r="A296" s="62" t="s">
        <v>178</v>
      </c>
      <c r="B296" s="62">
        <f>INDEX('Program Inputs'!$B$9:$B$28,MATCH(A296,'Program Inputs'!$A$9:$A$28,0))</f>
        <v>0</v>
      </c>
      <c r="C296" s="22" t="s">
        <v>527</v>
      </c>
      <c r="D296" s="32">
        <f>D287*D289</f>
        <v>0</v>
      </c>
      <c r="E296" s="32">
        <f>E287*E289</f>
        <v>0</v>
      </c>
      <c r="F296" s="32">
        <f>F287*F289</f>
        <v>0</v>
      </c>
      <c r="G296" s="32">
        <f>G287*G289</f>
        <v>0</v>
      </c>
      <c r="H296" s="32">
        <f>H287*H289</f>
        <v>0</v>
      </c>
      <c r="I296" s="32">
        <f>I287*I289</f>
        <v>0</v>
      </c>
      <c r="J296" s="32">
        <f>J287*J289</f>
        <v>0</v>
      </c>
      <c r="K296" s="32">
        <f>K287*K289</f>
        <v>0</v>
      </c>
      <c r="L296" s="32">
        <f>L287*L289</f>
        <v>0</v>
      </c>
      <c r="M296" s="32">
        <f>M287*M289</f>
        <v>0</v>
      </c>
      <c r="N296" s="32">
        <f>N287*N289</f>
        <v>0</v>
      </c>
      <c r="O296" s="32">
        <f>O287*O289</f>
        <v>0</v>
      </c>
      <c r="P296" s="32">
        <f>P287*P289</f>
        <v>0</v>
      </c>
      <c r="Q296" s="32">
        <f>Q287*Q289</f>
        <v>0</v>
      </c>
      <c r="R296" s="32">
        <f>R287*R289</f>
        <v>0</v>
      </c>
      <c r="S296" s="32">
        <f>S287*S289</f>
        <v>0</v>
      </c>
      <c r="T296" s="32">
        <f>T287*T289</f>
        <v>0</v>
      </c>
      <c r="U296" s="32">
        <f>U287*U289</f>
        <v>0</v>
      </c>
      <c r="V296" s="32">
        <f>V287*V289</f>
        <v>0</v>
      </c>
      <c r="W296" s="32">
        <f>W287*W289</f>
        <v>0</v>
      </c>
      <c r="X296" s="21"/>
      <c r="Y296" s="21"/>
      <c r="Z296" s="21"/>
    </row>
    <row r="297" spans="1:26" ht="15.75" customHeight="1" x14ac:dyDescent="0.45">
      <c r="A297" s="62" t="s">
        <v>178</v>
      </c>
      <c r="B297" s="62">
        <f>INDEX('Program Inputs'!$B$9:$B$28,MATCH(A297,'Program Inputs'!$A$9:$A$28,0))</f>
        <v>0</v>
      </c>
      <c r="C297" s="22" t="s">
        <v>93</v>
      </c>
      <c r="D297" s="40">
        <f ca="1">'Prem Earn'!X268</f>
        <v>0</v>
      </c>
      <c r="E297" s="40">
        <f ca="1">'Prem Earn'!Y268</f>
        <v>0</v>
      </c>
      <c r="F297" s="40">
        <f ca="1">'Prem Earn'!Z268</f>
        <v>0</v>
      </c>
      <c r="G297" s="40">
        <f ca="1">'Prem Earn'!AA268</f>
        <v>0</v>
      </c>
      <c r="H297" s="40">
        <f ca="1">'Prem Earn'!AB268</f>
        <v>0</v>
      </c>
      <c r="I297" s="40">
        <f ca="1">'Prem Earn'!AC268</f>
        <v>0</v>
      </c>
      <c r="J297" s="40">
        <f ca="1">'Prem Earn'!AD268</f>
        <v>0</v>
      </c>
      <c r="K297" s="40">
        <f ca="1">'Prem Earn'!AE268</f>
        <v>0</v>
      </c>
      <c r="L297" s="40">
        <f ca="1">'Prem Earn'!AF268</f>
        <v>0</v>
      </c>
      <c r="M297" s="40">
        <f ca="1">'Prem Earn'!AG268</f>
        <v>0</v>
      </c>
      <c r="N297" s="40">
        <f ca="1">'Prem Earn'!AH268</f>
        <v>0</v>
      </c>
      <c r="O297" s="40">
        <f ca="1">'Prem Earn'!AI268</f>
        <v>0</v>
      </c>
      <c r="P297" s="40">
        <f ca="1">'Prem Earn'!AJ268</f>
        <v>0</v>
      </c>
      <c r="Q297" s="40">
        <f ca="1">'Prem Earn'!AK268</f>
        <v>0</v>
      </c>
      <c r="R297" s="40">
        <f ca="1">'Prem Earn'!AL268</f>
        <v>0</v>
      </c>
      <c r="S297" s="40">
        <f ca="1">'Prem Earn'!AM268</f>
        <v>0</v>
      </c>
      <c r="T297" s="40">
        <f ca="1">'Prem Earn'!AN268</f>
        <v>0</v>
      </c>
      <c r="U297" s="40">
        <f ca="1">'Prem Earn'!AO268</f>
        <v>0</v>
      </c>
      <c r="V297" s="40">
        <f ca="1">'Prem Earn'!AP268</f>
        <v>0</v>
      </c>
      <c r="W297" s="40">
        <f ca="1">'Prem Earn'!AQ268</f>
        <v>0</v>
      </c>
      <c r="X297" s="21"/>
      <c r="Y297" s="21"/>
      <c r="Z297" s="21"/>
    </row>
    <row r="298" spans="1:26" ht="15.75" customHeight="1" x14ac:dyDescent="0.45">
      <c r="A298" s="62" t="s">
        <v>178</v>
      </c>
      <c r="B298" s="62">
        <f>INDEX('Program Inputs'!$B$9:$B$28,MATCH(A298,'Program Inputs'!$A$9:$A$28,0))</f>
        <v>0</v>
      </c>
      <c r="C298" s="42" t="s">
        <v>522</v>
      </c>
      <c r="D298" s="41">
        <f>SUM($D287:D287)</f>
        <v>0</v>
      </c>
      <c r="E298" s="41">
        <f>SUM($D287:E287)</f>
        <v>0</v>
      </c>
      <c r="F298" s="41">
        <f>SUM($D287:F287)</f>
        <v>0</v>
      </c>
      <c r="G298" s="41">
        <f>SUM($D287:G287)</f>
        <v>0</v>
      </c>
      <c r="H298" s="41">
        <f>SUM($D287:H287)</f>
        <v>0</v>
      </c>
      <c r="I298" s="41">
        <f>SUM($D287:I287)</f>
        <v>0</v>
      </c>
      <c r="J298" s="41">
        <f>SUM($D287:J287)</f>
        <v>0</v>
      </c>
      <c r="K298" s="41">
        <f>SUM($D287:K287)</f>
        <v>0</v>
      </c>
      <c r="L298" s="41">
        <f>SUM($D287:L287)</f>
        <v>0</v>
      </c>
      <c r="M298" s="41">
        <f>SUM($D287:M287)</f>
        <v>0</v>
      </c>
      <c r="N298" s="41">
        <f>SUM($D287:N287)</f>
        <v>0</v>
      </c>
      <c r="O298" s="41">
        <f>SUM($D287:O287)</f>
        <v>0</v>
      </c>
      <c r="P298" s="41">
        <f>SUM($D287:P287)</f>
        <v>0</v>
      </c>
      <c r="Q298" s="41">
        <f>SUM($D287:Q287)</f>
        <v>0</v>
      </c>
      <c r="R298" s="41">
        <f>SUM($D287:R287)</f>
        <v>0</v>
      </c>
      <c r="S298" s="41">
        <f>SUM($D287:S287)</f>
        <v>0</v>
      </c>
      <c r="T298" s="41">
        <f>SUM($D287:T287)</f>
        <v>0</v>
      </c>
      <c r="U298" s="41">
        <f>SUM($D287:U287)</f>
        <v>0</v>
      </c>
      <c r="V298" s="41">
        <f>SUM($D287:V287)</f>
        <v>0</v>
      </c>
      <c r="W298" s="41">
        <f>SUM($D287:W287)</f>
        <v>0</v>
      </c>
      <c r="X298" s="21"/>
      <c r="Y298" s="21"/>
      <c r="Z298" s="21"/>
    </row>
    <row r="299" spans="1:26" ht="15.75" customHeight="1" x14ac:dyDescent="0.45">
      <c r="A299" s="62" t="s">
        <v>178</v>
      </c>
      <c r="B299" s="62">
        <f>INDEX('Program Inputs'!$B$9:$B$28,MATCH(A299,'Program Inputs'!$A$9:$A$28,0))</f>
        <v>0</v>
      </c>
      <c r="C299" s="42" t="s">
        <v>523</v>
      </c>
      <c r="D299" s="41">
        <f ca="1">SUM($D297:D297)</f>
        <v>0</v>
      </c>
      <c r="E299" s="41">
        <f ca="1">SUM($D297:E297)</f>
        <v>0</v>
      </c>
      <c r="F299" s="41">
        <f ca="1">SUM($D297:F297)</f>
        <v>0</v>
      </c>
      <c r="G299" s="41">
        <f ca="1">SUM($D297:G297)</f>
        <v>0</v>
      </c>
      <c r="H299" s="41">
        <f ca="1">SUM($D297:H297)</f>
        <v>0</v>
      </c>
      <c r="I299" s="41">
        <f ca="1">SUM($D297:I297)</f>
        <v>0</v>
      </c>
      <c r="J299" s="41">
        <f ca="1">SUM($D297:J297)</f>
        <v>0</v>
      </c>
      <c r="K299" s="41">
        <f ca="1">SUM($D297:K297)</f>
        <v>0</v>
      </c>
      <c r="L299" s="41">
        <f ca="1">SUM($D297:L297)</f>
        <v>0</v>
      </c>
      <c r="M299" s="41">
        <f ca="1">SUM($D297:M297)</f>
        <v>0</v>
      </c>
      <c r="N299" s="41">
        <f ca="1">SUM($D297:N297)</f>
        <v>0</v>
      </c>
      <c r="O299" s="41">
        <f ca="1">SUM($D297:O297)</f>
        <v>0</v>
      </c>
      <c r="P299" s="41">
        <f ca="1">SUM($D297:P297)</f>
        <v>0</v>
      </c>
      <c r="Q299" s="41">
        <f ca="1">SUM($D297:Q297)</f>
        <v>0</v>
      </c>
      <c r="R299" s="41">
        <f ca="1">SUM($D297:R297)</f>
        <v>0</v>
      </c>
      <c r="S299" s="41">
        <f ca="1">SUM($D297:S297)</f>
        <v>0</v>
      </c>
      <c r="T299" s="41">
        <f ca="1">SUM($D297:T297)</f>
        <v>0</v>
      </c>
      <c r="U299" s="41">
        <f ca="1">SUM($D297:U297)</f>
        <v>0</v>
      </c>
      <c r="V299" s="41">
        <f ca="1">SUM($D297:V297)</f>
        <v>0</v>
      </c>
      <c r="W299" s="41">
        <f ca="1">SUM($D297:W297)</f>
        <v>0</v>
      </c>
      <c r="X299" s="21"/>
      <c r="Y299" s="21"/>
      <c r="Z299" s="21"/>
    </row>
    <row r="300" spans="1:26" ht="15.75" customHeight="1" x14ac:dyDescent="0.45">
      <c r="A300" s="62" t="s">
        <v>178</v>
      </c>
      <c r="B300" s="62">
        <f>INDEX('Program Inputs'!$B$9:$B$28,MATCH(A300,'Program Inputs'!$A$9:$A$28,0))</f>
        <v>0</v>
      </c>
      <c r="C300" s="42" t="s">
        <v>525</v>
      </c>
      <c r="D300" s="41">
        <f ca="1">D298-D299</f>
        <v>0</v>
      </c>
      <c r="E300" s="41">
        <f ca="1">E298-E299</f>
        <v>0</v>
      </c>
      <c r="F300" s="41">
        <f ca="1">F298-F299</f>
        <v>0</v>
      </c>
      <c r="G300" s="41">
        <f ca="1">G298-G299</f>
        <v>0</v>
      </c>
      <c r="H300" s="41">
        <f ca="1">H298-H299</f>
        <v>0</v>
      </c>
      <c r="I300" s="41">
        <f ca="1">I298-I299</f>
        <v>0</v>
      </c>
      <c r="J300" s="41">
        <f ca="1">J298-J299</f>
        <v>0</v>
      </c>
      <c r="K300" s="41">
        <f ca="1">K298-K299</f>
        <v>0</v>
      </c>
      <c r="L300" s="41">
        <f ca="1">L298-L299</f>
        <v>0</v>
      </c>
      <c r="M300" s="41">
        <f ca="1">M298-M299</f>
        <v>0</v>
      </c>
      <c r="N300" s="41">
        <f ca="1">N298-N299</f>
        <v>0</v>
      </c>
      <c r="O300" s="41">
        <f ca="1">O298-O299</f>
        <v>0</v>
      </c>
      <c r="P300" s="41">
        <f ca="1">P298-P299</f>
        <v>0</v>
      </c>
      <c r="Q300" s="41">
        <f ca="1">Q298-Q299</f>
        <v>0</v>
      </c>
      <c r="R300" s="41">
        <f ca="1">R298-R299</f>
        <v>0</v>
      </c>
      <c r="S300" s="41">
        <f ca="1">S298-S299</f>
        <v>0</v>
      </c>
      <c r="T300" s="41">
        <f ca="1">T298-T299</f>
        <v>0</v>
      </c>
      <c r="U300" s="41">
        <f ca="1">U298-U299</f>
        <v>0</v>
      </c>
      <c r="V300" s="41">
        <f ca="1">V298-V299</f>
        <v>0</v>
      </c>
      <c r="W300" s="41">
        <f ca="1">W298-W299</f>
        <v>0</v>
      </c>
      <c r="X300" s="152"/>
      <c r="Y300" s="21"/>
      <c r="Z300" s="21"/>
    </row>
    <row r="301" spans="1:26" ht="15.75" customHeight="1" x14ac:dyDescent="0.45">
      <c r="A301" s="62" t="s">
        <v>178</v>
      </c>
      <c r="B301" s="62">
        <f>INDEX('Program Inputs'!$B$9:$B$28,MATCH(A301,'Program Inputs'!$A$9:$A$28,0))</f>
        <v>0</v>
      </c>
      <c r="C301" s="42" t="s">
        <v>524</v>
      </c>
      <c r="D301" s="41">
        <f ca="1">D300-D306</f>
        <v>0</v>
      </c>
      <c r="E301" s="41">
        <f ca="1">E300-E306</f>
        <v>0</v>
      </c>
      <c r="F301" s="41">
        <f ca="1">F300-F306</f>
        <v>0</v>
      </c>
      <c r="G301" s="41">
        <f ca="1">G300-G306</f>
        <v>0</v>
      </c>
      <c r="H301" s="41">
        <f ca="1">H300-H306</f>
        <v>0</v>
      </c>
      <c r="I301" s="41">
        <f ca="1">I300-I306</f>
        <v>0</v>
      </c>
      <c r="J301" s="41">
        <f ca="1">J300-J306</f>
        <v>0</v>
      </c>
      <c r="K301" s="41">
        <f ca="1">K300-K306</f>
        <v>0</v>
      </c>
      <c r="L301" s="41">
        <f ca="1">L300-L306</f>
        <v>0</v>
      </c>
      <c r="M301" s="41">
        <f ca="1">M300-M306</f>
        <v>0</v>
      </c>
      <c r="N301" s="41">
        <f ca="1">N300-N306</f>
        <v>0</v>
      </c>
      <c r="O301" s="41">
        <f ca="1">O300-O306</f>
        <v>0</v>
      </c>
      <c r="P301" s="41">
        <f ca="1">P300-P306</f>
        <v>0</v>
      </c>
      <c r="Q301" s="41">
        <f ca="1">Q300-Q306</f>
        <v>0</v>
      </c>
      <c r="R301" s="41">
        <f ca="1">R300-R306</f>
        <v>0</v>
      </c>
      <c r="S301" s="41">
        <f ca="1">S300-S306</f>
        <v>0</v>
      </c>
      <c r="T301" s="41">
        <f ca="1">T300-T306</f>
        <v>0</v>
      </c>
      <c r="U301" s="41">
        <f ca="1">U300-U306</f>
        <v>0</v>
      </c>
      <c r="V301" s="41">
        <f ca="1">V300-V306</f>
        <v>0</v>
      </c>
      <c r="W301" s="41">
        <f ca="1">W300-W306</f>
        <v>0</v>
      </c>
      <c r="X301" s="152"/>
      <c r="Y301" s="21"/>
      <c r="Z301" s="21"/>
    </row>
    <row r="302" spans="1:26" ht="15.75" customHeight="1" x14ac:dyDescent="0.45">
      <c r="A302" s="62" t="s">
        <v>178</v>
      </c>
      <c r="B302" s="62">
        <f>INDEX('Program Inputs'!$B$9:$B$28,MATCH(A302,'Program Inputs'!$A$9:$A$28,0))</f>
        <v>0</v>
      </c>
      <c r="C302" s="42" t="s">
        <v>94</v>
      </c>
      <c r="D302" s="41">
        <f ca="1">'Prem Earn'!B268</f>
        <v>0</v>
      </c>
      <c r="E302" s="41">
        <f ca="1">'Prem Earn'!C268</f>
        <v>0</v>
      </c>
      <c r="F302" s="41">
        <f ca="1">'Prem Earn'!D268</f>
        <v>0</v>
      </c>
      <c r="G302" s="41">
        <f ca="1">'Prem Earn'!E268</f>
        <v>0</v>
      </c>
      <c r="H302" s="41">
        <f ca="1">'Prem Earn'!F268</f>
        <v>0</v>
      </c>
      <c r="I302" s="41">
        <f ca="1">'Prem Earn'!G268</f>
        <v>0</v>
      </c>
      <c r="J302" s="41">
        <f ca="1">'Prem Earn'!H268</f>
        <v>0</v>
      </c>
      <c r="K302" s="41">
        <f ca="1">'Prem Earn'!I268</f>
        <v>0</v>
      </c>
      <c r="L302" s="41">
        <f ca="1">'Prem Earn'!J268</f>
        <v>0</v>
      </c>
      <c r="M302" s="41">
        <f ca="1">'Prem Earn'!K268</f>
        <v>0</v>
      </c>
      <c r="N302" s="41">
        <f ca="1">'Prem Earn'!L268</f>
        <v>0</v>
      </c>
      <c r="O302" s="41">
        <f ca="1">'Prem Earn'!M268</f>
        <v>0</v>
      </c>
      <c r="P302" s="41">
        <f ca="1">'Prem Earn'!N268</f>
        <v>0</v>
      </c>
      <c r="Q302" s="41">
        <f ca="1">'Prem Earn'!O268</f>
        <v>0</v>
      </c>
      <c r="R302" s="41">
        <f ca="1">'Prem Earn'!P268</f>
        <v>0</v>
      </c>
      <c r="S302" s="41">
        <f ca="1">'Prem Earn'!Q268</f>
        <v>0</v>
      </c>
      <c r="T302" s="41">
        <f ca="1">'Prem Earn'!R268</f>
        <v>0</v>
      </c>
      <c r="U302" s="41">
        <f ca="1">'Prem Earn'!S268</f>
        <v>0</v>
      </c>
      <c r="V302" s="41">
        <f ca="1">'Prem Earn'!T268</f>
        <v>0</v>
      </c>
      <c r="W302" s="41">
        <f ca="1">'Prem Earn'!U268</f>
        <v>0</v>
      </c>
      <c r="X302" s="21"/>
      <c r="Y302" s="21"/>
      <c r="Z302" s="21"/>
    </row>
    <row r="303" spans="1:26" ht="15.75" customHeight="1" x14ac:dyDescent="0.45">
      <c r="A303" s="62" t="s">
        <v>178</v>
      </c>
      <c r="B303" s="62">
        <f>INDEX('Program Inputs'!$B$9:$B$28,MATCH(A303,'Program Inputs'!$A$9:$A$28,0))</f>
        <v>0</v>
      </c>
      <c r="C303" s="42" t="s">
        <v>8</v>
      </c>
      <c r="D303" s="41">
        <f ca="1">D302*D288</f>
        <v>0</v>
      </c>
      <c r="E303" s="41">
        <f ca="1">E302*E288</f>
        <v>0</v>
      </c>
      <c r="F303" s="41">
        <f ca="1">F302*F288</f>
        <v>0</v>
      </c>
      <c r="G303" s="41">
        <f ca="1">G302*G288</f>
        <v>0</v>
      </c>
      <c r="H303" s="41">
        <f ca="1">H302*H288</f>
        <v>0</v>
      </c>
      <c r="I303" s="41">
        <f ca="1">I302*I288</f>
        <v>0</v>
      </c>
      <c r="J303" s="41">
        <f ca="1">J302*J288</f>
        <v>0</v>
      </c>
      <c r="K303" s="41">
        <f ca="1">K302*K288</f>
        <v>0</v>
      </c>
      <c r="L303" s="41">
        <f ca="1">L302*L288</f>
        <v>0</v>
      </c>
      <c r="M303" s="41">
        <f ca="1">M302*M288</f>
        <v>0</v>
      </c>
      <c r="N303" s="41">
        <f ca="1">N302*N288</f>
        <v>0</v>
      </c>
      <c r="O303" s="41">
        <f ca="1">O302*O288</f>
        <v>0</v>
      </c>
      <c r="P303" s="41">
        <f ca="1">P302*P288</f>
        <v>0</v>
      </c>
      <c r="Q303" s="41">
        <f ca="1">Q302*Q288</f>
        <v>0</v>
      </c>
      <c r="R303" s="41">
        <f ca="1">R302*R288</f>
        <v>0</v>
      </c>
      <c r="S303" s="41">
        <f ca="1">S302*S288</f>
        <v>0</v>
      </c>
      <c r="T303" s="41">
        <f ca="1">T302*T288</f>
        <v>0</v>
      </c>
      <c r="U303" s="41">
        <f ca="1">U302*U288</f>
        <v>0</v>
      </c>
      <c r="V303" s="41">
        <f ca="1">V302*V288</f>
        <v>0</v>
      </c>
      <c r="W303" s="41">
        <f ca="1">W302*W288</f>
        <v>0</v>
      </c>
      <c r="X303" s="21"/>
      <c r="Y303" s="21"/>
      <c r="Z303" s="21"/>
    </row>
    <row r="304" spans="1:26" ht="15.75" customHeight="1" x14ac:dyDescent="0.45">
      <c r="A304" s="62" t="s">
        <v>178</v>
      </c>
      <c r="B304" s="62">
        <f>INDEX('Program Inputs'!$B$9:$B$28,MATCH(A304,'Program Inputs'!$A$9:$A$28,0))</f>
        <v>0</v>
      </c>
      <c r="C304" s="42" t="s">
        <v>183</v>
      </c>
      <c r="D304" s="41">
        <f>SUM($D295:D295)</f>
        <v>0</v>
      </c>
      <c r="E304" s="41">
        <f>SUM($D295:E295)</f>
        <v>0</v>
      </c>
      <c r="F304" s="41">
        <f>SUM($D295:F295)</f>
        <v>0</v>
      </c>
      <c r="G304" s="41">
        <f>SUM($D295:G295)</f>
        <v>0</v>
      </c>
      <c r="H304" s="41">
        <f>SUM($D295:H295)</f>
        <v>0</v>
      </c>
      <c r="I304" s="41">
        <f>SUM($D295:I295)</f>
        <v>0</v>
      </c>
      <c r="J304" s="41">
        <f>SUM($D295:J295)</f>
        <v>0</v>
      </c>
      <c r="K304" s="41">
        <f>SUM($D295:K295)</f>
        <v>0</v>
      </c>
      <c r="L304" s="41">
        <f>SUM($D295:L295)</f>
        <v>0</v>
      </c>
      <c r="M304" s="41">
        <f>SUM($D295:M295)</f>
        <v>0</v>
      </c>
      <c r="N304" s="41">
        <f>SUM($D295:N295)</f>
        <v>0</v>
      </c>
      <c r="O304" s="41">
        <f>SUM($D295:O295)</f>
        <v>0</v>
      </c>
      <c r="P304" s="41">
        <f>SUM($D295:P295)</f>
        <v>0</v>
      </c>
      <c r="Q304" s="41">
        <f>SUM($D295:Q295)</f>
        <v>0</v>
      </c>
      <c r="R304" s="41">
        <f>SUM($D295:R295)</f>
        <v>0</v>
      </c>
      <c r="S304" s="41">
        <f>SUM($D295:S295)</f>
        <v>0</v>
      </c>
      <c r="T304" s="41">
        <f>SUM($D295:T295)</f>
        <v>0</v>
      </c>
      <c r="U304" s="41">
        <f>SUM($D295:U295)</f>
        <v>0</v>
      </c>
      <c r="V304" s="41">
        <f>SUM($D295:V295)</f>
        <v>0</v>
      </c>
      <c r="W304" s="41">
        <f>SUM($D295:W295)</f>
        <v>0</v>
      </c>
      <c r="X304" s="21"/>
      <c r="Y304" s="21"/>
      <c r="Z304" s="21"/>
    </row>
    <row r="305" spans="1:26" ht="15.75" customHeight="1" x14ac:dyDescent="0.45">
      <c r="A305" s="62" t="s">
        <v>178</v>
      </c>
      <c r="B305" s="62">
        <f>INDEX('Program Inputs'!$B$9:$B$28,MATCH(A305,'Program Inputs'!$A$9:$A$28,0))</f>
        <v>0</v>
      </c>
      <c r="C305" s="42" t="s">
        <v>184</v>
      </c>
      <c r="D305" s="41">
        <f ca="1">SUM($D302:D302)</f>
        <v>0</v>
      </c>
      <c r="E305" s="41">
        <f ca="1">SUM($D302:E302)</f>
        <v>0</v>
      </c>
      <c r="F305" s="41">
        <f ca="1">SUM($D302:F302)</f>
        <v>0</v>
      </c>
      <c r="G305" s="41">
        <f ca="1">SUM($D302:G302)</f>
        <v>0</v>
      </c>
      <c r="H305" s="41">
        <f ca="1">SUM($D302:H302)</f>
        <v>0</v>
      </c>
      <c r="I305" s="41">
        <f ca="1">SUM($D302:I302)</f>
        <v>0</v>
      </c>
      <c r="J305" s="41">
        <f ca="1">SUM($D302:J302)</f>
        <v>0</v>
      </c>
      <c r="K305" s="41">
        <f ca="1">SUM($D302:K302)</f>
        <v>0</v>
      </c>
      <c r="L305" s="41">
        <f ca="1">SUM($D302:L302)</f>
        <v>0</v>
      </c>
      <c r="M305" s="41">
        <f ca="1">SUM($D302:M302)</f>
        <v>0</v>
      </c>
      <c r="N305" s="41">
        <f ca="1">SUM($D302:N302)</f>
        <v>0</v>
      </c>
      <c r="O305" s="41">
        <f ca="1">SUM($D302:O302)</f>
        <v>0</v>
      </c>
      <c r="P305" s="41">
        <f ca="1">SUM($D302:P302)</f>
        <v>0</v>
      </c>
      <c r="Q305" s="41">
        <f ca="1">SUM($D302:Q302)</f>
        <v>0</v>
      </c>
      <c r="R305" s="41">
        <f ca="1">SUM($D302:R302)</f>
        <v>0</v>
      </c>
      <c r="S305" s="41">
        <f ca="1">SUM($D302:S302)</f>
        <v>0</v>
      </c>
      <c r="T305" s="41">
        <f ca="1">SUM($D302:T302)</f>
        <v>0</v>
      </c>
      <c r="U305" s="41">
        <f ca="1">SUM($D302:U302)</f>
        <v>0</v>
      </c>
      <c r="V305" s="41">
        <f ca="1">SUM($D302:V302)</f>
        <v>0</v>
      </c>
      <c r="W305" s="41">
        <f ca="1">SUM($D302:W302)</f>
        <v>0</v>
      </c>
      <c r="X305" s="21"/>
      <c r="Y305" s="21"/>
      <c r="Z305" s="21"/>
    </row>
    <row r="306" spans="1:26" ht="15.75" customHeight="1" x14ac:dyDescent="0.45">
      <c r="A306" s="62" t="s">
        <v>178</v>
      </c>
      <c r="B306" s="62">
        <f>INDEX('Program Inputs'!$B$9:$B$28,MATCH(A306,'Program Inputs'!$A$9:$A$28,0))</f>
        <v>0</v>
      </c>
      <c r="C306" s="42" t="s">
        <v>526</v>
      </c>
      <c r="D306" s="41">
        <f ca="1">D304-D305</f>
        <v>0</v>
      </c>
      <c r="E306" s="41">
        <f ca="1">E304-E305</f>
        <v>0</v>
      </c>
      <c r="F306" s="41">
        <f ca="1">F304-F305</f>
        <v>0</v>
      </c>
      <c r="G306" s="41">
        <f ca="1">G304-G305</f>
        <v>0</v>
      </c>
      <c r="H306" s="41">
        <f ca="1">H304-H305</f>
        <v>0</v>
      </c>
      <c r="I306" s="41">
        <f ca="1">I304-I305</f>
        <v>0</v>
      </c>
      <c r="J306" s="41">
        <f ca="1">J304-J305</f>
        <v>0</v>
      </c>
      <c r="K306" s="41">
        <f ca="1">K304-K305</f>
        <v>0</v>
      </c>
      <c r="L306" s="41">
        <f ca="1">L304-L305</f>
        <v>0</v>
      </c>
      <c r="M306" s="41">
        <f ca="1">M304-M305</f>
        <v>0</v>
      </c>
      <c r="N306" s="41">
        <f ca="1">N304-N305</f>
        <v>0</v>
      </c>
      <c r="O306" s="41">
        <f ca="1">O304-O305</f>
        <v>0</v>
      </c>
      <c r="P306" s="41">
        <f ca="1">P304-P305</f>
        <v>0</v>
      </c>
      <c r="Q306" s="41">
        <f ca="1">Q304-Q305</f>
        <v>0</v>
      </c>
      <c r="R306" s="41">
        <f ca="1">R304-R305</f>
        <v>0</v>
      </c>
      <c r="S306" s="41">
        <f ca="1">S304-S305</f>
        <v>0</v>
      </c>
      <c r="T306" s="41">
        <f ca="1">T304-T305</f>
        <v>0</v>
      </c>
      <c r="U306" s="41">
        <f ca="1">U304-U305</f>
        <v>0</v>
      </c>
      <c r="V306" s="41">
        <f ca="1">V304-V305</f>
        <v>0</v>
      </c>
      <c r="W306" s="41">
        <f ca="1">W304-W305</f>
        <v>0</v>
      </c>
      <c r="X306" s="152"/>
      <c r="Y306" s="21"/>
      <c r="Z306" s="21"/>
    </row>
    <row r="307" spans="1:26" ht="15.75" customHeight="1" x14ac:dyDescent="0.45">
      <c r="A307" s="140" t="s">
        <v>379</v>
      </c>
      <c r="B307" s="140">
        <f>INDEX('Program Inputs'!$B$9:$B$28,MATCH(A307,'Program Inputs'!$A$9:$A$28,0))</f>
        <v>0</v>
      </c>
      <c r="C307" s="141" t="s">
        <v>91</v>
      </c>
      <c r="D307" s="142">
        <f>SUMIFS('Program Inputs'!$C:$C,'Program Inputs'!$A:$A,'Program Qtrly'!$A307)/4</f>
        <v>0</v>
      </c>
      <c r="E307" s="142">
        <f>SUMIFS('Program Inputs'!$C:$C,'Program Inputs'!$A:$A,'Program Qtrly'!$A307)/4</f>
        <v>0</v>
      </c>
      <c r="F307" s="142">
        <f>SUMIFS('Program Inputs'!$C:$C,'Program Inputs'!$A:$A,'Program Qtrly'!$A307)/4</f>
        <v>0</v>
      </c>
      <c r="G307" s="142">
        <f>SUMIFS('Program Inputs'!$C:$C,'Program Inputs'!$A:$A,'Program Qtrly'!$A307)/4</f>
        <v>0</v>
      </c>
      <c r="H307" s="142">
        <f>SUMIFS('Program Inputs'!$D:$D,'Program Inputs'!$A:$A,'Program Qtrly'!$A307)/4</f>
        <v>0</v>
      </c>
      <c r="I307" s="142">
        <f>SUMIFS('Program Inputs'!$D:$D,'Program Inputs'!$A:$A,'Program Qtrly'!$A307)/4</f>
        <v>0</v>
      </c>
      <c r="J307" s="142">
        <f>SUMIFS('Program Inputs'!$D:$D,'Program Inputs'!$A:$A,'Program Qtrly'!$A307)/4</f>
        <v>0</v>
      </c>
      <c r="K307" s="142">
        <f>SUMIFS('Program Inputs'!$D:$D,'Program Inputs'!$A:$A,'Program Qtrly'!$A307)/4</f>
        <v>0</v>
      </c>
      <c r="L307" s="142">
        <f>SUMIFS('Program Inputs'!$E:$E,'Program Inputs'!$A:$A,'Program Qtrly'!$A307)/4</f>
        <v>0</v>
      </c>
      <c r="M307" s="142">
        <f>SUMIFS('Program Inputs'!$E:$E,'Program Inputs'!$A:$A,'Program Qtrly'!$A307)/4</f>
        <v>0</v>
      </c>
      <c r="N307" s="142">
        <f>SUMIFS('Program Inputs'!$E:$E,'Program Inputs'!$A:$A,'Program Qtrly'!$A307)/4</f>
        <v>0</v>
      </c>
      <c r="O307" s="142">
        <f>SUMIFS('Program Inputs'!$E:$E,'Program Inputs'!$A:$A,'Program Qtrly'!$A307)/4</f>
        <v>0</v>
      </c>
      <c r="P307" s="142">
        <f>SUMIFS('Program Inputs'!$F:$F,'Program Inputs'!$A:$A,'Program Qtrly'!$A307)/4</f>
        <v>0</v>
      </c>
      <c r="Q307" s="142">
        <f>SUMIFS('Program Inputs'!$F:$F,'Program Inputs'!$A:$A,'Program Qtrly'!$A307)/4</f>
        <v>0</v>
      </c>
      <c r="R307" s="142">
        <f>SUMIFS('Program Inputs'!$F:$F,'Program Inputs'!$A:$A,'Program Qtrly'!$A307)/4</f>
        <v>0</v>
      </c>
      <c r="S307" s="142">
        <f>SUMIFS('Program Inputs'!$F:$F,'Program Inputs'!$A:$A,'Program Qtrly'!$A307)/4</f>
        <v>0</v>
      </c>
      <c r="T307" s="142">
        <f>SUMIFS('Program Inputs'!$G:$G,'Program Inputs'!$A:$A,'Program Qtrly'!$A307)/4</f>
        <v>0</v>
      </c>
      <c r="U307" s="142">
        <f>SUMIFS('Program Inputs'!$G:$G,'Program Inputs'!$A:$A,'Program Qtrly'!$A307)/4</f>
        <v>0</v>
      </c>
      <c r="V307" s="142">
        <f>SUMIFS('Program Inputs'!$G:$G,'Program Inputs'!$A:$A,'Program Qtrly'!$A307)/4</f>
        <v>0</v>
      </c>
      <c r="W307" s="142">
        <f>SUMIFS('Program Inputs'!$G:$G,'Program Inputs'!$A:$A,'Program Qtrly'!$A307)/4</f>
        <v>0</v>
      </c>
      <c r="X307" s="21"/>
      <c r="Y307" s="21"/>
      <c r="Z307" s="21"/>
    </row>
    <row r="308" spans="1:26" ht="15.75" customHeight="1" x14ac:dyDescent="0.45">
      <c r="A308" s="62" t="s">
        <v>379</v>
      </c>
      <c r="B308" s="62">
        <f>INDEX('Program Inputs'!$B$9:$B$28,MATCH(A308,'Program Inputs'!$A$9:$A$28,0))</f>
        <v>0</v>
      </c>
      <c r="C308" s="29" t="s">
        <v>92</v>
      </c>
      <c r="D308" s="31">
        <f>SUMIFS('Program Inputs'!$H:$H,'Program Inputs'!$A:$A,'Program Qtrly'!$A308)</f>
        <v>0</v>
      </c>
      <c r="E308" s="31">
        <f>D308</f>
        <v>0</v>
      </c>
      <c r="F308" s="31">
        <f>E308</f>
        <v>0</v>
      </c>
      <c r="G308" s="31">
        <f>F308</f>
        <v>0</v>
      </c>
      <c r="H308" s="31">
        <f>G308</f>
        <v>0</v>
      </c>
      <c r="I308" s="31">
        <f>H308</f>
        <v>0</v>
      </c>
      <c r="J308" s="31">
        <f>I308</f>
        <v>0</v>
      </c>
      <c r="K308" s="31">
        <f>J308</f>
        <v>0</v>
      </c>
      <c r="L308" s="31">
        <f>K308</f>
        <v>0</v>
      </c>
      <c r="M308" s="31">
        <f>L308</f>
        <v>0</v>
      </c>
      <c r="N308" s="31">
        <f>M308</f>
        <v>0</v>
      </c>
      <c r="O308" s="31">
        <f>N308</f>
        <v>0</v>
      </c>
      <c r="P308" s="31">
        <f>O308</f>
        <v>0</v>
      </c>
      <c r="Q308" s="31">
        <f>P308</f>
        <v>0</v>
      </c>
      <c r="R308" s="31">
        <f>Q308</f>
        <v>0</v>
      </c>
      <c r="S308" s="31">
        <f>R308</f>
        <v>0</v>
      </c>
      <c r="T308" s="31">
        <f>S308</f>
        <v>0</v>
      </c>
      <c r="U308" s="31">
        <f>T308</f>
        <v>0</v>
      </c>
      <c r="V308" s="31">
        <f>U308</f>
        <v>0</v>
      </c>
      <c r="W308" s="31">
        <f>V308</f>
        <v>0</v>
      </c>
      <c r="X308" s="21"/>
      <c r="Y308" s="21"/>
      <c r="Z308" s="21"/>
    </row>
    <row r="309" spans="1:26" ht="15.75" customHeight="1" x14ac:dyDescent="0.45">
      <c r="A309" s="62" t="s">
        <v>379</v>
      </c>
      <c r="B309" s="62">
        <f>INDEX('Program Inputs'!$B$9:$B$28,MATCH(A309,'Program Inputs'!$A$9:$A$28,0))</f>
        <v>0</v>
      </c>
      <c r="C309" s="43" t="s">
        <v>96</v>
      </c>
      <c r="D309" s="31">
        <f>SUMIFS('Program Inputs'!$I:$I,'Program Inputs'!$A:$A,'Program Qtrly'!$A309)</f>
        <v>0</v>
      </c>
      <c r="E309" s="31">
        <f>D309</f>
        <v>0</v>
      </c>
      <c r="F309" s="31">
        <f>E309</f>
        <v>0</v>
      </c>
      <c r="G309" s="31">
        <f>F309</f>
        <v>0</v>
      </c>
      <c r="H309" s="31">
        <f>G309</f>
        <v>0</v>
      </c>
      <c r="I309" s="31">
        <f>H309</f>
        <v>0</v>
      </c>
      <c r="J309" s="31">
        <f>I309</f>
        <v>0</v>
      </c>
      <c r="K309" s="31">
        <f>J309</f>
        <v>0</v>
      </c>
      <c r="L309" s="31">
        <f>K309</f>
        <v>0</v>
      </c>
      <c r="M309" s="31">
        <f>L309</f>
        <v>0</v>
      </c>
      <c r="N309" s="31">
        <f>M309</f>
        <v>0</v>
      </c>
      <c r="O309" s="31">
        <f>N309</f>
        <v>0</v>
      </c>
      <c r="P309" s="31">
        <f>O309</f>
        <v>0</v>
      </c>
      <c r="Q309" s="31">
        <f>P309</f>
        <v>0</v>
      </c>
      <c r="R309" s="31">
        <f>Q309</f>
        <v>0</v>
      </c>
      <c r="S309" s="31">
        <f>R309</f>
        <v>0</v>
      </c>
      <c r="T309" s="31">
        <f>S309</f>
        <v>0</v>
      </c>
      <c r="U309" s="31">
        <f>T309</f>
        <v>0</v>
      </c>
      <c r="V309" s="31">
        <f>U309</f>
        <v>0</v>
      </c>
      <c r="W309" s="31">
        <f>V309</f>
        <v>0</v>
      </c>
      <c r="X309" s="21"/>
      <c r="Y309" s="21"/>
      <c r="Z309" s="21"/>
    </row>
    <row r="310" spans="1:26" ht="15.75" customHeight="1" x14ac:dyDescent="0.45">
      <c r="A310" s="62" t="s">
        <v>379</v>
      </c>
      <c r="B310" s="62">
        <f>INDEX('Program Inputs'!$B$9:$B$28,MATCH(A310,'Program Inputs'!$A$9:$A$28,0))</f>
        <v>0</v>
      </c>
      <c r="C310" s="43" t="s">
        <v>166</v>
      </c>
      <c r="D310" s="31">
        <f>SUMIFS('Program Inputs'!$J:$J,'Program Inputs'!$A:$A,'Program Qtrly'!$A310)</f>
        <v>0</v>
      </c>
      <c r="E310" s="31">
        <f>D310</f>
        <v>0</v>
      </c>
      <c r="F310" s="31">
        <f>E310</f>
        <v>0</v>
      </c>
      <c r="G310" s="31">
        <f>F310</f>
        <v>0</v>
      </c>
      <c r="H310" s="31">
        <f>G310</f>
        <v>0</v>
      </c>
      <c r="I310" s="31">
        <f>H310</f>
        <v>0</v>
      </c>
      <c r="J310" s="31">
        <f>I310</f>
        <v>0</v>
      </c>
      <c r="K310" s="31">
        <f>J310</f>
        <v>0</v>
      </c>
      <c r="L310" s="31">
        <f>K310</f>
        <v>0</v>
      </c>
      <c r="M310" s="31">
        <f>L310</f>
        <v>0</v>
      </c>
      <c r="N310" s="31">
        <f>M310</f>
        <v>0</v>
      </c>
      <c r="O310" s="31">
        <f>N310</f>
        <v>0</v>
      </c>
      <c r="P310" s="31">
        <f>O310</f>
        <v>0</v>
      </c>
      <c r="Q310" s="31">
        <f>P310</f>
        <v>0</v>
      </c>
      <c r="R310" s="31">
        <f>Q310</f>
        <v>0</v>
      </c>
      <c r="S310" s="31">
        <f>R310</f>
        <v>0</v>
      </c>
      <c r="T310" s="31">
        <f>S310</f>
        <v>0</v>
      </c>
      <c r="U310" s="31">
        <f>T310</f>
        <v>0</v>
      </c>
      <c r="V310" s="31">
        <f>U310</f>
        <v>0</v>
      </c>
      <c r="W310" s="31">
        <f>V310</f>
        <v>0</v>
      </c>
      <c r="X310" s="21"/>
      <c r="Y310" s="21"/>
      <c r="Z310" s="21"/>
    </row>
    <row r="311" spans="1:26" ht="15.75" customHeight="1" x14ac:dyDescent="0.45">
      <c r="A311" s="62" t="s">
        <v>379</v>
      </c>
      <c r="B311" s="62">
        <f>INDEX('Program Inputs'!$B$9:$B$28,MATCH(A311,'Program Inputs'!$A$9:$A$28,0))</f>
        <v>0</v>
      </c>
      <c r="C311" s="29" t="s">
        <v>27</v>
      </c>
      <c r="D311" s="31">
        <f>SUMIFS('Program Inputs'!$K:$K,'Program Inputs'!$A:$A,'Program Qtrly'!$A311)</f>
        <v>0.05</v>
      </c>
      <c r="E311" s="31">
        <f>D311</f>
        <v>0.05</v>
      </c>
      <c r="F311" s="31">
        <f>E311</f>
        <v>0.05</v>
      </c>
      <c r="G311" s="31">
        <f>F311</f>
        <v>0.05</v>
      </c>
      <c r="H311" s="31">
        <f>G311</f>
        <v>0.05</v>
      </c>
      <c r="I311" s="31">
        <f>H311</f>
        <v>0.05</v>
      </c>
      <c r="J311" s="31">
        <f>I311</f>
        <v>0.05</v>
      </c>
      <c r="K311" s="31">
        <f>J311</f>
        <v>0.05</v>
      </c>
      <c r="L311" s="31">
        <f>K311</f>
        <v>0.05</v>
      </c>
      <c r="M311" s="31">
        <f>L311</f>
        <v>0.05</v>
      </c>
      <c r="N311" s="31">
        <f>M311</f>
        <v>0.05</v>
      </c>
      <c r="O311" s="31">
        <f>N311</f>
        <v>0.05</v>
      </c>
      <c r="P311" s="31">
        <f>O311</f>
        <v>0.05</v>
      </c>
      <c r="Q311" s="31">
        <f>P311</f>
        <v>0.05</v>
      </c>
      <c r="R311" s="31">
        <f>Q311</f>
        <v>0.05</v>
      </c>
      <c r="S311" s="31">
        <f>R311</f>
        <v>0.05</v>
      </c>
      <c r="T311" s="31">
        <f>S311</f>
        <v>0.05</v>
      </c>
      <c r="U311" s="31">
        <f>T311</f>
        <v>0.05</v>
      </c>
      <c r="V311" s="31">
        <f>U311</f>
        <v>0.05</v>
      </c>
      <c r="W311" s="31">
        <f>V311</f>
        <v>0.05</v>
      </c>
      <c r="X311" s="21"/>
      <c r="Y311" s="21"/>
      <c r="Z311" s="21"/>
    </row>
    <row r="312" spans="1:26" ht="15.75" customHeight="1" x14ac:dyDescent="0.45">
      <c r="A312" s="62" t="s">
        <v>379</v>
      </c>
      <c r="B312" s="62">
        <f>INDEX('Program Inputs'!$B$9:$B$28,MATCH(A312,'Program Inputs'!$A$9:$A$28,0))</f>
        <v>0</v>
      </c>
      <c r="C312" s="43" t="s">
        <v>165</v>
      </c>
      <c r="D312" s="114">
        <f>D310+D311</f>
        <v>0.05</v>
      </c>
      <c r="E312" s="114">
        <f>E310+E311</f>
        <v>0.05</v>
      </c>
      <c r="F312" s="114">
        <f>F310+F311</f>
        <v>0.05</v>
      </c>
      <c r="G312" s="114">
        <f>G310+G311</f>
        <v>0.05</v>
      </c>
      <c r="H312" s="114">
        <f>H310+H311</f>
        <v>0.05</v>
      </c>
      <c r="I312" s="114">
        <f>I310+I311</f>
        <v>0.05</v>
      </c>
      <c r="J312" s="114">
        <f>J310+J311</f>
        <v>0.05</v>
      </c>
      <c r="K312" s="114">
        <f>K310+K311</f>
        <v>0.05</v>
      </c>
      <c r="L312" s="114">
        <f>L310+L311</f>
        <v>0.05</v>
      </c>
      <c r="M312" s="114">
        <f>M310+M311</f>
        <v>0.05</v>
      </c>
      <c r="N312" s="114">
        <f>N310+N311</f>
        <v>0.05</v>
      </c>
      <c r="O312" s="114">
        <f>O310+O311</f>
        <v>0.05</v>
      </c>
      <c r="P312" s="114">
        <f>P310+P311</f>
        <v>0.05</v>
      </c>
      <c r="Q312" s="114">
        <f>Q310+Q311</f>
        <v>0.05</v>
      </c>
      <c r="R312" s="114">
        <f>R310+R311</f>
        <v>0.05</v>
      </c>
      <c r="S312" s="114">
        <f>S310+S311</f>
        <v>0.05</v>
      </c>
      <c r="T312" s="114">
        <f>T310+T311</f>
        <v>0.05</v>
      </c>
      <c r="U312" s="114">
        <f>U310+U311</f>
        <v>0.05</v>
      </c>
      <c r="V312" s="114">
        <f>V310+V311</f>
        <v>0.05</v>
      </c>
      <c r="W312" s="114">
        <f>W310+W311</f>
        <v>0.05</v>
      </c>
      <c r="X312" s="21"/>
      <c r="Y312" s="21"/>
      <c r="Z312" s="21"/>
    </row>
    <row r="313" spans="1:26" ht="15.75" customHeight="1" x14ac:dyDescent="0.45">
      <c r="A313" s="62" t="s">
        <v>379</v>
      </c>
      <c r="B313" s="62">
        <f>INDEX('Program Inputs'!$B$9:$B$28,MATCH(A313,'Program Inputs'!$A$9:$A$28,0))</f>
        <v>0</v>
      </c>
      <c r="C313" s="43" t="s">
        <v>168</v>
      </c>
      <c r="D313" s="41">
        <f>D307*(1-D309)*D310</f>
        <v>0</v>
      </c>
      <c r="E313" s="41">
        <f>E307*(1-E309)*E310</f>
        <v>0</v>
      </c>
      <c r="F313" s="41">
        <f>F307*(1-F309)*F310</f>
        <v>0</v>
      </c>
      <c r="G313" s="41">
        <f>G307*(1-G309)*G310</f>
        <v>0</v>
      </c>
      <c r="H313" s="41">
        <f>H307*(1-H309)*H310</f>
        <v>0</v>
      </c>
      <c r="I313" s="41">
        <f>I307*(1-I309)*I310</f>
        <v>0</v>
      </c>
      <c r="J313" s="41">
        <f>J307*(1-J309)*J310</f>
        <v>0</v>
      </c>
      <c r="K313" s="41">
        <f>K307*(1-K309)*K310</f>
        <v>0</v>
      </c>
      <c r="L313" s="41">
        <f>L307*(1-L309)*L310</f>
        <v>0</v>
      </c>
      <c r="M313" s="41">
        <f>M307*(1-M309)*M310</f>
        <v>0</v>
      </c>
      <c r="N313" s="41">
        <f>N307*(1-N309)*N310</f>
        <v>0</v>
      </c>
      <c r="O313" s="41">
        <f>O307*(1-O309)*O310</f>
        <v>0</v>
      </c>
      <c r="P313" s="41">
        <f>P307*(1-P309)*P310</f>
        <v>0</v>
      </c>
      <c r="Q313" s="41">
        <f>Q307*(1-Q309)*Q310</f>
        <v>0</v>
      </c>
      <c r="R313" s="41">
        <f>R307*(1-R309)*R310</f>
        <v>0</v>
      </c>
      <c r="S313" s="41">
        <f>S307*(1-S309)*S310</f>
        <v>0</v>
      </c>
      <c r="T313" s="41">
        <f>T307*(1-T309)*T310</f>
        <v>0</v>
      </c>
      <c r="U313" s="41">
        <f>U307*(1-U309)*U310</f>
        <v>0</v>
      </c>
      <c r="V313" s="41">
        <f>V307*(1-V309)*V310</f>
        <v>0</v>
      </c>
      <c r="W313" s="41">
        <f>W307*(1-W309)*W310</f>
        <v>0</v>
      </c>
      <c r="X313" s="21"/>
      <c r="Y313" s="21"/>
      <c r="Z313" s="21"/>
    </row>
    <row r="314" spans="1:26" ht="15.75" customHeight="1" x14ac:dyDescent="0.45">
      <c r="A314" s="62" t="s">
        <v>379</v>
      </c>
      <c r="B314" s="62">
        <f>INDEX('Program Inputs'!$B$9:$B$28,MATCH(A314,'Program Inputs'!$A$9:$A$28,0))</f>
        <v>0</v>
      </c>
      <c r="C314" s="43" t="s">
        <v>167</v>
      </c>
      <c r="D314" s="41">
        <f>D311*D316</f>
        <v>0</v>
      </c>
      <c r="E314" s="41">
        <f>E311*E316</f>
        <v>0</v>
      </c>
      <c r="F314" s="41">
        <f>F311*F316</f>
        <v>0</v>
      </c>
      <c r="G314" s="41">
        <f>G311*G316</f>
        <v>0</v>
      </c>
      <c r="H314" s="41">
        <f>H311*H316</f>
        <v>0</v>
      </c>
      <c r="I314" s="41">
        <f>I311*I316</f>
        <v>0</v>
      </c>
      <c r="J314" s="41">
        <f>J311*J316</f>
        <v>0</v>
      </c>
      <c r="K314" s="41">
        <f>K311*K316</f>
        <v>0</v>
      </c>
      <c r="L314" s="41">
        <f>L311*L316</f>
        <v>0</v>
      </c>
      <c r="M314" s="41">
        <f>M311*M316</f>
        <v>0</v>
      </c>
      <c r="N314" s="41">
        <f>N311*N316</f>
        <v>0</v>
      </c>
      <c r="O314" s="41">
        <f>O311*O316</f>
        <v>0</v>
      </c>
      <c r="P314" s="41">
        <f>P311*P316</f>
        <v>0</v>
      </c>
      <c r="Q314" s="41">
        <f>Q311*Q316</f>
        <v>0</v>
      </c>
      <c r="R314" s="41">
        <f>R311*R316</f>
        <v>0</v>
      </c>
      <c r="S314" s="41">
        <f>S311*S316</f>
        <v>0</v>
      </c>
      <c r="T314" s="41">
        <f>T311*T316</f>
        <v>0</v>
      </c>
      <c r="U314" s="41">
        <f>U311*U316</f>
        <v>0</v>
      </c>
      <c r="V314" s="41">
        <f>V311*V316</f>
        <v>0</v>
      </c>
      <c r="W314" s="41">
        <f>W311*W316</f>
        <v>0</v>
      </c>
      <c r="X314" s="21"/>
      <c r="Y314" s="21"/>
      <c r="Z314" s="21"/>
    </row>
    <row r="315" spans="1:26" ht="15.75" customHeight="1" x14ac:dyDescent="0.45">
      <c r="A315" s="62" t="s">
        <v>379</v>
      </c>
      <c r="B315" s="62">
        <f>INDEX('Program Inputs'!$B$9:$B$28,MATCH(A315,'Program Inputs'!$A$9:$A$28,0))</f>
        <v>0</v>
      </c>
      <c r="C315" s="43" t="s">
        <v>99</v>
      </c>
      <c r="D315" s="41">
        <f>D307*(1-D309)</f>
        <v>0</v>
      </c>
      <c r="E315" s="41">
        <f>E307*(1-E309)</f>
        <v>0</v>
      </c>
      <c r="F315" s="41">
        <f>F307*(1-F309)</f>
        <v>0</v>
      </c>
      <c r="G315" s="41">
        <f>G307*(1-G309)</f>
        <v>0</v>
      </c>
      <c r="H315" s="41">
        <f>H307*(1-H309)</f>
        <v>0</v>
      </c>
      <c r="I315" s="41">
        <f>I307*(1-I309)</f>
        <v>0</v>
      </c>
      <c r="J315" s="41">
        <f>J307*(1-J309)</f>
        <v>0</v>
      </c>
      <c r="K315" s="41">
        <f>K307*(1-K309)</f>
        <v>0</v>
      </c>
      <c r="L315" s="41">
        <f>L307*(1-L309)</f>
        <v>0</v>
      </c>
      <c r="M315" s="41">
        <f>M307*(1-M309)</f>
        <v>0</v>
      </c>
      <c r="N315" s="41">
        <f>N307*(1-N309)</f>
        <v>0</v>
      </c>
      <c r="O315" s="41">
        <f>O307*(1-O309)</f>
        <v>0</v>
      </c>
      <c r="P315" s="41">
        <f>P307*(1-P309)</f>
        <v>0</v>
      </c>
      <c r="Q315" s="41">
        <f>Q307*(1-Q309)</f>
        <v>0</v>
      </c>
      <c r="R315" s="41">
        <f>R307*(1-R309)</f>
        <v>0</v>
      </c>
      <c r="S315" s="41">
        <f>S307*(1-S309)</f>
        <v>0</v>
      </c>
      <c r="T315" s="41">
        <f>T307*(1-T309)</f>
        <v>0</v>
      </c>
      <c r="U315" s="41">
        <f>U307*(1-U309)</f>
        <v>0</v>
      </c>
      <c r="V315" s="41">
        <f>V307*(1-V309)</f>
        <v>0</v>
      </c>
      <c r="W315" s="41">
        <f>W307*(1-W309)</f>
        <v>0</v>
      </c>
      <c r="X315" s="21"/>
      <c r="Y315" s="21"/>
      <c r="Z315" s="21"/>
    </row>
    <row r="316" spans="1:26" ht="15.75" customHeight="1" x14ac:dyDescent="0.45">
      <c r="A316" s="62" t="s">
        <v>379</v>
      </c>
      <c r="B316" s="62">
        <f>INDEX('Program Inputs'!$B$9:$B$28,MATCH(A316,'Program Inputs'!$A$9:$A$28,0))</f>
        <v>0</v>
      </c>
      <c r="C316" s="22" t="s">
        <v>527</v>
      </c>
      <c r="D316" s="32">
        <f>D307*D309</f>
        <v>0</v>
      </c>
      <c r="E316" s="32">
        <f>E307*E309</f>
        <v>0</v>
      </c>
      <c r="F316" s="32">
        <f>F307*F309</f>
        <v>0</v>
      </c>
      <c r="G316" s="32">
        <f>G307*G309</f>
        <v>0</v>
      </c>
      <c r="H316" s="32">
        <f>H307*H309</f>
        <v>0</v>
      </c>
      <c r="I316" s="32">
        <f>I307*I309</f>
        <v>0</v>
      </c>
      <c r="J316" s="32">
        <f>J307*J309</f>
        <v>0</v>
      </c>
      <c r="K316" s="32">
        <f>K307*K309</f>
        <v>0</v>
      </c>
      <c r="L316" s="32">
        <f>L307*L309</f>
        <v>0</v>
      </c>
      <c r="M316" s="32">
        <f>M307*M309</f>
        <v>0</v>
      </c>
      <c r="N316" s="32">
        <f>N307*N309</f>
        <v>0</v>
      </c>
      <c r="O316" s="32">
        <f>O307*O309</f>
        <v>0</v>
      </c>
      <c r="P316" s="32">
        <f>P307*P309</f>
        <v>0</v>
      </c>
      <c r="Q316" s="32">
        <f>Q307*Q309</f>
        <v>0</v>
      </c>
      <c r="R316" s="32">
        <f>R307*R309</f>
        <v>0</v>
      </c>
      <c r="S316" s="32">
        <f>S307*S309</f>
        <v>0</v>
      </c>
      <c r="T316" s="32">
        <f>T307*T309</f>
        <v>0</v>
      </c>
      <c r="U316" s="32">
        <f>U307*U309</f>
        <v>0</v>
      </c>
      <c r="V316" s="32">
        <f>V307*V309</f>
        <v>0</v>
      </c>
      <c r="W316" s="32">
        <f>W307*W309</f>
        <v>0</v>
      </c>
      <c r="X316" s="21"/>
      <c r="Y316" s="21"/>
      <c r="Z316" s="21"/>
    </row>
    <row r="317" spans="1:26" ht="15.75" customHeight="1" x14ac:dyDescent="0.45">
      <c r="A317" s="62" t="s">
        <v>379</v>
      </c>
      <c r="B317" s="62">
        <f>INDEX('Program Inputs'!$B$9:$B$28,MATCH(A317,'Program Inputs'!$A$9:$A$28,0))</f>
        <v>0</v>
      </c>
      <c r="C317" s="22" t="s">
        <v>93</v>
      </c>
      <c r="D317" s="40">
        <f ca="1">'Prem Earn'!X284</f>
        <v>0</v>
      </c>
      <c r="E317" s="40">
        <f ca="1">'Prem Earn'!Y284</f>
        <v>0</v>
      </c>
      <c r="F317" s="40">
        <f ca="1">'Prem Earn'!Z284</f>
        <v>0</v>
      </c>
      <c r="G317" s="40">
        <f ca="1">'Prem Earn'!AA284</f>
        <v>0</v>
      </c>
      <c r="H317" s="40">
        <f ca="1">'Prem Earn'!AB284</f>
        <v>0</v>
      </c>
      <c r="I317" s="40">
        <f ca="1">'Prem Earn'!AC284</f>
        <v>0</v>
      </c>
      <c r="J317" s="40">
        <f ca="1">'Prem Earn'!AD284</f>
        <v>0</v>
      </c>
      <c r="K317" s="40">
        <f ca="1">'Prem Earn'!AE284</f>
        <v>0</v>
      </c>
      <c r="L317" s="40">
        <f ca="1">'Prem Earn'!AF284</f>
        <v>0</v>
      </c>
      <c r="M317" s="40">
        <f ca="1">'Prem Earn'!AG284</f>
        <v>0</v>
      </c>
      <c r="N317" s="40">
        <f ca="1">'Prem Earn'!AH284</f>
        <v>0</v>
      </c>
      <c r="O317" s="40">
        <f ca="1">'Prem Earn'!AI284</f>
        <v>0</v>
      </c>
      <c r="P317" s="40">
        <f ca="1">'Prem Earn'!AJ284</f>
        <v>0</v>
      </c>
      <c r="Q317" s="40">
        <f ca="1">'Prem Earn'!AK284</f>
        <v>0</v>
      </c>
      <c r="R317" s="40">
        <f ca="1">'Prem Earn'!AL284</f>
        <v>0</v>
      </c>
      <c r="S317" s="40">
        <f ca="1">'Prem Earn'!AM284</f>
        <v>0</v>
      </c>
      <c r="T317" s="40">
        <f ca="1">'Prem Earn'!AN284</f>
        <v>0</v>
      </c>
      <c r="U317" s="40">
        <f ca="1">'Prem Earn'!AO284</f>
        <v>0</v>
      </c>
      <c r="V317" s="40">
        <f ca="1">'Prem Earn'!AP284</f>
        <v>0</v>
      </c>
      <c r="W317" s="40">
        <f ca="1">'Prem Earn'!AQ284</f>
        <v>0</v>
      </c>
      <c r="X317" s="21"/>
      <c r="Y317" s="21"/>
      <c r="Z317" s="21"/>
    </row>
    <row r="318" spans="1:26" ht="15.75" customHeight="1" x14ac:dyDescent="0.45">
      <c r="A318" s="62" t="s">
        <v>379</v>
      </c>
      <c r="B318" s="62">
        <f>INDEX('Program Inputs'!$B$9:$B$28,MATCH(A318,'Program Inputs'!$A$9:$A$28,0))</f>
        <v>0</v>
      </c>
      <c r="C318" s="42" t="s">
        <v>522</v>
      </c>
      <c r="D318" s="41">
        <f>SUM($D307:D307)</f>
        <v>0</v>
      </c>
      <c r="E318" s="41">
        <f>SUM($D307:E307)</f>
        <v>0</v>
      </c>
      <c r="F318" s="41">
        <f>SUM($D307:F307)</f>
        <v>0</v>
      </c>
      <c r="G318" s="41">
        <f>SUM($D307:G307)</f>
        <v>0</v>
      </c>
      <c r="H318" s="41">
        <f>SUM($D307:H307)</f>
        <v>0</v>
      </c>
      <c r="I318" s="41">
        <f>SUM($D307:I307)</f>
        <v>0</v>
      </c>
      <c r="J318" s="41">
        <f>SUM($D307:J307)</f>
        <v>0</v>
      </c>
      <c r="K318" s="41">
        <f>SUM($D307:K307)</f>
        <v>0</v>
      </c>
      <c r="L318" s="41">
        <f>SUM($D307:L307)</f>
        <v>0</v>
      </c>
      <c r="M318" s="41">
        <f>SUM($D307:M307)</f>
        <v>0</v>
      </c>
      <c r="N318" s="41">
        <f>SUM($D307:N307)</f>
        <v>0</v>
      </c>
      <c r="O318" s="41">
        <f>SUM($D307:O307)</f>
        <v>0</v>
      </c>
      <c r="P318" s="41">
        <f>SUM($D307:P307)</f>
        <v>0</v>
      </c>
      <c r="Q318" s="41">
        <f>SUM($D307:Q307)</f>
        <v>0</v>
      </c>
      <c r="R318" s="41">
        <f>SUM($D307:R307)</f>
        <v>0</v>
      </c>
      <c r="S318" s="41">
        <f>SUM($D307:S307)</f>
        <v>0</v>
      </c>
      <c r="T318" s="41">
        <f>SUM($D307:T307)</f>
        <v>0</v>
      </c>
      <c r="U318" s="41">
        <f>SUM($D307:U307)</f>
        <v>0</v>
      </c>
      <c r="V318" s="41">
        <f>SUM($D307:V307)</f>
        <v>0</v>
      </c>
      <c r="W318" s="41">
        <f>SUM($D307:W307)</f>
        <v>0</v>
      </c>
      <c r="X318" s="21"/>
      <c r="Y318" s="21"/>
      <c r="Z318" s="21"/>
    </row>
    <row r="319" spans="1:26" ht="15.75" customHeight="1" x14ac:dyDescent="0.45">
      <c r="A319" s="62" t="s">
        <v>379</v>
      </c>
      <c r="B319" s="62">
        <f>INDEX('Program Inputs'!$B$9:$B$28,MATCH(A319,'Program Inputs'!$A$9:$A$28,0))</f>
        <v>0</v>
      </c>
      <c r="C319" s="42" t="s">
        <v>523</v>
      </c>
      <c r="D319" s="41">
        <f ca="1">SUM($D317:D317)</f>
        <v>0</v>
      </c>
      <c r="E319" s="41">
        <f ca="1">SUM($D317:E317)</f>
        <v>0</v>
      </c>
      <c r="F319" s="41">
        <f ca="1">SUM($D317:F317)</f>
        <v>0</v>
      </c>
      <c r="G319" s="41">
        <f ca="1">SUM($D317:G317)</f>
        <v>0</v>
      </c>
      <c r="H319" s="41">
        <f ca="1">SUM($D317:H317)</f>
        <v>0</v>
      </c>
      <c r="I319" s="41">
        <f ca="1">SUM($D317:I317)</f>
        <v>0</v>
      </c>
      <c r="J319" s="41">
        <f ca="1">SUM($D317:J317)</f>
        <v>0</v>
      </c>
      <c r="K319" s="41">
        <f ca="1">SUM($D317:K317)</f>
        <v>0</v>
      </c>
      <c r="L319" s="41">
        <f ca="1">SUM($D317:L317)</f>
        <v>0</v>
      </c>
      <c r="M319" s="41">
        <f ca="1">SUM($D317:M317)</f>
        <v>0</v>
      </c>
      <c r="N319" s="41">
        <f ca="1">SUM($D317:N317)</f>
        <v>0</v>
      </c>
      <c r="O319" s="41">
        <f ca="1">SUM($D317:O317)</f>
        <v>0</v>
      </c>
      <c r="P319" s="41">
        <f ca="1">SUM($D317:P317)</f>
        <v>0</v>
      </c>
      <c r="Q319" s="41">
        <f ca="1">SUM($D317:Q317)</f>
        <v>0</v>
      </c>
      <c r="R319" s="41">
        <f ca="1">SUM($D317:R317)</f>
        <v>0</v>
      </c>
      <c r="S319" s="41">
        <f ca="1">SUM($D317:S317)</f>
        <v>0</v>
      </c>
      <c r="T319" s="41">
        <f ca="1">SUM($D317:T317)</f>
        <v>0</v>
      </c>
      <c r="U319" s="41">
        <f ca="1">SUM($D317:U317)</f>
        <v>0</v>
      </c>
      <c r="V319" s="41">
        <f ca="1">SUM($D317:V317)</f>
        <v>0</v>
      </c>
      <c r="W319" s="41">
        <f ca="1">SUM($D317:W317)</f>
        <v>0</v>
      </c>
      <c r="X319" s="21"/>
      <c r="Y319" s="21"/>
      <c r="Z319" s="21"/>
    </row>
    <row r="320" spans="1:26" ht="15.75" customHeight="1" x14ac:dyDescent="0.45">
      <c r="A320" s="62" t="s">
        <v>379</v>
      </c>
      <c r="B320" s="62">
        <f>INDEX('Program Inputs'!$B$9:$B$28,MATCH(A320,'Program Inputs'!$A$9:$A$28,0))</f>
        <v>0</v>
      </c>
      <c r="C320" s="42" t="s">
        <v>525</v>
      </c>
      <c r="D320" s="41">
        <f ca="1">D318-D319</f>
        <v>0</v>
      </c>
      <c r="E320" s="41">
        <f ca="1">E318-E319</f>
        <v>0</v>
      </c>
      <c r="F320" s="41">
        <f ca="1">F318-F319</f>
        <v>0</v>
      </c>
      <c r="G320" s="41">
        <f ca="1">G318-G319</f>
        <v>0</v>
      </c>
      <c r="H320" s="41">
        <f ca="1">H318-H319</f>
        <v>0</v>
      </c>
      <c r="I320" s="41">
        <f ca="1">I318-I319</f>
        <v>0</v>
      </c>
      <c r="J320" s="41">
        <f ca="1">J318-J319</f>
        <v>0</v>
      </c>
      <c r="K320" s="41">
        <f ca="1">K318-K319</f>
        <v>0</v>
      </c>
      <c r="L320" s="41">
        <f ca="1">L318-L319</f>
        <v>0</v>
      </c>
      <c r="M320" s="41">
        <f ca="1">M318-M319</f>
        <v>0</v>
      </c>
      <c r="N320" s="41">
        <f ca="1">N318-N319</f>
        <v>0</v>
      </c>
      <c r="O320" s="41">
        <f ca="1">O318-O319</f>
        <v>0</v>
      </c>
      <c r="P320" s="41">
        <f ca="1">P318-P319</f>
        <v>0</v>
      </c>
      <c r="Q320" s="41">
        <f ca="1">Q318-Q319</f>
        <v>0</v>
      </c>
      <c r="R320" s="41">
        <f ca="1">R318-R319</f>
        <v>0</v>
      </c>
      <c r="S320" s="41">
        <f ca="1">S318-S319</f>
        <v>0</v>
      </c>
      <c r="T320" s="41">
        <f ca="1">T318-T319</f>
        <v>0</v>
      </c>
      <c r="U320" s="41">
        <f ca="1">U318-U319</f>
        <v>0</v>
      </c>
      <c r="V320" s="41">
        <f ca="1">V318-V319</f>
        <v>0</v>
      </c>
      <c r="W320" s="41">
        <f ca="1">W318-W319</f>
        <v>0</v>
      </c>
      <c r="X320" s="152"/>
      <c r="Y320" s="21"/>
      <c r="Z320" s="21"/>
    </row>
    <row r="321" spans="1:26" ht="15.75" customHeight="1" x14ac:dyDescent="0.45">
      <c r="A321" s="62" t="s">
        <v>379</v>
      </c>
      <c r="B321" s="62">
        <f>INDEX('Program Inputs'!$B$9:$B$28,MATCH(A321,'Program Inputs'!$A$9:$A$28,0))</f>
        <v>0</v>
      </c>
      <c r="C321" s="42" t="s">
        <v>524</v>
      </c>
      <c r="D321" s="41">
        <f ca="1">D320-D326</f>
        <v>0</v>
      </c>
      <c r="E321" s="41">
        <f ca="1">E320-E326</f>
        <v>0</v>
      </c>
      <c r="F321" s="41">
        <f ca="1">F320-F326</f>
        <v>0</v>
      </c>
      <c r="G321" s="41">
        <f ca="1">G320-G326</f>
        <v>0</v>
      </c>
      <c r="H321" s="41">
        <f ca="1">H320-H326</f>
        <v>0</v>
      </c>
      <c r="I321" s="41">
        <f ca="1">I320-I326</f>
        <v>0</v>
      </c>
      <c r="J321" s="41">
        <f ca="1">J320-J326</f>
        <v>0</v>
      </c>
      <c r="K321" s="41">
        <f ca="1">K320-K326</f>
        <v>0</v>
      </c>
      <c r="L321" s="41">
        <f ca="1">L320-L326</f>
        <v>0</v>
      </c>
      <c r="M321" s="41">
        <f ca="1">M320-M326</f>
        <v>0</v>
      </c>
      <c r="N321" s="41">
        <f ca="1">N320-N326</f>
        <v>0</v>
      </c>
      <c r="O321" s="41">
        <f ca="1">O320-O326</f>
        <v>0</v>
      </c>
      <c r="P321" s="41">
        <f ca="1">P320-P326</f>
        <v>0</v>
      </c>
      <c r="Q321" s="41">
        <f ca="1">Q320-Q326</f>
        <v>0</v>
      </c>
      <c r="R321" s="41">
        <f ca="1">R320-R326</f>
        <v>0</v>
      </c>
      <c r="S321" s="41">
        <f ca="1">S320-S326</f>
        <v>0</v>
      </c>
      <c r="T321" s="41">
        <f ca="1">T320-T326</f>
        <v>0</v>
      </c>
      <c r="U321" s="41">
        <f ca="1">U320-U326</f>
        <v>0</v>
      </c>
      <c r="V321" s="41">
        <f ca="1">V320-V326</f>
        <v>0</v>
      </c>
      <c r="W321" s="41">
        <f ca="1">W320-W326</f>
        <v>0</v>
      </c>
      <c r="X321" s="152"/>
      <c r="Y321" s="21"/>
      <c r="Z321" s="21"/>
    </row>
    <row r="322" spans="1:26" ht="15.75" customHeight="1" x14ac:dyDescent="0.45">
      <c r="A322" s="62" t="s">
        <v>379</v>
      </c>
      <c r="B322" s="62">
        <f>INDEX('Program Inputs'!$B$9:$B$28,MATCH(A322,'Program Inputs'!$A$9:$A$28,0))</f>
        <v>0</v>
      </c>
      <c r="C322" s="42" t="s">
        <v>94</v>
      </c>
      <c r="D322" s="41">
        <f ca="1">'Prem Earn'!B284</f>
        <v>0</v>
      </c>
      <c r="E322" s="41">
        <f ca="1">'Prem Earn'!C284</f>
        <v>0</v>
      </c>
      <c r="F322" s="41">
        <f ca="1">'Prem Earn'!D284</f>
        <v>0</v>
      </c>
      <c r="G322" s="41">
        <f ca="1">'Prem Earn'!E284</f>
        <v>0</v>
      </c>
      <c r="H322" s="41">
        <f ca="1">'Prem Earn'!F284</f>
        <v>0</v>
      </c>
      <c r="I322" s="41">
        <f ca="1">'Prem Earn'!G284</f>
        <v>0</v>
      </c>
      <c r="J322" s="41">
        <f ca="1">'Prem Earn'!H284</f>
        <v>0</v>
      </c>
      <c r="K322" s="41">
        <f ca="1">'Prem Earn'!I284</f>
        <v>0</v>
      </c>
      <c r="L322" s="41">
        <f ca="1">'Prem Earn'!J284</f>
        <v>0</v>
      </c>
      <c r="M322" s="41">
        <f ca="1">'Prem Earn'!K284</f>
        <v>0</v>
      </c>
      <c r="N322" s="41">
        <f ca="1">'Prem Earn'!L284</f>
        <v>0</v>
      </c>
      <c r="O322" s="41">
        <f ca="1">'Prem Earn'!M284</f>
        <v>0</v>
      </c>
      <c r="P322" s="41">
        <f ca="1">'Prem Earn'!N284</f>
        <v>0</v>
      </c>
      <c r="Q322" s="41">
        <f ca="1">'Prem Earn'!O284</f>
        <v>0</v>
      </c>
      <c r="R322" s="41">
        <f ca="1">'Prem Earn'!P284</f>
        <v>0</v>
      </c>
      <c r="S322" s="41">
        <f ca="1">'Prem Earn'!Q284</f>
        <v>0</v>
      </c>
      <c r="T322" s="41">
        <f ca="1">'Prem Earn'!R284</f>
        <v>0</v>
      </c>
      <c r="U322" s="41">
        <f ca="1">'Prem Earn'!S284</f>
        <v>0</v>
      </c>
      <c r="V322" s="41">
        <f ca="1">'Prem Earn'!T284</f>
        <v>0</v>
      </c>
      <c r="W322" s="41">
        <f ca="1">'Prem Earn'!U284</f>
        <v>0</v>
      </c>
      <c r="X322" s="21"/>
      <c r="Y322" s="21"/>
      <c r="Z322" s="21"/>
    </row>
    <row r="323" spans="1:26" ht="15.75" customHeight="1" x14ac:dyDescent="0.45">
      <c r="A323" s="62" t="s">
        <v>379</v>
      </c>
      <c r="B323" s="62">
        <f>INDEX('Program Inputs'!$B$9:$B$28,MATCH(A323,'Program Inputs'!$A$9:$A$28,0))</f>
        <v>0</v>
      </c>
      <c r="C323" s="42" t="s">
        <v>8</v>
      </c>
      <c r="D323" s="41">
        <f ca="1">D322*D308</f>
        <v>0</v>
      </c>
      <c r="E323" s="41">
        <f ca="1">E322*E308</f>
        <v>0</v>
      </c>
      <c r="F323" s="41">
        <f ca="1">F322*F308</f>
        <v>0</v>
      </c>
      <c r="G323" s="41">
        <f ca="1">G322*G308</f>
        <v>0</v>
      </c>
      <c r="H323" s="41">
        <f ca="1">H322*H308</f>
        <v>0</v>
      </c>
      <c r="I323" s="41">
        <f ca="1">I322*I308</f>
        <v>0</v>
      </c>
      <c r="J323" s="41">
        <f ca="1">J322*J308</f>
        <v>0</v>
      </c>
      <c r="K323" s="41">
        <f ca="1">K322*K308</f>
        <v>0</v>
      </c>
      <c r="L323" s="41">
        <f ca="1">L322*L308</f>
        <v>0</v>
      </c>
      <c r="M323" s="41">
        <f ca="1">M322*M308</f>
        <v>0</v>
      </c>
      <c r="N323" s="41">
        <f ca="1">N322*N308</f>
        <v>0</v>
      </c>
      <c r="O323" s="41">
        <f ca="1">O322*O308</f>
        <v>0</v>
      </c>
      <c r="P323" s="41">
        <f ca="1">P322*P308</f>
        <v>0</v>
      </c>
      <c r="Q323" s="41">
        <f ca="1">Q322*Q308</f>
        <v>0</v>
      </c>
      <c r="R323" s="41">
        <f ca="1">R322*R308</f>
        <v>0</v>
      </c>
      <c r="S323" s="41">
        <f ca="1">S322*S308</f>
        <v>0</v>
      </c>
      <c r="T323" s="41">
        <f ca="1">T322*T308</f>
        <v>0</v>
      </c>
      <c r="U323" s="41">
        <f ca="1">U322*U308</f>
        <v>0</v>
      </c>
      <c r="V323" s="41">
        <f ca="1">V322*V308</f>
        <v>0</v>
      </c>
      <c r="W323" s="41">
        <f ca="1">W322*W308</f>
        <v>0</v>
      </c>
      <c r="X323" s="21"/>
      <c r="Y323" s="21"/>
      <c r="Z323" s="21"/>
    </row>
    <row r="324" spans="1:26" ht="15.75" customHeight="1" x14ac:dyDescent="0.45">
      <c r="A324" s="62" t="s">
        <v>379</v>
      </c>
      <c r="B324" s="62">
        <f>INDEX('Program Inputs'!$B$9:$B$28,MATCH(A324,'Program Inputs'!$A$9:$A$28,0))</f>
        <v>0</v>
      </c>
      <c r="C324" s="42" t="s">
        <v>183</v>
      </c>
      <c r="D324" s="41">
        <f>SUM($D315:D315)</f>
        <v>0</v>
      </c>
      <c r="E324" s="41">
        <f>SUM($D315:E315)</f>
        <v>0</v>
      </c>
      <c r="F324" s="41">
        <f>SUM($D315:F315)</f>
        <v>0</v>
      </c>
      <c r="G324" s="41">
        <f>SUM($D315:G315)</f>
        <v>0</v>
      </c>
      <c r="H324" s="41">
        <f>SUM($D315:H315)</f>
        <v>0</v>
      </c>
      <c r="I324" s="41">
        <f>SUM($D315:I315)</f>
        <v>0</v>
      </c>
      <c r="J324" s="41">
        <f>SUM($D315:J315)</f>
        <v>0</v>
      </c>
      <c r="K324" s="41">
        <f>SUM($D315:K315)</f>
        <v>0</v>
      </c>
      <c r="L324" s="41">
        <f>SUM($D315:L315)</f>
        <v>0</v>
      </c>
      <c r="M324" s="41">
        <f>SUM($D315:M315)</f>
        <v>0</v>
      </c>
      <c r="N324" s="41">
        <f>SUM($D315:N315)</f>
        <v>0</v>
      </c>
      <c r="O324" s="41">
        <f>SUM($D315:O315)</f>
        <v>0</v>
      </c>
      <c r="P324" s="41">
        <f>SUM($D315:P315)</f>
        <v>0</v>
      </c>
      <c r="Q324" s="41">
        <f>SUM($D315:Q315)</f>
        <v>0</v>
      </c>
      <c r="R324" s="41">
        <f>SUM($D315:R315)</f>
        <v>0</v>
      </c>
      <c r="S324" s="41">
        <f>SUM($D315:S315)</f>
        <v>0</v>
      </c>
      <c r="T324" s="41">
        <f>SUM($D315:T315)</f>
        <v>0</v>
      </c>
      <c r="U324" s="41">
        <f>SUM($D315:U315)</f>
        <v>0</v>
      </c>
      <c r="V324" s="41">
        <f>SUM($D315:V315)</f>
        <v>0</v>
      </c>
      <c r="W324" s="41">
        <f>SUM($D315:W315)</f>
        <v>0</v>
      </c>
      <c r="X324" s="21"/>
      <c r="Y324" s="21"/>
      <c r="Z324" s="21"/>
    </row>
    <row r="325" spans="1:26" ht="15.75" customHeight="1" x14ac:dyDescent="0.45">
      <c r="A325" s="62" t="s">
        <v>379</v>
      </c>
      <c r="B325" s="62">
        <f>INDEX('Program Inputs'!$B$9:$B$28,MATCH(A325,'Program Inputs'!$A$9:$A$28,0))</f>
        <v>0</v>
      </c>
      <c r="C325" s="42" t="s">
        <v>184</v>
      </c>
      <c r="D325" s="41">
        <f ca="1">SUM($D322:D322)</f>
        <v>0</v>
      </c>
      <c r="E325" s="41">
        <f ca="1">SUM($D322:E322)</f>
        <v>0</v>
      </c>
      <c r="F325" s="41">
        <f ca="1">SUM($D322:F322)</f>
        <v>0</v>
      </c>
      <c r="G325" s="41">
        <f ca="1">SUM($D322:G322)</f>
        <v>0</v>
      </c>
      <c r="H325" s="41">
        <f ca="1">SUM($D322:H322)</f>
        <v>0</v>
      </c>
      <c r="I325" s="41">
        <f ca="1">SUM($D322:I322)</f>
        <v>0</v>
      </c>
      <c r="J325" s="41">
        <f ca="1">SUM($D322:J322)</f>
        <v>0</v>
      </c>
      <c r="K325" s="41">
        <f ca="1">SUM($D322:K322)</f>
        <v>0</v>
      </c>
      <c r="L325" s="41">
        <f ca="1">SUM($D322:L322)</f>
        <v>0</v>
      </c>
      <c r="M325" s="41">
        <f ca="1">SUM($D322:M322)</f>
        <v>0</v>
      </c>
      <c r="N325" s="41">
        <f ca="1">SUM($D322:N322)</f>
        <v>0</v>
      </c>
      <c r="O325" s="41">
        <f ca="1">SUM($D322:O322)</f>
        <v>0</v>
      </c>
      <c r="P325" s="41">
        <f ca="1">SUM($D322:P322)</f>
        <v>0</v>
      </c>
      <c r="Q325" s="41">
        <f ca="1">SUM($D322:Q322)</f>
        <v>0</v>
      </c>
      <c r="R325" s="41">
        <f ca="1">SUM($D322:R322)</f>
        <v>0</v>
      </c>
      <c r="S325" s="41">
        <f ca="1">SUM($D322:S322)</f>
        <v>0</v>
      </c>
      <c r="T325" s="41">
        <f ca="1">SUM($D322:T322)</f>
        <v>0</v>
      </c>
      <c r="U325" s="41">
        <f ca="1">SUM($D322:U322)</f>
        <v>0</v>
      </c>
      <c r="V325" s="41">
        <f ca="1">SUM($D322:V322)</f>
        <v>0</v>
      </c>
      <c r="W325" s="41">
        <f ca="1">SUM($D322:W322)</f>
        <v>0</v>
      </c>
      <c r="X325" s="21"/>
      <c r="Y325" s="21"/>
      <c r="Z325" s="21"/>
    </row>
    <row r="326" spans="1:26" ht="15.75" customHeight="1" x14ac:dyDescent="0.45">
      <c r="A326" s="62" t="s">
        <v>379</v>
      </c>
      <c r="B326" s="62">
        <f>INDEX('Program Inputs'!$B$9:$B$28,MATCH(A326,'Program Inputs'!$A$9:$A$28,0))</f>
        <v>0</v>
      </c>
      <c r="C326" s="42" t="s">
        <v>526</v>
      </c>
      <c r="D326" s="41">
        <f ca="1">D324-D325</f>
        <v>0</v>
      </c>
      <c r="E326" s="41">
        <f ca="1">E324-E325</f>
        <v>0</v>
      </c>
      <c r="F326" s="41">
        <f ca="1">F324-F325</f>
        <v>0</v>
      </c>
      <c r="G326" s="41">
        <f ca="1">G324-G325</f>
        <v>0</v>
      </c>
      <c r="H326" s="41">
        <f ca="1">H324-H325</f>
        <v>0</v>
      </c>
      <c r="I326" s="41">
        <f ca="1">I324-I325</f>
        <v>0</v>
      </c>
      <c r="J326" s="41">
        <f ca="1">J324-J325</f>
        <v>0</v>
      </c>
      <c r="K326" s="41">
        <f ca="1">K324-K325</f>
        <v>0</v>
      </c>
      <c r="L326" s="41">
        <f ca="1">L324-L325</f>
        <v>0</v>
      </c>
      <c r="M326" s="41">
        <f ca="1">M324-M325</f>
        <v>0</v>
      </c>
      <c r="N326" s="41">
        <f ca="1">N324-N325</f>
        <v>0</v>
      </c>
      <c r="O326" s="41">
        <f ca="1">O324-O325</f>
        <v>0</v>
      </c>
      <c r="P326" s="41">
        <f ca="1">P324-P325</f>
        <v>0</v>
      </c>
      <c r="Q326" s="41">
        <f ca="1">Q324-Q325</f>
        <v>0</v>
      </c>
      <c r="R326" s="41">
        <f ca="1">R324-R325</f>
        <v>0</v>
      </c>
      <c r="S326" s="41">
        <f ca="1">S324-S325</f>
        <v>0</v>
      </c>
      <c r="T326" s="41">
        <f ca="1">T324-T325</f>
        <v>0</v>
      </c>
      <c r="U326" s="41">
        <f ca="1">U324-U325</f>
        <v>0</v>
      </c>
      <c r="V326" s="41">
        <f ca="1">V324-V325</f>
        <v>0</v>
      </c>
      <c r="W326" s="41">
        <f ca="1">W324-W325</f>
        <v>0</v>
      </c>
      <c r="X326" s="152"/>
      <c r="Y326" s="21"/>
      <c r="Z326" s="21"/>
    </row>
    <row r="327" spans="1:26" ht="15.75" customHeight="1" x14ac:dyDescent="0.45">
      <c r="A327" s="140" t="s">
        <v>380</v>
      </c>
      <c r="B327" s="140">
        <f>INDEX('Program Inputs'!$B$9:$B$28,MATCH(A327,'Program Inputs'!$A$9:$A$28,0))</f>
        <v>0</v>
      </c>
      <c r="C327" s="141" t="s">
        <v>91</v>
      </c>
      <c r="D327" s="142">
        <f>SUMIFS('Program Inputs'!$C:$C,'Program Inputs'!$A:$A,'Program Qtrly'!$A327)/4</f>
        <v>0</v>
      </c>
      <c r="E327" s="142">
        <f>SUMIFS('Program Inputs'!$C:$C,'Program Inputs'!$A:$A,'Program Qtrly'!$A327)/4</f>
        <v>0</v>
      </c>
      <c r="F327" s="142">
        <f>SUMIFS('Program Inputs'!$C:$C,'Program Inputs'!$A:$A,'Program Qtrly'!$A327)/4</f>
        <v>0</v>
      </c>
      <c r="G327" s="142">
        <f>SUMIFS('Program Inputs'!$C:$C,'Program Inputs'!$A:$A,'Program Qtrly'!$A327)/4</f>
        <v>0</v>
      </c>
      <c r="H327" s="142">
        <f>SUMIFS('Program Inputs'!$D:$D,'Program Inputs'!$A:$A,'Program Qtrly'!$A327)/4</f>
        <v>0</v>
      </c>
      <c r="I327" s="142">
        <f>SUMIFS('Program Inputs'!$D:$D,'Program Inputs'!$A:$A,'Program Qtrly'!$A327)/4</f>
        <v>0</v>
      </c>
      <c r="J327" s="142">
        <f>SUMIFS('Program Inputs'!$D:$D,'Program Inputs'!$A:$A,'Program Qtrly'!$A327)/4</f>
        <v>0</v>
      </c>
      <c r="K327" s="142">
        <f>SUMIFS('Program Inputs'!$D:$D,'Program Inputs'!$A:$A,'Program Qtrly'!$A327)/4</f>
        <v>0</v>
      </c>
      <c r="L327" s="142">
        <f>SUMIFS('Program Inputs'!$E:$E,'Program Inputs'!$A:$A,'Program Qtrly'!$A327)/4</f>
        <v>0</v>
      </c>
      <c r="M327" s="142">
        <f>SUMIFS('Program Inputs'!$E:$E,'Program Inputs'!$A:$A,'Program Qtrly'!$A327)/4</f>
        <v>0</v>
      </c>
      <c r="N327" s="142">
        <f>SUMIFS('Program Inputs'!$E:$E,'Program Inputs'!$A:$A,'Program Qtrly'!$A327)/4</f>
        <v>0</v>
      </c>
      <c r="O327" s="142">
        <f>SUMIFS('Program Inputs'!$E:$E,'Program Inputs'!$A:$A,'Program Qtrly'!$A327)/4</f>
        <v>0</v>
      </c>
      <c r="P327" s="142">
        <f>SUMIFS('Program Inputs'!$F:$F,'Program Inputs'!$A:$A,'Program Qtrly'!$A327)/4</f>
        <v>0</v>
      </c>
      <c r="Q327" s="142">
        <f>SUMIFS('Program Inputs'!$F:$F,'Program Inputs'!$A:$A,'Program Qtrly'!$A327)/4</f>
        <v>0</v>
      </c>
      <c r="R327" s="142">
        <f>SUMIFS('Program Inputs'!$F:$F,'Program Inputs'!$A:$A,'Program Qtrly'!$A327)/4</f>
        <v>0</v>
      </c>
      <c r="S327" s="142">
        <f>SUMIFS('Program Inputs'!$F:$F,'Program Inputs'!$A:$A,'Program Qtrly'!$A327)/4</f>
        <v>0</v>
      </c>
      <c r="T327" s="142">
        <f>SUMIFS('Program Inputs'!$G:$G,'Program Inputs'!$A:$A,'Program Qtrly'!$A327)/4</f>
        <v>0</v>
      </c>
      <c r="U327" s="142">
        <f>SUMIFS('Program Inputs'!$G:$G,'Program Inputs'!$A:$A,'Program Qtrly'!$A327)/4</f>
        <v>0</v>
      </c>
      <c r="V327" s="142">
        <f>SUMIFS('Program Inputs'!$G:$G,'Program Inputs'!$A:$A,'Program Qtrly'!$A327)/4</f>
        <v>0</v>
      </c>
      <c r="W327" s="142">
        <f>SUMIFS('Program Inputs'!$G:$G,'Program Inputs'!$A:$A,'Program Qtrly'!$A327)/4</f>
        <v>0</v>
      </c>
      <c r="X327" s="21"/>
      <c r="Y327" s="21"/>
      <c r="Z327" s="21"/>
    </row>
    <row r="328" spans="1:26" ht="15.75" customHeight="1" x14ac:dyDescent="0.45">
      <c r="A328" s="62" t="s">
        <v>380</v>
      </c>
      <c r="B328" s="62">
        <f>INDEX('Program Inputs'!$B$9:$B$28,MATCH(A328,'Program Inputs'!$A$9:$A$28,0))</f>
        <v>0</v>
      </c>
      <c r="C328" s="29" t="s">
        <v>92</v>
      </c>
      <c r="D328" s="31">
        <f>SUMIFS('Program Inputs'!$H:$H,'Program Inputs'!$A:$A,'Program Qtrly'!$A328)</f>
        <v>0</v>
      </c>
      <c r="E328" s="31">
        <f>D328</f>
        <v>0</v>
      </c>
      <c r="F328" s="31">
        <f>E328</f>
        <v>0</v>
      </c>
      <c r="G328" s="31">
        <f>F328</f>
        <v>0</v>
      </c>
      <c r="H328" s="31">
        <f>G328</f>
        <v>0</v>
      </c>
      <c r="I328" s="31">
        <f>H328</f>
        <v>0</v>
      </c>
      <c r="J328" s="31">
        <f>I328</f>
        <v>0</v>
      </c>
      <c r="K328" s="31">
        <f>J328</f>
        <v>0</v>
      </c>
      <c r="L328" s="31">
        <f>K328</f>
        <v>0</v>
      </c>
      <c r="M328" s="31">
        <f>L328</f>
        <v>0</v>
      </c>
      <c r="N328" s="31">
        <f>M328</f>
        <v>0</v>
      </c>
      <c r="O328" s="31">
        <f>N328</f>
        <v>0</v>
      </c>
      <c r="P328" s="31">
        <f>O328</f>
        <v>0</v>
      </c>
      <c r="Q328" s="31">
        <f>P328</f>
        <v>0</v>
      </c>
      <c r="R328" s="31">
        <f>Q328</f>
        <v>0</v>
      </c>
      <c r="S328" s="31">
        <f>R328</f>
        <v>0</v>
      </c>
      <c r="T328" s="31">
        <f>S328</f>
        <v>0</v>
      </c>
      <c r="U328" s="31">
        <f>T328</f>
        <v>0</v>
      </c>
      <c r="V328" s="31">
        <f>U328</f>
        <v>0</v>
      </c>
      <c r="W328" s="31">
        <f>V328</f>
        <v>0</v>
      </c>
      <c r="X328" s="21"/>
      <c r="Y328" s="21"/>
      <c r="Z328" s="21"/>
    </row>
    <row r="329" spans="1:26" ht="15.75" customHeight="1" x14ac:dyDescent="0.45">
      <c r="A329" s="62" t="s">
        <v>380</v>
      </c>
      <c r="B329" s="62">
        <f>INDEX('Program Inputs'!$B$9:$B$28,MATCH(A329,'Program Inputs'!$A$9:$A$28,0))</f>
        <v>0</v>
      </c>
      <c r="C329" s="43" t="s">
        <v>96</v>
      </c>
      <c r="D329" s="31">
        <f>SUMIFS('Program Inputs'!$I:$I,'Program Inputs'!$A:$A,'Program Qtrly'!$A329)</f>
        <v>0</v>
      </c>
      <c r="E329" s="31">
        <f>D329</f>
        <v>0</v>
      </c>
      <c r="F329" s="31">
        <f>E329</f>
        <v>0</v>
      </c>
      <c r="G329" s="31">
        <f>F329</f>
        <v>0</v>
      </c>
      <c r="H329" s="31">
        <f>G329</f>
        <v>0</v>
      </c>
      <c r="I329" s="31">
        <f>H329</f>
        <v>0</v>
      </c>
      <c r="J329" s="31">
        <f>I329</f>
        <v>0</v>
      </c>
      <c r="K329" s="31">
        <f>J329</f>
        <v>0</v>
      </c>
      <c r="L329" s="31">
        <f>K329</f>
        <v>0</v>
      </c>
      <c r="M329" s="31">
        <f>L329</f>
        <v>0</v>
      </c>
      <c r="N329" s="31">
        <f>M329</f>
        <v>0</v>
      </c>
      <c r="O329" s="31">
        <f>N329</f>
        <v>0</v>
      </c>
      <c r="P329" s="31">
        <f>O329</f>
        <v>0</v>
      </c>
      <c r="Q329" s="31">
        <f>P329</f>
        <v>0</v>
      </c>
      <c r="R329" s="31">
        <f>Q329</f>
        <v>0</v>
      </c>
      <c r="S329" s="31">
        <f>R329</f>
        <v>0</v>
      </c>
      <c r="T329" s="31">
        <f>S329</f>
        <v>0</v>
      </c>
      <c r="U329" s="31">
        <f>T329</f>
        <v>0</v>
      </c>
      <c r="V329" s="31">
        <f>U329</f>
        <v>0</v>
      </c>
      <c r="W329" s="31">
        <f>V329</f>
        <v>0</v>
      </c>
      <c r="X329" s="21"/>
      <c r="Y329" s="21"/>
      <c r="Z329" s="21"/>
    </row>
    <row r="330" spans="1:26" ht="15.75" customHeight="1" x14ac:dyDescent="0.45">
      <c r="A330" s="62" t="s">
        <v>380</v>
      </c>
      <c r="B330" s="62">
        <f>INDEX('Program Inputs'!$B$9:$B$28,MATCH(A330,'Program Inputs'!$A$9:$A$28,0))</f>
        <v>0</v>
      </c>
      <c r="C330" s="43" t="s">
        <v>166</v>
      </c>
      <c r="D330" s="31">
        <f>SUMIFS('Program Inputs'!$J:$J,'Program Inputs'!$A:$A,'Program Qtrly'!$A330)</f>
        <v>0</v>
      </c>
      <c r="E330" s="31">
        <f>D330</f>
        <v>0</v>
      </c>
      <c r="F330" s="31">
        <f>E330</f>
        <v>0</v>
      </c>
      <c r="G330" s="31">
        <f>F330</f>
        <v>0</v>
      </c>
      <c r="H330" s="31">
        <f>G330</f>
        <v>0</v>
      </c>
      <c r="I330" s="31">
        <f>H330</f>
        <v>0</v>
      </c>
      <c r="J330" s="31">
        <f>I330</f>
        <v>0</v>
      </c>
      <c r="K330" s="31">
        <f>J330</f>
        <v>0</v>
      </c>
      <c r="L330" s="31">
        <f>K330</f>
        <v>0</v>
      </c>
      <c r="M330" s="31">
        <f>L330</f>
        <v>0</v>
      </c>
      <c r="N330" s="31">
        <f>M330</f>
        <v>0</v>
      </c>
      <c r="O330" s="31">
        <f>N330</f>
        <v>0</v>
      </c>
      <c r="P330" s="31">
        <f>O330</f>
        <v>0</v>
      </c>
      <c r="Q330" s="31">
        <f>P330</f>
        <v>0</v>
      </c>
      <c r="R330" s="31">
        <f>Q330</f>
        <v>0</v>
      </c>
      <c r="S330" s="31">
        <f>R330</f>
        <v>0</v>
      </c>
      <c r="T330" s="31">
        <f>S330</f>
        <v>0</v>
      </c>
      <c r="U330" s="31">
        <f>T330</f>
        <v>0</v>
      </c>
      <c r="V330" s="31">
        <f>U330</f>
        <v>0</v>
      </c>
      <c r="W330" s="31">
        <f>V330</f>
        <v>0</v>
      </c>
      <c r="X330" s="21"/>
      <c r="Y330" s="21"/>
      <c r="Z330" s="21"/>
    </row>
    <row r="331" spans="1:26" ht="15.75" customHeight="1" x14ac:dyDescent="0.45">
      <c r="A331" s="62" t="s">
        <v>380</v>
      </c>
      <c r="B331" s="62">
        <f>INDEX('Program Inputs'!$B$9:$B$28,MATCH(A331,'Program Inputs'!$A$9:$A$28,0))</f>
        <v>0</v>
      </c>
      <c r="C331" s="29" t="s">
        <v>27</v>
      </c>
      <c r="D331" s="31">
        <f>SUMIFS('Program Inputs'!$K:$K,'Program Inputs'!$A:$A,'Program Qtrly'!$A331)</f>
        <v>0.05</v>
      </c>
      <c r="E331" s="31">
        <f>D331</f>
        <v>0.05</v>
      </c>
      <c r="F331" s="31">
        <f>E331</f>
        <v>0.05</v>
      </c>
      <c r="G331" s="31">
        <f>F331</f>
        <v>0.05</v>
      </c>
      <c r="H331" s="31">
        <f>G331</f>
        <v>0.05</v>
      </c>
      <c r="I331" s="31">
        <f>H331</f>
        <v>0.05</v>
      </c>
      <c r="J331" s="31">
        <f>I331</f>
        <v>0.05</v>
      </c>
      <c r="K331" s="31">
        <f>J331</f>
        <v>0.05</v>
      </c>
      <c r="L331" s="31">
        <f>K331</f>
        <v>0.05</v>
      </c>
      <c r="M331" s="31">
        <f>L331</f>
        <v>0.05</v>
      </c>
      <c r="N331" s="31">
        <f>M331</f>
        <v>0.05</v>
      </c>
      <c r="O331" s="31">
        <f>N331</f>
        <v>0.05</v>
      </c>
      <c r="P331" s="31">
        <f>O331</f>
        <v>0.05</v>
      </c>
      <c r="Q331" s="31">
        <f>P331</f>
        <v>0.05</v>
      </c>
      <c r="R331" s="31">
        <f>Q331</f>
        <v>0.05</v>
      </c>
      <c r="S331" s="31">
        <f>R331</f>
        <v>0.05</v>
      </c>
      <c r="T331" s="31">
        <f>S331</f>
        <v>0.05</v>
      </c>
      <c r="U331" s="31">
        <f>T331</f>
        <v>0.05</v>
      </c>
      <c r="V331" s="31">
        <f>U331</f>
        <v>0.05</v>
      </c>
      <c r="W331" s="31">
        <f>V331</f>
        <v>0.05</v>
      </c>
      <c r="X331" s="21"/>
      <c r="Y331" s="21"/>
      <c r="Z331" s="21"/>
    </row>
    <row r="332" spans="1:26" ht="15.75" customHeight="1" x14ac:dyDescent="0.45">
      <c r="A332" s="62" t="s">
        <v>380</v>
      </c>
      <c r="B332" s="62">
        <f>INDEX('Program Inputs'!$B$9:$B$28,MATCH(A332,'Program Inputs'!$A$9:$A$28,0))</f>
        <v>0</v>
      </c>
      <c r="C332" s="43" t="s">
        <v>165</v>
      </c>
      <c r="D332" s="114">
        <f>D330+D331</f>
        <v>0.05</v>
      </c>
      <c r="E332" s="114">
        <f>E330+E331</f>
        <v>0.05</v>
      </c>
      <c r="F332" s="114">
        <f>F330+F331</f>
        <v>0.05</v>
      </c>
      <c r="G332" s="114">
        <f>G330+G331</f>
        <v>0.05</v>
      </c>
      <c r="H332" s="114">
        <f>H330+H331</f>
        <v>0.05</v>
      </c>
      <c r="I332" s="114">
        <f>I330+I331</f>
        <v>0.05</v>
      </c>
      <c r="J332" s="114">
        <f>J330+J331</f>
        <v>0.05</v>
      </c>
      <c r="K332" s="114">
        <f>K330+K331</f>
        <v>0.05</v>
      </c>
      <c r="L332" s="114">
        <f>L330+L331</f>
        <v>0.05</v>
      </c>
      <c r="M332" s="114">
        <f>M330+M331</f>
        <v>0.05</v>
      </c>
      <c r="N332" s="114">
        <f>N330+N331</f>
        <v>0.05</v>
      </c>
      <c r="O332" s="114">
        <f>O330+O331</f>
        <v>0.05</v>
      </c>
      <c r="P332" s="114">
        <f>P330+P331</f>
        <v>0.05</v>
      </c>
      <c r="Q332" s="114">
        <f>Q330+Q331</f>
        <v>0.05</v>
      </c>
      <c r="R332" s="114">
        <f>R330+R331</f>
        <v>0.05</v>
      </c>
      <c r="S332" s="114">
        <f>S330+S331</f>
        <v>0.05</v>
      </c>
      <c r="T332" s="114">
        <f>T330+T331</f>
        <v>0.05</v>
      </c>
      <c r="U332" s="114">
        <f>U330+U331</f>
        <v>0.05</v>
      </c>
      <c r="V332" s="114">
        <f>V330+V331</f>
        <v>0.05</v>
      </c>
      <c r="W332" s="114">
        <f>W330+W331</f>
        <v>0.05</v>
      </c>
      <c r="X332" s="21"/>
      <c r="Y332" s="21"/>
      <c r="Z332" s="21"/>
    </row>
    <row r="333" spans="1:26" ht="15.75" customHeight="1" x14ac:dyDescent="0.45">
      <c r="A333" s="62" t="s">
        <v>380</v>
      </c>
      <c r="B333" s="62">
        <f>INDEX('Program Inputs'!$B$9:$B$28,MATCH(A333,'Program Inputs'!$A$9:$A$28,0))</f>
        <v>0</v>
      </c>
      <c r="C333" s="43" t="s">
        <v>168</v>
      </c>
      <c r="D333" s="41">
        <f>D327*(1-D329)*D330</f>
        <v>0</v>
      </c>
      <c r="E333" s="41">
        <f>E327*(1-E329)*E330</f>
        <v>0</v>
      </c>
      <c r="F333" s="41">
        <f>F327*(1-F329)*F330</f>
        <v>0</v>
      </c>
      <c r="G333" s="41">
        <f>G327*(1-G329)*G330</f>
        <v>0</v>
      </c>
      <c r="H333" s="41">
        <f>H327*(1-H329)*H330</f>
        <v>0</v>
      </c>
      <c r="I333" s="41">
        <f>I327*(1-I329)*I330</f>
        <v>0</v>
      </c>
      <c r="J333" s="41">
        <f>J327*(1-J329)*J330</f>
        <v>0</v>
      </c>
      <c r="K333" s="41">
        <f>K327*(1-K329)*K330</f>
        <v>0</v>
      </c>
      <c r="L333" s="41">
        <f>L327*(1-L329)*L330</f>
        <v>0</v>
      </c>
      <c r="M333" s="41">
        <f>M327*(1-M329)*M330</f>
        <v>0</v>
      </c>
      <c r="N333" s="41">
        <f>N327*(1-N329)*N330</f>
        <v>0</v>
      </c>
      <c r="O333" s="41">
        <f>O327*(1-O329)*O330</f>
        <v>0</v>
      </c>
      <c r="P333" s="41">
        <f>P327*(1-P329)*P330</f>
        <v>0</v>
      </c>
      <c r="Q333" s="41">
        <f>Q327*(1-Q329)*Q330</f>
        <v>0</v>
      </c>
      <c r="R333" s="41">
        <f>R327*(1-R329)*R330</f>
        <v>0</v>
      </c>
      <c r="S333" s="41">
        <f>S327*(1-S329)*S330</f>
        <v>0</v>
      </c>
      <c r="T333" s="41">
        <f>T327*(1-T329)*T330</f>
        <v>0</v>
      </c>
      <c r="U333" s="41">
        <f>U327*(1-U329)*U330</f>
        <v>0</v>
      </c>
      <c r="V333" s="41">
        <f>V327*(1-V329)*V330</f>
        <v>0</v>
      </c>
      <c r="W333" s="41">
        <f>W327*(1-W329)*W330</f>
        <v>0</v>
      </c>
      <c r="X333" s="21"/>
      <c r="Y333" s="21"/>
      <c r="Z333" s="21"/>
    </row>
    <row r="334" spans="1:26" ht="15.75" customHeight="1" x14ac:dyDescent="0.45">
      <c r="A334" s="62" t="s">
        <v>380</v>
      </c>
      <c r="B334" s="62">
        <f>INDEX('Program Inputs'!$B$9:$B$28,MATCH(A334,'Program Inputs'!$A$9:$A$28,0))</f>
        <v>0</v>
      </c>
      <c r="C334" s="43" t="s">
        <v>167</v>
      </c>
      <c r="D334" s="41">
        <f>D331*D336</f>
        <v>0</v>
      </c>
      <c r="E334" s="41">
        <f>E331*E336</f>
        <v>0</v>
      </c>
      <c r="F334" s="41">
        <f>F331*F336</f>
        <v>0</v>
      </c>
      <c r="G334" s="41">
        <f>G331*G336</f>
        <v>0</v>
      </c>
      <c r="H334" s="41">
        <f>H331*H336</f>
        <v>0</v>
      </c>
      <c r="I334" s="41">
        <f>I331*I336</f>
        <v>0</v>
      </c>
      <c r="J334" s="41">
        <f>J331*J336</f>
        <v>0</v>
      </c>
      <c r="K334" s="41">
        <f>K331*K336</f>
        <v>0</v>
      </c>
      <c r="L334" s="41">
        <f>L331*L336</f>
        <v>0</v>
      </c>
      <c r="M334" s="41">
        <f>M331*M336</f>
        <v>0</v>
      </c>
      <c r="N334" s="41">
        <f>N331*N336</f>
        <v>0</v>
      </c>
      <c r="O334" s="41">
        <f>O331*O336</f>
        <v>0</v>
      </c>
      <c r="P334" s="41">
        <f>P331*P336</f>
        <v>0</v>
      </c>
      <c r="Q334" s="41">
        <f>Q331*Q336</f>
        <v>0</v>
      </c>
      <c r="R334" s="41">
        <f>R331*R336</f>
        <v>0</v>
      </c>
      <c r="S334" s="41">
        <f>S331*S336</f>
        <v>0</v>
      </c>
      <c r="T334" s="41">
        <f>T331*T336</f>
        <v>0</v>
      </c>
      <c r="U334" s="41">
        <f>U331*U336</f>
        <v>0</v>
      </c>
      <c r="V334" s="41">
        <f>V331*V336</f>
        <v>0</v>
      </c>
      <c r="W334" s="41">
        <f>W331*W336</f>
        <v>0</v>
      </c>
      <c r="X334" s="21"/>
      <c r="Y334" s="21"/>
      <c r="Z334" s="21"/>
    </row>
    <row r="335" spans="1:26" ht="15.75" customHeight="1" x14ac:dyDescent="0.45">
      <c r="A335" s="62" t="s">
        <v>380</v>
      </c>
      <c r="B335" s="62">
        <f>INDEX('Program Inputs'!$B$9:$B$28,MATCH(A335,'Program Inputs'!$A$9:$A$28,0))</f>
        <v>0</v>
      </c>
      <c r="C335" s="43" t="s">
        <v>99</v>
      </c>
      <c r="D335" s="41">
        <f>D327*(1-D329)</f>
        <v>0</v>
      </c>
      <c r="E335" s="41">
        <f>E327*(1-E329)</f>
        <v>0</v>
      </c>
      <c r="F335" s="41">
        <f>F327*(1-F329)</f>
        <v>0</v>
      </c>
      <c r="G335" s="41">
        <f>G327*(1-G329)</f>
        <v>0</v>
      </c>
      <c r="H335" s="41">
        <f>H327*(1-H329)</f>
        <v>0</v>
      </c>
      <c r="I335" s="41">
        <f>I327*(1-I329)</f>
        <v>0</v>
      </c>
      <c r="J335" s="41">
        <f>J327*(1-J329)</f>
        <v>0</v>
      </c>
      <c r="K335" s="41">
        <f>K327*(1-K329)</f>
        <v>0</v>
      </c>
      <c r="L335" s="41">
        <f>L327*(1-L329)</f>
        <v>0</v>
      </c>
      <c r="M335" s="41">
        <f>M327*(1-M329)</f>
        <v>0</v>
      </c>
      <c r="N335" s="41">
        <f>N327*(1-N329)</f>
        <v>0</v>
      </c>
      <c r="O335" s="41">
        <f>O327*(1-O329)</f>
        <v>0</v>
      </c>
      <c r="P335" s="41">
        <f>P327*(1-P329)</f>
        <v>0</v>
      </c>
      <c r="Q335" s="41">
        <f>Q327*(1-Q329)</f>
        <v>0</v>
      </c>
      <c r="R335" s="41">
        <f>R327*(1-R329)</f>
        <v>0</v>
      </c>
      <c r="S335" s="41">
        <f>S327*(1-S329)</f>
        <v>0</v>
      </c>
      <c r="T335" s="41">
        <f>T327*(1-T329)</f>
        <v>0</v>
      </c>
      <c r="U335" s="41">
        <f>U327*(1-U329)</f>
        <v>0</v>
      </c>
      <c r="V335" s="41">
        <f>V327*(1-V329)</f>
        <v>0</v>
      </c>
      <c r="W335" s="41">
        <f>W327*(1-W329)</f>
        <v>0</v>
      </c>
      <c r="X335" s="21"/>
      <c r="Y335" s="21"/>
      <c r="Z335" s="21"/>
    </row>
    <row r="336" spans="1:26" ht="15.75" customHeight="1" x14ac:dyDescent="0.45">
      <c r="A336" s="62" t="s">
        <v>380</v>
      </c>
      <c r="B336" s="62">
        <f>INDEX('Program Inputs'!$B$9:$B$28,MATCH(A336,'Program Inputs'!$A$9:$A$28,0))</f>
        <v>0</v>
      </c>
      <c r="C336" s="22" t="s">
        <v>527</v>
      </c>
      <c r="D336" s="32">
        <f>D327*D329</f>
        <v>0</v>
      </c>
      <c r="E336" s="32">
        <f>E327*E329</f>
        <v>0</v>
      </c>
      <c r="F336" s="32">
        <f>F327*F329</f>
        <v>0</v>
      </c>
      <c r="G336" s="32">
        <f>G327*G329</f>
        <v>0</v>
      </c>
      <c r="H336" s="32">
        <f>H327*H329</f>
        <v>0</v>
      </c>
      <c r="I336" s="32">
        <f>I327*I329</f>
        <v>0</v>
      </c>
      <c r="J336" s="32">
        <f>J327*J329</f>
        <v>0</v>
      </c>
      <c r="K336" s="32">
        <f>K327*K329</f>
        <v>0</v>
      </c>
      <c r="L336" s="32">
        <f>L327*L329</f>
        <v>0</v>
      </c>
      <c r="M336" s="32">
        <f>M327*M329</f>
        <v>0</v>
      </c>
      <c r="N336" s="32">
        <f>N327*N329</f>
        <v>0</v>
      </c>
      <c r="O336" s="32">
        <f>O327*O329</f>
        <v>0</v>
      </c>
      <c r="P336" s="32">
        <f>P327*P329</f>
        <v>0</v>
      </c>
      <c r="Q336" s="32">
        <f>Q327*Q329</f>
        <v>0</v>
      </c>
      <c r="R336" s="32">
        <f>R327*R329</f>
        <v>0</v>
      </c>
      <c r="S336" s="32">
        <f>S327*S329</f>
        <v>0</v>
      </c>
      <c r="T336" s="32">
        <f>T327*T329</f>
        <v>0</v>
      </c>
      <c r="U336" s="32">
        <f>U327*U329</f>
        <v>0</v>
      </c>
      <c r="V336" s="32">
        <f>V327*V329</f>
        <v>0</v>
      </c>
      <c r="W336" s="32">
        <f>W327*W329</f>
        <v>0</v>
      </c>
      <c r="X336" s="21"/>
      <c r="Y336" s="21"/>
      <c r="Z336" s="21"/>
    </row>
    <row r="337" spans="1:26" ht="15.75" customHeight="1" x14ac:dyDescent="0.45">
      <c r="A337" s="62" t="s">
        <v>380</v>
      </c>
      <c r="B337" s="62">
        <f>INDEX('Program Inputs'!$B$9:$B$28,MATCH(A337,'Program Inputs'!$A$9:$A$28,0))</f>
        <v>0</v>
      </c>
      <c r="C337" s="22" t="s">
        <v>93</v>
      </c>
      <c r="D337" s="40">
        <f ca="1">'Prem Earn'!X300</f>
        <v>0</v>
      </c>
      <c r="E337" s="40">
        <f ca="1">'Prem Earn'!Y300</f>
        <v>0</v>
      </c>
      <c r="F337" s="40">
        <f ca="1">'Prem Earn'!Z300</f>
        <v>0</v>
      </c>
      <c r="G337" s="40">
        <f ca="1">'Prem Earn'!AA300</f>
        <v>0</v>
      </c>
      <c r="H337" s="40">
        <f ca="1">'Prem Earn'!AB300</f>
        <v>0</v>
      </c>
      <c r="I337" s="40">
        <f ca="1">'Prem Earn'!AC300</f>
        <v>0</v>
      </c>
      <c r="J337" s="40">
        <f ca="1">'Prem Earn'!AD300</f>
        <v>0</v>
      </c>
      <c r="K337" s="40">
        <f ca="1">'Prem Earn'!AE300</f>
        <v>0</v>
      </c>
      <c r="L337" s="40">
        <f ca="1">'Prem Earn'!AF300</f>
        <v>0</v>
      </c>
      <c r="M337" s="40">
        <f ca="1">'Prem Earn'!AG300</f>
        <v>0</v>
      </c>
      <c r="N337" s="40">
        <f ca="1">'Prem Earn'!AH300</f>
        <v>0</v>
      </c>
      <c r="O337" s="40">
        <f ca="1">'Prem Earn'!AI300</f>
        <v>0</v>
      </c>
      <c r="P337" s="40">
        <f ca="1">'Prem Earn'!AJ300</f>
        <v>0</v>
      </c>
      <c r="Q337" s="40">
        <f ca="1">'Prem Earn'!AK300</f>
        <v>0</v>
      </c>
      <c r="R337" s="40">
        <f ca="1">'Prem Earn'!AL300</f>
        <v>0</v>
      </c>
      <c r="S337" s="40">
        <f ca="1">'Prem Earn'!AM300</f>
        <v>0</v>
      </c>
      <c r="T337" s="40">
        <f ca="1">'Prem Earn'!AN300</f>
        <v>0</v>
      </c>
      <c r="U337" s="40">
        <f ca="1">'Prem Earn'!AO300</f>
        <v>0</v>
      </c>
      <c r="V337" s="40">
        <f ca="1">'Prem Earn'!AP300</f>
        <v>0</v>
      </c>
      <c r="W337" s="40">
        <f ca="1">'Prem Earn'!AQ300</f>
        <v>0</v>
      </c>
      <c r="X337" s="21"/>
      <c r="Y337" s="21"/>
      <c r="Z337" s="21"/>
    </row>
    <row r="338" spans="1:26" ht="15.75" customHeight="1" x14ac:dyDescent="0.45">
      <c r="A338" s="62" t="s">
        <v>380</v>
      </c>
      <c r="B338" s="62">
        <f>INDEX('Program Inputs'!$B$9:$B$28,MATCH(A338,'Program Inputs'!$A$9:$A$28,0))</f>
        <v>0</v>
      </c>
      <c r="C338" s="42" t="s">
        <v>522</v>
      </c>
      <c r="D338" s="41">
        <f>SUM($D327:D327)</f>
        <v>0</v>
      </c>
      <c r="E338" s="41">
        <f>SUM($D327:E327)</f>
        <v>0</v>
      </c>
      <c r="F338" s="41">
        <f>SUM($D327:F327)</f>
        <v>0</v>
      </c>
      <c r="G338" s="41">
        <f>SUM($D327:G327)</f>
        <v>0</v>
      </c>
      <c r="H338" s="41">
        <f>SUM($D327:H327)</f>
        <v>0</v>
      </c>
      <c r="I338" s="41">
        <f>SUM($D327:I327)</f>
        <v>0</v>
      </c>
      <c r="J338" s="41">
        <f>SUM($D327:J327)</f>
        <v>0</v>
      </c>
      <c r="K338" s="41">
        <f>SUM($D327:K327)</f>
        <v>0</v>
      </c>
      <c r="L338" s="41">
        <f>SUM($D327:L327)</f>
        <v>0</v>
      </c>
      <c r="M338" s="41">
        <f>SUM($D327:M327)</f>
        <v>0</v>
      </c>
      <c r="N338" s="41">
        <f>SUM($D327:N327)</f>
        <v>0</v>
      </c>
      <c r="O338" s="41">
        <f>SUM($D327:O327)</f>
        <v>0</v>
      </c>
      <c r="P338" s="41">
        <f>SUM($D327:P327)</f>
        <v>0</v>
      </c>
      <c r="Q338" s="41">
        <f>SUM($D327:Q327)</f>
        <v>0</v>
      </c>
      <c r="R338" s="41">
        <f>SUM($D327:R327)</f>
        <v>0</v>
      </c>
      <c r="S338" s="41">
        <f>SUM($D327:S327)</f>
        <v>0</v>
      </c>
      <c r="T338" s="41">
        <f>SUM($D327:T327)</f>
        <v>0</v>
      </c>
      <c r="U338" s="41">
        <f>SUM($D327:U327)</f>
        <v>0</v>
      </c>
      <c r="V338" s="41">
        <f>SUM($D327:V327)</f>
        <v>0</v>
      </c>
      <c r="W338" s="41">
        <f>SUM($D327:W327)</f>
        <v>0</v>
      </c>
      <c r="X338" s="21"/>
      <c r="Y338" s="21"/>
      <c r="Z338" s="21"/>
    </row>
    <row r="339" spans="1:26" ht="15.75" customHeight="1" x14ac:dyDescent="0.45">
      <c r="A339" s="62" t="s">
        <v>380</v>
      </c>
      <c r="B339" s="62">
        <f>INDEX('Program Inputs'!$B$9:$B$28,MATCH(A339,'Program Inputs'!$A$9:$A$28,0))</f>
        <v>0</v>
      </c>
      <c r="C339" s="42" t="s">
        <v>523</v>
      </c>
      <c r="D339" s="41">
        <f ca="1">SUM($D337:D337)</f>
        <v>0</v>
      </c>
      <c r="E339" s="41">
        <f ca="1">SUM($D337:E337)</f>
        <v>0</v>
      </c>
      <c r="F339" s="41">
        <f ca="1">SUM($D337:F337)</f>
        <v>0</v>
      </c>
      <c r="G339" s="41">
        <f ca="1">SUM($D337:G337)</f>
        <v>0</v>
      </c>
      <c r="H339" s="41">
        <f ca="1">SUM($D337:H337)</f>
        <v>0</v>
      </c>
      <c r="I339" s="41">
        <f ca="1">SUM($D337:I337)</f>
        <v>0</v>
      </c>
      <c r="J339" s="41">
        <f ca="1">SUM($D337:J337)</f>
        <v>0</v>
      </c>
      <c r="K339" s="41">
        <f ca="1">SUM($D337:K337)</f>
        <v>0</v>
      </c>
      <c r="L339" s="41">
        <f ca="1">SUM($D337:L337)</f>
        <v>0</v>
      </c>
      <c r="M339" s="41">
        <f ca="1">SUM($D337:M337)</f>
        <v>0</v>
      </c>
      <c r="N339" s="41">
        <f ca="1">SUM($D337:N337)</f>
        <v>0</v>
      </c>
      <c r="O339" s="41">
        <f ca="1">SUM($D337:O337)</f>
        <v>0</v>
      </c>
      <c r="P339" s="41">
        <f ca="1">SUM($D337:P337)</f>
        <v>0</v>
      </c>
      <c r="Q339" s="41">
        <f ca="1">SUM($D337:Q337)</f>
        <v>0</v>
      </c>
      <c r="R339" s="41">
        <f ca="1">SUM($D337:R337)</f>
        <v>0</v>
      </c>
      <c r="S339" s="41">
        <f ca="1">SUM($D337:S337)</f>
        <v>0</v>
      </c>
      <c r="T339" s="41">
        <f ca="1">SUM($D337:T337)</f>
        <v>0</v>
      </c>
      <c r="U339" s="41">
        <f ca="1">SUM($D337:U337)</f>
        <v>0</v>
      </c>
      <c r="V339" s="41">
        <f ca="1">SUM($D337:V337)</f>
        <v>0</v>
      </c>
      <c r="W339" s="41">
        <f ca="1">SUM($D337:W337)</f>
        <v>0</v>
      </c>
      <c r="X339" s="21"/>
      <c r="Y339" s="21"/>
      <c r="Z339" s="21"/>
    </row>
    <row r="340" spans="1:26" ht="15.75" customHeight="1" x14ac:dyDescent="0.45">
      <c r="A340" s="62" t="s">
        <v>380</v>
      </c>
      <c r="B340" s="62">
        <f>INDEX('Program Inputs'!$B$9:$B$28,MATCH(A340,'Program Inputs'!$A$9:$A$28,0))</f>
        <v>0</v>
      </c>
      <c r="C340" s="42" t="s">
        <v>525</v>
      </c>
      <c r="D340" s="41">
        <f ca="1">D338-D339</f>
        <v>0</v>
      </c>
      <c r="E340" s="41">
        <f ca="1">E338-E339</f>
        <v>0</v>
      </c>
      <c r="F340" s="41">
        <f ca="1">F338-F339</f>
        <v>0</v>
      </c>
      <c r="G340" s="41">
        <f ca="1">G338-G339</f>
        <v>0</v>
      </c>
      <c r="H340" s="41">
        <f ca="1">H338-H339</f>
        <v>0</v>
      </c>
      <c r="I340" s="41">
        <f ca="1">I338-I339</f>
        <v>0</v>
      </c>
      <c r="J340" s="41">
        <f ca="1">J338-J339</f>
        <v>0</v>
      </c>
      <c r="K340" s="41">
        <f ca="1">K338-K339</f>
        <v>0</v>
      </c>
      <c r="L340" s="41">
        <f ca="1">L338-L339</f>
        <v>0</v>
      </c>
      <c r="M340" s="41">
        <f ca="1">M338-M339</f>
        <v>0</v>
      </c>
      <c r="N340" s="41">
        <f ca="1">N338-N339</f>
        <v>0</v>
      </c>
      <c r="O340" s="41">
        <f ca="1">O338-O339</f>
        <v>0</v>
      </c>
      <c r="P340" s="41">
        <f ca="1">P338-P339</f>
        <v>0</v>
      </c>
      <c r="Q340" s="41">
        <f ca="1">Q338-Q339</f>
        <v>0</v>
      </c>
      <c r="R340" s="41">
        <f ca="1">R338-R339</f>
        <v>0</v>
      </c>
      <c r="S340" s="41">
        <f ca="1">S338-S339</f>
        <v>0</v>
      </c>
      <c r="T340" s="41">
        <f ca="1">T338-T339</f>
        <v>0</v>
      </c>
      <c r="U340" s="41">
        <f ca="1">U338-U339</f>
        <v>0</v>
      </c>
      <c r="V340" s="41">
        <f ca="1">V338-V339</f>
        <v>0</v>
      </c>
      <c r="W340" s="41">
        <f ca="1">W338-W339</f>
        <v>0</v>
      </c>
      <c r="X340" s="152"/>
      <c r="Y340" s="21"/>
      <c r="Z340" s="21"/>
    </row>
    <row r="341" spans="1:26" ht="15.75" customHeight="1" x14ac:dyDescent="0.45">
      <c r="A341" s="62" t="s">
        <v>380</v>
      </c>
      <c r="B341" s="62">
        <f>INDEX('Program Inputs'!$B$9:$B$28,MATCH(A341,'Program Inputs'!$A$9:$A$28,0))</f>
        <v>0</v>
      </c>
      <c r="C341" s="42" t="s">
        <v>524</v>
      </c>
      <c r="D341" s="41">
        <f ca="1">D340-D346</f>
        <v>0</v>
      </c>
      <c r="E341" s="41">
        <f ca="1">E340-E346</f>
        <v>0</v>
      </c>
      <c r="F341" s="41">
        <f ca="1">F340-F346</f>
        <v>0</v>
      </c>
      <c r="G341" s="41">
        <f ca="1">G340-G346</f>
        <v>0</v>
      </c>
      <c r="H341" s="41">
        <f ca="1">H340-H346</f>
        <v>0</v>
      </c>
      <c r="I341" s="41">
        <f ca="1">I340-I346</f>
        <v>0</v>
      </c>
      <c r="J341" s="41">
        <f ca="1">J340-J346</f>
        <v>0</v>
      </c>
      <c r="K341" s="41">
        <f ca="1">K340-K346</f>
        <v>0</v>
      </c>
      <c r="L341" s="41">
        <f ca="1">L340-L346</f>
        <v>0</v>
      </c>
      <c r="M341" s="41">
        <f ca="1">M340-M346</f>
        <v>0</v>
      </c>
      <c r="N341" s="41">
        <f ca="1">N340-N346</f>
        <v>0</v>
      </c>
      <c r="O341" s="41">
        <f ca="1">O340-O346</f>
        <v>0</v>
      </c>
      <c r="P341" s="41">
        <f ca="1">P340-P346</f>
        <v>0</v>
      </c>
      <c r="Q341" s="41">
        <f ca="1">Q340-Q346</f>
        <v>0</v>
      </c>
      <c r="R341" s="41">
        <f ca="1">R340-R346</f>
        <v>0</v>
      </c>
      <c r="S341" s="41">
        <f ca="1">S340-S346</f>
        <v>0</v>
      </c>
      <c r="T341" s="41">
        <f ca="1">T340-T346</f>
        <v>0</v>
      </c>
      <c r="U341" s="41">
        <f ca="1">U340-U346</f>
        <v>0</v>
      </c>
      <c r="V341" s="41">
        <f ca="1">V340-V346</f>
        <v>0</v>
      </c>
      <c r="W341" s="41">
        <f ca="1">W340-W346</f>
        <v>0</v>
      </c>
      <c r="X341" s="152"/>
      <c r="Y341" s="21"/>
      <c r="Z341" s="21"/>
    </row>
    <row r="342" spans="1:26" ht="15.75" customHeight="1" x14ac:dyDescent="0.45">
      <c r="A342" s="62" t="s">
        <v>380</v>
      </c>
      <c r="B342" s="62">
        <f>INDEX('Program Inputs'!$B$9:$B$28,MATCH(A342,'Program Inputs'!$A$9:$A$28,0))</f>
        <v>0</v>
      </c>
      <c r="C342" s="42" t="s">
        <v>94</v>
      </c>
      <c r="D342" s="41">
        <f ca="1">'Prem Earn'!B300</f>
        <v>0</v>
      </c>
      <c r="E342" s="41">
        <f ca="1">'Prem Earn'!C300</f>
        <v>0</v>
      </c>
      <c r="F342" s="41">
        <f ca="1">'Prem Earn'!D300</f>
        <v>0</v>
      </c>
      <c r="G342" s="41">
        <f ca="1">'Prem Earn'!E300</f>
        <v>0</v>
      </c>
      <c r="H342" s="41">
        <f ca="1">'Prem Earn'!F300</f>
        <v>0</v>
      </c>
      <c r="I342" s="41">
        <f ca="1">'Prem Earn'!G300</f>
        <v>0</v>
      </c>
      <c r="J342" s="41">
        <f ca="1">'Prem Earn'!H300</f>
        <v>0</v>
      </c>
      <c r="K342" s="41">
        <f ca="1">'Prem Earn'!I300</f>
        <v>0</v>
      </c>
      <c r="L342" s="41">
        <f ca="1">'Prem Earn'!J300</f>
        <v>0</v>
      </c>
      <c r="M342" s="41">
        <f ca="1">'Prem Earn'!K300</f>
        <v>0</v>
      </c>
      <c r="N342" s="41">
        <f ca="1">'Prem Earn'!L300</f>
        <v>0</v>
      </c>
      <c r="O342" s="41">
        <f ca="1">'Prem Earn'!M300</f>
        <v>0</v>
      </c>
      <c r="P342" s="41">
        <f ca="1">'Prem Earn'!N300</f>
        <v>0</v>
      </c>
      <c r="Q342" s="41">
        <f ca="1">'Prem Earn'!O300</f>
        <v>0</v>
      </c>
      <c r="R342" s="41">
        <f ca="1">'Prem Earn'!P300</f>
        <v>0</v>
      </c>
      <c r="S342" s="41">
        <f ca="1">'Prem Earn'!Q300</f>
        <v>0</v>
      </c>
      <c r="T342" s="41">
        <f ca="1">'Prem Earn'!R300</f>
        <v>0</v>
      </c>
      <c r="U342" s="41">
        <f ca="1">'Prem Earn'!S300</f>
        <v>0</v>
      </c>
      <c r="V342" s="41">
        <f ca="1">'Prem Earn'!T300</f>
        <v>0</v>
      </c>
      <c r="W342" s="41">
        <f ca="1">'Prem Earn'!U300</f>
        <v>0</v>
      </c>
      <c r="X342" s="21"/>
      <c r="Y342" s="21"/>
      <c r="Z342" s="21"/>
    </row>
    <row r="343" spans="1:26" ht="15.75" customHeight="1" x14ac:dyDescent="0.45">
      <c r="A343" s="62" t="s">
        <v>380</v>
      </c>
      <c r="B343" s="62">
        <f>INDEX('Program Inputs'!$B$9:$B$28,MATCH(A343,'Program Inputs'!$A$9:$A$28,0))</f>
        <v>0</v>
      </c>
      <c r="C343" s="42" t="s">
        <v>8</v>
      </c>
      <c r="D343" s="41">
        <f ca="1">D342*D328</f>
        <v>0</v>
      </c>
      <c r="E343" s="41">
        <f ca="1">E342*E328</f>
        <v>0</v>
      </c>
      <c r="F343" s="41">
        <f ca="1">F342*F328</f>
        <v>0</v>
      </c>
      <c r="G343" s="41">
        <f ca="1">G342*G328</f>
        <v>0</v>
      </c>
      <c r="H343" s="41">
        <f ca="1">H342*H328</f>
        <v>0</v>
      </c>
      <c r="I343" s="41">
        <f ca="1">I342*I328</f>
        <v>0</v>
      </c>
      <c r="J343" s="41">
        <f ca="1">J342*J328</f>
        <v>0</v>
      </c>
      <c r="K343" s="41">
        <f ca="1">K342*K328</f>
        <v>0</v>
      </c>
      <c r="L343" s="41">
        <f ca="1">L342*L328</f>
        <v>0</v>
      </c>
      <c r="M343" s="41">
        <f ca="1">M342*M328</f>
        <v>0</v>
      </c>
      <c r="N343" s="41">
        <f ca="1">N342*N328</f>
        <v>0</v>
      </c>
      <c r="O343" s="41">
        <f ca="1">O342*O328</f>
        <v>0</v>
      </c>
      <c r="P343" s="41">
        <f ca="1">P342*P328</f>
        <v>0</v>
      </c>
      <c r="Q343" s="41">
        <f ca="1">Q342*Q328</f>
        <v>0</v>
      </c>
      <c r="R343" s="41">
        <f ca="1">R342*R328</f>
        <v>0</v>
      </c>
      <c r="S343" s="41">
        <f ca="1">S342*S328</f>
        <v>0</v>
      </c>
      <c r="T343" s="41">
        <f ca="1">T342*T328</f>
        <v>0</v>
      </c>
      <c r="U343" s="41">
        <f ca="1">U342*U328</f>
        <v>0</v>
      </c>
      <c r="V343" s="41">
        <f ca="1">V342*V328</f>
        <v>0</v>
      </c>
      <c r="W343" s="41">
        <f ca="1">W342*W328</f>
        <v>0</v>
      </c>
      <c r="X343" s="21"/>
      <c r="Y343" s="21"/>
      <c r="Z343" s="21"/>
    </row>
    <row r="344" spans="1:26" ht="15.75" customHeight="1" x14ac:dyDescent="0.45">
      <c r="A344" s="62" t="s">
        <v>380</v>
      </c>
      <c r="B344" s="62">
        <f>INDEX('Program Inputs'!$B$9:$B$28,MATCH(A344,'Program Inputs'!$A$9:$A$28,0))</f>
        <v>0</v>
      </c>
      <c r="C344" s="42" t="s">
        <v>183</v>
      </c>
      <c r="D344" s="41">
        <f>SUM($D335:D335)</f>
        <v>0</v>
      </c>
      <c r="E344" s="41">
        <f>SUM($D335:E335)</f>
        <v>0</v>
      </c>
      <c r="F344" s="41">
        <f>SUM($D335:F335)</f>
        <v>0</v>
      </c>
      <c r="G344" s="41">
        <f>SUM($D335:G335)</f>
        <v>0</v>
      </c>
      <c r="H344" s="41">
        <f>SUM($D335:H335)</f>
        <v>0</v>
      </c>
      <c r="I344" s="41">
        <f>SUM($D335:I335)</f>
        <v>0</v>
      </c>
      <c r="J344" s="41">
        <f>SUM($D335:J335)</f>
        <v>0</v>
      </c>
      <c r="K344" s="41">
        <f>SUM($D335:K335)</f>
        <v>0</v>
      </c>
      <c r="L344" s="41">
        <f>SUM($D335:L335)</f>
        <v>0</v>
      </c>
      <c r="M344" s="41">
        <f>SUM($D335:M335)</f>
        <v>0</v>
      </c>
      <c r="N344" s="41">
        <f>SUM($D335:N335)</f>
        <v>0</v>
      </c>
      <c r="O344" s="41">
        <f>SUM($D335:O335)</f>
        <v>0</v>
      </c>
      <c r="P344" s="41">
        <f>SUM($D335:P335)</f>
        <v>0</v>
      </c>
      <c r="Q344" s="41">
        <f>SUM($D335:Q335)</f>
        <v>0</v>
      </c>
      <c r="R344" s="41">
        <f>SUM($D335:R335)</f>
        <v>0</v>
      </c>
      <c r="S344" s="41">
        <f>SUM($D335:S335)</f>
        <v>0</v>
      </c>
      <c r="T344" s="41">
        <f>SUM($D335:T335)</f>
        <v>0</v>
      </c>
      <c r="U344" s="41">
        <f>SUM($D335:U335)</f>
        <v>0</v>
      </c>
      <c r="V344" s="41">
        <f>SUM($D335:V335)</f>
        <v>0</v>
      </c>
      <c r="W344" s="41">
        <f>SUM($D335:W335)</f>
        <v>0</v>
      </c>
      <c r="X344" s="21"/>
      <c r="Y344" s="21"/>
      <c r="Z344" s="21"/>
    </row>
    <row r="345" spans="1:26" ht="15.75" customHeight="1" x14ac:dyDescent="0.45">
      <c r="A345" s="62" t="s">
        <v>380</v>
      </c>
      <c r="B345" s="62">
        <f>INDEX('Program Inputs'!$B$9:$B$28,MATCH(A345,'Program Inputs'!$A$9:$A$28,0))</f>
        <v>0</v>
      </c>
      <c r="C345" s="42" t="s">
        <v>184</v>
      </c>
      <c r="D345" s="41">
        <f ca="1">SUM($D342:D342)</f>
        <v>0</v>
      </c>
      <c r="E345" s="41">
        <f ca="1">SUM($D342:E342)</f>
        <v>0</v>
      </c>
      <c r="F345" s="41">
        <f ca="1">SUM($D342:F342)</f>
        <v>0</v>
      </c>
      <c r="G345" s="41">
        <f ca="1">SUM($D342:G342)</f>
        <v>0</v>
      </c>
      <c r="H345" s="41">
        <f ca="1">SUM($D342:H342)</f>
        <v>0</v>
      </c>
      <c r="I345" s="41">
        <f ca="1">SUM($D342:I342)</f>
        <v>0</v>
      </c>
      <c r="J345" s="41">
        <f ca="1">SUM($D342:J342)</f>
        <v>0</v>
      </c>
      <c r="K345" s="41">
        <f ca="1">SUM($D342:K342)</f>
        <v>0</v>
      </c>
      <c r="L345" s="41">
        <f ca="1">SUM($D342:L342)</f>
        <v>0</v>
      </c>
      <c r="M345" s="41">
        <f ca="1">SUM($D342:M342)</f>
        <v>0</v>
      </c>
      <c r="N345" s="41">
        <f ca="1">SUM($D342:N342)</f>
        <v>0</v>
      </c>
      <c r="O345" s="41">
        <f ca="1">SUM($D342:O342)</f>
        <v>0</v>
      </c>
      <c r="P345" s="41">
        <f ca="1">SUM($D342:P342)</f>
        <v>0</v>
      </c>
      <c r="Q345" s="41">
        <f ca="1">SUM($D342:Q342)</f>
        <v>0</v>
      </c>
      <c r="R345" s="41">
        <f ca="1">SUM($D342:R342)</f>
        <v>0</v>
      </c>
      <c r="S345" s="41">
        <f ca="1">SUM($D342:S342)</f>
        <v>0</v>
      </c>
      <c r="T345" s="41">
        <f ca="1">SUM($D342:T342)</f>
        <v>0</v>
      </c>
      <c r="U345" s="41">
        <f ca="1">SUM($D342:U342)</f>
        <v>0</v>
      </c>
      <c r="V345" s="41">
        <f ca="1">SUM($D342:V342)</f>
        <v>0</v>
      </c>
      <c r="W345" s="41">
        <f ca="1">SUM($D342:W342)</f>
        <v>0</v>
      </c>
      <c r="X345" s="21"/>
      <c r="Y345" s="21"/>
      <c r="Z345" s="21"/>
    </row>
    <row r="346" spans="1:26" ht="15.75" customHeight="1" x14ac:dyDescent="0.45">
      <c r="A346" s="62" t="s">
        <v>380</v>
      </c>
      <c r="B346" s="62">
        <f>INDEX('Program Inputs'!$B$9:$B$28,MATCH(A346,'Program Inputs'!$A$9:$A$28,0))</f>
        <v>0</v>
      </c>
      <c r="C346" s="42" t="s">
        <v>526</v>
      </c>
      <c r="D346" s="41">
        <f ca="1">D344-D345</f>
        <v>0</v>
      </c>
      <c r="E346" s="41">
        <f ca="1">E344-E345</f>
        <v>0</v>
      </c>
      <c r="F346" s="41">
        <f ca="1">F344-F345</f>
        <v>0</v>
      </c>
      <c r="G346" s="41">
        <f ca="1">G344-G345</f>
        <v>0</v>
      </c>
      <c r="H346" s="41">
        <f ca="1">H344-H345</f>
        <v>0</v>
      </c>
      <c r="I346" s="41">
        <f ca="1">I344-I345</f>
        <v>0</v>
      </c>
      <c r="J346" s="41">
        <f ca="1">J344-J345</f>
        <v>0</v>
      </c>
      <c r="K346" s="41">
        <f ca="1">K344-K345</f>
        <v>0</v>
      </c>
      <c r="L346" s="41">
        <f ca="1">L344-L345</f>
        <v>0</v>
      </c>
      <c r="M346" s="41">
        <f ca="1">M344-M345</f>
        <v>0</v>
      </c>
      <c r="N346" s="41">
        <f ca="1">N344-N345</f>
        <v>0</v>
      </c>
      <c r="O346" s="41">
        <f ca="1">O344-O345</f>
        <v>0</v>
      </c>
      <c r="P346" s="41">
        <f ca="1">P344-P345</f>
        <v>0</v>
      </c>
      <c r="Q346" s="41">
        <f ca="1">Q344-Q345</f>
        <v>0</v>
      </c>
      <c r="R346" s="41">
        <f ca="1">R344-R345</f>
        <v>0</v>
      </c>
      <c r="S346" s="41">
        <f ca="1">S344-S345</f>
        <v>0</v>
      </c>
      <c r="T346" s="41">
        <f ca="1">T344-T345</f>
        <v>0</v>
      </c>
      <c r="U346" s="41">
        <f ca="1">U344-U345</f>
        <v>0</v>
      </c>
      <c r="V346" s="41">
        <f ca="1">V344-V345</f>
        <v>0</v>
      </c>
      <c r="W346" s="41">
        <f ca="1">W344-W345</f>
        <v>0</v>
      </c>
      <c r="X346" s="152"/>
      <c r="Y346" s="21"/>
      <c r="Z346" s="21"/>
    </row>
    <row r="347" spans="1:26" ht="15.75" customHeight="1" x14ac:dyDescent="0.45">
      <c r="A347" s="140" t="s">
        <v>381</v>
      </c>
      <c r="B347" s="140">
        <f>INDEX('Program Inputs'!$B$9:$B$28,MATCH(A347,'Program Inputs'!$A$9:$A$28,0))</f>
        <v>0</v>
      </c>
      <c r="C347" s="141" t="s">
        <v>91</v>
      </c>
      <c r="D347" s="142">
        <f>SUMIFS('Program Inputs'!$C:$C,'Program Inputs'!$A:$A,'Program Qtrly'!$A347)/4</f>
        <v>0</v>
      </c>
      <c r="E347" s="142">
        <f>SUMIFS('Program Inputs'!$C:$C,'Program Inputs'!$A:$A,'Program Qtrly'!$A347)/4</f>
        <v>0</v>
      </c>
      <c r="F347" s="142">
        <f>SUMIFS('Program Inputs'!$C:$C,'Program Inputs'!$A:$A,'Program Qtrly'!$A347)/4</f>
        <v>0</v>
      </c>
      <c r="G347" s="142">
        <f>SUMIFS('Program Inputs'!$C:$C,'Program Inputs'!$A:$A,'Program Qtrly'!$A347)/4</f>
        <v>0</v>
      </c>
      <c r="H347" s="142">
        <f>SUMIFS('Program Inputs'!$D:$D,'Program Inputs'!$A:$A,'Program Qtrly'!$A347)/4</f>
        <v>0</v>
      </c>
      <c r="I347" s="142">
        <f>SUMIFS('Program Inputs'!$D:$D,'Program Inputs'!$A:$A,'Program Qtrly'!$A347)/4</f>
        <v>0</v>
      </c>
      <c r="J347" s="142">
        <f>SUMIFS('Program Inputs'!$D:$D,'Program Inputs'!$A:$A,'Program Qtrly'!$A347)/4</f>
        <v>0</v>
      </c>
      <c r="K347" s="142">
        <f>SUMIFS('Program Inputs'!$D:$D,'Program Inputs'!$A:$A,'Program Qtrly'!$A347)/4</f>
        <v>0</v>
      </c>
      <c r="L347" s="142">
        <f>SUMIFS('Program Inputs'!$E:$E,'Program Inputs'!$A:$A,'Program Qtrly'!$A347)/4</f>
        <v>0</v>
      </c>
      <c r="M347" s="142">
        <f>SUMIFS('Program Inputs'!$E:$E,'Program Inputs'!$A:$A,'Program Qtrly'!$A347)/4</f>
        <v>0</v>
      </c>
      <c r="N347" s="142">
        <f>SUMIFS('Program Inputs'!$E:$E,'Program Inputs'!$A:$A,'Program Qtrly'!$A347)/4</f>
        <v>0</v>
      </c>
      <c r="O347" s="142">
        <f>SUMIFS('Program Inputs'!$E:$E,'Program Inputs'!$A:$A,'Program Qtrly'!$A347)/4</f>
        <v>0</v>
      </c>
      <c r="P347" s="142">
        <f>SUMIFS('Program Inputs'!$F:$F,'Program Inputs'!$A:$A,'Program Qtrly'!$A347)/4</f>
        <v>0</v>
      </c>
      <c r="Q347" s="142">
        <f>SUMIFS('Program Inputs'!$F:$F,'Program Inputs'!$A:$A,'Program Qtrly'!$A347)/4</f>
        <v>0</v>
      </c>
      <c r="R347" s="142">
        <f>SUMIFS('Program Inputs'!$F:$F,'Program Inputs'!$A:$A,'Program Qtrly'!$A347)/4</f>
        <v>0</v>
      </c>
      <c r="S347" s="142">
        <f>SUMIFS('Program Inputs'!$F:$F,'Program Inputs'!$A:$A,'Program Qtrly'!$A347)/4</f>
        <v>0</v>
      </c>
      <c r="T347" s="142">
        <f>SUMIFS('Program Inputs'!$G:$G,'Program Inputs'!$A:$A,'Program Qtrly'!$A347)/4</f>
        <v>0</v>
      </c>
      <c r="U347" s="142">
        <f>SUMIFS('Program Inputs'!$G:$G,'Program Inputs'!$A:$A,'Program Qtrly'!$A347)/4</f>
        <v>0</v>
      </c>
      <c r="V347" s="142">
        <f>SUMIFS('Program Inputs'!$G:$G,'Program Inputs'!$A:$A,'Program Qtrly'!$A347)/4</f>
        <v>0</v>
      </c>
      <c r="W347" s="142">
        <f>SUMIFS('Program Inputs'!$G:$G,'Program Inputs'!$A:$A,'Program Qtrly'!$A347)/4</f>
        <v>0</v>
      </c>
      <c r="X347" s="21"/>
      <c r="Y347" s="21"/>
      <c r="Z347" s="21"/>
    </row>
    <row r="348" spans="1:26" ht="15.75" customHeight="1" x14ac:dyDescent="0.45">
      <c r="A348" s="62" t="s">
        <v>381</v>
      </c>
      <c r="B348" s="62">
        <f>INDEX('Program Inputs'!$B$9:$B$28,MATCH(A348,'Program Inputs'!$A$9:$A$28,0))</f>
        <v>0</v>
      </c>
      <c r="C348" s="29" t="s">
        <v>92</v>
      </c>
      <c r="D348" s="31">
        <f>SUMIFS('Program Inputs'!$H:$H,'Program Inputs'!$A:$A,'Program Qtrly'!$A348)</f>
        <v>0</v>
      </c>
      <c r="E348" s="31">
        <f>D348</f>
        <v>0</v>
      </c>
      <c r="F348" s="31">
        <f>E348</f>
        <v>0</v>
      </c>
      <c r="G348" s="31">
        <f>F348</f>
        <v>0</v>
      </c>
      <c r="H348" s="31">
        <f>G348</f>
        <v>0</v>
      </c>
      <c r="I348" s="31">
        <f>H348</f>
        <v>0</v>
      </c>
      <c r="J348" s="31">
        <f>I348</f>
        <v>0</v>
      </c>
      <c r="K348" s="31">
        <f>J348</f>
        <v>0</v>
      </c>
      <c r="L348" s="31">
        <f>K348</f>
        <v>0</v>
      </c>
      <c r="M348" s="31">
        <f>L348</f>
        <v>0</v>
      </c>
      <c r="N348" s="31">
        <f>M348</f>
        <v>0</v>
      </c>
      <c r="O348" s="31">
        <f>N348</f>
        <v>0</v>
      </c>
      <c r="P348" s="31">
        <f>O348</f>
        <v>0</v>
      </c>
      <c r="Q348" s="31">
        <f>P348</f>
        <v>0</v>
      </c>
      <c r="R348" s="31">
        <f>Q348</f>
        <v>0</v>
      </c>
      <c r="S348" s="31">
        <f>R348</f>
        <v>0</v>
      </c>
      <c r="T348" s="31">
        <f>S348</f>
        <v>0</v>
      </c>
      <c r="U348" s="31">
        <f>T348</f>
        <v>0</v>
      </c>
      <c r="V348" s="31">
        <f>U348</f>
        <v>0</v>
      </c>
      <c r="W348" s="31">
        <f>V348</f>
        <v>0</v>
      </c>
      <c r="X348" s="21"/>
      <c r="Y348" s="21"/>
      <c r="Z348" s="21"/>
    </row>
    <row r="349" spans="1:26" ht="15.75" customHeight="1" x14ac:dyDescent="0.45">
      <c r="A349" s="62" t="s">
        <v>381</v>
      </c>
      <c r="B349" s="62">
        <f>INDEX('Program Inputs'!$B$9:$B$28,MATCH(A349,'Program Inputs'!$A$9:$A$28,0))</f>
        <v>0</v>
      </c>
      <c r="C349" s="43" t="s">
        <v>96</v>
      </c>
      <c r="D349" s="31">
        <f>SUMIFS('Program Inputs'!$I:$I,'Program Inputs'!$A:$A,'Program Qtrly'!$A349)</f>
        <v>0</v>
      </c>
      <c r="E349" s="31">
        <f>D349</f>
        <v>0</v>
      </c>
      <c r="F349" s="31">
        <f>E349</f>
        <v>0</v>
      </c>
      <c r="G349" s="31">
        <f>F349</f>
        <v>0</v>
      </c>
      <c r="H349" s="31">
        <f>G349</f>
        <v>0</v>
      </c>
      <c r="I349" s="31">
        <f>H349</f>
        <v>0</v>
      </c>
      <c r="J349" s="31">
        <f>I349</f>
        <v>0</v>
      </c>
      <c r="K349" s="31">
        <f>J349</f>
        <v>0</v>
      </c>
      <c r="L349" s="31">
        <f>K349</f>
        <v>0</v>
      </c>
      <c r="M349" s="31">
        <f>L349</f>
        <v>0</v>
      </c>
      <c r="N349" s="31">
        <f>M349</f>
        <v>0</v>
      </c>
      <c r="O349" s="31">
        <f>N349</f>
        <v>0</v>
      </c>
      <c r="P349" s="31">
        <f>O349</f>
        <v>0</v>
      </c>
      <c r="Q349" s="31">
        <f>P349</f>
        <v>0</v>
      </c>
      <c r="R349" s="31">
        <f>Q349</f>
        <v>0</v>
      </c>
      <c r="S349" s="31">
        <f>R349</f>
        <v>0</v>
      </c>
      <c r="T349" s="31">
        <f>S349</f>
        <v>0</v>
      </c>
      <c r="U349" s="31">
        <f>T349</f>
        <v>0</v>
      </c>
      <c r="V349" s="31">
        <f>U349</f>
        <v>0</v>
      </c>
      <c r="W349" s="31">
        <f>V349</f>
        <v>0</v>
      </c>
      <c r="X349" s="21"/>
      <c r="Y349" s="21"/>
      <c r="Z349" s="21"/>
    </row>
    <row r="350" spans="1:26" ht="15.75" customHeight="1" x14ac:dyDescent="0.45">
      <c r="A350" s="62" t="s">
        <v>381</v>
      </c>
      <c r="B350" s="62">
        <f>INDEX('Program Inputs'!$B$9:$B$28,MATCH(A350,'Program Inputs'!$A$9:$A$28,0))</f>
        <v>0</v>
      </c>
      <c r="C350" s="43" t="s">
        <v>166</v>
      </c>
      <c r="D350" s="31">
        <f>SUMIFS('Program Inputs'!$J:$J,'Program Inputs'!$A:$A,'Program Qtrly'!$A350)</f>
        <v>0</v>
      </c>
      <c r="E350" s="31">
        <f>D350</f>
        <v>0</v>
      </c>
      <c r="F350" s="31">
        <f>E350</f>
        <v>0</v>
      </c>
      <c r="G350" s="31">
        <f>F350</f>
        <v>0</v>
      </c>
      <c r="H350" s="31">
        <f>G350</f>
        <v>0</v>
      </c>
      <c r="I350" s="31">
        <f>H350</f>
        <v>0</v>
      </c>
      <c r="J350" s="31">
        <f>I350</f>
        <v>0</v>
      </c>
      <c r="K350" s="31">
        <f>J350</f>
        <v>0</v>
      </c>
      <c r="L350" s="31">
        <f>K350</f>
        <v>0</v>
      </c>
      <c r="M350" s="31">
        <f>L350</f>
        <v>0</v>
      </c>
      <c r="N350" s="31">
        <f>M350</f>
        <v>0</v>
      </c>
      <c r="O350" s="31">
        <f>N350</f>
        <v>0</v>
      </c>
      <c r="P350" s="31">
        <f>O350</f>
        <v>0</v>
      </c>
      <c r="Q350" s="31">
        <f>P350</f>
        <v>0</v>
      </c>
      <c r="R350" s="31">
        <f>Q350</f>
        <v>0</v>
      </c>
      <c r="S350" s="31">
        <f>R350</f>
        <v>0</v>
      </c>
      <c r="T350" s="31">
        <f>S350</f>
        <v>0</v>
      </c>
      <c r="U350" s="31">
        <f>T350</f>
        <v>0</v>
      </c>
      <c r="V350" s="31">
        <f>U350</f>
        <v>0</v>
      </c>
      <c r="W350" s="31">
        <f>V350</f>
        <v>0</v>
      </c>
      <c r="X350" s="21"/>
      <c r="Y350" s="21"/>
      <c r="Z350" s="21"/>
    </row>
    <row r="351" spans="1:26" ht="15.75" customHeight="1" x14ac:dyDescent="0.45">
      <c r="A351" s="62" t="s">
        <v>381</v>
      </c>
      <c r="B351" s="62">
        <f>INDEX('Program Inputs'!$B$9:$B$28,MATCH(A351,'Program Inputs'!$A$9:$A$28,0))</f>
        <v>0</v>
      </c>
      <c r="C351" s="29" t="s">
        <v>27</v>
      </c>
      <c r="D351" s="31">
        <f>SUMIFS('Program Inputs'!$K:$K,'Program Inputs'!$A:$A,'Program Qtrly'!$A351)</f>
        <v>0.05</v>
      </c>
      <c r="E351" s="31">
        <f>D351</f>
        <v>0.05</v>
      </c>
      <c r="F351" s="31">
        <f>E351</f>
        <v>0.05</v>
      </c>
      <c r="G351" s="31">
        <f>F351</f>
        <v>0.05</v>
      </c>
      <c r="H351" s="31">
        <f>G351</f>
        <v>0.05</v>
      </c>
      <c r="I351" s="31">
        <f>H351</f>
        <v>0.05</v>
      </c>
      <c r="J351" s="31">
        <f>I351</f>
        <v>0.05</v>
      </c>
      <c r="K351" s="31">
        <f>J351</f>
        <v>0.05</v>
      </c>
      <c r="L351" s="31">
        <f>K351</f>
        <v>0.05</v>
      </c>
      <c r="M351" s="31">
        <f>L351</f>
        <v>0.05</v>
      </c>
      <c r="N351" s="31">
        <f>M351</f>
        <v>0.05</v>
      </c>
      <c r="O351" s="31">
        <f>N351</f>
        <v>0.05</v>
      </c>
      <c r="P351" s="31">
        <f>O351</f>
        <v>0.05</v>
      </c>
      <c r="Q351" s="31">
        <f>P351</f>
        <v>0.05</v>
      </c>
      <c r="R351" s="31">
        <f>Q351</f>
        <v>0.05</v>
      </c>
      <c r="S351" s="31">
        <f>R351</f>
        <v>0.05</v>
      </c>
      <c r="T351" s="31">
        <f>S351</f>
        <v>0.05</v>
      </c>
      <c r="U351" s="31">
        <f>T351</f>
        <v>0.05</v>
      </c>
      <c r="V351" s="31">
        <f>U351</f>
        <v>0.05</v>
      </c>
      <c r="W351" s="31">
        <f>V351</f>
        <v>0.05</v>
      </c>
      <c r="X351" s="21"/>
      <c r="Y351" s="21"/>
      <c r="Z351" s="21"/>
    </row>
    <row r="352" spans="1:26" ht="15.75" customHeight="1" x14ac:dyDescent="0.45">
      <c r="A352" s="62" t="s">
        <v>381</v>
      </c>
      <c r="B352" s="62">
        <f>INDEX('Program Inputs'!$B$9:$B$28,MATCH(A352,'Program Inputs'!$A$9:$A$28,0))</f>
        <v>0</v>
      </c>
      <c r="C352" s="43" t="s">
        <v>165</v>
      </c>
      <c r="D352" s="114">
        <f>D350+D351</f>
        <v>0.05</v>
      </c>
      <c r="E352" s="114">
        <f>E350+E351</f>
        <v>0.05</v>
      </c>
      <c r="F352" s="114">
        <f>F350+F351</f>
        <v>0.05</v>
      </c>
      <c r="G352" s="114">
        <f>G350+G351</f>
        <v>0.05</v>
      </c>
      <c r="H352" s="114">
        <f>H350+H351</f>
        <v>0.05</v>
      </c>
      <c r="I352" s="114">
        <f>I350+I351</f>
        <v>0.05</v>
      </c>
      <c r="J352" s="114">
        <f>J350+J351</f>
        <v>0.05</v>
      </c>
      <c r="K352" s="114">
        <f>K350+K351</f>
        <v>0.05</v>
      </c>
      <c r="L352" s="114">
        <f>L350+L351</f>
        <v>0.05</v>
      </c>
      <c r="M352" s="114">
        <f>M350+M351</f>
        <v>0.05</v>
      </c>
      <c r="N352" s="114">
        <f>N350+N351</f>
        <v>0.05</v>
      </c>
      <c r="O352" s="114">
        <f>O350+O351</f>
        <v>0.05</v>
      </c>
      <c r="P352" s="114">
        <f>P350+P351</f>
        <v>0.05</v>
      </c>
      <c r="Q352" s="114">
        <f>Q350+Q351</f>
        <v>0.05</v>
      </c>
      <c r="R352" s="114">
        <f>R350+R351</f>
        <v>0.05</v>
      </c>
      <c r="S352" s="114">
        <f>S350+S351</f>
        <v>0.05</v>
      </c>
      <c r="T352" s="114">
        <f>T350+T351</f>
        <v>0.05</v>
      </c>
      <c r="U352" s="114">
        <f>U350+U351</f>
        <v>0.05</v>
      </c>
      <c r="V352" s="114">
        <f>V350+V351</f>
        <v>0.05</v>
      </c>
      <c r="W352" s="114">
        <f>W350+W351</f>
        <v>0.05</v>
      </c>
      <c r="X352" s="21"/>
      <c r="Y352" s="21"/>
      <c r="Z352" s="21"/>
    </row>
    <row r="353" spans="1:26" ht="15.75" customHeight="1" x14ac:dyDescent="0.45">
      <c r="A353" s="62" t="s">
        <v>381</v>
      </c>
      <c r="B353" s="62">
        <f>INDEX('Program Inputs'!$B$9:$B$28,MATCH(A353,'Program Inputs'!$A$9:$A$28,0))</f>
        <v>0</v>
      </c>
      <c r="C353" s="43" t="s">
        <v>168</v>
      </c>
      <c r="D353" s="41">
        <f>D347*(1-D349)*D350</f>
        <v>0</v>
      </c>
      <c r="E353" s="41">
        <f>E347*(1-E349)*E350</f>
        <v>0</v>
      </c>
      <c r="F353" s="41">
        <f>F347*(1-F349)*F350</f>
        <v>0</v>
      </c>
      <c r="G353" s="41">
        <f>G347*(1-G349)*G350</f>
        <v>0</v>
      </c>
      <c r="H353" s="41">
        <f>H347*(1-H349)*H350</f>
        <v>0</v>
      </c>
      <c r="I353" s="41">
        <f>I347*(1-I349)*I350</f>
        <v>0</v>
      </c>
      <c r="J353" s="41">
        <f>J347*(1-J349)*J350</f>
        <v>0</v>
      </c>
      <c r="K353" s="41">
        <f>K347*(1-K349)*K350</f>
        <v>0</v>
      </c>
      <c r="L353" s="41">
        <f>L347*(1-L349)*L350</f>
        <v>0</v>
      </c>
      <c r="M353" s="41">
        <f>M347*(1-M349)*M350</f>
        <v>0</v>
      </c>
      <c r="N353" s="41">
        <f>N347*(1-N349)*N350</f>
        <v>0</v>
      </c>
      <c r="O353" s="41">
        <f>O347*(1-O349)*O350</f>
        <v>0</v>
      </c>
      <c r="P353" s="41">
        <f>P347*(1-P349)*P350</f>
        <v>0</v>
      </c>
      <c r="Q353" s="41">
        <f>Q347*(1-Q349)*Q350</f>
        <v>0</v>
      </c>
      <c r="R353" s="41">
        <f>R347*(1-R349)*R350</f>
        <v>0</v>
      </c>
      <c r="S353" s="41">
        <f>S347*(1-S349)*S350</f>
        <v>0</v>
      </c>
      <c r="T353" s="41">
        <f>T347*(1-T349)*T350</f>
        <v>0</v>
      </c>
      <c r="U353" s="41">
        <f>U347*(1-U349)*U350</f>
        <v>0</v>
      </c>
      <c r="V353" s="41">
        <f>V347*(1-V349)*V350</f>
        <v>0</v>
      </c>
      <c r="W353" s="41">
        <f>W347*(1-W349)*W350</f>
        <v>0</v>
      </c>
      <c r="X353" s="21"/>
      <c r="Y353" s="21"/>
      <c r="Z353" s="21"/>
    </row>
    <row r="354" spans="1:26" ht="15.75" customHeight="1" x14ac:dyDescent="0.45">
      <c r="A354" s="62" t="s">
        <v>381</v>
      </c>
      <c r="B354" s="62">
        <f>INDEX('Program Inputs'!$B$9:$B$28,MATCH(A354,'Program Inputs'!$A$9:$A$28,0))</f>
        <v>0</v>
      </c>
      <c r="C354" s="43" t="s">
        <v>167</v>
      </c>
      <c r="D354" s="41">
        <f>D351*D356</f>
        <v>0</v>
      </c>
      <c r="E354" s="41">
        <f>E351*E356</f>
        <v>0</v>
      </c>
      <c r="F354" s="41">
        <f>F351*F356</f>
        <v>0</v>
      </c>
      <c r="G354" s="41">
        <f>G351*G356</f>
        <v>0</v>
      </c>
      <c r="H354" s="41">
        <f>H351*H356</f>
        <v>0</v>
      </c>
      <c r="I354" s="41">
        <f>I351*I356</f>
        <v>0</v>
      </c>
      <c r="J354" s="41">
        <f>J351*J356</f>
        <v>0</v>
      </c>
      <c r="K354" s="41">
        <f>K351*K356</f>
        <v>0</v>
      </c>
      <c r="L354" s="41">
        <f>L351*L356</f>
        <v>0</v>
      </c>
      <c r="M354" s="41">
        <f>M351*M356</f>
        <v>0</v>
      </c>
      <c r="N354" s="41">
        <f>N351*N356</f>
        <v>0</v>
      </c>
      <c r="O354" s="41">
        <f>O351*O356</f>
        <v>0</v>
      </c>
      <c r="P354" s="41">
        <f>P351*P356</f>
        <v>0</v>
      </c>
      <c r="Q354" s="41">
        <f>Q351*Q356</f>
        <v>0</v>
      </c>
      <c r="R354" s="41">
        <f>R351*R356</f>
        <v>0</v>
      </c>
      <c r="S354" s="41">
        <f>S351*S356</f>
        <v>0</v>
      </c>
      <c r="T354" s="41">
        <f>T351*T356</f>
        <v>0</v>
      </c>
      <c r="U354" s="41">
        <f>U351*U356</f>
        <v>0</v>
      </c>
      <c r="V354" s="41">
        <f>V351*V356</f>
        <v>0</v>
      </c>
      <c r="W354" s="41">
        <f>W351*W356</f>
        <v>0</v>
      </c>
      <c r="X354" s="21"/>
      <c r="Y354" s="21"/>
      <c r="Z354" s="21"/>
    </row>
    <row r="355" spans="1:26" ht="15.75" customHeight="1" x14ac:dyDescent="0.45">
      <c r="A355" s="62" t="s">
        <v>381</v>
      </c>
      <c r="B355" s="62">
        <f>INDEX('Program Inputs'!$B$9:$B$28,MATCH(A355,'Program Inputs'!$A$9:$A$28,0))</f>
        <v>0</v>
      </c>
      <c r="C355" s="43" t="s">
        <v>99</v>
      </c>
      <c r="D355" s="41">
        <f>D347*(1-D349)</f>
        <v>0</v>
      </c>
      <c r="E355" s="41">
        <f>E347*(1-E349)</f>
        <v>0</v>
      </c>
      <c r="F355" s="41">
        <f>F347*(1-F349)</f>
        <v>0</v>
      </c>
      <c r="G355" s="41">
        <f>G347*(1-G349)</f>
        <v>0</v>
      </c>
      <c r="H355" s="41">
        <f>H347*(1-H349)</f>
        <v>0</v>
      </c>
      <c r="I355" s="41">
        <f>I347*(1-I349)</f>
        <v>0</v>
      </c>
      <c r="J355" s="41">
        <f>J347*(1-J349)</f>
        <v>0</v>
      </c>
      <c r="K355" s="41">
        <f>K347*(1-K349)</f>
        <v>0</v>
      </c>
      <c r="L355" s="41">
        <f>L347*(1-L349)</f>
        <v>0</v>
      </c>
      <c r="M355" s="41">
        <f>M347*(1-M349)</f>
        <v>0</v>
      </c>
      <c r="N355" s="41">
        <f>N347*(1-N349)</f>
        <v>0</v>
      </c>
      <c r="O355" s="41">
        <f>O347*(1-O349)</f>
        <v>0</v>
      </c>
      <c r="P355" s="41">
        <f>P347*(1-P349)</f>
        <v>0</v>
      </c>
      <c r="Q355" s="41">
        <f>Q347*(1-Q349)</f>
        <v>0</v>
      </c>
      <c r="R355" s="41">
        <f>R347*(1-R349)</f>
        <v>0</v>
      </c>
      <c r="S355" s="41">
        <f>S347*(1-S349)</f>
        <v>0</v>
      </c>
      <c r="T355" s="41">
        <f>T347*(1-T349)</f>
        <v>0</v>
      </c>
      <c r="U355" s="41">
        <f>U347*(1-U349)</f>
        <v>0</v>
      </c>
      <c r="V355" s="41">
        <f>V347*(1-V349)</f>
        <v>0</v>
      </c>
      <c r="W355" s="41">
        <f>W347*(1-W349)</f>
        <v>0</v>
      </c>
      <c r="X355" s="21"/>
      <c r="Y355" s="21"/>
      <c r="Z355" s="21"/>
    </row>
    <row r="356" spans="1:26" ht="15.75" customHeight="1" x14ac:dyDescent="0.45">
      <c r="A356" s="62" t="s">
        <v>381</v>
      </c>
      <c r="B356" s="62">
        <f>INDEX('Program Inputs'!$B$9:$B$28,MATCH(A356,'Program Inputs'!$A$9:$A$28,0))</f>
        <v>0</v>
      </c>
      <c r="C356" s="22" t="s">
        <v>527</v>
      </c>
      <c r="D356" s="32">
        <f>D347*D349</f>
        <v>0</v>
      </c>
      <c r="E356" s="32">
        <f>E347*E349</f>
        <v>0</v>
      </c>
      <c r="F356" s="32">
        <f>F347*F349</f>
        <v>0</v>
      </c>
      <c r="G356" s="32">
        <f>G347*G349</f>
        <v>0</v>
      </c>
      <c r="H356" s="32">
        <f>H347*H349</f>
        <v>0</v>
      </c>
      <c r="I356" s="32">
        <f>I347*I349</f>
        <v>0</v>
      </c>
      <c r="J356" s="32">
        <f>J347*J349</f>
        <v>0</v>
      </c>
      <c r="K356" s="32">
        <f>K347*K349</f>
        <v>0</v>
      </c>
      <c r="L356" s="32">
        <f>L347*L349</f>
        <v>0</v>
      </c>
      <c r="M356" s="32">
        <f>M347*M349</f>
        <v>0</v>
      </c>
      <c r="N356" s="32">
        <f>N347*N349</f>
        <v>0</v>
      </c>
      <c r="O356" s="32">
        <f>O347*O349</f>
        <v>0</v>
      </c>
      <c r="P356" s="32">
        <f>P347*P349</f>
        <v>0</v>
      </c>
      <c r="Q356" s="32">
        <f>Q347*Q349</f>
        <v>0</v>
      </c>
      <c r="R356" s="32">
        <f>R347*R349</f>
        <v>0</v>
      </c>
      <c r="S356" s="32">
        <f>S347*S349</f>
        <v>0</v>
      </c>
      <c r="T356" s="32">
        <f>T347*T349</f>
        <v>0</v>
      </c>
      <c r="U356" s="32">
        <f>U347*U349</f>
        <v>0</v>
      </c>
      <c r="V356" s="32">
        <f>V347*V349</f>
        <v>0</v>
      </c>
      <c r="W356" s="32">
        <f>W347*W349</f>
        <v>0</v>
      </c>
      <c r="X356" s="21"/>
      <c r="Y356" s="21"/>
      <c r="Z356" s="21"/>
    </row>
    <row r="357" spans="1:26" ht="15.75" customHeight="1" x14ac:dyDescent="0.45">
      <c r="A357" s="62" t="s">
        <v>381</v>
      </c>
      <c r="B357" s="62">
        <f>INDEX('Program Inputs'!$B$9:$B$28,MATCH(A357,'Program Inputs'!$A$9:$A$28,0))</f>
        <v>0</v>
      </c>
      <c r="C357" s="22" t="s">
        <v>93</v>
      </c>
      <c r="D357" s="40">
        <f ca="1">'Prem Earn'!X316</f>
        <v>0</v>
      </c>
      <c r="E357" s="40">
        <f ca="1">'Prem Earn'!Y316</f>
        <v>0</v>
      </c>
      <c r="F357" s="40">
        <f ca="1">'Prem Earn'!Z316</f>
        <v>0</v>
      </c>
      <c r="G357" s="40">
        <f ca="1">'Prem Earn'!AA316</f>
        <v>0</v>
      </c>
      <c r="H357" s="40">
        <f ca="1">'Prem Earn'!AB316</f>
        <v>0</v>
      </c>
      <c r="I357" s="40">
        <f ca="1">'Prem Earn'!AC316</f>
        <v>0</v>
      </c>
      <c r="J357" s="40">
        <f ca="1">'Prem Earn'!AD316</f>
        <v>0</v>
      </c>
      <c r="K357" s="40">
        <f ca="1">'Prem Earn'!AE316</f>
        <v>0</v>
      </c>
      <c r="L357" s="40">
        <f ca="1">'Prem Earn'!AF316</f>
        <v>0</v>
      </c>
      <c r="M357" s="40">
        <f ca="1">'Prem Earn'!AG316</f>
        <v>0</v>
      </c>
      <c r="N357" s="40">
        <f ca="1">'Prem Earn'!AH316</f>
        <v>0</v>
      </c>
      <c r="O357" s="40">
        <f ca="1">'Prem Earn'!AI316</f>
        <v>0</v>
      </c>
      <c r="P357" s="40">
        <f ca="1">'Prem Earn'!AJ316</f>
        <v>0</v>
      </c>
      <c r="Q357" s="40">
        <f ca="1">'Prem Earn'!AK316</f>
        <v>0</v>
      </c>
      <c r="R357" s="40">
        <f ca="1">'Prem Earn'!AL316</f>
        <v>0</v>
      </c>
      <c r="S357" s="40">
        <f ca="1">'Prem Earn'!AM316</f>
        <v>0</v>
      </c>
      <c r="T357" s="40">
        <f ca="1">'Prem Earn'!AN316</f>
        <v>0</v>
      </c>
      <c r="U357" s="40">
        <f ca="1">'Prem Earn'!AO316</f>
        <v>0</v>
      </c>
      <c r="V357" s="40">
        <f ca="1">'Prem Earn'!AP316</f>
        <v>0</v>
      </c>
      <c r="W357" s="40">
        <f ca="1">'Prem Earn'!AQ316</f>
        <v>0</v>
      </c>
      <c r="X357" s="21"/>
      <c r="Y357" s="21"/>
      <c r="Z357" s="21"/>
    </row>
    <row r="358" spans="1:26" ht="15.75" customHeight="1" x14ac:dyDescent="0.45">
      <c r="A358" s="62" t="s">
        <v>381</v>
      </c>
      <c r="B358" s="62">
        <f>INDEX('Program Inputs'!$B$9:$B$28,MATCH(A358,'Program Inputs'!$A$9:$A$28,0))</f>
        <v>0</v>
      </c>
      <c r="C358" s="42" t="s">
        <v>522</v>
      </c>
      <c r="D358" s="41">
        <f>SUM($D347:D347)</f>
        <v>0</v>
      </c>
      <c r="E358" s="41">
        <f>SUM($D347:E347)</f>
        <v>0</v>
      </c>
      <c r="F358" s="41">
        <f>SUM($D347:F347)</f>
        <v>0</v>
      </c>
      <c r="G358" s="41">
        <f>SUM($D347:G347)</f>
        <v>0</v>
      </c>
      <c r="H358" s="41">
        <f>SUM($D347:H347)</f>
        <v>0</v>
      </c>
      <c r="I358" s="41">
        <f>SUM($D347:I347)</f>
        <v>0</v>
      </c>
      <c r="J358" s="41">
        <f>SUM($D347:J347)</f>
        <v>0</v>
      </c>
      <c r="K358" s="41">
        <f>SUM($D347:K347)</f>
        <v>0</v>
      </c>
      <c r="L358" s="41">
        <f>SUM($D347:L347)</f>
        <v>0</v>
      </c>
      <c r="M358" s="41">
        <f>SUM($D347:M347)</f>
        <v>0</v>
      </c>
      <c r="N358" s="41">
        <f>SUM($D347:N347)</f>
        <v>0</v>
      </c>
      <c r="O358" s="41">
        <f>SUM($D347:O347)</f>
        <v>0</v>
      </c>
      <c r="P358" s="41">
        <f>SUM($D347:P347)</f>
        <v>0</v>
      </c>
      <c r="Q358" s="41">
        <f>SUM($D347:Q347)</f>
        <v>0</v>
      </c>
      <c r="R358" s="41">
        <f>SUM($D347:R347)</f>
        <v>0</v>
      </c>
      <c r="S358" s="41">
        <f>SUM($D347:S347)</f>
        <v>0</v>
      </c>
      <c r="T358" s="41">
        <f>SUM($D347:T347)</f>
        <v>0</v>
      </c>
      <c r="U358" s="41">
        <f>SUM($D347:U347)</f>
        <v>0</v>
      </c>
      <c r="V358" s="41">
        <f>SUM($D347:V347)</f>
        <v>0</v>
      </c>
      <c r="W358" s="41">
        <f>SUM($D347:W347)</f>
        <v>0</v>
      </c>
      <c r="X358" s="21"/>
      <c r="Y358" s="21"/>
      <c r="Z358" s="21"/>
    </row>
    <row r="359" spans="1:26" ht="15.75" customHeight="1" x14ac:dyDescent="0.45">
      <c r="A359" s="62" t="s">
        <v>381</v>
      </c>
      <c r="B359" s="62">
        <f>INDEX('Program Inputs'!$B$9:$B$28,MATCH(A359,'Program Inputs'!$A$9:$A$28,0))</f>
        <v>0</v>
      </c>
      <c r="C359" s="42" t="s">
        <v>523</v>
      </c>
      <c r="D359" s="41">
        <f ca="1">SUM($D357:D357)</f>
        <v>0</v>
      </c>
      <c r="E359" s="41">
        <f ca="1">SUM($D357:E357)</f>
        <v>0</v>
      </c>
      <c r="F359" s="41">
        <f ca="1">SUM($D357:F357)</f>
        <v>0</v>
      </c>
      <c r="G359" s="41">
        <f ca="1">SUM($D357:G357)</f>
        <v>0</v>
      </c>
      <c r="H359" s="41">
        <f ca="1">SUM($D357:H357)</f>
        <v>0</v>
      </c>
      <c r="I359" s="41">
        <f ca="1">SUM($D357:I357)</f>
        <v>0</v>
      </c>
      <c r="J359" s="41">
        <f ca="1">SUM($D357:J357)</f>
        <v>0</v>
      </c>
      <c r="K359" s="41">
        <f ca="1">SUM($D357:K357)</f>
        <v>0</v>
      </c>
      <c r="L359" s="41">
        <f ca="1">SUM($D357:L357)</f>
        <v>0</v>
      </c>
      <c r="M359" s="41">
        <f ca="1">SUM($D357:M357)</f>
        <v>0</v>
      </c>
      <c r="N359" s="41">
        <f ca="1">SUM($D357:N357)</f>
        <v>0</v>
      </c>
      <c r="O359" s="41">
        <f ca="1">SUM($D357:O357)</f>
        <v>0</v>
      </c>
      <c r="P359" s="41">
        <f ca="1">SUM($D357:P357)</f>
        <v>0</v>
      </c>
      <c r="Q359" s="41">
        <f ca="1">SUM($D357:Q357)</f>
        <v>0</v>
      </c>
      <c r="R359" s="41">
        <f ca="1">SUM($D357:R357)</f>
        <v>0</v>
      </c>
      <c r="S359" s="41">
        <f ca="1">SUM($D357:S357)</f>
        <v>0</v>
      </c>
      <c r="T359" s="41">
        <f ca="1">SUM($D357:T357)</f>
        <v>0</v>
      </c>
      <c r="U359" s="41">
        <f ca="1">SUM($D357:U357)</f>
        <v>0</v>
      </c>
      <c r="V359" s="41">
        <f ca="1">SUM($D357:V357)</f>
        <v>0</v>
      </c>
      <c r="W359" s="41">
        <f ca="1">SUM($D357:W357)</f>
        <v>0</v>
      </c>
      <c r="X359" s="21"/>
      <c r="Y359" s="21"/>
      <c r="Z359" s="21"/>
    </row>
    <row r="360" spans="1:26" ht="15.75" customHeight="1" x14ac:dyDescent="0.45">
      <c r="A360" s="62" t="s">
        <v>381</v>
      </c>
      <c r="B360" s="62">
        <f>INDEX('Program Inputs'!$B$9:$B$28,MATCH(A360,'Program Inputs'!$A$9:$A$28,0))</f>
        <v>0</v>
      </c>
      <c r="C360" s="42" t="s">
        <v>525</v>
      </c>
      <c r="D360" s="41">
        <f ca="1">D358-D359</f>
        <v>0</v>
      </c>
      <c r="E360" s="41">
        <f ca="1">E358-E359</f>
        <v>0</v>
      </c>
      <c r="F360" s="41">
        <f ca="1">F358-F359</f>
        <v>0</v>
      </c>
      <c r="G360" s="41">
        <f ca="1">G358-G359</f>
        <v>0</v>
      </c>
      <c r="H360" s="41">
        <f ca="1">H358-H359</f>
        <v>0</v>
      </c>
      <c r="I360" s="41">
        <f ca="1">I358-I359</f>
        <v>0</v>
      </c>
      <c r="J360" s="41">
        <f ca="1">J358-J359</f>
        <v>0</v>
      </c>
      <c r="K360" s="41">
        <f ca="1">K358-K359</f>
        <v>0</v>
      </c>
      <c r="L360" s="41">
        <f ca="1">L358-L359</f>
        <v>0</v>
      </c>
      <c r="M360" s="41">
        <f ca="1">M358-M359</f>
        <v>0</v>
      </c>
      <c r="N360" s="41">
        <f ca="1">N358-N359</f>
        <v>0</v>
      </c>
      <c r="O360" s="41">
        <f ca="1">O358-O359</f>
        <v>0</v>
      </c>
      <c r="P360" s="41">
        <f ca="1">P358-P359</f>
        <v>0</v>
      </c>
      <c r="Q360" s="41">
        <f ca="1">Q358-Q359</f>
        <v>0</v>
      </c>
      <c r="R360" s="41">
        <f ca="1">R358-R359</f>
        <v>0</v>
      </c>
      <c r="S360" s="41">
        <f ca="1">S358-S359</f>
        <v>0</v>
      </c>
      <c r="T360" s="41">
        <f ca="1">T358-T359</f>
        <v>0</v>
      </c>
      <c r="U360" s="41">
        <f ca="1">U358-U359</f>
        <v>0</v>
      </c>
      <c r="V360" s="41">
        <f ca="1">V358-V359</f>
        <v>0</v>
      </c>
      <c r="W360" s="41">
        <f ca="1">W358-W359</f>
        <v>0</v>
      </c>
      <c r="X360" s="152"/>
      <c r="Y360" s="21"/>
      <c r="Z360" s="21"/>
    </row>
    <row r="361" spans="1:26" ht="15.75" customHeight="1" x14ac:dyDescent="0.45">
      <c r="A361" s="62" t="s">
        <v>381</v>
      </c>
      <c r="B361" s="62">
        <f>INDEX('Program Inputs'!$B$9:$B$28,MATCH(A361,'Program Inputs'!$A$9:$A$28,0))</f>
        <v>0</v>
      </c>
      <c r="C361" s="42" t="s">
        <v>524</v>
      </c>
      <c r="D361" s="41">
        <f ca="1">D360-D366</f>
        <v>0</v>
      </c>
      <c r="E361" s="41">
        <f ca="1">E360-E366</f>
        <v>0</v>
      </c>
      <c r="F361" s="41">
        <f ca="1">F360-F366</f>
        <v>0</v>
      </c>
      <c r="G361" s="41">
        <f ca="1">G360-G366</f>
        <v>0</v>
      </c>
      <c r="H361" s="41">
        <f ca="1">H360-H366</f>
        <v>0</v>
      </c>
      <c r="I361" s="41">
        <f ca="1">I360-I366</f>
        <v>0</v>
      </c>
      <c r="J361" s="41">
        <f ca="1">J360-J366</f>
        <v>0</v>
      </c>
      <c r="K361" s="41">
        <f ca="1">K360-K366</f>
        <v>0</v>
      </c>
      <c r="L361" s="41">
        <f ca="1">L360-L366</f>
        <v>0</v>
      </c>
      <c r="M361" s="41">
        <f ca="1">M360-M366</f>
        <v>0</v>
      </c>
      <c r="N361" s="41">
        <f ca="1">N360-N366</f>
        <v>0</v>
      </c>
      <c r="O361" s="41">
        <f ca="1">O360-O366</f>
        <v>0</v>
      </c>
      <c r="P361" s="41">
        <f ca="1">P360-P366</f>
        <v>0</v>
      </c>
      <c r="Q361" s="41">
        <f ca="1">Q360-Q366</f>
        <v>0</v>
      </c>
      <c r="R361" s="41">
        <f ca="1">R360-R366</f>
        <v>0</v>
      </c>
      <c r="S361" s="41">
        <f ca="1">S360-S366</f>
        <v>0</v>
      </c>
      <c r="T361" s="41">
        <f ca="1">T360-T366</f>
        <v>0</v>
      </c>
      <c r="U361" s="41">
        <f ca="1">U360-U366</f>
        <v>0</v>
      </c>
      <c r="V361" s="41">
        <f ca="1">V360-V366</f>
        <v>0</v>
      </c>
      <c r="W361" s="41">
        <f ca="1">W360-W366</f>
        <v>0</v>
      </c>
      <c r="X361" s="152"/>
      <c r="Y361" s="21"/>
      <c r="Z361" s="21"/>
    </row>
    <row r="362" spans="1:26" ht="15.75" customHeight="1" x14ac:dyDescent="0.45">
      <c r="A362" s="62" t="s">
        <v>381</v>
      </c>
      <c r="B362" s="62">
        <f>INDEX('Program Inputs'!$B$9:$B$28,MATCH(A362,'Program Inputs'!$A$9:$A$28,0))</f>
        <v>0</v>
      </c>
      <c r="C362" s="42" t="s">
        <v>94</v>
      </c>
      <c r="D362" s="41">
        <f ca="1">'Prem Earn'!B316</f>
        <v>0</v>
      </c>
      <c r="E362" s="41">
        <f ca="1">'Prem Earn'!C316</f>
        <v>0</v>
      </c>
      <c r="F362" s="41">
        <f ca="1">'Prem Earn'!D316</f>
        <v>0</v>
      </c>
      <c r="G362" s="41">
        <f ca="1">'Prem Earn'!E316</f>
        <v>0</v>
      </c>
      <c r="H362" s="41">
        <f ca="1">'Prem Earn'!F316</f>
        <v>0</v>
      </c>
      <c r="I362" s="41">
        <f ca="1">'Prem Earn'!G316</f>
        <v>0</v>
      </c>
      <c r="J362" s="41">
        <f ca="1">'Prem Earn'!H316</f>
        <v>0</v>
      </c>
      <c r="K362" s="41">
        <f ca="1">'Prem Earn'!I316</f>
        <v>0</v>
      </c>
      <c r="L362" s="41">
        <f ca="1">'Prem Earn'!J316</f>
        <v>0</v>
      </c>
      <c r="M362" s="41">
        <f ca="1">'Prem Earn'!K316</f>
        <v>0</v>
      </c>
      <c r="N362" s="41">
        <f ca="1">'Prem Earn'!L316</f>
        <v>0</v>
      </c>
      <c r="O362" s="41">
        <f ca="1">'Prem Earn'!M316</f>
        <v>0</v>
      </c>
      <c r="P362" s="41">
        <f ca="1">'Prem Earn'!N316</f>
        <v>0</v>
      </c>
      <c r="Q362" s="41">
        <f ca="1">'Prem Earn'!O316</f>
        <v>0</v>
      </c>
      <c r="R362" s="41">
        <f ca="1">'Prem Earn'!P316</f>
        <v>0</v>
      </c>
      <c r="S362" s="41">
        <f ca="1">'Prem Earn'!Q316</f>
        <v>0</v>
      </c>
      <c r="T362" s="41">
        <f ca="1">'Prem Earn'!R316</f>
        <v>0</v>
      </c>
      <c r="U362" s="41">
        <f ca="1">'Prem Earn'!S316</f>
        <v>0</v>
      </c>
      <c r="V362" s="41">
        <f ca="1">'Prem Earn'!T316</f>
        <v>0</v>
      </c>
      <c r="W362" s="41">
        <f ca="1">'Prem Earn'!U316</f>
        <v>0</v>
      </c>
      <c r="X362" s="21"/>
      <c r="Y362" s="21"/>
      <c r="Z362" s="21"/>
    </row>
    <row r="363" spans="1:26" ht="15.75" customHeight="1" x14ac:dyDescent="0.45">
      <c r="A363" s="62" t="s">
        <v>381</v>
      </c>
      <c r="B363" s="62">
        <f>INDEX('Program Inputs'!$B$9:$B$28,MATCH(A363,'Program Inputs'!$A$9:$A$28,0))</f>
        <v>0</v>
      </c>
      <c r="C363" s="42" t="s">
        <v>8</v>
      </c>
      <c r="D363" s="41">
        <f ca="1">D362*D348</f>
        <v>0</v>
      </c>
      <c r="E363" s="41">
        <f ca="1">E362*E348</f>
        <v>0</v>
      </c>
      <c r="F363" s="41">
        <f ca="1">F362*F348</f>
        <v>0</v>
      </c>
      <c r="G363" s="41">
        <f ca="1">G362*G348</f>
        <v>0</v>
      </c>
      <c r="H363" s="41">
        <f ca="1">H362*H348</f>
        <v>0</v>
      </c>
      <c r="I363" s="41">
        <f ca="1">I362*I348</f>
        <v>0</v>
      </c>
      <c r="J363" s="41">
        <f ca="1">J362*J348</f>
        <v>0</v>
      </c>
      <c r="K363" s="41">
        <f ca="1">K362*K348</f>
        <v>0</v>
      </c>
      <c r="L363" s="41">
        <f ca="1">L362*L348</f>
        <v>0</v>
      </c>
      <c r="M363" s="41">
        <f ca="1">M362*M348</f>
        <v>0</v>
      </c>
      <c r="N363" s="41">
        <f ca="1">N362*N348</f>
        <v>0</v>
      </c>
      <c r="O363" s="41">
        <f ca="1">O362*O348</f>
        <v>0</v>
      </c>
      <c r="P363" s="41">
        <f ca="1">P362*P348</f>
        <v>0</v>
      </c>
      <c r="Q363" s="41">
        <f ca="1">Q362*Q348</f>
        <v>0</v>
      </c>
      <c r="R363" s="41">
        <f ca="1">R362*R348</f>
        <v>0</v>
      </c>
      <c r="S363" s="41">
        <f ca="1">S362*S348</f>
        <v>0</v>
      </c>
      <c r="T363" s="41">
        <f ca="1">T362*T348</f>
        <v>0</v>
      </c>
      <c r="U363" s="41">
        <f ca="1">U362*U348</f>
        <v>0</v>
      </c>
      <c r="V363" s="41">
        <f ca="1">V362*V348</f>
        <v>0</v>
      </c>
      <c r="W363" s="41">
        <f ca="1">W362*W348</f>
        <v>0</v>
      </c>
      <c r="X363" s="21"/>
      <c r="Y363" s="21"/>
      <c r="Z363" s="21"/>
    </row>
    <row r="364" spans="1:26" ht="15.75" customHeight="1" x14ac:dyDescent="0.45">
      <c r="A364" s="62" t="s">
        <v>381</v>
      </c>
      <c r="B364" s="62">
        <f>INDEX('Program Inputs'!$B$9:$B$28,MATCH(A364,'Program Inputs'!$A$9:$A$28,0))</f>
        <v>0</v>
      </c>
      <c r="C364" s="42" t="s">
        <v>183</v>
      </c>
      <c r="D364" s="41">
        <f>SUM($D355:D355)</f>
        <v>0</v>
      </c>
      <c r="E364" s="41">
        <f>SUM($D355:E355)</f>
        <v>0</v>
      </c>
      <c r="F364" s="41">
        <f>SUM($D355:F355)</f>
        <v>0</v>
      </c>
      <c r="G364" s="41">
        <f>SUM($D355:G355)</f>
        <v>0</v>
      </c>
      <c r="H364" s="41">
        <f>SUM($D355:H355)</f>
        <v>0</v>
      </c>
      <c r="I364" s="41">
        <f>SUM($D355:I355)</f>
        <v>0</v>
      </c>
      <c r="J364" s="41">
        <f>SUM($D355:J355)</f>
        <v>0</v>
      </c>
      <c r="K364" s="41">
        <f>SUM($D355:K355)</f>
        <v>0</v>
      </c>
      <c r="L364" s="41">
        <f>SUM($D355:L355)</f>
        <v>0</v>
      </c>
      <c r="M364" s="41">
        <f>SUM($D355:M355)</f>
        <v>0</v>
      </c>
      <c r="N364" s="41">
        <f>SUM($D355:N355)</f>
        <v>0</v>
      </c>
      <c r="O364" s="41">
        <f>SUM($D355:O355)</f>
        <v>0</v>
      </c>
      <c r="P364" s="41">
        <f>SUM($D355:P355)</f>
        <v>0</v>
      </c>
      <c r="Q364" s="41">
        <f>SUM($D355:Q355)</f>
        <v>0</v>
      </c>
      <c r="R364" s="41">
        <f>SUM($D355:R355)</f>
        <v>0</v>
      </c>
      <c r="S364" s="41">
        <f>SUM($D355:S355)</f>
        <v>0</v>
      </c>
      <c r="T364" s="41">
        <f>SUM($D355:T355)</f>
        <v>0</v>
      </c>
      <c r="U364" s="41">
        <f>SUM($D355:U355)</f>
        <v>0</v>
      </c>
      <c r="V364" s="41">
        <f>SUM($D355:V355)</f>
        <v>0</v>
      </c>
      <c r="W364" s="41">
        <f>SUM($D355:W355)</f>
        <v>0</v>
      </c>
      <c r="X364" s="21"/>
      <c r="Y364" s="21"/>
      <c r="Z364" s="21"/>
    </row>
    <row r="365" spans="1:26" ht="15.75" customHeight="1" x14ac:dyDescent="0.45">
      <c r="A365" s="62" t="s">
        <v>381</v>
      </c>
      <c r="B365" s="62">
        <f>INDEX('Program Inputs'!$B$9:$B$28,MATCH(A365,'Program Inputs'!$A$9:$A$28,0))</f>
        <v>0</v>
      </c>
      <c r="C365" s="42" t="s">
        <v>184</v>
      </c>
      <c r="D365" s="41">
        <f ca="1">SUM($D362:D362)</f>
        <v>0</v>
      </c>
      <c r="E365" s="41">
        <f ca="1">SUM($D362:E362)</f>
        <v>0</v>
      </c>
      <c r="F365" s="41">
        <f ca="1">SUM($D362:F362)</f>
        <v>0</v>
      </c>
      <c r="G365" s="41">
        <f ca="1">SUM($D362:G362)</f>
        <v>0</v>
      </c>
      <c r="H365" s="41">
        <f ca="1">SUM($D362:H362)</f>
        <v>0</v>
      </c>
      <c r="I365" s="41">
        <f ca="1">SUM($D362:I362)</f>
        <v>0</v>
      </c>
      <c r="J365" s="41">
        <f ca="1">SUM($D362:J362)</f>
        <v>0</v>
      </c>
      <c r="K365" s="41">
        <f ca="1">SUM($D362:K362)</f>
        <v>0</v>
      </c>
      <c r="L365" s="41">
        <f ca="1">SUM($D362:L362)</f>
        <v>0</v>
      </c>
      <c r="M365" s="41">
        <f ca="1">SUM($D362:M362)</f>
        <v>0</v>
      </c>
      <c r="N365" s="41">
        <f ca="1">SUM($D362:N362)</f>
        <v>0</v>
      </c>
      <c r="O365" s="41">
        <f ca="1">SUM($D362:O362)</f>
        <v>0</v>
      </c>
      <c r="P365" s="41">
        <f ca="1">SUM($D362:P362)</f>
        <v>0</v>
      </c>
      <c r="Q365" s="41">
        <f ca="1">SUM($D362:Q362)</f>
        <v>0</v>
      </c>
      <c r="R365" s="41">
        <f ca="1">SUM($D362:R362)</f>
        <v>0</v>
      </c>
      <c r="S365" s="41">
        <f ca="1">SUM($D362:S362)</f>
        <v>0</v>
      </c>
      <c r="T365" s="41">
        <f ca="1">SUM($D362:T362)</f>
        <v>0</v>
      </c>
      <c r="U365" s="41">
        <f ca="1">SUM($D362:U362)</f>
        <v>0</v>
      </c>
      <c r="V365" s="41">
        <f ca="1">SUM($D362:V362)</f>
        <v>0</v>
      </c>
      <c r="W365" s="41">
        <f ca="1">SUM($D362:W362)</f>
        <v>0</v>
      </c>
      <c r="X365" s="21"/>
      <c r="Y365" s="21"/>
      <c r="Z365" s="21"/>
    </row>
    <row r="366" spans="1:26" ht="15.75" customHeight="1" x14ac:dyDescent="0.45">
      <c r="A366" s="62" t="s">
        <v>381</v>
      </c>
      <c r="B366" s="62">
        <f>INDEX('Program Inputs'!$B$9:$B$28,MATCH(A366,'Program Inputs'!$A$9:$A$28,0))</f>
        <v>0</v>
      </c>
      <c r="C366" s="42" t="s">
        <v>526</v>
      </c>
      <c r="D366" s="41">
        <f ca="1">D364-D365</f>
        <v>0</v>
      </c>
      <c r="E366" s="41">
        <f ca="1">E364-E365</f>
        <v>0</v>
      </c>
      <c r="F366" s="41">
        <f ca="1">F364-F365</f>
        <v>0</v>
      </c>
      <c r="G366" s="41">
        <f ca="1">G364-G365</f>
        <v>0</v>
      </c>
      <c r="H366" s="41">
        <f ca="1">H364-H365</f>
        <v>0</v>
      </c>
      <c r="I366" s="41">
        <f ca="1">I364-I365</f>
        <v>0</v>
      </c>
      <c r="J366" s="41">
        <f ca="1">J364-J365</f>
        <v>0</v>
      </c>
      <c r="K366" s="41">
        <f ca="1">K364-K365</f>
        <v>0</v>
      </c>
      <c r="L366" s="41">
        <f ca="1">L364-L365</f>
        <v>0</v>
      </c>
      <c r="M366" s="41">
        <f ca="1">M364-M365</f>
        <v>0</v>
      </c>
      <c r="N366" s="41">
        <f ca="1">N364-N365</f>
        <v>0</v>
      </c>
      <c r="O366" s="41">
        <f ca="1">O364-O365</f>
        <v>0</v>
      </c>
      <c r="P366" s="41">
        <f ca="1">P364-P365</f>
        <v>0</v>
      </c>
      <c r="Q366" s="41">
        <f ca="1">Q364-Q365</f>
        <v>0</v>
      </c>
      <c r="R366" s="41">
        <f ca="1">R364-R365</f>
        <v>0</v>
      </c>
      <c r="S366" s="41">
        <f ca="1">S364-S365</f>
        <v>0</v>
      </c>
      <c r="T366" s="41">
        <f ca="1">T364-T365</f>
        <v>0</v>
      </c>
      <c r="U366" s="41">
        <f ca="1">U364-U365</f>
        <v>0</v>
      </c>
      <c r="V366" s="41">
        <f ca="1">V364-V365</f>
        <v>0</v>
      </c>
      <c r="W366" s="41">
        <f ca="1">W364-W365</f>
        <v>0</v>
      </c>
      <c r="X366" s="152"/>
      <c r="Y366" s="21"/>
      <c r="Z366" s="21"/>
    </row>
    <row r="367" spans="1:26" ht="15.75" customHeight="1" x14ac:dyDescent="0.45">
      <c r="A367" s="140" t="s">
        <v>382</v>
      </c>
      <c r="B367" s="140">
        <f>INDEX('Program Inputs'!$B$9:$B$28,MATCH(A367,'Program Inputs'!$A$9:$A$28,0))</f>
        <v>0</v>
      </c>
      <c r="C367" s="141" t="s">
        <v>91</v>
      </c>
      <c r="D367" s="142">
        <f>SUMIFS('Program Inputs'!$C:$C,'Program Inputs'!$A:$A,'Program Qtrly'!$A367)/4</f>
        <v>0</v>
      </c>
      <c r="E367" s="142">
        <f>SUMIFS('Program Inputs'!$C:$C,'Program Inputs'!$A:$A,'Program Qtrly'!$A367)/4</f>
        <v>0</v>
      </c>
      <c r="F367" s="142">
        <f>SUMIFS('Program Inputs'!$C:$C,'Program Inputs'!$A:$A,'Program Qtrly'!$A367)/4</f>
        <v>0</v>
      </c>
      <c r="G367" s="142">
        <f>SUMIFS('Program Inputs'!$C:$C,'Program Inputs'!$A:$A,'Program Qtrly'!$A367)/4</f>
        <v>0</v>
      </c>
      <c r="H367" s="142">
        <f>SUMIFS('Program Inputs'!$D:$D,'Program Inputs'!$A:$A,'Program Qtrly'!$A367)/4</f>
        <v>0</v>
      </c>
      <c r="I367" s="142">
        <f>SUMIFS('Program Inputs'!$D:$D,'Program Inputs'!$A:$A,'Program Qtrly'!$A367)/4</f>
        <v>0</v>
      </c>
      <c r="J367" s="142">
        <f>SUMIFS('Program Inputs'!$D:$D,'Program Inputs'!$A:$A,'Program Qtrly'!$A367)/4</f>
        <v>0</v>
      </c>
      <c r="K367" s="142">
        <f>SUMIFS('Program Inputs'!$D:$D,'Program Inputs'!$A:$A,'Program Qtrly'!$A367)/4</f>
        <v>0</v>
      </c>
      <c r="L367" s="142">
        <f>SUMIFS('Program Inputs'!$E:$E,'Program Inputs'!$A:$A,'Program Qtrly'!$A367)/4</f>
        <v>0</v>
      </c>
      <c r="M367" s="142">
        <f>SUMIFS('Program Inputs'!$E:$E,'Program Inputs'!$A:$A,'Program Qtrly'!$A367)/4</f>
        <v>0</v>
      </c>
      <c r="N367" s="142">
        <f>SUMIFS('Program Inputs'!$E:$E,'Program Inputs'!$A:$A,'Program Qtrly'!$A367)/4</f>
        <v>0</v>
      </c>
      <c r="O367" s="142">
        <f>SUMIFS('Program Inputs'!$E:$E,'Program Inputs'!$A:$A,'Program Qtrly'!$A367)/4</f>
        <v>0</v>
      </c>
      <c r="P367" s="142">
        <f>SUMIFS('Program Inputs'!$F:$F,'Program Inputs'!$A:$A,'Program Qtrly'!$A367)/4</f>
        <v>0</v>
      </c>
      <c r="Q367" s="142">
        <f>SUMIFS('Program Inputs'!$F:$F,'Program Inputs'!$A:$A,'Program Qtrly'!$A367)/4</f>
        <v>0</v>
      </c>
      <c r="R367" s="142">
        <f>SUMIFS('Program Inputs'!$F:$F,'Program Inputs'!$A:$A,'Program Qtrly'!$A367)/4</f>
        <v>0</v>
      </c>
      <c r="S367" s="142">
        <f>SUMIFS('Program Inputs'!$F:$F,'Program Inputs'!$A:$A,'Program Qtrly'!$A367)/4</f>
        <v>0</v>
      </c>
      <c r="T367" s="142">
        <f>SUMIFS('Program Inputs'!$G:$G,'Program Inputs'!$A:$A,'Program Qtrly'!$A367)/4</f>
        <v>0</v>
      </c>
      <c r="U367" s="142">
        <f>SUMIFS('Program Inputs'!$G:$G,'Program Inputs'!$A:$A,'Program Qtrly'!$A367)/4</f>
        <v>0</v>
      </c>
      <c r="V367" s="142">
        <f>SUMIFS('Program Inputs'!$G:$G,'Program Inputs'!$A:$A,'Program Qtrly'!$A367)/4</f>
        <v>0</v>
      </c>
      <c r="W367" s="142">
        <f>SUMIFS('Program Inputs'!$G:$G,'Program Inputs'!$A:$A,'Program Qtrly'!$A367)/4</f>
        <v>0</v>
      </c>
      <c r="X367" s="21"/>
      <c r="Y367" s="21"/>
      <c r="Z367" s="21"/>
    </row>
    <row r="368" spans="1:26" ht="15.75" customHeight="1" x14ac:dyDescent="0.45">
      <c r="A368" s="62" t="s">
        <v>382</v>
      </c>
      <c r="B368" s="62">
        <f>INDEX('Program Inputs'!$B$9:$B$28,MATCH(A368,'Program Inputs'!$A$9:$A$28,0))</f>
        <v>0</v>
      </c>
      <c r="C368" s="29" t="s">
        <v>92</v>
      </c>
      <c r="D368" s="31">
        <f>SUMIFS('Program Inputs'!$H:$H,'Program Inputs'!$A:$A,'Program Qtrly'!$A368)</f>
        <v>0</v>
      </c>
      <c r="E368" s="31">
        <f>D368</f>
        <v>0</v>
      </c>
      <c r="F368" s="31">
        <f>E368</f>
        <v>0</v>
      </c>
      <c r="G368" s="31">
        <f>F368</f>
        <v>0</v>
      </c>
      <c r="H368" s="31">
        <f>G368</f>
        <v>0</v>
      </c>
      <c r="I368" s="31">
        <f>H368</f>
        <v>0</v>
      </c>
      <c r="J368" s="31">
        <f>I368</f>
        <v>0</v>
      </c>
      <c r="K368" s="31">
        <f>J368</f>
        <v>0</v>
      </c>
      <c r="L368" s="31">
        <f>K368</f>
        <v>0</v>
      </c>
      <c r="M368" s="31">
        <f>L368</f>
        <v>0</v>
      </c>
      <c r="N368" s="31">
        <f>M368</f>
        <v>0</v>
      </c>
      <c r="O368" s="31">
        <f>N368</f>
        <v>0</v>
      </c>
      <c r="P368" s="31">
        <f>O368</f>
        <v>0</v>
      </c>
      <c r="Q368" s="31">
        <f>P368</f>
        <v>0</v>
      </c>
      <c r="R368" s="31">
        <f>Q368</f>
        <v>0</v>
      </c>
      <c r="S368" s="31">
        <f>R368</f>
        <v>0</v>
      </c>
      <c r="T368" s="31">
        <f>S368</f>
        <v>0</v>
      </c>
      <c r="U368" s="31">
        <f>T368</f>
        <v>0</v>
      </c>
      <c r="V368" s="31">
        <f>U368</f>
        <v>0</v>
      </c>
      <c r="W368" s="31">
        <f>V368</f>
        <v>0</v>
      </c>
      <c r="X368" s="21"/>
      <c r="Y368" s="21"/>
      <c r="Z368" s="21"/>
    </row>
    <row r="369" spans="1:26" ht="15.75" customHeight="1" x14ac:dyDescent="0.45">
      <c r="A369" s="62" t="s">
        <v>382</v>
      </c>
      <c r="B369" s="62">
        <f>INDEX('Program Inputs'!$B$9:$B$28,MATCH(A369,'Program Inputs'!$A$9:$A$28,0))</f>
        <v>0</v>
      </c>
      <c r="C369" s="43" t="s">
        <v>96</v>
      </c>
      <c r="D369" s="31">
        <f>SUMIFS('Program Inputs'!$I:$I,'Program Inputs'!$A:$A,'Program Qtrly'!$A369)</f>
        <v>0</v>
      </c>
      <c r="E369" s="31">
        <f>D369</f>
        <v>0</v>
      </c>
      <c r="F369" s="31">
        <f>E369</f>
        <v>0</v>
      </c>
      <c r="G369" s="31">
        <f>F369</f>
        <v>0</v>
      </c>
      <c r="H369" s="31">
        <f>G369</f>
        <v>0</v>
      </c>
      <c r="I369" s="31">
        <f>H369</f>
        <v>0</v>
      </c>
      <c r="J369" s="31">
        <f>I369</f>
        <v>0</v>
      </c>
      <c r="K369" s="31">
        <f>J369</f>
        <v>0</v>
      </c>
      <c r="L369" s="31">
        <f>K369</f>
        <v>0</v>
      </c>
      <c r="M369" s="31">
        <f>L369</f>
        <v>0</v>
      </c>
      <c r="N369" s="31">
        <f>M369</f>
        <v>0</v>
      </c>
      <c r="O369" s="31">
        <f>N369</f>
        <v>0</v>
      </c>
      <c r="P369" s="31">
        <f>O369</f>
        <v>0</v>
      </c>
      <c r="Q369" s="31">
        <f>P369</f>
        <v>0</v>
      </c>
      <c r="R369" s="31">
        <f>Q369</f>
        <v>0</v>
      </c>
      <c r="S369" s="31">
        <f>R369</f>
        <v>0</v>
      </c>
      <c r="T369" s="31">
        <f>S369</f>
        <v>0</v>
      </c>
      <c r="U369" s="31">
        <f>T369</f>
        <v>0</v>
      </c>
      <c r="V369" s="31">
        <f>U369</f>
        <v>0</v>
      </c>
      <c r="W369" s="31">
        <f>V369</f>
        <v>0</v>
      </c>
      <c r="X369" s="21"/>
      <c r="Y369" s="21"/>
      <c r="Z369" s="21"/>
    </row>
    <row r="370" spans="1:26" ht="15.75" customHeight="1" x14ac:dyDescent="0.45">
      <c r="A370" s="62" t="s">
        <v>382</v>
      </c>
      <c r="B370" s="62">
        <f>INDEX('Program Inputs'!$B$9:$B$28,MATCH(A370,'Program Inputs'!$A$9:$A$28,0))</f>
        <v>0</v>
      </c>
      <c r="C370" s="43" t="s">
        <v>166</v>
      </c>
      <c r="D370" s="31">
        <f>SUMIFS('Program Inputs'!$J:$J,'Program Inputs'!$A:$A,'Program Qtrly'!$A370)</f>
        <v>0</v>
      </c>
      <c r="E370" s="31">
        <f>D370</f>
        <v>0</v>
      </c>
      <c r="F370" s="31">
        <f>E370</f>
        <v>0</v>
      </c>
      <c r="G370" s="31">
        <f>F370</f>
        <v>0</v>
      </c>
      <c r="H370" s="31">
        <f>G370</f>
        <v>0</v>
      </c>
      <c r="I370" s="31">
        <f>H370</f>
        <v>0</v>
      </c>
      <c r="J370" s="31">
        <f>I370</f>
        <v>0</v>
      </c>
      <c r="K370" s="31">
        <f>J370</f>
        <v>0</v>
      </c>
      <c r="L370" s="31">
        <f>K370</f>
        <v>0</v>
      </c>
      <c r="M370" s="31">
        <f>L370</f>
        <v>0</v>
      </c>
      <c r="N370" s="31">
        <f>M370</f>
        <v>0</v>
      </c>
      <c r="O370" s="31">
        <f>N370</f>
        <v>0</v>
      </c>
      <c r="P370" s="31">
        <f>O370</f>
        <v>0</v>
      </c>
      <c r="Q370" s="31">
        <f>P370</f>
        <v>0</v>
      </c>
      <c r="R370" s="31">
        <f>Q370</f>
        <v>0</v>
      </c>
      <c r="S370" s="31">
        <f>R370</f>
        <v>0</v>
      </c>
      <c r="T370" s="31">
        <f>S370</f>
        <v>0</v>
      </c>
      <c r="U370" s="31">
        <f>T370</f>
        <v>0</v>
      </c>
      <c r="V370" s="31">
        <f>U370</f>
        <v>0</v>
      </c>
      <c r="W370" s="31">
        <f>V370</f>
        <v>0</v>
      </c>
      <c r="X370" s="21"/>
      <c r="Y370" s="21"/>
      <c r="Z370" s="21"/>
    </row>
    <row r="371" spans="1:26" ht="15.75" customHeight="1" x14ac:dyDescent="0.45">
      <c r="A371" s="62" t="s">
        <v>382</v>
      </c>
      <c r="B371" s="62">
        <f>INDEX('Program Inputs'!$B$9:$B$28,MATCH(A371,'Program Inputs'!$A$9:$A$28,0))</f>
        <v>0</v>
      </c>
      <c r="C371" s="29" t="s">
        <v>27</v>
      </c>
      <c r="D371" s="31">
        <f>SUMIFS('Program Inputs'!$K:$K,'Program Inputs'!$A:$A,'Program Qtrly'!$A371)</f>
        <v>0.05</v>
      </c>
      <c r="E371" s="31">
        <f>D371</f>
        <v>0.05</v>
      </c>
      <c r="F371" s="31">
        <f>E371</f>
        <v>0.05</v>
      </c>
      <c r="G371" s="31">
        <f>F371</f>
        <v>0.05</v>
      </c>
      <c r="H371" s="31">
        <f>G371</f>
        <v>0.05</v>
      </c>
      <c r="I371" s="31">
        <f>H371</f>
        <v>0.05</v>
      </c>
      <c r="J371" s="31">
        <f>I371</f>
        <v>0.05</v>
      </c>
      <c r="K371" s="31">
        <f>J371</f>
        <v>0.05</v>
      </c>
      <c r="L371" s="31">
        <f>K371</f>
        <v>0.05</v>
      </c>
      <c r="M371" s="31">
        <f>L371</f>
        <v>0.05</v>
      </c>
      <c r="N371" s="31">
        <f>M371</f>
        <v>0.05</v>
      </c>
      <c r="O371" s="31">
        <f>N371</f>
        <v>0.05</v>
      </c>
      <c r="P371" s="31">
        <f>O371</f>
        <v>0.05</v>
      </c>
      <c r="Q371" s="31">
        <f>P371</f>
        <v>0.05</v>
      </c>
      <c r="R371" s="31">
        <f>Q371</f>
        <v>0.05</v>
      </c>
      <c r="S371" s="31">
        <f>R371</f>
        <v>0.05</v>
      </c>
      <c r="T371" s="31">
        <f>S371</f>
        <v>0.05</v>
      </c>
      <c r="U371" s="31">
        <f>T371</f>
        <v>0.05</v>
      </c>
      <c r="V371" s="31">
        <f>U371</f>
        <v>0.05</v>
      </c>
      <c r="W371" s="31">
        <f>V371</f>
        <v>0.05</v>
      </c>
      <c r="X371" s="21"/>
      <c r="Y371" s="21"/>
      <c r="Z371" s="21"/>
    </row>
    <row r="372" spans="1:26" ht="15.75" customHeight="1" x14ac:dyDescent="0.45">
      <c r="A372" s="62" t="s">
        <v>382</v>
      </c>
      <c r="B372" s="62">
        <f>INDEX('Program Inputs'!$B$9:$B$28,MATCH(A372,'Program Inputs'!$A$9:$A$28,0))</f>
        <v>0</v>
      </c>
      <c r="C372" s="43" t="s">
        <v>165</v>
      </c>
      <c r="D372" s="114">
        <f>D370+D371</f>
        <v>0.05</v>
      </c>
      <c r="E372" s="114">
        <f>E370+E371</f>
        <v>0.05</v>
      </c>
      <c r="F372" s="114">
        <f>F370+F371</f>
        <v>0.05</v>
      </c>
      <c r="G372" s="114">
        <f>G370+G371</f>
        <v>0.05</v>
      </c>
      <c r="H372" s="114">
        <f>H370+H371</f>
        <v>0.05</v>
      </c>
      <c r="I372" s="114">
        <f>I370+I371</f>
        <v>0.05</v>
      </c>
      <c r="J372" s="114">
        <f>J370+J371</f>
        <v>0.05</v>
      </c>
      <c r="K372" s="114">
        <f>K370+K371</f>
        <v>0.05</v>
      </c>
      <c r="L372" s="114">
        <f>L370+L371</f>
        <v>0.05</v>
      </c>
      <c r="M372" s="114">
        <f>M370+M371</f>
        <v>0.05</v>
      </c>
      <c r="N372" s="114">
        <f>N370+N371</f>
        <v>0.05</v>
      </c>
      <c r="O372" s="114">
        <f>O370+O371</f>
        <v>0.05</v>
      </c>
      <c r="P372" s="114">
        <f>P370+P371</f>
        <v>0.05</v>
      </c>
      <c r="Q372" s="114">
        <f>Q370+Q371</f>
        <v>0.05</v>
      </c>
      <c r="R372" s="114">
        <f>R370+R371</f>
        <v>0.05</v>
      </c>
      <c r="S372" s="114">
        <f>S370+S371</f>
        <v>0.05</v>
      </c>
      <c r="T372" s="114">
        <f>T370+T371</f>
        <v>0.05</v>
      </c>
      <c r="U372" s="114">
        <f>U370+U371</f>
        <v>0.05</v>
      </c>
      <c r="V372" s="114">
        <f>V370+V371</f>
        <v>0.05</v>
      </c>
      <c r="W372" s="114">
        <f>W370+W371</f>
        <v>0.05</v>
      </c>
      <c r="X372" s="21"/>
      <c r="Y372" s="21"/>
      <c r="Z372" s="21"/>
    </row>
    <row r="373" spans="1:26" ht="15.75" customHeight="1" x14ac:dyDescent="0.45">
      <c r="A373" s="62" t="s">
        <v>382</v>
      </c>
      <c r="B373" s="62">
        <f>INDEX('Program Inputs'!$B$9:$B$28,MATCH(A373,'Program Inputs'!$A$9:$A$28,0))</f>
        <v>0</v>
      </c>
      <c r="C373" s="43" t="s">
        <v>168</v>
      </c>
      <c r="D373" s="41">
        <f>D367*(1-D369)*D370</f>
        <v>0</v>
      </c>
      <c r="E373" s="41">
        <f>E367*(1-E369)*E370</f>
        <v>0</v>
      </c>
      <c r="F373" s="41">
        <f>F367*(1-F369)*F370</f>
        <v>0</v>
      </c>
      <c r="G373" s="41">
        <f>G367*(1-G369)*G370</f>
        <v>0</v>
      </c>
      <c r="H373" s="41">
        <f>H367*(1-H369)*H370</f>
        <v>0</v>
      </c>
      <c r="I373" s="41">
        <f>I367*(1-I369)*I370</f>
        <v>0</v>
      </c>
      <c r="J373" s="41">
        <f>J367*(1-J369)*J370</f>
        <v>0</v>
      </c>
      <c r="K373" s="41">
        <f>K367*(1-K369)*K370</f>
        <v>0</v>
      </c>
      <c r="L373" s="41">
        <f>L367*(1-L369)*L370</f>
        <v>0</v>
      </c>
      <c r="M373" s="41">
        <f>M367*(1-M369)*M370</f>
        <v>0</v>
      </c>
      <c r="N373" s="41">
        <f>N367*(1-N369)*N370</f>
        <v>0</v>
      </c>
      <c r="O373" s="41">
        <f>O367*(1-O369)*O370</f>
        <v>0</v>
      </c>
      <c r="P373" s="41">
        <f>P367*(1-P369)*P370</f>
        <v>0</v>
      </c>
      <c r="Q373" s="41">
        <f>Q367*(1-Q369)*Q370</f>
        <v>0</v>
      </c>
      <c r="R373" s="41">
        <f>R367*(1-R369)*R370</f>
        <v>0</v>
      </c>
      <c r="S373" s="41">
        <f>S367*(1-S369)*S370</f>
        <v>0</v>
      </c>
      <c r="T373" s="41">
        <f>T367*(1-T369)*T370</f>
        <v>0</v>
      </c>
      <c r="U373" s="41">
        <f>U367*(1-U369)*U370</f>
        <v>0</v>
      </c>
      <c r="V373" s="41">
        <f>V367*(1-V369)*V370</f>
        <v>0</v>
      </c>
      <c r="W373" s="41">
        <f>W367*(1-W369)*W370</f>
        <v>0</v>
      </c>
      <c r="X373" s="21"/>
      <c r="Y373" s="21"/>
      <c r="Z373" s="21"/>
    </row>
    <row r="374" spans="1:26" ht="15.75" customHeight="1" x14ac:dyDescent="0.45">
      <c r="A374" s="62" t="s">
        <v>382</v>
      </c>
      <c r="B374" s="62">
        <f>INDEX('Program Inputs'!$B$9:$B$28,MATCH(A374,'Program Inputs'!$A$9:$A$28,0))</f>
        <v>0</v>
      </c>
      <c r="C374" s="43" t="s">
        <v>167</v>
      </c>
      <c r="D374" s="41">
        <f>D371*D376</f>
        <v>0</v>
      </c>
      <c r="E374" s="41">
        <f>E371*E376</f>
        <v>0</v>
      </c>
      <c r="F374" s="41">
        <f>F371*F376</f>
        <v>0</v>
      </c>
      <c r="G374" s="41">
        <f>G371*G376</f>
        <v>0</v>
      </c>
      <c r="H374" s="41">
        <f>H371*H376</f>
        <v>0</v>
      </c>
      <c r="I374" s="41">
        <f>I371*I376</f>
        <v>0</v>
      </c>
      <c r="J374" s="41">
        <f>J371*J376</f>
        <v>0</v>
      </c>
      <c r="K374" s="41">
        <f>K371*K376</f>
        <v>0</v>
      </c>
      <c r="L374" s="41">
        <f>L371*L376</f>
        <v>0</v>
      </c>
      <c r="M374" s="41">
        <f>M371*M376</f>
        <v>0</v>
      </c>
      <c r="N374" s="41">
        <f>N371*N376</f>
        <v>0</v>
      </c>
      <c r="O374" s="41">
        <f>O371*O376</f>
        <v>0</v>
      </c>
      <c r="P374" s="41">
        <f>P371*P376</f>
        <v>0</v>
      </c>
      <c r="Q374" s="41">
        <f>Q371*Q376</f>
        <v>0</v>
      </c>
      <c r="R374" s="41">
        <f>R371*R376</f>
        <v>0</v>
      </c>
      <c r="S374" s="41">
        <f>S371*S376</f>
        <v>0</v>
      </c>
      <c r="T374" s="41">
        <f>T371*T376</f>
        <v>0</v>
      </c>
      <c r="U374" s="41">
        <f>U371*U376</f>
        <v>0</v>
      </c>
      <c r="V374" s="41">
        <f>V371*V376</f>
        <v>0</v>
      </c>
      <c r="W374" s="41">
        <f>W371*W376</f>
        <v>0</v>
      </c>
      <c r="X374" s="21"/>
      <c r="Y374" s="21"/>
      <c r="Z374" s="21"/>
    </row>
    <row r="375" spans="1:26" ht="15.75" customHeight="1" x14ac:dyDescent="0.45">
      <c r="A375" s="62" t="s">
        <v>382</v>
      </c>
      <c r="B375" s="62">
        <f>INDEX('Program Inputs'!$B$9:$B$28,MATCH(A375,'Program Inputs'!$A$9:$A$28,0))</f>
        <v>0</v>
      </c>
      <c r="C375" s="43" t="s">
        <v>99</v>
      </c>
      <c r="D375" s="41">
        <f>D367*(1-D369)</f>
        <v>0</v>
      </c>
      <c r="E375" s="41">
        <f>E367*(1-E369)</f>
        <v>0</v>
      </c>
      <c r="F375" s="41">
        <f>F367*(1-F369)</f>
        <v>0</v>
      </c>
      <c r="G375" s="41">
        <f>G367*(1-G369)</f>
        <v>0</v>
      </c>
      <c r="H375" s="41">
        <f>H367*(1-H369)</f>
        <v>0</v>
      </c>
      <c r="I375" s="41">
        <f>I367*(1-I369)</f>
        <v>0</v>
      </c>
      <c r="J375" s="41">
        <f>J367*(1-J369)</f>
        <v>0</v>
      </c>
      <c r="K375" s="41">
        <f>K367*(1-K369)</f>
        <v>0</v>
      </c>
      <c r="L375" s="41">
        <f>L367*(1-L369)</f>
        <v>0</v>
      </c>
      <c r="M375" s="41">
        <f>M367*(1-M369)</f>
        <v>0</v>
      </c>
      <c r="N375" s="41">
        <f>N367*(1-N369)</f>
        <v>0</v>
      </c>
      <c r="O375" s="41">
        <f>O367*(1-O369)</f>
        <v>0</v>
      </c>
      <c r="P375" s="41">
        <f>P367*(1-P369)</f>
        <v>0</v>
      </c>
      <c r="Q375" s="41">
        <f>Q367*(1-Q369)</f>
        <v>0</v>
      </c>
      <c r="R375" s="41">
        <f>R367*(1-R369)</f>
        <v>0</v>
      </c>
      <c r="S375" s="41">
        <f>S367*(1-S369)</f>
        <v>0</v>
      </c>
      <c r="T375" s="41">
        <f>T367*(1-T369)</f>
        <v>0</v>
      </c>
      <c r="U375" s="41">
        <f>U367*(1-U369)</f>
        <v>0</v>
      </c>
      <c r="V375" s="41">
        <f>V367*(1-V369)</f>
        <v>0</v>
      </c>
      <c r="W375" s="41">
        <f>W367*(1-W369)</f>
        <v>0</v>
      </c>
      <c r="X375" s="21"/>
      <c r="Y375" s="21"/>
      <c r="Z375" s="21"/>
    </row>
    <row r="376" spans="1:26" ht="15.75" customHeight="1" x14ac:dyDescent="0.45">
      <c r="A376" s="62" t="s">
        <v>382</v>
      </c>
      <c r="B376" s="62">
        <f>INDEX('Program Inputs'!$B$9:$B$28,MATCH(A376,'Program Inputs'!$A$9:$A$28,0))</f>
        <v>0</v>
      </c>
      <c r="C376" s="22" t="s">
        <v>527</v>
      </c>
      <c r="D376" s="32">
        <f>D367*D369</f>
        <v>0</v>
      </c>
      <c r="E376" s="32">
        <f>E367*E369</f>
        <v>0</v>
      </c>
      <c r="F376" s="32">
        <f>F367*F369</f>
        <v>0</v>
      </c>
      <c r="G376" s="32">
        <f>G367*G369</f>
        <v>0</v>
      </c>
      <c r="H376" s="32">
        <f>H367*H369</f>
        <v>0</v>
      </c>
      <c r="I376" s="32">
        <f>I367*I369</f>
        <v>0</v>
      </c>
      <c r="J376" s="32">
        <f>J367*J369</f>
        <v>0</v>
      </c>
      <c r="K376" s="32">
        <f>K367*K369</f>
        <v>0</v>
      </c>
      <c r="L376" s="32">
        <f>L367*L369</f>
        <v>0</v>
      </c>
      <c r="M376" s="32">
        <f>M367*M369</f>
        <v>0</v>
      </c>
      <c r="N376" s="32">
        <f>N367*N369</f>
        <v>0</v>
      </c>
      <c r="O376" s="32">
        <f>O367*O369</f>
        <v>0</v>
      </c>
      <c r="P376" s="32">
        <f>P367*P369</f>
        <v>0</v>
      </c>
      <c r="Q376" s="32">
        <f>Q367*Q369</f>
        <v>0</v>
      </c>
      <c r="R376" s="32">
        <f>R367*R369</f>
        <v>0</v>
      </c>
      <c r="S376" s="32">
        <f>S367*S369</f>
        <v>0</v>
      </c>
      <c r="T376" s="32">
        <f>T367*T369</f>
        <v>0</v>
      </c>
      <c r="U376" s="32">
        <f>U367*U369</f>
        <v>0</v>
      </c>
      <c r="V376" s="32">
        <f>V367*V369</f>
        <v>0</v>
      </c>
      <c r="W376" s="32">
        <f>W367*W369</f>
        <v>0</v>
      </c>
      <c r="X376" s="21"/>
      <c r="Y376" s="21"/>
      <c r="Z376" s="21"/>
    </row>
    <row r="377" spans="1:26" ht="15.75" customHeight="1" x14ac:dyDescent="0.45">
      <c r="A377" s="62" t="s">
        <v>382</v>
      </c>
      <c r="B377" s="62">
        <f>INDEX('Program Inputs'!$B$9:$B$28,MATCH(A377,'Program Inputs'!$A$9:$A$28,0))</f>
        <v>0</v>
      </c>
      <c r="C377" s="22" t="s">
        <v>93</v>
      </c>
      <c r="D377" s="40">
        <f ca="1">'Prem Earn'!X332</f>
        <v>0</v>
      </c>
      <c r="E377" s="40">
        <f ca="1">'Prem Earn'!Y332</f>
        <v>0</v>
      </c>
      <c r="F377" s="40">
        <f ca="1">'Prem Earn'!Z332</f>
        <v>0</v>
      </c>
      <c r="G377" s="40">
        <f ca="1">'Prem Earn'!AA332</f>
        <v>0</v>
      </c>
      <c r="H377" s="40">
        <f ca="1">'Prem Earn'!AB332</f>
        <v>0</v>
      </c>
      <c r="I377" s="40">
        <f ca="1">'Prem Earn'!AC332</f>
        <v>0</v>
      </c>
      <c r="J377" s="40">
        <f ca="1">'Prem Earn'!AD332</f>
        <v>0</v>
      </c>
      <c r="K377" s="40">
        <f ca="1">'Prem Earn'!AE332</f>
        <v>0</v>
      </c>
      <c r="L377" s="40">
        <f ca="1">'Prem Earn'!AF332</f>
        <v>0</v>
      </c>
      <c r="M377" s="40">
        <f ca="1">'Prem Earn'!AG332</f>
        <v>0</v>
      </c>
      <c r="N377" s="40">
        <f ca="1">'Prem Earn'!AH332</f>
        <v>0</v>
      </c>
      <c r="O377" s="40">
        <f ca="1">'Prem Earn'!AI332</f>
        <v>0</v>
      </c>
      <c r="P377" s="40">
        <f ca="1">'Prem Earn'!AJ332</f>
        <v>0</v>
      </c>
      <c r="Q377" s="40">
        <f ca="1">'Prem Earn'!AK332</f>
        <v>0</v>
      </c>
      <c r="R377" s="40">
        <f ca="1">'Prem Earn'!AL332</f>
        <v>0</v>
      </c>
      <c r="S377" s="40">
        <f ca="1">'Prem Earn'!AM332</f>
        <v>0</v>
      </c>
      <c r="T377" s="40">
        <f ca="1">'Prem Earn'!AN332</f>
        <v>0</v>
      </c>
      <c r="U377" s="40">
        <f ca="1">'Prem Earn'!AO332</f>
        <v>0</v>
      </c>
      <c r="V377" s="40">
        <f ca="1">'Prem Earn'!AP332</f>
        <v>0</v>
      </c>
      <c r="W377" s="40">
        <f ca="1">'Prem Earn'!AQ332</f>
        <v>0</v>
      </c>
      <c r="X377" s="21"/>
      <c r="Y377" s="21"/>
      <c r="Z377" s="21"/>
    </row>
    <row r="378" spans="1:26" ht="15.75" customHeight="1" x14ac:dyDescent="0.45">
      <c r="A378" s="62" t="s">
        <v>382</v>
      </c>
      <c r="B378" s="62">
        <f>INDEX('Program Inputs'!$B$9:$B$28,MATCH(A378,'Program Inputs'!$A$9:$A$28,0))</f>
        <v>0</v>
      </c>
      <c r="C378" s="42" t="s">
        <v>522</v>
      </c>
      <c r="D378" s="41">
        <f>SUM($D367:D367)</f>
        <v>0</v>
      </c>
      <c r="E378" s="41">
        <f>SUM($D367:E367)</f>
        <v>0</v>
      </c>
      <c r="F378" s="41">
        <f>SUM($D367:F367)</f>
        <v>0</v>
      </c>
      <c r="G378" s="41">
        <f>SUM($D367:G367)</f>
        <v>0</v>
      </c>
      <c r="H378" s="41">
        <f>SUM($D367:H367)</f>
        <v>0</v>
      </c>
      <c r="I378" s="41">
        <f>SUM($D367:I367)</f>
        <v>0</v>
      </c>
      <c r="J378" s="41">
        <f>SUM($D367:J367)</f>
        <v>0</v>
      </c>
      <c r="K378" s="41">
        <f>SUM($D367:K367)</f>
        <v>0</v>
      </c>
      <c r="L378" s="41">
        <f>SUM($D367:L367)</f>
        <v>0</v>
      </c>
      <c r="M378" s="41">
        <f>SUM($D367:M367)</f>
        <v>0</v>
      </c>
      <c r="N378" s="41">
        <f>SUM($D367:N367)</f>
        <v>0</v>
      </c>
      <c r="O378" s="41">
        <f>SUM($D367:O367)</f>
        <v>0</v>
      </c>
      <c r="P378" s="41">
        <f>SUM($D367:P367)</f>
        <v>0</v>
      </c>
      <c r="Q378" s="41">
        <f>SUM($D367:Q367)</f>
        <v>0</v>
      </c>
      <c r="R378" s="41">
        <f>SUM($D367:R367)</f>
        <v>0</v>
      </c>
      <c r="S378" s="41">
        <f>SUM($D367:S367)</f>
        <v>0</v>
      </c>
      <c r="T378" s="41">
        <f>SUM($D367:T367)</f>
        <v>0</v>
      </c>
      <c r="U378" s="41">
        <f>SUM($D367:U367)</f>
        <v>0</v>
      </c>
      <c r="V378" s="41">
        <f>SUM($D367:V367)</f>
        <v>0</v>
      </c>
      <c r="W378" s="41">
        <f>SUM($D367:W367)</f>
        <v>0</v>
      </c>
      <c r="X378" s="21"/>
      <c r="Y378" s="21"/>
      <c r="Z378" s="21"/>
    </row>
    <row r="379" spans="1:26" ht="15.75" customHeight="1" x14ac:dyDescent="0.45">
      <c r="A379" s="62" t="s">
        <v>382</v>
      </c>
      <c r="B379" s="62">
        <f>INDEX('Program Inputs'!$B$9:$B$28,MATCH(A379,'Program Inputs'!$A$9:$A$28,0))</f>
        <v>0</v>
      </c>
      <c r="C379" s="42" t="s">
        <v>523</v>
      </c>
      <c r="D379" s="41">
        <f ca="1">SUM($D377:D377)</f>
        <v>0</v>
      </c>
      <c r="E379" s="41">
        <f ca="1">SUM($D377:E377)</f>
        <v>0</v>
      </c>
      <c r="F379" s="41">
        <f ca="1">SUM($D377:F377)</f>
        <v>0</v>
      </c>
      <c r="G379" s="41">
        <f ca="1">SUM($D377:G377)</f>
        <v>0</v>
      </c>
      <c r="H379" s="41">
        <f ca="1">SUM($D377:H377)</f>
        <v>0</v>
      </c>
      <c r="I379" s="41">
        <f ca="1">SUM($D377:I377)</f>
        <v>0</v>
      </c>
      <c r="J379" s="41">
        <f ca="1">SUM($D377:J377)</f>
        <v>0</v>
      </c>
      <c r="K379" s="41">
        <f ca="1">SUM($D377:K377)</f>
        <v>0</v>
      </c>
      <c r="L379" s="41">
        <f ca="1">SUM($D377:L377)</f>
        <v>0</v>
      </c>
      <c r="M379" s="41">
        <f ca="1">SUM($D377:M377)</f>
        <v>0</v>
      </c>
      <c r="N379" s="41">
        <f ca="1">SUM($D377:N377)</f>
        <v>0</v>
      </c>
      <c r="O379" s="41">
        <f ca="1">SUM($D377:O377)</f>
        <v>0</v>
      </c>
      <c r="P379" s="41">
        <f ca="1">SUM($D377:P377)</f>
        <v>0</v>
      </c>
      <c r="Q379" s="41">
        <f ca="1">SUM($D377:Q377)</f>
        <v>0</v>
      </c>
      <c r="R379" s="41">
        <f ca="1">SUM($D377:R377)</f>
        <v>0</v>
      </c>
      <c r="S379" s="41">
        <f ca="1">SUM($D377:S377)</f>
        <v>0</v>
      </c>
      <c r="T379" s="41">
        <f ca="1">SUM($D377:T377)</f>
        <v>0</v>
      </c>
      <c r="U379" s="41">
        <f ca="1">SUM($D377:U377)</f>
        <v>0</v>
      </c>
      <c r="V379" s="41">
        <f ca="1">SUM($D377:V377)</f>
        <v>0</v>
      </c>
      <c r="W379" s="41">
        <f ca="1">SUM($D377:W377)</f>
        <v>0</v>
      </c>
      <c r="X379" s="21"/>
      <c r="Y379" s="21"/>
      <c r="Z379" s="21"/>
    </row>
    <row r="380" spans="1:26" ht="15.75" customHeight="1" x14ac:dyDescent="0.45">
      <c r="A380" s="62" t="s">
        <v>382</v>
      </c>
      <c r="B380" s="62">
        <f>INDEX('Program Inputs'!$B$9:$B$28,MATCH(A380,'Program Inputs'!$A$9:$A$28,0))</f>
        <v>0</v>
      </c>
      <c r="C380" s="42" t="s">
        <v>525</v>
      </c>
      <c r="D380" s="41">
        <f ca="1">D378-D379</f>
        <v>0</v>
      </c>
      <c r="E380" s="41">
        <f ca="1">E378-E379</f>
        <v>0</v>
      </c>
      <c r="F380" s="41">
        <f ca="1">F378-F379</f>
        <v>0</v>
      </c>
      <c r="G380" s="41">
        <f ca="1">G378-G379</f>
        <v>0</v>
      </c>
      <c r="H380" s="41">
        <f ca="1">H378-H379</f>
        <v>0</v>
      </c>
      <c r="I380" s="41">
        <f ca="1">I378-I379</f>
        <v>0</v>
      </c>
      <c r="J380" s="41">
        <f ca="1">J378-J379</f>
        <v>0</v>
      </c>
      <c r="K380" s="41">
        <f ca="1">K378-K379</f>
        <v>0</v>
      </c>
      <c r="L380" s="41">
        <f ca="1">L378-L379</f>
        <v>0</v>
      </c>
      <c r="M380" s="41">
        <f ca="1">M378-M379</f>
        <v>0</v>
      </c>
      <c r="N380" s="41">
        <f ca="1">N378-N379</f>
        <v>0</v>
      </c>
      <c r="O380" s="41">
        <f ca="1">O378-O379</f>
        <v>0</v>
      </c>
      <c r="P380" s="41">
        <f ca="1">P378-P379</f>
        <v>0</v>
      </c>
      <c r="Q380" s="41">
        <f ca="1">Q378-Q379</f>
        <v>0</v>
      </c>
      <c r="R380" s="41">
        <f ca="1">R378-R379</f>
        <v>0</v>
      </c>
      <c r="S380" s="41">
        <f ca="1">S378-S379</f>
        <v>0</v>
      </c>
      <c r="T380" s="41">
        <f ca="1">T378-T379</f>
        <v>0</v>
      </c>
      <c r="U380" s="41">
        <f ca="1">U378-U379</f>
        <v>0</v>
      </c>
      <c r="V380" s="41">
        <f ca="1">V378-V379</f>
        <v>0</v>
      </c>
      <c r="W380" s="41">
        <f ca="1">W378-W379</f>
        <v>0</v>
      </c>
      <c r="X380" s="152"/>
      <c r="Y380" s="21"/>
      <c r="Z380" s="21"/>
    </row>
    <row r="381" spans="1:26" ht="15.75" customHeight="1" x14ac:dyDescent="0.45">
      <c r="A381" s="62" t="s">
        <v>382</v>
      </c>
      <c r="B381" s="62">
        <f>INDEX('Program Inputs'!$B$9:$B$28,MATCH(A381,'Program Inputs'!$A$9:$A$28,0))</f>
        <v>0</v>
      </c>
      <c r="C381" s="42" t="s">
        <v>524</v>
      </c>
      <c r="D381" s="41">
        <f ca="1">D380-D386</f>
        <v>0</v>
      </c>
      <c r="E381" s="41">
        <f ca="1">E380-E386</f>
        <v>0</v>
      </c>
      <c r="F381" s="41">
        <f ca="1">F380-F386</f>
        <v>0</v>
      </c>
      <c r="G381" s="41">
        <f ca="1">G380-G386</f>
        <v>0</v>
      </c>
      <c r="H381" s="41">
        <f ca="1">H380-H386</f>
        <v>0</v>
      </c>
      <c r="I381" s="41">
        <f ca="1">I380-I386</f>
        <v>0</v>
      </c>
      <c r="J381" s="41">
        <f ca="1">J380-J386</f>
        <v>0</v>
      </c>
      <c r="K381" s="41">
        <f ca="1">K380-K386</f>
        <v>0</v>
      </c>
      <c r="L381" s="41">
        <f ca="1">L380-L386</f>
        <v>0</v>
      </c>
      <c r="M381" s="41">
        <f ca="1">M380-M386</f>
        <v>0</v>
      </c>
      <c r="N381" s="41">
        <f ca="1">N380-N386</f>
        <v>0</v>
      </c>
      <c r="O381" s="41">
        <f ca="1">O380-O386</f>
        <v>0</v>
      </c>
      <c r="P381" s="41">
        <f ca="1">P380-P386</f>
        <v>0</v>
      </c>
      <c r="Q381" s="41">
        <f ca="1">Q380-Q386</f>
        <v>0</v>
      </c>
      <c r="R381" s="41">
        <f ca="1">R380-R386</f>
        <v>0</v>
      </c>
      <c r="S381" s="41">
        <f ca="1">S380-S386</f>
        <v>0</v>
      </c>
      <c r="T381" s="41">
        <f ca="1">T380-T386</f>
        <v>0</v>
      </c>
      <c r="U381" s="41">
        <f ca="1">U380-U386</f>
        <v>0</v>
      </c>
      <c r="V381" s="41">
        <f ca="1">V380-V386</f>
        <v>0</v>
      </c>
      <c r="W381" s="41">
        <f ca="1">W380-W386</f>
        <v>0</v>
      </c>
      <c r="X381" s="152"/>
      <c r="Y381" s="21"/>
      <c r="Z381" s="21"/>
    </row>
    <row r="382" spans="1:26" ht="15.75" customHeight="1" x14ac:dyDescent="0.45">
      <c r="A382" s="62" t="s">
        <v>382</v>
      </c>
      <c r="B382" s="62">
        <f>INDEX('Program Inputs'!$B$9:$B$28,MATCH(A382,'Program Inputs'!$A$9:$A$28,0))</f>
        <v>0</v>
      </c>
      <c r="C382" s="42" t="s">
        <v>94</v>
      </c>
      <c r="D382" s="41">
        <f ca="1">'Prem Earn'!B332</f>
        <v>0</v>
      </c>
      <c r="E382" s="41">
        <f ca="1">'Prem Earn'!C332</f>
        <v>0</v>
      </c>
      <c r="F382" s="41">
        <f ca="1">'Prem Earn'!D332</f>
        <v>0</v>
      </c>
      <c r="G382" s="41">
        <f ca="1">'Prem Earn'!E332</f>
        <v>0</v>
      </c>
      <c r="H382" s="41">
        <f ca="1">'Prem Earn'!F332</f>
        <v>0</v>
      </c>
      <c r="I382" s="41">
        <f ca="1">'Prem Earn'!G332</f>
        <v>0</v>
      </c>
      <c r="J382" s="41">
        <f ca="1">'Prem Earn'!H332</f>
        <v>0</v>
      </c>
      <c r="K382" s="41">
        <f ca="1">'Prem Earn'!I332</f>
        <v>0</v>
      </c>
      <c r="L382" s="41">
        <f ca="1">'Prem Earn'!J332</f>
        <v>0</v>
      </c>
      <c r="M382" s="41">
        <f ca="1">'Prem Earn'!K332</f>
        <v>0</v>
      </c>
      <c r="N382" s="41">
        <f ca="1">'Prem Earn'!L332</f>
        <v>0</v>
      </c>
      <c r="O382" s="41">
        <f ca="1">'Prem Earn'!M332</f>
        <v>0</v>
      </c>
      <c r="P382" s="41">
        <f ca="1">'Prem Earn'!N332</f>
        <v>0</v>
      </c>
      <c r="Q382" s="41">
        <f ca="1">'Prem Earn'!O332</f>
        <v>0</v>
      </c>
      <c r="R382" s="41">
        <f ca="1">'Prem Earn'!P332</f>
        <v>0</v>
      </c>
      <c r="S382" s="41">
        <f ca="1">'Prem Earn'!Q332</f>
        <v>0</v>
      </c>
      <c r="T382" s="41">
        <f ca="1">'Prem Earn'!R332</f>
        <v>0</v>
      </c>
      <c r="U382" s="41">
        <f ca="1">'Prem Earn'!S332</f>
        <v>0</v>
      </c>
      <c r="V382" s="41">
        <f ca="1">'Prem Earn'!T332</f>
        <v>0</v>
      </c>
      <c r="W382" s="41">
        <f ca="1">'Prem Earn'!U332</f>
        <v>0</v>
      </c>
      <c r="X382" s="21"/>
      <c r="Y382" s="21"/>
      <c r="Z382" s="21"/>
    </row>
    <row r="383" spans="1:26" ht="15.75" customHeight="1" x14ac:dyDescent="0.45">
      <c r="A383" s="62" t="s">
        <v>382</v>
      </c>
      <c r="B383" s="62">
        <f>INDEX('Program Inputs'!$B$9:$B$28,MATCH(A383,'Program Inputs'!$A$9:$A$28,0))</f>
        <v>0</v>
      </c>
      <c r="C383" s="42" t="s">
        <v>8</v>
      </c>
      <c r="D383" s="41">
        <f ca="1">D382*D368</f>
        <v>0</v>
      </c>
      <c r="E383" s="41">
        <f ca="1">E382*E368</f>
        <v>0</v>
      </c>
      <c r="F383" s="41">
        <f ca="1">F382*F368</f>
        <v>0</v>
      </c>
      <c r="G383" s="41">
        <f ca="1">G382*G368</f>
        <v>0</v>
      </c>
      <c r="H383" s="41">
        <f ca="1">H382*H368</f>
        <v>0</v>
      </c>
      <c r="I383" s="41">
        <f ca="1">I382*I368</f>
        <v>0</v>
      </c>
      <c r="J383" s="41">
        <f ca="1">J382*J368</f>
        <v>0</v>
      </c>
      <c r="K383" s="41">
        <f ca="1">K382*K368</f>
        <v>0</v>
      </c>
      <c r="L383" s="41">
        <f ca="1">L382*L368</f>
        <v>0</v>
      </c>
      <c r="M383" s="41">
        <f ca="1">M382*M368</f>
        <v>0</v>
      </c>
      <c r="N383" s="41">
        <f ca="1">N382*N368</f>
        <v>0</v>
      </c>
      <c r="O383" s="41">
        <f ca="1">O382*O368</f>
        <v>0</v>
      </c>
      <c r="P383" s="41">
        <f ca="1">P382*P368</f>
        <v>0</v>
      </c>
      <c r="Q383" s="41">
        <f ca="1">Q382*Q368</f>
        <v>0</v>
      </c>
      <c r="R383" s="41">
        <f ca="1">R382*R368</f>
        <v>0</v>
      </c>
      <c r="S383" s="41">
        <f ca="1">S382*S368</f>
        <v>0</v>
      </c>
      <c r="T383" s="41">
        <f ca="1">T382*T368</f>
        <v>0</v>
      </c>
      <c r="U383" s="41">
        <f ca="1">U382*U368</f>
        <v>0</v>
      </c>
      <c r="V383" s="41">
        <f ca="1">V382*V368</f>
        <v>0</v>
      </c>
      <c r="W383" s="41">
        <f ca="1">W382*W368</f>
        <v>0</v>
      </c>
      <c r="X383" s="21"/>
      <c r="Y383" s="21"/>
      <c r="Z383" s="21"/>
    </row>
    <row r="384" spans="1:26" ht="15.75" customHeight="1" x14ac:dyDescent="0.45">
      <c r="A384" s="62" t="s">
        <v>382</v>
      </c>
      <c r="B384" s="62">
        <f>INDEX('Program Inputs'!$B$9:$B$28,MATCH(A384,'Program Inputs'!$A$9:$A$28,0))</f>
        <v>0</v>
      </c>
      <c r="C384" s="42" t="s">
        <v>183</v>
      </c>
      <c r="D384" s="41">
        <f>SUM($D375:D375)</f>
        <v>0</v>
      </c>
      <c r="E384" s="41">
        <f>SUM($D375:E375)</f>
        <v>0</v>
      </c>
      <c r="F384" s="41">
        <f>SUM($D375:F375)</f>
        <v>0</v>
      </c>
      <c r="G384" s="41">
        <f>SUM($D375:G375)</f>
        <v>0</v>
      </c>
      <c r="H384" s="41">
        <f>SUM($D375:H375)</f>
        <v>0</v>
      </c>
      <c r="I384" s="41">
        <f>SUM($D375:I375)</f>
        <v>0</v>
      </c>
      <c r="J384" s="41">
        <f>SUM($D375:J375)</f>
        <v>0</v>
      </c>
      <c r="K384" s="41">
        <f>SUM($D375:K375)</f>
        <v>0</v>
      </c>
      <c r="L384" s="41">
        <f>SUM($D375:L375)</f>
        <v>0</v>
      </c>
      <c r="M384" s="41">
        <f>SUM($D375:M375)</f>
        <v>0</v>
      </c>
      <c r="N384" s="41">
        <f>SUM($D375:N375)</f>
        <v>0</v>
      </c>
      <c r="O384" s="41">
        <f>SUM($D375:O375)</f>
        <v>0</v>
      </c>
      <c r="P384" s="41">
        <f>SUM($D375:P375)</f>
        <v>0</v>
      </c>
      <c r="Q384" s="41">
        <f>SUM($D375:Q375)</f>
        <v>0</v>
      </c>
      <c r="R384" s="41">
        <f>SUM($D375:R375)</f>
        <v>0</v>
      </c>
      <c r="S384" s="41">
        <f>SUM($D375:S375)</f>
        <v>0</v>
      </c>
      <c r="T384" s="41">
        <f>SUM($D375:T375)</f>
        <v>0</v>
      </c>
      <c r="U384" s="41">
        <f>SUM($D375:U375)</f>
        <v>0</v>
      </c>
      <c r="V384" s="41">
        <f>SUM($D375:V375)</f>
        <v>0</v>
      </c>
      <c r="W384" s="41">
        <f>SUM($D375:W375)</f>
        <v>0</v>
      </c>
      <c r="X384" s="21"/>
      <c r="Y384" s="21"/>
      <c r="Z384" s="21"/>
    </row>
    <row r="385" spans="1:26" ht="15.75" customHeight="1" x14ac:dyDescent="0.45">
      <c r="A385" s="62" t="s">
        <v>382</v>
      </c>
      <c r="B385" s="62">
        <f>INDEX('Program Inputs'!$B$9:$B$28,MATCH(A385,'Program Inputs'!$A$9:$A$28,0))</f>
        <v>0</v>
      </c>
      <c r="C385" s="42" t="s">
        <v>184</v>
      </c>
      <c r="D385" s="41">
        <f ca="1">SUM($D382:D382)</f>
        <v>0</v>
      </c>
      <c r="E385" s="41">
        <f ca="1">SUM($D382:E382)</f>
        <v>0</v>
      </c>
      <c r="F385" s="41">
        <f ca="1">SUM($D382:F382)</f>
        <v>0</v>
      </c>
      <c r="G385" s="41">
        <f ca="1">SUM($D382:G382)</f>
        <v>0</v>
      </c>
      <c r="H385" s="41">
        <f ca="1">SUM($D382:H382)</f>
        <v>0</v>
      </c>
      <c r="I385" s="41">
        <f ca="1">SUM($D382:I382)</f>
        <v>0</v>
      </c>
      <c r="J385" s="41">
        <f ca="1">SUM($D382:J382)</f>
        <v>0</v>
      </c>
      <c r="K385" s="41">
        <f ca="1">SUM($D382:K382)</f>
        <v>0</v>
      </c>
      <c r="L385" s="41">
        <f ca="1">SUM($D382:L382)</f>
        <v>0</v>
      </c>
      <c r="M385" s="41">
        <f ca="1">SUM($D382:M382)</f>
        <v>0</v>
      </c>
      <c r="N385" s="41">
        <f ca="1">SUM($D382:N382)</f>
        <v>0</v>
      </c>
      <c r="O385" s="41">
        <f ca="1">SUM($D382:O382)</f>
        <v>0</v>
      </c>
      <c r="P385" s="41">
        <f ca="1">SUM($D382:P382)</f>
        <v>0</v>
      </c>
      <c r="Q385" s="41">
        <f ca="1">SUM($D382:Q382)</f>
        <v>0</v>
      </c>
      <c r="R385" s="41">
        <f ca="1">SUM($D382:R382)</f>
        <v>0</v>
      </c>
      <c r="S385" s="41">
        <f ca="1">SUM($D382:S382)</f>
        <v>0</v>
      </c>
      <c r="T385" s="41">
        <f ca="1">SUM($D382:T382)</f>
        <v>0</v>
      </c>
      <c r="U385" s="41">
        <f ca="1">SUM($D382:U382)</f>
        <v>0</v>
      </c>
      <c r="V385" s="41">
        <f ca="1">SUM($D382:V382)</f>
        <v>0</v>
      </c>
      <c r="W385" s="41">
        <f ca="1">SUM($D382:W382)</f>
        <v>0</v>
      </c>
      <c r="X385" s="21"/>
      <c r="Y385" s="21"/>
      <c r="Z385" s="21"/>
    </row>
    <row r="386" spans="1:26" ht="15.75" customHeight="1" x14ac:dyDescent="0.45">
      <c r="A386" s="62" t="s">
        <v>382</v>
      </c>
      <c r="B386" s="62">
        <f>INDEX('Program Inputs'!$B$9:$B$28,MATCH(A386,'Program Inputs'!$A$9:$A$28,0))</f>
        <v>0</v>
      </c>
      <c r="C386" s="42" t="s">
        <v>526</v>
      </c>
      <c r="D386" s="41">
        <f ca="1">D384-D385</f>
        <v>0</v>
      </c>
      <c r="E386" s="41">
        <f ca="1">E384-E385</f>
        <v>0</v>
      </c>
      <c r="F386" s="41">
        <f ca="1">F384-F385</f>
        <v>0</v>
      </c>
      <c r="G386" s="41">
        <f ca="1">G384-G385</f>
        <v>0</v>
      </c>
      <c r="H386" s="41">
        <f ca="1">H384-H385</f>
        <v>0</v>
      </c>
      <c r="I386" s="41">
        <f ca="1">I384-I385</f>
        <v>0</v>
      </c>
      <c r="J386" s="41">
        <f ca="1">J384-J385</f>
        <v>0</v>
      </c>
      <c r="K386" s="41">
        <f ca="1">K384-K385</f>
        <v>0</v>
      </c>
      <c r="L386" s="41">
        <f ca="1">L384-L385</f>
        <v>0</v>
      </c>
      <c r="M386" s="41">
        <f ca="1">M384-M385</f>
        <v>0</v>
      </c>
      <c r="N386" s="41">
        <f ca="1">N384-N385</f>
        <v>0</v>
      </c>
      <c r="O386" s="41">
        <f ca="1">O384-O385</f>
        <v>0</v>
      </c>
      <c r="P386" s="41">
        <f ca="1">P384-P385</f>
        <v>0</v>
      </c>
      <c r="Q386" s="41">
        <f ca="1">Q384-Q385</f>
        <v>0</v>
      </c>
      <c r="R386" s="41">
        <f ca="1">R384-R385</f>
        <v>0</v>
      </c>
      <c r="S386" s="41">
        <f ca="1">S384-S385</f>
        <v>0</v>
      </c>
      <c r="T386" s="41">
        <f ca="1">T384-T385</f>
        <v>0</v>
      </c>
      <c r="U386" s="41">
        <f ca="1">U384-U385</f>
        <v>0</v>
      </c>
      <c r="V386" s="41">
        <f ca="1">V384-V385</f>
        <v>0</v>
      </c>
      <c r="W386" s="41">
        <f ca="1">W384-W385</f>
        <v>0</v>
      </c>
      <c r="X386" s="152"/>
      <c r="Y386" s="21"/>
      <c r="Z386" s="21"/>
    </row>
    <row r="387" spans="1:26" ht="15.75" customHeight="1" x14ac:dyDescent="0.45">
      <c r="A387" s="140" t="s">
        <v>383</v>
      </c>
      <c r="B387" s="140">
        <f>INDEX('Program Inputs'!$B$9:$B$28,MATCH(A387,'Program Inputs'!$A$9:$A$28,0))</f>
        <v>0</v>
      </c>
      <c r="C387" s="141" t="s">
        <v>91</v>
      </c>
      <c r="D387" s="142">
        <f>SUMIFS('Program Inputs'!$C:$C,'Program Inputs'!$A:$A,'Program Qtrly'!$A387)/4</f>
        <v>0</v>
      </c>
      <c r="E387" s="142">
        <f>SUMIFS('Program Inputs'!$C:$C,'Program Inputs'!$A:$A,'Program Qtrly'!$A387)/4</f>
        <v>0</v>
      </c>
      <c r="F387" s="142">
        <f>SUMIFS('Program Inputs'!$C:$C,'Program Inputs'!$A:$A,'Program Qtrly'!$A387)/4</f>
        <v>0</v>
      </c>
      <c r="G387" s="142">
        <f>SUMIFS('Program Inputs'!$C:$C,'Program Inputs'!$A:$A,'Program Qtrly'!$A387)/4</f>
        <v>0</v>
      </c>
      <c r="H387" s="142">
        <f>SUMIFS('Program Inputs'!$D:$D,'Program Inputs'!$A:$A,'Program Qtrly'!$A387)/4</f>
        <v>0</v>
      </c>
      <c r="I387" s="142">
        <f>SUMIFS('Program Inputs'!$D:$D,'Program Inputs'!$A:$A,'Program Qtrly'!$A387)/4</f>
        <v>0</v>
      </c>
      <c r="J387" s="142">
        <f>SUMIFS('Program Inputs'!$D:$D,'Program Inputs'!$A:$A,'Program Qtrly'!$A387)/4</f>
        <v>0</v>
      </c>
      <c r="K387" s="142">
        <f>SUMIFS('Program Inputs'!$D:$D,'Program Inputs'!$A:$A,'Program Qtrly'!$A387)/4</f>
        <v>0</v>
      </c>
      <c r="L387" s="142">
        <f>SUMIFS('Program Inputs'!$E:$E,'Program Inputs'!$A:$A,'Program Qtrly'!$A387)/4</f>
        <v>0</v>
      </c>
      <c r="M387" s="142">
        <f>SUMIFS('Program Inputs'!$E:$E,'Program Inputs'!$A:$A,'Program Qtrly'!$A387)/4</f>
        <v>0</v>
      </c>
      <c r="N387" s="142">
        <f>SUMIFS('Program Inputs'!$E:$E,'Program Inputs'!$A:$A,'Program Qtrly'!$A387)/4</f>
        <v>0</v>
      </c>
      <c r="O387" s="142">
        <f>SUMIFS('Program Inputs'!$E:$E,'Program Inputs'!$A:$A,'Program Qtrly'!$A387)/4</f>
        <v>0</v>
      </c>
      <c r="P387" s="142">
        <f>SUMIFS('Program Inputs'!$F:$F,'Program Inputs'!$A:$A,'Program Qtrly'!$A387)/4</f>
        <v>0</v>
      </c>
      <c r="Q387" s="142">
        <f>SUMIFS('Program Inputs'!$F:$F,'Program Inputs'!$A:$A,'Program Qtrly'!$A387)/4</f>
        <v>0</v>
      </c>
      <c r="R387" s="142">
        <f>SUMIFS('Program Inputs'!$F:$F,'Program Inputs'!$A:$A,'Program Qtrly'!$A387)/4</f>
        <v>0</v>
      </c>
      <c r="S387" s="142">
        <f>SUMIFS('Program Inputs'!$F:$F,'Program Inputs'!$A:$A,'Program Qtrly'!$A387)/4</f>
        <v>0</v>
      </c>
      <c r="T387" s="142">
        <f>SUMIFS('Program Inputs'!$G:$G,'Program Inputs'!$A:$A,'Program Qtrly'!$A387)/4</f>
        <v>0</v>
      </c>
      <c r="U387" s="142">
        <f>SUMIFS('Program Inputs'!$G:$G,'Program Inputs'!$A:$A,'Program Qtrly'!$A387)/4</f>
        <v>0</v>
      </c>
      <c r="V387" s="142">
        <f>SUMIFS('Program Inputs'!$G:$G,'Program Inputs'!$A:$A,'Program Qtrly'!$A387)/4</f>
        <v>0</v>
      </c>
      <c r="W387" s="142">
        <f>SUMIFS('Program Inputs'!$G:$G,'Program Inputs'!$A:$A,'Program Qtrly'!$A387)/4</f>
        <v>0</v>
      </c>
      <c r="X387" s="21"/>
      <c r="Y387" s="21"/>
      <c r="Z387" s="21"/>
    </row>
    <row r="388" spans="1:26" ht="15.75" customHeight="1" x14ac:dyDescent="0.45">
      <c r="A388" s="62" t="s">
        <v>383</v>
      </c>
      <c r="B388" s="62">
        <f>INDEX('Program Inputs'!$B$9:$B$28,MATCH(A388,'Program Inputs'!$A$9:$A$28,0))</f>
        <v>0</v>
      </c>
      <c r="C388" s="29" t="s">
        <v>92</v>
      </c>
      <c r="D388" s="31">
        <f>SUMIFS('Program Inputs'!$H:$H,'Program Inputs'!$A:$A,'Program Qtrly'!$A388)</f>
        <v>0</v>
      </c>
      <c r="E388" s="31">
        <f>D388</f>
        <v>0</v>
      </c>
      <c r="F388" s="31">
        <f>E388</f>
        <v>0</v>
      </c>
      <c r="G388" s="31">
        <f>F388</f>
        <v>0</v>
      </c>
      <c r="H388" s="31">
        <f>G388</f>
        <v>0</v>
      </c>
      <c r="I388" s="31">
        <f>H388</f>
        <v>0</v>
      </c>
      <c r="J388" s="31">
        <f>I388</f>
        <v>0</v>
      </c>
      <c r="K388" s="31">
        <f>J388</f>
        <v>0</v>
      </c>
      <c r="L388" s="31">
        <f>K388</f>
        <v>0</v>
      </c>
      <c r="M388" s="31">
        <f>L388</f>
        <v>0</v>
      </c>
      <c r="N388" s="31">
        <f>M388</f>
        <v>0</v>
      </c>
      <c r="O388" s="31">
        <f>N388</f>
        <v>0</v>
      </c>
      <c r="P388" s="31">
        <f>O388</f>
        <v>0</v>
      </c>
      <c r="Q388" s="31">
        <f>P388</f>
        <v>0</v>
      </c>
      <c r="R388" s="31">
        <f>Q388</f>
        <v>0</v>
      </c>
      <c r="S388" s="31">
        <f>R388</f>
        <v>0</v>
      </c>
      <c r="T388" s="31">
        <f>S388</f>
        <v>0</v>
      </c>
      <c r="U388" s="31">
        <f>T388</f>
        <v>0</v>
      </c>
      <c r="V388" s="31">
        <f>U388</f>
        <v>0</v>
      </c>
      <c r="W388" s="31">
        <f>V388</f>
        <v>0</v>
      </c>
      <c r="X388" s="21"/>
      <c r="Y388" s="21"/>
      <c r="Z388" s="21"/>
    </row>
    <row r="389" spans="1:26" ht="15.75" customHeight="1" x14ac:dyDescent="0.45">
      <c r="A389" s="62" t="s">
        <v>383</v>
      </c>
      <c r="B389" s="62">
        <f>INDEX('Program Inputs'!$B$9:$B$28,MATCH(A389,'Program Inputs'!$A$9:$A$28,0))</f>
        <v>0</v>
      </c>
      <c r="C389" s="43" t="s">
        <v>96</v>
      </c>
      <c r="D389" s="31">
        <f>SUMIFS('Program Inputs'!$I:$I,'Program Inputs'!$A:$A,'Program Qtrly'!$A389)</f>
        <v>0</v>
      </c>
      <c r="E389" s="31">
        <f>D389</f>
        <v>0</v>
      </c>
      <c r="F389" s="31">
        <f>E389</f>
        <v>0</v>
      </c>
      <c r="G389" s="31">
        <f>F389</f>
        <v>0</v>
      </c>
      <c r="H389" s="31">
        <f>G389</f>
        <v>0</v>
      </c>
      <c r="I389" s="31">
        <f>H389</f>
        <v>0</v>
      </c>
      <c r="J389" s="31">
        <f>I389</f>
        <v>0</v>
      </c>
      <c r="K389" s="31">
        <f>J389</f>
        <v>0</v>
      </c>
      <c r="L389" s="31">
        <f>K389</f>
        <v>0</v>
      </c>
      <c r="M389" s="31">
        <f>L389</f>
        <v>0</v>
      </c>
      <c r="N389" s="31">
        <f>M389</f>
        <v>0</v>
      </c>
      <c r="O389" s="31">
        <f>N389</f>
        <v>0</v>
      </c>
      <c r="P389" s="31">
        <f>O389</f>
        <v>0</v>
      </c>
      <c r="Q389" s="31">
        <f>P389</f>
        <v>0</v>
      </c>
      <c r="R389" s="31">
        <f>Q389</f>
        <v>0</v>
      </c>
      <c r="S389" s="31">
        <f>R389</f>
        <v>0</v>
      </c>
      <c r="T389" s="31">
        <f>S389</f>
        <v>0</v>
      </c>
      <c r="U389" s="31">
        <f>T389</f>
        <v>0</v>
      </c>
      <c r="V389" s="31">
        <f>U389</f>
        <v>0</v>
      </c>
      <c r="W389" s="31">
        <f>V389</f>
        <v>0</v>
      </c>
      <c r="X389" s="21"/>
      <c r="Y389" s="21"/>
      <c r="Z389" s="21"/>
    </row>
    <row r="390" spans="1:26" ht="15.75" customHeight="1" x14ac:dyDescent="0.45">
      <c r="A390" s="62" t="s">
        <v>383</v>
      </c>
      <c r="B390" s="62">
        <f>INDEX('Program Inputs'!$B$9:$B$28,MATCH(A390,'Program Inputs'!$A$9:$A$28,0))</f>
        <v>0</v>
      </c>
      <c r="C390" s="43" t="s">
        <v>166</v>
      </c>
      <c r="D390" s="31">
        <f>SUMIFS('Program Inputs'!$J:$J,'Program Inputs'!$A:$A,'Program Qtrly'!$A390)</f>
        <v>0</v>
      </c>
      <c r="E390" s="31">
        <f>D390</f>
        <v>0</v>
      </c>
      <c r="F390" s="31">
        <f>E390</f>
        <v>0</v>
      </c>
      <c r="G390" s="31">
        <f>F390</f>
        <v>0</v>
      </c>
      <c r="H390" s="31">
        <f>G390</f>
        <v>0</v>
      </c>
      <c r="I390" s="31">
        <f>H390</f>
        <v>0</v>
      </c>
      <c r="J390" s="31">
        <f>I390</f>
        <v>0</v>
      </c>
      <c r="K390" s="31">
        <f>J390</f>
        <v>0</v>
      </c>
      <c r="L390" s="31">
        <f>K390</f>
        <v>0</v>
      </c>
      <c r="M390" s="31">
        <f>L390</f>
        <v>0</v>
      </c>
      <c r="N390" s="31">
        <f>M390</f>
        <v>0</v>
      </c>
      <c r="O390" s="31">
        <f>N390</f>
        <v>0</v>
      </c>
      <c r="P390" s="31">
        <f>O390</f>
        <v>0</v>
      </c>
      <c r="Q390" s="31">
        <f>P390</f>
        <v>0</v>
      </c>
      <c r="R390" s="31">
        <f>Q390</f>
        <v>0</v>
      </c>
      <c r="S390" s="31">
        <f>R390</f>
        <v>0</v>
      </c>
      <c r="T390" s="31">
        <f>S390</f>
        <v>0</v>
      </c>
      <c r="U390" s="31">
        <f>T390</f>
        <v>0</v>
      </c>
      <c r="V390" s="31">
        <f>U390</f>
        <v>0</v>
      </c>
      <c r="W390" s="31">
        <f>V390</f>
        <v>0</v>
      </c>
      <c r="X390" s="21"/>
      <c r="Y390" s="21"/>
      <c r="Z390" s="21"/>
    </row>
    <row r="391" spans="1:26" ht="15.75" customHeight="1" x14ac:dyDescent="0.45">
      <c r="A391" s="62" t="s">
        <v>383</v>
      </c>
      <c r="B391" s="62">
        <f>INDEX('Program Inputs'!$B$9:$B$28,MATCH(A391,'Program Inputs'!$A$9:$A$28,0))</f>
        <v>0</v>
      </c>
      <c r="C391" s="29" t="s">
        <v>27</v>
      </c>
      <c r="D391" s="31">
        <f>SUMIFS('Program Inputs'!$K:$K,'Program Inputs'!$A:$A,'Program Qtrly'!$A391)</f>
        <v>0.05</v>
      </c>
      <c r="E391" s="31">
        <f>D391</f>
        <v>0.05</v>
      </c>
      <c r="F391" s="31">
        <f>E391</f>
        <v>0.05</v>
      </c>
      <c r="G391" s="31">
        <f>F391</f>
        <v>0.05</v>
      </c>
      <c r="H391" s="31">
        <f>G391</f>
        <v>0.05</v>
      </c>
      <c r="I391" s="31">
        <f>H391</f>
        <v>0.05</v>
      </c>
      <c r="J391" s="31">
        <f>I391</f>
        <v>0.05</v>
      </c>
      <c r="K391" s="31">
        <f>J391</f>
        <v>0.05</v>
      </c>
      <c r="L391" s="31">
        <f>K391</f>
        <v>0.05</v>
      </c>
      <c r="M391" s="31">
        <f>L391</f>
        <v>0.05</v>
      </c>
      <c r="N391" s="31">
        <f>M391</f>
        <v>0.05</v>
      </c>
      <c r="O391" s="31">
        <f>N391</f>
        <v>0.05</v>
      </c>
      <c r="P391" s="31">
        <f>O391</f>
        <v>0.05</v>
      </c>
      <c r="Q391" s="31">
        <f>P391</f>
        <v>0.05</v>
      </c>
      <c r="R391" s="31">
        <f>Q391</f>
        <v>0.05</v>
      </c>
      <c r="S391" s="31">
        <f>R391</f>
        <v>0.05</v>
      </c>
      <c r="T391" s="31">
        <f>S391</f>
        <v>0.05</v>
      </c>
      <c r="U391" s="31">
        <f>T391</f>
        <v>0.05</v>
      </c>
      <c r="V391" s="31">
        <f>U391</f>
        <v>0.05</v>
      </c>
      <c r="W391" s="31">
        <f>V391</f>
        <v>0.05</v>
      </c>
      <c r="X391" s="21"/>
      <c r="Y391" s="21"/>
      <c r="Z391" s="21"/>
    </row>
    <row r="392" spans="1:26" ht="15.75" customHeight="1" x14ac:dyDescent="0.45">
      <c r="A392" s="62" t="s">
        <v>383</v>
      </c>
      <c r="B392" s="62">
        <f>INDEX('Program Inputs'!$B$9:$B$28,MATCH(A392,'Program Inputs'!$A$9:$A$28,0))</f>
        <v>0</v>
      </c>
      <c r="C392" s="43" t="s">
        <v>165</v>
      </c>
      <c r="D392" s="114">
        <f>D390+D391</f>
        <v>0.05</v>
      </c>
      <c r="E392" s="114">
        <f>E390+E391</f>
        <v>0.05</v>
      </c>
      <c r="F392" s="114">
        <f>F390+F391</f>
        <v>0.05</v>
      </c>
      <c r="G392" s="114">
        <f>G390+G391</f>
        <v>0.05</v>
      </c>
      <c r="H392" s="114">
        <f>H390+H391</f>
        <v>0.05</v>
      </c>
      <c r="I392" s="114">
        <f>I390+I391</f>
        <v>0.05</v>
      </c>
      <c r="J392" s="114">
        <f>J390+J391</f>
        <v>0.05</v>
      </c>
      <c r="K392" s="114">
        <f>K390+K391</f>
        <v>0.05</v>
      </c>
      <c r="L392" s="114">
        <f>L390+L391</f>
        <v>0.05</v>
      </c>
      <c r="M392" s="114">
        <f>M390+M391</f>
        <v>0.05</v>
      </c>
      <c r="N392" s="114">
        <f>N390+N391</f>
        <v>0.05</v>
      </c>
      <c r="O392" s="114">
        <f>O390+O391</f>
        <v>0.05</v>
      </c>
      <c r="P392" s="114">
        <f>P390+P391</f>
        <v>0.05</v>
      </c>
      <c r="Q392" s="114">
        <f>Q390+Q391</f>
        <v>0.05</v>
      </c>
      <c r="R392" s="114">
        <f>R390+R391</f>
        <v>0.05</v>
      </c>
      <c r="S392" s="114">
        <f>S390+S391</f>
        <v>0.05</v>
      </c>
      <c r="T392" s="114">
        <f>T390+T391</f>
        <v>0.05</v>
      </c>
      <c r="U392" s="114">
        <f>U390+U391</f>
        <v>0.05</v>
      </c>
      <c r="V392" s="114">
        <f>V390+V391</f>
        <v>0.05</v>
      </c>
      <c r="W392" s="114">
        <f>W390+W391</f>
        <v>0.05</v>
      </c>
      <c r="X392" s="21"/>
      <c r="Y392" s="21"/>
      <c r="Z392" s="21"/>
    </row>
    <row r="393" spans="1:26" ht="15.75" customHeight="1" x14ac:dyDescent="0.45">
      <c r="A393" s="62" t="s">
        <v>383</v>
      </c>
      <c r="B393" s="62">
        <f>INDEX('Program Inputs'!$B$9:$B$28,MATCH(A393,'Program Inputs'!$A$9:$A$28,0))</f>
        <v>0</v>
      </c>
      <c r="C393" s="43" t="s">
        <v>168</v>
      </c>
      <c r="D393" s="41">
        <f>D387*(1-D389)*D390</f>
        <v>0</v>
      </c>
      <c r="E393" s="41">
        <f>E387*(1-E389)*E390</f>
        <v>0</v>
      </c>
      <c r="F393" s="41">
        <f>F387*(1-F389)*F390</f>
        <v>0</v>
      </c>
      <c r="G393" s="41">
        <f>G387*(1-G389)*G390</f>
        <v>0</v>
      </c>
      <c r="H393" s="41">
        <f>H387*(1-H389)*H390</f>
        <v>0</v>
      </c>
      <c r="I393" s="41">
        <f>I387*(1-I389)*I390</f>
        <v>0</v>
      </c>
      <c r="J393" s="41">
        <f>J387*(1-J389)*J390</f>
        <v>0</v>
      </c>
      <c r="K393" s="41">
        <f>K387*(1-K389)*K390</f>
        <v>0</v>
      </c>
      <c r="L393" s="41">
        <f>L387*(1-L389)*L390</f>
        <v>0</v>
      </c>
      <c r="M393" s="41">
        <f>M387*(1-M389)*M390</f>
        <v>0</v>
      </c>
      <c r="N393" s="41">
        <f>N387*(1-N389)*N390</f>
        <v>0</v>
      </c>
      <c r="O393" s="41">
        <f>O387*(1-O389)*O390</f>
        <v>0</v>
      </c>
      <c r="P393" s="41">
        <f>P387*(1-P389)*P390</f>
        <v>0</v>
      </c>
      <c r="Q393" s="41">
        <f>Q387*(1-Q389)*Q390</f>
        <v>0</v>
      </c>
      <c r="R393" s="41">
        <f>R387*(1-R389)*R390</f>
        <v>0</v>
      </c>
      <c r="S393" s="41">
        <f>S387*(1-S389)*S390</f>
        <v>0</v>
      </c>
      <c r="T393" s="41">
        <f>T387*(1-T389)*T390</f>
        <v>0</v>
      </c>
      <c r="U393" s="41">
        <f>U387*(1-U389)*U390</f>
        <v>0</v>
      </c>
      <c r="V393" s="41">
        <f>V387*(1-V389)*V390</f>
        <v>0</v>
      </c>
      <c r="W393" s="41">
        <f>W387*(1-W389)*W390</f>
        <v>0</v>
      </c>
      <c r="X393" s="21"/>
      <c r="Y393" s="21"/>
      <c r="Z393" s="21"/>
    </row>
    <row r="394" spans="1:26" ht="15.75" customHeight="1" x14ac:dyDescent="0.45">
      <c r="A394" s="62" t="s">
        <v>383</v>
      </c>
      <c r="B394" s="62">
        <f>INDEX('Program Inputs'!$B$9:$B$28,MATCH(A394,'Program Inputs'!$A$9:$A$28,0))</f>
        <v>0</v>
      </c>
      <c r="C394" s="43" t="s">
        <v>167</v>
      </c>
      <c r="D394" s="41">
        <f>D391*D396</f>
        <v>0</v>
      </c>
      <c r="E394" s="41">
        <f>E391*E396</f>
        <v>0</v>
      </c>
      <c r="F394" s="41">
        <f>F391*F396</f>
        <v>0</v>
      </c>
      <c r="G394" s="41">
        <f>G391*G396</f>
        <v>0</v>
      </c>
      <c r="H394" s="41">
        <f>H391*H396</f>
        <v>0</v>
      </c>
      <c r="I394" s="41">
        <f>I391*I396</f>
        <v>0</v>
      </c>
      <c r="J394" s="41">
        <f>J391*J396</f>
        <v>0</v>
      </c>
      <c r="K394" s="41">
        <f>K391*K396</f>
        <v>0</v>
      </c>
      <c r="L394" s="41">
        <f>L391*L396</f>
        <v>0</v>
      </c>
      <c r="M394" s="41">
        <f>M391*M396</f>
        <v>0</v>
      </c>
      <c r="N394" s="41">
        <f>N391*N396</f>
        <v>0</v>
      </c>
      <c r="O394" s="41">
        <f>O391*O396</f>
        <v>0</v>
      </c>
      <c r="P394" s="41">
        <f>P391*P396</f>
        <v>0</v>
      </c>
      <c r="Q394" s="41">
        <f>Q391*Q396</f>
        <v>0</v>
      </c>
      <c r="R394" s="41">
        <f>R391*R396</f>
        <v>0</v>
      </c>
      <c r="S394" s="41">
        <f>S391*S396</f>
        <v>0</v>
      </c>
      <c r="T394" s="41">
        <f>T391*T396</f>
        <v>0</v>
      </c>
      <c r="U394" s="41">
        <f>U391*U396</f>
        <v>0</v>
      </c>
      <c r="V394" s="41">
        <f>V391*V396</f>
        <v>0</v>
      </c>
      <c r="W394" s="41">
        <f>W391*W396</f>
        <v>0</v>
      </c>
      <c r="X394" s="21"/>
      <c r="Y394" s="21"/>
      <c r="Z394" s="21"/>
    </row>
    <row r="395" spans="1:26" ht="15.75" customHeight="1" x14ac:dyDescent="0.45">
      <c r="A395" s="62" t="s">
        <v>383</v>
      </c>
      <c r="B395" s="62">
        <f>INDEX('Program Inputs'!$B$9:$B$28,MATCH(A395,'Program Inputs'!$A$9:$A$28,0))</f>
        <v>0</v>
      </c>
      <c r="C395" s="43" t="s">
        <v>99</v>
      </c>
      <c r="D395" s="41">
        <f>D387*(1-D389)</f>
        <v>0</v>
      </c>
      <c r="E395" s="41">
        <f>E387*(1-E389)</f>
        <v>0</v>
      </c>
      <c r="F395" s="41">
        <f>F387*(1-F389)</f>
        <v>0</v>
      </c>
      <c r="G395" s="41">
        <f>G387*(1-G389)</f>
        <v>0</v>
      </c>
      <c r="H395" s="41">
        <f>H387*(1-H389)</f>
        <v>0</v>
      </c>
      <c r="I395" s="41">
        <f>I387*(1-I389)</f>
        <v>0</v>
      </c>
      <c r="J395" s="41">
        <f>J387*(1-J389)</f>
        <v>0</v>
      </c>
      <c r="K395" s="41">
        <f>K387*(1-K389)</f>
        <v>0</v>
      </c>
      <c r="L395" s="41">
        <f>L387*(1-L389)</f>
        <v>0</v>
      </c>
      <c r="M395" s="41">
        <f>M387*(1-M389)</f>
        <v>0</v>
      </c>
      <c r="N395" s="41">
        <f>N387*(1-N389)</f>
        <v>0</v>
      </c>
      <c r="O395" s="41">
        <f>O387*(1-O389)</f>
        <v>0</v>
      </c>
      <c r="P395" s="41">
        <f>P387*(1-P389)</f>
        <v>0</v>
      </c>
      <c r="Q395" s="41">
        <f>Q387*(1-Q389)</f>
        <v>0</v>
      </c>
      <c r="R395" s="41">
        <f>R387*(1-R389)</f>
        <v>0</v>
      </c>
      <c r="S395" s="41">
        <f>S387*(1-S389)</f>
        <v>0</v>
      </c>
      <c r="T395" s="41">
        <f>T387*(1-T389)</f>
        <v>0</v>
      </c>
      <c r="U395" s="41">
        <f>U387*(1-U389)</f>
        <v>0</v>
      </c>
      <c r="V395" s="41">
        <f>V387*(1-V389)</f>
        <v>0</v>
      </c>
      <c r="W395" s="41">
        <f>W387*(1-W389)</f>
        <v>0</v>
      </c>
      <c r="X395" s="21"/>
      <c r="Y395" s="21"/>
      <c r="Z395" s="21"/>
    </row>
    <row r="396" spans="1:26" ht="15.75" customHeight="1" x14ac:dyDescent="0.45">
      <c r="A396" s="62" t="s">
        <v>383</v>
      </c>
      <c r="B396" s="62">
        <f>INDEX('Program Inputs'!$B$9:$B$28,MATCH(A396,'Program Inputs'!$A$9:$A$28,0))</f>
        <v>0</v>
      </c>
      <c r="C396" s="22" t="s">
        <v>527</v>
      </c>
      <c r="D396" s="32">
        <f>D387*D389</f>
        <v>0</v>
      </c>
      <c r="E396" s="32">
        <f>E387*E389</f>
        <v>0</v>
      </c>
      <c r="F396" s="32">
        <f>F387*F389</f>
        <v>0</v>
      </c>
      <c r="G396" s="32">
        <f>G387*G389</f>
        <v>0</v>
      </c>
      <c r="H396" s="32">
        <f>H387*H389</f>
        <v>0</v>
      </c>
      <c r="I396" s="32">
        <f>I387*I389</f>
        <v>0</v>
      </c>
      <c r="J396" s="32">
        <f>J387*J389</f>
        <v>0</v>
      </c>
      <c r="K396" s="32">
        <f>K387*K389</f>
        <v>0</v>
      </c>
      <c r="L396" s="32">
        <f>L387*L389</f>
        <v>0</v>
      </c>
      <c r="M396" s="32">
        <f>M387*M389</f>
        <v>0</v>
      </c>
      <c r="N396" s="32">
        <f>N387*N389</f>
        <v>0</v>
      </c>
      <c r="O396" s="32">
        <f>O387*O389</f>
        <v>0</v>
      </c>
      <c r="P396" s="32">
        <f>P387*P389</f>
        <v>0</v>
      </c>
      <c r="Q396" s="32">
        <f>Q387*Q389</f>
        <v>0</v>
      </c>
      <c r="R396" s="32">
        <f>R387*R389</f>
        <v>0</v>
      </c>
      <c r="S396" s="32">
        <f>S387*S389</f>
        <v>0</v>
      </c>
      <c r="T396" s="32">
        <f>T387*T389</f>
        <v>0</v>
      </c>
      <c r="U396" s="32">
        <f>U387*U389</f>
        <v>0</v>
      </c>
      <c r="V396" s="32">
        <f>V387*V389</f>
        <v>0</v>
      </c>
      <c r="W396" s="32">
        <f>W387*W389</f>
        <v>0</v>
      </c>
      <c r="X396" s="21"/>
      <c r="Y396" s="21"/>
      <c r="Z396" s="21"/>
    </row>
    <row r="397" spans="1:26" ht="15.75" customHeight="1" x14ac:dyDescent="0.45">
      <c r="A397" s="62" t="s">
        <v>383</v>
      </c>
      <c r="B397" s="62">
        <f>INDEX('Program Inputs'!$B$9:$B$28,MATCH(A397,'Program Inputs'!$A$9:$A$28,0))</f>
        <v>0</v>
      </c>
      <c r="C397" s="22" t="s">
        <v>93</v>
      </c>
      <c r="D397" s="40">
        <f ca="1">'Prem Earn'!X348</f>
        <v>0</v>
      </c>
      <c r="E397" s="40">
        <f ca="1">'Prem Earn'!Y348</f>
        <v>0</v>
      </c>
      <c r="F397" s="40">
        <f ca="1">'Prem Earn'!Z348</f>
        <v>0</v>
      </c>
      <c r="G397" s="40">
        <f ca="1">'Prem Earn'!AA348</f>
        <v>0</v>
      </c>
      <c r="H397" s="40">
        <f ca="1">'Prem Earn'!AB348</f>
        <v>0</v>
      </c>
      <c r="I397" s="40">
        <f ca="1">'Prem Earn'!AC348</f>
        <v>0</v>
      </c>
      <c r="J397" s="40">
        <f ca="1">'Prem Earn'!AD348</f>
        <v>0</v>
      </c>
      <c r="K397" s="40">
        <f ca="1">'Prem Earn'!AE348</f>
        <v>0</v>
      </c>
      <c r="L397" s="40">
        <f ca="1">'Prem Earn'!AF348</f>
        <v>0</v>
      </c>
      <c r="M397" s="40">
        <f ca="1">'Prem Earn'!AG348</f>
        <v>0</v>
      </c>
      <c r="N397" s="40">
        <f ca="1">'Prem Earn'!AH348</f>
        <v>0</v>
      </c>
      <c r="O397" s="40">
        <f ca="1">'Prem Earn'!AI348</f>
        <v>0</v>
      </c>
      <c r="P397" s="40">
        <f ca="1">'Prem Earn'!AJ348</f>
        <v>0</v>
      </c>
      <c r="Q397" s="40">
        <f ca="1">'Prem Earn'!AK348</f>
        <v>0</v>
      </c>
      <c r="R397" s="40">
        <f ca="1">'Prem Earn'!AL348</f>
        <v>0</v>
      </c>
      <c r="S397" s="40">
        <f ca="1">'Prem Earn'!AM348</f>
        <v>0</v>
      </c>
      <c r="T397" s="40">
        <f ca="1">'Prem Earn'!AN348</f>
        <v>0</v>
      </c>
      <c r="U397" s="40">
        <f ca="1">'Prem Earn'!AO348</f>
        <v>0</v>
      </c>
      <c r="V397" s="40">
        <f ca="1">'Prem Earn'!AP348</f>
        <v>0</v>
      </c>
      <c r="W397" s="40">
        <f ca="1">'Prem Earn'!AQ348</f>
        <v>0</v>
      </c>
      <c r="X397" s="21"/>
      <c r="Y397" s="21"/>
      <c r="Z397" s="21"/>
    </row>
    <row r="398" spans="1:26" ht="15.75" customHeight="1" x14ac:dyDescent="0.45">
      <c r="A398" s="62" t="s">
        <v>383</v>
      </c>
      <c r="B398" s="62">
        <f>INDEX('Program Inputs'!$B$9:$B$28,MATCH(A398,'Program Inputs'!$A$9:$A$28,0))</f>
        <v>0</v>
      </c>
      <c r="C398" s="42" t="s">
        <v>522</v>
      </c>
      <c r="D398" s="41">
        <f>SUM($D387:D387)</f>
        <v>0</v>
      </c>
      <c r="E398" s="41">
        <f>SUM($D387:E387)</f>
        <v>0</v>
      </c>
      <c r="F398" s="41">
        <f>SUM($D387:F387)</f>
        <v>0</v>
      </c>
      <c r="G398" s="41">
        <f>SUM($D387:G387)</f>
        <v>0</v>
      </c>
      <c r="H398" s="41">
        <f>SUM($D387:H387)</f>
        <v>0</v>
      </c>
      <c r="I398" s="41">
        <f>SUM($D387:I387)</f>
        <v>0</v>
      </c>
      <c r="J398" s="41">
        <f>SUM($D387:J387)</f>
        <v>0</v>
      </c>
      <c r="K398" s="41">
        <f>SUM($D387:K387)</f>
        <v>0</v>
      </c>
      <c r="L398" s="41">
        <f>SUM($D387:L387)</f>
        <v>0</v>
      </c>
      <c r="M398" s="41">
        <f>SUM($D387:M387)</f>
        <v>0</v>
      </c>
      <c r="N398" s="41">
        <f>SUM($D387:N387)</f>
        <v>0</v>
      </c>
      <c r="O398" s="41">
        <f>SUM($D387:O387)</f>
        <v>0</v>
      </c>
      <c r="P398" s="41">
        <f>SUM($D387:P387)</f>
        <v>0</v>
      </c>
      <c r="Q398" s="41">
        <f>SUM($D387:Q387)</f>
        <v>0</v>
      </c>
      <c r="R398" s="41">
        <f>SUM($D387:R387)</f>
        <v>0</v>
      </c>
      <c r="S398" s="41">
        <f>SUM($D387:S387)</f>
        <v>0</v>
      </c>
      <c r="T398" s="41">
        <f>SUM($D387:T387)</f>
        <v>0</v>
      </c>
      <c r="U398" s="41">
        <f>SUM($D387:U387)</f>
        <v>0</v>
      </c>
      <c r="V398" s="41">
        <f>SUM($D387:V387)</f>
        <v>0</v>
      </c>
      <c r="W398" s="41">
        <f>SUM($D387:W387)</f>
        <v>0</v>
      </c>
      <c r="X398" s="21"/>
      <c r="Y398" s="21"/>
      <c r="Z398" s="21"/>
    </row>
    <row r="399" spans="1:26" ht="15.75" customHeight="1" x14ac:dyDescent="0.45">
      <c r="A399" s="62" t="s">
        <v>383</v>
      </c>
      <c r="B399" s="62">
        <f>INDEX('Program Inputs'!$B$9:$B$28,MATCH(A399,'Program Inputs'!$A$9:$A$28,0))</f>
        <v>0</v>
      </c>
      <c r="C399" s="42" t="s">
        <v>523</v>
      </c>
      <c r="D399" s="41">
        <f ca="1">SUM($D397:D397)</f>
        <v>0</v>
      </c>
      <c r="E399" s="41">
        <f ca="1">SUM($D397:E397)</f>
        <v>0</v>
      </c>
      <c r="F399" s="41">
        <f ca="1">SUM($D397:F397)</f>
        <v>0</v>
      </c>
      <c r="G399" s="41">
        <f ca="1">SUM($D397:G397)</f>
        <v>0</v>
      </c>
      <c r="H399" s="41">
        <f ca="1">SUM($D397:H397)</f>
        <v>0</v>
      </c>
      <c r="I399" s="41">
        <f ca="1">SUM($D397:I397)</f>
        <v>0</v>
      </c>
      <c r="J399" s="41">
        <f ca="1">SUM($D397:J397)</f>
        <v>0</v>
      </c>
      <c r="K399" s="41">
        <f ca="1">SUM($D397:K397)</f>
        <v>0</v>
      </c>
      <c r="L399" s="41">
        <f ca="1">SUM($D397:L397)</f>
        <v>0</v>
      </c>
      <c r="M399" s="41">
        <f ca="1">SUM($D397:M397)</f>
        <v>0</v>
      </c>
      <c r="N399" s="41">
        <f ca="1">SUM($D397:N397)</f>
        <v>0</v>
      </c>
      <c r="O399" s="41">
        <f ca="1">SUM($D397:O397)</f>
        <v>0</v>
      </c>
      <c r="P399" s="41">
        <f ca="1">SUM($D397:P397)</f>
        <v>0</v>
      </c>
      <c r="Q399" s="41">
        <f ca="1">SUM($D397:Q397)</f>
        <v>0</v>
      </c>
      <c r="R399" s="41">
        <f ca="1">SUM($D397:R397)</f>
        <v>0</v>
      </c>
      <c r="S399" s="41">
        <f ca="1">SUM($D397:S397)</f>
        <v>0</v>
      </c>
      <c r="T399" s="41">
        <f ca="1">SUM($D397:T397)</f>
        <v>0</v>
      </c>
      <c r="U399" s="41">
        <f ca="1">SUM($D397:U397)</f>
        <v>0</v>
      </c>
      <c r="V399" s="41">
        <f ca="1">SUM($D397:V397)</f>
        <v>0</v>
      </c>
      <c r="W399" s="41">
        <f ca="1">SUM($D397:W397)</f>
        <v>0</v>
      </c>
      <c r="X399" s="21"/>
      <c r="Y399" s="21"/>
      <c r="Z399" s="21"/>
    </row>
    <row r="400" spans="1:26" ht="15.75" customHeight="1" x14ac:dyDescent="0.45">
      <c r="A400" s="62" t="s">
        <v>383</v>
      </c>
      <c r="B400" s="62">
        <f>INDEX('Program Inputs'!$B$9:$B$28,MATCH(A400,'Program Inputs'!$A$9:$A$28,0))</f>
        <v>0</v>
      </c>
      <c r="C400" s="42" t="s">
        <v>525</v>
      </c>
      <c r="D400" s="41">
        <f ca="1">D398-D399</f>
        <v>0</v>
      </c>
      <c r="E400" s="41">
        <f ca="1">E398-E399</f>
        <v>0</v>
      </c>
      <c r="F400" s="41">
        <f ca="1">F398-F399</f>
        <v>0</v>
      </c>
      <c r="G400" s="41">
        <f ca="1">G398-G399</f>
        <v>0</v>
      </c>
      <c r="H400" s="41">
        <f ca="1">H398-H399</f>
        <v>0</v>
      </c>
      <c r="I400" s="41">
        <f ca="1">I398-I399</f>
        <v>0</v>
      </c>
      <c r="J400" s="41">
        <f ca="1">J398-J399</f>
        <v>0</v>
      </c>
      <c r="K400" s="41">
        <f ca="1">K398-K399</f>
        <v>0</v>
      </c>
      <c r="L400" s="41">
        <f ca="1">L398-L399</f>
        <v>0</v>
      </c>
      <c r="M400" s="41">
        <f ca="1">M398-M399</f>
        <v>0</v>
      </c>
      <c r="N400" s="41">
        <f ca="1">N398-N399</f>
        <v>0</v>
      </c>
      <c r="O400" s="41">
        <f ca="1">O398-O399</f>
        <v>0</v>
      </c>
      <c r="P400" s="41">
        <f ca="1">P398-P399</f>
        <v>0</v>
      </c>
      <c r="Q400" s="41">
        <f ca="1">Q398-Q399</f>
        <v>0</v>
      </c>
      <c r="R400" s="41">
        <f ca="1">R398-R399</f>
        <v>0</v>
      </c>
      <c r="S400" s="41">
        <f ca="1">S398-S399</f>
        <v>0</v>
      </c>
      <c r="T400" s="41">
        <f ca="1">T398-T399</f>
        <v>0</v>
      </c>
      <c r="U400" s="41">
        <f ca="1">U398-U399</f>
        <v>0</v>
      </c>
      <c r="V400" s="41">
        <f ca="1">V398-V399</f>
        <v>0</v>
      </c>
      <c r="W400" s="41">
        <f ca="1">W398-W399</f>
        <v>0</v>
      </c>
      <c r="X400" s="152"/>
      <c r="Y400" s="21"/>
      <c r="Z400" s="21"/>
    </row>
    <row r="401" spans="1:26" ht="15.75" customHeight="1" x14ac:dyDescent="0.45">
      <c r="A401" s="62" t="s">
        <v>383</v>
      </c>
      <c r="B401" s="62">
        <f>INDEX('Program Inputs'!$B$9:$B$28,MATCH(A401,'Program Inputs'!$A$9:$A$28,0))</f>
        <v>0</v>
      </c>
      <c r="C401" s="42" t="s">
        <v>524</v>
      </c>
      <c r="D401" s="41">
        <f ca="1">D400-D406</f>
        <v>0</v>
      </c>
      <c r="E401" s="41">
        <f ca="1">E400-E406</f>
        <v>0</v>
      </c>
      <c r="F401" s="41">
        <f ca="1">F400-F406</f>
        <v>0</v>
      </c>
      <c r="G401" s="41">
        <f ca="1">G400-G406</f>
        <v>0</v>
      </c>
      <c r="H401" s="41">
        <f ca="1">H400-H406</f>
        <v>0</v>
      </c>
      <c r="I401" s="41">
        <f ca="1">I400-I406</f>
        <v>0</v>
      </c>
      <c r="J401" s="41">
        <f ca="1">J400-J406</f>
        <v>0</v>
      </c>
      <c r="K401" s="41">
        <f ca="1">K400-K406</f>
        <v>0</v>
      </c>
      <c r="L401" s="41">
        <f ca="1">L400-L406</f>
        <v>0</v>
      </c>
      <c r="M401" s="41">
        <f ca="1">M400-M406</f>
        <v>0</v>
      </c>
      <c r="N401" s="41">
        <f ca="1">N400-N406</f>
        <v>0</v>
      </c>
      <c r="O401" s="41">
        <f ca="1">O400-O406</f>
        <v>0</v>
      </c>
      <c r="P401" s="41">
        <f ca="1">P400-P406</f>
        <v>0</v>
      </c>
      <c r="Q401" s="41">
        <f ca="1">Q400-Q406</f>
        <v>0</v>
      </c>
      <c r="R401" s="41">
        <f ca="1">R400-R406</f>
        <v>0</v>
      </c>
      <c r="S401" s="41">
        <f ca="1">S400-S406</f>
        <v>0</v>
      </c>
      <c r="T401" s="41">
        <f ca="1">T400-T406</f>
        <v>0</v>
      </c>
      <c r="U401" s="41">
        <f ca="1">U400-U406</f>
        <v>0</v>
      </c>
      <c r="V401" s="41">
        <f ca="1">V400-V406</f>
        <v>0</v>
      </c>
      <c r="W401" s="41">
        <f ca="1">W400-W406</f>
        <v>0</v>
      </c>
      <c r="X401" s="152"/>
      <c r="Y401" s="21"/>
      <c r="Z401" s="21"/>
    </row>
    <row r="402" spans="1:26" ht="15.75" customHeight="1" x14ac:dyDescent="0.45">
      <c r="A402" s="62" t="s">
        <v>383</v>
      </c>
      <c r="B402" s="62">
        <f>INDEX('Program Inputs'!$B$9:$B$28,MATCH(A402,'Program Inputs'!$A$9:$A$28,0))</f>
        <v>0</v>
      </c>
      <c r="C402" s="42" t="s">
        <v>94</v>
      </c>
      <c r="D402" s="41">
        <f ca="1">'Prem Earn'!B348</f>
        <v>0</v>
      </c>
      <c r="E402" s="41">
        <f ca="1">'Prem Earn'!C348</f>
        <v>0</v>
      </c>
      <c r="F402" s="41">
        <f ca="1">'Prem Earn'!D348</f>
        <v>0</v>
      </c>
      <c r="G402" s="41">
        <f ca="1">'Prem Earn'!E348</f>
        <v>0</v>
      </c>
      <c r="H402" s="41">
        <f ca="1">'Prem Earn'!F348</f>
        <v>0</v>
      </c>
      <c r="I402" s="41">
        <f ca="1">'Prem Earn'!G348</f>
        <v>0</v>
      </c>
      <c r="J402" s="41">
        <f ca="1">'Prem Earn'!H348</f>
        <v>0</v>
      </c>
      <c r="K402" s="41">
        <f ca="1">'Prem Earn'!I348</f>
        <v>0</v>
      </c>
      <c r="L402" s="41">
        <f ca="1">'Prem Earn'!J348</f>
        <v>0</v>
      </c>
      <c r="M402" s="41">
        <f ca="1">'Prem Earn'!K348</f>
        <v>0</v>
      </c>
      <c r="N402" s="41">
        <f ca="1">'Prem Earn'!L348</f>
        <v>0</v>
      </c>
      <c r="O402" s="41">
        <f ca="1">'Prem Earn'!M348</f>
        <v>0</v>
      </c>
      <c r="P402" s="41">
        <f ca="1">'Prem Earn'!N348</f>
        <v>0</v>
      </c>
      <c r="Q402" s="41">
        <f ca="1">'Prem Earn'!O348</f>
        <v>0</v>
      </c>
      <c r="R402" s="41">
        <f ca="1">'Prem Earn'!P348</f>
        <v>0</v>
      </c>
      <c r="S402" s="41">
        <f ca="1">'Prem Earn'!Q348</f>
        <v>0</v>
      </c>
      <c r="T402" s="41">
        <f ca="1">'Prem Earn'!R348</f>
        <v>0</v>
      </c>
      <c r="U402" s="41">
        <f ca="1">'Prem Earn'!S348</f>
        <v>0</v>
      </c>
      <c r="V402" s="41">
        <f ca="1">'Prem Earn'!T348</f>
        <v>0</v>
      </c>
      <c r="W402" s="41">
        <f ca="1">'Prem Earn'!U348</f>
        <v>0</v>
      </c>
      <c r="X402" s="21"/>
      <c r="Y402" s="21"/>
      <c r="Z402" s="21"/>
    </row>
    <row r="403" spans="1:26" ht="15.75" customHeight="1" x14ac:dyDescent="0.45">
      <c r="A403" s="62" t="s">
        <v>383</v>
      </c>
      <c r="B403" s="62">
        <f>INDEX('Program Inputs'!$B$9:$B$28,MATCH(A403,'Program Inputs'!$A$9:$A$28,0))</f>
        <v>0</v>
      </c>
      <c r="C403" s="42" t="s">
        <v>8</v>
      </c>
      <c r="D403" s="41">
        <f ca="1">D402*D388</f>
        <v>0</v>
      </c>
      <c r="E403" s="41">
        <f ca="1">E402*E388</f>
        <v>0</v>
      </c>
      <c r="F403" s="41">
        <f ca="1">F402*F388</f>
        <v>0</v>
      </c>
      <c r="G403" s="41">
        <f ca="1">G402*G388</f>
        <v>0</v>
      </c>
      <c r="H403" s="41">
        <f ca="1">H402*H388</f>
        <v>0</v>
      </c>
      <c r="I403" s="41">
        <f ca="1">I402*I388</f>
        <v>0</v>
      </c>
      <c r="J403" s="41">
        <f ca="1">J402*J388</f>
        <v>0</v>
      </c>
      <c r="K403" s="41">
        <f ca="1">K402*K388</f>
        <v>0</v>
      </c>
      <c r="L403" s="41">
        <f ca="1">L402*L388</f>
        <v>0</v>
      </c>
      <c r="M403" s="41">
        <f ca="1">M402*M388</f>
        <v>0</v>
      </c>
      <c r="N403" s="41">
        <f ca="1">N402*N388</f>
        <v>0</v>
      </c>
      <c r="O403" s="41">
        <f ca="1">O402*O388</f>
        <v>0</v>
      </c>
      <c r="P403" s="41">
        <f ca="1">P402*P388</f>
        <v>0</v>
      </c>
      <c r="Q403" s="41">
        <f ca="1">Q402*Q388</f>
        <v>0</v>
      </c>
      <c r="R403" s="41">
        <f ca="1">R402*R388</f>
        <v>0</v>
      </c>
      <c r="S403" s="41">
        <f ca="1">S402*S388</f>
        <v>0</v>
      </c>
      <c r="T403" s="41">
        <f ca="1">T402*T388</f>
        <v>0</v>
      </c>
      <c r="U403" s="41">
        <f ca="1">U402*U388</f>
        <v>0</v>
      </c>
      <c r="V403" s="41">
        <f ca="1">V402*V388</f>
        <v>0</v>
      </c>
      <c r="W403" s="41">
        <f ca="1">W402*W388</f>
        <v>0</v>
      </c>
      <c r="X403" s="21"/>
      <c r="Y403" s="21"/>
      <c r="Z403" s="21"/>
    </row>
    <row r="404" spans="1:26" ht="15.75" customHeight="1" x14ac:dyDescent="0.45">
      <c r="A404" s="62" t="s">
        <v>383</v>
      </c>
      <c r="B404" s="62">
        <f>INDEX('Program Inputs'!$B$9:$B$28,MATCH(A404,'Program Inputs'!$A$9:$A$28,0))</f>
        <v>0</v>
      </c>
      <c r="C404" s="42" t="s">
        <v>183</v>
      </c>
      <c r="D404" s="41">
        <f>SUM($D395:D395)</f>
        <v>0</v>
      </c>
      <c r="E404" s="41">
        <f>SUM($D395:E395)</f>
        <v>0</v>
      </c>
      <c r="F404" s="41">
        <f>SUM($D395:F395)</f>
        <v>0</v>
      </c>
      <c r="G404" s="41">
        <f>SUM($D395:G395)</f>
        <v>0</v>
      </c>
      <c r="H404" s="41">
        <f>SUM($D395:H395)</f>
        <v>0</v>
      </c>
      <c r="I404" s="41">
        <f>SUM($D395:I395)</f>
        <v>0</v>
      </c>
      <c r="J404" s="41">
        <f>SUM($D395:J395)</f>
        <v>0</v>
      </c>
      <c r="K404" s="41">
        <f>SUM($D395:K395)</f>
        <v>0</v>
      </c>
      <c r="L404" s="41">
        <f>SUM($D395:L395)</f>
        <v>0</v>
      </c>
      <c r="M404" s="41">
        <f>SUM($D395:M395)</f>
        <v>0</v>
      </c>
      <c r="N404" s="41">
        <f>SUM($D395:N395)</f>
        <v>0</v>
      </c>
      <c r="O404" s="41">
        <f>SUM($D395:O395)</f>
        <v>0</v>
      </c>
      <c r="P404" s="41">
        <f>SUM($D395:P395)</f>
        <v>0</v>
      </c>
      <c r="Q404" s="41">
        <f>SUM($D395:Q395)</f>
        <v>0</v>
      </c>
      <c r="R404" s="41">
        <f>SUM($D395:R395)</f>
        <v>0</v>
      </c>
      <c r="S404" s="41">
        <f>SUM($D395:S395)</f>
        <v>0</v>
      </c>
      <c r="T404" s="41">
        <f>SUM($D395:T395)</f>
        <v>0</v>
      </c>
      <c r="U404" s="41">
        <f>SUM($D395:U395)</f>
        <v>0</v>
      </c>
      <c r="V404" s="41">
        <f>SUM($D395:V395)</f>
        <v>0</v>
      </c>
      <c r="W404" s="41">
        <f>SUM($D395:W395)</f>
        <v>0</v>
      </c>
      <c r="X404" s="21"/>
      <c r="Y404" s="21"/>
      <c r="Z404" s="21"/>
    </row>
    <row r="405" spans="1:26" ht="15.75" customHeight="1" x14ac:dyDescent="0.45">
      <c r="A405" s="62" t="s">
        <v>383</v>
      </c>
      <c r="B405" s="62">
        <f>INDEX('Program Inputs'!$B$9:$B$28,MATCH(A405,'Program Inputs'!$A$9:$A$28,0))</f>
        <v>0</v>
      </c>
      <c r="C405" s="42" t="s">
        <v>184</v>
      </c>
      <c r="D405" s="41">
        <f ca="1">SUM($D402:D402)</f>
        <v>0</v>
      </c>
      <c r="E405" s="41">
        <f ca="1">SUM($D402:E402)</f>
        <v>0</v>
      </c>
      <c r="F405" s="41">
        <f ca="1">SUM($D402:F402)</f>
        <v>0</v>
      </c>
      <c r="G405" s="41">
        <f ca="1">SUM($D402:G402)</f>
        <v>0</v>
      </c>
      <c r="H405" s="41">
        <f ca="1">SUM($D402:H402)</f>
        <v>0</v>
      </c>
      <c r="I405" s="41">
        <f ca="1">SUM($D402:I402)</f>
        <v>0</v>
      </c>
      <c r="J405" s="41">
        <f ca="1">SUM($D402:J402)</f>
        <v>0</v>
      </c>
      <c r="K405" s="41">
        <f ca="1">SUM($D402:K402)</f>
        <v>0</v>
      </c>
      <c r="L405" s="41">
        <f ca="1">SUM($D402:L402)</f>
        <v>0</v>
      </c>
      <c r="M405" s="41">
        <f ca="1">SUM($D402:M402)</f>
        <v>0</v>
      </c>
      <c r="N405" s="41">
        <f ca="1">SUM($D402:N402)</f>
        <v>0</v>
      </c>
      <c r="O405" s="41">
        <f ca="1">SUM($D402:O402)</f>
        <v>0</v>
      </c>
      <c r="P405" s="41">
        <f ca="1">SUM($D402:P402)</f>
        <v>0</v>
      </c>
      <c r="Q405" s="41">
        <f ca="1">SUM($D402:Q402)</f>
        <v>0</v>
      </c>
      <c r="R405" s="41">
        <f ca="1">SUM($D402:R402)</f>
        <v>0</v>
      </c>
      <c r="S405" s="41">
        <f ca="1">SUM($D402:S402)</f>
        <v>0</v>
      </c>
      <c r="T405" s="41">
        <f ca="1">SUM($D402:T402)</f>
        <v>0</v>
      </c>
      <c r="U405" s="41">
        <f ca="1">SUM($D402:U402)</f>
        <v>0</v>
      </c>
      <c r="V405" s="41">
        <f ca="1">SUM($D402:V402)</f>
        <v>0</v>
      </c>
      <c r="W405" s="41">
        <f ca="1">SUM($D402:W402)</f>
        <v>0</v>
      </c>
      <c r="X405" s="21"/>
      <c r="Y405" s="21"/>
      <c r="Z405" s="21"/>
    </row>
    <row r="406" spans="1:26" ht="15.75" customHeight="1" x14ac:dyDescent="0.45">
      <c r="A406" s="62" t="s">
        <v>383</v>
      </c>
      <c r="B406" s="62">
        <f>INDEX('Program Inputs'!$B$9:$B$28,MATCH(A406,'Program Inputs'!$A$9:$A$28,0))</f>
        <v>0</v>
      </c>
      <c r="C406" s="42" t="s">
        <v>526</v>
      </c>
      <c r="D406" s="41">
        <f ca="1">D404-D405</f>
        <v>0</v>
      </c>
      <c r="E406" s="41">
        <f ca="1">E404-E405</f>
        <v>0</v>
      </c>
      <c r="F406" s="41">
        <f ca="1">F404-F405</f>
        <v>0</v>
      </c>
      <c r="G406" s="41">
        <f ca="1">G404-G405</f>
        <v>0</v>
      </c>
      <c r="H406" s="41">
        <f ca="1">H404-H405</f>
        <v>0</v>
      </c>
      <c r="I406" s="41">
        <f ca="1">I404-I405</f>
        <v>0</v>
      </c>
      <c r="J406" s="41">
        <f ca="1">J404-J405</f>
        <v>0</v>
      </c>
      <c r="K406" s="41">
        <f ca="1">K404-K405</f>
        <v>0</v>
      </c>
      <c r="L406" s="41">
        <f ca="1">L404-L405</f>
        <v>0</v>
      </c>
      <c r="M406" s="41">
        <f ca="1">M404-M405</f>
        <v>0</v>
      </c>
      <c r="N406" s="41">
        <f ca="1">N404-N405</f>
        <v>0</v>
      </c>
      <c r="O406" s="41">
        <f ca="1">O404-O405</f>
        <v>0</v>
      </c>
      <c r="P406" s="41">
        <f ca="1">P404-P405</f>
        <v>0</v>
      </c>
      <c r="Q406" s="41">
        <f ca="1">Q404-Q405</f>
        <v>0</v>
      </c>
      <c r="R406" s="41">
        <f ca="1">R404-R405</f>
        <v>0</v>
      </c>
      <c r="S406" s="41">
        <f ca="1">S404-S405</f>
        <v>0</v>
      </c>
      <c r="T406" s="41">
        <f ca="1">T404-T405</f>
        <v>0</v>
      </c>
      <c r="U406" s="41">
        <f ca="1">U404-U405</f>
        <v>0</v>
      </c>
      <c r="V406" s="41">
        <f ca="1">V404-V405</f>
        <v>0</v>
      </c>
      <c r="W406" s="41">
        <f ca="1">W404-W405</f>
        <v>0</v>
      </c>
      <c r="X406" s="152"/>
      <c r="Y406" s="21"/>
      <c r="Z406" s="21"/>
    </row>
    <row r="407" spans="1:26" ht="15.75" customHeight="1" x14ac:dyDescent="0.45">
      <c r="A407" s="20"/>
      <c r="B407" s="20"/>
      <c r="C407" s="20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45">
      <c r="A408" s="20"/>
      <c r="B408" s="20"/>
      <c r="C408" s="20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45">
      <c r="A409" s="20"/>
      <c r="B409" s="20"/>
      <c r="C409" s="20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45">
      <c r="A410" s="20"/>
      <c r="B410" s="20"/>
      <c r="C410" s="20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45">
      <c r="A411" s="20"/>
      <c r="B411" s="20"/>
      <c r="C411" s="20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45">
      <c r="A412" s="20"/>
      <c r="B412" s="20"/>
      <c r="C412" s="20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45">
      <c r="A413" s="20"/>
      <c r="B413" s="20"/>
      <c r="C413" s="20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45">
      <c r="A414" s="20"/>
      <c r="B414" s="20"/>
      <c r="C414" s="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45">
      <c r="A415" s="20"/>
      <c r="B415" s="20"/>
      <c r="C415" s="20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45">
      <c r="A416" s="20"/>
      <c r="B416" s="20"/>
      <c r="C416" s="20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45">
      <c r="A417" s="20"/>
      <c r="B417" s="20"/>
      <c r="C417" s="20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45">
      <c r="A418" s="20"/>
      <c r="B418" s="20"/>
      <c r="C418" s="20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45">
      <c r="A419" s="20"/>
      <c r="B419" s="20"/>
      <c r="C419" s="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45">
      <c r="A420" s="20"/>
      <c r="B420" s="20"/>
      <c r="C420" s="20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45">
      <c r="A421" s="20"/>
      <c r="B421" s="20"/>
      <c r="C421" s="20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45">
      <c r="A422" s="20"/>
      <c r="B422" s="20"/>
      <c r="C422" s="20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45">
      <c r="A423" s="20"/>
      <c r="B423" s="20"/>
      <c r="C423" s="20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45">
      <c r="A424" s="20"/>
      <c r="B424" s="20"/>
      <c r="C424" s="20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45">
      <c r="A425" s="20"/>
      <c r="B425" s="20"/>
      <c r="C425" s="20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45">
      <c r="A426" s="20"/>
      <c r="B426" s="20"/>
      <c r="C426" s="20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45">
      <c r="A427" s="20"/>
      <c r="B427" s="20"/>
      <c r="C427" s="20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45">
      <c r="A428" s="20"/>
      <c r="B428" s="20"/>
      <c r="C428" s="20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45">
      <c r="A429" s="20"/>
      <c r="B429" s="20"/>
      <c r="C429" s="20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45">
      <c r="A430" s="20"/>
      <c r="B430" s="20"/>
      <c r="C430" s="20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45">
      <c r="A431" s="20"/>
      <c r="B431" s="20"/>
      <c r="C431" s="20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45">
      <c r="A432" s="20"/>
      <c r="B432" s="20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45">
      <c r="A433" s="20"/>
      <c r="B433" s="20"/>
      <c r="C433" s="20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45">
      <c r="A434" s="20"/>
      <c r="B434" s="20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45">
      <c r="A435" s="20"/>
      <c r="B435" s="20"/>
      <c r="C435" s="20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45">
      <c r="A436" s="20"/>
      <c r="B436" s="20"/>
      <c r="C436" s="20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45">
      <c r="A437" s="20"/>
      <c r="B437" s="20"/>
      <c r="C437" s="20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45">
      <c r="A438" s="20"/>
      <c r="B438" s="20"/>
      <c r="C438" s="20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45">
      <c r="A439" s="20"/>
      <c r="B439" s="20"/>
      <c r="C439" s="20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45">
      <c r="A440" s="20"/>
      <c r="B440" s="20"/>
      <c r="C440" s="20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45">
      <c r="A441" s="20"/>
      <c r="B441" s="20"/>
      <c r="C441" s="20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45">
      <c r="A442" s="20"/>
      <c r="B442" s="20"/>
      <c r="C442" s="20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45">
      <c r="A443" s="20"/>
      <c r="B443" s="20"/>
      <c r="C443" s="20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45">
      <c r="A444" s="20"/>
      <c r="B444" s="20"/>
      <c r="C444" s="20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45">
      <c r="A445" s="20"/>
      <c r="B445" s="20"/>
      <c r="C445" s="20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45">
      <c r="A446" s="20"/>
      <c r="B446" s="20"/>
      <c r="C446" s="20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45">
      <c r="A447" s="20"/>
      <c r="B447" s="20"/>
      <c r="C447" s="20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45">
      <c r="A448" s="20"/>
      <c r="B448" s="20"/>
      <c r="C448" s="20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45">
      <c r="A449" s="20"/>
      <c r="B449" s="20"/>
      <c r="C449" s="20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45">
      <c r="A450" s="20"/>
      <c r="B450" s="20"/>
      <c r="C450" s="20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45">
      <c r="A451" s="20"/>
      <c r="B451" s="20"/>
      <c r="C451" s="20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45">
      <c r="A452" s="20"/>
      <c r="B452" s="20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45">
      <c r="A453" s="20"/>
      <c r="B453" s="20"/>
      <c r="C453" s="20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45">
      <c r="A454" s="20"/>
      <c r="B454" s="20"/>
      <c r="C454" s="20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45">
      <c r="A455" s="20"/>
      <c r="B455" s="20"/>
      <c r="C455" s="20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45">
      <c r="A456" s="20"/>
      <c r="B456" s="20"/>
      <c r="C456" s="20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45">
      <c r="A457" s="20"/>
      <c r="B457" s="20"/>
      <c r="C457" s="20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45">
      <c r="A458" s="20"/>
      <c r="B458" s="20"/>
      <c r="C458" s="20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45">
      <c r="A459" s="20"/>
      <c r="B459" s="20"/>
      <c r="C459" s="20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45">
      <c r="A460" s="20"/>
      <c r="B460" s="20"/>
      <c r="C460" s="20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45">
      <c r="A461" s="20"/>
      <c r="B461" s="20"/>
      <c r="C461" s="20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45">
      <c r="A462" s="20"/>
      <c r="B462" s="20"/>
      <c r="C462" s="20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45">
      <c r="A463" s="20"/>
      <c r="B463" s="20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45">
      <c r="A464" s="20"/>
      <c r="B464" s="20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45">
      <c r="A465" s="20"/>
      <c r="B465" s="20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45">
      <c r="A466" s="20"/>
      <c r="B466" s="20"/>
      <c r="C466" s="20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45">
      <c r="A467" s="20"/>
      <c r="B467" s="20"/>
      <c r="C467" s="20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45">
      <c r="A468" s="20"/>
      <c r="B468" s="20"/>
      <c r="C468" s="20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45">
      <c r="A469" s="20"/>
      <c r="B469" s="20"/>
      <c r="C469" s="20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45">
      <c r="A470" s="20"/>
      <c r="B470" s="20"/>
      <c r="C470" s="20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45">
      <c r="A471" s="20"/>
      <c r="B471" s="20"/>
      <c r="C471" s="20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45">
      <c r="A472" s="20"/>
      <c r="B472" s="20"/>
      <c r="C472" s="20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45">
      <c r="A473" s="20"/>
      <c r="B473" s="20"/>
      <c r="C473" s="20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45">
      <c r="A474" s="20"/>
      <c r="B474" s="20"/>
      <c r="C474" s="20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45">
      <c r="A475" s="20"/>
      <c r="B475" s="20"/>
      <c r="C475" s="20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45">
      <c r="A476" s="20"/>
      <c r="B476" s="20"/>
      <c r="C476" s="20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45">
      <c r="A477" s="20"/>
      <c r="B477" s="20"/>
      <c r="C477" s="20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45">
      <c r="A478" s="20"/>
      <c r="B478" s="20"/>
      <c r="C478" s="20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45">
      <c r="A479" s="20"/>
      <c r="B479" s="20"/>
      <c r="C479" s="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45">
      <c r="A480" s="20"/>
      <c r="B480" s="20"/>
      <c r="C480" s="20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45">
      <c r="A481" s="20"/>
      <c r="B481" s="20"/>
      <c r="C481" s="20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45">
      <c r="A482" s="20"/>
      <c r="B482" s="20"/>
      <c r="C482" s="20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45">
      <c r="A483" s="20"/>
      <c r="B483" s="20"/>
      <c r="C483" s="20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45">
      <c r="A484" s="20"/>
      <c r="B484" s="20"/>
      <c r="C484" s="20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45">
      <c r="A485" s="20"/>
      <c r="B485" s="20"/>
      <c r="C485" s="20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45">
      <c r="A486" s="20"/>
      <c r="B486" s="20"/>
      <c r="C486" s="20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45">
      <c r="A487" s="20"/>
      <c r="B487" s="20"/>
      <c r="C487" s="20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45">
      <c r="A488" s="20"/>
      <c r="B488" s="20"/>
      <c r="C488" s="20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45">
      <c r="A489" s="20"/>
      <c r="B489" s="20"/>
      <c r="C489" s="20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45">
      <c r="A490" s="20"/>
      <c r="B490" s="20"/>
      <c r="C490" s="20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45">
      <c r="A491" s="20"/>
      <c r="B491" s="20"/>
      <c r="C491" s="20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45">
      <c r="A492" s="20"/>
      <c r="B492" s="20"/>
      <c r="C492" s="20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45">
      <c r="A493" s="20"/>
      <c r="B493" s="20"/>
      <c r="C493" s="20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45">
      <c r="A494" s="20"/>
      <c r="B494" s="20"/>
      <c r="C494" s="20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45">
      <c r="A495" s="20"/>
      <c r="B495" s="20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45">
      <c r="A496" s="20"/>
      <c r="B496" s="20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45">
      <c r="A497" s="20"/>
      <c r="B497" s="20"/>
      <c r="C497" s="20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45">
      <c r="A498" s="20"/>
      <c r="B498" s="20"/>
      <c r="C498" s="20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45">
      <c r="A499" s="20"/>
      <c r="B499" s="20"/>
      <c r="C499" s="20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45">
      <c r="A500" s="20"/>
      <c r="B500" s="20"/>
      <c r="C500" s="20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45">
      <c r="A501" s="20"/>
      <c r="B501" s="20"/>
      <c r="C501" s="20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45">
      <c r="A502" s="20"/>
      <c r="B502" s="20"/>
      <c r="C502" s="20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45">
      <c r="A503" s="20"/>
      <c r="B503" s="20"/>
      <c r="C503" s="20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45">
      <c r="A504" s="20"/>
      <c r="B504" s="20"/>
      <c r="C504" s="20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45">
      <c r="A505" s="20"/>
      <c r="B505" s="20"/>
      <c r="C505" s="20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45">
      <c r="A506" s="20"/>
      <c r="B506" s="20"/>
      <c r="C506" s="20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45">
      <c r="A507" s="20"/>
      <c r="B507" s="20"/>
      <c r="C507" s="20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45">
      <c r="A508" s="20"/>
      <c r="B508" s="20"/>
      <c r="C508" s="20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45">
      <c r="A509" s="20"/>
      <c r="B509" s="20"/>
      <c r="C509" s="20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45">
      <c r="A510" s="20"/>
      <c r="B510" s="20"/>
      <c r="C510" s="20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45">
      <c r="A511" s="20"/>
      <c r="B511" s="20"/>
      <c r="C511" s="20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45">
      <c r="A512" s="20"/>
      <c r="B512" s="20"/>
      <c r="C512" s="20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45">
      <c r="A513" s="20"/>
      <c r="B513" s="20"/>
      <c r="C513" s="20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45">
      <c r="A514" s="20"/>
      <c r="B514" s="20"/>
      <c r="C514" s="20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45">
      <c r="A515" s="20"/>
      <c r="B515" s="20"/>
      <c r="C515" s="20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45">
      <c r="A516" s="20"/>
      <c r="B516" s="20"/>
      <c r="C516" s="20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45">
      <c r="A517" s="20"/>
      <c r="B517" s="20"/>
      <c r="C517" s="20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45">
      <c r="A518" s="20"/>
      <c r="B518" s="20"/>
      <c r="C518" s="20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45">
      <c r="A519" s="20"/>
      <c r="B519" s="20"/>
      <c r="C519" s="20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45">
      <c r="A520" s="20"/>
      <c r="B520" s="20"/>
      <c r="C520" s="20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45">
      <c r="A521" s="20"/>
      <c r="B521" s="20"/>
      <c r="C521" s="20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45">
      <c r="A522" s="20"/>
      <c r="B522" s="20"/>
      <c r="C522" s="20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45">
      <c r="A523" s="20"/>
      <c r="B523" s="20"/>
      <c r="C523" s="20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45">
      <c r="A524" s="20"/>
      <c r="B524" s="20"/>
      <c r="C524" s="20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45">
      <c r="A525" s="20"/>
      <c r="B525" s="20"/>
      <c r="C525" s="20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45">
      <c r="A526" s="20"/>
      <c r="B526" s="20"/>
      <c r="C526" s="20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45">
      <c r="A527" s="20"/>
      <c r="B527" s="20"/>
      <c r="C527" s="20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45">
      <c r="A528" s="20"/>
      <c r="B528" s="20"/>
      <c r="C528" s="20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45">
      <c r="A529" s="20"/>
      <c r="B529" s="20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45">
      <c r="A530" s="20"/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45">
      <c r="A531" s="20"/>
      <c r="B531" s="20"/>
      <c r="C531" s="20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45">
      <c r="A532" s="20"/>
      <c r="B532" s="20"/>
      <c r="C532" s="20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45">
      <c r="A533" s="20"/>
      <c r="B533" s="20"/>
      <c r="C533" s="20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45">
      <c r="A534" s="20"/>
      <c r="B534" s="20"/>
      <c r="C534" s="20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45">
      <c r="A535" s="20"/>
      <c r="B535" s="20"/>
      <c r="C535" s="20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45">
      <c r="A536" s="20"/>
      <c r="B536" s="20"/>
      <c r="C536" s="20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45">
      <c r="A537" s="20"/>
      <c r="B537" s="20"/>
      <c r="C537" s="20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45">
      <c r="A538" s="20"/>
      <c r="B538" s="20"/>
      <c r="C538" s="20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45">
      <c r="A539" s="20"/>
      <c r="B539" s="20"/>
      <c r="C539" s="20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45">
      <c r="A540" s="20"/>
      <c r="B540" s="20"/>
      <c r="C540" s="20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45">
      <c r="A541" s="20"/>
      <c r="B541" s="20"/>
      <c r="C541" s="20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45">
      <c r="A542" s="20"/>
      <c r="B542" s="20"/>
      <c r="C542" s="20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45">
      <c r="A543" s="20"/>
      <c r="B543" s="20"/>
      <c r="C543" s="20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45">
      <c r="A544" s="20"/>
      <c r="B544" s="20"/>
      <c r="C544" s="20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45">
      <c r="A545" s="20"/>
      <c r="B545" s="20"/>
      <c r="C545" s="20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45">
      <c r="A546" s="20"/>
      <c r="B546" s="20"/>
      <c r="C546" s="20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45">
      <c r="A547" s="20"/>
      <c r="B547" s="20"/>
      <c r="C547" s="20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45">
      <c r="A548" s="20"/>
      <c r="B548" s="20"/>
      <c r="C548" s="20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45">
      <c r="A549" s="20"/>
      <c r="B549" s="20"/>
      <c r="C549" s="20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45">
      <c r="A550" s="20"/>
      <c r="B550" s="20"/>
      <c r="C550" s="20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45">
      <c r="A551" s="20"/>
      <c r="B551" s="20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45">
      <c r="A552" s="20"/>
      <c r="B552" s="20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45">
      <c r="A553" s="20"/>
      <c r="B553" s="20"/>
      <c r="C553" s="20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45">
      <c r="A554" s="20"/>
      <c r="B554" s="20"/>
      <c r="C554" s="20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45">
      <c r="A555" s="20"/>
      <c r="B555" s="20"/>
      <c r="C555" s="20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45">
      <c r="A556" s="20"/>
      <c r="B556" s="20"/>
      <c r="C556" s="20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45">
      <c r="A557" s="20"/>
      <c r="B557" s="20"/>
      <c r="C557" s="20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45">
      <c r="A558" s="20"/>
      <c r="B558" s="20"/>
      <c r="C558" s="20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45">
      <c r="A559" s="20"/>
      <c r="B559" s="20"/>
      <c r="C559" s="20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45">
      <c r="A560" s="20"/>
      <c r="B560" s="20"/>
      <c r="C560" s="20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45">
      <c r="A561" s="20"/>
      <c r="B561" s="20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45">
      <c r="A562" s="20"/>
      <c r="B562" s="20"/>
      <c r="C562" s="20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45">
      <c r="A563" s="20"/>
      <c r="B563" s="20"/>
      <c r="C563" s="20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45">
      <c r="A564" s="20"/>
      <c r="B564" s="20"/>
      <c r="C564" s="20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45">
      <c r="A565" s="20"/>
      <c r="B565" s="20"/>
      <c r="C565" s="20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45">
      <c r="A566" s="20"/>
      <c r="B566" s="20"/>
      <c r="C566" s="20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45">
      <c r="A567" s="20"/>
      <c r="B567" s="20"/>
      <c r="C567" s="20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45">
      <c r="A568" s="20"/>
      <c r="B568" s="20"/>
      <c r="C568" s="20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45">
      <c r="A569" s="20"/>
      <c r="B569" s="20"/>
      <c r="C569" s="20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45">
      <c r="A570" s="20"/>
      <c r="B570" s="20"/>
      <c r="C570" s="20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45">
      <c r="A571" s="20"/>
      <c r="B571" s="20"/>
      <c r="C571" s="20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45">
      <c r="A572" s="20"/>
      <c r="B572" s="20"/>
      <c r="C572" s="20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45">
      <c r="A573" s="20"/>
      <c r="B573" s="20"/>
      <c r="C573" s="20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45">
      <c r="A574" s="20"/>
      <c r="B574" s="20"/>
      <c r="C574" s="20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45">
      <c r="A575" s="20"/>
      <c r="B575" s="20"/>
      <c r="C575" s="20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45">
      <c r="A576" s="20"/>
      <c r="B576" s="20"/>
      <c r="C576" s="20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45">
      <c r="A577" s="20"/>
      <c r="B577" s="20"/>
      <c r="C577" s="20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45">
      <c r="A578" s="20"/>
      <c r="B578" s="20"/>
      <c r="C578" s="20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45">
      <c r="A579" s="20"/>
      <c r="B579" s="20"/>
      <c r="C579" s="20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45">
      <c r="A580" s="20"/>
      <c r="B580" s="20"/>
      <c r="C580" s="20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45">
      <c r="A581" s="20"/>
      <c r="B581" s="20"/>
      <c r="C581" s="20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45">
      <c r="A582" s="20"/>
      <c r="B582" s="20"/>
      <c r="C582" s="20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45">
      <c r="A583" s="20"/>
      <c r="B583" s="20"/>
      <c r="C583" s="20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45">
      <c r="A584" s="20"/>
      <c r="B584" s="20"/>
      <c r="C584" s="20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45">
      <c r="A585" s="20"/>
      <c r="B585" s="20"/>
      <c r="C585" s="20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45">
      <c r="A586" s="20"/>
      <c r="B586" s="20"/>
      <c r="C586" s="20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45">
      <c r="A587" s="20"/>
      <c r="B587" s="20"/>
      <c r="C587" s="20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45">
      <c r="A588" s="20"/>
      <c r="B588" s="20"/>
      <c r="C588" s="20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45">
      <c r="A589" s="20"/>
      <c r="B589" s="20"/>
      <c r="C589" s="20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45">
      <c r="A590" s="20"/>
      <c r="B590" s="20"/>
      <c r="C590" s="20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45">
      <c r="A591" s="20"/>
      <c r="B591" s="20"/>
      <c r="C591" s="20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45">
      <c r="A592" s="20"/>
      <c r="B592" s="20"/>
      <c r="C592" s="20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45">
      <c r="A593" s="20"/>
      <c r="B593" s="20"/>
      <c r="C593" s="20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45">
      <c r="A594" s="20"/>
      <c r="B594" s="20"/>
      <c r="C594" s="20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45">
      <c r="A595" s="20"/>
      <c r="B595" s="20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45">
      <c r="A596" s="20"/>
      <c r="B596" s="20"/>
      <c r="C596" s="20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45">
      <c r="A597" s="20"/>
      <c r="B597" s="20"/>
      <c r="C597" s="20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45">
      <c r="A598" s="20"/>
      <c r="B598" s="20"/>
      <c r="C598" s="20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45">
      <c r="A599" s="20"/>
      <c r="B599" s="20"/>
      <c r="C599" s="20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45">
      <c r="A600" s="20"/>
      <c r="B600" s="20"/>
      <c r="C600" s="20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45">
      <c r="A601" s="20"/>
      <c r="B601" s="20"/>
      <c r="C601" s="20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45">
      <c r="A602" s="20"/>
      <c r="B602" s="20"/>
      <c r="C602" s="20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45">
      <c r="A603" s="20"/>
      <c r="B603" s="20"/>
      <c r="C603" s="20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45">
      <c r="A604" s="20"/>
      <c r="B604" s="20"/>
      <c r="C604" s="20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45">
      <c r="A605" s="20"/>
      <c r="B605" s="20"/>
      <c r="C605" s="20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45">
      <c r="A606" s="20"/>
      <c r="B606" s="20"/>
      <c r="C606" s="20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45">
      <c r="A607" s="20"/>
      <c r="B607" s="20"/>
      <c r="C607" s="20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45">
      <c r="A608" s="20"/>
      <c r="B608" s="20"/>
      <c r="C608" s="20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45">
      <c r="A609" s="20"/>
      <c r="B609" s="20"/>
      <c r="C609" s="20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45">
      <c r="A610" s="20"/>
      <c r="B610" s="20"/>
      <c r="C610" s="20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45">
      <c r="A611" s="20"/>
      <c r="B611" s="20"/>
      <c r="C611" s="20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45">
      <c r="A612" s="20"/>
      <c r="B612" s="20"/>
      <c r="C612" s="20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45">
      <c r="A613" s="20"/>
      <c r="B613" s="20"/>
      <c r="C613" s="20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45">
      <c r="A614" s="20"/>
      <c r="B614" s="20"/>
      <c r="C614" s="20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45">
      <c r="A615" s="20"/>
      <c r="B615" s="20"/>
      <c r="C615" s="20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45">
      <c r="A616" s="20"/>
      <c r="B616" s="20"/>
      <c r="C616" s="20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45">
      <c r="A617" s="20"/>
      <c r="B617" s="20"/>
      <c r="C617" s="20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45">
      <c r="A618" s="20"/>
      <c r="B618" s="20"/>
      <c r="C618" s="20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45">
      <c r="A619" s="20"/>
      <c r="B619" s="20"/>
      <c r="C619" s="20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45">
      <c r="A620" s="20"/>
      <c r="B620" s="20"/>
      <c r="C620" s="20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45">
      <c r="A621" s="20"/>
      <c r="B621" s="20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45">
      <c r="A622" s="20"/>
      <c r="B622" s="20"/>
      <c r="C622" s="20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45">
      <c r="A623" s="20"/>
      <c r="B623" s="20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45">
      <c r="A624" s="20"/>
      <c r="B624" s="20"/>
      <c r="C624" s="20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45">
      <c r="A625" s="20"/>
      <c r="B625" s="20"/>
      <c r="C625" s="20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45">
      <c r="A626" s="20"/>
      <c r="B626" s="20"/>
      <c r="C626" s="20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45">
      <c r="A627" s="20"/>
      <c r="B627" s="20"/>
      <c r="C627" s="20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45">
      <c r="A628" s="20"/>
      <c r="B628" s="20"/>
      <c r="C628" s="20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45">
      <c r="A629" s="20"/>
      <c r="B629" s="20"/>
      <c r="C629" s="20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45">
      <c r="A630" s="20"/>
      <c r="B630" s="20"/>
      <c r="C630" s="20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45">
      <c r="A631" s="20"/>
      <c r="B631" s="20"/>
      <c r="C631" s="20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45">
      <c r="A632" s="20"/>
      <c r="B632" s="20"/>
      <c r="C632" s="20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45">
      <c r="A633" s="20"/>
      <c r="B633" s="20"/>
      <c r="C633" s="20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45">
      <c r="A634" s="20"/>
      <c r="B634" s="20"/>
      <c r="C634" s="20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45">
      <c r="A635" s="20"/>
      <c r="B635" s="20"/>
      <c r="C635" s="20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45">
      <c r="A636" s="20"/>
      <c r="B636" s="20"/>
      <c r="C636" s="20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45">
      <c r="A637" s="20"/>
      <c r="B637" s="20"/>
      <c r="C637" s="20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45">
      <c r="A638" s="20"/>
      <c r="B638" s="20"/>
      <c r="C638" s="20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45">
      <c r="A639" s="20"/>
      <c r="B639" s="20"/>
      <c r="C639" s="20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45">
      <c r="A640" s="20"/>
      <c r="B640" s="20"/>
      <c r="C640" s="20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45">
      <c r="A641" s="20"/>
      <c r="B641" s="20"/>
      <c r="C641" s="20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45">
      <c r="A642" s="20"/>
      <c r="B642" s="20"/>
      <c r="C642" s="20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45">
      <c r="A643" s="20"/>
      <c r="B643" s="20"/>
      <c r="C643" s="20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45">
      <c r="A644" s="20"/>
      <c r="B644" s="20"/>
      <c r="C644" s="20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45">
      <c r="A645" s="20"/>
      <c r="B645" s="20"/>
      <c r="C645" s="20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45">
      <c r="A646" s="20"/>
      <c r="B646" s="20"/>
      <c r="C646" s="20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45">
      <c r="A647" s="20"/>
      <c r="B647" s="20"/>
      <c r="C647" s="20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45">
      <c r="A648" s="20"/>
      <c r="B648" s="20"/>
      <c r="C648" s="20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45">
      <c r="A649" s="20"/>
      <c r="B649" s="20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45">
      <c r="A650" s="20"/>
      <c r="B650" s="20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45">
      <c r="A651" s="20"/>
      <c r="B651" s="20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45">
      <c r="A652" s="20"/>
      <c r="B652" s="20"/>
      <c r="C652" s="20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45">
      <c r="A653" s="20"/>
      <c r="B653" s="20"/>
      <c r="C653" s="20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45">
      <c r="A654" s="20"/>
      <c r="B654" s="20"/>
      <c r="C654" s="20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45">
      <c r="A655" s="20"/>
      <c r="B655" s="20"/>
      <c r="C655" s="20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45">
      <c r="A656" s="20"/>
      <c r="B656" s="20"/>
      <c r="C656" s="20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45">
      <c r="A657" s="20"/>
      <c r="B657" s="20"/>
      <c r="C657" s="20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45">
      <c r="A658" s="20"/>
      <c r="B658" s="20"/>
      <c r="C658" s="20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45">
      <c r="A659" s="20"/>
      <c r="B659" s="20"/>
      <c r="C659" s="20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45">
      <c r="A660" s="20"/>
      <c r="B660" s="20"/>
      <c r="C660" s="20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45">
      <c r="A661" s="20"/>
      <c r="B661" s="20"/>
      <c r="C661" s="20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45">
      <c r="A662" s="20"/>
      <c r="B662" s="20"/>
      <c r="C662" s="20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45">
      <c r="A663" s="20"/>
      <c r="B663" s="20"/>
      <c r="C663" s="20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45">
      <c r="A664" s="20"/>
      <c r="B664" s="20"/>
      <c r="C664" s="20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45">
      <c r="A665" s="20"/>
      <c r="B665" s="20"/>
      <c r="C665" s="20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45">
      <c r="A666" s="20"/>
      <c r="B666" s="20"/>
      <c r="C666" s="20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45">
      <c r="A667" s="20"/>
      <c r="B667" s="20"/>
      <c r="C667" s="20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45">
      <c r="A668" s="20"/>
      <c r="B668" s="20"/>
      <c r="C668" s="20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45">
      <c r="A669" s="20"/>
      <c r="B669" s="20"/>
      <c r="C669" s="20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45">
      <c r="A670" s="20"/>
      <c r="B670" s="20"/>
      <c r="C670" s="20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45">
      <c r="A671" s="20"/>
      <c r="B671" s="20"/>
      <c r="C671" s="20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45">
      <c r="A672" s="20"/>
      <c r="B672" s="20"/>
      <c r="C672" s="20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45">
      <c r="A673" s="20"/>
      <c r="B673" s="20"/>
      <c r="C673" s="20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45">
      <c r="A674" s="20"/>
      <c r="B674" s="20"/>
      <c r="C674" s="20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45">
      <c r="A675" s="20"/>
      <c r="B675" s="20"/>
      <c r="C675" s="20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45">
      <c r="A676" s="20"/>
      <c r="B676" s="20"/>
      <c r="C676" s="20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45">
      <c r="A677" s="20"/>
      <c r="B677" s="20"/>
      <c r="C677" s="20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45">
      <c r="A678" s="20"/>
      <c r="B678" s="20"/>
      <c r="C678" s="20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45">
      <c r="A679" s="20"/>
      <c r="B679" s="20"/>
      <c r="C679" s="20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45">
      <c r="A680" s="20"/>
      <c r="B680" s="20"/>
      <c r="C680" s="20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45">
      <c r="A681" s="20"/>
      <c r="B681" s="20"/>
      <c r="C681" s="20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45">
      <c r="A682" s="20"/>
      <c r="B682" s="20"/>
      <c r="C682" s="20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45">
      <c r="A683" s="20"/>
      <c r="B683" s="20"/>
      <c r="C683" s="20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45">
      <c r="A684" s="20"/>
      <c r="B684" s="20"/>
      <c r="C684" s="20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45">
      <c r="A685" s="20"/>
      <c r="B685" s="20"/>
      <c r="C685" s="20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45">
      <c r="A686" s="20"/>
      <c r="B686" s="20"/>
      <c r="C686" s="20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45">
      <c r="A687" s="20"/>
      <c r="B687" s="20"/>
      <c r="C687" s="20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45">
      <c r="A688" s="20"/>
      <c r="B688" s="20"/>
      <c r="C688" s="20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45">
      <c r="A689" s="20"/>
      <c r="B689" s="20"/>
      <c r="C689" s="20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45">
      <c r="A690" s="20"/>
      <c r="B690" s="20"/>
      <c r="C690" s="20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45">
      <c r="A691" s="20"/>
      <c r="B691" s="20"/>
      <c r="C691" s="20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45">
      <c r="A692" s="20"/>
      <c r="B692" s="20"/>
      <c r="C692" s="20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45">
      <c r="A693" s="20"/>
      <c r="B693" s="20"/>
      <c r="C693" s="20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45">
      <c r="A694" s="20"/>
      <c r="B694" s="20"/>
      <c r="C694" s="20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45">
      <c r="A695" s="20"/>
      <c r="B695" s="20"/>
      <c r="C695" s="20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45">
      <c r="A696" s="20"/>
      <c r="B696" s="20"/>
      <c r="C696" s="20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45">
      <c r="A697" s="20"/>
      <c r="B697" s="20"/>
      <c r="C697" s="20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45">
      <c r="A698" s="20"/>
      <c r="B698" s="20"/>
      <c r="C698" s="20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45">
      <c r="A699" s="20"/>
      <c r="B699" s="20"/>
      <c r="C699" s="20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45">
      <c r="A700" s="20"/>
      <c r="B700" s="20"/>
      <c r="C700" s="20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45">
      <c r="A701" s="20"/>
      <c r="B701" s="20"/>
      <c r="C701" s="20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45">
      <c r="A702" s="20"/>
      <c r="B702" s="20"/>
      <c r="C702" s="20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45">
      <c r="A703" s="20"/>
      <c r="B703" s="20"/>
      <c r="C703" s="20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45">
      <c r="A704" s="20"/>
      <c r="B704" s="20"/>
      <c r="C704" s="20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45">
      <c r="A705" s="20"/>
      <c r="B705" s="20"/>
      <c r="C705" s="20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45">
      <c r="A706" s="20"/>
      <c r="B706" s="20"/>
      <c r="C706" s="20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45">
      <c r="A707" s="20"/>
      <c r="B707" s="20"/>
      <c r="C707" s="20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45">
      <c r="A708" s="20"/>
      <c r="B708" s="20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45">
      <c r="A709" s="20"/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45">
      <c r="A710" s="20"/>
      <c r="B710" s="20"/>
      <c r="C710" s="20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45">
      <c r="A711" s="20"/>
      <c r="B711" s="20"/>
      <c r="C711" s="20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45">
      <c r="A712" s="20"/>
      <c r="B712" s="20"/>
      <c r="C712" s="20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45">
      <c r="A713" s="20"/>
      <c r="B713" s="20"/>
      <c r="C713" s="20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45">
      <c r="A714" s="20"/>
      <c r="B714" s="20"/>
      <c r="C714" s="20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45">
      <c r="A715" s="20"/>
      <c r="B715" s="20"/>
      <c r="C715" s="20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45">
      <c r="A716" s="20"/>
      <c r="B716" s="20"/>
      <c r="C716" s="20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45">
      <c r="A717" s="20"/>
      <c r="B717" s="20"/>
      <c r="C717" s="20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45">
      <c r="A718" s="20"/>
      <c r="B718" s="20"/>
      <c r="C718" s="20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45">
      <c r="A719" s="20"/>
      <c r="B719" s="20"/>
      <c r="C719" s="20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45">
      <c r="A720" s="20"/>
      <c r="B720" s="20"/>
      <c r="C720" s="20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45">
      <c r="A721" s="20"/>
      <c r="B721" s="20"/>
      <c r="C721" s="20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45">
      <c r="A722" s="20"/>
      <c r="B722" s="20"/>
      <c r="C722" s="20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45">
      <c r="A723" s="20"/>
      <c r="B723" s="20"/>
      <c r="C723" s="20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45">
      <c r="A724" s="20"/>
      <c r="B724" s="20"/>
      <c r="C724" s="20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45">
      <c r="A725" s="20"/>
      <c r="B725" s="20"/>
      <c r="C725" s="20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45">
      <c r="A726" s="20"/>
      <c r="B726" s="20"/>
      <c r="C726" s="20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45">
      <c r="A727" s="20"/>
      <c r="B727" s="20"/>
      <c r="C727" s="20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45">
      <c r="A728" s="20"/>
      <c r="B728" s="20"/>
      <c r="C728" s="20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45">
      <c r="A729" s="20"/>
      <c r="B729" s="20"/>
      <c r="C729" s="20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45">
      <c r="A730" s="20"/>
      <c r="B730" s="20"/>
      <c r="C730" s="20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45">
      <c r="A731" s="20"/>
      <c r="B731" s="20"/>
      <c r="C731" s="20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45">
      <c r="A732" s="20"/>
      <c r="B732" s="20"/>
      <c r="C732" s="20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45">
      <c r="A733" s="20"/>
      <c r="B733" s="20"/>
      <c r="C733" s="20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45">
      <c r="A734" s="20"/>
      <c r="B734" s="20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45">
      <c r="A735" s="20"/>
      <c r="B735" s="20"/>
      <c r="C735" s="20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45">
      <c r="A736" s="20"/>
      <c r="B736" s="20"/>
      <c r="C736" s="20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45">
      <c r="A737" s="20"/>
      <c r="B737" s="20"/>
      <c r="C737" s="20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45">
      <c r="A738" s="20"/>
      <c r="B738" s="20"/>
      <c r="C738" s="20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45">
      <c r="A739" s="20"/>
      <c r="B739" s="20"/>
      <c r="C739" s="20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45">
      <c r="A740" s="20"/>
      <c r="B740" s="20"/>
      <c r="C740" s="20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45">
      <c r="A741" s="20"/>
      <c r="B741" s="20"/>
      <c r="C741" s="20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45">
      <c r="A742" s="20"/>
      <c r="B742" s="20"/>
      <c r="C742" s="20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45">
      <c r="A743" s="20"/>
      <c r="B743" s="20"/>
      <c r="C743" s="20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45">
      <c r="A744" s="20"/>
      <c r="B744" s="20"/>
      <c r="C744" s="20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45">
      <c r="A745" s="20"/>
      <c r="B745" s="20"/>
      <c r="C745" s="20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45">
      <c r="A746" s="20"/>
      <c r="B746" s="20"/>
      <c r="C746" s="20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45">
      <c r="A747" s="20"/>
      <c r="B747" s="20"/>
      <c r="C747" s="20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45">
      <c r="A748" s="20"/>
      <c r="B748" s="20"/>
      <c r="C748" s="20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45">
      <c r="A749" s="20"/>
      <c r="B749" s="20"/>
      <c r="C749" s="20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45">
      <c r="A750" s="20"/>
      <c r="B750" s="20"/>
      <c r="C750" s="20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45">
      <c r="A751" s="20"/>
      <c r="B751" s="20"/>
      <c r="C751" s="20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45">
      <c r="A752" s="20"/>
      <c r="B752" s="20"/>
      <c r="C752" s="20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45">
      <c r="A753" s="20"/>
      <c r="B753" s="20"/>
      <c r="C753" s="20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45">
      <c r="A754" s="20"/>
      <c r="B754" s="20"/>
      <c r="C754" s="20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45">
      <c r="A755" s="20"/>
      <c r="B755" s="20"/>
      <c r="C755" s="20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45">
      <c r="A756" s="20"/>
      <c r="B756" s="20"/>
      <c r="C756" s="20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45">
      <c r="A757" s="20"/>
      <c r="B757" s="20"/>
      <c r="C757" s="20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45">
      <c r="A758" s="20"/>
      <c r="B758" s="20"/>
      <c r="C758" s="20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45">
      <c r="A759" s="20"/>
      <c r="B759" s="20"/>
      <c r="C759" s="20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45">
      <c r="A760" s="20"/>
      <c r="B760" s="20"/>
      <c r="C760" s="20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45">
      <c r="A761" s="20"/>
      <c r="B761" s="20"/>
      <c r="C761" s="20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45">
      <c r="A762" s="20"/>
      <c r="B762" s="20"/>
      <c r="C762" s="20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45">
      <c r="A763" s="20"/>
      <c r="B763" s="20"/>
      <c r="C763" s="20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45">
      <c r="A764" s="20"/>
      <c r="B764" s="20"/>
      <c r="C764" s="20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45">
      <c r="A765" s="20"/>
      <c r="B765" s="20"/>
      <c r="C765" s="20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45">
      <c r="A766" s="20"/>
      <c r="B766" s="20"/>
      <c r="C766" s="20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45">
      <c r="A767" s="20"/>
      <c r="B767" s="20"/>
      <c r="C767" s="20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45">
      <c r="A768" s="20"/>
      <c r="B768" s="20"/>
      <c r="C768" s="20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45">
      <c r="A769" s="20"/>
      <c r="B769" s="20"/>
      <c r="C769" s="20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45">
      <c r="A770" s="20"/>
      <c r="B770" s="20"/>
      <c r="C770" s="20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45">
      <c r="A771" s="20"/>
      <c r="B771" s="20"/>
      <c r="C771" s="20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45">
      <c r="A772" s="20"/>
      <c r="B772" s="20"/>
      <c r="C772" s="20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45">
      <c r="A773" s="20"/>
      <c r="B773" s="20"/>
      <c r="C773" s="20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45">
      <c r="A774" s="20"/>
      <c r="B774" s="20"/>
      <c r="C774" s="20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45">
      <c r="A775" s="20"/>
      <c r="B775" s="20"/>
      <c r="C775" s="20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45">
      <c r="A776" s="20"/>
      <c r="B776" s="20"/>
      <c r="C776" s="20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45">
      <c r="A777" s="20"/>
      <c r="B777" s="20"/>
      <c r="C777" s="20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45">
      <c r="A778" s="20"/>
      <c r="B778" s="20"/>
      <c r="C778" s="20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45">
      <c r="A779" s="20"/>
      <c r="B779" s="20"/>
      <c r="C779" s="20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45">
      <c r="A780" s="20"/>
      <c r="B780" s="20"/>
      <c r="C780" s="20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45">
      <c r="A781" s="20"/>
      <c r="B781" s="20"/>
      <c r="C781" s="20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45">
      <c r="A782" s="20"/>
      <c r="B782" s="20"/>
      <c r="C782" s="20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45">
      <c r="A783" s="20"/>
      <c r="B783" s="20"/>
      <c r="C783" s="20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45">
      <c r="A784" s="20"/>
      <c r="B784" s="20"/>
      <c r="C784" s="20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45">
      <c r="A785" s="20"/>
      <c r="B785" s="20"/>
      <c r="C785" s="20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45">
      <c r="A786" s="20"/>
      <c r="B786" s="20"/>
      <c r="C786" s="20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45">
      <c r="A787" s="20"/>
      <c r="B787" s="20"/>
      <c r="C787" s="20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45">
      <c r="A788" s="20"/>
      <c r="B788" s="20"/>
      <c r="C788" s="20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45">
      <c r="A789" s="20"/>
      <c r="B789" s="20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45">
      <c r="A790" s="20"/>
      <c r="B790" s="20"/>
      <c r="C790" s="20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45">
      <c r="A791" s="20"/>
      <c r="B791" s="20"/>
      <c r="C791" s="20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45">
      <c r="A792" s="20"/>
      <c r="B792" s="20"/>
      <c r="C792" s="20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45">
      <c r="A793" s="20"/>
      <c r="B793" s="20"/>
      <c r="C793" s="20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45">
      <c r="A794" s="20"/>
      <c r="B794" s="20"/>
      <c r="C794" s="20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45">
      <c r="A795" s="20"/>
      <c r="B795" s="20"/>
      <c r="C795" s="20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45">
      <c r="A796" s="20"/>
      <c r="B796" s="20"/>
      <c r="C796" s="20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45">
      <c r="A797" s="20"/>
      <c r="B797" s="20"/>
      <c r="C797" s="20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45">
      <c r="A798" s="20"/>
      <c r="B798" s="20"/>
      <c r="C798" s="20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45">
      <c r="A799" s="20"/>
      <c r="B799" s="20"/>
      <c r="C799" s="20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45">
      <c r="A800" s="20"/>
      <c r="B800" s="20"/>
      <c r="C800" s="20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45">
      <c r="A801" s="20"/>
      <c r="B801" s="20"/>
      <c r="C801" s="20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45">
      <c r="A802" s="20"/>
      <c r="B802" s="20"/>
      <c r="C802" s="20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45">
      <c r="A803" s="20"/>
      <c r="B803" s="20"/>
      <c r="C803" s="20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45">
      <c r="A804" s="20"/>
      <c r="B804" s="20"/>
      <c r="C804" s="20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45">
      <c r="A805" s="20"/>
      <c r="B805" s="20"/>
      <c r="C805" s="20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45">
      <c r="A806" s="20"/>
      <c r="B806" s="20"/>
      <c r="C806" s="20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45">
      <c r="A807" s="20"/>
      <c r="B807" s="20"/>
      <c r="C807" s="20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45">
      <c r="A808" s="20"/>
      <c r="B808" s="20"/>
      <c r="C808" s="20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45">
      <c r="A809" s="20"/>
      <c r="B809" s="20"/>
      <c r="C809" s="20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45">
      <c r="A810" s="20"/>
      <c r="B810" s="20"/>
      <c r="C810" s="20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45">
      <c r="A811" s="20"/>
      <c r="B811" s="20"/>
      <c r="C811" s="20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45">
      <c r="A812" s="20"/>
      <c r="B812" s="20"/>
      <c r="C812" s="20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45">
      <c r="A813" s="20"/>
      <c r="B813" s="20"/>
      <c r="C813" s="20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45">
      <c r="A814" s="20"/>
      <c r="B814" s="20"/>
      <c r="C814" s="20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45">
      <c r="A815" s="20"/>
      <c r="B815" s="20"/>
      <c r="C815" s="20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45">
      <c r="A816" s="20"/>
      <c r="B816" s="20"/>
      <c r="C816" s="20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45">
      <c r="A817" s="20"/>
      <c r="B817" s="20"/>
      <c r="C817" s="20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45">
      <c r="A818" s="20"/>
      <c r="B818" s="20"/>
      <c r="C818" s="20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45">
      <c r="A819" s="20"/>
      <c r="B819" s="20"/>
      <c r="C819" s="20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45">
      <c r="A820" s="20"/>
      <c r="B820" s="20"/>
      <c r="C820" s="20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45">
      <c r="A821" s="20"/>
      <c r="B821" s="20"/>
      <c r="C821" s="20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45">
      <c r="A822" s="20"/>
      <c r="B822" s="20"/>
      <c r="C822" s="20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45">
      <c r="A823" s="20"/>
      <c r="B823" s="20"/>
      <c r="C823" s="20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45">
      <c r="A824" s="20"/>
      <c r="B824" s="20"/>
      <c r="C824" s="20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45">
      <c r="A825" s="20"/>
      <c r="B825" s="20"/>
      <c r="C825" s="20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45">
      <c r="A826" s="20"/>
      <c r="B826" s="20"/>
      <c r="C826" s="20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45">
      <c r="A827" s="20"/>
      <c r="B827" s="20"/>
      <c r="C827" s="20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45">
      <c r="A828" s="20"/>
      <c r="B828" s="20"/>
      <c r="C828" s="20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45">
      <c r="A829" s="20"/>
      <c r="B829" s="20"/>
      <c r="C829" s="20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45">
      <c r="A830" s="20"/>
      <c r="B830" s="20"/>
      <c r="C830" s="20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45">
      <c r="A831" s="20"/>
      <c r="B831" s="20"/>
      <c r="C831" s="20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45">
      <c r="A832" s="20"/>
      <c r="B832" s="20"/>
      <c r="C832" s="20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45">
      <c r="A833" s="20"/>
      <c r="B833" s="20"/>
      <c r="C833" s="20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45">
      <c r="A834" s="20"/>
      <c r="B834" s="20"/>
      <c r="C834" s="20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45">
      <c r="A835" s="20"/>
      <c r="B835" s="20"/>
      <c r="C835" s="20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45">
      <c r="A836" s="20"/>
      <c r="B836" s="20"/>
      <c r="C836" s="20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45">
      <c r="A837" s="20"/>
      <c r="B837" s="20"/>
      <c r="C837" s="20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45">
      <c r="A838" s="20"/>
      <c r="B838" s="20"/>
      <c r="C838" s="20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45">
      <c r="A839" s="20"/>
      <c r="B839" s="20"/>
      <c r="C839" s="20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45">
      <c r="A840" s="20"/>
      <c r="B840" s="20"/>
      <c r="C840" s="20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45">
      <c r="A841" s="20"/>
      <c r="B841" s="20"/>
      <c r="C841" s="20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45">
      <c r="A842" s="20"/>
      <c r="B842" s="20"/>
      <c r="C842" s="20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45">
      <c r="A843" s="20"/>
      <c r="B843" s="20"/>
      <c r="C843" s="20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45">
      <c r="A844" s="20"/>
      <c r="B844" s="20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45">
      <c r="A845" s="20"/>
      <c r="B845" s="20"/>
      <c r="C845" s="20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45">
      <c r="A846" s="20"/>
      <c r="B846" s="20"/>
      <c r="C846" s="20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45">
      <c r="A847" s="20"/>
      <c r="B847" s="20"/>
      <c r="C847" s="20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45">
      <c r="A848" s="20"/>
      <c r="B848" s="20"/>
      <c r="C848" s="20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45">
      <c r="A849" s="20"/>
      <c r="B849" s="20"/>
      <c r="C849" s="20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45">
      <c r="A850" s="20"/>
      <c r="B850" s="20"/>
      <c r="C850" s="20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45">
      <c r="A851" s="20"/>
      <c r="B851" s="20"/>
      <c r="C851" s="20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45">
      <c r="A852" s="20"/>
      <c r="B852" s="20"/>
      <c r="C852" s="20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45">
      <c r="A853" s="20"/>
      <c r="B853" s="20"/>
      <c r="C853" s="20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45">
      <c r="A854" s="20"/>
      <c r="B854" s="20"/>
      <c r="C854" s="20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45">
      <c r="A855" s="20"/>
      <c r="B855" s="20"/>
      <c r="C855" s="20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45">
      <c r="A856" s="20"/>
      <c r="B856" s="20"/>
      <c r="C856" s="20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45">
      <c r="A857" s="20"/>
      <c r="B857" s="20"/>
      <c r="C857" s="20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45">
      <c r="A858" s="20"/>
      <c r="B858" s="20"/>
      <c r="C858" s="20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45">
      <c r="A859" s="20"/>
      <c r="B859" s="20"/>
      <c r="C859" s="20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45">
      <c r="A860" s="20"/>
      <c r="B860" s="20"/>
      <c r="C860" s="20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45">
      <c r="A861" s="20"/>
      <c r="B861" s="20"/>
      <c r="C861" s="20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45">
      <c r="A862" s="20"/>
      <c r="B862" s="20"/>
      <c r="C862" s="20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45">
      <c r="A863" s="20"/>
      <c r="B863" s="20"/>
      <c r="C863" s="20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45">
      <c r="A864" s="20"/>
      <c r="B864" s="20"/>
      <c r="C864" s="20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45">
      <c r="A865" s="20"/>
      <c r="B865" s="20"/>
      <c r="C865" s="20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45">
      <c r="A866" s="20"/>
      <c r="B866" s="20"/>
      <c r="C866" s="20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45">
      <c r="A867" s="20"/>
      <c r="B867" s="20"/>
      <c r="C867" s="20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45">
      <c r="A868" s="20"/>
      <c r="B868" s="20"/>
      <c r="C868" s="20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45">
      <c r="A869" s="20"/>
      <c r="B869" s="20"/>
      <c r="C869" s="20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45">
      <c r="A870" s="20"/>
      <c r="B870" s="20"/>
      <c r="C870" s="20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45">
      <c r="A871" s="20"/>
      <c r="B871" s="20"/>
      <c r="C871" s="20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45">
      <c r="A872" s="20"/>
      <c r="B872" s="20"/>
      <c r="C872" s="20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45">
      <c r="A873" s="20"/>
      <c r="B873" s="20"/>
      <c r="C873" s="20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45">
      <c r="A874" s="20"/>
      <c r="B874" s="20"/>
      <c r="C874" s="20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45">
      <c r="A875" s="20"/>
      <c r="B875" s="20"/>
      <c r="C875" s="20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45">
      <c r="A876" s="20"/>
      <c r="B876" s="20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45">
      <c r="A877" s="20"/>
      <c r="B877" s="20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45">
      <c r="A878" s="20"/>
      <c r="B878" s="20"/>
      <c r="C878" s="20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45">
      <c r="A879" s="20"/>
      <c r="B879" s="20"/>
      <c r="C879" s="20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45">
      <c r="A880" s="20"/>
      <c r="B880" s="20"/>
      <c r="C880" s="20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45">
      <c r="A881" s="20"/>
      <c r="B881" s="20"/>
      <c r="C881" s="20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45">
      <c r="A882" s="20"/>
      <c r="B882" s="20"/>
      <c r="C882" s="20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45">
      <c r="A883" s="20"/>
      <c r="B883" s="20"/>
      <c r="C883" s="20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45">
      <c r="A884" s="20"/>
      <c r="B884" s="20"/>
      <c r="C884" s="20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45">
      <c r="A885" s="20"/>
      <c r="B885" s="20"/>
      <c r="C885" s="20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45">
      <c r="A886" s="20"/>
      <c r="B886" s="20"/>
      <c r="C886" s="20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45">
      <c r="A887" s="20"/>
      <c r="B887" s="20"/>
      <c r="C887" s="20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45">
      <c r="A888" s="20"/>
      <c r="B888" s="20"/>
      <c r="C888" s="20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45">
      <c r="A889" s="20"/>
      <c r="B889" s="20"/>
      <c r="C889" s="20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45">
      <c r="A890" s="20"/>
      <c r="B890" s="20"/>
      <c r="C890" s="20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45">
      <c r="A891" s="20"/>
      <c r="B891" s="20"/>
      <c r="C891" s="20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45">
      <c r="A892" s="20"/>
      <c r="B892" s="20"/>
      <c r="C892" s="20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45">
      <c r="A893" s="20"/>
      <c r="B893" s="20"/>
      <c r="C893" s="20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45">
      <c r="A894" s="20"/>
      <c r="B894" s="20"/>
      <c r="C894" s="20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45">
      <c r="A895" s="20"/>
      <c r="B895" s="20"/>
      <c r="C895" s="20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45">
      <c r="A896" s="20"/>
      <c r="B896" s="20"/>
      <c r="C896" s="20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45">
      <c r="A897" s="20"/>
      <c r="B897" s="20"/>
      <c r="C897" s="20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45">
      <c r="A898" s="20"/>
      <c r="B898" s="20"/>
      <c r="C898" s="20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45">
      <c r="A899" s="20"/>
      <c r="B899" s="20"/>
      <c r="C899" s="20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45">
      <c r="A900" s="20"/>
      <c r="B900" s="20"/>
      <c r="C900" s="20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45">
      <c r="A901" s="20"/>
      <c r="B901" s="20"/>
      <c r="C901" s="20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45">
      <c r="A902" s="20"/>
      <c r="B902" s="20"/>
      <c r="C902" s="20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45">
      <c r="A903" s="20"/>
      <c r="B903" s="20"/>
      <c r="C903" s="20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45">
      <c r="A904" s="20"/>
      <c r="B904" s="20"/>
      <c r="C904" s="20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45">
      <c r="A905" s="20"/>
      <c r="B905" s="20"/>
      <c r="C905" s="20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45">
      <c r="A906" s="20"/>
      <c r="B906" s="20"/>
      <c r="C906" s="20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45">
      <c r="A907" s="20"/>
      <c r="B907" s="20"/>
      <c r="C907" s="20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45">
      <c r="A908" s="20"/>
      <c r="B908" s="20"/>
      <c r="C908" s="20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45">
      <c r="A909" s="20"/>
      <c r="B909" s="20"/>
      <c r="C909" s="20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45">
      <c r="A910" s="20"/>
      <c r="B910" s="20"/>
      <c r="C910" s="20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45">
      <c r="A911" s="20"/>
      <c r="B911" s="20"/>
      <c r="C911" s="20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45">
      <c r="A912" s="20"/>
      <c r="B912" s="20"/>
      <c r="C912" s="20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45">
      <c r="A913" s="20"/>
      <c r="B913" s="20"/>
      <c r="C913" s="20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45">
      <c r="A914" s="20"/>
      <c r="B914" s="20"/>
      <c r="C914" s="20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45">
      <c r="A915" s="20"/>
      <c r="B915" s="20"/>
      <c r="C915" s="20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45">
      <c r="A916" s="20"/>
      <c r="B916" s="20"/>
      <c r="C916" s="20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45">
      <c r="A917" s="20"/>
      <c r="B917" s="20"/>
      <c r="C917" s="20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45">
      <c r="A918" s="20"/>
      <c r="B918" s="20"/>
      <c r="C918" s="20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45">
      <c r="A919" s="20"/>
      <c r="B919" s="20"/>
      <c r="C919" s="20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45">
      <c r="A920" s="20"/>
      <c r="B920" s="20"/>
      <c r="C920" s="20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45">
      <c r="A921" s="20"/>
      <c r="B921" s="20"/>
      <c r="C921" s="20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45">
      <c r="A922" s="20"/>
      <c r="B922" s="20"/>
      <c r="C922" s="20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45">
      <c r="A923" s="20"/>
      <c r="B923" s="20"/>
      <c r="C923" s="20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45">
      <c r="A924" s="20"/>
      <c r="B924" s="20"/>
      <c r="C924" s="20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45">
      <c r="A925" s="20"/>
      <c r="B925" s="20"/>
      <c r="C925" s="20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45">
      <c r="A926" s="20"/>
      <c r="B926" s="20"/>
      <c r="C926" s="20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45">
      <c r="A927" s="20"/>
      <c r="B927" s="20"/>
      <c r="C927" s="20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45">
      <c r="A928" s="20"/>
      <c r="B928" s="20"/>
      <c r="C928" s="20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45">
      <c r="A929" s="20"/>
      <c r="B929" s="20"/>
      <c r="C929" s="20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45">
      <c r="A930" s="20"/>
      <c r="B930" s="20"/>
      <c r="C930" s="20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45">
      <c r="A931" s="20"/>
      <c r="B931" s="20"/>
      <c r="C931" s="20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45">
      <c r="A932" s="20"/>
      <c r="B932" s="20"/>
      <c r="C932" s="20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45">
      <c r="A933" s="20"/>
      <c r="B933" s="20"/>
      <c r="C933" s="20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45">
      <c r="A934" s="20"/>
      <c r="B934" s="20"/>
      <c r="C934" s="20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45">
      <c r="A935" s="20"/>
      <c r="B935" s="20"/>
      <c r="C935" s="20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45">
      <c r="A936" s="20"/>
      <c r="B936" s="20"/>
      <c r="C936" s="20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45">
      <c r="A937" s="20"/>
      <c r="B937" s="20"/>
      <c r="C937" s="20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45">
      <c r="A938" s="20"/>
      <c r="B938" s="20"/>
      <c r="C938" s="20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45">
      <c r="A939" s="20"/>
      <c r="B939" s="20"/>
      <c r="C939" s="20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45">
      <c r="A940" s="20"/>
      <c r="B940" s="20"/>
      <c r="C940" s="20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45">
      <c r="A941" s="20"/>
      <c r="B941" s="20"/>
      <c r="C941" s="20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45">
      <c r="A942" s="20"/>
      <c r="B942" s="20"/>
      <c r="C942" s="20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45">
      <c r="A943" s="20"/>
      <c r="B943" s="20"/>
      <c r="C943" s="20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45">
      <c r="A944" s="20"/>
      <c r="B944" s="20"/>
      <c r="C944" s="20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45">
      <c r="A945" s="20"/>
      <c r="B945" s="20"/>
      <c r="C945" s="20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45">
      <c r="A946" s="20"/>
      <c r="B946" s="20"/>
      <c r="C946" s="20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45">
      <c r="A947" s="20"/>
      <c r="B947" s="20"/>
      <c r="C947" s="20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45">
      <c r="A948" s="20"/>
      <c r="B948" s="20"/>
      <c r="C948" s="20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45">
      <c r="A949" s="20"/>
      <c r="B949" s="20"/>
      <c r="C949" s="20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45">
      <c r="A950" s="20"/>
      <c r="B950" s="20"/>
      <c r="C950" s="20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45">
      <c r="A951" s="20"/>
      <c r="B951" s="20"/>
      <c r="C951" s="20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45">
      <c r="A952" s="20"/>
      <c r="B952" s="20"/>
      <c r="C952" s="20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45">
      <c r="A953" s="20"/>
      <c r="B953" s="20"/>
      <c r="C953" s="20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45">
      <c r="A954" s="20"/>
      <c r="B954" s="20"/>
      <c r="C954" s="20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45">
      <c r="A955" s="20"/>
      <c r="B955" s="20"/>
      <c r="C955" s="20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45">
      <c r="A956" s="20"/>
      <c r="B956" s="20"/>
      <c r="C956" s="20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45">
      <c r="A957" s="20"/>
      <c r="B957" s="20"/>
      <c r="C957" s="20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45">
      <c r="A958" s="20"/>
      <c r="B958" s="20"/>
      <c r="C958" s="20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45">
      <c r="A959" s="20"/>
      <c r="B959" s="20"/>
      <c r="C959" s="20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45">
      <c r="A960" s="20"/>
      <c r="B960" s="20"/>
      <c r="C960" s="20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45">
      <c r="A961" s="20"/>
      <c r="B961" s="20"/>
      <c r="C961" s="20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45">
      <c r="A962" s="20"/>
      <c r="B962" s="20"/>
      <c r="C962" s="20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45">
      <c r="A963" s="20"/>
      <c r="B963" s="20"/>
      <c r="C963" s="20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45">
      <c r="A964" s="20"/>
      <c r="B964" s="20"/>
      <c r="C964" s="20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45">
      <c r="A965" s="20"/>
      <c r="B965" s="20"/>
      <c r="C965" s="20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45">
      <c r="A966" s="20"/>
      <c r="B966" s="20"/>
      <c r="C966" s="20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45">
      <c r="A967" s="20"/>
      <c r="B967" s="20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45">
      <c r="A968" s="20"/>
      <c r="B968" s="20"/>
      <c r="C968" s="20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45">
      <c r="A969" s="20"/>
      <c r="B969" s="20"/>
      <c r="C969" s="20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45">
      <c r="A970" s="20"/>
      <c r="B970" s="20"/>
      <c r="C970" s="20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45">
      <c r="A971" s="20"/>
      <c r="B971" s="20"/>
      <c r="C971" s="20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45">
      <c r="A972" s="20"/>
      <c r="B972" s="20"/>
      <c r="C972" s="20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45">
      <c r="A973" s="20"/>
      <c r="B973" s="20"/>
      <c r="C973" s="20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45">
      <c r="A974" s="20"/>
      <c r="B974" s="20"/>
      <c r="C974" s="20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45">
      <c r="A975" s="20"/>
      <c r="B975" s="20"/>
      <c r="C975" s="20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45">
      <c r="A976" s="20"/>
      <c r="B976" s="20"/>
      <c r="C976" s="20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45">
      <c r="A977" s="20"/>
      <c r="B977" s="20"/>
      <c r="C977" s="20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45">
      <c r="A978" s="20"/>
      <c r="B978" s="20"/>
      <c r="C978" s="20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45">
      <c r="A979" s="20"/>
      <c r="B979" s="20"/>
      <c r="C979" s="20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45">
      <c r="A980" s="20"/>
      <c r="B980" s="20"/>
      <c r="C980" s="20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45">
      <c r="A981" s="20"/>
      <c r="B981" s="20"/>
      <c r="C981" s="20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45">
      <c r="A982" s="20"/>
      <c r="B982" s="20"/>
      <c r="C982" s="20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45">
      <c r="A983" s="20"/>
      <c r="B983" s="20"/>
      <c r="C983" s="20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45">
      <c r="A984" s="20"/>
      <c r="B984" s="20"/>
      <c r="C984" s="20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45">
      <c r="A985" s="20"/>
      <c r="B985" s="20"/>
      <c r="C985" s="20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45">
      <c r="A986" s="20"/>
      <c r="B986" s="20"/>
      <c r="C986" s="20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45">
      <c r="A987" s="20"/>
      <c r="B987" s="20"/>
      <c r="C987" s="20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45">
      <c r="A988" s="20"/>
      <c r="B988" s="20"/>
      <c r="C988" s="20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45">
      <c r="A989" s="20"/>
      <c r="B989" s="20"/>
      <c r="C989" s="20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45">
      <c r="A990" s="20"/>
      <c r="B990" s="20"/>
      <c r="C990" s="20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45">
      <c r="A991" s="20"/>
      <c r="B991" s="20"/>
      <c r="C991" s="20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45">
      <c r="A992" s="20"/>
      <c r="B992" s="20"/>
      <c r="C992" s="20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45">
      <c r="A993" s="20"/>
      <c r="B993" s="20"/>
      <c r="C993" s="20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45">
      <c r="A994" s="20"/>
      <c r="B994" s="20"/>
      <c r="C994" s="20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45">
      <c r="A995" s="20"/>
      <c r="B995" s="20"/>
      <c r="C995" s="20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45">
      <c r="A996" s="20"/>
      <c r="B996" s="20"/>
      <c r="C996" s="20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 x14ac:dyDescent="0.45">
      <c r="A997" s="20"/>
      <c r="B997" s="20"/>
      <c r="C997" s="20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 x14ac:dyDescent="0.45">
      <c r="A998" s="20"/>
      <c r="B998" s="20"/>
      <c r="C998" s="20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 x14ac:dyDescent="0.45">
      <c r="A999" s="20"/>
      <c r="B999" s="20"/>
      <c r="C999" s="20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 x14ac:dyDescent="0.45">
      <c r="A1000" s="20"/>
      <c r="B1000" s="20"/>
      <c r="C1000" s="20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5.75" customHeight="1" x14ac:dyDescent="0.45">
      <c r="A1001" s="20"/>
      <c r="B1001" s="20"/>
      <c r="C1001" s="20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5.75" customHeight="1" x14ac:dyDescent="0.45">
      <c r="A1002" s="20"/>
      <c r="B1002" s="20"/>
      <c r="C1002" s="20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15.75" customHeight="1" x14ac:dyDescent="0.45">
      <c r="A1003" s="20"/>
      <c r="B1003" s="20"/>
      <c r="C1003" s="20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5.75" customHeight="1" x14ac:dyDescent="0.45">
      <c r="A1004" s="20"/>
      <c r="B1004" s="20"/>
      <c r="C1004" s="20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15.75" customHeight="1" x14ac:dyDescent="0.45">
      <c r="A1005" s="20"/>
      <c r="B1005" s="20"/>
      <c r="C1005" s="20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15.75" customHeight="1" x14ac:dyDescent="0.45">
      <c r="A1006" s="20"/>
      <c r="B1006" s="20"/>
      <c r="C1006" s="20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ht="15.75" customHeight="1" x14ac:dyDescent="0.45">
      <c r="A1007" s="20"/>
      <c r="B1007" s="20"/>
      <c r="C1007" s="20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ht="15.75" customHeight="1" x14ac:dyDescent="0.45">
      <c r="A1008" s="20"/>
      <c r="B1008" s="20"/>
      <c r="C1008" s="20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ht="15.75" customHeight="1" x14ac:dyDescent="0.45">
      <c r="A1009" s="20"/>
      <c r="B1009" s="20"/>
      <c r="C1009" s="20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ht="15.75" customHeight="1" x14ac:dyDescent="0.45">
      <c r="A1010" s="20"/>
      <c r="B1010" s="20"/>
      <c r="C1010" s="20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ht="15.75" customHeight="1" x14ac:dyDescent="0.45">
      <c r="A1011" s="20"/>
      <c r="B1011" s="20"/>
      <c r="C1011" s="20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ht="15.75" customHeight="1" x14ac:dyDescent="0.45">
      <c r="A1012" s="20"/>
      <c r="B1012" s="20"/>
      <c r="C1012" s="20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ht="15.75" customHeight="1" x14ac:dyDescent="0.45">
      <c r="A1013" s="20"/>
      <c r="B1013" s="20"/>
      <c r="C1013" s="20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ht="15.75" customHeight="1" x14ac:dyDescent="0.45">
      <c r="A1014" s="20"/>
      <c r="B1014" s="20"/>
      <c r="C1014" s="20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ht="15.75" customHeight="1" x14ac:dyDescent="0.45">
      <c r="A1015" s="20"/>
      <c r="B1015" s="20"/>
      <c r="C1015" s="20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ht="15.75" customHeight="1" x14ac:dyDescent="0.45">
      <c r="A1016" s="20"/>
      <c r="B1016" s="20"/>
      <c r="C1016" s="20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ht="15.75" customHeight="1" x14ac:dyDescent="0.45">
      <c r="A1017" s="20"/>
      <c r="B1017" s="20"/>
      <c r="C1017" s="20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ht="15.75" customHeight="1" x14ac:dyDescent="0.45">
      <c r="A1018" s="20"/>
      <c r="B1018" s="20"/>
      <c r="C1018" s="20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ht="15.75" customHeight="1" x14ac:dyDescent="0.45">
      <c r="A1019" s="20"/>
      <c r="B1019" s="20"/>
      <c r="C1019" s="20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ht="15.75" customHeight="1" x14ac:dyDescent="0.45">
      <c r="A1020" s="20"/>
      <c r="B1020" s="20"/>
      <c r="C1020" s="20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 spans="1:26" ht="15.75" customHeight="1" x14ac:dyDescent="0.45">
      <c r="A1021" s="20"/>
      <c r="B1021" s="20"/>
      <c r="C1021" s="20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ht="15.75" customHeight="1" x14ac:dyDescent="0.45">
      <c r="A1022" s="20"/>
      <c r="B1022" s="20"/>
      <c r="C1022" s="20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 spans="1:26" ht="15.75" customHeight="1" x14ac:dyDescent="0.45">
      <c r="A1023" s="20"/>
      <c r="B1023" s="20"/>
      <c r="C1023" s="20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 spans="1:26" ht="15.75" customHeight="1" x14ac:dyDescent="0.45">
      <c r="A1024" s="20"/>
      <c r="B1024" s="20"/>
      <c r="C1024" s="20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 spans="1:26" ht="15.75" customHeight="1" x14ac:dyDescent="0.45">
      <c r="A1025" s="20"/>
      <c r="B1025" s="20"/>
      <c r="C1025" s="20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ht="15.75" customHeight="1" x14ac:dyDescent="0.45">
      <c r="A1026" s="20"/>
      <c r="B1026" s="20"/>
      <c r="C1026" s="20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 spans="1:26" ht="15.75" customHeight="1" x14ac:dyDescent="0.45">
      <c r="A1027" s="20"/>
      <c r="B1027" s="20"/>
      <c r="C1027" s="20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ht="15.75" customHeight="1" x14ac:dyDescent="0.45">
      <c r="A1028" s="20"/>
      <c r="B1028" s="20"/>
      <c r="C1028" s="20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 spans="1:26" ht="15.75" customHeight="1" x14ac:dyDescent="0.45">
      <c r="A1029" s="20"/>
      <c r="B1029" s="20"/>
      <c r="C1029" s="20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ht="15.75" customHeight="1" x14ac:dyDescent="0.45">
      <c r="A1030" s="20"/>
      <c r="B1030" s="20"/>
      <c r="C1030" s="20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 spans="1:26" ht="15.75" customHeight="1" x14ac:dyDescent="0.45">
      <c r="A1031" s="20"/>
      <c r="B1031" s="20"/>
      <c r="C1031" s="20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 spans="1:26" ht="15.75" customHeight="1" x14ac:dyDescent="0.45">
      <c r="A1032" s="20"/>
      <c r="B1032" s="20"/>
      <c r="C1032" s="20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ht="15.75" customHeight="1" x14ac:dyDescent="0.45">
      <c r="A1033" s="20"/>
      <c r="B1033" s="20"/>
      <c r="C1033" s="20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 spans="1:26" ht="15.75" customHeight="1" x14ac:dyDescent="0.45">
      <c r="A1034" s="20"/>
      <c r="B1034" s="20"/>
      <c r="C1034" s="20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 spans="1:26" ht="15.75" customHeight="1" x14ac:dyDescent="0.45">
      <c r="A1035" s="20"/>
      <c r="B1035" s="20"/>
      <c r="C1035" s="20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ht="15.75" customHeight="1" x14ac:dyDescent="0.45">
      <c r="A1036" s="20"/>
      <c r="B1036" s="20"/>
      <c r="C1036" s="20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 spans="1:26" ht="15.75" customHeight="1" x14ac:dyDescent="0.45">
      <c r="A1037" s="20"/>
      <c r="B1037" s="20"/>
      <c r="C1037" s="20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ht="15.75" customHeight="1" x14ac:dyDescent="0.45">
      <c r="A1038" s="20"/>
      <c r="B1038" s="20"/>
      <c r="C1038" s="20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</sheetData>
  <phoneticPr fontId="22" type="noConversion"/>
  <pageMargins left="0.75" right="0.75" top="1" bottom="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 summaryRight="0"/>
  </sheetPr>
  <dimension ref="A1:AQ348"/>
  <sheetViews>
    <sheetView zoomScaleNormal="100" workbookViewId="0"/>
  </sheetViews>
  <sheetFormatPr defaultColWidth="14.3984375" defaultRowHeight="15" customHeight="1" x14ac:dyDescent="0.45"/>
  <cols>
    <col min="1" max="1" width="25.1328125" customWidth="1"/>
  </cols>
  <sheetData>
    <row r="1" spans="1:25" ht="15" customHeight="1" x14ac:dyDescent="0.45">
      <c r="A1" s="61" t="s">
        <v>279</v>
      </c>
    </row>
    <row r="2" spans="1:25" ht="15" customHeight="1" x14ac:dyDescent="0.45">
      <c r="A2" s="1" t="s">
        <v>24</v>
      </c>
    </row>
    <row r="3" spans="1:25" ht="15" customHeight="1" x14ac:dyDescent="0.45">
      <c r="A3" s="12"/>
    </row>
    <row r="4" spans="1:25" ht="15" customHeight="1" x14ac:dyDescent="0.45">
      <c r="A4" s="110" t="s">
        <v>280</v>
      </c>
      <c r="B4" s="110" t="s">
        <v>278</v>
      </c>
      <c r="D4" s="144" t="s">
        <v>506</v>
      </c>
    </row>
    <row r="5" spans="1:25" s="53" customFormat="1" ht="14.25" x14ac:dyDescent="0.45">
      <c r="A5" s="110" t="s">
        <v>277</v>
      </c>
      <c r="B5" s="3">
        <v>3</v>
      </c>
      <c r="C5" s="3">
        <f t="shared" ref="C5:J5" si="0">B5+3</f>
        <v>6</v>
      </c>
      <c r="D5" s="3">
        <f t="shared" si="0"/>
        <v>9</v>
      </c>
      <c r="E5" s="3">
        <f t="shared" si="0"/>
        <v>12</v>
      </c>
      <c r="F5" s="3">
        <f t="shared" si="0"/>
        <v>15</v>
      </c>
      <c r="G5" s="3">
        <f t="shared" si="0"/>
        <v>18</v>
      </c>
      <c r="H5" s="3">
        <f t="shared" si="0"/>
        <v>21</v>
      </c>
      <c r="I5" s="3">
        <f t="shared" si="0"/>
        <v>24</v>
      </c>
      <c r="J5" s="3">
        <f t="shared" si="0"/>
        <v>27</v>
      </c>
      <c r="K5" s="63" t="s">
        <v>374</v>
      </c>
    </row>
    <row r="6" spans="1:25" s="53" customFormat="1" ht="14.25" x14ac:dyDescent="0.45">
      <c r="A6" s="63">
        <v>1</v>
      </c>
      <c r="B6" s="70">
        <f>5/6</f>
        <v>0.83333333333333337</v>
      </c>
      <c r="C6" s="70">
        <f>1/6</f>
        <v>0.16666666666666666</v>
      </c>
      <c r="D6" s="70"/>
      <c r="E6" s="70"/>
      <c r="F6" s="70"/>
      <c r="G6" s="70"/>
      <c r="H6" s="70"/>
      <c r="I6" s="70"/>
      <c r="J6" s="70"/>
      <c r="K6" s="111">
        <f>SUM(B6:J6)</f>
        <v>1</v>
      </c>
    </row>
    <row r="7" spans="1:25" s="53" customFormat="1" ht="14.25" x14ac:dyDescent="0.45">
      <c r="A7" s="63">
        <v>2</v>
      </c>
      <c r="B7" s="70">
        <f>2/3</f>
        <v>0.66666666666666663</v>
      </c>
      <c r="C7" s="70">
        <f>1/3</f>
        <v>0.33333333333333331</v>
      </c>
      <c r="D7" s="70"/>
      <c r="E7" s="70"/>
      <c r="F7" s="70"/>
      <c r="G7" s="70"/>
      <c r="H7" s="70"/>
      <c r="I7" s="70"/>
      <c r="J7" s="70"/>
      <c r="K7" s="111">
        <f t="shared" ref="K7:K12" si="1">SUM(B7:J7)</f>
        <v>1</v>
      </c>
    </row>
    <row r="8" spans="1:25" s="53" customFormat="1" ht="14.25" x14ac:dyDescent="0.45">
      <c r="A8" s="63">
        <v>3</v>
      </c>
      <c r="B8" s="70">
        <f>1/2</f>
        <v>0.5</v>
      </c>
      <c r="C8" s="70">
        <v>0.5</v>
      </c>
      <c r="D8" s="70"/>
      <c r="E8" s="70"/>
      <c r="F8" s="70"/>
      <c r="G8" s="70"/>
      <c r="H8" s="70"/>
      <c r="I8" s="70"/>
      <c r="J8" s="70"/>
      <c r="K8" s="111">
        <f t="shared" si="1"/>
        <v>1</v>
      </c>
    </row>
    <row r="9" spans="1:25" s="53" customFormat="1" ht="14.25" x14ac:dyDescent="0.45">
      <c r="A9" s="63">
        <v>6</v>
      </c>
      <c r="B9" s="70">
        <f>1/4</f>
        <v>0.25</v>
      </c>
      <c r="C9" s="70">
        <v>0.5</v>
      </c>
      <c r="D9" s="70">
        <v>0.25</v>
      </c>
      <c r="E9" s="70"/>
      <c r="F9" s="70"/>
      <c r="G9" s="70"/>
      <c r="H9" s="70"/>
      <c r="I9" s="70"/>
      <c r="J9" s="70"/>
      <c r="K9" s="111">
        <f t="shared" si="1"/>
        <v>1</v>
      </c>
    </row>
    <row r="10" spans="1:25" s="53" customFormat="1" ht="14.25" x14ac:dyDescent="0.45">
      <c r="A10" s="63">
        <v>12</v>
      </c>
      <c r="B10" s="70">
        <f>1/8</f>
        <v>0.125</v>
      </c>
      <c r="C10" s="70">
        <v>0.25</v>
      </c>
      <c r="D10" s="70">
        <v>0.25</v>
      </c>
      <c r="E10" s="70">
        <v>0.25</v>
      </c>
      <c r="F10" s="70">
        <v>0.125</v>
      </c>
      <c r="G10" s="70"/>
      <c r="H10" s="70"/>
      <c r="I10" s="70"/>
      <c r="J10" s="70"/>
      <c r="K10" s="111">
        <f t="shared" si="1"/>
        <v>1</v>
      </c>
    </row>
    <row r="11" spans="1:25" s="53" customFormat="1" ht="14.25" x14ac:dyDescent="0.45">
      <c r="A11" s="63">
        <v>18</v>
      </c>
      <c r="B11" s="70">
        <f>1/12</f>
        <v>8.3333333333333329E-2</v>
      </c>
      <c r="C11" s="70">
        <f t="shared" ref="C11:C12" si="2">B11*2</f>
        <v>0.16666666666666666</v>
      </c>
      <c r="D11" s="70">
        <f t="shared" ref="D11:G11" si="3">C11</f>
        <v>0.16666666666666666</v>
      </c>
      <c r="E11" s="70">
        <f t="shared" si="3"/>
        <v>0.16666666666666666</v>
      </c>
      <c r="F11" s="70">
        <f t="shared" si="3"/>
        <v>0.16666666666666666</v>
      </c>
      <c r="G11" s="70">
        <f t="shared" si="3"/>
        <v>0.16666666666666666</v>
      </c>
      <c r="H11" s="70">
        <f>1/12</f>
        <v>8.3333333333333329E-2</v>
      </c>
      <c r="I11" s="70"/>
      <c r="J11" s="70"/>
      <c r="K11" s="111">
        <f t="shared" si="1"/>
        <v>0.99999999999999989</v>
      </c>
    </row>
    <row r="12" spans="1:25" s="53" customFormat="1" ht="14.25" x14ac:dyDescent="0.45">
      <c r="A12" s="63">
        <v>24</v>
      </c>
      <c r="B12" s="70">
        <f>1/16</f>
        <v>6.25E-2</v>
      </c>
      <c r="C12" s="70">
        <f t="shared" si="2"/>
        <v>0.125</v>
      </c>
      <c r="D12" s="70">
        <f t="shared" ref="D12:I12" si="4">C12</f>
        <v>0.125</v>
      </c>
      <c r="E12" s="70">
        <f t="shared" si="4"/>
        <v>0.125</v>
      </c>
      <c r="F12" s="70">
        <f t="shared" si="4"/>
        <v>0.125</v>
      </c>
      <c r="G12" s="70">
        <f t="shared" si="4"/>
        <v>0.125</v>
      </c>
      <c r="H12" s="70">
        <f t="shared" si="4"/>
        <v>0.125</v>
      </c>
      <c r="I12" s="70">
        <f t="shared" si="4"/>
        <v>0.125</v>
      </c>
      <c r="J12" s="70">
        <f>1/16</f>
        <v>6.25E-2</v>
      </c>
      <c r="K12" s="111">
        <f t="shared" si="1"/>
        <v>1</v>
      </c>
    </row>
    <row r="13" spans="1:25" s="53" customFormat="1" ht="15" customHeight="1" x14ac:dyDescent="0.45"/>
    <row r="14" spans="1:25" s="53" customFormat="1" ht="15" customHeight="1" x14ac:dyDescent="0.45"/>
    <row r="15" spans="1:25" s="53" customFormat="1" ht="15" customHeight="1" x14ac:dyDescent="0.45">
      <c r="A15" s="46" t="s">
        <v>505</v>
      </c>
      <c r="B15" s="143"/>
      <c r="C15" s="143"/>
      <c r="W15" s="46" t="s">
        <v>505</v>
      </c>
      <c r="X15" s="143"/>
      <c r="Y15" s="143"/>
    </row>
    <row r="16" spans="1:25" s="53" customFormat="1" ht="15" customHeight="1" x14ac:dyDescent="0.45">
      <c r="A16" s="67" t="s">
        <v>518</v>
      </c>
      <c r="B16" s="63"/>
      <c r="W16" s="67" t="s">
        <v>519</v>
      </c>
      <c r="X16" s="63"/>
    </row>
    <row r="17" spans="1:43" s="53" customFormat="1" ht="15" customHeight="1" x14ac:dyDescent="0.45">
      <c r="A17" s="67"/>
      <c r="B17" s="115"/>
      <c r="W17" s="67"/>
      <c r="X17" s="115"/>
    </row>
    <row r="18" spans="1:43" s="53" customFormat="1" ht="15" customHeight="1" x14ac:dyDescent="0.45">
      <c r="A18" s="110" t="s">
        <v>180</v>
      </c>
      <c r="B18" s="3" t="str">
        <f>'Program Qtrly'!D$6</f>
        <v>2026 Q2</v>
      </c>
      <c r="C18" s="3" t="str">
        <f>'Program Qtrly'!E$6</f>
        <v>2026 Q3</v>
      </c>
      <c r="D18" s="3" t="str">
        <f>'Program Qtrly'!F$6</f>
        <v>2026 Q4</v>
      </c>
      <c r="E18" s="3" t="str">
        <f>'Program Qtrly'!G$6</f>
        <v>2027 Q1</v>
      </c>
      <c r="F18" s="3" t="str">
        <f>'Program Qtrly'!H$6</f>
        <v>2027 Q2</v>
      </c>
      <c r="G18" s="3" t="str">
        <f>'Program Qtrly'!I$6</f>
        <v>2027 Q3</v>
      </c>
      <c r="H18" s="3" t="str">
        <f>'Program Qtrly'!J$6</f>
        <v>2027 Q4</v>
      </c>
      <c r="I18" s="3" t="str">
        <f>'Program Qtrly'!K$6</f>
        <v>2028 Q1</v>
      </c>
      <c r="J18" s="3" t="str">
        <f>'Program Qtrly'!L$6</f>
        <v>2028 Q2</v>
      </c>
      <c r="K18" s="3" t="str">
        <f>'Program Qtrly'!M$6</f>
        <v>2028 Q3</v>
      </c>
      <c r="L18" s="3" t="str">
        <f>'Program Qtrly'!N$6</f>
        <v>2028 Q4</v>
      </c>
      <c r="M18" s="3" t="str">
        <f>'Program Qtrly'!O$6</f>
        <v>2029 Q1</v>
      </c>
      <c r="N18" s="3" t="str">
        <f>'Program Qtrly'!P$6</f>
        <v>2029 Q2</v>
      </c>
      <c r="O18" s="3" t="str">
        <f>'Program Qtrly'!Q$6</f>
        <v>2029 Q3</v>
      </c>
      <c r="P18" s="3" t="str">
        <f>'Program Qtrly'!R$6</f>
        <v>2029 Q4</v>
      </c>
      <c r="Q18" s="3" t="str">
        <f>'Program Qtrly'!S$6</f>
        <v>2030 Q1</v>
      </c>
      <c r="R18" s="3" t="str">
        <f>'Program Qtrly'!T$6</f>
        <v>2030 Q2</v>
      </c>
      <c r="S18" s="3" t="str">
        <f>'Program Qtrly'!U$6</f>
        <v>2030 Q3</v>
      </c>
      <c r="T18" s="3" t="str">
        <f>'Program Qtrly'!V$6</f>
        <v>2030 Q4</v>
      </c>
      <c r="U18" s="3" t="str">
        <f>'Program Qtrly'!W$6</f>
        <v>2031 Q1</v>
      </c>
      <c r="W18" s="110" t="s">
        <v>180</v>
      </c>
      <c r="X18" s="3" t="str">
        <f>'Program Qtrly'!D$6</f>
        <v>2026 Q2</v>
      </c>
      <c r="Y18" s="3" t="str">
        <f>'Program Qtrly'!E$6</f>
        <v>2026 Q3</v>
      </c>
      <c r="Z18" s="3" t="str">
        <f>'Program Qtrly'!F$6</f>
        <v>2026 Q4</v>
      </c>
      <c r="AA18" s="3" t="str">
        <f>'Program Qtrly'!G$6</f>
        <v>2027 Q1</v>
      </c>
      <c r="AB18" s="3" t="str">
        <f>'Program Qtrly'!H$6</f>
        <v>2027 Q2</v>
      </c>
      <c r="AC18" s="3" t="str">
        <f>'Program Qtrly'!I$6</f>
        <v>2027 Q3</v>
      </c>
      <c r="AD18" s="3" t="str">
        <f>'Program Qtrly'!J$6</f>
        <v>2027 Q4</v>
      </c>
      <c r="AE18" s="3" t="str">
        <f>'Program Qtrly'!K$6</f>
        <v>2028 Q1</v>
      </c>
      <c r="AF18" s="3" t="str">
        <f>'Program Qtrly'!L$6</f>
        <v>2028 Q2</v>
      </c>
      <c r="AG18" s="3" t="str">
        <f>'Program Qtrly'!M$6</f>
        <v>2028 Q3</v>
      </c>
      <c r="AH18" s="3" t="str">
        <f>'Program Qtrly'!N$6</f>
        <v>2028 Q4</v>
      </c>
      <c r="AI18" s="3" t="str">
        <f>'Program Qtrly'!O$6</f>
        <v>2029 Q1</v>
      </c>
      <c r="AJ18" s="3" t="str">
        <f>'Program Qtrly'!P$6</f>
        <v>2029 Q2</v>
      </c>
      <c r="AK18" s="3" t="str">
        <f>'Program Qtrly'!Q$6</f>
        <v>2029 Q3</v>
      </c>
      <c r="AL18" s="3" t="str">
        <f>'Program Qtrly'!R$6</f>
        <v>2029 Q4</v>
      </c>
      <c r="AM18" s="3" t="str">
        <f>'Program Qtrly'!S$6</f>
        <v>2030 Q1</v>
      </c>
      <c r="AN18" s="3" t="str">
        <f>'Program Qtrly'!T$6</f>
        <v>2030 Q2</v>
      </c>
      <c r="AO18" s="3" t="str">
        <f>'Program Qtrly'!U$6</f>
        <v>2030 Q3</v>
      </c>
      <c r="AP18" s="3" t="str">
        <f>'Program Qtrly'!V$6</f>
        <v>2030 Q4</v>
      </c>
      <c r="AQ18" s="3" t="str">
        <f>'Program Qtrly'!W$6</f>
        <v>2031 Q1</v>
      </c>
    </row>
    <row r="19" spans="1:43" s="53" customFormat="1" ht="15" customHeight="1" x14ac:dyDescent="0.45">
      <c r="A19" s="63">
        <v>3</v>
      </c>
      <c r="B19" s="116">
        <f ca="1">B35+B51+B67+B83+B99+B115+B131+B147+B163+B179+B195+B211+B227+B243+B259+B275+B291+B307+B323+B339</f>
        <v>2398.4375</v>
      </c>
      <c r="C19" s="116">
        <f t="shared" ref="C19:U28" ca="1" si="5">C35+C51+C67+C83+C99+C115+C131+C147+C163+C179+C195+C211+C227+C243+C259+C275+C291+C307+C323+C339</f>
        <v>2398.4375</v>
      </c>
      <c r="D19" s="116">
        <f t="shared" ca="1" si="5"/>
        <v>2398.4375</v>
      </c>
      <c r="E19" s="116">
        <f t="shared" ca="1" si="5"/>
        <v>2398.4375</v>
      </c>
      <c r="F19" s="116">
        <f t="shared" ca="1" si="5"/>
        <v>3245.3125</v>
      </c>
      <c r="G19" s="116">
        <f t="shared" ca="1" si="5"/>
        <v>3245.3125</v>
      </c>
      <c r="H19" s="116">
        <f t="shared" ca="1" si="5"/>
        <v>3245.3125</v>
      </c>
      <c r="I19" s="116">
        <f t="shared" ca="1" si="5"/>
        <v>3245.3125</v>
      </c>
      <c r="J19" s="116">
        <f t="shared" ca="1" si="5"/>
        <v>4112.5</v>
      </c>
      <c r="K19" s="116">
        <f t="shared" ca="1" si="5"/>
        <v>4112.5</v>
      </c>
      <c r="L19" s="116">
        <f t="shared" ca="1" si="5"/>
        <v>4112.5</v>
      </c>
      <c r="M19" s="116">
        <f t="shared" ca="1" si="5"/>
        <v>4112.5</v>
      </c>
      <c r="N19" s="116">
        <f t="shared" ca="1" si="5"/>
        <v>5195.3125</v>
      </c>
      <c r="O19" s="116">
        <f t="shared" ca="1" si="5"/>
        <v>5195.3125</v>
      </c>
      <c r="P19" s="116">
        <f t="shared" ca="1" si="5"/>
        <v>5195.3125</v>
      </c>
      <c r="Q19" s="116">
        <f t="shared" ca="1" si="5"/>
        <v>5195.3125</v>
      </c>
      <c r="R19" s="116">
        <f t="shared" ca="1" si="5"/>
        <v>6296.875</v>
      </c>
      <c r="S19" s="116">
        <f t="shared" ca="1" si="5"/>
        <v>6296.875</v>
      </c>
      <c r="T19" s="116">
        <f t="shared" ca="1" si="5"/>
        <v>6296.875</v>
      </c>
      <c r="U19" s="116">
        <f t="shared" ca="1" si="5"/>
        <v>6296.875</v>
      </c>
      <c r="W19" s="63">
        <v>3</v>
      </c>
      <c r="X19" s="116">
        <f ca="1">X35+X51+X67+X83+X99+X115+X131+X147+X163+X179+X195+X211+X227+X243+X259+X275+X291+X307+X323+X339</f>
        <v>4140.625</v>
      </c>
      <c r="Y19" s="116">
        <f t="shared" ref="Y19:AQ19" ca="1" si="6">Y35+Y51+Y67+Y83+Y99+Y115+Y131+Y147+Y163+Y179+Y195+Y211+Y227+Y243+Y259+Y275+Y291+Y307+Y323+Y339</f>
        <v>4140.625</v>
      </c>
      <c r="Z19" s="116">
        <f t="shared" ca="1" si="6"/>
        <v>4140.625</v>
      </c>
      <c r="AA19" s="116">
        <f t="shared" ca="1" si="6"/>
        <v>4140.625</v>
      </c>
      <c r="AB19" s="116">
        <f t="shared" ca="1" si="6"/>
        <v>6484.375</v>
      </c>
      <c r="AC19" s="116">
        <f t="shared" ca="1" si="6"/>
        <v>6484.375</v>
      </c>
      <c r="AD19" s="116">
        <f t="shared" ca="1" si="6"/>
        <v>6484.375</v>
      </c>
      <c r="AE19" s="116">
        <f t="shared" ca="1" si="6"/>
        <v>6484.375</v>
      </c>
      <c r="AF19" s="116">
        <f t="shared" ca="1" si="6"/>
        <v>9406.25</v>
      </c>
      <c r="AG19" s="116">
        <f t="shared" ca="1" si="6"/>
        <v>9406.25</v>
      </c>
      <c r="AH19" s="116">
        <f t="shared" ca="1" si="6"/>
        <v>9406.25</v>
      </c>
      <c r="AI19" s="116">
        <f t="shared" ca="1" si="6"/>
        <v>9406.25</v>
      </c>
      <c r="AJ19" s="116">
        <f t="shared" ca="1" si="6"/>
        <v>13171.875</v>
      </c>
      <c r="AK19" s="116">
        <f t="shared" ca="1" si="6"/>
        <v>13171.875</v>
      </c>
      <c r="AL19" s="116">
        <f t="shared" ca="1" si="6"/>
        <v>13171.875</v>
      </c>
      <c r="AM19" s="116">
        <f t="shared" ca="1" si="6"/>
        <v>13171.875</v>
      </c>
      <c r="AN19" s="116">
        <f t="shared" ca="1" si="6"/>
        <v>17312.5</v>
      </c>
      <c r="AO19" s="116">
        <f t="shared" ca="1" si="6"/>
        <v>17312.5</v>
      </c>
      <c r="AP19" s="116">
        <f t="shared" ca="1" si="6"/>
        <v>17312.5</v>
      </c>
      <c r="AQ19" s="116">
        <f t="shared" ca="1" si="6"/>
        <v>17312.5</v>
      </c>
    </row>
    <row r="20" spans="1:43" s="53" customFormat="1" ht="15" customHeight="1" x14ac:dyDescent="0.45">
      <c r="A20" s="63">
        <f t="shared" ref="A20:A27" si="7">A19+3</f>
        <v>6</v>
      </c>
      <c r="B20" s="116">
        <f t="shared" ref="B20:Q28" ca="1" si="8">B36+B52+B68+B84+B100+B116+B132+B148+B164+B180+B196+B212+B228+B244+B260+B276+B292+B308+B324+B340</f>
        <v>1671.875</v>
      </c>
      <c r="C20" s="116">
        <f t="shared" ca="1" si="8"/>
        <v>1671.875</v>
      </c>
      <c r="D20" s="116">
        <f t="shared" ca="1" si="8"/>
        <v>1671.875</v>
      </c>
      <c r="E20" s="116">
        <f t="shared" ca="1" si="8"/>
        <v>1671.875</v>
      </c>
      <c r="F20" s="116">
        <f t="shared" ca="1" si="8"/>
        <v>2565.625</v>
      </c>
      <c r="G20" s="116">
        <f t="shared" ca="1" si="8"/>
        <v>2565.625</v>
      </c>
      <c r="H20" s="116">
        <f t="shared" ca="1" si="8"/>
        <v>2565.625</v>
      </c>
      <c r="I20" s="116">
        <f t="shared" ca="1" si="8"/>
        <v>2565.625</v>
      </c>
      <c r="J20" s="116">
        <f t="shared" ca="1" si="8"/>
        <v>3500</v>
      </c>
      <c r="K20" s="116">
        <f t="shared" ca="1" si="8"/>
        <v>3500</v>
      </c>
      <c r="L20" s="116">
        <f t="shared" ca="1" si="8"/>
        <v>3500</v>
      </c>
      <c r="M20" s="116">
        <f t="shared" ca="1" si="8"/>
        <v>3500</v>
      </c>
      <c r="N20" s="116">
        <f t="shared" ca="1" si="8"/>
        <v>4865.625</v>
      </c>
      <c r="O20" s="116">
        <f t="shared" ca="1" si="8"/>
        <v>4865.625</v>
      </c>
      <c r="P20" s="116">
        <f t="shared" ca="1" si="8"/>
        <v>4865.625</v>
      </c>
      <c r="Q20" s="116">
        <f t="shared" ca="1" si="8"/>
        <v>4865.625</v>
      </c>
      <c r="R20" s="116">
        <f t="shared" ca="1" si="5"/>
        <v>6268.75</v>
      </c>
      <c r="S20" s="116">
        <f t="shared" ca="1" si="5"/>
        <v>6268.75</v>
      </c>
      <c r="T20" s="116">
        <f t="shared" ca="1" si="5"/>
        <v>6268.75</v>
      </c>
      <c r="U20" s="116">
        <f t="shared" ca="1" si="5"/>
        <v>6268.75</v>
      </c>
      <c r="W20" s="63">
        <f t="shared" ref="W20:W27" si="9">W19+3</f>
        <v>6</v>
      </c>
      <c r="X20" s="116">
        <f t="shared" ref="X20:AQ20" ca="1" si="10">X36+X52+X68+X84+X100+X116+X132+X148+X164+X180+X196+X212+X228+X244+X260+X276+X292+X308+X324+X340</f>
        <v>4656.25</v>
      </c>
      <c r="Y20" s="116">
        <f t="shared" ca="1" si="10"/>
        <v>4656.25</v>
      </c>
      <c r="Z20" s="116">
        <f t="shared" ca="1" si="10"/>
        <v>4656.25</v>
      </c>
      <c r="AA20" s="116">
        <f t="shared" ca="1" si="10"/>
        <v>4656.25</v>
      </c>
      <c r="AB20" s="116">
        <f t="shared" ca="1" si="10"/>
        <v>8343.75</v>
      </c>
      <c r="AC20" s="116">
        <f t="shared" ca="1" si="10"/>
        <v>8343.75</v>
      </c>
      <c r="AD20" s="116">
        <f t="shared" ca="1" si="10"/>
        <v>8343.75</v>
      </c>
      <c r="AE20" s="116">
        <f t="shared" ca="1" si="10"/>
        <v>8343.75</v>
      </c>
      <c r="AF20" s="116">
        <f t="shared" ca="1" si="10"/>
        <v>13187.5</v>
      </c>
      <c r="AG20" s="116">
        <f t="shared" ca="1" si="10"/>
        <v>13187.5</v>
      </c>
      <c r="AH20" s="116">
        <f t="shared" ca="1" si="10"/>
        <v>13187.5</v>
      </c>
      <c r="AI20" s="116">
        <f t="shared" ca="1" si="10"/>
        <v>13187.5</v>
      </c>
      <c r="AJ20" s="116">
        <f t="shared" ca="1" si="10"/>
        <v>19718.75</v>
      </c>
      <c r="AK20" s="116">
        <f t="shared" ca="1" si="10"/>
        <v>19718.75</v>
      </c>
      <c r="AL20" s="116">
        <f t="shared" ca="1" si="10"/>
        <v>19718.75</v>
      </c>
      <c r="AM20" s="116">
        <f t="shared" ca="1" si="10"/>
        <v>19718.75</v>
      </c>
      <c r="AN20" s="116">
        <f t="shared" ca="1" si="10"/>
        <v>27000</v>
      </c>
      <c r="AO20" s="116">
        <f t="shared" ca="1" si="10"/>
        <v>27000</v>
      </c>
      <c r="AP20" s="116">
        <f t="shared" ca="1" si="10"/>
        <v>27000</v>
      </c>
      <c r="AQ20" s="116">
        <f t="shared" ca="1" si="10"/>
        <v>27000</v>
      </c>
    </row>
    <row r="21" spans="1:43" s="53" customFormat="1" ht="15" customHeight="1" x14ac:dyDescent="0.45">
      <c r="A21" s="63">
        <f t="shared" si="7"/>
        <v>9</v>
      </c>
      <c r="B21" s="116">
        <f t="shared" ca="1" si="8"/>
        <v>390.625</v>
      </c>
      <c r="C21" s="116">
        <f t="shared" ca="1" si="5"/>
        <v>390.625</v>
      </c>
      <c r="D21" s="116">
        <f t="shared" ca="1" si="5"/>
        <v>390.625</v>
      </c>
      <c r="E21" s="116">
        <f t="shared" ca="1" si="5"/>
        <v>390.625</v>
      </c>
      <c r="F21" s="116">
        <f t="shared" ca="1" si="5"/>
        <v>921.875</v>
      </c>
      <c r="G21" s="116">
        <f t="shared" ca="1" si="5"/>
        <v>921.875</v>
      </c>
      <c r="H21" s="116">
        <f t="shared" ca="1" si="5"/>
        <v>921.875</v>
      </c>
      <c r="I21" s="116">
        <f t="shared" ca="1" si="5"/>
        <v>921.875</v>
      </c>
      <c r="J21" s="116">
        <f t="shared" ca="1" si="5"/>
        <v>1493.75</v>
      </c>
      <c r="K21" s="116">
        <f t="shared" ca="1" si="5"/>
        <v>1493.75</v>
      </c>
      <c r="L21" s="116">
        <f t="shared" ca="1" si="5"/>
        <v>1493.75</v>
      </c>
      <c r="M21" s="116">
        <f t="shared" ca="1" si="5"/>
        <v>1493.75</v>
      </c>
      <c r="N21" s="116">
        <f t="shared" ca="1" si="5"/>
        <v>2496.875</v>
      </c>
      <c r="O21" s="116">
        <f t="shared" ca="1" si="5"/>
        <v>2496.875</v>
      </c>
      <c r="P21" s="116">
        <f t="shared" ca="1" si="5"/>
        <v>2496.875</v>
      </c>
      <c r="Q21" s="116">
        <f t="shared" ca="1" si="5"/>
        <v>2496.875</v>
      </c>
      <c r="R21" s="116">
        <f t="shared" ca="1" si="5"/>
        <v>3537.5</v>
      </c>
      <c r="S21" s="116">
        <f t="shared" ca="1" si="5"/>
        <v>3537.5</v>
      </c>
      <c r="T21" s="116">
        <f t="shared" ca="1" si="5"/>
        <v>3537.5</v>
      </c>
      <c r="U21" s="116">
        <f t="shared" ca="1" si="5"/>
        <v>3537.5</v>
      </c>
      <c r="W21" s="63">
        <f t="shared" si="9"/>
        <v>9</v>
      </c>
      <c r="X21" s="116">
        <f t="shared" ref="X21:AQ21" ca="1" si="11">X37+X53+X69+X85+X101+X117+X133+X149+X165+X181+X197+X213+X229+X245+X261+X277+X293+X309+X325+X341</f>
        <v>2718.75</v>
      </c>
      <c r="Y21" s="116">
        <f t="shared" ca="1" si="11"/>
        <v>2718.75</v>
      </c>
      <c r="Z21" s="116">
        <f t="shared" ca="1" si="11"/>
        <v>2718.75</v>
      </c>
      <c r="AA21" s="116">
        <f t="shared" ca="1" si="11"/>
        <v>2718.75</v>
      </c>
      <c r="AB21" s="116">
        <f t="shared" ca="1" si="11"/>
        <v>5781.25</v>
      </c>
      <c r="AC21" s="116">
        <f t="shared" ca="1" si="11"/>
        <v>5781.25</v>
      </c>
      <c r="AD21" s="116">
        <f t="shared" ca="1" si="11"/>
        <v>5781.25</v>
      </c>
      <c r="AE21" s="116">
        <f t="shared" ca="1" si="11"/>
        <v>5781.25</v>
      </c>
      <c r="AF21" s="116">
        <f t="shared" ca="1" si="11"/>
        <v>10000</v>
      </c>
      <c r="AG21" s="116">
        <f t="shared" ca="1" si="11"/>
        <v>10000</v>
      </c>
      <c r="AH21" s="116">
        <f t="shared" ca="1" si="11"/>
        <v>10000</v>
      </c>
      <c r="AI21" s="116">
        <f t="shared" ca="1" si="11"/>
        <v>10000</v>
      </c>
      <c r="AJ21" s="116">
        <f t="shared" ca="1" si="11"/>
        <v>15906.25</v>
      </c>
      <c r="AK21" s="116">
        <f t="shared" ca="1" si="11"/>
        <v>15906.25</v>
      </c>
      <c r="AL21" s="116">
        <f t="shared" ca="1" si="11"/>
        <v>15906.25</v>
      </c>
      <c r="AM21" s="116">
        <f t="shared" ca="1" si="11"/>
        <v>15906.25</v>
      </c>
      <c r="AN21" s="116">
        <f t="shared" ca="1" si="11"/>
        <v>22562.5</v>
      </c>
      <c r="AO21" s="116">
        <f t="shared" ca="1" si="11"/>
        <v>22562.5</v>
      </c>
      <c r="AP21" s="116">
        <f t="shared" ca="1" si="11"/>
        <v>22562.5</v>
      </c>
      <c r="AQ21" s="116">
        <f t="shared" ca="1" si="11"/>
        <v>22562.5</v>
      </c>
    </row>
    <row r="22" spans="1:43" s="53" customFormat="1" ht="15" customHeight="1" x14ac:dyDescent="0.45">
      <c r="A22" s="63">
        <f t="shared" si="7"/>
        <v>12</v>
      </c>
      <c r="B22" s="116">
        <f t="shared" ca="1" si="8"/>
        <v>234.37499999999994</v>
      </c>
      <c r="C22" s="116">
        <f t="shared" ca="1" si="5"/>
        <v>234.37499999999994</v>
      </c>
      <c r="D22" s="116">
        <f t="shared" ca="1" si="5"/>
        <v>234.37499999999994</v>
      </c>
      <c r="E22" s="116">
        <f t="shared" ca="1" si="5"/>
        <v>234.37499999999994</v>
      </c>
      <c r="F22" s="116">
        <f t="shared" ca="1" si="5"/>
        <v>703.12499999999989</v>
      </c>
      <c r="G22" s="116">
        <f t="shared" ca="1" si="5"/>
        <v>703.12499999999989</v>
      </c>
      <c r="H22" s="116">
        <f t="shared" ca="1" si="5"/>
        <v>703.12499999999989</v>
      </c>
      <c r="I22" s="116">
        <f t="shared" ca="1" si="5"/>
        <v>703.12499999999989</v>
      </c>
      <c r="J22" s="116">
        <f t="shared" ca="1" si="5"/>
        <v>1212.4999999999998</v>
      </c>
      <c r="K22" s="116">
        <f t="shared" ca="1" si="5"/>
        <v>1212.4999999999998</v>
      </c>
      <c r="L22" s="116">
        <f t="shared" ca="1" si="5"/>
        <v>1212.4999999999998</v>
      </c>
      <c r="M22" s="116">
        <f t="shared" ca="1" si="5"/>
        <v>1212.4999999999998</v>
      </c>
      <c r="N22" s="116">
        <f t="shared" ca="1" si="5"/>
        <v>2153.125</v>
      </c>
      <c r="O22" s="116">
        <f t="shared" ca="1" si="5"/>
        <v>2153.125</v>
      </c>
      <c r="P22" s="116">
        <f t="shared" ca="1" si="5"/>
        <v>2153.125</v>
      </c>
      <c r="Q22" s="116">
        <f t="shared" ca="1" si="5"/>
        <v>2153.125</v>
      </c>
      <c r="R22" s="116">
        <f t="shared" ca="1" si="5"/>
        <v>3131.25</v>
      </c>
      <c r="S22" s="116">
        <f t="shared" ca="1" si="5"/>
        <v>3131.25</v>
      </c>
      <c r="T22" s="116">
        <f t="shared" ca="1" si="5"/>
        <v>3131.25</v>
      </c>
      <c r="U22" s="116">
        <f t="shared" ca="1" si="5"/>
        <v>3131.25</v>
      </c>
      <c r="W22" s="63">
        <f t="shared" si="9"/>
        <v>12</v>
      </c>
      <c r="X22" s="116">
        <f t="shared" ref="X22:AQ22" ca="1" si="12">X38+X54+X70+X86+X102+X118+X134+X150+X166+X182+X198+X214+X230+X246+X262+X278+X294+X310+X326+X342</f>
        <v>2406.25</v>
      </c>
      <c r="Y22" s="116">
        <f t="shared" ca="1" si="12"/>
        <v>2406.25</v>
      </c>
      <c r="Z22" s="116">
        <f t="shared" ca="1" si="12"/>
        <v>2406.25</v>
      </c>
      <c r="AA22" s="116">
        <f t="shared" ca="1" si="12"/>
        <v>2406.25</v>
      </c>
      <c r="AB22" s="116">
        <f t="shared" ca="1" si="12"/>
        <v>5343.75</v>
      </c>
      <c r="AC22" s="116">
        <f t="shared" ca="1" si="12"/>
        <v>5343.75</v>
      </c>
      <c r="AD22" s="116">
        <f t="shared" ca="1" si="12"/>
        <v>5343.75</v>
      </c>
      <c r="AE22" s="116">
        <f t="shared" ca="1" si="12"/>
        <v>5343.75</v>
      </c>
      <c r="AF22" s="116">
        <f t="shared" ca="1" si="12"/>
        <v>9437.5</v>
      </c>
      <c r="AG22" s="116">
        <f t="shared" ca="1" si="12"/>
        <v>9437.5</v>
      </c>
      <c r="AH22" s="116">
        <f t="shared" ca="1" si="12"/>
        <v>9437.5</v>
      </c>
      <c r="AI22" s="116">
        <f t="shared" ca="1" si="12"/>
        <v>9437.5</v>
      </c>
      <c r="AJ22" s="116">
        <f t="shared" ca="1" si="12"/>
        <v>15218.75</v>
      </c>
      <c r="AK22" s="116">
        <f t="shared" ca="1" si="12"/>
        <v>15218.75</v>
      </c>
      <c r="AL22" s="116">
        <f t="shared" ca="1" si="12"/>
        <v>15218.75</v>
      </c>
      <c r="AM22" s="116">
        <f t="shared" ca="1" si="12"/>
        <v>15218.75</v>
      </c>
      <c r="AN22" s="116">
        <f t="shared" ca="1" si="12"/>
        <v>21750</v>
      </c>
      <c r="AO22" s="116">
        <f t="shared" ca="1" si="12"/>
        <v>21750</v>
      </c>
      <c r="AP22" s="116">
        <f t="shared" ca="1" si="12"/>
        <v>21750</v>
      </c>
      <c r="AQ22" s="116">
        <f t="shared" ca="1" si="12"/>
        <v>21750</v>
      </c>
    </row>
    <row r="23" spans="1:43" s="53" customFormat="1" ht="15" customHeight="1" x14ac:dyDescent="0.45">
      <c r="A23" s="63">
        <f t="shared" si="7"/>
        <v>15</v>
      </c>
      <c r="B23" s="116">
        <f t="shared" ca="1" si="8"/>
        <v>117.18749999999997</v>
      </c>
      <c r="C23" s="116">
        <f t="shared" ca="1" si="5"/>
        <v>117.18749999999997</v>
      </c>
      <c r="D23" s="116">
        <f t="shared" ca="1" si="5"/>
        <v>117.18749999999997</v>
      </c>
      <c r="E23" s="116">
        <f t="shared" ca="1" si="5"/>
        <v>117.18749999999997</v>
      </c>
      <c r="F23" s="116">
        <f t="shared" ca="1" si="5"/>
        <v>351.56249999999994</v>
      </c>
      <c r="G23" s="116">
        <f t="shared" ca="1" si="5"/>
        <v>351.56249999999994</v>
      </c>
      <c r="H23" s="116">
        <f t="shared" ca="1" si="5"/>
        <v>351.56249999999994</v>
      </c>
      <c r="I23" s="116">
        <f t="shared" ca="1" si="5"/>
        <v>351.56249999999994</v>
      </c>
      <c r="J23" s="116">
        <f t="shared" ca="1" si="5"/>
        <v>606.24999999999989</v>
      </c>
      <c r="K23" s="116">
        <f t="shared" ca="1" si="5"/>
        <v>606.24999999999989</v>
      </c>
      <c r="L23" s="116">
        <f t="shared" ca="1" si="5"/>
        <v>606.24999999999989</v>
      </c>
      <c r="M23" s="116">
        <f t="shared" ca="1" si="5"/>
        <v>606.24999999999989</v>
      </c>
      <c r="N23" s="116">
        <f t="shared" ca="1" si="5"/>
        <v>1076.5625</v>
      </c>
      <c r="O23" s="116">
        <f t="shared" ca="1" si="5"/>
        <v>1076.5625</v>
      </c>
      <c r="P23" s="116">
        <f t="shared" ca="1" si="5"/>
        <v>1076.5625</v>
      </c>
      <c r="Q23" s="116">
        <f t="shared" ca="1" si="5"/>
        <v>1076.5625</v>
      </c>
      <c r="R23" s="116">
        <f t="shared" ca="1" si="5"/>
        <v>1565.625</v>
      </c>
      <c r="S23" s="116">
        <f t="shared" ca="1" si="5"/>
        <v>1565.625</v>
      </c>
      <c r="T23" s="116">
        <f t="shared" ca="1" si="5"/>
        <v>1565.625</v>
      </c>
      <c r="U23" s="116">
        <f t="shared" ca="1" si="5"/>
        <v>1565.625</v>
      </c>
      <c r="W23" s="63">
        <f t="shared" si="9"/>
        <v>15</v>
      </c>
      <c r="X23" s="116">
        <f t="shared" ref="X23:AQ23" ca="1" si="13">X39+X55+X71+X87+X103+X119+X135+X151+X167+X183+X199+X215+X231+X247+X263+X279+X295+X311+X327+X343</f>
        <v>1203.125</v>
      </c>
      <c r="Y23" s="116">
        <f t="shared" ca="1" si="13"/>
        <v>1203.125</v>
      </c>
      <c r="Z23" s="116">
        <f t="shared" ca="1" si="13"/>
        <v>1203.125</v>
      </c>
      <c r="AA23" s="116">
        <f t="shared" ca="1" si="13"/>
        <v>1203.125</v>
      </c>
      <c r="AB23" s="116">
        <f t="shared" ca="1" si="13"/>
        <v>2671.875</v>
      </c>
      <c r="AC23" s="116">
        <f t="shared" ca="1" si="13"/>
        <v>2671.875</v>
      </c>
      <c r="AD23" s="116">
        <f t="shared" ca="1" si="13"/>
        <v>2671.875</v>
      </c>
      <c r="AE23" s="116">
        <f t="shared" ca="1" si="13"/>
        <v>2671.875</v>
      </c>
      <c r="AF23" s="116">
        <f t="shared" ca="1" si="13"/>
        <v>4718.75</v>
      </c>
      <c r="AG23" s="116">
        <f t="shared" ca="1" si="13"/>
        <v>4718.75</v>
      </c>
      <c r="AH23" s="116">
        <f t="shared" ca="1" si="13"/>
        <v>4718.75</v>
      </c>
      <c r="AI23" s="116">
        <f t="shared" ca="1" si="13"/>
        <v>4718.75</v>
      </c>
      <c r="AJ23" s="116">
        <f t="shared" ca="1" si="13"/>
        <v>7609.375</v>
      </c>
      <c r="AK23" s="116">
        <f t="shared" ca="1" si="13"/>
        <v>7609.375</v>
      </c>
      <c r="AL23" s="116">
        <f t="shared" ca="1" si="13"/>
        <v>7609.375</v>
      </c>
      <c r="AM23" s="116">
        <f t="shared" ca="1" si="13"/>
        <v>7609.375</v>
      </c>
      <c r="AN23" s="116">
        <f t="shared" ca="1" si="13"/>
        <v>10875</v>
      </c>
      <c r="AO23" s="116">
        <f t="shared" ca="1" si="13"/>
        <v>10875</v>
      </c>
      <c r="AP23" s="116">
        <f t="shared" ca="1" si="13"/>
        <v>10875</v>
      </c>
      <c r="AQ23" s="116">
        <f t="shared" ca="1" si="13"/>
        <v>10875</v>
      </c>
    </row>
    <row r="24" spans="1:43" s="53" customFormat="1" ht="15" customHeight="1" x14ac:dyDescent="0.45">
      <c r="A24" s="63">
        <f t="shared" si="7"/>
        <v>18</v>
      </c>
      <c r="B24" s="116">
        <f t="shared" ca="1" si="8"/>
        <v>0</v>
      </c>
      <c r="C24" s="116">
        <f t="shared" ca="1" si="5"/>
        <v>0</v>
      </c>
      <c r="D24" s="116">
        <f t="shared" ca="1" si="5"/>
        <v>0</v>
      </c>
      <c r="E24" s="116">
        <f t="shared" ca="1" si="5"/>
        <v>0</v>
      </c>
      <c r="F24" s="116">
        <f t="shared" ca="1" si="5"/>
        <v>0</v>
      </c>
      <c r="G24" s="116">
        <f t="shared" ca="1" si="5"/>
        <v>0</v>
      </c>
      <c r="H24" s="116">
        <f t="shared" ca="1" si="5"/>
        <v>0</v>
      </c>
      <c r="I24" s="116">
        <f t="shared" ca="1" si="5"/>
        <v>0</v>
      </c>
      <c r="J24" s="116">
        <f t="shared" ca="1" si="5"/>
        <v>0</v>
      </c>
      <c r="K24" s="116">
        <f t="shared" ca="1" si="5"/>
        <v>0</v>
      </c>
      <c r="L24" s="116">
        <f t="shared" ca="1" si="5"/>
        <v>0</v>
      </c>
      <c r="M24" s="116">
        <f t="shared" ca="1" si="5"/>
        <v>0</v>
      </c>
      <c r="N24" s="116">
        <f t="shared" ca="1" si="5"/>
        <v>0</v>
      </c>
      <c r="O24" s="116">
        <f t="shared" ca="1" si="5"/>
        <v>0</v>
      </c>
      <c r="P24" s="116">
        <f t="shared" ca="1" si="5"/>
        <v>0</v>
      </c>
      <c r="Q24" s="116">
        <f t="shared" ca="1" si="5"/>
        <v>0</v>
      </c>
      <c r="R24" s="116">
        <f t="shared" ca="1" si="5"/>
        <v>0</v>
      </c>
      <c r="S24" s="116">
        <f t="shared" ca="1" si="5"/>
        <v>0</v>
      </c>
      <c r="T24" s="116">
        <f t="shared" ca="1" si="5"/>
        <v>0</v>
      </c>
      <c r="U24" s="116">
        <f t="shared" ca="1" si="5"/>
        <v>0</v>
      </c>
      <c r="W24" s="63">
        <f t="shared" si="9"/>
        <v>18</v>
      </c>
      <c r="X24" s="116">
        <f t="shared" ref="X24:AQ24" ca="1" si="14">X40+X56+X72+X88+X104+X120+X136+X152+X168+X184+X200+X216+X232+X248+X264+X280+X296+X312+X328+X344</f>
        <v>0</v>
      </c>
      <c r="Y24" s="116">
        <f t="shared" ca="1" si="14"/>
        <v>0</v>
      </c>
      <c r="Z24" s="116">
        <f t="shared" ca="1" si="14"/>
        <v>0</v>
      </c>
      <c r="AA24" s="116">
        <f t="shared" ca="1" si="14"/>
        <v>0</v>
      </c>
      <c r="AB24" s="116">
        <f t="shared" ca="1" si="14"/>
        <v>0</v>
      </c>
      <c r="AC24" s="116">
        <f t="shared" ca="1" si="14"/>
        <v>0</v>
      </c>
      <c r="AD24" s="116">
        <f t="shared" ca="1" si="14"/>
        <v>0</v>
      </c>
      <c r="AE24" s="116">
        <f t="shared" ca="1" si="14"/>
        <v>0</v>
      </c>
      <c r="AF24" s="116">
        <f t="shared" ca="1" si="14"/>
        <v>0</v>
      </c>
      <c r="AG24" s="116">
        <f t="shared" ca="1" si="14"/>
        <v>0</v>
      </c>
      <c r="AH24" s="116">
        <f t="shared" ca="1" si="14"/>
        <v>0</v>
      </c>
      <c r="AI24" s="116">
        <f t="shared" ca="1" si="14"/>
        <v>0</v>
      </c>
      <c r="AJ24" s="116">
        <f t="shared" ca="1" si="14"/>
        <v>0</v>
      </c>
      <c r="AK24" s="116">
        <f t="shared" ca="1" si="14"/>
        <v>0</v>
      </c>
      <c r="AL24" s="116">
        <f t="shared" ca="1" si="14"/>
        <v>0</v>
      </c>
      <c r="AM24" s="116">
        <f t="shared" ca="1" si="14"/>
        <v>0</v>
      </c>
      <c r="AN24" s="116">
        <f t="shared" ca="1" si="14"/>
        <v>0</v>
      </c>
      <c r="AO24" s="116">
        <f t="shared" ca="1" si="14"/>
        <v>0</v>
      </c>
      <c r="AP24" s="116">
        <f t="shared" ca="1" si="14"/>
        <v>0</v>
      </c>
      <c r="AQ24" s="116">
        <f t="shared" ca="1" si="14"/>
        <v>0</v>
      </c>
    </row>
    <row r="25" spans="1:43" s="53" customFormat="1" ht="15" customHeight="1" x14ac:dyDescent="0.45">
      <c r="A25" s="63">
        <f t="shared" si="7"/>
        <v>21</v>
      </c>
      <c r="B25" s="116">
        <f t="shared" ca="1" si="8"/>
        <v>0</v>
      </c>
      <c r="C25" s="116">
        <f t="shared" ca="1" si="5"/>
        <v>0</v>
      </c>
      <c r="D25" s="116">
        <f t="shared" ca="1" si="5"/>
        <v>0</v>
      </c>
      <c r="E25" s="116">
        <f t="shared" ca="1" si="5"/>
        <v>0</v>
      </c>
      <c r="F25" s="116">
        <f t="shared" ca="1" si="5"/>
        <v>0</v>
      </c>
      <c r="G25" s="116">
        <f t="shared" ca="1" si="5"/>
        <v>0</v>
      </c>
      <c r="H25" s="116">
        <f t="shared" ca="1" si="5"/>
        <v>0</v>
      </c>
      <c r="I25" s="116">
        <f t="shared" ca="1" si="5"/>
        <v>0</v>
      </c>
      <c r="J25" s="116">
        <f t="shared" ca="1" si="5"/>
        <v>0</v>
      </c>
      <c r="K25" s="116">
        <f t="shared" ca="1" si="5"/>
        <v>0</v>
      </c>
      <c r="L25" s="116">
        <f t="shared" ca="1" si="5"/>
        <v>0</v>
      </c>
      <c r="M25" s="116">
        <f t="shared" ca="1" si="5"/>
        <v>0</v>
      </c>
      <c r="N25" s="116">
        <f t="shared" ca="1" si="5"/>
        <v>0</v>
      </c>
      <c r="O25" s="116">
        <f t="shared" ca="1" si="5"/>
        <v>0</v>
      </c>
      <c r="P25" s="116">
        <f t="shared" ca="1" si="5"/>
        <v>0</v>
      </c>
      <c r="Q25" s="116">
        <f t="shared" ca="1" si="5"/>
        <v>0</v>
      </c>
      <c r="R25" s="116">
        <f t="shared" ca="1" si="5"/>
        <v>0</v>
      </c>
      <c r="S25" s="116">
        <f t="shared" ca="1" si="5"/>
        <v>0</v>
      </c>
      <c r="T25" s="116">
        <f t="shared" ca="1" si="5"/>
        <v>0</v>
      </c>
      <c r="U25" s="116">
        <f t="shared" ca="1" si="5"/>
        <v>0</v>
      </c>
      <c r="W25" s="63">
        <f t="shared" si="9"/>
        <v>21</v>
      </c>
      <c r="X25" s="116">
        <f t="shared" ref="X25:AQ25" ca="1" si="15">X41+X57+X73+X89+X105+X121+X137+X153+X169+X185+X201+X217+X233+X249+X265+X281+X297+X313+X329+X345</f>
        <v>0</v>
      </c>
      <c r="Y25" s="116">
        <f t="shared" ca="1" si="15"/>
        <v>0</v>
      </c>
      <c r="Z25" s="116">
        <f t="shared" ca="1" si="15"/>
        <v>0</v>
      </c>
      <c r="AA25" s="116">
        <f t="shared" ca="1" si="15"/>
        <v>0</v>
      </c>
      <c r="AB25" s="116">
        <f t="shared" ca="1" si="15"/>
        <v>0</v>
      </c>
      <c r="AC25" s="116">
        <f t="shared" ca="1" si="15"/>
        <v>0</v>
      </c>
      <c r="AD25" s="116">
        <f t="shared" ca="1" si="15"/>
        <v>0</v>
      </c>
      <c r="AE25" s="116">
        <f t="shared" ca="1" si="15"/>
        <v>0</v>
      </c>
      <c r="AF25" s="116">
        <f t="shared" ca="1" si="15"/>
        <v>0</v>
      </c>
      <c r="AG25" s="116">
        <f t="shared" ca="1" si="15"/>
        <v>0</v>
      </c>
      <c r="AH25" s="116">
        <f t="shared" ca="1" si="15"/>
        <v>0</v>
      </c>
      <c r="AI25" s="116">
        <f t="shared" ca="1" si="15"/>
        <v>0</v>
      </c>
      <c r="AJ25" s="116">
        <f t="shared" ca="1" si="15"/>
        <v>0</v>
      </c>
      <c r="AK25" s="116">
        <f t="shared" ca="1" si="15"/>
        <v>0</v>
      </c>
      <c r="AL25" s="116">
        <f t="shared" ca="1" si="15"/>
        <v>0</v>
      </c>
      <c r="AM25" s="116">
        <f t="shared" ca="1" si="15"/>
        <v>0</v>
      </c>
      <c r="AN25" s="116">
        <f t="shared" ca="1" si="15"/>
        <v>0</v>
      </c>
      <c r="AO25" s="116">
        <f t="shared" ca="1" si="15"/>
        <v>0</v>
      </c>
      <c r="AP25" s="116">
        <f t="shared" ca="1" si="15"/>
        <v>0</v>
      </c>
      <c r="AQ25" s="116">
        <f t="shared" ca="1" si="15"/>
        <v>0</v>
      </c>
    </row>
    <row r="26" spans="1:43" s="53" customFormat="1" ht="15" customHeight="1" x14ac:dyDescent="0.45">
      <c r="A26" s="63">
        <f t="shared" si="7"/>
        <v>24</v>
      </c>
      <c r="B26" s="116">
        <f t="shared" ca="1" si="8"/>
        <v>0</v>
      </c>
      <c r="C26" s="116">
        <f t="shared" ca="1" si="5"/>
        <v>0</v>
      </c>
      <c r="D26" s="116">
        <f t="shared" ca="1" si="5"/>
        <v>0</v>
      </c>
      <c r="E26" s="116">
        <f t="shared" ca="1" si="5"/>
        <v>0</v>
      </c>
      <c r="F26" s="116">
        <f t="shared" ca="1" si="5"/>
        <v>0</v>
      </c>
      <c r="G26" s="116">
        <f t="shared" ca="1" si="5"/>
        <v>0</v>
      </c>
      <c r="H26" s="116">
        <f t="shared" ca="1" si="5"/>
        <v>0</v>
      </c>
      <c r="I26" s="116">
        <f t="shared" ca="1" si="5"/>
        <v>0</v>
      </c>
      <c r="J26" s="116">
        <f t="shared" ca="1" si="5"/>
        <v>0</v>
      </c>
      <c r="K26" s="116">
        <f t="shared" ca="1" si="5"/>
        <v>0</v>
      </c>
      <c r="L26" s="116">
        <f t="shared" ca="1" si="5"/>
        <v>0</v>
      </c>
      <c r="M26" s="116">
        <f t="shared" ca="1" si="5"/>
        <v>0</v>
      </c>
      <c r="N26" s="116">
        <f t="shared" ca="1" si="5"/>
        <v>0</v>
      </c>
      <c r="O26" s="116">
        <f t="shared" ca="1" si="5"/>
        <v>0</v>
      </c>
      <c r="P26" s="116">
        <f t="shared" ca="1" si="5"/>
        <v>0</v>
      </c>
      <c r="Q26" s="116">
        <f t="shared" ca="1" si="5"/>
        <v>0</v>
      </c>
      <c r="R26" s="116">
        <f t="shared" ca="1" si="5"/>
        <v>0</v>
      </c>
      <c r="S26" s="116">
        <f t="shared" ca="1" si="5"/>
        <v>0</v>
      </c>
      <c r="T26" s="116">
        <f t="shared" ca="1" si="5"/>
        <v>0</v>
      </c>
      <c r="U26" s="116">
        <f t="shared" ca="1" si="5"/>
        <v>0</v>
      </c>
      <c r="W26" s="63">
        <f t="shared" si="9"/>
        <v>24</v>
      </c>
      <c r="X26" s="116">
        <f t="shared" ref="X26:AQ26" ca="1" si="16">X42+X58+X74+X90+X106+X122+X138+X154+X170+X186+X202+X218+X234+X250+X266+X282+X298+X314+X330+X346</f>
        <v>0</v>
      </c>
      <c r="Y26" s="116">
        <f t="shared" ca="1" si="16"/>
        <v>0</v>
      </c>
      <c r="Z26" s="116">
        <f t="shared" ca="1" si="16"/>
        <v>0</v>
      </c>
      <c r="AA26" s="116">
        <f t="shared" ca="1" si="16"/>
        <v>0</v>
      </c>
      <c r="AB26" s="116">
        <f t="shared" ca="1" si="16"/>
        <v>0</v>
      </c>
      <c r="AC26" s="116">
        <f t="shared" ca="1" si="16"/>
        <v>0</v>
      </c>
      <c r="AD26" s="116">
        <f t="shared" ca="1" si="16"/>
        <v>0</v>
      </c>
      <c r="AE26" s="116">
        <f t="shared" ca="1" si="16"/>
        <v>0</v>
      </c>
      <c r="AF26" s="116">
        <f t="shared" ca="1" si="16"/>
        <v>0</v>
      </c>
      <c r="AG26" s="116">
        <f t="shared" ca="1" si="16"/>
        <v>0</v>
      </c>
      <c r="AH26" s="116">
        <f t="shared" ca="1" si="16"/>
        <v>0</v>
      </c>
      <c r="AI26" s="116">
        <f t="shared" ca="1" si="16"/>
        <v>0</v>
      </c>
      <c r="AJ26" s="116">
        <f t="shared" ca="1" si="16"/>
        <v>0</v>
      </c>
      <c r="AK26" s="116">
        <f t="shared" ca="1" si="16"/>
        <v>0</v>
      </c>
      <c r="AL26" s="116">
        <f t="shared" ca="1" si="16"/>
        <v>0</v>
      </c>
      <c r="AM26" s="116">
        <f t="shared" ca="1" si="16"/>
        <v>0</v>
      </c>
      <c r="AN26" s="116">
        <f t="shared" ca="1" si="16"/>
        <v>0</v>
      </c>
      <c r="AO26" s="116">
        <f t="shared" ca="1" si="16"/>
        <v>0</v>
      </c>
      <c r="AP26" s="116">
        <f t="shared" ca="1" si="16"/>
        <v>0</v>
      </c>
      <c r="AQ26" s="116">
        <f t="shared" ca="1" si="16"/>
        <v>0</v>
      </c>
    </row>
    <row r="27" spans="1:43" s="53" customFormat="1" ht="15" customHeight="1" x14ac:dyDescent="0.45">
      <c r="A27" s="63">
        <f t="shared" si="7"/>
        <v>27</v>
      </c>
      <c r="B27" s="116">
        <f t="shared" ca="1" si="8"/>
        <v>0</v>
      </c>
      <c r="C27" s="116">
        <f t="shared" ca="1" si="5"/>
        <v>0</v>
      </c>
      <c r="D27" s="116">
        <f t="shared" ca="1" si="5"/>
        <v>0</v>
      </c>
      <c r="E27" s="116">
        <f t="shared" ca="1" si="5"/>
        <v>0</v>
      </c>
      <c r="F27" s="116">
        <f t="shared" ca="1" si="5"/>
        <v>0</v>
      </c>
      <c r="G27" s="116">
        <f t="shared" ca="1" si="5"/>
        <v>0</v>
      </c>
      <c r="H27" s="116">
        <f t="shared" ca="1" si="5"/>
        <v>0</v>
      </c>
      <c r="I27" s="116">
        <f t="shared" ca="1" si="5"/>
        <v>0</v>
      </c>
      <c r="J27" s="116">
        <f t="shared" ca="1" si="5"/>
        <v>0</v>
      </c>
      <c r="K27" s="116">
        <f t="shared" ca="1" si="5"/>
        <v>0</v>
      </c>
      <c r="L27" s="116">
        <f t="shared" ca="1" si="5"/>
        <v>0</v>
      </c>
      <c r="M27" s="116">
        <f t="shared" ca="1" si="5"/>
        <v>0</v>
      </c>
      <c r="N27" s="116">
        <f t="shared" ca="1" si="5"/>
        <v>0</v>
      </c>
      <c r="O27" s="116">
        <f t="shared" ca="1" si="5"/>
        <v>0</v>
      </c>
      <c r="P27" s="116">
        <f t="shared" ca="1" si="5"/>
        <v>0</v>
      </c>
      <c r="Q27" s="116">
        <f t="shared" ca="1" si="5"/>
        <v>0</v>
      </c>
      <c r="R27" s="116">
        <f t="shared" ca="1" si="5"/>
        <v>0</v>
      </c>
      <c r="S27" s="116">
        <f t="shared" ca="1" si="5"/>
        <v>0</v>
      </c>
      <c r="T27" s="116">
        <f t="shared" ca="1" si="5"/>
        <v>0</v>
      </c>
      <c r="U27" s="116">
        <f t="shared" ca="1" si="5"/>
        <v>0</v>
      </c>
      <c r="W27" s="63">
        <f t="shared" si="9"/>
        <v>27</v>
      </c>
      <c r="X27" s="116">
        <f t="shared" ref="X27:AQ27" ca="1" si="17">X43+X59+X75+X91+X107+X123+X139+X155+X171+X187+X203+X219+X235+X251+X267+X283+X299+X315+X331+X347</f>
        <v>0</v>
      </c>
      <c r="Y27" s="116">
        <f t="shared" ca="1" si="17"/>
        <v>0</v>
      </c>
      <c r="Z27" s="116">
        <f t="shared" ca="1" si="17"/>
        <v>0</v>
      </c>
      <c r="AA27" s="116">
        <f t="shared" ca="1" si="17"/>
        <v>0</v>
      </c>
      <c r="AB27" s="116">
        <f t="shared" ca="1" si="17"/>
        <v>0</v>
      </c>
      <c r="AC27" s="116">
        <f t="shared" ca="1" si="17"/>
        <v>0</v>
      </c>
      <c r="AD27" s="116">
        <f t="shared" ca="1" si="17"/>
        <v>0</v>
      </c>
      <c r="AE27" s="116">
        <f t="shared" ca="1" si="17"/>
        <v>0</v>
      </c>
      <c r="AF27" s="116">
        <f t="shared" ca="1" si="17"/>
        <v>0</v>
      </c>
      <c r="AG27" s="116">
        <f t="shared" ca="1" si="17"/>
        <v>0</v>
      </c>
      <c r="AH27" s="116">
        <f t="shared" ca="1" si="17"/>
        <v>0</v>
      </c>
      <c r="AI27" s="116">
        <f t="shared" ca="1" si="17"/>
        <v>0</v>
      </c>
      <c r="AJ27" s="116">
        <f t="shared" ca="1" si="17"/>
        <v>0</v>
      </c>
      <c r="AK27" s="116">
        <f t="shared" ca="1" si="17"/>
        <v>0</v>
      </c>
      <c r="AL27" s="116">
        <f t="shared" ca="1" si="17"/>
        <v>0</v>
      </c>
      <c r="AM27" s="116">
        <f t="shared" ca="1" si="17"/>
        <v>0</v>
      </c>
      <c r="AN27" s="116">
        <f t="shared" ca="1" si="17"/>
        <v>0</v>
      </c>
      <c r="AO27" s="116">
        <f t="shared" ca="1" si="17"/>
        <v>0</v>
      </c>
      <c r="AP27" s="116">
        <f t="shared" ca="1" si="17"/>
        <v>0</v>
      </c>
      <c r="AQ27" s="116">
        <f t="shared" ca="1" si="17"/>
        <v>0</v>
      </c>
    </row>
    <row r="28" spans="1:43" s="53" customFormat="1" ht="15" customHeight="1" x14ac:dyDescent="0.45">
      <c r="A28" s="112" t="s">
        <v>384</v>
      </c>
      <c r="B28" s="113">
        <f t="shared" ca="1" si="8"/>
        <v>2398.4375</v>
      </c>
      <c r="C28" s="113">
        <f t="shared" ca="1" si="5"/>
        <v>4070.3125</v>
      </c>
      <c r="D28" s="113">
        <f t="shared" ca="1" si="5"/>
        <v>4460.9375</v>
      </c>
      <c r="E28" s="113">
        <f t="shared" ca="1" si="5"/>
        <v>4695.3125</v>
      </c>
      <c r="F28" s="113">
        <f t="shared" ca="1" si="5"/>
        <v>5659.375</v>
      </c>
      <c r="G28" s="113">
        <f t="shared" ca="1" si="5"/>
        <v>6553.125</v>
      </c>
      <c r="H28" s="113">
        <f t="shared" ca="1" si="5"/>
        <v>7084.375</v>
      </c>
      <c r="I28" s="113">
        <f t="shared" ca="1" si="5"/>
        <v>7553.125</v>
      </c>
      <c r="J28" s="113">
        <f t="shared" ca="1" si="5"/>
        <v>8654.6875</v>
      </c>
      <c r="K28" s="113">
        <f t="shared" ca="1" si="5"/>
        <v>9589.0625</v>
      </c>
      <c r="L28" s="113">
        <f t="shared" ca="1" si="5"/>
        <v>10160.9375</v>
      </c>
      <c r="M28" s="113">
        <f t="shared" ca="1" si="5"/>
        <v>10670.3125</v>
      </c>
      <c r="N28" s="113">
        <f t="shared" ca="1" si="5"/>
        <v>12007.8125</v>
      </c>
      <c r="O28" s="113">
        <f t="shared" ca="1" si="5"/>
        <v>13373.4375</v>
      </c>
      <c r="P28" s="113">
        <f t="shared" ca="1" si="5"/>
        <v>14376.5625</v>
      </c>
      <c r="Q28" s="113">
        <f t="shared" ca="1" si="5"/>
        <v>15317.1875</v>
      </c>
      <c r="R28" s="113">
        <f t="shared" ca="1" si="5"/>
        <v>16889.0625</v>
      </c>
      <c r="S28" s="113">
        <f t="shared" ca="1" si="5"/>
        <v>18292.1875</v>
      </c>
      <c r="T28" s="113">
        <f t="shared" ca="1" si="5"/>
        <v>19332.8125</v>
      </c>
      <c r="U28" s="113">
        <f t="shared" ca="1" si="5"/>
        <v>20310.9375</v>
      </c>
      <c r="W28" s="112" t="s">
        <v>520</v>
      </c>
      <c r="X28" s="113">
        <f t="shared" ref="X28:AQ28" ca="1" si="18">X44+X60+X76+X92+X108+X124+X140+X156+X172+X188+X204+X220+X236+X252+X268+X284+X300+X316+X332+X348</f>
        <v>4140.625</v>
      </c>
      <c r="Y28" s="113">
        <f t="shared" ca="1" si="18"/>
        <v>8796.875</v>
      </c>
      <c r="Z28" s="113">
        <f t="shared" ca="1" si="18"/>
        <v>11515.625</v>
      </c>
      <c r="AA28" s="113">
        <f t="shared" ca="1" si="18"/>
        <v>13921.875</v>
      </c>
      <c r="AB28" s="113">
        <f t="shared" ca="1" si="18"/>
        <v>17468.75</v>
      </c>
      <c r="AC28" s="113">
        <f t="shared" ca="1" si="18"/>
        <v>21156.25</v>
      </c>
      <c r="AD28" s="113">
        <f t="shared" ca="1" si="18"/>
        <v>24218.75</v>
      </c>
      <c r="AE28" s="113">
        <f t="shared" ca="1" si="18"/>
        <v>27156.25</v>
      </c>
      <c r="AF28" s="113">
        <f t="shared" ca="1" si="18"/>
        <v>31546.875</v>
      </c>
      <c r="AG28" s="113">
        <f t="shared" ca="1" si="18"/>
        <v>36390.625</v>
      </c>
      <c r="AH28" s="113">
        <f t="shared" ca="1" si="18"/>
        <v>40609.375</v>
      </c>
      <c r="AI28" s="113">
        <f t="shared" ca="1" si="18"/>
        <v>44703.125</v>
      </c>
      <c r="AJ28" s="113">
        <f t="shared" ca="1" si="18"/>
        <v>50515.625</v>
      </c>
      <c r="AK28" s="113">
        <f t="shared" ca="1" si="18"/>
        <v>57046.875</v>
      </c>
      <c r="AL28" s="113">
        <f t="shared" ca="1" si="18"/>
        <v>62953.125</v>
      </c>
      <c r="AM28" s="113">
        <f t="shared" ca="1" si="18"/>
        <v>68734.375</v>
      </c>
      <c r="AN28" s="113">
        <f t="shared" ca="1" si="18"/>
        <v>75765.625</v>
      </c>
      <c r="AO28" s="113">
        <f t="shared" ca="1" si="18"/>
        <v>83046.875</v>
      </c>
      <c r="AP28" s="113">
        <f t="shared" ca="1" si="18"/>
        <v>89703.125</v>
      </c>
      <c r="AQ28" s="113">
        <f t="shared" ca="1" si="18"/>
        <v>96234.375</v>
      </c>
    </row>
    <row r="29" spans="1:43" s="53" customFormat="1" ht="15" customHeight="1" x14ac:dyDescent="0.45">
      <c r="A29" s="112" t="s">
        <v>521</v>
      </c>
      <c r="B29" s="113">
        <f ca="1">X28-B28</f>
        <v>1742.1875</v>
      </c>
      <c r="C29" s="113">
        <f t="shared" ref="C29:U29" ca="1" si="19">Y28-C28</f>
        <v>4726.5625</v>
      </c>
      <c r="D29" s="113">
        <f t="shared" ca="1" si="19"/>
        <v>7054.6875</v>
      </c>
      <c r="E29" s="113">
        <f t="shared" ca="1" si="19"/>
        <v>9226.5625</v>
      </c>
      <c r="F29" s="113">
        <f t="shared" ca="1" si="19"/>
        <v>11809.375</v>
      </c>
      <c r="G29" s="113">
        <f t="shared" ca="1" si="19"/>
        <v>14603.125</v>
      </c>
      <c r="H29" s="113">
        <f t="shared" ca="1" si="19"/>
        <v>17134.375</v>
      </c>
      <c r="I29" s="113">
        <f t="shared" ca="1" si="19"/>
        <v>19603.125</v>
      </c>
      <c r="J29" s="113">
        <f t="shared" ca="1" si="19"/>
        <v>22892.1875</v>
      </c>
      <c r="K29" s="113">
        <f t="shared" ca="1" si="19"/>
        <v>26801.5625</v>
      </c>
      <c r="L29" s="113">
        <f t="shared" ca="1" si="19"/>
        <v>30448.4375</v>
      </c>
      <c r="M29" s="113">
        <f t="shared" ca="1" si="19"/>
        <v>34032.8125</v>
      </c>
      <c r="N29" s="113">
        <f t="shared" ca="1" si="19"/>
        <v>38507.8125</v>
      </c>
      <c r="O29" s="113">
        <f t="shared" ca="1" si="19"/>
        <v>43673.4375</v>
      </c>
      <c r="P29" s="113">
        <f t="shared" ca="1" si="19"/>
        <v>48576.5625</v>
      </c>
      <c r="Q29" s="113">
        <f t="shared" ca="1" si="19"/>
        <v>53417.1875</v>
      </c>
      <c r="R29" s="113">
        <f t="shared" ca="1" si="19"/>
        <v>58876.5625</v>
      </c>
      <c r="S29" s="113">
        <f t="shared" ca="1" si="19"/>
        <v>64754.6875</v>
      </c>
      <c r="T29" s="113">
        <f t="shared" ca="1" si="19"/>
        <v>70370.3125</v>
      </c>
      <c r="U29" s="113">
        <f t="shared" ca="1" si="19"/>
        <v>75923.4375</v>
      </c>
    </row>
    <row r="30" spans="1:43" s="53" customFormat="1" ht="15" customHeight="1" x14ac:dyDescent="0.45"/>
    <row r="31" spans="1:43" s="53" customFormat="1" ht="15" customHeight="1" x14ac:dyDescent="0.45">
      <c r="A31" s="46" t="s">
        <v>55</v>
      </c>
      <c r="B31" s="46" t="str">
        <f>INDEX('Program Inputs'!$B$9:$B$28,MATCH('Prem Earn'!A31,'Program Inputs'!$A$9:$A$28,0))</f>
        <v>VI: Sports Refund</v>
      </c>
      <c r="C31" s="46"/>
      <c r="W31" s="46" t="s">
        <v>55</v>
      </c>
      <c r="X31" s="46" t="str">
        <f>INDEX('Program Inputs'!$B$9:$B$28,MATCH('Prem Earn'!W31,'Program Inputs'!$A$9:$A$28,0))</f>
        <v>VI: Sports Refund</v>
      </c>
      <c r="Y31" s="46"/>
    </row>
    <row r="32" spans="1:43" ht="14.25" x14ac:dyDescent="0.45">
      <c r="A32" s="67" t="s">
        <v>518</v>
      </c>
      <c r="B32" s="6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W32" s="67" t="s">
        <v>519</v>
      </c>
      <c r="X32" s="6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</row>
    <row r="33" spans="1:43" ht="14.25" x14ac:dyDescent="0.45">
      <c r="A33" s="67" t="s">
        <v>45</v>
      </c>
      <c r="B33" s="115">
        <f>INDEX('Program Inputs'!$N$8:$N$28,MATCH(A31,'Program Inputs'!$A$8:$A$28,0))</f>
        <v>2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W33" s="67" t="s">
        <v>45</v>
      </c>
      <c r="X33" s="115">
        <f>INDEX('Program Inputs'!$N$8:$N$28,MATCH(W31,'Program Inputs'!$A$8:$A$28,0))</f>
        <v>2</v>
      </c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</row>
    <row r="34" spans="1:43" ht="14.25" x14ac:dyDescent="0.45">
      <c r="A34" s="110" t="s">
        <v>180</v>
      </c>
      <c r="B34" s="3" t="str">
        <f>'Program Qtrly'!D$6</f>
        <v>2026 Q2</v>
      </c>
      <c r="C34" s="3" t="str">
        <f>'Program Qtrly'!E$6</f>
        <v>2026 Q3</v>
      </c>
      <c r="D34" s="3" t="str">
        <f>'Program Qtrly'!F$6</f>
        <v>2026 Q4</v>
      </c>
      <c r="E34" s="3" t="str">
        <f>'Program Qtrly'!G$6</f>
        <v>2027 Q1</v>
      </c>
      <c r="F34" s="3" t="str">
        <f>'Program Qtrly'!H$6</f>
        <v>2027 Q2</v>
      </c>
      <c r="G34" s="3" t="str">
        <f>'Program Qtrly'!I$6</f>
        <v>2027 Q3</v>
      </c>
      <c r="H34" s="3" t="str">
        <f>'Program Qtrly'!J$6</f>
        <v>2027 Q4</v>
      </c>
      <c r="I34" s="3" t="str">
        <f>'Program Qtrly'!K$6</f>
        <v>2028 Q1</v>
      </c>
      <c r="J34" s="3" t="str">
        <f>'Program Qtrly'!L$6</f>
        <v>2028 Q2</v>
      </c>
      <c r="K34" s="3" t="str">
        <f>'Program Qtrly'!M$6</f>
        <v>2028 Q3</v>
      </c>
      <c r="L34" s="3" t="str">
        <f>'Program Qtrly'!N$6</f>
        <v>2028 Q4</v>
      </c>
      <c r="M34" s="3" t="str">
        <f>'Program Qtrly'!O$6</f>
        <v>2029 Q1</v>
      </c>
      <c r="N34" s="3" t="str">
        <f>'Program Qtrly'!P$6</f>
        <v>2029 Q2</v>
      </c>
      <c r="O34" s="3" t="str">
        <f>'Program Qtrly'!Q$6</f>
        <v>2029 Q3</v>
      </c>
      <c r="P34" s="3" t="str">
        <f>'Program Qtrly'!R$6</f>
        <v>2029 Q4</v>
      </c>
      <c r="Q34" s="3" t="str">
        <f>'Program Qtrly'!S$6</f>
        <v>2030 Q1</v>
      </c>
      <c r="R34" s="3" t="str">
        <f>'Program Qtrly'!T$6</f>
        <v>2030 Q2</v>
      </c>
      <c r="S34" s="3" t="str">
        <f>'Program Qtrly'!U$6</f>
        <v>2030 Q3</v>
      </c>
      <c r="T34" s="3" t="str">
        <f>'Program Qtrly'!V$6</f>
        <v>2030 Q4</v>
      </c>
      <c r="U34" s="3" t="str">
        <f>'Program Qtrly'!W$6</f>
        <v>2031 Q1</v>
      </c>
      <c r="W34" s="110" t="s">
        <v>180</v>
      </c>
      <c r="X34" s="3" t="str">
        <f>'Program Qtrly'!D$6</f>
        <v>2026 Q2</v>
      </c>
      <c r="Y34" s="3" t="str">
        <f>'Program Qtrly'!E$6</f>
        <v>2026 Q3</v>
      </c>
      <c r="Z34" s="3" t="str">
        <f>'Program Qtrly'!F$6</f>
        <v>2026 Q4</v>
      </c>
      <c r="AA34" s="3" t="str">
        <f>'Program Qtrly'!G$6</f>
        <v>2027 Q1</v>
      </c>
      <c r="AB34" s="3" t="str">
        <f>'Program Qtrly'!H$6</f>
        <v>2027 Q2</v>
      </c>
      <c r="AC34" s="3" t="str">
        <f>'Program Qtrly'!I$6</f>
        <v>2027 Q3</v>
      </c>
      <c r="AD34" s="3" t="str">
        <f>'Program Qtrly'!J$6</f>
        <v>2027 Q4</v>
      </c>
      <c r="AE34" s="3" t="str">
        <f>'Program Qtrly'!K$6</f>
        <v>2028 Q1</v>
      </c>
      <c r="AF34" s="3" t="str">
        <f>'Program Qtrly'!L$6</f>
        <v>2028 Q2</v>
      </c>
      <c r="AG34" s="3" t="str">
        <f>'Program Qtrly'!M$6</f>
        <v>2028 Q3</v>
      </c>
      <c r="AH34" s="3" t="str">
        <f>'Program Qtrly'!N$6</f>
        <v>2028 Q4</v>
      </c>
      <c r="AI34" s="3" t="str">
        <f>'Program Qtrly'!O$6</f>
        <v>2029 Q1</v>
      </c>
      <c r="AJ34" s="3" t="str">
        <f>'Program Qtrly'!P$6</f>
        <v>2029 Q2</v>
      </c>
      <c r="AK34" s="3" t="str">
        <f>'Program Qtrly'!Q$6</f>
        <v>2029 Q3</v>
      </c>
      <c r="AL34" s="3" t="str">
        <f>'Program Qtrly'!R$6</f>
        <v>2029 Q4</v>
      </c>
      <c r="AM34" s="3" t="str">
        <f>'Program Qtrly'!S$6</f>
        <v>2030 Q1</v>
      </c>
      <c r="AN34" s="3" t="str">
        <f>'Program Qtrly'!T$6</f>
        <v>2030 Q2</v>
      </c>
      <c r="AO34" s="3" t="str">
        <f>'Program Qtrly'!U$6</f>
        <v>2030 Q3</v>
      </c>
      <c r="AP34" s="3" t="str">
        <f>'Program Qtrly'!V$6</f>
        <v>2030 Q4</v>
      </c>
      <c r="AQ34" s="3" t="str">
        <f>'Program Qtrly'!W$6</f>
        <v>2031 Q1</v>
      </c>
    </row>
    <row r="35" spans="1:43" ht="14.25" x14ac:dyDescent="0.45">
      <c r="A35" s="63">
        <v>3</v>
      </c>
      <c r="B35" s="116">
        <f ca="1">IFERROR('Program Qtrly'!D$15*OFFSET('Prem Earn'!$A$5,MATCH($B$33,'Prem Earn'!$A$6:$A$12,0),MATCH($A35,'Prem Earn'!$B$5:$J$5,0)),0)</f>
        <v>2000</v>
      </c>
      <c r="C35" s="116">
        <f ca="1">IFERROR('Program Qtrly'!E$15*OFFSET('Prem Earn'!$A$5,MATCH($B$33,'Prem Earn'!$A$6:$A$12,0),MATCH($A35,'Prem Earn'!$B$5:$J$5,0)),0)</f>
        <v>2000</v>
      </c>
      <c r="D35" s="116">
        <f ca="1">IFERROR('Program Qtrly'!F$15*OFFSET('Prem Earn'!$A$5,MATCH($B$33,'Prem Earn'!$A$6:$A$12,0),MATCH($A35,'Prem Earn'!$B$5:$J$5,0)),0)</f>
        <v>2000</v>
      </c>
      <c r="E35" s="116">
        <f ca="1">IFERROR('Program Qtrly'!G$15*OFFSET('Prem Earn'!$A$5,MATCH($B$33,'Prem Earn'!$A$6:$A$12,0),MATCH($A35,'Prem Earn'!$B$5:$J$5,0)),0)</f>
        <v>2000</v>
      </c>
      <c r="F35" s="116">
        <f ca="1">IFERROR('Program Qtrly'!H$15*OFFSET('Prem Earn'!$A$5,MATCH($B$33,'Prem Earn'!$A$6:$A$12,0),MATCH($A35,'Prem Earn'!$B$5:$J$5,0)),0)</f>
        <v>2500</v>
      </c>
      <c r="G35" s="116">
        <f ca="1">IFERROR('Program Qtrly'!I$15*OFFSET('Prem Earn'!$A$5,MATCH($B$33,'Prem Earn'!$A$6:$A$12,0),MATCH($A35,'Prem Earn'!$B$5:$J$5,0)),0)</f>
        <v>2500</v>
      </c>
      <c r="H35" s="116">
        <f ca="1">IFERROR('Program Qtrly'!J$15*OFFSET('Prem Earn'!$A$5,MATCH($B$33,'Prem Earn'!$A$6:$A$12,0),MATCH($A35,'Prem Earn'!$B$5:$J$5,0)),0)</f>
        <v>2500</v>
      </c>
      <c r="I35" s="116">
        <f ca="1">IFERROR('Program Qtrly'!K$15*OFFSET('Prem Earn'!$A$5,MATCH($B$33,'Prem Earn'!$A$6:$A$12,0),MATCH($A35,'Prem Earn'!$B$5:$J$5,0)),0)</f>
        <v>2500</v>
      </c>
      <c r="J35" s="116">
        <f ca="1">IFERROR('Program Qtrly'!L$15*OFFSET('Prem Earn'!$A$5,MATCH($B$33,'Prem Earn'!$A$6:$A$12,0),MATCH($A35,'Prem Earn'!$B$5:$J$5,0)),0)</f>
        <v>3000</v>
      </c>
      <c r="K35" s="116">
        <f ca="1">IFERROR('Program Qtrly'!M$15*OFFSET('Prem Earn'!$A$5,MATCH($B$33,'Prem Earn'!$A$6:$A$12,0),MATCH($A35,'Prem Earn'!$B$5:$J$5,0)),0)</f>
        <v>3000</v>
      </c>
      <c r="L35" s="116">
        <f ca="1">IFERROR('Program Qtrly'!N$15*OFFSET('Prem Earn'!$A$5,MATCH($B$33,'Prem Earn'!$A$6:$A$12,0),MATCH($A35,'Prem Earn'!$B$5:$J$5,0)),0)</f>
        <v>3000</v>
      </c>
      <c r="M35" s="116">
        <f ca="1">IFERROR('Program Qtrly'!O$15*OFFSET('Prem Earn'!$A$5,MATCH($B$33,'Prem Earn'!$A$6:$A$12,0),MATCH($A35,'Prem Earn'!$B$5:$J$5,0)),0)</f>
        <v>3000</v>
      </c>
      <c r="N35" s="116">
        <f ca="1">IFERROR('Program Qtrly'!P$15*OFFSET('Prem Earn'!$A$5,MATCH($B$33,'Prem Earn'!$A$6:$A$12,0),MATCH($A35,'Prem Earn'!$B$5:$J$5,0)),0)</f>
        <v>3500</v>
      </c>
      <c r="O35" s="116">
        <f ca="1">IFERROR('Program Qtrly'!Q$15*OFFSET('Prem Earn'!$A$5,MATCH($B$33,'Prem Earn'!$A$6:$A$12,0),MATCH($A35,'Prem Earn'!$B$5:$J$5,0)),0)</f>
        <v>3500</v>
      </c>
      <c r="P35" s="116">
        <f ca="1">IFERROR('Program Qtrly'!R$15*OFFSET('Prem Earn'!$A$5,MATCH($B$33,'Prem Earn'!$A$6:$A$12,0),MATCH($A35,'Prem Earn'!$B$5:$J$5,0)),0)</f>
        <v>3500</v>
      </c>
      <c r="Q35" s="116">
        <f ca="1">IFERROR('Program Qtrly'!S$15*OFFSET('Prem Earn'!$A$5,MATCH($B$33,'Prem Earn'!$A$6:$A$12,0),MATCH($A35,'Prem Earn'!$B$5:$J$5,0)),0)</f>
        <v>3500</v>
      </c>
      <c r="R35" s="116">
        <f ca="1">IFERROR('Program Qtrly'!T$15*OFFSET('Prem Earn'!$A$5,MATCH($B$33,'Prem Earn'!$A$6:$A$12,0),MATCH($A35,'Prem Earn'!$B$5:$J$5,0)),0)</f>
        <v>4000</v>
      </c>
      <c r="S35" s="116">
        <f ca="1">IFERROR('Program Qtrly'!U$15*OFFSET('Prem Earn'!$A$5,MATCH($B$33,'Prem Earn'!$A$6:$A$12,0),MATCH($A35,'Prem Earn'!$B$5:$J$5,0)),0)</f>
        <v>4000</v>
      </c>
      <c r="T35" s="116">
        <f ca="1">IFERROR('Program Qtrly'!V$15*OFFSET('Prem Earn'!$A$5,MATCH($B$33,'Prem Earn'!$A$6:$A$12,0),MATCH($A35,'Prem Earn'!$B$5:$J$5,0)),0)</f>
        <v>4000</v>
      </c>
      <c r="U35" s="116">
        <f ca="1">IFERROR('Program Qtrly'!W$15*OFFSET('Prem Earn'!$A$5,MATCH($B$33,'Prem Earn'!$A$6:$A$12,0),MATCH($A35,'Prem Earn'!$B$5:$J$5,0)),0)</f>
        <v>4000</v>
      </c>
      <c r="W35" s="63">
        <v>3</v>
      </c>
      <c r="X35" s="116">
        <f ca="1">IFERROR('Program Qtrly'!D$7*OFFSET('Prem Earn'!$A$5,MATCH($B$33,'Prem Earn'!$A$6:$A$12,0),MATCH($A35,'Prem Earn'!$B$5:$J$5,0)),0)</f>
        <v>2000</v>
      </c>
      <c r="Y35" s="116">
        <f ca="1">IFERROR('Program Qtrly'!E$7*OFFSET('Prem Earn'!$A$5,MATCH($B$33,'Prem Earn'!$A$6:$A$12,0),MATCH($A35,'Prem Earn'!$B$5:$J$5,0)),0)</f>
        <v>2000</v>
      </c>
      <c r="Z35" s="116">
        <f ca="1">IFERROR('Program Qtrly'!F$7*OFFSET('Prem Earn'!$A$5,MATCH($B$33,'Prem Earn'!$A$6:$A$12,0),MATCH($A35,'Prem Earn'!$B$5:$J$5,0)),0)</f>
        <v>2000</v>
      </c>
      <c r="AA35" s="116">
        <f ca="1">IFERROR('Program Qtrly'!G$7*OFFSET('Prem Earn'!$A$5,MATCH($B$33,'Prem Earn'!$A$6:$A$12,0),MATCH($A35,'Prem Earn'!$B$5:$J$5,0)),0)</f>
        <v>2000</v>
      </c>
      <c r="AB35" s="116">
        <f ca="1">IFERROR('Program Qtrly'!H$7*OFFSET('Prem Earn'!$A$5,MATCH($B$33,'Prem Earn'!$A$6:$A$12,0),MATCH($A35,'Prem Earn'!$B$5:$J$5,0)),0)</f>
        <v>2500</v>
      </c>
      <c r="AC35" s="116">
        <f ca="1">IFERROR('Program Qtrly'!I$7*OFFSET('Prem Earn'!$A$5,MATCH($B$33,'Prem Earn'!$A$6:$A$12,0),MATCH($A35,'Prem Earn'!$B$5:$J$5,0)),0)</f>
        <v>2500</v>
      </c>
      <c r="AD35" s="116">
        <f ca="1">IFERROR('Program Qtrly'!J$7*OFFSET('Prem Earn'!$A$5,MATCH($B$33,'Prem Earn'!$A$6:$A$12,0),MATCH($A35,'Prem Earn'!$B$5:$J$5,0)),0)</f>
        <v>2500</v>
      </c>
      <c r="AE35" s="116">
        <f ca="1">IFERROR('Program Qtrly'!K$7*OFFSET('Prem Earn'!$A$5,MATCH($B$33,'Prem Earn'!$A$6:$A$12,0),MATCH($A35,'Prem Earn'!$B$5:$J$5,0)),0)</f>
        <v>2500</v>
      </c>
      <c r="AF35" s="116">
        <f ca="1">IFERROR('Program Qtrly'!L$7*OFFSET('Prem Earn'!$A$5,MATCH($B$33,'Prem Earn'!$A$6:$A$12,0),MATCH($A35,'Prem Earn'!$B$5:$J$5,0)),0)</f>
        <v>3000</v>
      </c>
      <c r="AG35" s="116">
        <f ca="1">IFERROR('Program Qtrly'!M$7*OFFSET('Prem Earn'!$A$5,MATCH($B$33,'Prem Earn'!$A$6:$A$12,0),MATCH($A35,'Prem Earn'!$B$5:$J$5,0)),0)</f>
        <v>3000</v>
      </c>
      <c r="AH35" s="116">
        <f ca="1">IFERROR('Program Qtrly'!N$7*OFFSET('Prem Earn'!$A$5,MATCH($B$33,'Prem Earn'!$A$6:$A$12,0),MATCH($A35,'Prem Earn'!$B$5:$J$5,0)),0)</f>
        <v>3000</v>
      </c>
      <c r="AI35" s="116">
        <f ca="1">IFERROR('Program Qtrly'!O$7*OFFSET('Prem Earn'!$A$5,MATCH($B$33,'Prem Earn'!$A$6:$A$12,0),MATCH($A35,'Prem Earn'!$B$5:$J$5,0)),0)</f>
        <v>3000</v>
      </c>
      <c r="AJ35" s="116">
        <f ca="1">IFERROR('Program Qtrly'!P$7*OFFSET('Prem Earn'!$A$5,MATCH($B$33,'Prem Earn'!$A$6:$A$12,0),MATCH($A35,'Prem Earn'!$B$5:$J$5,0)),0)</f>
        <v>3500</v>
      </c>
      <c r="AK35" s="116">
        <f ca="1">IFERROR('Program Qtrly'!Q$7*OFFSET('Prem Earn'!$A$5,MATCH($B$33,'Prem Earn'!$A$6:$A$12,0),MATCH($A35,'Prem Earn'!$B$5:$J$5,0)),0)</f>
        <v>3500</v>
      </c>
      <c r="AL35" s="116">
        <f ca="1">IFERROR('Program Qtrly'!R$7*OFFSET('Prem Earn'!$A$5,MATCH($B$33,'Prem Earn'!$A$6:$A$12,0),MATCH($A35,'Prem Earn'!$B$5:$J$5,0)),0)</f>
        <v>3500</v>
      </c>
      <c r="AM35" s="116">
        <f ca="1">IFERROR('Program Qtrly'!S$7*OFFSET('Prem Earn'!$A$5,MATCH($B$33,'Prem Earn'!$A$6:$A$12,0),MATCH($A35,'Prem Earn'!$B$5:$J$5,0)),0)</f>
        <v>3500</v>
      </c>
      <c r="AN35" s="116">
        <f ca="1">IFERROR('Program Qtrly'!T$7*OFFSET('Prem Earn'!$A$5,MATCH($B$33,'Prem Earn'!$A$6:$A$12,0),MATCH($A35,'Prem Earn'!$B$5:$J$5,0)),0)</f>
        <v>4000</v>
      </c>
      <c r="AO35" s="116">
        <f ca="1">IFERROR('Program Qtrly'!U$7*OFFSET('Prem Earn'!$A$5,MATCH($B$33,'Prem Earn'!$A$6:$A$12,0),MATCH($A35,'Prem Earn'!$B$5:$J$5,0)),0)</f>
        <v>4000</v>
      </c>
      <c r="AP35" s="116">
        <f ca="1">IFERROR('Program Qtrly'!V$7*OFFSET('Prem Earn'!$A$5,MATCH($B$33,'Prem Earn'!$A$6:$A$12,0),MATCH($A35,'Prem Earn'!$B$5:$J$5,0)),0)</f>
        <v>4000</v>
      </c>
      <c r="AQ35" s="116">
        <f ca="1">IFERROR('Program Qtrly'!W$7*OFFSET('Prem Earn'!$A$5,MATCH($B$33,'Prem Earn'!$A$6:$A$12,0),MATCH($A35,'Prem Earn'!$B$5:$J$5,0)),0)</f>
        <v>4000</v>
      </c>
    </row>
    <row r="36" spans="1:43" ht="14.25" x14ac:dyDescent="0.45">
      <c r="A36" s="63">
        <f t="shared" ref="A36:A43" si="20">A35+3</f>
        <v>6</v>
      </c>
      <c r="B36" s="116">
        <f ca="1">IFERROR('Program Qtrly'!D$15*OFFSET('Prem Earn'!$A$5,MATCH($B$33,'Prem Earn'!$A$6:$A$12,0),MATCH($A36,'Prem Earn'!$B$5:$J$5,0)),0)</f>
        <v>1000</v>
      </c>
      <c r="C36" s="116">
        <f ca="1">IFERROR('Program Qtrly'!E$15*OFFSET('Prem Earn'!$A$5,MATCH($B$33,'Prem Earn'!$A$6:$A$12,0),MATCH($A36,'Prem Earn'!$B$5:$J$5,0)),0)</f>
        <v>1000</v>
      </c>
      <c r="D36" s="116">
        <f ca="1">IFERROR('Program Qtrly'!F$15*OFFSET('Prem Earn'!$A$5,MATCH($B$33,'Prem Earn'!$A$6:$A$12,0),MATCH($A36,'Prem Earn'!$B$5:$J$5,0)),0)</f>
        <v>1000</v>
      </c>
      <c r="E36" s="116">
        <f ca="1">IFERROR('Program Qtrly'!G$15*OFFSET('Prem Earn'!$A$5,MATCH($B$33,'Prem Earn'!$A$6:$A$12,0),MATCH($A36,'Prem Earn'!$B$5:$J$5,0)),0)</f>
        <v>1000</v>
      </c>
      <c r="F36" s="116">
        <f ca="1">IFERROR('Program Qtrly'!H$15*OFFSET('Prem Earn'!$A$5,MATCH($B$33,'Prem Earn'!$A$6:$A$12,0),MATCH($A36,'Prem Earn'!$B$5:$J$5,0)),0)</f>
        <v>1250</v>
      </c>
      <c r="G36" s="116">
        <f ca="1">IFERROR('Program Qtrly'!I$15*OFFSET('Prem Earn'!$A$5,MATCH($B$33,'Prem Earn'!$A$6:$A$12,0),MATCH($A36,'Prem Earn'!$B$5:$J$5,0)),0)</f>
        <v>1250</v>
      </c>
      <c r="H36" s="116">
        <f ca="1">IFERROR('Program Qtrly'!J$15*OFFSET('Prem Earn'!$A$5,MATCH($B$33,'Prem Earn'!$A$6:$A$12,0),MATCH($A36,'Prem Earn'!$B$5:$J$5,0)),0)</f>
        <v>1250</v>
      </c>
      <c r="I36" s="116">
        <f ca="1">IFERROR('Program Qtrly'!K$15*OFFSET('Prem Earn'!$A$5,MATCH($B$33,'Prem Earn'!$A$6:$A$12,0),MATCH($A36,'Prem Earn'!$B$5:$J$5,0)),0)</f>
        <v>1250</v>
      </c>
      <c r="J36" s="116">
        <f ca="1">IFERROR('Program Qtrly'!L$15*OFFSET('Prem Earn'!$A$5,MATCH($B$33,'Prem Earn'!$A$6:$A$12,0),MATCH($A36,'Prem Earn'!$B$5:$J$5,0)),0)</f>
        <v>1500</v>
      </c>
      <c r="K36" s="116">
        <f ca="1">IFERROR('Program Qtrly'!M$15*OFFSET('Prem Earn'!$A$5,MATCH($B$33,'Prem Earn'!$A$6:$A$12,0),MATCH($A36,'Prem Earn'!$B$5:$J$5,0)),0)</f>
        <v>1500</v>
      </c>
      <c r="L36" s="116">
        <f ca="1">IFERROR('Program Qtrly'!N$15*OFFSET('Prem Earn'!$A$5,MATCH($B$33,'Prem Earn'!$A$6:$A$12,0),MATCH($A36,'Prem Earn'!$B$5:$J$5,0)),0)</f>
        <v>1500</v>
      </c>
      <c r="M36" s="116">
        <f ca="1">IFERROR('Program Qtrly'!O$15*OFFSET('Prem Earn'!$A$5,MATCH($B$33,'Prem Earn'!$A$6:$A$12,0),MATCH($A36,'Prem Earn'!$B$5:$J$5,0)),0)</f>
        <v>1500</v>
      </c>
      <c r="N36" s="116">
        <f ca="1">IFERROR('Program Qtrly'!P$15*OFFSET('Prem Earn'!$A$5,MATCH($B$33,'Prem Earn'!$A$6:$A$12,0),MATCH($A36,'Prem Earn'!$B$5:$J$5,0)),0)</f>
        <v>1750</v>
      </c>
      <c r="O36" s="116">
        <f ca="1">IFERROR('Program Qtrly'!Q$15*OFFSET('Prem Earn'!$A$5,MATCH($B$33,'Prem Earn'!$A$6:$A$12,0),MATCH($A36,'Prem Earn'!$B$5:$J$5,0)),0)</f>
        <v>1750</v>
      </c>
      <c r="P36" s="116">
        <f ca="1">IFERROR('Program Qtrly'!R$15*OFFSET('Prem Earn'!$A$5,MATCH($B$33,'Prem Earn'!$A$6:$A$12,0),MATCH($A36,'Prem Earn'!$B$5:$J$5,0)),0)</f>
        <v>1750</v>
      </c>
      <c r="Q36" s="116">
        <f ca="1">IFERROR('Program Qtrly'!S$15*OFFSET('Prem Earn'!$A$5,MATCH($B$33,'Prem Earn'!$A$6:$A$12,0),MATCH($A36,'Prem Earn'!$B$5:$J$5,0)),0)</f>
        <v>1750</v>
      </c>
      <c r="R36" s="116">
        <f ca="1">IFERROR('Program Qtrly'!T$15*OFFSET('Prem Earn'!$A$5,MATCH($B$33,'Prem Earn'!$A$6:$A$12,0),MATCH($A36,'Prem Earn'!$B$5:$J$5,0)),0)</f>
        <v>2000</v>
      </c>
      <c r="S36" s="116">
        <f ca="1">IFERROR('Program Qtrly'!U$15*OFFSET('Prem Earn'!$A$5,MATCH($B$33,'Prem Earn'!$A$6:$A$12,0),MATCH($A36,'Prem Earn'!$B$5:$J$5,0)),0)</f>
        <v>2000</v>
      </c>
      <c r="T36" s="116">
        <f ca="1">IFERROR('Program Qtrly'!V$15*OFFSET('Prem Earn'!$A$5,MATCH($B$33,'Prem Earn'!$A$6:$A$12,0),MATCH($A36,'Prem Earn'!$B$5:$J$5,0)),0)</f>
        <v>2000</v>
      </c>
      <c r="U36" s="116">
        <f ca="1">IFERROR('Program Qtrly'!W$15*OFFSET('Prem Earn'!$A$5,MATCH($B$33,'Prem Earn'!$A$6:$A$12,0),MATCH($A36,'Prem Earn'!$B$5:$J$5,0)),0)</f>
        <v>2000</v>
      </c>
      <c r="W36" s="63">
        <f t="shared" ref="W36:W43" si="21">W35+3</f>
        <v>6</v>
      </c>
      <c r="X36" s="116">
        <f ca="1">IFERROR('Program Qtrly'!D$7*OFFSET('Prem Earn'!$A$5,MATCH($B$33,'Prem Earn'!$A$6:$A$12,0),MATCH($A36,'Prem Earn'!$B$5:$J$5,0)),0)</f>
        <v>1000</v>
      </c>
      <c r="Y36" s="116">
        <f ca="1">IFERROR('Program Qtrly'!E$7*OFFSET('Prem Earn'!$A$5,MATCH($B$33,'Prem Earn'!$A$6:$A$12,0),MATCH($A36,'Prem Earn'!$B$5:$J$5,0)),0)</f>
        <v>1000</v>
      </c>
      <c r="Z36" s="116">
        <f ca="1">IFERROR('Program Qtrly'!F$7*OFFSET('Prem Earn'!$A$5,MATCH($B$33,'Prem Earn'!$A$6:$A$12,0),MATCH($A36,'Prem Earn'!$B$5:$J$5,0)),0)</f>
        <v>1000</v>
      </c>
      <c r="AA36" s="116">
        <f ca="1">IFERROR('Program Qtrly'!G$7*OFFSET('Prem Earn'!$A$5,MATCH($B$33,'Prem Earn'!$A$6:$A$12,0),MATCH($A36,'Prem Earn'!$B$5:$J$5,0)),0)</f>
        <v>1000</v>
      </c>
      <c r="AB36" s="116">
        <f ca="1">IFERROR('Program Qtrly'!H$7*OFFSET('Prem Earn'!$A$5,MATCH($B$33,'Prem Earn'!$A$6:$A$12,0),MATCH($A36,'Prem Earn'!$B$5:$J$5,0)),0)</f>
        <v>1250</v>
      </c>
      <c r="AC36" s="116">
        <f ca="1">IFERROR('Program Qtrly'!I$7*OFFSET('Prem Earn'!$A$5,MATCH($B$33,'Prem Earn'!$A$6:$A$12,0),MATCH($A36,'Prem Earn'!$B$5:$J$5,0)),0)</f>
        <v>1250</v>
      </c>
      <c r="AD36" s="116">
        <f ca="1">IFERROR('Program Qtrly'!J$7*OFFSET('Prem Earn'!$A$5,MATCH($B$33,'Prem Earn'!$A$6:$A$12,0),MATCH($A36,'Prem Earn'!$B$5:$J$5,0)),0)</f>
        <v>1250</v>
      </c>
      <c r="AE36" s="116">
        <f ca="1">IFERROR('Program Qtrly'!K$7*OFFSET('Prem Earn'!$A$5,MATCH($B$33,'Prem Earn'!$A$6:$A$12,0),MATCH($A36,'Prem Earn'!$B$5:$J$5,0)),0)</f>
        <v>1250</v>
      </c>
      <c r="AF36" s="116">
        <f ca="1">IFERROR('Program Qtrly'!L$7*OFFSET('Prem Earn'!$A$5,MATCH($B$33,'Prem Earn'!$A$6:$A$12,0),MATCH($A36,'Prem Earn'!$B$5:$J$5,0)),0)</f>
        <v>1500</v>
      </c>
      <c r="AG36" s="116">
        <f ca="1">IFERROR('Program Qtrly'!M$7*OFFSET('Prem Earn'!$A$5,MATCH($B$33,'Prem Earn'!$A$6:$A$12,0),MATCH($A36,'Prem Earn'!$B$5:$J$5,0)),0)</f>
        <v>1500</v>
      </c>
      <c r="AH36" s="116">
        <f ca="1">IFERROR('Program Qtrly'!N$7*OFFSET('Prem Earn'!$A$5,MATCH($B$33,'Prem Earn'!$A$6:$A$12,0),MATCH($A36,'Prem Earn'!$B$5:$J$5,0)),0)</f>
        <v>1500</v>
      </c>
      <c r="AI36" s="116">
        <f ca="1">IFERROR('Program Qtrly'!O$7*OFFSET('Prem Earn'!$A$5,MATCH($B$33,'Prem Earn'!$A$6:$A$12,0),MATCH($A36,'Prem Earn'!$B$5:$J$5,0)),0)</f>
        <v>1500</v>
      </c>
      <c r="AJ36" s="116">
        <f ca="1">IFERROR('Program Qtrly'!P$7*OFFSET('Prem Earn'!$A$5,MATCH($B$33,'Prem Earn'!$A$6:$A$12,0),MATCH($A36,'Prem Earn'!$B$5:$J$5,0)),0)</f>
        <v>1750</v>
      </c>
      <c r="AK36" s="116">
        <f ca="1">IFERROR('Program Qtrly'!Q$7*OFFSET('Prem Earn'!$A$5,MATCH($B$33,'Prem Earn'!$A$6:$A$12,0),MATCH($A36,'Prem Earn'!$B$5:$J$5,0)),0)</f>
        <v>1750</v>
      </c>
      <c r="AL36" s="116">
        <f ca="1">IFERROR('Program Qtrly'!R$7*OFFSET('Prem Earn'!$A$5,MATCH($B$33,'Prem Earn'!$A$6:$A$12,0),MATCH($A36,'Prem Earn'!$B$5:$J$5,0)),0)</f>
        <v>1750</v>
      </c>
      <c r="AM36" s="116">
        <f ca="1">IFERROR('Program Qtrly'!S$7*OFFSET('Prem Earn'!$A$5,MATCH($B$33,'Prem Earn'!$A$6:$A$12,0),MATCH($A36,'Prem Earn'!$B$5:$J$5,0)),0)</f>
        <v>1750</v>
      </c>
      <c r="AN36" s="116">
        <f ca="1">IFERROR('Program Qtrly'!T$7*OFFSET('Prem Earn'!$A$5,MATCH($B$33,'Prem Earn'!$A$6:$A$12,0),MATCH($A36,'Prem Earn'!$B$5:$J$5,0)),0)</f>
        <v>2000</v>
      </c>
      <c r="AO36" s="116">
        <f ca="1">IFERROR('Program Qtrly'!U$7*OFFSET('Prem Earn'!$A$5,MATCH($B$33,'Prem Earn'!$A$6:$A$12,0),MATCH($A36,'Prem Earn'!$B$5:$J$5,0)),0)</f>
        <v>2000</v>
      </c>
      <c r="AP36" s="116">
        <f ca="1">IFERROR('Program Qtrly'!V$7*OFFSET('Prem Earn'!$A$5,MATCH($B$33,'Prem Earn'!$A$6:$A$12,0),MATCH($A36,'Prem Earn'!$B$5:$J$5,0)),0)</f>
        <v>2000</v>
      </c>
      <c r="AQ36" s="116">
        <f ca="1">IFERROR('Program Qtrly'!W$7*OFFSET('Prem Earn'!$A$5,MATCH($B$33,'Prem Earn'!$A$6:$A$12,0),MATCH($A36,'Prem Earn'!$B$5:$J$5,0)),0)</f>
        <v>2000</v>
      </c>
    </row>
    <row r="37" spans="1:43" ht="14.25" x14ac:dyDescent="0.45">
      <c r="A37" s="63">
        <f t="shared" si="20"/>
        <v>9</v>
      </c>
      <c r="B37" s="116">
        <f ca="1">IFERROR('Program Qtrly'!D$15*OFFSET('Prem Earn'!$A$5,MATCH($B$33,'Prem Earn'!$A$6:$A$12,0),MATCH($A37,'Prem Earn'!$B$5:$J$5,0)),0)</f>
        <v>0</v>
      </c>
      <c r="C37" s="116">
        <f ca="1">IFERROR('Program Qtrly'!E$15*OFFSET('Prem Earn'!$A$5,MATCH($B$33,'Prem Earn'!$A$6:$A$12,0),MATCH($A37,'Prem Earn'!$B$5:$J$5,0)),0)</f>
        <v>0</v>
      </c>
      <c r="D37" s="116">
        <f ca="1">IFERROR('Program Qtrly'!F$15*OFFSET('Prem Earn'!$A$5,MATCH($B$33,'Prem Earn'!$A$6:$A$12,0),MATCH($A37,'Prem Earn'!$B$5:$J$5,0)),0)</f>
        <v>0</v>
      </c>
      <c r="E37" s="116">
        <f ca="1">IFERROR('Program Qtrly'!G$15*OFFSET('Prem Earn'!$A$5,MATCH($B$33,'Prem Earn'!$A$6:$A$12,0),MATCH($A37,'Prem Earn'!$B$5:$J$5,0)),0)</f>
        <v>0</v>
      </c>
      <c r="F37" s="116">
        <f ca="1">IFERROR('Program Qtrly'!H$15*OFFSET('Prem Earn'!$A$5,MATCH($B$33,'Prem Earn'!$A$6:$A$12,0),MATCH($A37,'Prem Earn'!$B$5:$J$5,0)),0)</f>
        <v>0</v>
      </c>
      <c r="G37" s="116">
        <f ca="1">IFERROR('Program Qtrly'!I$15*OFFSET('Prem Earn'!$A$5,MATCH($B$33,'Prem Earn'!$A$6:$A$12,0),MATCH($A37,'Prem Earn'!$B$5:$J$5,0)),0)</f>
        <v>0</v>
      </c>
      <c r="H37" s="116">
        <f ca="1">IFERROR('Program Qtrly'!J$15*OFFSET('Prem Earn'!$A$5,MATCH($B$33,'Prem Earn'!$A$6:$A$12,0),MATCH($A37,'Prem Earn'!$B$5:$J$5,0)),0)</f>
        <v>0</v>
      </c>
      <c r="I37" s="116">
        <f ca="1">IFERROR('Program Qtrly'!K$15*OFFSET('Prem Earn'!$A$5,MATCH($B$33,'Prem Earn'!$A$6:$A$12,0),MATCH($A37,'Prem Earn'!$B$5:$J$5,0)),0)</f>
        <v>0</v>
      </c>
      <c r="J37" s="116">
        <f ca="1">IFERROR('Program Qtrly'!L$15*OFFSET('Prem Earn'!$A$5,MATCH($B$33,'Prem Earn'!$A$6:$A$12,0),MATCH($A37,'Prem Earn'!$B$5:$J$5,0)),0)</f>
        <v>0</v>
      </c>
      <c r="K37" s="116">
        <f ca="1">IFERROR('Program Qtrly'!M$15*OFFSET('Prem Earn'!$A$5,MATCH($B$33,'Prem Earn'!$A$6:$A$12,0),MATCH($A37,'Prem Earn'!$B$5:$J$5,0)),0)</f>
        <v>0</v>
      </c>
      <c r="L37" s="116">
        <f ca="1">IFERROR('Program Qtrly'!N$15*OFFSET('Prem Earn'!$A$5,MATCH($B$33,'Prem Earn'!$A$6:$A$12,0),MATCH($A37,'Prem Earn'!$B$5:$J$5,0)),0)</f>
        <v>0</v>
      </c>
      <c r="M37" s="116">
        <f ca="1">IFERROR('Program Qtrly'!O$15*OFFSET('Prem Earn'!$A$5,MATCH($B$33,'Prem Earn'!$A$6:$A$12,0),MATCH($A37,'Prem Earn'!$B$5:$J$5,0)),0)</f>
        <v>0</v>
      </c>
      <c r="N37" s="116">
        <f ca="1">IFERROR('Program Qtrly'!P$15*OFFSET('Prem Earn'!$A$5,MATCH($B$33,'Prem Earn'!$A$6:$A$12,0),MATCH($A37,'Prem Earn'!$B$5:$J$5,0)),0)</f>
        <v>0</v>
      </c>
      <c r="O37" s="116">
        <f ca="1">IFERROR('Program Qtrly'!Q$15*OFFSET('Prem Earn'!$A$5,MATCH($B$33,'Prem Earn'!$A$6:$A$12,0),MATCH($A37,'Prem Earn'!$B$5:$J$5,0)),0)</f>
        <v>0</v>
      </c>
      <c r="P37" s="116">
        <f ca="1">IFERROR('Program Qtrly'!R$15*OFFSET('Prem Earn'!$A$5,MATCH($B$33,'Prem Earn'!$A$6:$A$12,0),MATCH($A37,'Prem Earn'!$B$5:$J$5,0)),0)</f>
        <v>0</v>
      </c>
      <c r="Q37" s="116">
        <f ca="1">IFERROR('Program Qtrly'!S$15*OFFSET('Prem Earn'!$A$5,MATCH($B$33,'Prem Earn'!$A$6:$A$12,0),MATCH($A37,'Prem Earn'!$B$5:$J$5,0)),0)</f>
        <v>0</v>
      </c>
      <c r="R37" s="116">
        <f ca="1">IFERROR('Program Qtrly'!T$15*OFFSET('Prem Earn'!$A$5,MATCH($B$33,'Prem Earn'!$A$6:$A$12,0),MATCH($A37,'Prem Earn'!$B$5:$J$5,0)),0)</f>
        <v>0</v>
      </c>
      <c r="S37" s="116">
        <f ca="1">IFERROR('Program Qtrly'!U$15*OFFSET('Prem Earn'!$A$5,MATCH($B$33,'Prem Earn'!$A$6:$A$12,0),MATCH($A37,'Prem Earn'!$B$5:$J$5,0)),0)</f>
        <v>0</v>
      </c>
      <c r="T37" s="116">
        <f ca="1">IFERROR('Program Qtrly'!V$15*OFFSET('Prem Earn'!$A$5,MATCH($B$33,'Prem Earn'!$A$6:$A$12,0),MATCH($A37,'Prem Earn'!$B$5:$J$5,0)),0)</f>
        <v>0</v>
      </c>
      <c r="U37" s="116">
        <f ca="1">IFERROR('Program Qtrly'!W$15*OFFSET('Prem Earn'!$A$5,MATCH($B$33,'Prem Earn'!$A$6:$A$12,0),MATCH($A37,'Prem Earn'!$B$5:$J$5,0)),0)</f>
        <v>0</v>
      </c>
      <c r="W37" s="63">
        <f t="shared" si="21"/>
        <v>9</v>
      </c>
      <c r="X37" s="116">
        <f ca="1">IFERROR('Program Qtrly'!D$7*OFFSET('Prem Earn'!$A$5,MATCH($B$33,'Prem Earn'!$A$6:$A$12,0),MATCH($A37,'Prem Earn'!$B$5:$J$5,0)),0)</f>
        <v>0</v>
      </c>
      <c r="Y37" s="116">
        <f ca="1">IFERROR('Program Qtrly'!E$7*OFFSET('Prem Earn'!$A$5,MATCH($B$33,'Prem Earn'!$A$6:$A$12,0),MATCH($A37,'Prem Earn'!$B$5:$J$5,0)),0)</f>
        <v>0</v>
      </c>
      <c r="Z37" s="116">
        <f ca="1">IFERROR('Program Qtrly'!F$7*OFFSET('Prem Earn'!$A$5,MATCH($B$33,'Prem Earn'!$A$6:$A$12,0),MATCH($A37,'Prem Earn'!$B$5:$J$5,0)),0)</f>
        <v>0</v>
      </c>
      <c r="AA37" s="116">
        <f ca="1">IFERROR('Program Qtrly'!G$7*OFFSET('Prem Earn'!$A$5,MATCH($B$33,'Prem Earn'!$A$6:$A$12,0),MATCH($A37,'Prem Earn'!$B$5:$J$5,0)),0)</f>
        <v>0</v>
      </c>
      <c r="AB37" s="116">
        <f ca="1">IFERROR('Program Qtrly'!H$7*OFFSET('Prem Earn'!$A$5,MATCH($B$33,'Prem Earn'!$A$6:$A$12,0),MATCH($A37,'Prem Earn'!$B$5:$J$5,0)),0)</f>
        <v>0</v>
      </c>
      <c r="AC37" s="116">
        <f ca="1">IFERROR('Program Qtrly'!I$7*OFFSET('Prem Earn'!$A$5,MATCH($B$33,'Prem Earn'!$A$6:$A$12,0),MATCH($A37,'Prem Earn'!$B$5:$J$5,0)),0)</f>
        <v>0</v>
      </c>
      <c r="AD37" s="116">
        <f ca="1">IFERROR('Program Qtrly'!J$7*OFFSET('Prem Earn'!$A$5,MATCH($B$33,'Prem Earn'!$A$6:$A$12,0),MATCH($A37,'Prem Earn'!$B$5:$J$5,0)),0)</f>
        <v>0</v>
      </c>
      <c r="AE37" s="116">
        <f ca="1">IFERROR('Program Qtrly'!K$7*OFFSET('Prem Earn'!$A$5,MATCH($B$33,'Prem Earn'!$A$6:$A$12,0),MATCH($A37,'Prem Earn'!$B$5:$J$5,0)),0)</f>
        <v>0</v>
      </c>
      <c r="AF37" s="116">
        <f ca="1">IFERROR('Program Qtrly'!L$7*OFFSET('Prem Earn'!$A$5,MATCH($B$33,'Prem Earn'!$A$6:$A$12,0),MATCH($A37,'Prem Earn'!$B$5:$J$5,0)),0)</f>
        <v>0</v>
      </c>
      <c r="AG37" s="116">
        <f ca="1">IFERROR('Program Qtrly'!M$7*OFFSET('Prem Earn'!$A$5,MATCH($B$33,'Prem Earn'!$A$6:$A$12,0),MATCH($A37,'Prem Earn'!$B$5:$J$5,0)),0)</f>
        <v>0</v>
      </c>
      <c r="AH37" s="116">
        <f ca="1">IFERROR('Program Qtrly'!N$7*OFFSET('Prem Earn'!$A$5,MATCH($B$33,'Prem Earn'!$A$6:$A$12,0),MATCH($A37,'Prem Earn'!$B$5:$J$5,0)),0)</f>
        <v>0</v>
      </c>
      <c r="AI37" s="116">
        <f ca="1">IFERROR('Program Qtrly'!O$7*OFFSET('Prem Earn'!$A$5,MATCH($B$33,'Prem Earn'!$A$6:$A$12,0),MATCH($A37,'Prem Earn'!$B$5:$J$5,0)),0)</f>
        <v>0</v>
      </c>
      <c r="AJ37" s="116">
        <f ca="1">IFERROR('Program Qtrly'!P$7*OFFSET('Prem Earn'!$A$5,MATCH($B$33,'Prem Earn'!$A$6:$A$12,0),MATCH($A37,'Prem Earn'!$B$5:$J$5,0)),0)</f>
        <v>0</v>
      </c>
      <c r="AK37" s="116">
        <f ca="1">IFERROR('Program Qtrly'!Q$7*OFFSET('Prem Earn'!$A$5,MATCH($B$33,'Prem Earn'!$A$6:$A$12,0),MATCH($A37,'Prem Earn'!$B$5:$J$5,0)),0)</f>
        <v>0</v>
      </c>
      <c r="AL37" s="116">
        <f ca="1">IFERROR('Program Qtrly'!R$7*OFFSET('Prem Earn'!$A$5,MATCH($B$33,'Prem Earn'!$A$6:$A$12,0),MATCH($A37,'Prem Earn'!$B$5:$J$5,0)),0)</f>
        <v>0</v>
      </c>
      <c r="AM37" s="116">
        <f ca="1">IFERROR('Program Qtrly'!S$7*OFFSET('Prem Earn'!$A$5,MATCH($B$33,'Prem Earn'!$A$6:$A$12,0),MATCH($A37,'Prem Earn'!$B$5:$J$5,0)),0)</f>
        <v>0</v>
      </c>
      <c r="AN37" s="116">
        <f ca="1">IFERROR('Program Qtrly'!T$7*OFFSET('Prem Earn'!$A$5,MATCH($B$33,'Prem Earn'!$A$6:$A$12,0),MATCH($A37,'Prem Earn'!$B$5:$J$5,0)),0)</f>
        <v>0</v>
      </c>
      <c r="AO37" s="116">
        <f ca="1">IFERROR('Program Qtrly'!U$7*OFFSET('Prem Earn'!$A$5,MATCH($B$33,'Prem Earn'!$A$6:$A$12,0),MATCH($A37,'Prem Earn'!$B$5:$J$5,0)),0)</f>
        <v>0</v>
      </c>
      <c r="AP37" s="116">
        <f ca="1">IFERROR('Program Qtrly'!V$7*OFFSET('Prem Earn'!$A$5,MATCH($B$33,'Prem Earn'!$A$6:$A$12,0),MATCH($A37,'Prem Earn'!$B$5:$J$5,0)),0)</f>
        <v>0</v>
      </c>
      <c r="AQ37" s="116">
        <f ca="1">IFERROR('Program Qtrly'!W$7*OFFSET('Prem Earn'!$A$5,MATCH($B$33,'Prem Earn'!$A$6:$A$12,0),MATCH($A37,'Prem Earn'!$B$5:$J$5,0)),0)</f>
        <v>0</v>
      </c>
    </row>
    <row r="38" spans="1:43" ht="14.25" x14ac:dyDescent="0.45">
      <c r="A38" s="63">
        <f t="shared" si="20"/>
        <v>12</v>
      </c>
      <c r="B38" s="116">
        <f ca="1">IFERROR('Program Qtrly'!D$15*OFFSET('Prem Earn'!$A$5,MATCH($B$33,'Prem Earn'!$A$6:$A$12,0),MATCH($A38,'Prem Earn'!$B$5:$J$5,0)),0)</f>
        <v>0</v>
      </c>
      <c r="C38" s="116">
        <f ca="1">IFERROR('Program Qtrly'!E$15*OFFSET('Prem Earn'!$A$5,MATCH($B$33,'Prem Earn'!$A$6:$A$12,0),MATCH($A38,'Prem Earn'!$B$5:$J$5,0)),0)</f>
        <v>0</v>
      </c>
      <c r="D38" s="116">
        <f ca="1">IFERROR('Program Qtrly'!F$15*OFFSET('Prem Earn'!$A$5,MATCH($B$33,'Prem Earn'!$A$6:$A$12,0),MATCH($A38,'Prem Earn'!$B$5:$J$5,0)),0)</f>
        <v>0</v>
      </c>
      <c r="E38" s="116">
        <f ca="1">IFERROR('Program Qtrly'!G$15*OFFSET('Prem Earn'!$A$5,MATCH($B$33,'Prem Earn'!$A$6:$A$12,0),MATCH($A38,'Prem Earn'!$B$5:$J$5,0)),0)</f>
        <v>0</v>
      </c>
      <c r="F38" s="116">
        <f ca="1">IFERROR('Program Qtrly'!H$15*OFFSET('Prem Earn'!$A$5,MATCH($B$33,'Prem Earn'!$A$6:$A$12,0),MATCH($A38,'Prem Earn'!$B$5:$J$5,0)),0)</f>
        <v>0</v>
      </c>
      <c r="G38" s="116">
        <f ca="1">IFERROR('Program Qtrly'!I$15*OFFSET('Prem Earn'!$A$5,MATCH($B$33,'Prem Earn'!$A$6:$A$12,0),MATCH($A38,'Prem Earn'!$B$5:$J$5,0)),0)</f>
        <v>0</v>
      </c>
      <c r="H38" s="116">
        <f ca="1">IFERROR('Program Qtrly'!J$15*OFFSET('Prem Earn'!$A$5,MATCH($B$33,'Prem Earn'!$A$6:$A$12,0),MATCH($A38,'Prem Earn'!$B$5:$J$5,0)),0)</f>
        <v>0</v>
      </c>
      <c r="I38" s="116">
        <f ca="1">IFERROR('Program Qtrly'!K$15*OFFSET('Prem Earn'!$A$5,MATCH($B$33,'Prem Earn'!$A$6:$A$12,0),MATCH($A38,'Prem Earn'!$B$5:$J$5,0)),0)</f>
        <v>0</v>
      </c>
      <c r="J38" s="116">
        <f ca="1">IFERROR('Program Qtrly'!L$15*OFFSET('Prem Earn'!$A$5,MATCH($B$33,'Prem Earn'!$A$6:$A$12,0),MATCH($A38,'Prem Earn'!$B$5:$J$5,0)),0)</f>
        <v>0</v>
      </c>
      <c r="K38" s="116">
        <f ca="1">IFERROR('Program Qtrly'!M$15*OFFSET('Prem Earn'!$A$5,MATCH($B$33,'Prem Earn'!$A$6:$A$12,0),MATCH($A38,'Prem Earn'!$B$5:$J$5,0)),0)</f>
        <v>0</v>
      </c>
      <c r="L38" s="116">
        <f ca="1">IFERROR('Program Qtrly'!N$15*OFFSET('Prem Earn'!$A$5,MATCH($B$33,'Prem Earn'!$A$6:$A$12,0),MATCH($A38,'Prem Earn'!$B$5:$J$5,0)),0)</f>
        <v>0</v>
      </c>
      <c r="M38" s="116">
        <f ca="1">IFERROR('Program Qtrly'!O$15*OFFSET('Prem Earn'!$A$5,MATCH($B$33,'Prem Earn'!$A$6:$A$12,0),MATCH($A38,'Prem Earn'!$B$5:$J$5,0)),0)</f>
        <v>0</v>
      </c>
      <c r="N38" s="116">
        <f ca="1">IFERROR('Program Qtrly'!P$15*OFFSET('Prem Earn'!$A$5,MATCH($B$33,'Prem Earn'!$A$6:$A$12,0),MATCH($A38,'Prem Earn'!$B$5:$J$5,0)),0)</f>
        <v>0</v>
      </c>
      <c r="O38" s="116">
        <f ca="1">IFERROR('Program Qtrly'!Q$15*OFFSET('Prem Earn'!$A$5,MATCH($B$33,'Prem Earn'!$A$6:$A$12,0),MATCH($A38,'Prem Earn'!$B$5:$J$5,0)),0)</f>
        <v>0</v>
      </c>
      <c r="P38" s="116">
        <f ca="1">IFERROR('Program Qtrly'!R$15*OFFSET('Prem Earn'!$A$5,MATCH($B$33,'Prem Earn'!$A$6:$A$12,0),MATCH($A38,'Prem Earn'!$B$5:$J$5,0)),0)</f>
        <v>0</v>
      </c>
      <c r="Q38" s="116">
        <f ca="1">IFERROR('Program Qtrly'!S$15*OFFSET('Prem Earn'!$A$5,MATCH($B$33,'Prem Earn'!$A$6:$A$12,0),MATCH($A38,'Prem Earn'!$B$5:$J$5,0)),0)</f>
        <v>0</v>
      </c>
      <c r="R38" s="116">
        <f ca="1">IFERROR('Program Qtrly'!T$15*OFFSET('Prem Earn'!$A$5,MATCH($B$33,'Prem Earn'!$A$6:$A$12,0),MATCH($A38,'Prem Earn'!$B$5:$J$5,0)),0)</f>
        <v>0</v>
      </c>
      <c r="S38" s="116">
        <f ca="1">IFERROR('Program Qtrly'!U$15*OFFSET('Prem Earn'!$A$5,MATCH($B$33,'Prem Earn'!$A$6:$A$12,0),MATCH($A38,'Prem Earn'!$B$5:$J$5,0)),0)</f>
        <v>0</v>
      </c>
      <c r="T38" s="116">
        <f ca="1">IFERROR('Program Qtrly'!V$15*OFFSET('Prem Earn'!$A$5,MATCH($B$33,'Prem Earn'!$A$6:$A$12,0),MATCH($A38,'Prem Earn'!$B$5:$J$5,0)),0)</f>
        <v>0</v>
      </c>
      <c r="U38" s="116">
        <f ca="1">IFERROR('Program Qtrly'!W$15*OFFSET('Prem Earn'!$A$5,MATCH($B$33,'Prem Earn'!$A$6:$A$12,0),MATCH($A38,'Prem Earn'!$B$5:$J$5,0)),0)</f>
        <v>0</v>
      </c>
      <c r="W38" s="63">
        <f t="shared" si="21"/>
        <v>12</v>
      </c>
      <c r="X38" s="116">
        <f ca="1">IFERROR('Program Qtrly'!D$7*OFFSET('Prem Earn'!$A$5,MATCH($B$33,'Prem Earn'!$A$6:$A$12,0),MATCH($A38,'Prem Earn'!$B$5:$J$5,0)),0)</f>
        <v>0</v>
      </c>
      <c r="Y38" s="116">
        <f ca="1">IFERROR('Program Qtrly'!E$7*OFFSET('Prem Earn'!$A$5,MATCH($B$33,'Prem Earn'!$A$6:$A$12,0),MATCH($A38,'Prem Earn'!$B$5:$J$5,0)),0)</f>
        <v>0</v>
      </c>
      <c r="Z38" s="116">
        <f ca="1">IFERROR('Program Qtrly'!F$7*OFFSET('Prem Earn'!$A$5,MATCH($B$33,'Prem Earn'!$A$6:$A$12,0),MATCH($A38,'Prem Earn'!$B$5:$J$5,0)),0)</f>
        <v>0</v>
      </c>
      <c r="AA38" s="116">
        <f ca="1">IFERROR('Program Qtrly'!G$7*OFFSET('Prem Earn'!$A$5,MATCH($B$33,'Prem Earn'!$A$6:$A$12,0),MATCH($A38,'Prem Earn'!$B$5:$J$5,0)),0)</f>
        <v>0</v>
      </c>
      <c r="AB38" s="116">
        <f ca="1">IFERROR('Program Qtrly'!H$7*OFFSET('Prem Earn'!$A$5,MATCH($B$33,'Prem Earn'!$A$6:$A$12,0),MATCH($A38,'Prem Earn'!$B$5:$J$5,0)),0)</f>
        <v>0</v>
      </c>
      <c r="AC38" s="116">
        <f ca="1">IFERROR('Program Qtrly'!I$7*OFFSET('Prem Earn'!$A$5,MATCH($B$33,'Prem Earn'!$A$6:$A$12,0),MATCH($A38,'Prem Earn'!$B$5:$J$5,0)),0)</f>
        <v>0</v>
      </c>
      <c r="AD38" s="116">
        <f ca="1">IFERROR('Program Qtrly'!J$7*OFFSET('Prem Earn'!$A$5,MATCH($B$33,'Prem Earn'!$A$6:$A$12,0),MATCH($A38,'Prem Earn'!$B$5:$J$5,0)),0)</f>
        <v>0</v>
      </c>
      <c r="AE38" s="116">
        <f ca="1">IFERROR('Program Qtrly'!K$7*OFFSET('Prem Earn'!$A$5,MATCH($B$33,'Prem Earn'!$A$6:$A$12,0),MATCH($A38,'Prem Earn'!$B$5:$J$5,0)),0)</f>
        <v>0</v>
      </c>
      <c r="AF38" s="116">
        <f ca="1">IFERROR('Program Qtrly'!L$7*OFFSET('Prem Earn'!$A$5,MATCH($B$33,'Prem Earn'!$A$6:$A$12,0),MATCH($A38,'Prem Earn'!$B$5:$J$5,0)),0)</f>
        <v>0</v>
      </c>
      <c r="AG38" s="116">
        <f ca="1">IFERROR('Program Qtrly'!M$7*OFFSET('Prem Earn'!$A$5,MATCH($B$33,'Prem Earn'!$A$6:$A$12,0),MATCH($A38,'Prem Earn'!$B$5:$J$5,0)),0)</f>
        <v>0</v>
      </c>
      <c r="AH38" s="116">
        <f ca="1">IFERROR('Program Qtrly'!N$7*OFFSET('Prem Earn'!$A$5,MATCH($B$33,'Prem Earn'!$A$6:$A$12,0),MATCH($A38,'Prem Earn'!$B$5:$J$5,0)),0)</f>
        <v>0</v>
      </c>
      <c r="AI38" s="116">
        <f ca="1">IFERROR('Program Qtrly'!O$7*OFFSET('Prem Earn'!$A$5,MATCH($B$33,'Prem Earn'!$A$6:$A$12,0),MATCH($A38,'Prem Earn'!$B$5:$J$5,0)),0)</f>
        <v>0</v>
      </c>
      <c r="AJ38" s="116">
        <f ca="1">IFERROR('Program Qtrly'!P$7*OFFSET('Prem Earn'!$A$5,MATCH($B$33,'Prem Earn'!$A$6:$A$12,0),MATCH($A38,'Prem Earn'!$B$5:$J$5,0)),0)</f>
        <v>0</v>
      </c>
      <c r="AK38" s="116">
        <f ca="1">IFERROR('Program Qtrly'!Q$7*OFFSET('Prem Earn'!$A$5,MATCH($B$33,'Prem Earn'!$A$6:$A$12,0),MATCH($A38,'Prem Earn'!$B$5:$J$5,0)),0)</f>
        <v>0</v>
      </c>
      <c r="AL38" s="116">
        <f ca="1">IFERROR('Program Qtrly'!R$7*OFFSET('Prem Earn'!$A$5,MATCH($B$33,'Prem Earn'!$A$6:$A$12,0),MATCH($A38,'Prem Earn'!$B$5:$J$5,0)),0)</f>
        <v>0</v>
      </c>
      <c r="AM38" s="116">
        <f ca="1">IFERROR('Program Qtrly'!S$7*OFFSET('Prem Earn'!$A$5,MATCH($B$33,'Prem Earn'!$A$6:$A$12,0),MATCH($A38,'Prem Earn'!$B$5:$J$5,0)),0)</f>
        <v>0</v>
      </c>
      <c r="AN38" s="116">
        <f ca="1">IFERROR('Program Qtrly'!T$7*OFFSET('Prem Earn'!$A$5,MATCH($B$33,'Prem Earn'!$A$6:$A$12,0),MATCH($A38,'Prem Earn'!$B$5:$J$5,0)),0)</f>
        <v>0</v>
      </c>
      <c r="AO38" s="116">
        <f ca="1">IFERROR('Program Qtrly'!U$7*OFFSET('Prem Earn'!$A$5,MATCH($B$33,'Prem Earn'!$A$6:$A$12,0),MATCH($A38,'Prem Earn'!$B$5:$J$5,0)),0)</f>
        <v>0</v>
      </c>
      <c r="AP38" s="116">
        <f ca="1">IFERROR('Program Qtrly'!V$7*OFFSET('Prem Earn'!$A$5,MATCH($B$33,'Prem Earn'!$A$6:$A$12,0),MATCH($A38,'Prem Earn'!$B$5:$J$5,0)),0)</f>
        <v>0</v>
      </c>
      <c r="AQ38" s="116">
        <f ca="1">IFERROR('Program Qtrly'!W$7*OFFSET('Prem Earn'!$A$5,MATCH($B$33,'Prem Earn'!$A$6:$A$12,0),MATCH($A38,'Prem Earn'!$B$5:$J$5,0)),0)</f>
        <v>0</v>
      </c>
    </row>
    <row r="39" spans="1:43" ht="14.25" x14ac:dyDescent="0.45">
      <c r="A39" s="63">
        <f t="shared" si="20"/>
        <v>15</v>
      </c>
      <c r="B39" s="116">
        <f ca="1">IFERROR('Program Qtrly'!D$15*OFFSET('Prem Earn'!$A$5,MATCH($B$33,'Prem Earn'!$A$6:$A$12,0),MATCH($A39,'Prem Earn'!$B$5:$J$5,0)),0)</f>
        <v>0</v>
      </c>
      <c r="C39" s="116">
        <f ca="1">IFERROR('Program Qtrly'!E$15*OFFSET('Prem Earn'!$A$5,MATCH($B$33,'Prem Earn'!$A$6:$A$12,0),MATCH($A39,'Prem Earn'!$B$5:$J$5,0)),0)</f>
        <v>0</v>
      </c>
      <c r="D39" s="116">
        <f ca="1">IFERROR('Program Qtrly'!F$15*OFFSET('Prem Earn'!$A$5,MATCH($B$33,'Prem Earn'!$A$6:$A$12,0),MATCH($A39,'Prem Earn'!$B$5:$J$5,0)),0)</f>
        <v>0</v>
      </c>
      <c r="E39" s="116">
        <f ca="1">IFERROR('Program Qtrly'!G$15*OFFSET('Prem Earn'!$A$5,MATCH($B$33,'Prem Earn'!$A$6:$A$12,0),MATCH($A39,'Prem Earn'!$B$5:$J$5,0)),0)</f>
        <v>0</v>
      </c>
      <c r="F39" s="116">
        <f ca="1">IFERROR('Program Qtrly'!H$15*OFFSET('Prem Earn'!$A$5,MATCH($B$33,'Prem Earn'!$A$6:$A$12,0),MATCH($A39,'Prem Earn'!$B$5:$J$5,0)),0)</f>
        <v>0</v>
      </c>
      <c r="G39" s="116">
        <f ca="1">IFERROR('Program Qtrly'!I$15*OFFSET('Prem Earn'!$A$5,MATCH($B$33,'Prem Earn'!$A$6:$A$12,0),MATCH($A39,'Prem Earn'!$B$5:$J$5,0)),0)</f>
        <v>0</v>
      </c>
      <c r="H39" s="116">
        <f ca="1">IFERROR('Program Qtrly'!J$15*OFFSET('Prem Earn'!$A$5,MATCH($B$33,'Prem Earn'!$A$6:$A$12,0),MATCH($A39,'Prem Earn'!$B$5:$J$5,0)),0)</f>
        <v>0</v>
      </c>
      <c r="I39" s="116">
        <f ca="1">IFERROR('Program Qtrly'!K$15*OFFSET('Prem Earn'!$A$5,MATCH($B$33,'Prem Earn'!$A$6:$A$12,0),MATCH($A39,'Prem Earn'!$B$5:$J$5,0)),0)</f>
        <v>0</v>
      </c>
      <c r="J39" s="116">
        <f ca="1">IFERROR('Program Qtrly'!L$15*OFFSET('Prem Earn'!$A$5,MATCH($B$33,'Prem Earn'!$A$6:$A$12,0),MATCH($A39,'Prem Earn'!$B$5:$J$5,0)),0)</f>
        <v>0</v>
      </c>
      <c r="K39" s="116">
        <f ca="1">IFERROR('Program Qtrly'!M$15*OFFSET('Prem Earn'!$A$5,MATCH($B$33,'Prem Earn'!$A$6:$A$12,0),MATCH($A39,'Prem Earn'!$B$5:$J$5,0)),0)</f>
        <v>0</v>
      </c>
      <c r="L39" s="116">
        <f ca="1">IFERROR('Program Qtrly'!N$15*OFFSET('Prem Earn'!$A$5,MATCH($B$33,'Prem Earn'!$A$6:$A$12,0),MATCH($A39,'Prem Earn'!$B$5:$J$5,0)),0)</f>
        <v>0</v>
      </c>
      <c r="M39" s="116">
        <f ca="1">IFERROR('Program Qtrly'!O$15*OFFSET('Prem Earn'!$A$5,MATCH($B$33,'Prem Earn'!$A$6:$A$12,0),MATCH($A39,'Prem Earn'!$B$5:$J$5,0)),0)</f>
        <v>0</v>
      </c>
      <c r="N39" s="116">
        <f ca="1">IFERROR('Program Qtrly'!P$15*OFFSET('Prem Earn'!$A$5,MATCH($B$33,'Prem Earn'!$A$6:$A$12,0),MATCH($A39,'Prem Earn'!$B$5:$J$5,0)),0)</f>
        <v>0</v>
      </c>
      <c r="O39" s="116">
        <f ca="1">IFERROR('Program Qtrly'!Q$15*OFFSET('Prem Earn'!$A$5,MATCH($B$33,'Prem Earn'!$A$6:$A$12,0),MATCH($A39,'Prem Earn'!$B$5:$J$5,0)),0)</f>
        <v>0</v>
      </c>
      <c r="P39" s="116">
        <f ca="1">IFERROR('Program Qtrly'!R$15*OFFSET('Prem Earn'!$A$5,MATCH($B$33,'Prem Earn'!$A$6:$A$12,0),MATCH($A39,'Prem Earn'!$B$5:$J$5,0)),0)</f>
        <v>0</v>
      </c>
      <c r="Q39" s="116">
        <f ca="1">IFERROR('Program Qtrly'!S$15*OFFSET('Prem Earn'!$A$5,MATCH($B$33,'Prem Earn'!$A$6:$A$12,0),MATCH($A39,'Prem Earn'!$B$5:$J$5,0)),0)</f>
        <v>0</v>
      </c>
      <c r="R39" s="116">
        <f ca="1">IFERROR('Program Qtrly'!T$15*OFFSET('Prem Earn'!$A$5,MATCH($B$33,'Prem Earn'!$A$6:$A$12,0),MATCH($A39,'Prem Earn'!$B$5:$J$5,0)),0)</f>
        <v>0</v>
      </c>
      <c r="S39" s="116">
        <f ca="1">IFERROR('Program Qtrly'!U$15*OFFSET('Prem Earn'!$A$5,MATCH($B$33,'Prem Earn'!$A$6:$A$12,0),MATCH($A39,'Prem Earn'!$B$5:$J$5,0)),0)</f>
        <v>0</v>
      </c>
      <c r="T39" s="116">
        <f ca="1">IFERROR('Program Qtrly'!V$15*OFFSET('Prem Earn'!$A$5,MATCH($B$33,'Prem Earn'!$A$6:$A$12,0),MATCH($A39,'Prem Earn'!$B$5:$J$5,0)),0)</f>
        <v>0</v>
      </c>
      <c r="U39" s="116">
        <f ca="1">IFERROR('Program Qtrly'!W$15*OFFSET('Prem Earn'!$A$5,MATCH($B$33,'Prem Earn'!$A$6:$A$12,0),MATCH($A39,'Prem Earn'!$B$5:$J$5,0)),0)</f>
        <v>0</v>
      </c>
      <c r="W39" s="63">
        <f t="shared" si="21"/>
        <v>15</v>
      </c>
      <c r="X39" s="116">
        <f ca="1">IFERROR('Program Qtrly'!D$7*OFFSET('Prem Earn'!$A$5,MATCH($B$33,'Prem Earn'!$A$6:$A$12,0),MATCH($A39,'Prem Earn'!$B$5:$J$5,0)),0)</f>
        <v>0</v>
      </c>
      <c r="Y39" s="116">
        <f ca="1">IFERROR('Program Qtrly'!E$7*OFFSET('Prem Earn'!$A$5,MATCH($B$33,'Prem Earn'!$A$6:$A$12,0),MATCH($A39,'Prem Earn'!$B$5:$J$5,0)),0)</f>
        <v>0</v>
      </c>
      <c r="Z39" s="116">
        <f ca="1">IFERROR('Program Qtrly'!F$7*OFFSET('Prem Earn'!$A$5,MATCH($B$33,'Prem Earn'!$A$6:$A$12,0),MATCH($A39,'Prem Earn'!$B$5:$J$5,0)),0)</f>
        <v>0</v>
      </c>
      <c r="AA39" s="116">
        <f ca="1">IFERROR('Program Qtrly'!G$7*OFFSET('Prem Earn'!$A$5,MATCH($B$33,'Prem Earn'!$A$6:$A$12,0),MATCH($A39,'Prem Earn'!$B$5:$J$5,0)),0)</f>
        <v>0</v>
      </c>
      <c r="AB39" s="116">
        <f ca="1">IFERROR('Program Qtrly'!H$7*OFFSET('Prem Earn'!$A$5,MATCH($B$33,'Prem Earn'!$A$6:$A$12,0),MATCH($A39,'Prem Earn'!$B$5:$J$5,0)),0)</f>
        <v>0</v>
      </c>
      <c r="AC39" s="116">
        <f ca="1">IFERROR('Program Qtrly'!I$7*OFFSET('Prem Earn'!$A$5,MATCH($B$33,'Prem Earn'!$A$6:$A$12,0),MATCH($A39,'Prem Earn'!$B$5:$J$5,0)),0)</f>
        <v>0</v>
      </c>
      <c r="AD39" s="116">
        <f ca="1">IFERROR('Program Qtrly'!J$7*OFFSET('Prem Earn'!$A$5,MATCH($B$33,'Prem Earn'!$A$6:$A$12,0),MATCH($A39,'Prem Earn'!$B$5:$J$5,0)),0)</f>
        <v>0</v>
      </c>
      <c r="AE39" s="116">
        <f ca="1">IFERROR('Program Qtrly'!K$7*OFFSET('Prem Earn'!$A$5,MATCH($B$33,'Prem Earn'!$A$6:$A$12,0),MATCH($A39,'Prem Earn'!$B$5:$J$5,0)),0)</f>
        <v>0</v>
      </c>
      <c r="AF39" s="116">
        <f ca="1">IFERROR('Program Qtrly'!L$7*OFFSET('Prem Earn'!$A$5,MATCH($B$33,'Prem Earn'!$A$6:$A$12,0),MATCH($A39,'Prem Earn'!$B$5:$J$5,0)),0)</f>
        <v>0</v>
      </c>
      <c r="AG39" s="116">
        <f ca="1">IFERROR('Program Qtrly'!M$7*OFFSET('Prem Earn'!$A$5,MATCH($B$33,'Prem Earn'!$A$6:$A$12,0),MATCH($A39,'Prem Earn'!$B$5:$J$5,0)),0)</f>
        <v>0</v>
      </c>
      <c r="AH39" s="116">
        <f ca="1">IFERROR('Program Qtrly'!N$7*OFFSET('Prem Earn'!$A$5,MATCH($B$33,'Prem Earn'!$A$6:$A$12,0),MATCH($A39,'Prem Earn'!$B$5:$J$5,0)),0)</f>
        <v>0</v>
      </c>
      <c r="AI39" s="116">
        <f ca="1">IFERROR('Program Qtrly'!O$7*OFFSET('Prem Earn'!$A$5,MATCH($B$33,'Prem Earn'!$A$6:$A$12,0),MATCH($A39,'Prem Earn'!$B$5:$J$5,0)),0)</f>
        <v>0</v>
      </c>
      <c r="AJ39" s="116">
        <f ca="1">IFERROR('Program Qtrly'!P$7*OFFSET('Prem Earn'!$A$5,MATCH($B$33,'Prem Earn'!$A$6:$A$12,0),MATCH($A39,'Prem Earn'!$B$5:$J$5,0)),0)</f>
        <v>0</v>
      </c>
      <c r="AK39" s="116">
        <f ca="1">IFERROR('Program Qtrly'!Q$7*OFFSET('Prem Earn'!$A$5,MATCH($B$33,'Prem Earn'!$A$6:$A$12,0),MATCH($A39,'Prem Earn'!$B$5:$J$5,0)),0)</f>
        <v>0</v>
      </c>
      <c r="AL39" s="116">
        <f ca="1">IFERROR('Program Qtrly'!R$7*OFFSET('Prem Earn'!$A$5,MATCH($B$33,'Prem Earn'!$A$6:$A$12,0),MATCH($A39,'Prem Earn'!$B$5:$J$5,0)),0)</f>
        <v>0</v>
      </c>
      <c r="AM39" s="116">
        <f ca="1">IFERROR('Program Qtrly'!S$7*OFFSET('Prem Earn'!$A$5,MATCH($B$33,'Prem Earn'!$A$6:$A$12,0),MATCH($A39,'Prem Earn'!$B$5:$J$5,0)),0)</f>
        <v>0</v>
      </c>
      <c r="AN39" s="116">
        <f ca="1">IFERROR('Program Qtrly'!T$7*OFFSET('Prem Earn'!$A$5,MATCH($B$33,'Prem Earn'!$A$6:$A$12,0),MATCH($A39,'Prem Earn'!$B$5:$J$5,0)),0)</f>
        <v>0</v>
      </c>
      <c r="AO39" s="116">
        <f ca="1">IFERROR('Program Qtrly'!U$7*OFFSET('Prem Earn'!$A$5,MATCH($B$33,'Prem Earn'!$A$6:$A$12,0),MATCH($A39,'Prem Earn'!$B$5:$J$5,0)),0)</f>
        <v>0</v>
      </c>
      <c r="AP39" s="116">
        <f ca="1">IFERROR('Program Qtrly'!V$7*OFFSET('Prem Earn'!$A$5,MATCH($B$33,'Prem Earn'!$A$6:$A$12,0),MATCH($A39,'Prem Earn'!$B$5:$J$5,0)),0)</f>
        <v>0</v>
      </c>
      <c r="AQ39" s="116">
        <f ca="1">IFERROR('Program Qtrly'!W$7*OFFSET('Prem Earn'!$A$5,MATCH($B$33,'Prem Earn'!$A$6:$A$12,0),MATCH($A39,'Prem Earn'!$B$5:$J$5,0)),0)</f>
        <v>0</v>
      </c>
    </row>
    <row r="40" spans="1:43" ht="14.25" x14ac:dyDescent="0.45">
      <c r="A40" s="63">
        <f t="shared" si="20"/>
        <v>18</v>
      </c>
      <c r="B40" s="116">
        <f ca="1">'Program Qtrly'!D$15*OFFSET('Prem Earn'!$A$5,MATCH($B$33,'Prem Earn'!$A$6:$A$12,0),MATCH($A40,'Prem Earn'!$B$5:$J$5,0))</f>
        <v>0</v>
      </c>
      <c r="C40" s="116">
        <f ca="1">IFERROR('Program Qtrly'!E$15*OFFSET('Prem Earn'!$A$5,MATCH($B$33,'Prem Earn'!$A$6:$A$12,0),MATCH($A40,'Prem Earn'!$B$5:$J$5,0)),0)</f>
        <v>0</v>
      </c>
      <c r="D40" s="116">
        <f ca="1">IFERROR('Program Qtrly'!F$15*OFFSET('Prem Earn'!$A$5,MATCH($B$33,'Prem Earn'!$A$6:$A$12,0),MATCH($A40,'Prem Earn'!$B$5:$J$5,0)),0)</f>
        <v>0</v>
      </c>
      <c r="E40" s="116">
        <f ca="1">IFERROR('Program Qtrly'!G$15*OFFSET('Prem Earn'!$A$5,MATCH($B$33,'Prem Earn'!$A$6:$A$12,0),MATCH($A40,'Prem Earn'!$B$5:$J$5,0)),0)</f>
        <v>0</v>
      </c>
      <c r="F40" s="116">
        <f ca="1">IFERROR('Program Qtrly'!H$15*OFFSET('Prem Earn'!$A$5,MATCH($B$33,'Prem Earn'!$A$6:$A$12,0),MATCH($A40,'Prem Earn'!$B$5:$J$5,0)),0)</f>
        <v>0</v>
      </c>
      <c r="G40" s="116">
        <f ca="1">IFERROR('Program Qtrly'!I$15*OFFSET('Prem Earn'!$A$5,MATCH($B$33,'Prem Earn'!$A$6:$A$12,0),MATCH($A40,'Prem Earn'!$B$5:$J$5,0)),0)</f>
        <v>0</v>
      </c>
      <c r="H40" s="116">
        <f ca="1">IFERROR('Program Qtrly'!J$15*OFFSET('Prem Earn'!$A$5,MATCH($B$33,'Prem Earn'!$A$6:$A$12,0),MATCH($A40,'Prem Earn'!$B$5:$J$5,0)),0)</f>
        <v>0</v>
      </c>
      <c r="I40" s="116">
        <f ca="1">IFERROR('Program Qtrly'!K$15*OFFSET('Prem Earn'!$A$5,MATCH($B$33,'Prem Earn'!$A$6:$A$12,0),MATCH($A40,'Prem Earn'!$B$5:$J$5,0)),0)</f>
        <v>0</v>
      </c>
      <c r="J40" s="116">
        <f ca="1">IFERROR('Program Qtrly'!L$15*OFFSET('Prem Earn'!$A$5,MATCH($B$33,'Prem Earn'!$A$6:$A$12,0),MATCH($A40,'Prem Earn'!$B$5:$J$5,0)),0)</f>
        <v>0</v>
      </c>
      <c r="K40" s="116">
        <f ca="1">IFERROR('Program Qtrly'!M$15*OFFSET('Prem Earn'!$A$5,MATCH($B$33,'Prem Earn'!$A$6:$A$12,0),MATCH($A40,'Prem Earn'!$B$5:$J$5,0)),0)</f>
        <v>0</v>
      </c>
      <c r="L40" s="116">
        <f ca="1">IFERROR('Program Qtrly'!N$15*OFFSET('Prem Earn'!$A$5,MATCH($B$33,'Prem Earn'!$A$6:$A$12,0),MATCH($A40,'Prem Earn'!$B$5:$J$5,0)),0)</f>
        <v>0</v>
      </c>
      <c r="M40" s="116">
        <f ca="1">IFERROR('Program Qtrly'!O$15*OFFSET('Prem Earn'!$A$5,MATCH($B$33,'Prem Earn'!$A$6:$A$12,0),MATCH($A40,'Prem Earn'!$B$5:$J$5,0)),0)</f>
        <v>0</v>
      </c>
      <c r="N40" s="116">
        <f ca="1">IFERROR('Program Qtrly'!P$15*OFFSET('Prem Earn'!$A$5,MATCH($B$33,'Prem Earn'!$A$6:$A$12,0),MATCH($A40,'Prem Earn'!$B$5:$J$5,0)),0)</f>
        <v>0</v>
      </c>
      <c r="O40" s="116">
        <f ca="1">IFERROR('Program Qtrly'!Q$15*OFFSET('Prem Earn'!$A$5,MATCH($B$33,'Prem Earn'!$A$6:$A$12,0),MATCH($A40,'Prem Earn'!$B$5:$J$5,0)),0)</f>
        <v>0</v>
      </c>
      <c r="P40" s="116">
        <f ca="1">IFERROR('Program Qtrly'!R$15*OFFSET('Prem Earn'!$A$5,MATCH($B$33,'Prem Earn'!$A$6:$A$12,0),MATCH($A40,'Prem Earn'!$B$5:$J$5,0)),0)</f>
        <v>0</v>
      </c>
      <c r="Q40" s="116">
        <f ca="1">IFERROR('Program Qtrly'!S$15*OFFSET('Prem Earn'!$A$5,MATCH($B$33,'Prem Earn'!$A$6:$A$12,0),MATCH($A40,'Prem Earn'!$B$5:$J$5,0)),0)</f>
        <v>0</v>
      </c>
      <c r="R40" s="116">
        <f ca="1">IFERROR('Program Qtrly'!T$15*OFFSET('Prem Earn'!$A$5,MATCH($B$33,'Prem Earn'!$A$6:$A$12,0),MATCH($A40,'Prem Earn'!$B$5:$J$5,0)),0)</f>
        <v>0</v>
      </c>
      <c r="S40" s="116">
        <f ca="1">IFERROR('Program Qtrly'!U$15*OFFSET('Prem Earn'!$A$5,MATCH($B$33,'Prem Earn'!$A$6:$A$12,0),MATCH($A40,'Prem Earn'!$B$5:$J$5,0)),0)</f>
        <v>0</v>
      </c>
      <c r="T40" s="116">
        <f ca="1">IFERROR('Program Qtrly'!V$15*OFFSET('Prem Earn'!$A$5,MATCH($B$33,'Prem Earn'!$A$6:$A$12,0),MATCH($A40,'Prem Earn'!$B$5:$J$5,0)),0)</f>
        <v>0</v>
      </c>
      <c r="U40" s="116">
        <f ca="1">IFERROR('Program Qtrly'!W$15*OFFSET('Prem Earn'!$A$5,MATCH($B$33,'Prem Earn'!$A$6:$A$12,0),MATCH($A40,'Prem Earn'!$B$5:$J$5,0)),0)</f>
        <v>0</v>
      </c>
      <c r="W40" s="63">
        <f t="shared" si="21"/>
        <v>18</v>
      </c>
      <c r="X40" s="116">
        <f ca="1">IFERROR('Program Qtrly'!D$7*OFFSET('Prem Earn'!$A$5,MATCH($B$33,'Prem Earn'!$A$6:$A$12,0),MATCH($A40,'Prem Earn'!$B$5:$J$5,0)),0)</f>
        <v>0</v>
      </c>
      <c r="Y40" s="116">
        <f ca="1">IFERROR('Program Qtrly'!E$7*OFFSET('Prem Earn'!$A$5,MATCH($B$33,'Prem Earn'!$A$6:$A$12,0),MATCH($A40,'Prem Earn'!$B$5:$J$5,0)),0)</f>
        <v>0</v>
      </c>
      <c r="Z40" s="116">
        <f ca="1">IFERROR('Program Qtrly'!F$7*OFFSET('Prem Earn'!$A$5,MATCH($B$33,'Prem Earn'!$A$6:$A$12,0),MATCH($A40,'Prem Earn'!$B$5:$J$5,0)),0)</f>
        <v>0</v>
      </c>
      <c r="AA40" s="116">
        <f ca="1">IFERROR('Program Qtrly'!G$7*OFFSET('Prem Earn'!$A$5,MATCH($B$33,'Prem Earn'!$A$6:$A$12,0),MATCH($A40,'Prem Earn'!$B$5:$J$5,0)),0)</f>
        <v>0</v>
      </c>
      <c r="AB40" s="116">
        <f ca="1">IFERROR('Program Qtrly'!H$7*OFFSET('Prem Earn'!$A$5,MATCH($B$33,'Prem Earn'!$A$6:$A$12,0),MATCH($A40,'Prem Earn'!$B$5:$J$5,0)),0)</f>
        <v>0</v>
      </c>
      <c r="AC40" s="116">
        <f ca="1">IFERROR('Program Qtrly'!I$7*OFFSET('Prem Earn'!$A$5,MATCH($B$33,'Prem Earn'!$A$6:$A$12,0),MATCH($A40,'Prem Earn'!$B$5:$J$5,0)),0)</f>
        <v>0</v>
      </c>
      <c r="AD40" s="116">
        <f ca="1">IFERROR('Program Qtrly'!J$7*OFFSET('Prem Earn'!$A$5,MATCH($B$33,'Prem Earn'!$A$6:$A$12,0),MATCH($A40,'Prem Earn'!$B$5:$J$5,0)),0)</f>
        <v>0</v>
      </c>
      <c r="AE40" s="116">
        <f ca="1">IFERROR('Program Qtrly'!K$7*OFFSET('Prem Earn'!$A$5,MATCH($B$33,'Prem Earn'!$A$6:$A$12,0),MATCH($A40,'Prem Earn'!$B$5:$J$5,0)),0)</f>
        <v>0</v>
      </c>
      <c r="AF40" s="116">
        <f ca="1">IFERROR('Program Qtrly'!L$7*OFFSET('Prem Earn'!$A$5,MATCH($B$33,'Prem Earn'!$A$6:$A$12,0),MATCH($A40,'Prem Earn'!$B$5:$J$5,0)),0)</f>
        <v>0</v>
      </c>
      <c r="AG40" s="116">
        <f ca="1">IFERROR('Program Qtrly'!M$7*OFFSET('Prem Earn'!$A$5,MATCH($B$33,'Prem Earn'!$A$6:$A$12,0),MATCH($A40,'Prem Earn'!$B$5:$J$5,0)),0)</f>
        <v>0</v>
      </c>
      <c r="AH40" s="116">
        <f ca="1">IFERROR('Program Qtrly'!N$7*OFFSET('Prem Earn'!$A$5,MATCH($B$33,'Prem Earn'!$A$6:$A$12,0),MATCH($A40,'Prem Earn'!$B$5:$J$5,0)),0)</f>
        <v>0</v>
      </c>
      <c r="AI40" s="116">
        <f ca="1">IFERROR('Program Qtrly'!O$7*OFFSET('Prem Earn'!$A$5,MATCH($B$33,'Prem Earn'!$A$6:$A$12,0),MATCH($A40,'Prem Earn'!$B$5:$J$5,0)),0)</f>
        <v>0</v>
      </c>
      <c r="AJ40" s="116">
        <f ca="1">IFERROR('Program Qtrly'!P$7*OFFSET('Prem Earn'!$A$5,MATCH($B$33,'Prem Earn'!$A$6:$A$12,0),MATCH($A40,'Prem Earn'!$B$5:$J$5,0)),0)</f>
        <v>0</v>
      </c>
      <c r="AK40" s="116">
        <f ca="1">IFERROR('Program Qtrly'!Q$7*OFFSET('Prem Earn'!$A$5,MATCH($B$33,'Prem Earn'!$A$6:$A$12,0),MATCH($A40,'Prem Earn'!$B$5:$J$5,0)),0)</f>
        <v>0</v>
      </c>
      <c r="AL40" s="116">
        <f ca="1">IFERROR('Program Qtrly'!R$7*OFFSET('Prem Earn'!$A$5,MATCH($B$33,'Prem Earn'!$A$6:$A$12,0),MATCH($A40,'Prem Earn'!$B$5:$J$5,0)),0)</f>
        <v>0</v>
      </c>
      <c r="AM40" s="116">
        <f ca="1">IFERROR('Program Qtrly'!S$7*OFFSET('Prem Earn'!$A$5,MATCH($B$33,'Prem Earn'!$A$6:$A$12,0),MATCH($A40,'Prem Earn'!$B$5:$J$5,0)),0)</f>
        <v>0</v>
      </c>
      <c r="AN40" s="116">
        <f ca="1">IFERROR('Program Qtrly'!T$7*OFFSET('Prem Earn'!$A$5,MATCH($B$33,'Prem Earn'!$A$6:$A$12,0),MATCH($A40,'Prem Earn'!$B$5:$J$5,0)),0)</f>
        <v>0</v>
      </c>
      <c r="AO40" s="116">
        <f ca="1">IFERROR('Program Qtrly'!U$7*OFFSET('Prem Earn'!$A$5,MATCH($B$33,'Prem Earn'!$A$6:$A$12,0),MATCH($A40,'Prem Earn'!$B$5:$J$5,0)),0)</f>
        <v>0</v>
      </c>
      <c r="AP40" s="116">
        <f ca="1">IFERROR('Program Qtrly'!V$7*OFFSET('Prem Earn'!$A$5,MATCH($B$33,'Prem Earn'!$A$6:$A$12,0),MATCH($A40,'Prem Earn'!$B$5:$J$5,0)),0)</f>
        <v>0</v>
      </c>
      <c r="AQ40" s="116">
        <f ca="1">IFERROR('Program Qtrly'!W$7*OFFSET('Prem Earn'!$A$5,MATCH($B$33,'Prem Earn'!$A$6:$A$12,0),MATCH($A40,'Prem Earn'!$B$5:$J$5,0)),0)</f>
        <v>0</v>
      </c>
    </row>
    <row r="41" spans="1:43" ht="14.25" x14ac:dyDescent="0.45">
      <c r="A41" s="63">
        <f t="shared" si="20"/>
        <v>21</v>
      </c>
      <c r="B41" s="116">
        <f ca="1">'Program Qtrly'!D$15*OFFSET('Prem Earn'!$A$5,MATCH($B$33,'Prem Earn'!$A$6:$A$12,0),MATCH($A41,'Prem Earn'!$B$5:$J$5,0))</f>
        <v>0</v>
      </c>
      <c r="C41" s="116">
        <f ca="1">IFERROR('Program Qtrly'!E$15*OFFSET('Prem Earn'!$A$5,MATCH($B$33,'Prem Earn'!$A$6:$A$12,0),MATCH($A41,'Prem Earn'!$B$5:$J$5,0)),0)</f>
        <v>0</v>
      </c>
      <c r="D41" s="116">
        <f ca="1">IFERROR('Program Qtrly'!F$15*OFFSET('Prem Earn'!$A$5,MATCH($B$33,'Prem Earn'!$A$6:$A$12,0),MATCH($A41,'Prem Earn'!$B$5:$J$5,0)),0)</f>
        <v>0</v>
      </c>
      <c r="E41" s="116">
        <f ca="1">IFERROR('Program Qtrly'!G$15*OFFSET('Prem Earn'!$A$5,MATCH($B$33,'Prem Earn'!$A$6:$A$12,0),MATCH($A41,'Prem Earn'!$B$5:$J$5,0)),0)</f>
        <v>0</v>
      </c>
      <c r="F41" s="116">
        <f ca="1">IFERROR('Program Qtrly'!H$15*OFFSET('Prem Earn'!$A$5,MATCH($B$33,'Prem Earn'!$A$6:$A$12,0),MATCH($A41,'Prem Earn'!$B$5:$J$5,0)),0)</f>
        <v>0</v>
      </c>
      <c r="G41" s="116">
        <f ca="1">IFERROR('Program Qtrly'!I$15*OFFSET('Prem Earn'!$A$5,MATCH($B$33,'Prem Earn'!$A$6:$A$12,0),MATCH($A41,'Prem Earn'!$B$5:$J$5,0)),0)</f>
        <v>0</v>
      </c>
      <c r="H41" s="116">
        <f ca="1">IFERROR('Program Qtrly'!J$15*OFFSET('Prem Earn'!$A$5,MATCH($B$33,'Prem Earn'!$A$6:$A$12,0),MATCH($A41,'Prem Earn'!$B$5:$J$5,0)),0)</f>
        <v>0</v>
      </c>
      <c r="I41" s="116">
        <f ca="1">IFERROR('Program Qtrly'!K$15*OFFSET('Prem Earn'!$A$5,MATCH($B$33,'Prem Earn'!$A$6:$A$12,0),MATCH($A41,'Prem Earn'!$B$5:$J$5,0)),0)</f>
        <v>0</v>
      </c>
      <c r="J41" s="116">
        <f ca="1">IFERROR('Program Qtrly'!L$15*OFFSET('Prem Earn'!$A$5,MATCH($B$33,'Prem Earn'!$A$6:$A$12,0),MATCH($A41,'Prem Earn'!$B$5:$J$5,0)),0)</f>
        <v>0</v>
      </c>
      <c r="K41" s="116">
        <f ca="1">IFERROR('Program Qtrly'!M$15*OFFSET('Prem Earn'!$A$5,MATCH($B$33,'Prem Earn'!$A$6:$A$12,0),MATCH($A41,'Prem Earn'!$B$5:$J$5,0)),0)</f>
        <v>0</v>
      </c>
      <c r="L41" s="116">
        <f ca="1">IFERROR('Program Qtrly'!N$15*OFFSET('Prem Earn'!$A$5,MATCH($B$33,'Prem Earn'!$A$6:$A$12,0),MATCH($A41,'Prem Earn'!$B$5:$J$5,0)),0)</f>
        <v>0</v>
      </c>
      <c r="M41" s="116">
        <f ca="1">IFERROR('Program Qtrly'!O$15*OFFSET('Prem Earn'!$A$5,MATCH($B$33,'Prem Earn'!$A$6:$A$12,0),MATCH($A41,'Prem Earn'!$B$5:$J$5,0)),0)</f>
        <v>0</v>
      </c>
      <c r="N41" s="116">
        <f ca="1">IFERROR('Program Qtrly'!P$15*OFFSET('Prem Earn'!$A$5,MATCH($B$33,'Prem Earn'!$A$6:$A$12,0),MATCH($A41,'Prem Earn'!$B$5:$J$5,0)),0)</f>
        <v>0</v>
      </c>
      <c r="O41" s="116">
        <f ca="1">IFERROR('Program Qtrly'!Q$15*OFFSET('Prem Earn'!$A$5,MATCH($B$33,'Prem Earn'!$A$6:$A$12,0),MATCH($A41,'Prem Earn'!$B$5:$J$5,0)),0)</f>
        <v>0</v>
      </c>
      <c r="P41" s="116">
        <f ca="1">IFERROR('Program Qtrly'!R$15*OFFSET('Prem Earn'!$A$5,MATCH($B$33,'Prem Earn'!$A$6:$A$12,0),MATCH($A41,'Prem Earn'!$B$5:$J$5,0)),0)</f>
        <v>0</v>
      </c>
      <c r="Q41" s="116">
        <f ca="1">IFERROR('Program Qtrly'!S$15*OFFSET('Prem Earn'!$A$5,MATCH($B$33,'Prem Earn'!$A$6:$A$12,0),MATCH($A41,'Prem Earn'!$B$5:$J$5,0)),0)</f>
        <v>0</v>
      </c>
      <c r="R41" s="116">
        <f ca="1">IFERROR('Program Qtrly'!T$15*OFFSET('Prem Earn'!$A$5,MATCH($B$33,'Prem Earn'!$A$6:$A$12,0),MATCH($A41,'Prem Earn'!$B$5:$J$5,0)),0)</f>
        <v>0</v>
      </c>
      <c r="S41" s="116">
        <f ca="1">IFERROR('Program Qtrly'!U$15*OFFSET('Prem Earn'!$A$5,MATCH($B$33,'Prem Earn'!$A$6:$A$12,0),MATCH($A41,'Prem Earn'!$B$5:$J$5,0)),0)</f>
        <v>0</v>
      </c>
      <c r="T41" s="116">
        <f ca="1">IFERROR('Program Qtrly'!V$15*OFFSET('Prem Earn'!$A$5,MATCH($B$33,'Prem Earn'!$A$6:$A$12,0),MATCH($A41,'Prem Earn'!$B$5:$J$5,0)),0)</f>
        <v>0</v>
      </c>
      <c r="U41" s="116">
        <f ca="1">IFERROR('Program Qtrly'!W$15*OFFSET('Prem Earn'!$A$5,MATCH($B$33,'Prem Earn'!$A$6:$A$12,0),MATCH($A41,'Prem Earn'!$B$5:$J$5,0)),0)</f>
        <v>0</v>
      </c>
      <c r="W41" s="63">
        <f t="shared" si="21"/>
        <v>21</v>
      </c>
      <c r="X41" s="116">
        <f ca="1">IFERROR('Program Qtrly'!D$7*OFFSET('Prem Earn'!$A$5,MATCH($B$33,'Prem Earn'!$A$6:$A$12,0),MATCH($A41,'Prem Earn'!$B$5:$J$5,0)),0)</f>
        <v>0</v>
      </c>
      <c r="Y41" s="116">
        <f ca="1">IFERROR('Program Qtrly'!E$7*OFFSET('Prem Earn'!$A$5,MATCH($B$33,'Prem Earn'!$A$6:$A$12,0),MATCH($A41,'Prem Earn'!$B$5:$J$5,0)),0)</f>
        <v>0</v>
      </c>
      <c r="Z41" s="116">
        <f ca="1">IFERROR('Program Qtrly'!F$7*OFFSET('Prem Earn'!$A$5,MATCH($B$33,'Prem Earn'!$A$6:$A$12,0),MATCH($A41,'Prem Earn'!$B$5:$J$5,0)),0)</f>
        <v>0</v>
      </c>
      <c r="AA41" s="116">
        <f ca="1">IFERROR('Program Qtrly'!G$7*OFFSET('Prem Earn'!$A$5,MATCH($B$33,'Prem Earn'!$A$6:$A$12,0),MATCH($A41,'Prem Earn'!$B$5:$J$5,0)),0)</f>
        <v>0</v>
      </c>
      <c r="AB41" s="116">
        <f ca="1">IFERROR('Program Qtrly'!H$7*OFFSET('Prem Earn'!$A$5,MATCH($B$33,'Prem Earn'!$A$6:$A$12,0),MATCH($A41,'Prem Earn'!$B$5:$J$5,0)),0)</f>
        <v>0</v>
      </c>
      <c r="AC41" s="116">
        <f ca="1">IFERROR('Program Qtrly'!I$7*OFFSET('Prem Earn'!$A$5,MATCH($B$33,'Prem Earn'!$A$6:$A$12,0),MATCH($A41,'Prem Earn'!$B$5:$J$5,0)),0)</f>
        <v>0</v>
      </c>
      <c r="AD41" s="116">
        <f ca="1">IFERROR('Program Qtrly'!J$7*OFFSET('Prem Earn'!$A$5,MATCH($B$33,'Prem Earn'!$A$6:$A$12,0),MATCH($A41,'Prem Earn'!$B$5:$J$5,0)),0)</f>
        <v>0</v>
      </c>
      <c r="AE41" s="116">
        <f ca="1">IFERROR('Program Qtrly'!K$7*OFFSET('Prem Earn'!$A$5,MATCH($B$33,'Prem Earn'!$A$6:$A$12,0),MATCH($A41,'Prem Earn'!$B$5:$J$5,0)),0)</f>
        <v>0</v>
      </c>
      <c r="AF41" s="116">
        <f ca="1">IFERROR('Program Qtrly'!L$7*OFFSET('Prem Earn'!$A$5,MATCH($B$33,'Prem Earn'!$A$6:$A$12,0),MATCH($A41,'Prem Earn'!$B$5:$J$5,0)),0)</f>
        <v>0</v>
      </c>
      <c r="AG41" s="116">
        <f ca="1">IFERROR('Program Qtrly'!M$7*OFFSET('Prem Earn'!$A$5,MATCH($B$33,'Prem Earn'!$A$6:$A$12,0),MATCH($A41,'Prem Earn'!$B$5:$J$5,0)),0)</f>
        <v>0</v>
      </c>
      <c r="AH41" s="116">
        <f ca="1">IFERROR('Program Qtrly'!N$7*OFFSET('Prem Earn'!$A$5,MATCH($B$33,'Prem Earn'!$A$6:$A$12,0),MATCH($A41,'Prem Earn'!$B$5:$J$5,0)),0)</f>
        <v>0</v>
      </c>
      <c r="AI41" s="116">
        <f ca="1">IFERROR('Program Qtrly'!O$7*OFFSET('Prem Earn'!$A$5,MATCH($B$33,'Prem Earn'!$A$6:$A$12,0),MATCH($A41,'Prem Earn'!$B$5:$J$5,0)),0)</f>
        <v>0</v>
      </c>
      <c r="AJ41" s="116">
        <f ca="1">IFERROR('Program Qtrly'!P$7*OFFSET('Prem Earn'!$A$5,MATCH($B$33,'Prem Earn'!$A$6:$A$12,0),MATCH($A41,'Prem Earn'!$B$5:$J$5,0)),0)</f>
        <v>0</v>
      </c>
      <c r="AK41" s="116">
        <f ca="1">IFERROR('Program Qtrly'!Q$7*OFFSET('Prem Earn'!$A$5,MATCH($B$33,'Prem Earn'!$A$6:$A$12,0),MATCH($A41,'Prem Earn'!$B$5:$J$5,0)),0)</f>
        <v>0</v>
      </c>
      <c r="AL41" s="116">
        <f ca="1">IFERROR('Program Qtrly'!R$7*OFFSET('Prem Earn'!$A$5,MATCH($B$33,'Prem Earn'!$A$6:$A$12,0),MATCH($A41,'Prem Earn'!$B$5:$J$5,0)),0)</f>
        <v>0</v>
      </c>
      <c r="AM41" s="116">
        <f ca="1">IFERROR('Program Qtrly'!S$7*OFFSET('Prem Earn'!$A$5,MATCH($B$33,'Prem Earn'!$A$6:$A$12,0),MATCH($A41,'Prem Earn'!$B$5:$J$5,0)),0)</f>
        <v>0</v>
      </c>
      <c r="AN41" s="116">
        <f ca="1">IFERROR('Program Qtrly'!T$7*OFFSET('Prem Earn'!$A$5,MATCH($B$33,'Prem Earn'!$A$6:$A$12,0),MATCH($A41,'Prem Earn'!$B$5:$J$5,0)),0)</f>
        <v>0</v>
      </c>
      <c r="AO41" s="116">
        <f ca="1">IFERROR('Program Qtrly'!U$7*OFFSET('Prem Earn'!$A$5,MATCH($B$33,'Prem Earn'!$A$6:$A$12,0),MATCH($A41,'Prem Earn'!$B$5:$J$5,0)),0)</f>
        <v>0</v>
      </c>
      <c r="AP41" s="116">
        <f ca="1">IFERROR('Program Qtrly'!V$7*OFFSET('Prem Earn'!$A$5,MATCH($B$33,'Prem Earn'!$A$6:$A$12,0),MATCH($A41,'Prem Earn'!$B$5:$J$5,0)),0)</f>
        <v>0</v>
      </c>
      <c r="AQ41" s="116">
        <f ca="1">IFERROR('Program Qtrly'!W$7*OFFSET('Prem Earn'!$A$5,MATCH($B$33,'Prem Earn'!$A$6:$A$12,0),MATCH($A41,'Prem Earn'!$B$5:$J$5,0)),0)</f>
        <v>0</v>
      </c>
    </row>
    <row r="42" spans="1:43" ht="15" customHeight="1" x14ac:dyDescent="0.45">
      <c r="A42" s="63">
        <f t="shared" si="20"/>
        <v>24</v>
      </c>
      <c r="B42" s="116">
        <f ca="1">'Program Qtrly'!D$15*OFFSET('Prem Earn'!$A$5,MATCH($B$33,'Prem Earn'!$A$6:$A$12,0),MATCH($A42,'Prem Earn'!$B$5:$J$5,0))</f>
        <v>0</v>
      </c>
      <c r="C42" s="116">
        <f ca="1">IFERROR('Program Qtrly'!E$15*OFFSET('Prem Earn'!$A$5,MATCH($B$33,'Prem Earn'!$A$6:$A$12,0),MATCH($A42,'Prem Earn'!$B$5:$J$5,0)),0)</f>
        <v>0</v>
      </c>
      <c r="D42" s="116">
        <f ca="1">IFERROR('Program Qtrly'!F$15*OFFSET('Prem Earn'!$A$5,MATCH($B$33,'Prem Earn'!$A$6:$A$12,0),MATCH($A42,'Prem Earn'!$B$5:$J$5,0)),0)</f>
        <v>0</v>
      </c>
      <c r="E42" s="116">
        <f ca="1">IFERROR('Program Qtrly'!G$15*OFFSET('Prem Earn'!$A$5,MATCH($B$33,'Prem Earn'!$A$6:$A$12,0),MATCH($A42,'Prem Earn'!$B$5:$J$5,0)),0)</f>
        <v>0</v>
      </c>
      <c r="F42" s="116">
        <f ca="1">IFERROR('Program Qtrly'!H$15*OFFSET('Prem Earn'!$A$5,MATCH($B$33,'Prem Earn'!$A$6:$A$12,0),MATCH($A42,'Prem Earn'!$B$5:$J$5,0)),0)</f>
        <v>0</v>
      </c>
      <c r="G42" s="116">
        <f ca="1">IFERROR('Program Qtrly'!I$15*OFFSET('Prem Earn'!$A$5,MATCH($B$33,'Prem Earn'!$A$6:$A$12,0),MATCH($A42,'Prem Earn'!$B$5:$J$5,0)),0)</f>
        <v>0</v>
      </c>
      <c r="H42" s="116">
        <f ca="1">IFERROR('Program Qtrly'!J$15*OFFSET('Prem Earn'!$A$5,MATCH($B$33,'Prem Earn'!$A$6:$A$12,0),MATCH($A42,'Prem Earn'!$B$5:$J$5,0)),0)</f>
        <v>0</v>
      </c>
      <c r="I42" s="116">
        <f ca="1">IFERROR('Program Qtrly'!K$15*OFFSET('Prem Earn'!$A$5,MATCH($B$33,'Prem Earn'!$A$6:$A$12,0),MATCH($A42,'Prem Earn'!$B$5:$J$5,0)),0)</f>
        <v>0</v>
      </c>
      <c r="J42" s="116">
        <f ca="1">IFERROR('Program Qtrly'!L$15*OFFSET('Prem Earn'!$A$5,MATCH($B$33,'Prem Earn'!$A$6:$A$12,0),MATCH($A42,'Prem Earn'!$B$5:$J$5,0)),0)</f>
        <v>0</v>
      </c>
      <c r="K42" s="116">
        <f ca="1">IFERROR('Program Qtrly'!M$15*OFFSET('Prem Earn'!$A$5,MATCH($B$33,'Prem Earn'!$A$6:$A$12,0),MATCH($A42,'Prem Earn'!$B$5:$J$5,0)),0)</f>
        <v>0</v>
      </c>
      <c r="L42" s="116">
        <f ca="1">IFERROR('Program Qtrly'!N$15*OFFSET('Prem Earn'!$A$5,MATCH($B$33,'Prem Earn'!$A$6:$A$12,0),MATCH($A42,'Prem Earn'!$B$5:$J$5,0)),0)</f>
        <v>0</v>
      </c>
      <c r="M42" s="116">
        <f ca="1">IFERROR('Program Qtrly'!O$15*OFFSET('Prem Earn'!$A$5,MATCH($B$33,'Prem Earn'!$A$6:$A$12,0),MATCH($A42,'Prem Earn'!$B$5:$J$5,0)),0)</f>
        <v>0</v>
      </c>
      <c r="N42" s="116">
        <f ca="1">IFERROR('Program Qtrly'!P$15*OFFSET('Prem Earn'!$A$5,MATCH($B$33,'Prem Earn'!$A$6:$A$12,0),MATCH($A42,'Prem Earn'!$B$5:$J$5,0)),0)</f>
        <v>0</v>
      </c>
      <c r="O42" s="116">
        <f ca="1">IFERROR('Program Qtrly'!Q$15*OFFSET('Prem Earn'!$A$5,MATCH($B$33,'Prem Earn'!$A$6:$A$12,0),MATCH($A42,'Prem Earn'!$B$5:$J$5,0)),0)</f>
        <v>0</v>
      </c>
      <c r="P42" s="116">
        <f ca="1">IFERROR('Program Qtrly'!R$15*OFFSET('Prem Earn'!$A$5,MATCH($B$33,'Prem Earn'!$A$6:$A$12,0),MATCH($A42,'Prem Earn'!$B$5:$J$5,0)),0)</f>
        <v>0</v>
      </c>
      <c r="Q42" s="116">
        <f ca="1">IFERROR('Program Qtrly'!S$15*OFFSET('Prem Earn'!$A$5,MATCH($B$33,'Prem Earn'!$A$6:$A$12,0),MATCH($A42,'Prem Earn'!$B$5:$J$5,0)),0)</f>
        <v>0</v>
      </c>
      <c r="R42" s="116">
        <f ca="1">IFERROR('Program Qtrly'!T$15*OFFSET('Prem Earn'!$A$5,MATCH($B$33,'Prem Earn'!$A$6:$A$12,0),MATCH($A42,'Prem Earn'!$B$5:$J$5,0)),0)</f>
        <v>0</v>
      </c>
      <c r="S42" s="116">
        <f ca="1">IFERROR('Program Qtrly'!U$15*OFFSET('Prem Earn'!$A$5,MATCH($B$33,'Prem Earn'!$A$6:$A$12,0),MATCH($A42,'Prem Earn'!$B$5:$J$5,0)),0)</f>
        <v>0</v>
      </c>
      <c r="T42" s="116">
        <f ca="1">IFERROR('Program Qtrly'!V$15*OFFSET('Prem Earn'!$A$5,MATCH($B$33,'Prem Earn'!$A$6:$A$12,0),MATCH($A42,'Prem Earn'!$B$5:$J$5,0)),0)</f>
        <v>0</v>
      </c>
      <c r="U42" s="116">
        <f ca="1">IFERROR('Program Qtrly'!W$15*OFFSET('Prem Earn'!$A$5,MATCH($B$33,'Prem Earn'!$A$6:$A$12,0),MATCH($A42,'Prem Earn'!$B$5:$J$5,0)),0)</f>
        <v>0</v>
      </c>
      <c r="W42" s="63">
        <f t="shared" si="21"/>
        <v>24</v>
      </c>
      <c r="X42" s="116">
        <f ca="1">IFERROR('Program Qtrly'!D$7*OFFSET('Prem Earn'!$A$5,MATCH($B$33,'Prem Earn'!$A$6:$A$12,0),MATCH($A42,'Prem Earn'!$B$5:$J$5,0)),0)</f>
        <v>0</v>
      </c>
      <c r="Y42" s="116">
        <f ca="1">IFERROR('Program Qtrly'!E$7*OFFSET('Prem Earn'!$A$5,MATCH($B$33,'Prem Earn'!$A$6:$A$12,0),MATCH($A42,'Prem Earn'!$B$5:$J$5,0)),0)</f>
        <v>0</v>
      </c>
      <c r="Z42" s="116">
        <f ca="1">IFERROR('Program Qtrly'!F$7*OFFSET('Prem Earn'!$A$5,MATCH($B$33,'Prem Earn'!$A$6:$A$12,0),MATCH($A42,'Prem Earn'!$B$5:$J$5,0)),0)</f>
        <v>0</v>
      </c>
      <c r="AA42" s="116">
        <f ca="1">IFERROR('Program Qtrly'!G$7*OFFSET('Prem Earn'!$A$5,MATCH($B$33,'Prem Earn'!$A$6:$A$12,0),MATCH($A42,'Prem Earn'!$B$5:$J$5,0)),0)</f>
        <v>0</v>
      </c>
      <c r="AB42" s="116">
        <f ca="1">IFERROR('Program Qtrly'!H$7*OFFSET('Prem Earn'!$A$5,MATCH($B$33,'Prem Earn'!$A$6:$A$12,0),MATCH($A42,'Prem Earn'!$B$5:$J$5,0)),0)</f>
        <v>0</v>
      </c>
      <c r="AC42" s="116">
        <f ca="1">IFERROR('Program Qtrly'!I$7*OFFSET('Prem Earn'!$A$5,MATCH($B$33,'Prem Earn'!$A$6:$A$12,0),MATCH($A42,'Prem Earn'!$B$5:$J$5,0)),0)</f>
        <v>0</v>
      </c>
      <c r="AD42" s="116">
        <f ca="1">IFERROR('Program Qtrly'!J$7*OFFSET('Prem Earn'!$A$5,MATCH($B$33,'Prem Earn'!$A$6:$A$12,0),MATCH($A42,'Prem Earn'!$B$5:$J$5,0)),0)</f>
        <v>0</v>
      </c>
      <c r="AE42" s="116">
        <f ca="1">IFERROR('Program Qtrly'!K$7*OFFSET('Prem Earn'!$A$5,MATCH($B$33,'Prem Earn'!$A$6:$A$12,0),MATCH($A42,'Prem Earn'!$B$5:$J$5,0)),0)</f>
        <v>0</v>
      </c>
      <c r="AF42" s="116">
        <f ca="1">IFERROR('Program Qtrly'!L$7*OFFSET('Prem Earn'!$A$5,MATCH($B$33,'Prem Earn'!$A$6:$A$12,0),MATCH($A42,'Prem Earn'!$B$5:$J$5,0)),0)</f>
        <v>0</v>
      </c>
      <c r="AG42" s="116">
        <f ca="1">IFERROR('Program Qtrly'!M$7*OFFSET('Prem Earn'!$A$5,MATCH($B$33,'Prem Earn'!$A$6:$A$12,0),MATCH($A42,'Prem Earn'!$B$5:$J$5,0)),0)</f>
        <v>0</v>
      </c>
      <c r="AH42" s="116">
        <f ca="1">IFERROR('Program Qtrly'!N$7*OFFSET('Prem Earn'!$A$5,MATCH($B$33,'Prem Earn'!$A$6:$A$12,0),MATCH($A42,'Prem Earn'!$B$5:$J$5,0)),0)</f>
        <v>0</v>
      </c>
      <c r="AI42" s="116">
        <f ca="1">IFERROR('Program Qtrly'!O$7*OFFSET('Prem Earn'!$A$5,MATCH($B$33,'Prem Earn'!$A$6:$A$12,0),MATCH($A42,'Prem Earn'!$B$5:$J$5,0)),0)</f>
        <v>0</v>
      </c>
      <c r="AJ42" s="116">
        <f ca="1">IFERROR('Program Qtrly'!P$7*OFFSET('Prem Earn'!$A$5,MATCH($B$33,'Prem Earn'!$A$6:$A$12,0),MATCH($A42,'Prem Earn'!$B$5:$J$5,0)),0)</f>
        <v>0</v>
      </c>
      <c r="AK42" s="116">
        <f ca="1">IFERROR('Program Qtrly'!Q$7*OFFSET('Prem Earn'!$A$5,MATCH($B$33,'Prem Earn'!$A$6:$A$12,0),MATCH($A42,'Prem Earn'!$B$5:$J$5,0)),0)</f>
        <v>0</v>
      </c>
      <c r="AL42" s="116">
        <f ca="1">IFERROR('Program Qtrly'!R$7*OFFSET('Prem Earn'!$A$5,MATCH($B$33,'Prem Earn'!$A$6:$A$12,0),MATCH($A42,'Prem Earn'!$B$5:$J$5,0)),0)</f>
        <v>0</v>
      </c>
      <c r="AM42" s="116">
        <f ca="1">IFERROR('Program Qtrly'!S$7*OFFSET('Prem Earn'!$A$5,MATCH($B$33,'Prem Earn'!$A$6:$A$12,0),MATCH($A42,'Prem Earn'!$B$5:$J$5,0)),0)</f>
        <v>0</v>
      </c>
      <c r="AN42" s="116">
        <f ca="1">IFERROR('Program Qtrly'!T$7*OFFSET('Prem Earn'!$A$5,MATCH($B$33,'Prem Earn'!$A$6:$A$12,0),MATCH($A42,'Prem Earn'!$B$5:$J$5,0)),0)</f>
        <v>0</v>
      </c>
      <c r="AO42" s="116">
        <f ca="1">IFERROR('Program Qtrly'!U$7*OFFSET('Prem Earn'!$A$5,MATCH($B$33,'Prem Earn'!$A$6:$A$12,0),MATCH($A42,'Prem Earn'!$B$5:$J$5,0)),0)</f>
        <v>0</v>
      </c>
      <c r="AP42" s="116">
        <f ca="1">IFERROR('Program Qtrly'!V$7*OFFSET('Prem Earn'!$A$5,MATCH($B$33,'Prem Earn'!$A$6:$A$12,0),MATCH($A42,'Prem Earn'!$B$5:$J$5,0)),0)</f>
        <v>0</v>
      </c>
      <c r="AQ42" s="116">
        <f ca="1">IFERROR('Program Qtrly'!W$7*OFFSET('Prem Earn'!$A$5,MATCH($B$33,'Prem Earn'!$A$6:$A$12,0),MATCH($A42,'Prem Earn'!$B$5:$J$5,0)),0)</f>
        <v>0</v>
      </c>
    </row>
    <row r="43" spans="1:43" ht="15" customHeight="1" x14ac:dyDescent="0.45">
      <c r="A43" s="63">
        <f t="shared" si="20"/>
        <v>27</v>
      </c>
      <c r="B43" s="116">
        <f ca="1">'Program Qtrly'!D$15*OFFSET('Prem Earn'!$A$5,MATCH($B$33,'Prem Earn'!$A$6:$A$12,0),MATCH($A43,'Prem Earn'!$B$5:$J$5,0))</f>
        <v>0</v>
      </c>
      <c r="C43" s="116">
        <f ca="1">IFERROR('Program Qtrly'!E$15*OFFSET('Prem Earn'!$A$5,MATCH($B$33,'Prem Earn'!$A$6:$A$12,0),MATCH($A43,'Prem Earn'!$B$5:$J$5,0)),0)</f>
        <v>0</v>
      </c>
      <c r="D43" s="116">
        <f ca="1">IFERROR('Program Qtrly'!F$15*OFFSET('Prem Earn'!$A$5,MATCH($B$33,'Prem Earn'!$A$6:$A$12,0),MATCH($A43,'Prem Earn'!$B$5:$J$5,0)),0)</f>
        <v>0</v>
      </c>
      <c r="E43" s="116">
        <f ca="1">IFERROR('Program Qtrly'!G$15*OFFSET('Prem Earn'!$A$5,MATCH($B$33,'Prem Earn'!$A$6:$A$12,0),MATCH($A43,'Prem Earn'!$B$5:$J$5,0)),0)</f>
        <v>0</v>
      </c>
      <c r="F43" s="116">
        <f ca="1">IFERROR('Program Qtrly'!H$15*OFFSET('Prem Earn'!$A$5,MATCH($B$33,'Prem Earn'!$A$6:$A$12,0),MATCH($A43,'Prem Earn'!$B$5:$J$5,0)),0)</f>
        <v>0</v>
      </c>
      <c r="G43" s="116">
        <f ca="1">IFERROR('Program Qtrly'!I$15*OFFSET('Prem Earn'!$A$5,MATCH($B$33,'Prem Earn'!$A$6:$A$12,0),MATCH($A43,'Prem Earn'!$B$5:$J$5,0)),0)</f>
        <v>0</v>
      </c>
      <c r="H43" s="116">
        <f ca="1">IFERROR('Program Qtrly'!J$15*OFFSET('Prem Earn'!$A$5,MATCH($B$33,'Prem Earn'!$A$6:$A$12,0),MATCH($A43,'Prem Earn'!$B$5:$J$5,0)),0)</f>
        <v>0</v>
      </c>
      <c r="I43" s="116">
        <f ca="1">IFERROR('Program Qtrly'!K$15*OFFSET('Prem Earn'!$A$5,MATCH($B$33,'Prem Earn'!$A$6:$A$12,0),MATCH($A43,'Prem Earn'!$B$5:$J$5,0)),0)</f>
        <v>0</v>
      </c>
      <c r="J43" s="116">
        <f ca="1">IFERROR('Program Qtrly'!L$15*OFFSET('Prem Earn'!$A$5,MATCH($B$33,'Prem Earn'!$A$6:$A$12,0),MATCH($A43,'Prem Earn'!$B$5:$J$5,0)),0)</f>
        <v>0</v>
      </c>
      <c r="K43" s="116">
        <f ca="1">IFERROR('Program Qtrly'!M$15*OFFSET('Prem Earn'!$A$5,MATCH($B$33,'Prem Earn'!$A$6:$A$12,0),MATCH($A43,'Prem Earn'!$B$5:$J$5,0)),0)</f>
        <v>0</v>
      </c>
      <c r="L43" s="116">
        <f ca="1">IFERROR('Program Qtrly'!N$15*OFFSET('Prem Earn'!$A$5,MATCH($B$33,'Prem Earn'!$A$6:$A$12,0),MATCH($A43,'Prem Earn'!$B$5:$J$5,0)),0)</f>
        <v>0</v>
      </c>
      <c r="M43" s="116">
        <f ca="1">IFERROR('Program Qtrly'!O$15*OFFSET('Prem Earn'!$A$5,MATCH($B$33,'Prem Earn'!$A$6:$A$12,0),MATCH($A43,'Prem Earn'!$B$5:$J$5,0)),0)</f>
        <v>0</v>
      </c>
      <c r="N43" s="116">
        <f ca="1">IFERROR('Program Qtrly'!P$15*OFFSET('Prem Earn'!$A$5,MATCH($B$33,'Prem Earn'!$A$6:$A$12,0),MATCH($A43,'Prem Earn'!$B$5:$J$5,0)),0)</f>
        <v>0</v>
      </c>
      <c r="O43" s="116">
        <f ca="1">IFERROR('Program Qtrly'!Q$15*OFFSET('Prem Earn'!$A$5,MATCH($B$33,'Prem Earn'!$A$6:$A$12,0),MATCH($A43,'Prem Earn'!$B$5:$J$5,0)),0)</f>
        <v>0</v>
      </c>
      <c r="P43" s="116">
        <f ca="1">IFERROR('Program Qtrly'!R$15*OFFSET('Prem Earn'!$A$5,MATCH($B$33,'Prem Earn'!$A$6:$A$12,0),MATCH($A43,'Prem Earn'!$B$5:$J$5,0)),0)</f>
        <v>0</v>
      </c>
      <c r="Q43" s="116">
        <f ca="1">IFERROR('Program Qtrly'!S$15*OFFSET('Prem Earn'!$A$5,MATCH($B$33,'Prem Earn'!$A$6:$A$12,0),MATCH($A43,'Prem Earn'!$B$5:$J$5,0)),0)</f>
        <v>0</v>
      </c>
      <c r="R43" s="116">
        <f ca="1">IFERROR('Program Qtrly'!T$15*OFFSET('Prem Earn'!$A$5,MATCH($B$33,'Prem Earn'!$A$6:$A$12,0),MATCH($A43,'Prem Earn'!$B$5:$J$5,0)),0)</f>
        <v>0</v>
      </c>
      <c r="S43" s="116">
        <f ca="1">IFERROR('Program Qtrly'!U$15*OFFSET('Prem Earn'!$A$5,MATCH($B$33,'Prem Earn'!$A$6:$A$12,0),MATCH($A43,'Prem Earn'!$B$5:$J$5,0)),0)</f>
        <v>0</v>
      </c>
      <c r="T43" s="116">
        <f ca="1">IFERROR('Program Qtrly'!V$15*OFFSET('Prem Earn'!$A$5,MATCH($B$33,'Prem Earn'!$A$6:$A$12,0),MATCH($A43,'Prem Earn'!$B$5:$J$5,0)),0)</f>
        <v>0</v>
      </c>
      <c r="U43" s="116">
        <f ca="1">IFERROR('Program Qtrly'!W$15*OFFSET('Prem Earn'!$A$5,MATCH($B$33,'Prem Earn'!$A$6:$A$12,0),MATCH($A43,'Prem Earn'!$B$5:$J$5,0)),0)</f>
        <v>0</v>
      </c>
      <c r="W43" s="63">
        <f t="shared" si="21"/>
        <v>27</v>
      </c>
      <c r="X43" s="116">
        <f ca="1">IFERROR('Program Qtrly'!D$7*OFFSET('Prem Earn'!$A$5,MATCH($B$33,'Prem Earn'!$A$6:$A$12,0),MATCH($A43,'Prem Earn'!$B$5:$J$5,0)),0)</f>
        <v>0</v>
      </c>
      <c r="Y43" s="116">
        <f ca="1">IFERROR('Program Qtrly'!E$7*OFFSET('Prem Earn'!$A$5,MATCH($B$33,'Prem Earn'!$A$6:$A$12,0),MATCH($A43,'Prem Earn'!$B$5:$J$5,0)),0)</f>
        <v>0</v>
      </c>
      <c r="Z43" s="116">
        <f ca="1">IFERROR('Program Qtrly'!F$7*OFFSET('Prem Earn'!$A$5,MATCH($B$33,'Prem Earn'!$A$6:$A$12,0),MATCH($A43,'Prem Earn'!$B$5:$J$5,0)),0)</f>
        <v>0</v>
      </c>
      <c r="AA43" s="116">
        <f ca="1">IFERROR('Program Qtrly'!G$7*OFFSET('Prem Earn'!$A$5,MATCH($B$33,'Prem Earn'!$A$6:$A$12,0),MATCH($A43,'Prem Earn'!$B$5:$J$5,0)),0)</f>
        <v>0</v>
      </c>
      <c r="AB43" s="116">
        <f ca="1">IFERROR('Program Qtrly'!H$7*OFFSET('Prem Earn'!$A$5,MATCH($B$33,'Prem Earn'!$A$6:$A$12,0),MATCH($A43,'Prem Earn'!$B$5:$J$5,0)),0)</f>
        <v>0</v>
      </c>
      <c r="AC43" s="116">
        <f ca="1">IFERROR('Program Qtrly'!I$7*OFFSET('Prem Earn'!$A$5,MATCH($B$33,'Prem Earn'!$A$6:$A$12,0),MATCH($A43,'Prem Earn'!$B$5:$J$5,0)),0)</f>
        <v>0</v>
      </c>
      <c r="AD43" s="116">
        <f ca="1">IFERROR('Program Qtrly'!J$7*OFFSET('Prem Earn'!$A$5,MATCH($B$33,'Prem Earn'!$A$6:$A$12,0),MATCH($A43,'Prem Earn'!$B$5:$J$5,0)),0)</f>
        <v>0</v>
      </c>
      <c r="AE43" s="116">
        <f ca="1">IFERROR('Program Qtrly'!K$7*OFFSET('Prem Earn'!$A$5,MATCH($B$33,'Prem Earn'!$A$6:$A$12,0),MATCH($A43,'Prem Earn'!$B$5:$J$5,0)),0)</f>
        <v>0</v>
      </c>
      <c r="AF43" s="116">
        <f ca="1">IFERROR('Program Qtrly'!L$7*OFFSET('Prem Earn'!$A$5,MATCH($B$33,'Prem Earn'!$A$6:$A$12,0),MATCH($A43,'Prem Earn'!$B$5:$J$5,0)),0)</f>
        <v>0</v>
      </c>
      <c r="AG43" s="116">
        <f ca="1">IFERROR('Program Qtrly'!M$7*OFFSET('Prem Earn'!$A$5,MATCH($B$33,'Prem Earn'!$A$6:$A$12,0),MATCH($A43,'Prem Earn'!$B$5:$J$5,0)),0)</f>
        <v>0</v>
      </c>
      <c r="AH43" s="116">
        <f ca="1">IFERROR('Program Qtrly'!N$7*OFFSET('Prem Earn'!$A$5,MATCH($B$33,'Prem Earn'!$A$6:$A$12,0),MATCH($A43,'Prem Earn'!$B$5:$J$5,0)),0)</f>
        <v>0</v>
      </c>
      <c r="AI43" s="116">
        <f ca="1">IFERROR('Program Qtrly'!O$7*OFFSET('Prem Earn'!$A$5,MATCH($B$33,'Prem Earn'!$A$6:$A$12,0),MATCH($A43,'Prem Earn'!$B$5:$J$5,0)),0)</f>
        <v>0</v>
      </c>
      <c r="AJ43" s="116">
        <f ca="1">IFERROR('Program Qtrly'!P$7*OFFSET('Prem Earn'!$A$5,MATCH($B$33,'Prem Earn'!$A$6:$A$12,0),MATCH($A43,'Prem Earn'!$B$5:$J$5,0)),0)</f>
        <v>0</v>
      </c>
      <c r="AK43" s="116">
        <f ca="1">IFERROR('Program Qtrly'!Q$7*OFFSET('Prem Earn'!$A$5,MATCH($B$33,'Prem Earn'!$A$6:$A$12,0),MATCH($A43,'Prem Earn'!$B$5:$J$5,0)),0)</f>
        <v>0</v>
      </c>
      <c r="AL43" s="116">
        <f ca="1">IFERROR('Program Qtrly'!R$7*OFFSET('Prem Earn'!$A$5,MATCH($B$33,'Prem Earn'!$A$6:$A$12,0),MATCH($A43,'Prem Earn'!$B$5:$J$5,0)),0)</f>
        <v>0</v>
      </c>
      <c r="AM43" s="116">
        <f ca="1">IFERROR('Program Qtrly'!S$7*OFFSET('Prem Earn'!$A$5,MATCH($B$33,'Prem Earn'!$A$6:$A$12,0),MATCH($A43,'Prem Earn'!$B$5:$J$5,0)),0)</f>
        <v>0</v>
      </c>
      <c r="AN43" s="116">
        <f ca="1">IFERROR('Program Qtrly'!T$7*OFFSET('Prem Earn'!$A$5,MATCH($B$33,'Prem Earn'!$A$6:$A$12,0),MATCH($A43,'Prem Earn'!$B$5:$J$5,0)),0)</f>
        <v>0</v>
      </c>
      <c r="AO43" s="116">
        <f ca="1">IFERROR('Program Qtrly'!U$7*OFFSET('Prem Earn'!$A$5,MATCH($B$33,'Prem Earn'!$A$6:$A$12,0),MATCH($A43,'Prem Earn'!$B$5:$J$5,0)),0)</f>
        <v>0</v>
      </c>
      <c r="AP43" s="116">
        <f ca="1">IFERROR('Program Qtrly'!V$7*OFFSET('Prem Earn'!$A$5,MATCH($B$33,'Prem Earn'!$A$6:$A$12,0),MATCH($A43,'Prem Earn'!$B$5:$J$5,0)),0)</f>
        <v>0</v>
      </c>
      <c r="AQ43" s="116">
        <f ca="1">IFERROR('Program Qtrly'!W$7*OFFSET('Prem Earn'!$A$5,MATCH($B$33,'Prem Earn'!$A$6:$A$12,0),MATCH($A43,'Prem Earn'!$B$5:$J$5,0)),0)</f>
        <v>0</v>
      </c>
    </row>
    <row r="44" spans="1:43" ht="15" customHeight="1" x14ac:dyDescent="0.45">
      <c r="A44" s="112" t="s">
        <v>384</v>
      </c>
      <c r="B44" s="113">
        <f ca="1">B35</f>
        <v>2000</v>
      </c>
      <c r="C44" s="113">
        <f ca="1">C35+B36</f>
        <v>3000</v>
      </c>
      <c r="D44" s="113">
        <f ca="1">D35+C36+B37</f>
        <v>3000</v>
      </c>
      <c r="E44" s="113">
        <f ca="1">E35+D36+C37+B38</f>
        <v>3000</v>
      </c>
      <c r="F44" s="113">
        <f ca="1">F35+E36+D37+C38+B39</f>
        <v>3500</v>
      </c>
      <c r="G44" s="113">
        <f ca="1">G35+F36+E37+D38+C39+B40</f>
        <v>3750</v>
      </c>
      <c r="H44" s="113">
        <f ca="1">H35+G36+F37+E38+D39+C40+B41</f>
        <v>3750</v>
      </c>
      <c r="I44" s="113">
        <f ca="1">I35+H36+G37+F38+E39+D40+C41+B42</f>
        <v>3750</v>
      </c>
      <c r="J44" s="113">
        <f t="shared" ref="J44:P44" ca="1" si="22">J35+I36+H37+G38+F39+E40+D41+C42+B43</f>
        <v>4250</v>
      </c>
      <c r="K44" s="113">
        <f t="shared" ca="1" si="22"/>
        <v>4500</v>
      </c>
      <c r="L44" s="113">
        <f t="shared" ca="1" si="22"/>
        <v>4500</v>
      </c>
      <c r="M44" s="113">
        <f t="shared" ca="1" si="22"/>
        <v>4500</v>
      </c>
      <c r="N44" s="113">
        <f t="shared" ca="1" si="22"/>
        <v>5000</v>
      </c>
      <c r="O44" s="113">
        <f t="shared" ca="1" si="22"/>
        <v>5250</v>
      </c>
      <c r="P44" s="113">
        <f t="shared" ca="1" si="22"/>
        <v>5250</v>
      </c>
      <c r="Q44" s="113">
        <f t="shared" ref="Q44:U44" ca="1" si="23">Q35+P36+O37+N38+M39+L40+K41+J42+I43</f>
        <v>5250</v>
      </c>
      <c r="R44" s="113">
        <f t="shared" ca="1" si="23"/>
        <v>5750</v>
      </c>
      <c r="S44" s="113">
        <f t="shared" ca="1" si="23"/>
        <v>6000</v>
      </c>
      <c r="T44" s="113">
        <f t="shared" ca="1" si="23"/>
        <v>6000</v>
      </c>
      <c r="U44" s="113">
        <f t="shared" ca="1" si="23"/>
        <v>6000</v>
      </c>
      <c r="W44" s="112" t="s">
        <v>520</v>
      </c>
      <c r="X44" s="113">
        <f ca="1">X35</f>
        <v>2000</v>
      </c>
      <c r="Y44" s="113">
        <f ca="1">Y35+X36</f>
        <v>3000</v>
      </c>
      <c r="Z44" s="113">
        <f ca="1">Z35+Y36+X37</f>
        <v>3000</v>
      </c>
      <c r="AA44" s="113">
        <f ca="1">AA35+Z36+Y37+X38</f>
        <v>3000</v>
      </c>
      <c r="AB44" s="113">
        <f ca="1">AB35+AA36+Z37+Y38+X39</f>
        <v>3500</v>
      </c>
      <c r="AC44" s="113">
        <f ca="1">AC35+AB36+AA37+Z38+Y39+X40</f>
        <v>3750</v>
      </c>
      <c r="AD44" s="113">
        <f ca="1">AD35+AC36+AB37+AA38+Z39+Y40+X41</f>
        <v>3750</v>
      </c>
      <c r="AE44" s="113">
        <f ca="1">AE35+AD36+AC37+AB38+AA39+Z40+Y41+X42</f>
        <v>3750</v>
      </c>
      <c r="AF44" s="113">
        <f t="shared" ref="AF44:AL44" ca="1" si="24">AF35+AE36+AD37+AC38+AB39+AA40+Z41+Y42+X43</f>
        <v>4250</v>
      </c>
      <c r="AG44" s="113">
        <f t="shared" ca="1" si="24"/>
        <v>4500</v>
      </c>
      <c r="AH44" s="113">
        <f t="shared" ca="1" si="24"/>
        <v>4500</v>
      </c>
      <c r="AI44" s="113">
        <f t="shared" ca="1" si="24"/>
        <v>4500</v>
      </c>
      <c r="AJ44" s="113">
        <f t="shared" ca="1" si="24"/>
        <v>5000</v>
      </c>
      <c r="AK44" s="113">
        <f t="shared" ca="1" si="24"/>
        <v>5250</v>
      </c>
      <c r="AL44" s="113">
        <f t="shared" ca="1" si="24"/>
        <v>5250</v>
      </c>
      <c r="AM44" s="113">
        <f t="shared" ref="AM44" ca="1" si="25">AM35+AL36+AK37+AJ38+AI39+AH40+AG41+AF42+AE43</f>
        <v>5250</v>
      </c>
      <c r="AN44" s="113">
        <f t="shared" ref="AN44" ca="1" si="26">AN35+AM36+AL37+AK38+AJ39+AI40+AH41+AG42+AF43</f>
        <v>5750</v>
      </c>
      <c r="AO44" s="113">
        <f t="shared" ref="AO44" ca="1" si="27">AO35+AN36+AM37+AL38+AK39+AJ40+AI41+AH42+AG43</f>
        <v>6000</v>
      </c>
      <c r="AP44" s="113">
        <f t="shared" ref="AP44" ca="1" si="28">AP35+AO36+AN37+AM38+AL39+AK40+AJ41+AI42+AH43</f>
        <v>6000</v>
      </c>
      <c r="AQ44" s="113">
        <f t="shared" ref="AQ44" ca="1" si="29">AQ35+AP36+AO37+AN38+AM39+AL40+AK41+AJ42+AI43</f>
        <v>6000</v>
      </c>
    </row>
    <row r="47" spans="1:43" ht="15" customHeight="1" x14ac:dyDescent="0.45">
      <c r="A47" s="46" t="s">
        <v>60</v>
      </c>
      <c r="B47" s="46" t="str">
        <f>INDEX('Program Inputs'!$B$9:$B$28,MATCH('Prem Earn'!A47,'Program Inputs'!$A$9:$A$28,0))</f>
        <v>VI: Event</v>
      </c>
      <c r="C47" s="46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W47" s="46" t="s">
        <v>60</v>
      </c>
      <c r="X47" s="46" t="str">
        <f>INDEX('Program Inputs'!$B$9:$B$28,MATCH('Prem Earn'!W47,'Program Inputs'!$A$9:$A$28,0))</f>
        <v>VI: Event</v>
      </c>
      <c r="Y47" s="46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</row>
    <row r="48" spans="1:43" ht="15" customHeight="1" x14ac:dyDescent="0.45">
      <c r="A48" s="67" t="s">
        <v>518</v>
      </c>
      <c r="B48" s="6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W48" s="67" t="s">
        <v>519</v>
      </c>
      <c r="X48" s="6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</row>
    <row r="49" spans="1:43" ht="15" customHeight="1" x14ac:dyDescent="0.45">
      <c r="A49" s="67" t="s">
        <v>45</v>
      </c>
      <c r="B49" s="115">
        <f>INDEX('Program Inputs'!$N$8:$N$28,MATCH(A47,'Program Inputs'!$A$8:$A$28,0))</f>
        <v>3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W49" s="67" t="s">
        <v>45</v>
      </c>
      <c r="X49" s="115">
        <f>INDEX('Program Inputs'!$N$8:$N$28,MATCH(W47,'Program Inputs'!$A$8:$A$28,0))</f>
        <v>3</v>
      </c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 spans="1:43" ht="15" customHeight="1" x14ac:dyDescent="0.45">
      <c r="A50" s="110" t="s">
        <v>180</v>
      </c>
      <c r="B50" s="3" t="str">
        <f>'Program Qtrly'!D$6</f>
        <v>2026 Q2</v>
      </c>
      <c r="C50" s="3" t="str">
        <f>'Program Qtrly'!E$6</f>
        <v>2026 Q3</v>
      </c>
      <c r="D50" s="3" t="str">
        <f>'Program Qtrly'!F$6</f>
        <v>2026 Q4</v>
      </c>
      <c r="E50" s="3" t="str">
        <f>'Program Qtrly'!G$6</f>
        <v>2027 Q1</v>
      </c>
      <c r="F50" s="3" t="str">
        <f>'Program Qtrly'!H$6</f>
        <v>2027 Q2</v>
      </c>
      <c r="G50" s="3" t="str">
        <f>'Program Qtrly'!I$6</f>
        <v>2027 Q3</v>
      </c>
      <c r="H50" s="3" t="str">
        <f>'Program Qtrly'!J$6</f>
        <v>2027 Q4</v>
      </c>
      <c r="I50" s="3" t="str">
        <f>'Program Qtrly'!K$6</f>
        <v>2028 Q1</v>
      </c>
      <c r="J50" s="3" t="str">
        <f>'Program Qtrly'!L$6</f>
        <v>2028 Q2</v>
      </c>
      <c r="K50" s="3" t="str">
        <f>'Program Qtrly'!M$6</f>
        <v>2028 Q3</v>
      </c>
      <c r="L50" s="3" t="str">
        <f>'Program Qtrly'!N$6</f>
        <v>2028 Q4</v>
      </c>
      <c r="M50" s="3" t="str">
        <f>'Program Qtrly'!O$6</f>
        <v>2029 Q1</v>
      </c>
      <c r="N50" s="3" t="str">
        <f>'Program Qtrly'!P$6</f>
        <v>2029 Q2</v>
      </c>
      <c r="O50" s="3" t="str">
        <f>'Program Qtrly'!Q$6</f>
        <v>2029 Q3</v>
      </c>
      <c r="P50" s="3" t="str">
        <f>'Program Qtrly'!R$6</f>
        <v>2029 Q4</v>
      </c>
      <c r="Q50" s="3" t="str">
        <f>'Program Qtrly'!S$6</f>
        <v>2030 Q1</v>
      </c>
      <c r="R50" s="3" t="str">
        <f>'Program Qtrly'!T$6</f>
        <v>2030 Q2</v>
      </c>
      <c r="S50" s="3" t="str">
        <f>'Program Qtrly'!U$6</f>
        <v>2030 Q3</v>
      </c>
      <c r="T50" s="3" t="str">
        <f>'Program Qtrly'!V$6</f>
        <v>2030 Q4</v>
      </c>
      <c r="U50" s="3" t="str">
        <f>'Program Qtrly'!W$6</f>
        <v>2031 Q1</v>
      </c>
      <c r="W50" s="110" t="s">
        <v>180</v>
      </c>
      <c r="X50" s="3" t="str">
        <f>'Program Qtrly'!D$6</f>
        <v>2026 Q2</v>
      </c>
      <c r="Y50" s="3" t="str">
        <f>'Program Qtrly'!E$6</f>
        <v>2026 Q3</v>
      </c>
      <c r="Z50" s="3" t="str">
        <f>'Program Qtrly'!F$6</f>
        <v>2026 Q4</v>
      </c>
      <c r="AA50" s="3" t="str">
        <f>'Program Qtrly'!G$6</f>
        <v>2027 Q1</v>
      </c>
      <c r="AB50" s="3" t="str">
        <f>'Program Qtrly'!H$6</f>
        <v>2027 Q2</v>
      </c>
      <c r="AC50" s="3" t="str">
        <f>'Program Qtrly'!I$6</f>
        <v>2027 Q3</v>
      </c>
      <c r="AD50" s="3" t="str">
        <f>'Program Qtrly'!J$6</f>
        <v>2027 Q4</v>
      </c>
      <c r="AE50" s="3" t="str">
        <f>'Program Qtrly'!K$6</f>
        <v>2028 Q1</v>
      </c>
      <c r="AF50" s="3" t="str">
        <f>'Program Qtrly'!L$6</f>
        <v>2028 Q2</v>
      </c>
      <c r="AG50" s="3" t="str">
        <f>'Program Qtrly'!M$6</f>
        <v>2028 Q3</v>
      </c>
      <c r="AH50" s="3" t="str">
        <f>'Program Qtrly'!N$6</f>
        <v>2028 Q4</v>
      </c>
      <c r="AI50" s="3" t="str">
        <f>'Program Qtrly'!O$6</f>
        <v>2029 Q1</v>
      </c>
      <c r="AJ50" s="3" t="str">
        <f>'Program Qtrly'!P$6</f>
        <v>2029 Q2</v>
      </c>
      <c r="AK50" s="3" t="str">
        <f>'Program Qtrly'!Q$6</f>
        <v>2029 Q3</v>
      </c>
      <c r="AL50" s="3" t="str">
        <f>'Program Qtrly'!R$6</f>
        <v>2029 Q4</v>
      </c>
      <c r="AM50" s="3" t="str">
        <f>'Program Qtrly'!S$6</f>
        <v>2030 Q1</v>
      </c>
      <c r="AN50" s="3" t="str">
        <f>'Program Qtrly'!T$6</f>
        <v>2030 Q2</v>
      </c>
      <c r="AO50" s="3" t="str">
        <f>'Program Qtrly'!U$6</f>
        <v>2030 Q3</v>
      </c>
      <c r="AP50" s="3" t="str">
        <f>'Program Qtrly'!V$6</f>
        <v>2030 Q4</v>
      </c>
      <c r="AQ50" s="3" t="str">
        <f>'Program Qtrly'!W$6</f>
        <v>2031 Q1</v>
      </c>
    </row>
    <row r="51" spans="1:43" ht="15" customHeight="1" x14ac:dyDescent="0.45">
      <c r="A51" s="63">
        <v>3</v>
      </c>
      <c r="B51" s="116">
        <f ca="1">IFERROR('Program Qtrly'!D$35*OFFSET('Prem Earn'!$A$5,MATCH($B$49,'Prem Earn'!$A$6:$A$12,0),MATCH($A51,'Prem Earn'!$B$5:$J$5,0)),0)</f>
        <v>124.99999999999997</v>
      </c>
      <c r="C51" s="116">
        <f ca="1">IFERROR('Program Qtrly'!E$35*OFFSET('Prem Earn'!$A$5,MATCH($B$49,'Prem Earn'!$A$6:$A$12,0),MATCH($A51,'Prem Earn'!$B$5:$J$5,0)),0)</f>
        <v>124.99999999999997</v>
      </c>
      <c r="D51" s="116">
        <f ca="1">IFERROR('Program Qtrly'!F$35*OFFSET('Prem Earn'!$A$5,MATCH($B$49,'Prem Earn'!$A$6:$A$12,0),MATCH($A51,'Prem Earn'!$B$5:$J$5,0)),0)</f>
        <v>124.99999999999997</v>
      </c>
      <c r="E51" s="116">
        <f ca="1">IFERROR('Program Qtrly'!G$35*OFFSET('Prem Earn'!$A$5,MATCH($B$49,'Prem Earn'!$A$6:$A$12,0),MATCH($A51,'Prem Earn'!$B$5:$J$5,0)),0)</f>
        <v>124.99999999999997</v>
      </c>
      <c r="F51" s="116">
        <f ca="1">IFERROR('Program Qtrly'!H$35*OFFSET('Prem Earn'!$A$5,MATCH($B$49,'Prem Earn'!$A$6:$A$12,0),MATCH($A51,'Prem Earn'!$B$5:$J$5,0)),0)</f>
        <v>174.99999999999997</v>
      </c>
      <c r="G51" s="116">
        <f ca="1">IFERROR('Program Qtrly'!I$35*OFFSET('Prem Earn'!$A$5,MATCH($B$49,'Prem Earn'!$A$6:$A$12,0),MATCH($A51,'Prem Earn'!$B$5:$J$5,0)),0)</f>
        <v>174.99999999999997</v>
      </c>
      <c r="H51" s="116">
        <f ca="1">IFERROR('Program Qtrly'!J$35*OFFSET('Prem Earn'!$A$5,MATCH($B$49,'Prem Earn'!$A$6:$A$12,0),MATCH($A51,'Prem Earn'!$B$5:$J$5,0)),0)</f>
        <v>174.99999999999997</v>
      </c>
      <c r="I51" s="116">
        <f ca="1">IFERROR('Program Qtrly'!K$35*OFFSET('Prem Earn'!$A$5,MATCH($B$49,'Prem Earn'!$A$6:$A$12,0),MATCH($A51,'Prem Earn'!$B$5:$J$5,0)),0)</f>
        <v>174.99999999999997</v>
      </c>
      <c r="J51" s="116">
        <f ca="1">IFERROR('Program Qtrly'!L$35*OFFSET('Prem Earn'!$A$5,MATCH($B$49,'Prem Earn'!$A$6:$A$12,0),MATCH($A51,'Prem Earn'!$B$5:$J$5,0)),0)</f>
        <v>224.99999999999994</v>
      </c>
      <c r="K51" s="116">
        <f ca="1">IFERROR('Program Qtrly'!M$35*OFFSET('Prem Earn'!$A$5,MATCH($B$49,'Prem Earn'!$A$6:$A$12,0),MATCH($A51,'Prem Earn'!$B$5:$J$5,0)),0)</f>
        <v>224.99999999999994</v>
      </c>
      <c r="L51" s="116">
        <f ca="1">IFERROR('Program Qtrly'!N$35*OFFSET('Prem Earn'!$A$5,MATCH($B$49,'Prem Earn'!$A$6:$A$12,0),MATCH($A51,'Prem Earn'!$B$5:$J$5,0)),0)</f>
        <v>224.99999999999994</v>
      </c>
      <c r="M51" s="116">
        <f ca="1">IFERROR('Program Qtrly'!O$35*OFFSET('Prem Earn'!$A$5,MATCH($B$49,'Prem Earn'!$A$6:$A$12,0),MATCH($A51,'Prem Earn'!$B$5:$J$5,0)),0)</f>
        <v>224.99999999999994</v>
      </c>
      <c r="N51" s="116">
        <f ca="1">IFERROR('Program Qtrly'!P$35*OFFSET('Prem Earn'!$A$5,MATCH($B$49,'Prem Earn'!$A$6:$A$12,0),MATCH($A51,'Prem Earn'!$B$5:$J$5,0)),0)</f>
        <v>274.99999999999994</v>
      </c>
      <c r="O51" s="116">
        <f ca="1">IFERROR('Program Qtrly'!Q$35*OFFSET('Prem Earn'!$A$5,MATCH($B$49,'Prem Earn'!$A$6:$A$12,0),MATCH($A51,'Prem Earn'!$B$5:$J$5,0)),0)</f>
        <v>274.99999999999994</v>
      </c>
      <c r="P51" s="116">
        <f ca="1">IFERROR('Program Qtrly'!R$35*OFFSET('Prem Earn'!$A$5,MATCH($B$49,'Prem Earn'!$A$6:$A$12,0),MATCH($A51,'Prem Earn'!$B$5:$J$5,0)),0)</f>
        <v>274.99999999999994</v>
      </c>
      <c r="Q51" s="116">
        <f ca="1">IFERROR('Program Qtrly'!S$35*OFFSET('Prem Earn'!$A$5,MATCH($B$49,'Prem Earn'!$A$6:$A$12,0),MATCH($A51,'Prem Earn'!$B$5:$J$5,0)),0)</f>
        <v>274.99999999999994</v>
      </c>
      <c r="R51" s="116">
        <f ca="1">IFERROR('Program Qtrly'!T$35*OFFSET('Prem Earn'!$A$5,MATCH($B$49,'Prem Earn'!$A$6:$A$12,0),MATCH($A51,'Prem Earn'!$B$5:$J$5,0)),0)</f>
        <v>324.99999999999994</v>
      </c>
      <c r="S51" s="116">
        <f ca="1">IFERROR('Program Qtrly'!U$35*OFFSET('Prem Earn'!$A$5,MATCH($B$49,'Prem Earn'!$A$6:$A$12,0),MATCH($A51,'Prem Earn'!$B$5:$J$5,0)),0)</f>
        <v>324.99999999999994</v>
      </c>
      <c r="T51" s="116">
        <f ca="1">IFERROR('Program Qtrly'!V$35*OFFSET('Prem Earn'!$A$5,MATCH($B$49,'Prem Earn'!$A$6:$A$12,0),MATCH($A51,'Prem Earn'!$B$5:$J$5,0)),0)</f>
        <v>324.99999999999994</v>
      </c>
      <c r="U51" s="116">
        <f ca="1">IFERROR('Program Qtrly'!W$35*OFFSET('Prem Earn'!$A$5,MATCH($B$49,'Prem Earn'!$A$6:$A$12,0),MATCH($A51,'Prem Earn'!$B$5:$J$5,0)),0)</f>
        <v>324.99999999999994</v>
      </c>
      <c r="W51" s="63">
        <v>3</v>
      </c>
      <c r="X51" s="116">
        <f ca="1">IFERROR('Program Qtrly'!D$27*OFFSET('Prem Earn'!$A$5,MATCH($B$49,'Prem Earn'!$A$6:$A$12,0),MATCH($A51,'Prem Earn'!$B$5:$J$5,0)),0)</f>
        <v>625</v>
      </c>
      <c r="Y51" s="116">
        <f ca="1">IFERROR('Program Qtrly'!E$27*OFFSET('Prem Earn'!$A$5,MATCH($B$49,'Prem Earn'!$A$6:$A$12,0),MATCH($A51,'Prem Earn'!$B$5:$J$5,0)),0)</f>
        <v>625</v>
      </c>
      <c r="Z51" s="116">
        <f ca="1">IFERROR('Program Qtrly'!F$27*OFFSET('Prem Earn'!$A$5,MATCH($B$49,'Prem Earn'!$A$6:$A$12,0),MATCH($A51,'Prem Earn'!$B$5:$J$5,0)),0)</f>
        <v>625</v>
      </c>
      <c r="AA51" s="116">
        <f ca="1">IFERROR('Program Qtrly'!G$27*OFFSET('Prem Earn'!$A$5,MATCH($B$49,'Prem Earn'!$A$6:$A$12,0),MATCH($A51,'Prem Earn'!$B$5:$J$5,0)),0)</f>
        <v>625</v>
      </c>
      <c r="AB51" s="116">
        <f ca="1">IFERROR('Program Qtrly'!H$27*OFFSET('Prem Earn'!$A$5,MATCH($B$49,'Prem Earn'!$A$6:$A$12,0),MATCH($A51,'Prem Earn'!$B$5:$J$5,0)),0)</f>
        <v>875</v>
      </c>
      <c r="AC51" s="116">
        <f ca="1">IFERROR('Program Qtrly'!I$27*OFFSET('Prem Earn'!$A$5,MATCH($B$49,'Prem Earn'!$A$6:$A$12,0),MATCH($A51,'Prem Earn'!$B$5:$J$5,0)),0)</f>
        <v>875</v>
      </c>
      <c r="AD51" s="116">
        <f ca="1">IFERROR('Program Qtrly'!J$27*OFFSET('Prem Earn'!$A$5,MATCH($B$49,'Prem Earn'!$A$6:$A$12,0),MATCH($A51,'Prem Earn'!$B$5:$J$5,0)),0)</f>
        <v>875</v>
      </c>
      <c r="AE51" s="116">
        <f ca="1">IFERROR('Program Qtrly'!K$27*OFFSET('Prem Earn'!$A$5,MATCH($B$49,'Prem Earn'!$A$6:$A$12,0),MATCH($A51,'Prem Earn'!$B$5:$J$5,0)),0)</f>
        <v>875</v>
      </c>
      <c r="AF51" s="116">
        <f ca="1">IFERROR('Program Qtrly'!L$27*OFFSET('Prem Earn'!$A$5,MATCH($B$49,'Prem Earn'!$A$6:$A$12,0),MATCH($A51,'Prem Earn'!$B$5:$J$5,0)),0)</f>
        <v>1125</v>
      </c>
      <c r="AG51" s="116">
        <f ca="1">IFERROR('Program Qtrly'!M$27*OFFSET('Prem Earn'!$A$5,MATCH($B$49,'Prem Earn'!$A$6:$A$12,0),MATCH($A51,'Prem Earn'!$B$5:$J$5,0)),0)</f>
        <v>1125</v>
      </c>
      <c r="AH51" s="116">
        <f ca="1">IFERROR('Program Qtrly'!N$27*OFFSET('Prem Earn'!$A$5,MATCH($B$49,'Prem Earn'!$A$6:$A$12,0),MATCH($A51,'Prem Earn'!$B$5:$J$5,0)),0)</f>
        <v>1125</v>
      </c>
      <c r="AI51" s="116">
        <f ca="1">IFERROR('Program Qtrly'!O$27*OFFSET('Prem Earn'!$A$5,MATCH($B$49,'Prem Earn'!$A$6:$A$12,0),MATCH($A51,'Prem Earn'!$B$5:$J$5,0)),0)</f>
        <v>1125</v>
      </c>
      <c r="AJ51" s="116">
        <f ca="1">IFERROR('Program Qtrly'!P$27*OFFSET('Prem Earn'!$A$5,MATCH($B$49,'Prem Earn'!$A$6:$A$12,0),MATCH($A51,'Prem Earn'!$B$5:$J$5,0)),0)</f>
        <v>1375</v>
      </c>
      <c r="AK51" s="116">
        <f ca="1">IFERROR('Program Qtrly'!Q$27*OFFSET('Prem Earn'!$A$5,MATCH($B$49,'Prem Earn'!$A$6:$A$12,0),MATCH($A51,'Prem Earn'!$B$5:$J$5,0)),0)</f>
        <v>1375</v>
      </c>
      <c r="AL51" s="116">
        <f ca="1">IFERROR('Program Qtrly'!R$27*OFFSET('Prem Earn'!$A$5,MATCH($B$49,'Prem Earn'!$A$6:$A$12,0),MATCH($A51,'Prem Earn'!$B$5:$J$5,0)),0)</f>
        <v>1375</v>
      </c>
      <c r="AM51" s="116">
        <f ca="1">IFERROR('Program Qtrly'!S$27*OFFSET('Prem Earn'!$A$5,MATCH($B$49,'Prem Earn'!$A$6:$A$12,0),MATCH($A51,'Prem Earn'!$B$5:$J$5,0)),0)</f>
        <v>1375</v>
      </c>
      <c r="AN51" s="116">
        <f ca="1">IFERROR('Program Qtrly'!T$27*OFFSET('Prem Earn'!$A$5,MATCH($B$49,'Prem Earn'!$A$6:$A$12,0),MATCH($A51,'Prem Earn'!$B$5:$J$5,0)),0)</f>
        <v>1625</v>
      </c>
      <c r="AO51" s="116">
        <f ca="1">IFERROR('Program Qtrly'!U$27*OFFSET('Prem Earn'!$A$5,MATCH($B$49,'Prem Earn'!$A$6:$A$12,0),MATCH($A51,'Prem Earn'!$B$5:$J$5,0)),0)</f>
        <v>1625</v>
      </c>
      <c r="AP51" s="116">
        <f ca="1">IFERROR('Program Qtrly'!V$27*OFFSET('Prem Earn'!$A$5,MATCH($B$49,'Prem Earn'!$A$6:$A$12,0),MATCH($A51,'Prem Earn'!$B$5:$J$5,0)),0)</f>
        <v>1625</v>
      </c>
      <c r="AQ51" s="116">
        <f ca="1">IFERROR('Program Qtrly'!W$27*OFFSET('Prem Earn'!$A$5,MATCH($B$49,'Prem Earn'!$A$6:$A$12,0),MATCH($A51,'Prem Earn'!$B$5:$J$5,0)),0)</f>
        <v>1625</v>
      </c>
    </row>
    <row r="52" spans="1:43" ht="15" customHeight="1" x14ac:dyDescent="0.45">
      <c r="A52" s="63">
        <f t="shared" ref="A52:A59" si="30">A51+3</f>
        <v>6</v>
      </c>
      <c r="B52" s="116">
        <f ca="1">IFERROR('Program Qtrly'!D$35*OFFSET('Prem Earn'!$A$5,MATCH($B$49,'Prem Earn'!$A$6:$A$12,0),MATCH($A52,'Prem Earn'!$B$5:$J$5,0)),0)</f>
        <v>124.99999999999997</v>
      </c>
      <c r="C52" s="116">
        <f ca="1">IFERROR('Program Qtrly'!E$35*OFFSET('Prem Earn'!$A$5,MATCH($B$49,'Prem Earn'!$A$6:$A$12,0),MATCH($A52,'Prem Earn'!$B$5:$J$5,0)),0)</f>
        <v>124.99999999999997</v>
      </c>
      <c r="D52" s="116">
        <f ca="1">IFERROR('Program Qtrly'!F$35*OFFSET('Prem Earn'!$A$5,MATCH($B$49,'Prem Earn'!$A$6:$A$12,0),MATCH($A52,'Prem Earn'!$B$5:$J$5,0)),0)</f>
        <v>124.99999999999997</v>
      </c>
      <c r="E52" s="116">
        <f ca="1">IFERROR('Program Qtrly'!G$35*OFFSET('Prem Earn'!$A$5,MATCH($B$49,'Prem Earn'!$A$6:$A$12,0),MATCH($A52,'Prem Earn'!$B$5:$J$5,0)),0)</f>
        <v>124.99999999999997</v>
      </c>
      <c r="F52" s="116">
        <f ca="1">IFERROR('Program Qtrly'!H$35*OFFSET('Prem Earn'!$A$5,MATCH($B$49,'Prem Earn'!$A$6:$A$12,0),MATCH($A52,'Prem Earn'!$B$5:$J$5,0)),0)</f>
        <v>174.99999999999997</v>
      </c>
      <c r="G52" s="116">
        <f ca="1">IFERROR('Program Qtrly'!I$35*OFFSET('Prem Earn'!$A$5,MATCH($B$49,'Prem Earn'!$A$6:$A$12,0),MATCH($A52,'Prem Earn'!$B$5:$J$5,0)),0)</f>
        <v>174.99999999999997</v>
      </c>
      <c r="H52" s="116">
        <f ca="1">IFERROR('Program Qtrly'!J$35*OFFSET('Prem Earn'!$A$5,MATCH($B$49,'Prem Earn'!$A$6:$A$12,0),MATCH($A52,'Prem Earn'!$B$5:$J$5,0)),0)</f>
        <v>174.99999999999997</v>
      </c>
      <c r="I52" s="116">
        <f ca="1">IFERROR('Program Qtrly'!K$35*OFFSET('Prem Earn'!$A$5,MATCH($B$49,'Prem Earn'!$A$6:$A$12,0),MATCH($A52,'Prem Earn'!$B$5:$J$5,0)),0)</f>
        <v>174.99999999999997</v>
      </c>
      <c r="J52" s="116">
        <f ca="1">IFERROR('Program Qtrly'!L$35*OFFSET('Prem Earn'!$A$5,MATCH($B$49,'Prem Earn'!$A$6:$A$12,0),MATCH($A52,'Prem Earn'!$B$5:$J$5,0)),0)</f>
        <v>224.99999999999994</v>
      </c>
      <c r="K52" s="116">
        <f ca="1">IFERROR('Program Qtrly'!M$35*OFFSET('Prem Earn'!$A$5,MATCH($B$49,'Prem Earn'!$A$6:$A$12,0),MATCH($A52,'Prem Earn'!$B$5:$J$5,0)),0)</f>
        <v>224.99999999999994</v>
      </c>
      <c r="L52" s="116">
        <f ca="1">IFERROR('Program Qtrly'!N$35*OFFSET('Prem Earn'!$A$5,MATCH($B$49,'Prem Earn'!$A$6:$A$12,0),MATCH($A52,'Prem Earn'!$B$5:$J$5,0)),0)</f>
        <v>224.99999999999994</v>
      </c>
      <c r="M52" s="116">
        <f ca="1">IFERROR('Program Qtrly'!O$35*OFFSET('Prem Earn'!$A$5,MATCH($B$49,'Prem Earn'!$A$6:$A$12,0),MATCH($A52,'Prem Earn'!$B$5:$J$5,0)),0)</f>
        <v>224.99999999999994</v>
      </c>
      <c r="N52" s="116">
        <f ca="1">IFERROR('Program Qtrly'!P$35*OFFSET('Prem Earn'!$A$5,MATCH($B$49,'Prem Earn'!$A$6:$A$12,0),MATCH($A52,'Prem Earn'!$B$5:$J$5,0)),0)</f>
        <v>274.99999999999994</v>
      </c>
      <c r="O52" s="116">
        <f ca="1">IFERROR('Program Qtrly'!Q$35*OFFSET('Prem Earn'!$A$5,MATCH($B$49,'Prem Earn'!$A$6:$A$12,0),MATCH($A52,'Prem Earn'!$B$5:$J$5,0)),0)</f>
        <v>274.99999999999994</v>
      </c>
      <c r="P52" s="116">
        <f ca="1">IFERROR('Program Qtrly'!R$35*OFFSET('Prem Earn'!$A$5,MATCH($B$49,'Prem Earn'!$A$6:$A$12,0),MATCH($A52,'Prem Earn'!$B$5:$J$5,0)),0)</f>
        <v>274.99999999999994</v>
      </c>
      <c r="Q52" s="116">
        <f ca="1">IFERROR('Program Qtrly'!S$35*OFFSET('Prem Earn'!$A$5,MATCH($B$49,'Prem Earn'!$A$6:$A$12,0),MATCH($A52,'Prem Earn'!$B$5:$J$5,0)),0)</f>
        <v>274.99999999999994</v>
      </c>
      <c r="R52" s="116">
        <f ca="1">IFERROR('Program Qtrly'!T$35*OFFSET('Prem Earn'!$A$5,MATCH($B$49,'Prem Earn'!$A$6:$A$12,0),MATCH($A52,'Prem Earn'!$B$5:$J$5,0)),0)</f>
        <v>324.99999999999994</v>
      </c>
      <c r="S52" s="116">
        <f ca="1">IFERROR('Program Qtrly'!U$35*OFFSET('Prem Earn'!$A$5,MATCH($B$49,'Prem Earn'!$A$6:$A$12,0),MATCH($A52,'Prem Earn'!$B$5:$J$5,0)),0)</f>
        <v>324.99999999999994</v>
      </c>
      <c r="T52" s="116">
        <f ca="1">IFERROR('Program Qtrly'!V$35*OFFSET('Prem Earn'!$A$5,MATCH($B$49,'Prem Earn'!$A$6:$A$12,0),MATCH($A52,'Prem Earn'!$B$5:$J$5,0)),0)</f>
        <v>324.99999999999994</v>
      </c>
      <c r="U52" s="116">
        <f ca="1">IFERROR('Program Qtrly'!W$35*OFFSET('Prem Earn'!$A$5,MATCH($B$49,'Prem Earn'!$A$6:$A$12,0),MATCH($A52,'Prem Earn'!$B$5:$J$5,0)),0)</f>
        <v>324.99999999999994</v>
      </c>
      <c r="W52" s="63">
        <f t="shared" ref="W52:W59" si="31">W51+3</f>
        <v>6</v>
      </c>
      <c r="X52" s="116">
        <f ca="1">IFERROR('Program Qtrly'!D$27*OFFSET('Prem Earn'!$A$5,MATCH($B$49,'Prem Earn'!$A$6:$A$12,0),MATCH($A52,'Prem Earn'!$B$5:$J$5,0)),0)</f>
        <v>625</v>
      </c>
      <c r="Y52" s="116">
        <f ca="1">IFERROR('Program Qtrly'!E$27*OFFSET('Prem Earn'!$A$5,MATCH($B$49,'Prem Earn'!$A$6:$A$12,0),MATCH($A52,'Prem Earn'!$B$5:$J$5,0)),0)</f>
        <v>625</v>
      </c>
      <c r="Z52" s="116">
        <f ca="1">IFERROR('Program Qtrly'!F$27*OFFSET('Prem Earn'!$A$5,MATCH($B$49,'Prem Earn'!$A$6:$A$12,0),MATCH($A52,'Prem Earn'!$B$5:$J$5,0)),0)</f>
        <v>625</v>
      </c>
      <c r="AA52" s="116">
        <f ca="1">IFERROR('Program Qtrly'!G$27*OFFSET('Prem Earn'!$A$5,MATCH($B$49,'Prem Earn'!$A$6:$A$12,0),MATCH($A52,'Prem Earn'!$B$5:$J$5,0)),0)</f>
        <v>625</v>
      </c>
      <c r="AB52" s="116">
        <f ca="1">IFERROR('Program Qtrly'!H$27*OFFSET('Prem Earn'!$A$5,MATCH($B$49,'Prem Earn'!$A$6:$A$12,0),MATCH($A52,'Prem Earn'!$B$5:$J$5,0)),0)</f>
        <v>875</v>
      </c>
      <c r="AC52" s="116">
        <f ca="1">IFERROR('Program Qtrly'!I$27*OFFSET('Prem Earn'!$A$5,MATCH($B$49,'Prem Earn'!$A$6:$A$12,0),MATCH($A52,'Prem Earn'!$B$5:$J$5,0)),0)</f>
        <v>875</v>
      </c>
      <c r="AD52" s="116">
        <f ca="1">IFERROR('Program Qtrly'!J$27*OFFSET('Prem Earn'!$A$5,MATCH($B$49,'Prem Earn'!$A$6:$A$12,0),MATCH($A52,'Prem Earn'!$B$5:$J$5,0)),0)</f>
        <v>875</v>
      </c>
      <c r="AE52" s="116">
        <f ca="1">IFERROR('Program Qtrly'!K$27*OFFSET('Prem Earn'!$A$5,MATCH($B$49,'Prem Earn'!$A$6:$A$12,0),MATCH($A52,'Prem Earn'!$B$5:$J$5,0)),0)</f>
        <v>875</v>
      </c>
      <c r="AF52" s="116">
        <f ca="1">IFERROR('Program Qtrly'!L$27*OFFSET('Prem Earn'!$A$5,MATCH($B$49,'Prem Earn'!$A$6:$A$12,0),MATCH($A52,'Prem Earn'!$B$5:$J$5,0)),0)</f>
        <v>1125</v>
      </c>
      <c r="AG52" s="116">
        <f ca="1">IFERROR('Program Qtrly'!M$27*OFFSET('Prem Earn'!$A$5,MATCH($B$49,'Prem Earn'!$A$6:$A$12,0),MATCH($A52,'Prem Earn'!$B$5:$J$5,0)),0)</f>
        <v>1125</v>
      </c>
      <c r="AH52" s="116">
        <f ca="1">IFERROR('Program Qtrly'!N$27*OFFSET('Prem Earn'!$A$5,MATCH($B$49,'Prem Earn'!$A$6:$A$12,0),MATCH($A52,'Prem Earn'!$B$5:$J$5,0)),0)</f>
        <v>1125</v>
      </c>
      <c r="AI52" s="116">
        <f ca="1">IFERROR('Program Qtrly'!O$27*OFFSET('Prem Earn'!$A$5,MATCH($B$49,'Prem Earn'!$A$6:$A$12,0),MATCH($A52,'Prem Earn'!$B$5:$J$5,0)),0)</f>
        <v>1125</v>
      </c>
      <c r="AJ52" s="116">
        <f ca="1">IFERROR('Program Qtrly'!P$27*OFFSET('Prem Earn'!$A$5,MATCH($B$49,'Prem Earn'!$A$6:$A$12,0),MATCH($A52,'Prem Earn'!$B$5:$J$5,0)),0)</f>
        <v>1375</v>
      </c>
      <c r="AK52" s="116">
        <f ca="1">IFERROR('Program Qtrly'!Q$27*OFFSET('Prem Earn'!$A$5,MATCH($B$49,'Prem Earn'!$A$6:$A$12,0),MATCH($A52,'Prem Earn'!$B$5:$J$5,0)),0)</f>
        <v>1375</v>
      </c>
      <c r="AL52" s="116">
        <f ca="1">IFERROR('Program Qtrly'!R$27*OFFSET('Prem Earn'!$A$5,MATCH($B$49,'Prem Earn'!$A$6:$A$12,0),MATCH($A52,'Prem Earn'!$B$5:$J$5,0)),0)</f>
        <v>1375</v>
      </c>
      <c r="AM52" s="116">
        <f ca="1">IFERROR('Program Qtrly'!S$27*OFFSET('Prem Earn'!$A$5,MATCH($B$49,'Prem Earn'!$A$6:$A$12,0),MATCH($A52,'Prem Earn'!$B$5:$J$5,0)),0)</f>
        <v>1375</v>
      </c>
      <c r="AN52" s="116">
        <f ca="1">IFERROR('Program Qtrly'!T$27*OFFSET('Prem Earn'!$A$5,MATCH($B$49,'Prem Earn'!$A$6:$A$12,0),MATCH($A52,'Prem Earn'!$B$5:$J$5,0)),0)</f>
        <v>1625</v>
      </c>
      <c r="AO52" s="116">
        <f ca="1">IFERROR('Program Qtrly'!U$27*OFFSET('Prem Earn'!$A$5,MATCH($B$49,'Prem Earn'!$A$6:$A$12,0),MATCH($A52,'Prem Earn'!$B$5:$J$5,0)),0)</f>
        <v>1625</v>
      </c>
      <c r="AP52" s="116">
        <f ca="1">IFERROR('Program Qtrly'!V$27*OFFSET('Prem Earn'!$A$5,MATCH($B$49,'Prem Earn'!$A$6:$A$12,0),MATCH($A52,'Prem Earn'!$B$5:$J$5,0)),0)</f>
        <v>1625</v>
      </c>
      <c r="AQ52" s="116">
        <f ca="1">IFERROR('Program Qtrly'!W$27*OFFSET('Prem Earn'!$A$5,MATCH($B$49,'Prem Earn'!$A$6:$A$12,0),MATCH($A52,'Prem Earn'!$B$5:$J$5,0)),0)</f>
        <v>1625</v>
      </c>
    </row>
    <row r="53" spans="1:43" ht="15" customHeight="1" x14ac:dyDescent="0.45">
      <c r="A53" s="63">
        <f t="shared" si="30"/>
        <v>9</v>
      </c>
      <c r="B53" s="116">
        <f ca="1">IFERROR('Program Qtrly'!D$35*OFFSET('Prem Earn'!$A$5,MATCH($B$49,'Prem Earn'!$A$6:$A$12,0),MATCH($A53,'Prem Earn'!$B$5:$J$5,0)),0)</f>
        <v>0</v>
      </c>
      <c r="C53" s="116">
        <f ca="1">IFERROR('Program Qtrly'!E$35*OFFSET('Prem Earn'!$A$5,MATCH($B$49,'Prem Earn'!$A$6:$A$12,0),MATCH($A53,'Prem Earn'!$B$5:$J$5,0)),0)</f>
        <v>0</v>
      </c>
      <c r="D53" s="116">
        <f ca="1">IFERROR('Program Qtrly'!F$35*OFFSET('Prem Earn'!$A$5,MATCH($B$49,'Prem Earn'!$A$6:$A$12,0),MATCH($A53,'Prem Earn'!$B$5:$J$5,0)),0)</f>
        <v>0</v>
      </c>
      <c r="E53" s="116">
        <f ca="1">IFERROR('Program Qtrly'!G$35*OFFSET('Prem Earn'!$A$5,MATCH($B$49,'Prem Earn'!$A$6:$A$12,0),MATCH($A53,'Prem Earn'!$B$5:$J$5,0)),0)</f>
        <v>0</v>
      </c>
      <c r="F53" s="116">
        <f ca="1">IFERROR('Program Qtrly'!H$35*OFFSET('Prem Earn'!$A$5,MATCH($B$49,'Prem Earn'!$A$6:$A$12,0),MATCH($A53,'Prem Earn'!$B$5:$J$5,0)),0)</f>
        <v>0</v>
      </c>
      <c r="G53" s="116">
        <f ca="1">IFERROR('Program Qtrly'!I$35*OFFSET('Prem Earn'!$A$5,MATCH($B$49,'Prem Earn'!$A$6:$A$12,0),MATCH($A53,'Prem Earn'!$B$5:$J$5,0)),0)</f>
        <v>0</v>
      </c>
      <c r="H53" s="116">
        <f ca="1">IFERROR('Program Qtrly'!J$35*OFFSET('Prem Earn'!$A$5,MATCH($B$49,'Prem Earn'!$A$6:$A$12,0),MATCH($A53,'Prem Earn'!$B$5:$J$5,0)),0)</f>
        <v>0</v>
      </c>
      <c r="I53" s="116">
        <f ca="1">IFERROR('Program Qtrly'!K$35*OFFSET('Prem Earn'!$A$5,MATCH($B$49,'Prem Earn'!$A$6:$A$12,0),MATCH($A53,'Prem Earn'!$B$5:$J$5,0)),0)</f>
        <v>0</v>
      </c>
      <c r="J53" s="116">
        <f ca="1">IFERROR('Program Qtrly'!L$35*OFFSET('Prem Earn'!$A$5,MATCH($B$49,'Prem Earn'!$A$6:$A$12,0),MATCH($A53,'Prem Earn'!$B$5:$J$5,0)),0)</f>
        <v>0</v>
      </c>
      <c r="K53" s="116">
        <f ca="1">IFERROR('Program Qtrly'!M$35*OFFSET('Prem Earn'!$A$5,MATCH($B$49,'Prem Earn'!$A$6:$A$12,0),MATCH($A53,'Prem Earn'!$B$5:$J$5,0)),0)</f>
        <v>0</v>
      </c>
      <c r="L53" s="116">
        <f ca="1">IFERROR('Program Qtrly'!N$35*OFFSET('Prem Earn'!$A$5,MATCH($B$49,'Prem Earn'!$A$6:$A$12,0),MATCH($A53,'Prem Earn'!$B$5:$J$5,0)),0)</f>
        <v>0</v>
      </c>
      <c r="M53" s="116">
        <f ca="1">IFERROR('Program Qtrly'!O$35*OFFSET('Prem Earn'!$A$5,MATCH($B$49,'Prem Earn'!$A$6:$A$12,0),MATCH($A53,'Prem Earn'!$B$5:$J$5,0)),0)</f>
        <v>0</v>
      </c>
      <c r="N53" s="116">
        <f ca="1">IFERROR('Program Qtrly'!P$35*OFFSET('Prem Earn'!$A$5,MATCH($B$49,'Prem Earn'!$A$6:$A$12,0),MATCH($A53,'Prem Earn'!$B$5:$J$5,0)),0)</f>
        <v>0</v>
      </c>
      <c r="O53" s="116">
        <f ca="1">IFERROR('Program Qtrly'!Q$35*OFFSET('Prem Earn'!$A$5,MATCH($B$49,'Prem Earn'!$A$6:$A$12,0),MATCH($A53,'Prem Earn'!$B$5:$J$5,0)),0)</f>
        <v>0</v>
      </c>
      <c r="P53" s="116">
        <f ca="1">IFERROR('Program Qtrly'!R$35*OFFSET('Prem Earn'!$A$5,MATCH($B$49,'Prem Earn'!$A$6:$A$12,0),MATCH($A53,'Prem Earn'!$B$5:$J$5,0)),0)</f>
        <v>0</v>
      </c>
      <c r="Q53" s="116">
        <f ca="1">IFERROR('Program Qtrly'!S$35*OFFSET('Prem Earn'!$A$5,MATCH($B$49,'Prem Earn'!$A$6:$A$12,0),MATCH($A53,'Prem Earn'!$B$5:$J$5,0)),0)</f>
        <v>0</v>
      </c>
      <c r="R53" s="116">
        <f ca="1">IFERROR('Program Qtrly'!T$35*OFFSET('Prem Earn'!$A$5,MATCH($B$49,'Prem Earn'!$A$6:$A$12,0),MATCH($A53,'Prem Earn'!$B$5:$J$5,0)),0)</f>
        <v>0</v>
      </c>
      <c r="S53" s="116">
        <f ca="1">IFERROR('Program Qtrly'!U$35*OFFSET('Prem Earn'!$A$5,MATCH($B$49,'Prem Earn'!$A$6:$A$12,0),MATCH($A53,'Prem Earn'!$B$5:$J$5,0)),0)</f>
        <v>0</v>
      </c>
      <c r="T53" s="116">
        <f ca="1">IFERROR('Program Qtrly'!V$35*OFFSET('Prem Earn'!$A$5,MATCH($B$49,'Prem Earn'!$A$6:$A$12,0),MATCH($A53,'Prem Earn'!$B$5:$J$5,0)),0)</f>
        <v>0</v>
      </c>
      <c r="U53" s="116">
        <f ca="1">IFERROR('Program Qtrly'!W$35*OFFSET('Prem Earn'!$A$5,MATCH($B$49,'Prem Earn'!$A$6:$A$12,0),MATCH($A53,'Prem Earn'!$B$5:$J$5,0)),0)</f>
        <v>0</v>
      </c>
      <c r="W53" s="63">
        <f t="shared" si="31"/>
        <v>9</v>
      </c>
      <c r="X53" s="116">
        <f ca="1">IFERROR('Program Qtrly'!D$27*OFFSET('Prem Earn'!$A$5,MATCH($B$49,'Prem Earn'!$A$6:$A$12,0),MATCH($A53,'Prem Earn'!$B$5:$J$5,0)),0)</f>
        <v>0</v>
      </c>
      <c r="Y53" s="116">
        <f ca="1">IFERROR('Program Qtrly'!E$27*OFFSET('Prem Earn'!$A$5,MATCH($B$49,'Prem Earn'!$A$6:$A$12,0),MATCH($A53,'Prem Earn'!$B$5:$J$5,0)),0)</f>
        <v>0</v>
      </c>
      <c r="Z53" s="116">
        <f ca="1">IFERROR('Program Qtrly'!F$27*OFFSET('Prem Earn'!$A$5,MATCH($B$49,'Prem Earn'!$A$6:$A$12,0),MATCH($A53,'Prem Earn'!$B$5:$J$5,0)),0)</f>
        <v>0</v>
      </c>
      <c r="AA53" s="116">
        <f ca="1">IFERROR('Program Qtrly'!G$27*OFFSET('Prem Earn'!$A$5,MATCH($B$49,'Prem Earn'!$A$6:$A$12,0),MATCH($A53,'Prem Earn'!$B$5:$J$5,0)),0)</f>
        <v>0</v>
      </c>
      <c r="AB53" s="116">
        <f ca="1">IFERROR('Program Qtrly'!H$27*OFFSET('Prem Earn'!$A$5,MATCH($B$49,'Prem Earn'!$A$6:$A$12,0),MATCH($A53,'Prem Earn'!$B$5:$J$5,0)),0)</f>
        <v>0</v>
      </c>
      <c r="AC53" s="116">
        <f ca="1">IFERROR('Program Qtrly'!I$27*OFFSET('Prem Earn'!$A$5,MATCH($B$49,'Prem Earn'!$A$6:$A$12,0),MATCH($A53,'Prem Earn'!$B$5:$J$5,0)),0)</f>
        <v>0</v>
      </c>
      <c r="AD53" s="116">
        <f ca="1">IFERROR('Program Qtrly'!J$27*OFFSET('Prem Earn'!$A$5,MATCH($B$49,'Prem Earn'!$A$6:$A$12,0),MATCH($A53,'Prem Earn'!$B$5:$J$5,0)),0)</f>
        <v>0</v>
      </c>
      <c r="AE53" s="116">
        <f ca="1">IFERROR('Program Qtrly'!K$27*OFFSET('Prem Earn'!$A$5,MATCH($B$49,'Prem Earn'!$A$6:$A$12,0),MATCH($A53,'Prem Earn'!$B$5:$J$5,0)),0)</f>
        <v>0</v>
      </c>
      <c r="AF53" s="116">
        <f ca="1">IFERROR('Program Qtrly'!L$27*OFFSET('Prem Earn'!$A$5,MATCH($B$49,'Prem Earn'!$A$6:$A$12,0),MATCH($A53,'Prem Earn'!$B$5:$J$5,0)),0)</f>
        <v>0</v>
      </c>
      <c r="AG53" s="116">
        <f ca="1">IFERROR('Program Qtrly'!M$27*OFFSET('Prem Earn'!$A$5,MATCH($B$49,'Prem Earn'!$A$6:$A$12,0),MATCH($A53,'Prem Earn'!$B$5:$J$5,0)),0)</f>
        <v>0</v>
      </c>
      <c r="AH53" s="116">
        <f ca="1">IFERROR('Program Qtrly'!N$27*OFFSET('Prem Earn'!$A$5,MATCH($B$49,'Prem Earn'!$A$6:$A$12,0),MATCH($A53,'Prem Earn'!$B$5:$J$5,0)),0)</f>
        <v>0</v>
      </c>
      <c r="AI53" s="116">
        <f ca="1">IFERROR('Program Qtrly'!O$27*OFFSET('Prem Earn'!$A$5,MATCH($B$49,'Prem Earn'!$A$6:$A$12,0),MATCH($A53,'Prem Earn'!$B$5:$J$5,0)),0)</f>
        <v>0</v>
      </c>
      <c r="AJ53" s="116">
        <f ca="1">IFERROR('Program Qtrly'!P$27*OFFSET('Prem Earn'!$A$5,MATCH($B$49,'Prem Earn'!$A$6:$A$12,0),MATCH($A53,'Prem Earn'!$B$5:$J$5,0)),0)</f>
        <v>0</v>
      </c>
      <c r="AK53" s="116">
        <f ca="1">IFERROR('Program Qtrly'!Q$27*OFFSET('Prem Earn'!$A$5,MATCH($B$49,'Prem Earn'!$A$6:$A$12,0),MATCH($A53,'Prem Earn'!$B$5:$J$5,0)),0)</f>
        <v>0</v>
      </c>
      <c r="AL53" s="116">
        <f ca="1">IFERROR('Program Qtrly'!R$27*OFFSET('Prem Earn'!$A$5,MATCH($B$49,'Prem Earn'!$A$6:$A$12,0),MATCH($A53,'Prem Earn'!$B$5:$J$5,0)),0)</f>
        <v>0</v>
      </c>
      <c r="AM53" s="116">
        <f ca="1">IFERROR('Program Qtrly'!S$27*OFFSET('Prem Earn'!$A$5,MATCH($B$49,'Prem Earn'!$A$6:$A$12,0),MATCH($A53,'Prem Earn'!$B$5:$J$5,0)),0)</f>
        <v>0</v>
      </c>
      <c r="AN53" s="116">
        <f ca="1">IFERROR('Program Qtrly'!T$27*OFFSET('Prem Earn'!$A$5,MATCH($B$49,'Prem Earn'!$A$6:$A$12,0),MATCH($A53,'Prem Earn'!$B$5:$J$5,0)),0)</f>
        <v>0</v>
      </c>
      <c r="AO53" s="116">
        <f ca="1">IFERROR('Program Qtrly'!U$27*OFFSET('Prem Earn'!$A$5,MATCH($B$49,'Prem Earn'!$A$6:$A$12,0),MATCH($A53,'Prem Earn'!$B$5:$J$5,0)),0)</f>
        <v>0</v>
      </c>
      <c r="AP53" s="116">
        <f ca="1">IFERROR('Program Qtrly'!V$27*OFFSET('Prem Earn'!$A$5,MATCH($B$49,'Prem Earn'!$A$6:$A$12,0),MATCH($A53,'Prem Earn'!$B$5:$J$5,0)),0)</f>
        <v>0</v>
      </c>
      <c r="AQ53" s="116">
        <f ca="1">IFERROR('Program Qtrly'!W$27*OFFSET('Prem Earn'!$A$5,MATCH($B$49,'Prem Earn'!$A$6:$A$12,0),MATCH($A53,'Prem Earn'!$B$5:$J$5,0)),0)</f>
        <v>0</v>
      </c>
    </row>
    <row r="54" spans="1:43" ht="15" customHeight="1" x14ac:dyDescent="0.45">
      <c r="A54" s="63">
        <f t="shared" si="30"/>
        <v>12</v>
      </c>
      <c r="B54" s="116">
        <f ca="1">IFERROR('Program Qtrly'!D$35*OFFSET('Prem Earn'!$A$5,MATCH($B$49,'Prem Earn'!$A$6:$A$12,0),MATCH($A54,'Prem Earn'!$B$5:$J$5,0)),0)</f>
        <v>0</v>
      </c>
      <c r="C54" s="116">
        <f ca="1">IFERROR('Program Qtrly'!E$35*OFFSET('Prem Earn'!$A$5,MATCH($B$49,'Prem Earn'!$A$6:$A$12,0),MATCH($A54,'Prem Earn'!$B$5:$J$5,0)),0)</f>
        <v>0</v>
      </c>
      <c r="D54" s="116">
        <f ca="1">IFERROR('Program Qtrly'!F$35*OFFSET('Prem Earn'!$A$5,MATCH($B$49,'Prem Earn'!$A$6:$A$12,0),MATCH($A54,'Prem Earn'!$B$5:$J$5,0)),0)</f>
        <v>0</v>
      </c>
      <c r="E54" s="116">
        <f ca="1">IFERROR('Program Qtrly'!G$35*OFFSET('Prem Earn'!$A$5,MATCH($B$49,'Prem Earn'!$A$6:$A$12,0),MATCH($A54,'Prem Earn'!$B$5:$J$5,0)),0)</f>
        <v>0</v>
      </c>
      <c r="F54" s="116">
        <f ca="1">IFERROR('Program Qtrly'!H$35*OFFSET('Prem Earn'!$A$5,MATCH($B$49,'Prem Earn'!$A$6:$A$12,0),MATCH($A54,'Prem Earn'!$B$5:$J$5,0)),0)</f>
        <v>0</v>
      </c>
      <c r="G54" s="116">
        <f ca="1">IFERROR('Program Qtrly'!I$35*OFFSET('Prem Earn'!$A$5,MATCH($B$49,'Prem Earn'!$A$6:$A$12,0),MATCH($A54,'Prem Earn'!$B$5:$J$5,0)),0)</f>
        <v>0</v>
      </c>
      <c r="H54" s="116">
        <f ca="1">IFERROR('Program Qtrly'!J$35*OFFSET('Prem Earn'!$A$5,MATCH($B$49,'Prem Earn'!$A$6:$A$12,0),MATCH($A54,'Prem Earn'!$B$5:$J$5,0)),0)</f>
        <v>0</v>
      </c>
      <c r="I54" s="116">
        <f ca="1">IFERROR('Program Qtrly'!K$35*OFFSET('Prem Earn'!$A$5,MATCH($B$49,'Prem Earn'!$A$6:$A$12,0),MATCH($A54,'Prem Earn'!$B$5:$J$5,0)),0)</f>
        <v>0</v>
      </c>
      <c r="J54" s="116">
        <f ca="1">IFERROR('Program Qtrly'!L$35*OFFSET('Prem Earn'!$A$5,MATCH($B$49,'Prem Earn'!$A$6:$A$12,0),MATCH($A54,'Prem Earn'!$B$5:$J$5,0)),0)</f>
        <v>0</v>
      </c>
      <c r="K54" s="116">
        <f ca="1">IFERROR('Program Qtrly'!M$35*OFFSET('Prem Earn'!$A$5,MATCH($B$49,'Prem Earn'!$A$6:$A$12,0),MATCH($A54,'Prem Earn'!$B$5:$J$5,0)),0)</f>
        <v>0</v>
      </c>
      <c r="L54" s="116">
        <f ca="1">IFERROR('Program Qtrly'!N$35*OFFSET('Prem Earn'!$A$5,MATCH($B$49,'Prem Earn'!$A$6:$A$12,0),MATCH($A54,'Prem Earn'!$B$5:$J$5,0)),0)</f>
        <v>0</v>
      </c>
      <c r="M54" s="116">
        <f ca="1">IFERROR('Program Qtrly'!O$35*OFFSET('Prem Earn'!$A$5,MATCH($B$49,'Prem Earn'!$A$6:$A$12,0),MATCH($A54,'Prem Earn'!$B$5:$J$5,0)),0)</f>
        <v>0</v>
      </c>
      <c r="N54" s="116">
        <f ca="1">IFERROR('Program Qtrly'!P$35*OFFSET('Prem Earn'!$A$5,MATCH($B$49,'Prem Earn'!$A$6:$A$12,0),MATCH($A54,'Prem Earn'!$B$5:$J$5,0)),0)</f>
        <v>0</v>
      </c>
      <c r="O54" s="116">
        <f ca="1">IFERROR('Program Qtrly'!Q$35*OFFSET('Prem Earn'!$A$5,MATCH($B$49,'Prem Earn'!$A$6:$A$12,0),MATCH($A54,'Prem Earn'!$B$5:$J$5,0)),0)</f>
        <v>0</v>
      </c>
      <c r="P54" s="116">
        <f ca="1">IFERROR('Program Qtrly'!R$35*OFFSET('Prem Earn'!$A$5,MATCH($B$49,'Prem Earn'!$A$6:$A$12,0),MATCH($A54,'Prem Earn'!$B$5:$J$5,0)),0)</f>
        <v>0</v>
      </c>
      <c r="Q54" s="116">
        <f ca="1">IFERROR('Program Qtrly'!S$35*OFFSET('Prem Earn'!$A$5,MATCH($B$49,'Prem Earn'!$A$6:$A$12,0),MATCH($A54,'Prem Earn'!$B$5:$J$5,0)),0)</f>
        <v>0</v>
      </c>
      <c r="R54" s="116">
        <f ca="1">IFERROR('Program Qtrly'!T$35*OFFSET('Prem Earn'!$A$5,MATCH($B$49,'Prem Earn'!$A$6:$A$12,0),MATCH($A54,'Prem Earn'!$B$5:$J$5,0)),0)</f>
        <v>0</v>
      </c>
      <c r="S54" s="116">
        <f ca="1">IFERROR('Program Qtrly'!U$35*OFFSET('Prem Earn'!$A$5,MATCH($B$49,'Prem Earn'!$A$6:$A$12,0),MATCH($A54,'Prem Earn'!$B$5:$J$5,0)),0)</f>
        <v>0</v>
      </c>
      <c r="T54" s="116">
        <f ca="1">IFERROR('Program Qtrly'!V$35*OFFSET('Prem Earn'!$A$5,MATCH($B$49,'Prem Earn'!$A$6:$A$12,0),MATCH($A54,'Prem Earn'!$B$5:$J$5,0)),0)</f>
        <v>0</v>
      </c>
      <c r="U54" s="116">
        <f ca="1">IFERROR('Program Qtrly'!W$35*OFFSET('Prem Earn'!$A$5,MATCH($B$49,'Prem Earn'!$A$6:$A$12,0),MATCH($A54,'Prem Earn'!$B$5:$J$5,0)),0)</f>
        <v>0</v>
      </c>
      <c r="W54" s="63">
        <f t="shared" si="31"/>
        <v>12</v>
      </c>
      <c r="X54" s="116">
        <f ca="1">IFERROR('Program Qtrly'!D$27*OFFSET('Prem Earn'!$A$5,MATCH($B$49,'Prem Earn'!$A$6:$A$12,0),MATCH($A54,'Prem Earn'!$B$5:$J$5,0)),0)</f>
        <v>0</v>
      </c>
      <c r="Y54" s="116">
        <f ca="1">IFERROR('Program Qtrly'!E$27*OFFSET('Prem Earn'!$A$5,MATCH($B$49,'Prem Earn'!$A$6:$A$12,0),MATCH($A54,'Prem Earn'!$B$5:$J$5,0)),0)</f>
        <v>0</v>
      </c>
      <c r="Z54" s="116">
        <f ca="1">IFERROR('Program Qtrly'!F$27*OFFSET('Prem Earn'!$A$5,MATCH($B$49,'Prem Earn'!$A$6:$A$12,0),MATCH($A54,'Prem Earn'!$B$5:$J$5,0)),0)</f>
        <v>0</v>
      </c>
      <c r="AA54" s="116">
        <f ca="1">IFERROR('Program Qtrly'!G$27*OFFSET('Prem Earn'!$A$5,MATCH($B$49,'Prem Earn'!$A$6:$A$12,0),MATCH($A54,'Prem Earn'!$B$5:$J$5,0)),0)</f>
        <v>0</v>
      </c>
      <c r="AB54" s="116">
        <f ca="1">IFERROR('Program Qtrly'!H$27*OFFSET('Prem Earn'!$A$5,MATCH($B$49,'Prem Earn'!$A$6:$A$12,0),MATCH($A54,'Prem Earn'!$B$5:$J$5,0)),0)</f>
        <v>0</v>
      </c>
      <c r="AC54" s="116">
        <f ca="1">IFERROR('Program Qtrly'!I$27*OFFSET('Prem Earn'!$A$5,MATCH($B$49,'Prem Earn'!$A$6:$A$12,0),MATCH($A54,'Prem Earn'!$B$5:$J$5,0)),0)</f>
        <v>0</v>
      </c>
      <c r="AD54" s="116">
        <f ca="1">IFERROR('Program Qtrly'!J$27*OFFSET('Prem Earn'!$A$5,MATCH($B$49,'Prem Earn'!$A$6:$A$12,0),MATCH($A54,'Prem Earn'!$B$5:$J$5,0)),0)</f>
        <v>0</v>
      </c>
      <c r="AE54" s="116">
        <f ca="1">IFERROR('Program Qtrly'!K$27*OFFSET('Prem Earn'!$A$5,MATCH($B$49,'Prem Earn'!$A$6:$A$12,0),MATCH($A54,'Prem Earn'!$B$5:$J$5,0)),0)</f>
        <v>0</v>
      </c>
      <c r="AF54" s="116">
        <f ca="1">IFERROR('Program Qtrly'!L$27*OFFSET('Prem Earn'!$A$5,MATCH($B$49,'Prem Earn'!$A$6:$A$12,0),MATCH($A54,'Prem Earn'!$B$5:$J$5,0)),0)</f>
        <v>0</v>
      </c>
      <c r="AG54" s="116">
        <f ca="1">IFERROR('Program Qtrly'!M$27*OFFSET('Prem Earn'!$A$5,MATCH($B$49,'Prem Earn'!$A$6:$A$12,0),MATCH($A54,'Prem Earn'!$B$5:$J$5,0)),0)</f>
        <v>0</v>
      </c>
      <c r="AH54" s="116">
        <f ca="1">IFERROR('Program Qtrly'!N$27*OFFSET('Prem Earn'!$A$5,MATCH($B$49,'Prem Earn'!$A$6:$A$12,0),MATCH($A54,'Prem Earn'!$B$5:$J$5,0)),0)</f>
        <v>0</v>
      </c>
      <c r="AI54" s="116">
        <f ca="1">IFERROR('Program Qtrly'!O$27*OFFSET('Prem Earn'!$A$5,MATCH($B$49,'Prem Earn'!$A$6:$A$12,0),MATCH($A54,'Prem Earn'!$B$5:$J$5,0)),0)</f>
        <v>0</v>
      </c>
      <c r="AJ54" s="116">
        <f ca="1">IFERROR('Program Qtrly'!P$27*OFFSET('Prem Earn'!$A$5,MATCH($B$49,'Prem Earn'!$A$6:$A$12,0),MATCH($A54,'Prem Earn'!$B$5:$J$5,0)),0)</f>
        <v>0</v>
      </c>
      <c r="AK54" s="116">
        <f ca="1">IFERROR('Program Qtrly'!Q$27*OFFSET('Prem Earn'!$A$5,MATCH($B$49,'Prem Earn'!$A$6:$A$12,0),MATCH($A54,'Prem Earn'!$B$5:$J$5,0)),0)</f>
        <v>0</v>
      </c>
      <c r="AL54" s="116">
        <f ca="1">IFERROR('Program Qtrly'!R$27*OFFSET('Prem Earn'!$A$5,MATCH($B$49,'Prem Earn'!$A$6:$A$12,0),MATCH($A54,'Prem Earn'!$B$5:$J$5,0)),0)</f>
        <v>0</v>
      </c>
      <c r="AM54" s="116">
        <f ca="1">IFERROR('Program Qtrly'!S$27*OFFSET('Prem Earn'!$A$5,MATCH($B$49,'Prem Earn'!$A$6:$A$12,0),MATCH($A54,'Prem Earn'!$B$5:$J$5,0)),0)</f>
        <v>0</v>
      </c>
      <c r="AN54" s="116">
        <f ca="1">IFERROR('Program Qtrly'!T$27*OFFSET('Prem Earn'!$A$5,MATCH($B$49,'Prem Earn'!$A$6:$A$12,0),MATCH($A54,'Prem Earn'!$B$5:$J$5,0)),0)</f>
        <v>0</v>
      </c>
      <c r="AO54" s="116">
        <f ca="1">IFERROR('Program Qtrly'!U$27*OFFSET('Prem Earn'!$A$5,MATCH($B$49,'Prem Earn'!$A$6:$A$12,0),MATCH($A54,'Prem Earn'!$B$5:$J$5,0)),0)</f>
        <v>0</v>
      </c>
      <c r="AP54" s="116">
        <f ca="1">IFERROR('Program Qtrly'!V$27*OFFSET('Prem Earn'!$A$5,MATCH($B$49,'Prem Earn'!$A$6:$A$12,0),MATCH($A54,'Prem Earn'!$B$5:$J$5,0)),0)</f>
        <v>0</v>
      </c>
      <c r="AQ54" s="116">
        <f ca="1">IFERROR('Program Qtrly'!W$27*OFFSET('Prem Earn'!$A$5,MATCH($B$49,'Prem Earn'!$A$6:$A$12,0),MATCH($A54,'Prem Earn'!$B$5:$J$5,0)),0)</f>
        <v>0</v>
      </c>
    </row>
    <row r="55" spans="1:43" ht="15" customHeight="1" x14ac:dyDescent="0.45">
      <c r="A55" s="63">
        <f t="shared" si="30"/>
        <v>15</v>
      </c>
      <c r="B55" s="116">
        <f ca="1">IFERROR('Program Qtrly'!D$35*OFFSET('Prem Earn'!$A$5,MATCH($B$49,'Prem Earn'!$A$6:$A$12,0),MATCH($A55,'Prem Earn'!$B$5:$J$5,0)),0)</f>
        <v>0</v>
      </c>
      <c r="C55" s="116">
        <f ca="1">IFERROR('Program Qtrly'!E$35*OFFSET('Prem Earn'!$A$5,MATCH($B$49,'Prem Earn'!$A$6:$A$12,0),MATCH($A55,'Prem Earn'!$B$5:$J$5,0)),0)</f>
        <v>0</v>
      </c>
      <c r="D55" s="116">
        <f ca="1">IFERROR('Program Qtrly'!F$35*OFFSET('Prem Earn'!$A$5,MATCH($B$49,'Prem Earn'!$A$6:$A$12,0),MATCH($A55,'Prem Earn'!$B$5:$J$5,0)),0)</f>
        <v>0</v>
      </c>
      <c r="E55" s="116">
        <f ca="1">IFERROR('Program Qtrly'!G$35*OFFSET('Prem Earn'!$A$5,MATCH($B$49,'Prem Earn'!$A$6:$A$12,0),MATCH($A55,'Prem Earn'!$B$5:$J$5,0)),0)</f>
        <v>0</v>
      </c>
      <c r="F55" s="116">
        <f ca="1">IFERROR('Program Qtrly'!H$35*OFFSET('Prem Earn'!$A$5,MATCH($B$49,'Prem Earn'!$A$6:$A$12,0),MATCH($A55,'Prem Earn'!$B$5:$J$5,0)),0)</f>
        <v>0</v>
      </c>
      <c r="G55" s="116">
        <f ca="1">IFERROR('Program Qtrly'!I$35*OFFSET('Prem Earn'!$A$5,MATCH($B$49,'Prem Earn'!$A$6:$A$12,0),MATCH($A55,'Prem Earn'!$B$5:$J$5,0)),0)</f>
        <v>0</v>
      </c>
      <c r="H55" s="116">
        <f ca="1">IFERROR('Program Qtrly'!J$35*OFFSET('Prem Earn'!$A$5,MATCH($B$49,'Prem Earn'!$A$6:$A$12,0),MATCH($A55,'Prem Earn'!$B$5:$J$5,0)),0)</f>
        <v>0</v>
      </c>
      <c r="I55" s="116">
        <f ca="1">IFERROR('Program Qtrly'!K$35*OFFSET('Prem Earn'!$A$5,MATCH($B$49,'Prem Earn'!$A$6:$A$12,0),MATCH($A55,'Prem Earn'!$B$5:$J$5,0)),0)</f>
        <v>0</v>
      </c>
      <c r="J55" s="116">
        <f ca="1">IFERROR('Program Qtrly'!L$35*OFFSET('Prem Earn'!$A$5,MATCH($B$49,'Prem Earn'!$A$6:$A$12,0),MATCH($A55,'Prem Earn'!$B$5:$J$5,0)),0)</f>
        <v>0</v>
      </c>
      <c r="K55" s="116">
        <f ca="1">IFERROR('Program Qtrly'!M$35*OFFSET('Prem Earn'!$A$5,MATCH($B$49,'Prem Earn'!$A$6:$A$12,0),MATCH($A55,'Prem Earn'!$B$5:$J$5,0)),0)</f>
        <v>0</v>
      </c>
      <c r="L55" s="116">
        <f ca="1">IFERROR('Program Qtrly'!N$35*OFFSET('Prem Earn'!$A$5,MATCH($B$49,'Prem Earn'!$A$6:$A$12,0),MATCH($A55,'Prem Earn'!$B$5:$J$5,0)),0)</f>
        <v>0</v>
      </c>
      <c r="M55" s="116">
        <f ca="1">IFERROR('Program Qtrly'!O$35*OFFSET('Prem Earn'!$A$5,MATCH($B$49,'Prem Earn'!$A$6:$A$12,0),MATCH($A55,'Prem Earn'!$B$5:$J$5,0)),0)</f>
        <v>0</v>
      </c>
      <c r="N55" s="116">
        <f ca="1">IFERROR('Program Qtrly'!P$35*OFFSET('Prem Earn'!$A$5,MATCH($B$49,'Prem Earn'!$A$6:$A$12,0),MATCH($A55,'Prem Earn'!$B$5:$J$5,0)),0)</f>
        <v>0</v>
      </c>
      <c r="O55" s="116">
        <f ca="1">IFERROR('Program Qtrly'!Q$35*OFFSET('Prem Earn'!$A$5,MATCH($B$49,'Prem Earn'!$A$6:$A$12,0),MATCH($A55,'Prem Earn'!$B$5:$J$5,0)),0)</f>
        <v>0</v>
      </c>
      <c r="P55" s="116">
        <f ca="1">IFERROR('Program Qtrly'!R$35*OFFSET('Prem Earn'!$A$5,MATCH($B$49,'Prem Earn'!$A$6:$A$12,0),MATCH($A55,'Prem Earn'!$B$5:$J$5,0)),0)</f>
        <v>0</v>
      </c>
      <c r="Q55" s="116">
        <f ca="1">IFERROR('Program Qtrly'!S$35*OFFSET('Prem Earn'!$A$5,MATCH($B$49,'Prem Earn'!$A$6:$A$12,0),MATCH($A55,'Prem Earn'!$B$5:$J$5,0)),0)</f>
        <v>0</v>
      </c>
      <c r="R55" s="116">
        <f ca="1">IFERROR('Program Qtrly'!T$35*OFFSET('Prem Earn'!$A$5,MATCH($B$49,'Prem Earn'!$A$6:$A$12,0),MATCH($A55,'Prem Earn'!$B$5:$J$5,0)),0)</f>
        <v>0</v>
      </c>
      <c r="S55" s="116">
        <f ca="1">IFERROR('Program Qtrly'!U$35*OFFSET('Prem Earn'!$A$5,MATCH($B$49,'Prem Earn'!$A$6:$A$12,0),MATCH($A55,'Prem Earn'!$B$5:$J$5,0)),0)</f>
        <v>0</v>
      </c>
      <c r="T55" s="116">
        <f ca="1">IFERROR('Program Qtrly'!V$35*OFFSET('Prem Earn'!$A$5,MATCH($B$49,'Prem Earn'!$A$6:$A$12,0),MATCH($A55,'Prem Earn'!$B$5:$J$5,0)),0)</f>
        <v>0</v>
      </c>
      <c r="U55" s="116">
        <f ca="1">IFERROR('Program Qtrly'!W$35*OFFSET('Prem Earn'!$A$5,MATCH($B$49,'Prem Earn'!$A$6:$A$12,0),MATCH($A55,'Prem Earn'!$B$5:$J$5,0)),0)</f>
        <v>0</v>
      </c>
      <c r="W55" s="63">
        <f t="shared" si="31"/>
        <v>15</v>
      </c>
      <c r="X55" s="116">
        <f ca="1">IFERROR('Program Qtrly'!D$27*OFFSET('Prem Earn'!$A$5,MATCH($B$49,'Prem Earn'!$A$6:$A$12,0),MATCH($A55,'Prem Earn'!$B$5:$J$5,0)),0)</f>
        <v>0</v>
      </c>
      <c r="Y55" s="116">
        <f ca="1">IFERROR('Program Qtrly'!E$27*OFFSET('Prem Earn'!$A$5,MATCH($B$49,'Prem Earn'!$A$6:$A$12,0),MATCH($A55,'Prem Earn'!$B$5:$J$5,0)),0)</f>
        <v>0</v>
      </c>
      <c r="Z55" s="116">
        <f ca="1">IFERROR('Program Qtrly'!F$27*OFFSET('Prem Earn'!$A$5,MATCH($B$49,'Prem Earn'!$A$6:$A$12,0),MATCH($A55,'Prem Earn'!$B$5:$J$5,0)),0)</f>
        <v>0</v>
      </c>
      <c r="AA55" s="116">
        <f ca="1">IFERROR('Program Qtrly'!G$27*OFFSET('Prem Earn'!$A$5,MATCH($B$49,'Prem Earn'!$A$6:$A$12,0),MATCH($A55,'Prem Earn'!$B$5:$J$5,0)),0)</f>
        <v>0</v>
      </c>
      <c r="AB55" s="116">
        <f ca="1">IFERROR('Program Qtrly'!H$27*OFFSET('Prem Earn'!$A$5,MATCH($B$49,'Prem Earn'!$A$6:$A$12,0),MATCH($A55,'Prem Earn'!$B$5:$J$5,0)),0)</f>
        <v>0</v>
      </c>
      <c r="AC55" s="116">
        <f ca="1">IFERROR('Program Qtrly'!I$27*OFFSET('Prem Earn'!$A$5,MATCH($B$49,'Prem Earn'!$A$6:$A$12,0),MATCH($A55,'Prem Earn'!$B$5:$J$5,0)),0)</f>
        <v>0</v>
      </c>
      <c r="AD55" s="116">
        <f ca="1">IFERROR('Program Qtrly'!J$27*OFFSET('Prem Earn'!$A$5,MATCH($B$49,'Prem Earn'!$A$6:$A$12,0),MATCH($A55,'Prem Earn'!$B$5:$J$5,0)),0)</f>
        <v>0</v>
      </c>
      <c r="AE55" s="116">
        <f ca="1">IFERROR('Program Qtrly'!K$27*OFFSET('Prem Earn'!$A$5,MATCH($B$49,'Prem Earn'!$A$6:$A$12,0),MATCH($A55,'Prem Earn'!$B$5:$J$5,0)),0)</f>
        <v>0</v>
      </c>
      <c r="AF55" s="116">
        <f ca="1">IFERROR('Program Qtrly'!L$27*OFFSET('Prem Earn'!$A$5,MATCH($B$49,'Prem Earn'!$A$6:$A$12,0),MATCH($A55,'Prem Earn'!$B$5:$J$5,0)),0)</f>
        <v>0</v>
      </c>
      <c r="AG55" s="116">
        <f ca="1">IFERROR('Program Qtrly'!M$27*OFFSET('Prem Earn'!$A$5,MATCH($B$49,'Prem Earn'!$A$6:$A$12,0),MATCH($A55,'Prem Earn'!$B$5:$J$5,0)),0)</f>
        <v>0</v>
      </c>
      <c r="AH55" s="116">
        <f ca="1">IFERROR('Program Qtrly'!N$27*OFFSET('Prem Earn'!$A$5,MATCH($B$49,'Prem Earn'!$A$6:$A$12,0),MATCH($A55,'Prem Earn'!$B$5:$J$5,0)),0)</f>
        <v>0</v>
      </c>
      <c r="AI55" s="116">
        <f ca="1">IFERROR('Program Qtrly'!O$27*OFFSET('Prem Earn'!$A$5,MATCH($B$49,'Prem Earn'!$A$6:$A$12,0),MATCH($A55,'Prem Earn'!$B$5:$J$5,0)),0)</f>
        <v>0</v>
      </c>
      <c r="AJ55" s="116">
        <f ca="1">IFERROR('Program Qtrly'!P$27*OFFSET('Prem Earn'!$A$5,MATCH($B$49,'Prem Earn'!$A$6:$A$12,0),MATCH($A55,'Prem Earn'!$B$5:$J$5,0)),0)</f>
        <v>0</v>
      </c>
      <c r="AK55" s="116">
        <f ca="1">IFERROR('Program Qtrly'!Q$27*OFFSET('Prem Earn'!$A$5,MATCH($B$49,'Prem Earn'!$A$6:$A$12,0),MATCH($A55,'Prem Earn'!$B$5:$J$5,0)),0)</f>
        <v>0</v>
      </c>
      <c r="AL55" s="116">
        <f ca="1">IFERROR('Program Qtrly'!R$27*OFFSET('Prem Earn'!$A$5,MATCH($B$49,'Prem Earn'!$A$6:$A$12,0),MATCH($A55,'Prem Earn'!$B$5:$J$5,0)),0)</f>
        <v>0</v>
      </c>
      <c r="AM55" s="116">
        <f ca="1">IFERROR('Program Qtrly'!S$27*OFFSET('Prem Earn'!$A$5,MATCH($B$49,'Prem Earn'!$A$6:$A$12,0),MATCH($A55,'Prem Earn'!$B$5:$J$5,0)),0)</f>
        <v>0</v>
      </c>
      <c r="AN55" s="116">
        <f ca="1">IFERROR('Program Qtrly'!T$27*OFFSET('Prem Earn'!$A$5,MATCH($B$49,'Prem Earn'!$A$6:$A$12,0),MATCH($A55,'Prem Earn'!$B$5:$J$5,0)),0)</f>
        <v>0</v>
      </c>
      <c r="AO55" s="116">
        <f ca="1">IFERROR('Program Qtrly'!U$27*OFFSET('Prem Earn'!$A$5,MATCH($B$49,'Prem Earn'!$A$6:$A$12,0),MATCH($A55,'Prem Earn'!$B$5:$J$5,0)),0)</f>
        <v>0</v>
      </c>
      <c r="AP55" s="116">
        <f ca="1">IFERROR('Program Qtrly'!V$27*OFFSET('Prem Earn'!$A$5,MATCH($B$49,'Prem Earn'!$A$6:$A$12,0),MATCH($A55,'Prem Earn'!$B$5:$J$5,0)),0)</f>
        <v>0</v>
      </c>
      <c r="AQ55" s="116">
        <f ca="1">IFERROR('Program Qtrly'!W$27*OFFSET('Prem Earn'!$A$5,MATCH($B$49,'Prem Earn'!$A$6:$A$12,0),MATCH($A55,'Prem Earn'!$B$5:$J$5,0)),0)</f>
        <v>0</v>
      </c>
    </row>
    <row r="56" spans="1:43" ht="15" customHeight="1" x14ac:dyDescent="0.45">
      <c r="A56" s="63">
        <f t="shared" si="30"/>
        <v>18</v>
      </c>
      <c r="B56" s="116">
        <f ca="1">IFERROR('Program Qtrly'!D$35*OFFSET('Prem Earn'!$A$5,MATCH($B$49,'Prem Earn'!$A$6:$A$12,0),MATCH($A56,'Prem Earn'!$B$5:$J$5,0)),0)</f>
        <v>0</v>
      </c>
      <c r="C56" s="116">
        <f ca="1">IFERROR('Program Qtrly'!E$35*OFFSET('Prem Earn'!$A$5,MATCH($B$49,'Prem Earn'!$A$6:$A$12,0),MATCH($A56,'Prem Earn'!$B$5:$J$5,0)),0)</f>
        <v>0</v>
      </c>
      <c r="D56" s="116">
        <f ca="1">IFERROR('Program Qtrly'!F$35*OFFSET('Prem Earn'!$A$5,MATCH($B$49,'Prem Earn'!$A$6:$A$12,0),MATCH($A56,'Prem Earn'!$B$5:$J$5,0)),0)</f>
        <v>0</v>
      </c>
      <c r="E56" s="116">
        <f ca="1">IFERROR('Program Qtrly'!G$35*OFFSET('Prem Earn'!$A$5,MATCH($B$49,'Prem Earn'!$A$6:$A$12,0),MATCH($A56,'Prem Earn'!$B$5:$J$5,0)),0)</f>
        <v>0</v>
      </c>
      <c r="F56" s="116">
        <f ca="1">IFERROR('Program Qtrly'!H$35*OFFSET('Prem Earn'!$A$5,MATCH($B$49,'Prem Earn'!$A$6:$A$12,0),MATCH($A56,'Prem Earn'!$B$5:$J$5,0)),0)</f>
        <v>0</v>
      </c>
      <c r="G56" s="116">
        <f ca="1">IFERROR('Program Qtrly'!I$35*OFFSET('Prem Earn'!$A$5,MATCH($B$49,'Prem Earn'!$A$6:$A$12,0),MATCH($A56,'Prem Earn'!$B$5:$J$5,0)),0)</f>
        <v>0</v>
      </c>
      <c r="H56" s="116">
        <f ca="1">IFERROR('Program Qtrly'!J$35*OFFSET('Prem Earn'!$A$5,MATCH($B$49,'Prem Earn'!$A$6:$A$12,0),MATCH($A56,'Prem Earn'!$B$5:$J$5,0)),0)</f>
        <v>0</v>
      </c>
      <c r="I56" s="116">
        <f ca="1">IFERROR('Program Qtrly'!K$35*OFFSET('Prem Earn'!$A$5,MATCH($B$49,'Prem Earn'!$A$6:$A$12,0),MATCH($A56,'Prem Earn'!$B$5:$J$5,0)),0)</f>
        <v>0</v>
      </c>
      <c r="J56" s="116">
        <f ca="1">IFERROR('Program Qtrly'!L$35*OFFSET('Prem Earn'!$A$5,MATCH($B$49,'Prem Earn'!$A$6:$A$12,0),MATCH($A56,'Prem Earn'!$B$5:$J$5,0)),0)</f>
        <v>0</v>
      </c>
      <c r="K56" s="116">
        <f ca="1">IFERROR('Program Qtrly'!M$35*OFFSET('Prem Earn'!$A$5,MATCH($B$49,'Prem Earn'!$A$6:$A$12,0),MATCH($A56,'Prem Earn'!$B$5:$J$5,0)),0)</f>
        <v>0</v>
      </c>
      <c r="L56" s="116">
        <f ca="1">IFERROR('Program Qtrly'!N$35*OFFSET('Prem Earn'!$A$5,MATCH($B$49,'Prem Earn'!$A$6:$A$12,0),MATCH($A56,'Prem Earn'!$B$5:$J$5,0)),0)</f>
        <v>0</v>
      </c>
      <c r="M56" s="116">
        <f ca="1">IFERROR('Program Qtrly'!O$35*OFFSET('Prem Earn'!$A$5,MATCH($B$49,'Prem Earn'!$A$6:$A$12,0),MATCH($A56,'Prem Earn'!$B$5:$J$5,0)),0)</f>
        <v>0</v>
      </c>
      <c r="N56" s="116">
        <f ca="1">IFERROR('Program Qtrly'!P$35*OFFSET('Prem Earn'!$A$5,MATCH($B$49,'Prem Earn'!$A$6:$A$12,0),MATCH($A56,'Prem Earn'!$B$5:$J$5,0)),0)</f>
        <v>0</v>
      </c>
      <c r="O56" s="116">
        <f ca="1">IFERROR('Program Qtrly'!Q$35*OFFSET('Prem Earn'!$A$5,MATCH($B$49,'Prem Earn'!$A$6:$A$12,0),MATCH($A56,'Prem Earn'!$B$5:$J$5,0)),0)</f>
        <v>0</v>
      </c>
      <c r="P56" s="116">
        <f ca="1">IFERROR('Program Qtrly'!R$35*OFFSET('Prem Earn'!$A$5,MATCH($B$49,'Prem Earn'!$A$6:$A$12,0),MATCH($A56,'Prem Earn'!$B$5:$J$5,0)),0)</f>
        <v>0</v>
      </c>
      <c r="Q56" s="116">
        <f ca="1">IFERROR('Program Qtrly'!S$35*OFFSET('Prem Earn'!$A$5,MATCH($B$49,'Prem Earn'!$A$6:$A$12,0),MATCH($A56,'Prem Earn'!$B$5:$J$5,0)),0)</f>
        <v>0</v>
      </c>
      <c r="R56" s="116">
        <f ca="1">IFERROR('Program Qtrly'!T$35*OFFSET('Prem Earn'!$A$5,MATCH($B$49,'Prem Earn'!$A$6:$A$12,0),MATCH($A56,'Prem Earn'!$B$5:$J$5,0)),0)</f>
        <v>0</v>
      </c>
      <c r="S56" s="116">
        <f ca="1">IFERROR('Program Qtrly'!U$35*OFFSET('Prem Earn'!$A$5,MATCH($B$49,'Prem Earn'!$A$6:$A$12,0),MATCH($A56,'Prem Earn'!$B$5:$J$5,0)),0)</f>
        <v>0</v>
      </c>
      <c r="T56" s="116">
        <f ca="1">IFERROR('Program Qtrly'!V$35*OFFSET('Prem Earn'!$A$5,MATCH($B$49,'Prem Earn'!$A$6:$A$12,0),MATCH($A56,'Prem Earn'!$B$5:$J$5,0)),0)</f>
        <v>0</v>
      </c>
      <c r="U56" s="116">
        <f ca="1">IFERROR('Program Qtrly'!W$35*OFFSET('Prem Earn'!$A$5,MATCH($B$49,'Prem Earn'!$A$6:$A$12,0),MATCH($A56,'Prem Earn'!$B$5:$J$5,0)),0)</f>
        <v>0</v>
      </c>
      <c r="W56" s="63">
        <f t="shared" si="31"/>
        <v>18</v>
      </c>
      <c r="X56" s="116">
        <f ca="1">IFERROR('Program Qtrly'!D$27*OFFSET('Prem Earn'!$A$5,MATCH($B$49,'Prem Earn'!$A$6:$A$12,0),MATCH($A56,'Prem Earn'!$B$5:$J$5,0)),0)</f>
        <v>0</v>
      </c>
      <c r="Y56" s="116">
        <f ca="1">IFERROR('Program Qtrly'!E$27*OFFSET('Prem Earn'!$A$5,MATCH($B$49,'Prem Earn'!$A$6:$A$12,0),MATCH($A56,'Prem Earn'!$B$5:$J$5,0)),0)</f>
        <v>0</v>
      </c>
      <c r="Z56" s="116">
        <f ca="1">IFERROR('Program Qtrly'!F$27*OFFSET('Prem Earn'!$A$5,MATCH($B$49,'Prem Earn'!$A$6:$A$12,0),MATCH($A56,'Prem Earn'!$B$5:$J$5,0)),0)</f>
        <v>0</v>
      </c>
      <c r="AA56" s="116">
        <f ca="1">IFERROR('Program Qtrly'!G$27*OFFSET('Prem Earn'!$A$5,MATCH($B$49,'Prem Earn'!$A$6:$A$12,0),MATCH($A56,'Prem Earn'!$B$5:$J$5,0)),0)</f>
        <v>0</v>
      </c>
      <c r="AB56" s="116">
        <f ca="1">IFERROR('Program Qtrly'!H$27*OFFSET('Prem Earn'!$A$5,MATCH($B$49,'Prem Earn'!$A$6:$A$12,0),MATCH($A56,'Prem Earn'!$B$5:$J$5,0)),0)</f>
        <v>0</v>
      </c>
      <c r="AC56" s="116">
        <f ca="1">IFERROR('Program Qtrly'!I$27*OFFSET('Prem Earn'!$A$5,MATCH($B$49,'Prem Earn'!$A$6:$A$12,0),MATCH($A56,'Prem Earn'!$B$5:$J$5,0)),0)</f>
        <v>0</v>
      </c>
      <c r="AD56" s="116">
        <f ca="1">IFERROR('Program Qtrly'!J$27*OFFSET('Prem Earn'!$A$5,MATCH($B$49,'Prem Earn'!$A$6:$A$12,0),MATCH($A56,'Prem Earn'!$B$5:$J$5,0)),0)</f>
        <v>0</v>
      </c>
      <c r="AE56" s="116">
        <f ca="1">IFERROR('Program Qtrly'!K$27*OFFSET('Prem Earn'!$A$5,MATCH($B$49,'Prem Earn'!$A$6:$A$12,0),MATCH($A56,'Prem Earn'!$B$5:$J$5,0)),0)</f>
        <v>0</v>
      </c>
      <c r="AF56" s="116">
        <f ca="1">IFERROR('Program Qtrly'!L$27*OFFSET('Prem Earn'!$A$5,MATCH($B$49,'Prem Earn'!$A$6:$A$12,0),MATCH($A56,'Prem Earn'!$B$5:$J$5,0)),0)</f>
        <v>0</v>
      </c>
      <c r="AG56" s="116">
        <f ca="1">IFERROR('Program Qtrly'!M$27*OFFSET('Prem Earn'!$A$5,MATCH($B$49,'Prem Earn'!$A$6:$A$12,0),MATCH($A56,'Prem Earn'!$B$5:$J$5,0)),0)</f>
        <v>0</v>
      </c>
      <c r="AH56" s="116">
        <f ca="1">IFERROR('Program Qtrly'!N$27*OFFSET('Prem Earn'!$A$5,MATCH($B$49,'Prem Earn'!$A$6:$A$12,0),MATCH($A56,'Prem Earn'!$B$5:$J$5,0)),0)</f>
        <v>0</v>
      </c>
      <c r="AI56" s="116">
        <f ca="1">IFERROR('Program Qtrly'!O$27*OFFSET('Prem Earn'!$A$5,MATCH($B$49,'Prem Earn'!$A$6:$A$12,0),MATCH($A56,'Prem Earn'!$B$5:$J$5,0)),0)</f>
        <v>0</v>
      </c>
      <c r="AJ56" s="116">
        <f ca="1">IFERROR('Program Qtrly'!P$27*OFFSET('Prem Earn'!$A$5,MATCH($B$49,'Prem Earn'!$A$6:$A$12,0),MATCH($A56,'Prem Earn'!$B$5:$J$5,0)),0)</f>
        <v>0</v>
      </c>
      <c r="AK56" s="116">
        <f ca="1">IFERROR('Program Qtrly'!Q$27*OFFSET('Prem Earn'!$A$5,MATCH($B$49,'Prem Earn'!$A$6:$A$12,0),MATCH($A56,'Prem Earn'!$B$5:$J$5,0)),0)</f>
        <v>0</v>
      </c>
      <c r="AL56" s="116">
        <f ca="1">IFERROR('Program Qtrly'!R$27*OFFSET('Prem Earn'!$A$5,MATCH($B$49,'Prem Earn'!$A$6:$A$12,0),MATCH($A56,'Prem Earn'!$B$5:$J$5,0)),0)</f>
        <v>0</v>
      </c>
      <c r="AM56" s="116">
        <f ca="1">IFERROR('Program Qtrly'!S$27*OFFSET('Prem Earn'!$A$5,MATCH($B$49,'Prem Earn'!$A$6:$A$12,0),MATCH($A56,'Prem Earn'!$B$5:$J$5,0)),0)</f>
        <v>0</v>
      </c>
      <c r="AN56" s="116">
        <f ca="1">IFERROR('Program Qtrly'!T$27*OFFSET('Prem Earn'!$A$5,MATCH($B$49,'Prem Earn'!$A$6:$A$12,0),MATCH($A56,'Prem Earn'!$B$5:$J$5,0)),0)</f>
        <v>0</v>
      </c>
      <c r="AO56" s="116">
        <f ca="1">IFERROR('Program Qtrly'!U$27*OFFSET('Prem Earn'!$A$5,MATCH($B$49,'Prem Earn'!$A$6:$A$12,0),MATCH($A56,'Prem Earn'!$B$5:$J$5,0)),0)</f>
        <v>0</v>
      </c>
      <c r="AP56" s="116">
        <f ca="1">IFERROR('Program Qtrly'!V$27*OFFSET('Prem Earn'!$A$5,MATCH($B$49,'Prem Earn'!$A$6:$A$12,0),MATCH($A56,'Prem Earn'!$B$5:$J$5,0)),0)</f>
        <v>0</v>
      </c>
      <c r="AQ56" s="116">
        <f ca="1">IFERROR('Program Qtrly'!W$27*OFFSET('Prem Earn'!$A$5,MATCH($B$49,'Prem Earn'!$A$6:$A$12,0),MATCH($A56,'Prem Earn'!$B$5:$J$5,0)),0)</f>
        <v>0</v>
      </c>
    </row>
    <row r="57" spans="1:43" ht="15" customHeight="1" x14ac:dyDescent="0.45">
      <c r="A57" s="63">
        <f t="shared" si="30"/>
        <v>21</v>
      </c>
      <c r="B57" s="116">
        <f ca="1">IFERROR('Program Qtrly'!D$35*OFFSET('Prem Earn'!$A$5,MATCH($B$49,'Prem Earn'!$A$6:$A$12,0),MATCH($A57,'Prem Earn'!$B$5:$J$5,0)),0)</f>
        <v>0</v>
      </c>
      <c r="C57" s="116">
        <f ca="1">IFERROR('Program Qtrly'!E$35*OFFSET('Prem Earn'!$A$5,MATCH($B$49,'Prem Earn'!$A$6:$A$12,0),MATCH($A57,'Prem Earn'!$B$5:$J$5,0)),0)</f>
        <v>0</v>
      </c>
      <c r="D57" s="116">
        <f ca="1">IFERROR('Program Qtrly'!F$35*OFFSET('Prem Earn'!$A$5,MATCH($B$49,'Prem Earn'!$A$6:$A$12,0),MATCH($A57,'Prem Earn'!$B$5:$J$5,0)),0)</f>
        <v>0</v>
      </c>
      <c r="E57" s="116">
        <f ca="1">IFERROR('Program Qtrly'!G$35*OFFSET('Prem Earn'!$A$5,MATCH($B$49,'Prem Earn'!$A$6:$A$12,0),MATCH($A57,'Prem Earn'!$B$5:$J$5,0)),0)</f>
        <v>0</v>
      </c>
      <c r="F57" s="116">
        <f ca="1">IFERROR('Program Qtrly'!H$35*OFFSET('Prem Earn'!$A$5,MATCH($B$49,'Prem Earn'!$A$6:$A$12,0),MATCH($A57,'Prem Earn'!$B$5:$J$5,0)),0)</f>
        <v>0</v>
      </c>
      <c r="G57" s="116">
        <f ca="1">IFERROR('Program Qtrly'!I$35*OFFSET('Prem Earn'!$A$5,MATCH($B$49,'Prem Earn'!$A$6:$A$12,0),MATCH($A57,'Prem Earn'!$B$5:$J$5,0)),0)</f>
        <v>0</v>
      </c>
      <c r="H57" s="116">
        <f ca="1">IFERROR('Program Qtrly'!J$35*OFFSET('Prem Earn'!$A$5,MATCH($B$49,'Prem Earn'!$A$6:$A$12,0),MATCH($A57,'Prem Earn'!$B$5:$J$5,0)),0)</f>
        <v>0</v>
      </c>
      <c r="I57" s="116">
        <f ca="1">IFERROR('Program Qtrly'!K$35*OFFSET('Prem Earn'!$A$5,MATCH($B$49,'Prem Earn'!$A$6:$A$12,0),MATCH($A57,'Prem Earn'!$B$5:$J$5,0)),0)</f>
        <v>0</v>
      </c>
      <c r="J57" s="116">
        <f ca="1">IFERROR('Program Qtrly'!L$35*OFFSET('Prem Earn'!$A$5,MATCH($B$49,'Prem Earn'!$A$6:$A$12,0),MATCH($A57,'Prem Earn'!$B$5:$J$5,0)),0)</f>
        <v>0</v>
      </c>
      <c r="K57" s="116">
        <f ca="1">IFERROR('Program Qtrly'!M$35*OFFSET('Prem Earn'!$A$5,MATCH($B$49,'Prem Earn'!$A$6:$A$12,0),MATCH($A57,'Prem Earn'!$B$5:$J$5,0)),0)</f>
        <v>0</v>
      </c>
      <c r="L57" s="116">
        <f ca="1">IFERROR('Program Qtrly'!N$35*OFFSET('Prem Earn'!$A$5,MATCH($B$49,'Prem Earn'!$A$6:$A$12,0),MATCH($A57,'Prem Earn'!$B$5:$J$5,0)),0)</f>
        <v>0</v>
      </c>
      <c r="M57" s="116">
        <f ca="1">IFERROR('Program Qtrly'!O$35*OFFSET('Prem Earn'!$A$5,MATCH($B$49,'Prem Earn'!$A$6:$A$12,0),MATCH($A57,'Prem Earn'!$B$5:$J$5,0)),0)</f>
        <v>0</v>
      </c>
      <c r="N57" s="116">
        <f ca="1">IFERROR('Program Qtrly'!P$35*OFFSET('Prem Earn'!$A$5,MATCH($B$49,'Prem Earn'!$A$6:$A$12,0),MATCH($A57,'Prem Earn'!$B$5:$J$5,0)),0)</f>
        <v>0</v>
      </c>
      <c r="O57" s="116">
        <f ca="1">IFERROR('Program Qtrly'!Q$35*OFFSET('Prem Earn'!$A$5,MATCH($B$49,'Prem Earn'!$A$6:$A$12,0),MATCH($A57,'Prem Earn'!$B$5:$J$5,0)),0)</f>
        <v>0</v>
      </c>
      <c r="P57" s="116">
        <f ca="1">IFERROR('Program Qtrly'!R$35*OFFSET('Prem Earn'!$A$5,MATCH($B$49,'Prem Earn'!$A$6:$A$12,0),MATCH($A57,'Prem Earn'!$B$5:$J$5,0)),0)</f>
        <v>0</v>
      </c>
      <c r="Q57" s="116">
        <f ca="1">IFERROR('Program Qtrly'!S$35*OFFSET('Prem Earn'!$A$5,MATCH($B$49,'Prem Earn'!$A$6:$A$12,0),MATCH($A57,'Prem Earn'!$B$5:$J$5,0)),0)</f>
        <v>0</v>
      </c>
      <c r="R57" s="116">
        <f ca="1">IFERROR('Program Qtrly'!T$35*OFFSET('Prem Earn'!$A$5,MATCH($B$49,'Prem Earn'!$A$6:$A$12,0),MATCH($A57,'Prem Earn'!$B$5:$J$5,0)),0)</f>
        <v>0</v>
      </c>
      <c r="S57" s="116">
        <f ca="1">IFERROR('Program Qtrly'!U$35*OFFSET('Prem Earn'!$A$5,MATCH($B$49,'Prem Earn'!$A$6:$A$12,0),MATCH($A57,'Prem Earn'!$B$5:$J$5,0)),0)</f>
        <v>0</v>
      </c>
      <c r="T57" s="116">
        <f ca="1">IFERROR('Program Qtrly'!V$35*OFFSET('Prem Earn'!$A$5,MATCH($B$49,'Prem Earn'!$A$6:$A$12,0),MATCH($A57,'Prem Earn'!$B$5:$J$5,0)),0)</f>
        <v>0</v>
      </c>
      <c r="U57" s="116">
        <f ca="1">IFERROR('Program Qtrly'!W$35*OFFSET('Prem Earn'!$A$5,MATCH($B$49,'Prem Earn'!$A$6:$A$12,0),MATCH($A57,'Prem Earn'!$B$5:$J$5,0)),0)</f>
        <v>0</v>
      </c>
      <c r="W57" s="63">
        <f t="shared" si="31"/>
        <v>21</v>
      </c>
      <c r="X57" s="116">
        <f ca="1">IFERROR('Program Qtrly'!D$27*OFFSET('Prem Earn'!$A$5,MATCH($B$49,'Prem Earn'!$A$6:$A$12,0),MATCH($A57,'Prem Earn'!$B$5:$J$5,0)),0)</f>
        <v>0</v>
      </c>
      <c r="Y57" s="116">
        <f ca="1">IFERROR('Program Qtrly'!E$27*OFFSET('Prem Earn'!$A$5,MATCH($B$49,'Prem Earn'!$A$6:$A$12,0),MATCH($A57,'Prem Earn'!$B$5:$J$5,0)),0)</f>
        <v>0</v>
      </c>
      <c r="Z57" s="116">
        <f ca="1">IFERROR('Program Qtrly'!F$27*OFFSET('Prem Earn'!$A$5,MATCH($B$49,'Prem Earn'!$A$6:$A$12,0),MATCH($A57,'Prem Earn'!$B$5:$J$5,0)),0)</f>
        <v>0</v>
      </c>
      <c r="AA57" s="116">
        <f ca="1">IFERROR('Program Qtrly'!G$27*OFFSET('Prem Earn'!$A$5,MATCH($B$49,'Prem Earn'!$A$6:$A$12,0),MATCH($A57,'Prem Earn'!$B$5:$J$5,0)),0)</f>
        <v>0</v>
      </c>
      <c r="AB57" s="116">
        <f ca="1">IFERROR('Program Qtrly'!H$27*OFFSET('Prem Earn'!$A$5,MATCH($B$49,'Prem Earn'!$A$6:$A$12,0),MATCH($A57,'Prem Earn'!$B$5:$J$5,0)),0)</f>
        <v>0</v>
      </c>
      <c r="AC57" s="116">
        <f ca="1">IFERROR('Program Qtrly'!I$27*OFFSET('Prem Earn'!$A$5,MATCH($B$49,'Prem Earn'!$A$6:$A$12,0),MATCH($A57,'Prem Earn'!$B$5:$J$5,0)),0)</f>
        <v>0</v>
      </c>
      <c r="AD57" s="116">
        <f ca="1">IFERROR('Program Qtrly'!J$27*OFFSET('Prem Earn'!$A$5,MATCH($B$49,'Prem Earn'!$A$6:$A$12,0),MATCH($A57,'Prem Earn'!$B$5:$J$5,0)),0)</f>
        <v>0</v>
      </c>
      <c r="AE57" s="116">
        <f ca="1">IFERROR('Program Qtrly'!K$27*OFFSET('Prem Earn'!$A$5,MATCH($B$49,'Prem Earn'!$A$6:$A$12,0),MATCH($A57,'Prem Earn'!$B$5:$J$5,0)),0)</f>
        <v>0</v>
      </c>
      <c r="AF57" s="116">
        <f ca="1">IFERROR('Program Qtrly'!L$27*OFFSET('Prem Earn'!$A$5,MATCH($B$49,'Prem Earn'!$A$6:$A$12,0),MATCH($A57,'Prem Earn'!$B$5:$J$5,0)),0)</f>
        <v>0</v>
      </c>
      <c r="AG57" s="116">
        <f ca="1">IFERROR('Program Qtrly'!M$27*OFFSET('Prem Earn'!$A$5,MATCH($B$49,'Prem Earn'!$A$6:$A$12,0),MATCH($A57,'Prem Earn'!$B$5:$J$5,0)),0)</f>
        <v>0</v>
      </c>
      <c r="AH57" s="116">
        <f ca="1">IFERROR('Program Qtrly'!N$27*OFFSET('Prem Earn'!$A$5,MATCH($B$49,'Prem Earn'!$A$6:$A$12,0),MATCH($A57,'Prem Earn'!$B$5:$J$5,0)),0)</f>
        <v>0</v>
      </c>
      <c r="AI57" s="116">
        <f ca="1">IFERROR('Program Qtrly'!O$27*OFFSET('Prem Earn'!$A$5,MATCH($B$49,'Prem Earn'!$A$6:$A$12,0),MATCH($A57,'Prem Earn'!$B$5:$J$5,0)),0)</f>
        <v>0</v>
      </c>
      <c r="AJ57" s="116">
        <f ca="1">IFERROR('Program Qtrly'!P$27*OFFSET('Prem Earn'!$A$5,MATCH($B$49,'Prem Earn'!$A$6:$A$12,0),MATCH($A57,'Prem Earn'!$B$5:$J$5,0)),0)</f>
        <v>0</v>
      </c>
      <c r="AK57" s="116">
        <f ca="1">IFERROR('Program Qtrly'!Q$27*OFFSET('Prem Earn'!$A$5,MATCH($B$49,'Prem Earn'!$A$6:$A$12,0),MATCH($A57,'Prem Earn'!$B$5:$J$5,0)),0)</f>
        <v>0</v>
      </c>
      <c r="AL57" s="116">
        <f ca="1">IFERROR('Program Qtrly'!R$27*OFFSET('Prem Earn'!$A$5,MATCH($B$49,'Prem Earn'!$A$6:$A$12,0),MATCH($A57,'Prem Earn'!$B$5:$J$5,0)),0)</f>
        <v>0</v>
      </c>
      <c r="AM57" s="116">
        <f ca="1">IFERROR('Program Qtrly'!S$27*OFFSET('Prem Earn'!$A$5,MATCH($B$49,'Prem Earn'!$A$6:$A$12,0),MATCH($A57,'Prem Earn'!$B$5:$J$5,0)),0)</f>
        <v>0</v>
      </c>
      <c r="AN57" s="116">
        <f ca="1">IFERROR('Program Qtrly'!T$27*OFFSET('Prem Earn'!$A$5,MATCH($B$49,'Prem Earn'!$A$6:$A$12,0),MATCH($A57,'Prem Earn'!$B$5:$J$5,0)),0)</f>
        <v>0</v>
      </c>
      <c r="AO57" s="116">
        <f ca="1">IFERROR('Program Qtrly'!U$27*OFFSET('Prem Earn'!$A$5,MATCH($B$49,'Prem Earn'!$A$6:$A$12,0),MATCH($A57,'Prem Earn'!$B$5:$J$5,0)),0)</f>
        <v>0</v>
      </c>
      <c r="AP57" s="116">
        <f ca="1">IFERROR('Program Qtrly'!V$27*OFFSET('Prem Earn'!$A$5,MATCH($B$49,'Prem Earn'!$A$6:$A$12,0),MATCH($A57,'Prem Earn'!$B$5:$J$5,0)),0)</f>
        <v>0</v>
      </c>
      <c r="AQ57" s="116">
        <f ca="1">IFERROR('Program Qtrly'!W$27*OFFSET('Prem Earn'!$A$5,MATCH($B$49,'Prem Earn'!$A$6:$A$12,0),MATCH($A57,'Prem Earn'!$B$5:$J$5,0)),0)</f>
        <v>0</v>
      </c>
    </row>
    <row r="58" spans="1:43" ht="15" customHeight="1" x14ac:dyDescent="0.45">
      <c r="A58" s="63">
        <f t="shared" si="30"/>
        <v>24</v>
      </c>
      <c r="B58" s="116">
        <f ca="1">IFERROR('Program Qtrly'!D$35*OFFSET('Prem Earn'!$A$5,MATCH($B$49,'Prem Earn'!$A$6:$A$12,0),MATCH($A58,'Prem Earn'!$B$5:$J$5,0)),0)</f>
        <v>0</v>
      </c>
      <c r="C58" s="116">
        <f ca="1">IFERROR('Program Qtrly'!E$35*OFFSET('Prem Earn'!$A$5,MATCH($B$49,'Prem Earn'!$A$6:$A$12,0),MATCH($A58,'Prem Earn'!$B$5:$J$5,0)),0)</f>
        <v>0</v>
      </c>
      <c r="D58" s="116">
        <f ca="1">IFERROR('Program Qtrly'!F$35*OFFSET('Prem Earn'!$A$5,MATCH($B$49,'Prem Earn'!$A$6:$A$12,0),MATCH($A58,'Prem Earn'!$B$5:$J$5,0)),0)</f>
        <v>0</v>
      </c>
      <c r="E58" s="116">
        <f ca="1">IFERROR('Program Qtrly'!G$35*OFFSET('Prem Earn'!$A$5,MATCH($B$49,'Prem Earn'!$A$6:$A$12,0),MATCH($A58,'Prem Earn'!$B$5:$J$5,0)),0)</f>
        <v>0</v>
      </c>
      <c r="F58" s="116">
        <f ca="1">IFERROR('Program Qtrly'!H$35*OFFSET('Prem Earn'!$A$5,MATCH($B$49,'Prem Earn'!$A$6:$A$12,0),MATCH($A58,'Prem Earn'!$B$5:$J$5,0)),0)</f>
        <v>0</v>
      </c>
      <c r="G58" s="116">
        <f ca="1">IFERROR('Program Qtrly'!I$35*OFFSET('Prem Earn'!$A$5,MATCH($B$49,'Prem Earn'!$A$6:$A$12,0),MATCH($A58,'Prem Earn'!$B$5:$J$5,0)),0)</f>
        <v>0</v>
      </c>
      <c r="H58" s="116">
        <f ca="1">IFERROR('Program Qtrly'!J$35*OFFSET('Prem Earn'!$A$5,MATCH($B$49,'Prem Earn'!$A$6:$A$12,0),MATCH($A58,'Prem Earn'!$B$5:$J$5,0)),0)</f>
        <v>0</v>
      </c>
      <c r="I58" s="116">
        <f ca="1">IFERROR('Program Qtrly'!K$35*OFFSET('Prem Earn'!$A$5,MATCH($B$49,'Prem Earn'!$A$6:$A$12,0),MATCH($A58,'Prem Earn'!$B$5:$J$5,0)),0)</f>
        <v>0</v>
      </c>
      <c r="J58" s="116">
        <f ca="1">IFERROR('Program Qtrly'!L$35*OFFSET('Prem Earn'!$A$5,MATCH($B$49,'Prem Earn'!$A$6:$A$12,0),MATCH($A58,'Prem Earn'!$B$5:$J$5,0)),0)</f>
        <v>0</v>
      </c>
      <c r="K58" s="116">
        <f ca="1">IFERROR('Program Qtrly'!M$35*OFFSET('Prem Earn'!$A$5,MATCH($B$49,'Prem Earn'!$A$6:$A$12,0),MATCH($A58,'Prem Earn'!$B$5:$J$5,0)),0)</f>
        <v>0</v>
      </c>
      <c r="L58" s="116">
        <f ca="1">IFERROR('Program Qtrly'!N$35*OFFSET('Prem Earn'!$A$5,MATCH($B$49,'Prem Earn'!$A$6:$A$12,0),MATCH($A58,'Prem Earn'!$B$5:$J$5,0)),0)</f>
        <v>0</v>
      </c>
      <c r="M58" s="116">
        <f ca="1">IFERROR('Program Qtrly'!O$35*OFFSET('Prem Earn'!$A$5,MATCH($B$49,'Prem Earn'!$A$6:$A$12,0),MATCH($A58,'Prem Earn'!$B$5:$J$5,0)),0)</f>
        <v>0</v>
      </c>
      <c r="N58" s="116">
        <f ca="1">IFERROR('Program Qtrly'!P$35*OFFSET('Prem Earn'!$A$5,MATCH($B$49,'Prem Earn'!$A$6:$A$12,0),MATCH($A58,'Prem Earn'!$B$5:$J$5,0)),0)</f>
        <v>0</v>
      </c>
      <c r="O58" s="116">
        <f ca="1">IFERROR('Program Qtrly'!Q$35*OFFSET('Prem Earn'!$A$5,MATCH($B$49,'Prem Earn'!$A$6:$A$12,0),MATCH($A58,'Prem Earn'!$B$5:$J$5,0)),0)</f>
        <v>0</v>
      </c>
      <c r="P58" s="116">
        <f ca="1">IFERROR('Program Qtrly'!R$35*OFFSET('Prem Earn'!$A$5,MATCH($B$49,'Prem Earn'!$A$6:$A$12,0),MATCH($A58,'Prem Earn'!$B$5:$J$5,0)),0)</f>
        <v>0</v>
      </c>
      <c r="Q58" s="116">
        <f ca="1">IFERROR('Program Qtrly'!S$35*OFFSET('Prem Earn'!$A$5,MATCH($B$49,'Prem Earn'!$A$6:$A$12,0),MATCH($A58,'Prem Earn'!$B$5:$J$5,0)),0)</f>
        <v>0</v>
      </c>
      <c r="R58" s="116">
        <f ca="1">IFERROR('Program Qtrly'!T$35*OFFSET('Prem Earn'!$A$5,MATCH($B$49,'Prem Earn'!$A$6:$A$12,0),MATCH($A58,'Prem Earn'!$B$5:$J$5,0)),0)</f>
        <v>0</v>
      </c>
      <c r="S58" s="116">
        <f ca="1">IFERROR('Program Qtrly'!U$35*OFFSET('Prem Earn'!$A$5,MATCH($B$49,'Prem Earn'!$A$6:$A$12,0),MATCH($A58,'Prem Earn'!$B$5:$J$5,0)),0)</f>
        <v>0</v>
      </c>
      <c r="T58" s="116">
        <f ca="1">IFERROR('Program Qtrly'!V$35*OFFSET('Prem Earn'!$A$5,MATCH($B$49,'Prem Earn'!$A$6:$A$12,0),MATCH($A58,'Prem Earn'!$B$5:$J$5,0)),0)</f>
        <v>0</v>
      </c>
      <c r="U58" s="116">
        <f ca="1">IFERROR('Program Qtrly'!W$35*OFFSET('Prem Earn'!$A$5,MATCH($B$49,'Prem Earn'!$A$6:$A$12,0),MATCH($A58,'Prem Earn'!$B$5:$J$5,0)),0)</f>
        <v>0</v>
      </c>
      <c r="W58" s="63">
        <f t="shared" si="31"/>
        <v>24</v>
      </c>
      <c r="X58" s="116">
        <f ca="1">IFERROR('Program Qtrly'!D$27*OFFSET('Prem Earn'!$A$5,MATCH($B$49,'Prem Earn'!$A$6:$A$12,0),MATCH($A58,'Prem Earn'!$B$5:$J$5,0)),0)</f>
        <v>0</v>
      </c>
      <c r="Y58" s="116">
        <f ca="1">IFERROR('Program Qtrly'!E$27*OFFSET('Prem Earn'!$A$5,MATCH($B$49,'Prem Earn'!$A$6:$A$12,0),MATCH($A58,'Prem Earn'!$B$5:$J$5,0)),0)</f>
        <v>0</v>
      </c>
      <c r="Z58" s="116">
        <f ca="1">IFERROR('Program Qtrly'!F$27*OFFSET('Prem Earn'!$A$5,MATCH($B$49,'Prem Earn'!$A$6:$A$12,0),MATCH($A58,'Prem Earn'!$B$5:$J$5,0)),0)</f>
        <v>0</v>
      </c>
      <c r="AA58" s="116">
        <f ca="1">IFERROR('Program Qtrly'!G$27*OFFSET('Prem Earn'!$A$5,MATCH($B$49,'Prem Earn'!$A$6:$A$12,0),MATCH($A58,'Prem Earn'!$B$5:$J$5,0)),0)</f>
        <v>0</v>
      </c>
      <c r="AB58" s="116">
        <f ca="1">IFERROR('Program Qtrly'!H$27*OFFSET('Prem Earn'!$A$5,MATCH($B$49,'Prem Earn'!$A$6:$A$12,0),MATCH($A58,'Prem Earn'!$B$5:$J$5,0)),0)</f>
        <v>0</v>
      </c>
      <c r="AC58" s="116">
        <f ca="1">IFERROR('Program Qtrly'!I$27*OFFSET('Prem Earn'!$A$5,MATCH($B$49,'Prem Earn'!$A$6:$A$12,0),MATCH($A58,'Prem Earn'!$B$5:$J$5,0)),0)</f>
        <v>0</v>
      </c>
      <c r="AD58" s="116">
        <f ca="1">IFERROR('Program Qtrly'!J$27*OFFSET('Prem Earn'!$A$5,MATCH($B$49,'Prem Earn'!$A$6:$A$12,0),MATCH($A58,'Prem Earn'!$B$5:$J$5,0)),0)</f>
        <v>0</v>
      </c>
      <c r="AE58" s="116">
        <f ca="1">IFERROR('Program Qtrly'!K$27*OFFSET('Prem Earn'!$A$5,MATCH($B$49,'Prem Earn'!$A$6:$A$12,0),MATCH($A58,'Prem Earn'!$B$5:$J$5,0)),0)</f>
        <v>0</v>
      </c>
      <c r="AF58" s="116">
        <f ca="1">IFERROR('Program Qtrly'!L$27*OFFSET('Prem Earn'!$A$5,MATCH($B$49,'Prem Earn'!$A$6:$A$12,0),MATCH($A58,'Prem Earn'!$B$5:$J$5,0)),0)</f>
        <v>0</v>
      </c>
      <c r="AG58" s="116">
        <f ca="1">IFERROR('Program Qtrly'!M$27*OFFSET('Prem Earn'!$A$5,MATCH($B$49,'Prem Earn'!$A$6:$A$12,0),MATCH($A58,'Prem Earn'!$B$5:$J$5,0)),0)</f>
        <v>0</v>
      </c>
      <c r="AH58" s="116">
        <f ca="1">IFERROR('Program Qtrly'!N$27*OFFSET('Prem Earn'!$A$5,MATCH($B$49,'Prem Earn'!$A$6:$A$12,0),MATCH($A58,'Prem Earn'!$B$5:$J$5,0)),0)</f>
        <v>0</v>
      </c>
      <c r="AI58" s="116">
        <f ca="1">IFERROR('Program Qtrly'!O$27*OFFSET('Prem Earn'!$A$5,MATCH($B$49,'Prem Earn'!$A$6:$A$12,0),MATCH($A58,'Prem Earn'!$B$5:$J$5,0)),0)</f>
        <v>0</v>
      </c>
      <c r="AJ58" s="116">
        <f ca="1">IFERROR('Program Qtrly'!P$27*OFFSET('Prem Earn'!$A$5,MATCH($B$49,'Prem Earn'!$A$6:$A$12,0),MATCH($A58,'Prem Earn'!$B$5:$J$5,0)),0)</f>
        <v>0</v>
      </c>
      <c r="AK58" s="116">
        <f ca="1">IFERROR('Program Qtrly'!Q$27*OFFSET('Prem Earn'!$A$5,MATCH($B$49,'Prem Earn'!$A$6:$A$12,0),MATCH($A58,'Prem Earn'!$B$5:$J$5,0)),0)</f>
        <v>0</v>
      </c>
      <c r="AL58" s="116">
        <f ca="1">IFERROR('Program Qtrly'!R$27*OFFSET('Prem Earn'!$A$5,MATCH($B$49,'Prem Earn'!$A$6:$A$12,0),MATCH($A58,'Prem Earn'!$B$5:$J$5,0)),0)</f>
        <v>0</v>
      </c>
      <c r="AM58" s="116">
        <f ca="1">IFERROR('Program Qtrly'!S$27*OFFSET('Prem Earn'!$A$5,MATCH($B$49,'Prem Earn'!$A$6:$A$12,0),MATCH($A58,'Prem Earn'!$B$5:$J$5,0)),0)</f>
        <v>0</v>
      </c>
      <c r="AN58" s="116">
        <f ca="1">IFERROR('Program Qtrly'!T$27*OFFSET('Prem Earn'!$A$5,MATCH($B$49,'Prem Earn'!$A$6:$A$12,0),MATCH($A58,'Prem Earn'!$B$5:$J$5,0)),0)</f>
        <v>0</v>
      </c>
      <c r="AO58" s="116">
        <f ca="1">IFERROR('Program Qtrly'!U$27*OFFSET('Prem Earn'!$A$5,MATCH($B$49,'Prem Earn'!$A$6:$A$12,0),MATCH($A58,'Prem Earn'!$B$5:$J$5,0)),0)</f>
        <v>0</v>
      </c>
      <c r="AP58" s="116">
        <f ca="1">IFERROR('Program Qtrly'!V$27*OFFSET('Prem Earn'!$A$5,MATCH($B$49,'Prem Earn'!$A$6:$A$12,0),MATCH($A58,'Prem Earn'!$B$5:$J$5,0)),0)</f>
        <v>0</v>
      </c>
      <c r="AQ58" s="116">
        <f ca="1">IFERROR('Program Qtrly'!W$27*OFFSET('Prem Earn'!$A$5,MATCH($B$49,'Prem Earn'!$A$6:$A$12,0),MATCH($A58,'Prem Earn'!$B$5:$J$5,0)),0)</f>
        <v>0</v>
      </c>
    </row>
    <row r="59" spans="1:43" ht="15" customHeight="1" x14ac:dyDescent="0.45">
      <c r="A59" s="63">
        <f t="shared" si="30"/>
        <v>27</v>
      </c>
      <c r="B59" s="116">
        <f ca="1">IFERROR('Program Qtrly'!D$35*OFFSET('Prem Earn'!$A$5,MATCH($B$49,'Prem Earn'!$A$6:$A$12,0),MATCH($A59,'Prem Earn'!$B$5:$J$5,0)),0)</f>
        <v>0</v>
      </c>
      <c r="C59" s="116">
        <f ca="1">IFERROR('Program Qtrly'!E$35*OFFSET('Prem Earn'!$A$5,MATCH($B$49,'Prem Earn'!$A$6:$A$12,0),MATCH($A59,'Prem Earn'!$B$5:$J$5,0)),0)</f>
        <v>0</v>
      </c>
      <c r="D59" s="116">
        <f ca="1">IFERROR('Program Qtrly'!F$35*OFFSET('Prem Earn'!$A$5,MATCH($B$49,'Prem Earn'!$A$6:$A$12,0),MATCH($A59,'Prem Earn'!$B$5:$J$5,0)),0)</f>
        <v>0</v>
      </c>
      <c r="E59" s="116">
        <f ca="1">IFERROR('Program Qtrly'!G$35*OFFSET('Prem Earn'!$A$5,MATCH($B$49,'Prem Earn'!$A$6:$A$12,0),MATCH($A59,'Prem Earn'!$B$5:$J$5,0)),0)</f>
        <v>0</v>
      </c>
      <c r="F59" s="116">
        <f ca="1">IFERROR('Program Qtrly'!H$35*OFFSET('Prem Earn'!$A$5,MATCH($B$49,'Prem Earn'!$A$6:$A$12,0),MATCH($A59,'Prem Earn'!$B$5:$J$5,0)),0)</f>
        <v>0</v>
      </c>
      <c r="G59" s="116">
        <f ca="1">IFERROR('Program Qtrly'!I$35*OFFSET('Prem Earn'!$A$5,MATCH($B$49,'Prem Earn'!$A$6:$A$12,0),MATCH($A59,'Prem Earn'!$B$5:$J$5,0)),0)</f>
        <v>0</v>
      </c>
      <c r="H59" s="116">
        <f ca="1">IFERROR('Program Qtrly'!J$35*OFFSET('Prem Earn'!$A$5,MATCH($B$49,'Prem Earn'!$A$6:$A$12,0),MATCH($A59,'Prem Earn'!$B$5:$J$5,0)),0)</f>
        <v>0</v>
      </c>
      <c r="I59" s="116">
        <f ca="1">IFERROR('Program Qtrly'!K$35*OFFSET('Prem Earn'!$A$5,MATCH($B$49,'Prem Earn'!$A$6:$A$12,0),MATCH($A59,'Prem Earn'!$B$5:$J$5,0)),0)</f>
        <v>0</v>
      </c>
      <c r="J59" s="116">
        <f ca="1">IFERROR('Program Qtrly'!L$35*OFFSET('Prem Earn'!$A$5,MATCH($B$49,'Prem Earn'!$A$6:$A$12,0),MATCH($A59,'Prem Earn'!$B$5:$J$5,0)),0)</f>
        <v>0</v>
      </c>
      <c r="K59" s="116">
        <f ca="1">IFERROR('Program Qtrly'!M$35*OFFSET('Prem Earn'!$A$5,MATCH($B$49,'Prem Earn'!$A$6:$A$12,0),MATCH($A59,'Prem Earn'!$B$5:$J$5,0)),0)</f>
        <v>0</v>
      </c>
      <c r="L59" s="116">
        <f ca="1">IFERROR('Program Qtrly'!N$35*OFFSET('Prem Earn'!$A$5,MATCH($B$49,'Prem Earn'!$A$6:$A$12,0),MATCH($A59,'Prem Earn'!$B$5:$J$5,0)),0)</f>
        <v>0</v>
      </c>
      <c r="M59" s="116">
        <f ca="1">IFERROR('Program Qtrly'!O$35*OFFSET('Prem Earn'!$A$5,MATCH($B$49,'Prem Earn'!$A$6:$A$12,0),MATCH($A59,'Prem Earn'!$B$5:$J$5,0)),0)</f>
        <v>0</v>
      </c>
      <c r="N59" s="116">
        <f ca="1">IFERROR('Program Qtrly'!P$35*OFFSET('Prem Earn'!$A$5,MATCH($B$49,'Prem Earn'!$A$6:$A$12,0),MATCH($A59,'Prem Earn'!$B$5:$J$5,0)),0)</f>
        <v>0</v>
      </c>
      <c r="O59" s="116">
        <f ca="1">IFERROR('Program Qtrly'!Q$35*OFFSET('Prem Earn'!$A$5,MATCH($B$49,'Prem Earn'!$A$6:$A$12,0),MATCH($A59,'Prem Earn'!$B$5:$J$5,0)),0)</f>
        <v>0</v>
      </c>
      <c r="P59" s="116">
        <f ca="1">IFERROR('Program Qtrly'!R$35*OFFSET('Prem Earn'!$A$5,MATCH($B$49,'Prem Earn'!$A$6:$A$12,0),MATCH($A59,'Prem Earn'!$B$5:$J$5,0)),0)</f>
        <v>0</v>
      </c>
      <c r="Q59" s="116">
        <f ca="1">IFERROR('Program Qtrly'!S$35*OFFSET('Prem Earn'!$A$5,MATCH($B$49,'Prem Earn'!$A$6:$A$12,0),MATCH($A59,'Prem Earn'!$B$5:$J$5,0)),0)</f>
        <v>0</v>
      </c>
      <c r="R59" s="116">
        <f ca="1">IFERROR('Program Qtrly'!T$35*OFFSET('Prem Earn'!$A$5,MATCH($B$49,'Prem Earn'!$A$6:$A$12,0),MATCH($A59,'Prem Earn'!$B$5:$J$5,0)),0)</f>
        <v>0</v>
      </c>
      <c r="S59" s="116">
        <f ca="1">IFERROR('Program Qtrly'!U$35*OFFSET('Prem Earn'!$A$5,MATCH($B$49,'Prem Earn'!$A$6:$A$12,0),MATCH($A59,'Prem Earn'!$B$5:$J$5,0)),0)</f>
        <v>0</v>
      </c>
      <c r="T59" s="116">
        <f ca="1">IFERROR('Program Qtrly'!V$35*OFFSET('Prem Earn'!$A$5,MATCH($B$49,'Prem Earn'!$A$6:$A$12,0),MATCH($A59,'Prem Earn'!$B$5:$J$5,0)),0)</f>
        <v>0</v>
      </c>
      <c r="U59" s="116">
        <f ca="1">IFERROR('Program Qtrly'!W$35*OFFSET('Prem Earn'!$A$5,MATCH($B$49,'Prem Earn'!$A$6:$A$12,0),MATCH($A59,'Prem Earn'!$B$5:$J$5,0)),0)</f>
        <v>0</v>
      </c>
      <c r="W59" s="63">
        <f t="shared" si="31"/>
        <v>27</v>
      </c>
      <c r="X59" s="116">
        <f ca="1">IFERROR('Program Qtrly'!D$27*OFFSET('Prem Earn'!$A$5,MATCH($B$49,'Prem Earn'!$A$6:$A$12,0),MATCH($A59,'Prem Earn'!$B$5:$J$5,0)),0)</f>
        <v>0</v>
      </c>
      <c r="Y59" s="116">
        <f ca="1">IFERROR('Program Qtrly'!E$27*OFFSET('Prem Earn'!$A$5,MATCH($B$49,'Prem Earn'!$A$6:$A$12,0),MATCH($A59,'Prem Earn'!$B$5:$J$5,0)),0)</f>
        <v>0</v>
      </c>
      <c r="Z59" s="116">
        <f ca="1">IFERROR('Program Qtrly'!F$27*OFFSET('Prem Earn'!$A$5,MATCH($B$49,'Prem Earn'!$A$6:$A$12,0),MATCH($A59,'Prem Earn'!$B$5:$J$5,0)),0)</f>
        <v>0</v>
      </c>
      <c r="AA59" s="116">
        <f ca="1">IFERROR('Program Qtrly'!G$27*OFFSET('Prem Earn'!$A$5,MATCH($B$49,'Prem Earn'!$A$6:$A$12,0),MATCH($A59,'Prem Earn'!$B$5:$J$5,0)),0)</f>
        <v>0</v>
      </c>
      <c r="AB59" s="116">
        <f ca="1">IFERROR('Program Qtrly'!H$27*OFFSET('Prem Earn'!$A$5,MATCH($B$49,'Prem Earn'!$A$6:$A$12,0),MATCH($A59,'Prem Earn'!$B$5:$J$5,0)),0)</f>
        <v>0</v>
      </c>
      <c r="AC59" s="116">
        <f ca="1">IFERROR('Program Qtrly'!I$27*OFFSET('Prem Earn'!$A$5,MATCH($B$49,'Prem Earn'!$A$6:$A$12,0),MATCH($A59,'Prem Earn'!$B$5:$J$5,0)),0)</f>
        <v>0</v>
      </c>
      <c r="AD59" s="116">
        <f ca="1">IFERROR('Program Qtrly'!J$27*OFFSET('Prem Earn'!$A$5,MATCH($B$49,'Prem Earn'!$A$6:$A$12,0),MATCH($A59,'Prem Earn'!$B$5:$J$5,0)),0)</f>
        <v>0</v>
      </c>
      <c r="AE59" s="116">
        <f ca="1">IFERROR('Program Qtrly'!K$27*OFFSET('Prem Earn'!$A$5,MATCH($B$49,'Prem Earn'!$A$6:$A$12,0),MATCH($A59,'Prem Earn'!$B$5:$J$5,0)),0)</f>
        <v>0</v>
      </c>
      <c r="AF59" s="116">
        <f ca="1">IFERROR('Program Qtrly'!L$27*OFFSET('Prem Earn'!$A$5,MATCH($B$49,'Prem Earn'!$A$6:$A$12,0),MATCH($A59,'Prem Earn'!$B$5:$J$5,0)),0)</f>
        <v>0</v>
      </c>
      <c r="AG59" s="116">
        <f ca="1">IFERROR('Program Qtrly'!M$27*OFFSET('Prem Earn'!$A$5,MATCH($B$49,'Prem Earn'!$A$6:$A$12,0),MATCH($A59,'Prem Earn'!$B$5:$J$5,0)),0)</f>
        <v>0</v>
      </c>
      <c r="AH59" s="116">
        <f ca="1">IFERROR('Program Qtrly'!N$27*OFFSET('Prem Earn'!$A$5,MATCH($B$49,'Prem Earn'!$A$6:$A$12,0),MATCH($A59,'Prem Earn'!$B$5:$J$5,0)),0)</f>
        <v>0</v>
      </c>
      <c r="AI59" s="116">
        <f ca="1">IFERROR('Program Qtrly'!O$27*OFFSET('Prem Earn'!$A$5,MATCH($B$49,'Prem Earn'!$A$6:$A$12,0),MATCH($A59,'Prem Earn'!$B$5:$J$5,0)),0)</f>
        <v>0</v>
      </c>
      <c r="AJ59" s="116">
        <f ca="1">IFERROR('Program Qtrly'!P$27*OFFSET('Prem Earn'!$A$5,MATCH($B$49,'Prem Earn'!$A$6:$A$12,0),MATCH($A59,'Prem Earn'!$B$5:$J$5,0)),0)</f>
        <v>0</v>
      </c>
      <c r="AK59" s="116">
        <f ca="1">IFERROR('Program Qtrly'!Q$27*OFFSET('Prem Earn'!$A$5,MATCH($B$49,'Prem Earn'!$A$6:$A$12,0),MATCH($A59,'Prem Earn'!$B$5:$J$5,0)),0)</f>
        <v>0</v>
      </c>
      <c r="AL59" s="116">
        <f ca="1">IFERROR('Program Qtrly'!R$27*OFFSET('Prem Earn'!$A$5,MATCH($B$49,'Prem Earn'!$A$6:$A$12,0),MATCH($A59,'Prem Earn'!$B$5:$J$5,0)),0)</f>
        <v>0</v>
      </c>
      <c r="AM59" s="116">
        <f ca="1">IFERROR('Program Qtrly'!S$27*OFFSET('Prem Earn'!$A$5,MATCH($B$49,'Prem Earn'!$A$6:$A$12,0),MATCH($A59,'Prem Earn'!$B$5:$J$5,0)),0)</f>
        <v>0</v>
      </c>
      <c r="AN59" s="116">
        <f ca="1">IFERROR('Program Qtrly'!T$27*OFFSET('Prem Earn'!$A$5,MATCH($B$49,'Prem Earn'!$A$6:$A$12,0),MATCH($A59,'Prem Earn'!$B$5:$J$5,0)),0)</f>
        <v>0</v>
      </c>
      <c r="AO59" s="116">
        <f ca="1">IFERROR('Program Qtrly'!U$27*OFFSET('Prem Earn'!$A$5,MATCH($B$49,'Prem Earn'!$A$6:$A$12,0),MATCH($A59,'Prem Earn'!$B$5:$J$5,0)),0)</f>
        <v>0</v>
      </c>
      <c r="AP59" s="116">
        <f ca="1">IFERROR('Program Qtrly'!V$27*OFFSET('Prem Earn'!$A$5,MATCH($B$49,'Prem Earn'!$A$6:$A$12,0),MATCH($A59,'Prem Earn'!$B$5:$J$5,0)),0)</f>
        <v>0</v>
      </c>
      <c r="AQ59" s="116">
        <f ca="1">IFERROR('Program Qtrly'!W$27*OFFSET('Prem Earn'!$A$5,MATCH($B$49,'Prem Earn'!$A$6:$A$12,0),MATCH($A59,'Prem Earn'!$B$5:$J$5,0)),0)</f>
        <v>0</v>
      </c>
    </row>
    <row r="60" spans="1:43" ht="15" customHeight="1" x14ac:dyDescent="0.45">
      <c r="A60" s="112" t="s">
        <v>384</v>
      </c>
      <c r="B60" s="113">
        <f ca="1">B51</f>
        <v>124.99999999999997</v>
      </c>
      <c r="C60" s="113">
        <f ca="1">C51+B52</f>
        <v>249.99999999999994</v>
      </c>
      <c r="D60" s="113">
        <f ca="1">D51+C52+B53</f>
        <v>249.99999999999994</v>
      </c>
      <c r="E60" s="113">
        <f ca="1">E51+D52+C53+B54</f>
        <v>249.99999999999994</v>
      </c>
      <c r="F60" s="113">
        <f ca="1">F51+E52+D53+C54+B55</f>
        <v>299.99999999999994</v>
      </c>
      <c r="G60" s="113">
        <f ca="1">G51+F52+E53+D54+C55+B56</f>
        <v>349.99999999999994</v>
      </c>
      <c r="H60" s="113">
        <f ca="1">H51+G52+F53+E54+D55+C56+B57</f>
        <v>349.99999999999994</v>
      </c>
      <c r="I60" s="113">
        <f ca="1">I51+H52+G53+F54+E55+D56+C57+B58</f>
        <v>349.99999999999994</v>
      </c>
      <c r="J60" s="113">
        <f t="shared" ref="J60:P60" ca="1" si="32">J51+I52+H53+G54+F55+E56+D57+C58+B59</f>
        <v>399.99999999999989</v>
      </c>
      <c r="K60" s="113">
        <f t="shared" ca="1" si="32"/>
        <v>449.99999999999989</v>
      </c>
      <c r="L60" s="113">
        <f t="shared" ca="1" si="32"/>
        <v>449.99999999999989</v>
      </c>
      <c r="M60" s="113">
        <f t="shared" ca="1" si="32"/>
        <v>449.99999999999989</v>
      </c>
      <c r="N60" s="113">
        <f t="shared" ca="1" si="32"/>
        <v>499.99999999999989</v>
      </c>
      <c r="O60" s="113">
        <f t="shared" ca="1" si="32"/>
        <v>549.99999999999989</v>
      </c>
      <c r="P60" s="113">
        <f t="shared" ca="1" si="32"/>
        <v>549.99999999999989</v>
      </c>
      <c r="Q60" s="113">
        <f t="shared" ref="Q60" ca="1" si="33">Q51+P52+O53+N54+M55+L56+K57+J58+I59</f>
        <v>549.99999999999989</v>
      </c>
      <c r="R60" s="113">
        <f t="shared" ref="R60" ca="1" si="34">R51+Q52+P53+O54+N55+M56+L57+K58+J59</f>
        <v>599.99999999999989</v>
      </c>
      <c r="S60" s="113">
        <f t="shared" ref="S60" ca="1" si="35">S51+R52+Q53+P54+O55+N56+M57+L58+K59</f>
        <v>649.99999999999989</v>
      </c>
      <c r="T60" s="113">
        <f t="shared" ref="T60" ca="1" si="36">T51+S52+R53+Q54+P55+O56+N57+M58+L59</f>
        <v>649.99999999999989</v>
      </c>
      <c r="U60" s="113">
        <f t="shared" ref="U60" ca="1" si="37">U51+T52+S53+R54+Q55+P56+O57+N58+M59</f>
        <v>649.99999999999989</v>
      </c>
      <c r="W60" s="112" t="s">
        <v>520</v>
      </c>
      <c r="X60" s="113">
        <f ca="1">X51</f>
        <v>625</v>
      </c>
      <c r="Y60" s="113">
        <f ca="1">Y51+X52</f>
        <v>1250</v>
      </c>
      <c r="Z60" s="113">
        <f ca="1">Z51+Y52+X53</f>
        <v>1250</v>
      </c>
      <c r="AA60" s="113">
        <f ca="1">AA51+Z52+Y53+X54</f>
        <v>1250</v>
      </c>
      <c r="AB60" s="113">
        <f ca="1">AB51+AA52+Z53+Y54+X55</f>
        <v>1500</v>
      </c>
      <c r="AC60" s="113">
        <f ca="1">AC51+AB52+AA53+Z54+Y55+X56</f>
        <v>1750</v>
      </c>
      <c r="AD60" s="113">
        <f ca="1">AD51+AC52+AB53+AA54+Z55+Y56+X57</f>
        <v>1750</v>
      </c>
      <c r="AE60" s="113">
        <f ca="1">AE51+AD52+AC53+AB54+AA55+Z56+Y57+X58</f>
        <v>1750</v>
      </c>
      <c r="AF60" s="113">
        <f t="shared" ref="AF60:AL60" ca="1" si="38">AF51+AE52+AD53+AC54+AB55+AA56+Z57+Y58+X59</f>
        <v>2000</v>
      </c>
      <c r="AG60" s="113">
        <f t="shared" ca="1" si="38"/>
        <v>2250</v>
      </c>
      <c r="AH60" s="113">
        <f t="shared" ca="1" si="38"/>
        <v>2250</v>
      </c>
      <c r="AI60" s="113">
        <f t="shared" ca="1" si="38"/>
        <v>2250</v>
      </c>
      <c r="AJ60" s="113">
        <f t="shared" ca="1" si="38"/>
        <v>2500</v>
      </c>
      <c r="AK60" s="113">
        <f t="shared" ca="1" si="38"/>
        <v>2750</v>
      </c>
      <c r="AL60" s="113">
        <f t="shared" ca="1" si="38"/>
        <v>2750</v>
      </c>
      <c r="AM60" s="113">
        <f t="shared" ref="AM60" ca="1" si="39">AM51+AL52+AK53+AJ54+AI55+AH56+AG57+AF58+AE59</f>
        <v>2750</v>
      </c>
      <c r="AN60" s="113">
        <f t="shared" ref="AN60" ca="1" si="40">AN51+AM52+AL53+AK54+AJ55+AI56+AH57+AG58+AF59</f>
        <v>3000</v>
      </c>
      <c r="AO60" s="113">
        <f t="shared" ref="AO60" ca="1" si="41">AO51+AN52+AM53+AL54+AK55+AJ56+AI57+AH58+AG59</f>
        <v>3250</v>
      </c>
      <c r="AP60" s="113">
        <f t="shared" ref="AP60" ca="1" si="42">AP51+AO52+AN53+AM54+AL55+AK56+AJ57+AI58+AH59</f>
        <v>3250</v>
      </c>
      <c r="AQ60" s="113">
        <f t="shared" ref="AQ60" ca="1" si="43">AQ51+AP52+AO53+AN54+AM55+AL56+AK57+AJ58+AI59</f>
        <v>3250</v>
      </c>
    </row>
    <row r="63" spans="1:43" ht="15" customHeight="1" x14ac:dyDescent="0.45">
      <c r="A63" s="46" t="s">
        <v>64</v>
      </c>
      <c r="B63" s="46" t="str">
        <f>INDEX('Program Inputs'!$B$9:$B$28,MATCH('Prem Earn'!A63,'Program Inputs'!$A$9:$A$28,0))</f>
        <v>VI: Pet</v>
      </c>
      <c r="C63" s="46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W63" s="46" t="s">
        <v>64</v>
      </c>
      <c r="X63" s="46" t="str">
        <f>INDEX('Program Inputs'!$B$9:$B$28,MATCH('Prem Earn'!W63,'Program Inputs'!$A$9:$A$28,0))</f>
        <v>VI: Pet</v>
      </c>
      <c r="Y63" s="46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</row>
    <row r="64" spans="1:43" ht="15" customHeight="1" x14ac:dyDescent="0.45">
      <c r="A64" s="67" t="s">
        <v>518</v>
      </c>
      <c r="B64" s="6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W64" s="67" t="s">
        <v>519</v>
      </c>
      <c r="X64" s="6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</row>
    <row r="65" spans="1:43" ht="15" customHeight="1" x14ac:dyDescent="0.45">
      <c r="A65" s="67" t="s">
        <v>45</v>
      </c>
      <c r="B65" s="115">
        <f>INDEX('Program Inputs'!$N$8:$N$28,MATCH(A63,'Program Inputs'!$A$8:$A$28,0))</f>
        <v>12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W65" s="67" t="s">
        <v>45</v>
      </c>
      <c r="X65" s="115">
        <f>INDEX('Program Inputs'!$N$8:$N$28,MATCH(W63,'Program Inputs'!$A$8:$A$28,0))</f>
        <v>12</v>
      </c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</row>
    <row r="66" spans="1:43" ht="15" customHeight="1" x14ac:dyDescent="0.45">
      <c r="A66" s="110" t="s">
        <v>180</v>
      </c>
      <c r="B66" s="3" t="str">
        <f>'Program Qtrly'!D$6</f>
        <v>2026 Q2</v>
      </c>
      <c r="C66" s="3" t="str">
        <f>'Program Qtrly'!E$6</f>
        <v>2026 Q3</v>
      </c>
      <c r="D66" s="3" t="str">
        <f>'Program Qtrly'!F$6</f>
        <v>2026 Q4</v>
      </c>
      <c r="E66" s="3" t="str">
        <f>'Program Qtrly'!G$6</f>
        <v>2027 Q1</v>
      </c>
      <c r="F66" s="3" t="str">
        <f>'Program Qtrly'!H$6</f>
        <v>2027 Q2</v>
      </c>
      <c r="G66" s="3" t="str">
        <f>'Program Qtrly'!I$6</f>
        <v>2027 Q3</v>
      </c>
      <c r="H66" s="3" t="str">
        <f>'Program Qtrly'!J$6</f>
        <v>2027 Q4</v>
      </c>
      <c r="I66" s="3" t="str">
        <f>'Program Qtrly'!K$6</f>
        <v>2028 Q1</v>
      </c>
      <c r="J66" s="3" t="str">
        <f>'Program Qtrly'!L$6</f>
        <v>2028 Q2</v>
      </c>
      <c r="K66" s="3" t="str">
        <f>'Program Qtrly'!M$6</f>
        <v>2028 Q3</v>
      </c>
      <c r="L66" s="3" t="str">
        <f>'Program Qtrly'!N$6</f>
        <v>2028 Q4</v>
      </c>
      <c r="M66" s="3" t="str">
        <f>'Program Qtrly'!O$6</f>
        <v>2029 Q1</v>
      </c>
      <c r="N66" s="3" t="str">
        <f>'Program Qtrly'!P$6</f>
        <v>2029 Q2</v>
      </c>
      <c r="O66" s="3" t="str">
        <f>'Program Qtrly'!Q$6</f>
        <v>2029 Q3</v>
      </c>
      <c r="P66" s="3" t="str">
        <f>'Program Qtrly'!R$6</f>
        <v>2029 Q4</v>
      </c>
      <c r="Q66" s="3" t="str">
        <f>'Program Qtrly'!S$6</f>
        <v>2030 Q1</v>
      </c>
      <c r="R66" s="3" t="str">
        <f>'Program Qtrly'!T$6</f>
        <v>2030 Q2</v>
      </c>
      <c r="S66" s="3" t="str">
        <f>'Program Qtrly'!U$6</f>
        <v>2030 Q3</v>
      </c>
      <c r="T66" s="3" t="str">
        <f>'Program Qtrly'!V$6</f>
        <v>2030 Q4</v>
      </c>
      <c r="U66" s="3" t="str">
        <f>'Program Qtrly'!W$6</f>
        <v>2031 Q1</v>
      </c>
      <c r="W66" s="110" t="s">
        <v>180</v>
      </c>
      <c r="X66" s="3" t="str">
        <f>'Program Qtrly'!D$6</f>
        <v>2026 Q2</v>
      </c>
      <c r="Y66" s="3" t="str">
        <f>'Program Qtrly'!E$6</f>
        <v>2026 Q3</v>
      </c>
      <c r="Z66" s="3" t="str">
        <f>'Program Qtrly'!F$6</f>
        <v>2026 Q4</v>
      </c>
      <c r="AA66" s="3" t="str">
        <f>'Program Qtrly'!G$6</f>
        <v>2027 Q1</v>
      </c>
      <c r="AB66" s="3" t="str">
        <f>'Program Qtrly'!H$6</f>
        <v>2027 Q2</v>
      </c>
      <c r="AC66" s="3" t="str">
        <f>'Program Qtrly'!I$6</f>
        <v>2027 Q3</v>
      </c>
      <c r="AD66" s="3" t="str">
        <f>'Program Qtrly'!J$6</f>
        <v>2027 Q4</v>
      </c>
      <c r="AE66" s="3" t="str">
        <f>'Program Qtrly'!K$6</f>
        <v>2028 Q1</v>
      </c>
      <c r="AF66" s="3" t="str">
        <f>'Program Qtrly'!L$6</f>
        <v>2028 Q2</v>
      </c>
      <c r="AG66" s="3" t="str">
        <f>'Program Qtrly'!M$6</f>
        <v>2028 Q3</v>
      </c>
      <c r="AH66" s="3" t="str">
        <f>'Program Qtrly'!N$6</f>
        <v>2028 Q4</v>
      </c>
      <c r="AI66" s="3" t="str">
        <f>'Program Qtrly'!O$6</f>
        <v>2029 Q1</v>
      </c>
      <c r="AJ66" s="3" t="str">
        <f>'Program Qtrly'!P$6</f>
        <v>2029 Q2</v>
      </c>
      <c r="AK66" s="3" t="str">
        <f>'Program Qtrly'!Q$6</f>
        <v>2029 Q3</v>
      </c>
      <c r="AL66" s="3" t="str">
        <f>'Program Qtrly'!R$6</f>
        <v>2029 Q4</v>
      </c>
      <c r="AM66" s="3" t="str">
        <f>'Program Qtrly'!S$6</f>
        <v>2030 Q1</v>
      </c>
      <c r="AN66" s="3" t="str">
        <f>'Program Qtrly'!T$6</f>
        <v>2030 Q2</v>
      </c>
      <c r="AO66" s="3" t="str">
        <f>'Program Qtrly'!U$6</f>
        <v>2030 Q3</v>
      </c>
      <c r="AP66" s="3" t="str">
        <f>'Program Qtrly'!V$6</f>
        <v>2030 Q4</v>
      </c>
      <c r="AQ66" s="3" t="str">
        <f>'Program Qtrly'!W$6</f>
        <v>2031 Q1</v>
      </c>
    </row>
    <row r="67" spans="1:43" ht="15" customHeight="1" x14ac:dyDescent="0.45">
      <c r="A67" s="63">
        <v>3</v>
      </c>
      <c r="B67" s="116">
        <f ca="1">IFERROR('Program Qtrly'!D$55*OFFSET('Prem Earn'!$A$5,MATCH($B$65,'Prem Earn'!$A$6:$A$12,0),MATCH($A67,'Prem Earn'!$B$5:$J$5,0)),0)</f>
        <v>31.249999999999993</v>
      </c>
      <c r="C67" s="116">
        <f ca="1">IFERROR('Program Qtrly'!E$55*OFFSET('Prem Earn'!$A$5,MATCH($B$65,'Prem Earn'!$A$6:$A$12,0),MATCH($A67,'Prem Earn'!$B$5:$J$5,0)),0)</f>
        <v>31.249999999999993</v>
      </c>
      <c r="D67" s="116">
        <f ca="1">IFERROR('Program Qtrly'!F$55*OFFSET('Prem Earn'!$A$5,MATCH($B$65,'Prem Earn'!$A$6:$A$12,0),MATCH($A67,'Prem Earn'!$B$5:$J$5,0)),0)</f>
        <v>31.249999999999993</v>
      </c>
      <c r="E67" s="116">
        <f ca="1">IFERROR('Program Qtrly'!G$55*OFFSET('Prem Earn'!$A$5,MATCH($B$65,'Prem Earn'!$A$6:$A$12,0),MATCH($A67,'Prem Earn'!$B$5:$J$5,0)),0)</f>
        <v>31.249999999999993</v>
      </c>
      <c r="F67" s="116">
        <f ca="1">IFERROR('Program Qtrly'!H$55*OFFSET('Prem Earn'!$A$5,MATCH($B$65,'Prem Earn'!$A$6:$A$12,0),MATCH($A67,'Prem Earn'!$B$5:$J$5,0)),0)</f>
        <v>43.749999999999993</v>
      </c>
      <c r="G67" s="116">
        <f ca="1">IFERROR('Program Qtrly'!I$55*OFFSET('Prem Earn'!$A$5,MATCH($B$65,'Prem Earn'!$A$6:$A$12,0),MATCH($A67,'Prem Earn'!$B$5:$J$5,0)),0)</f>
        <v>43.749999999999993</v>
      </c>
      <c r="H67" s="116">
        <f ca="1">IFERROR('Program Qtrly'!J$55*OFFSET('Prem Earn'!$A$5,MATCH($B$65,'Prem Earn'!$A$6:$A$12,0),MATCH($A67,'Prem Earn'!$B$5:$J$5,0)),0)</f>
        <v>43.749999999999993</v>
      </c>
      <c r="I67" s="116">
        <f ca="1">IFERROR('Program Qtrly'!K$55*OFFSET('Prem Earn'!$A$5,MATCH($B$65,'Prem Earn'!$A$6:$A$12,0),MATCH($A67,'Prem Earn'!$B$5:$J$5,0)),0)</f>
        <v>43.749999999999993</v>
      </c>
      <c r="J67" s="116">
        <f ca="1">IFERROR('Program Qtrly'!L$55*OFFSET('Prem Earn'!$A$5,MATCH($B$65,'Prem Earn'!$A$6:$A$12,0),MATCH($A67,'Prem Earn'!$B$5:$J$5,0)),0)</f>
        <v>56.249999999999986</v>
      </c>
      <c r="K67" s="116">
        <f ca="1">IFERROR('Program Qtrly'!M$55*OFFSET('Prem Earn'!$A$5,MATCH($B$65,'Prem Earn'!$A$6:$A$12,0),MATCH($A67,'Prem Earn'!$B$5:$J$5,0)),0)</f>
        <v>56.249999999999986</v>
      </c>
      <c r="L67" s="116">
        <f ca="1">IFERROR('Program Qtrly'!N$55*OFFSET('Prem Earn'!$A$5,MATCH($B$65,'Prem Earn'!$A$6:$A$12,0),MATCH($A67,'Prem Earn'!$B$5:$J$5,0)),0)</f>
        <v>56.249999999999986</v>
      </c>
      <c r="M67" s="116">
        <f ca="1">IFERROR('Program Qtrly'!O$55*OFFSET('Prem Earn'!$A$5,MATCH($B$65,'Prem Earn'!$A$6:$A$12,0),MATCH($A67,'Prem Earn'!$B$5:$J$5,0)),0)</f>
        <v>56.249999999999986</v>
      </c>
      <c r="N67" s="116">
        <f ca="1">IFERROR('Program Qtrly'!P$55*OFFSET('Prem Earn'!$A$5,MATCH($B$65,'Prem Earn'!$A$6:$A$12,0),MATCH($A67,'Prem Earn'!$B$5:$J$5,0)),0)</f>
        <v>68.749999999999986</v>
      </c>
      <c r="O67" s="116">
        <f ca="1">IFERROR('Program Qtrly'!Q$55*OFFSET('Prem Earn'!$A$5,MATCH($B$65,'Prem Earn'!$A$6:$A$12,0),MATCH($A67,'Prem Earn'!$B$5:$J$5,0)),0)</f>
        <v>68.749999999999986</v>
      </c>
      <c r="P67" s="116">
        <f ca="1">IFERROR('Program Qtrly'!R$55*OFFSET('Prem Earn'!$A$5,MATCH($B$65,'Prem Earn'!$A$6:$A$12,0),MATCH($A67,'Prem Earn'!$B$5:$J$5,0)),0)</f>
        <v>68.749999999999986</v>
      </c>
      <c r="Q67" s="116">
        <f ca="1">IFERROR('Program Qtrly'!S$55*OFFSET('Prem Earn'!$A$5,MATCH($B$65,'Prem Earn'!$A$6:$A$12,0),MATCH($A67,'Prem Earn'!$B$5:$J$5,0)),0)</f>
        <v>68.749999999999986</v>
      </c>
      <c r="R67" s="116">
        <f ca="1">IFERROR('Program Qtrly'!T$55*OFFSET('Prem Earn'!$A$5,MATCH($B$65,'Prem Earn'!$A$6:$A$12,0),MATCH($A67,'Prem Earn'!$B$5:$J$5,0)),0)</f>
        <v>81.249999999999986</v>
      </c>
      <c r="S67" s="116">
        <f ca="1">IFERROR('Program Qtrly'!U$55*OFFSET('Prem Earn'!$A$5,MATCH($B$65,'Prem Earn'!$A$6:$A$12,0),MATCH($A67,'Prem Earn'!$B$5:$J$5,0)),0)</f>
        <v>81.249999999999986</v>
      </c>
      <c r="T67" s="116">
        <f ca="1">IFERROR('Program Qtrly'!V$55*OFFSET('Prem Earn'!$A$5,MATCH($B$65,'Prem Earn'!$A$6:$A$12,0),MATCH($A67,'Prem Earn'!$B$5:$J$5,0)),0)</f>
        <v>81.249999999999986</v>
      </c>
      <c r="U67" s="116">
        <f ca="1">IFERROR('Program Qtrly'!W$55*OFFSET('Prem Earn'!$A$5,MATCH($B$65,'Prem Earn'!$A$6:$A$12,0),MATCH($A67,'Prem Earn'!$B$5:$J$5,0)),0)</f>
        <v>81.249999999999986</v>
      </c>
      <c r="W67" s="63">
        <v>3</v>
      </c>
      <c r="X67" s="116">
        <f ca="1">IFERROR('Program Qtrly'!D$47*OFFSET('Prem Earn'!$A$5,MATCH($B$65,'Prem Earn'!$A$6:$A$12,0),MATCH($A67,'Prem Earn'!$B$5:$J$5,0)),0)</f>
        <v>156.25</v>
      </c>
      <c r="Y67" s="116">
        <f ca="1">IFERROR('Program Qtrly'!E$47*OFFSET('Prem Earn'!$A$5,MATCH($B$65,'Prem Earn'!$A$6:$A$12,0),MATCH($A67,'Prem Earn'!$B$5:$J$5,0)),0)</f>
        <v>156.25</v>
      </c>
      <c r="Z67" s="116">
        <f ca="1">IFERROR('Program Qtrly'!F$47*OFFSET('Prem Earn'!$A$5,MATCH($B$65,'Prem Earn'!$A$6:$A$12,0),MATCH($A67,'Prem Earn'!$B$5:$J$5,0)),0)</f>
        <v>156.25</v>
      </c>
      <c r="AA67" s="116">
        <f ca="1">IFERROR('Program Qtrly'!G$47*OFFSET('Prem Earn'!$A$5,MATCH($B$65,'Prem Earn'!$A$6:$A$12,0),MATCH($A67,'Prem Earn'!$B$5:$J$5,0)),0)</f>
        <v>156.25</v>
      </c>
      <c r="AB67" s="116">
        <f ca="1">IFERROR('Program Qtrly'!H$47*OFFSET('Prem Earn'!$A$5,MATCH($B$65,'Prem Earn'!$A$6:$A$12,0),MATCH($A67,'Prem Earn'!$B$5:$J$5,0)),0)</f>
        <v>218.75</v>
      </c>
      <c r="AC67" s="116">
        <f ca="1">IFERROR('Program Qtrly'!I$47*OFFSET('Prem Earn'!$A$5,MATCH($B$65,'Prem Earn'!$A$6:$A$12,0),MATCH($A67,'Prem Earn'!$B$5:$J$5,0)),0)</f>
        <v>218.75</v>
      </c>
      <c r="AD67" s="116">
        <f ca="1">IFERROR('Program Qtrly'!J$47*OFFSET('Prem Earn'!$A$5,MATCH($B$65,'Prem Earn'!$A$6:$A$12,0),MATCH($A67,'Prem Earn'!$B$5:$J$5,0)),0)</f>
        <v>218.75</v>
      </c>
      <c r="AE67" s="116">
        <f ca="1">IFERROR('Program Qtrly'!K$47*OFFSET('Prem Earn'!$A$5,MATCH($B$65,'Prem Earn'!$A$6:$A$12,0),MATCH($A67,'Prem Earn'!$B$5:$J$5,0)),0)</f>
        <v>218.75</v>
      </c>
      <c r="AF67" s="116">
        <f ca="1">IFERROR('Program Qtrly'!L$47*OFFSET('Prem Earn'!$A$5,MATCH($B$65,'Prem Earn'!$A$6:$A$12,0),MATCH($A67,'Prem Earn'!$B$5:$J$5,0)),0)</f>
        <v>281.25</v>
      </c>
      <c r="AG67" s="116">
        <f ca="1">IFERROR('Program Qtrly'!M$47*OFFSET('Prem Earn'!$A$5,MATCH($B$65,'Prem Earn'!$A$6:$A$12,0),MATCH($A67,'Prem Earn'!$B$5:$J$5,0)),0)</f>
        <v>281.25</v>
      </c>
      <c r="AH67" s="116">
        <f ca="1">IFERROR('Program Qtrly'!N$47*OFFSET('Prem Earn'!$A$5,MATCH($B$65,'Prem Earn'!$A$6:$A$12,0),MATCH($A67,'Prem Earn'!$B$5:$J$5,0)),0)</f>
        <v>281.25</v>
      </c>
      <c r="AI67" s="116">
        <f ca="1">IFERROR('Program Qtrly'!O$47*OFFSET('Prem Earn'!$A$5,MATCH($B$65,'Prem Earn'!$A$6:$A$12,0),MATCH($A67,'Prem Earn'!$B$5:$J$5,0)),0)</f>
        <v>281.25</v>
      </c>
      <c r="AJ67" s="116">
        <f ca="1">IFERROR('Program Qtrly'!P$47*OFFSET('Prem Earn'!$A$5,MATCH($B$65,'Prem Earn'!$A$6:$A$12,0),MATCH($A67,'Prem Earn'!$B$5:$J$5,0)),0)</f>
        <v>343.75</v>
      </c>
      <c r="AK67" s="116">
        <f ca="1">IFERROR('Program Qtrly'!Q$47*OFFSET('Prem Earn'!$A$5,MATCH($B$65,'Prem Earn'!$A$6:$A$12,0),MATCH($A67,'Prem Earn'!$B$5:$J$5,0)),0)</f>
        <v>343.75</v>
      </c>
      <c r="AL67" s="116">
        <f ca="1">IFERROR('Program Qtrly'!R$47*OFFSET('Prem Earn'!$A$5,MATCH($B$65,'Prem Earn'!$A$6:$A$12,0),MATCH($A67,'Prem Earn'!$B$5:$J$5,0)),0)</f>
        <v>343.75</v>
      </c>
      <c r="AM67" s="116">
        <f ca="1">IFERROR('Program Qtrly'!S$47*OFFSET('Prem Earn'!$A$5,MATCH($B$65,'Prem Earn'!$A$6:$A$12,0),MATCH($A67,'Prem Earn'!$B$5:$J$5,0)),0)</f>
        <v>343.75</v>
      </c>
      <c r="AN67" s="116">
        <f ca="1">IFERROR('Program Qtrly'!T$47*OFFSET('Prem Earn'!$A$5,MATCH($B$65,'Prem Earn'!$A$6:$A$12,0),MATCH($A67,'Prem Earn'!$B$5:$J$5,0)),0)</f>
        <v>406.25</v>
      </c>
      <c r="AO67" s="116">
        <f ca="1">IFERROR('Program Qtrly'!U$47*OFFSET('Prem Earn'!$A$5,MATCH($B$65,'Prem Earn'!$A$6:$A$12,0),MATCH($A67,'Prem Earn'!$B$5:$J$5,0)),0)</f>
        <v>406.25</v>
      </c>
      <c r="AP67" s="116">
        <f ca="1">IFERROR('Program Qtrly'!V$47*OFFSET('Prem Earn'!$A$5,MATCH($B$65,'Prem Earn'!$A$6:$A$12,0),MATCH($A67,'Prem Earn'!$B$5:$J$5,0)),0)</f>
        <v>406.25</v>
      </c>
      <c r="AQ67" s="116">
        <f ca="1">IFERROR('Program Qtrly'!W$47*OFFSET('Prem Earn'!$A$5,MATCH($B$65,'Prem Earn'!$A$6:$A$12,0),MATCH($A67,'Prem Earn'!$B$5:$J$5,0)),0)</f>
        <v>406.25</v>
      </c>
    </row>
    <row r="68" spans="1:43" ht="15" customHeight="1" x14ac:dyDescent="0.45">
      <c r="A68" s="63">
        <f t="shared" ref="A68:A75" si="44">A67+3</f>
        <v>6</v>
      </c>
      <c r="B68" s="116">
        <f ca="1">IFERROR('Program Qtrly'!D$55*OFFSET('Prem Earn'!$A$5,MATCH($B$65,'Prem Earn'!$A$6:$A$12,0),MATCH($A68,'Prem Earn'!$B$5:$J$5,0)),0)</f>
        <v>62.499999999999986</v>
      </c>
      <c r="C68" s="116">
        <f ca="1">IFERROR('Program Qtrly'!E$55*OFFSET('Prem Earn'!$A$5,MATCH($B$65,'Prem Earn'!$A$6:$A$12,0),MATCH($A68,'Prem Earn'!$B$5:$J$5,0)),0)</f>
        <v>62.499999999999986</v>
      </c>
      <c r="D68" s="116">
        <f ca="1">IFERROR('Program Qtrly'!F$55*OFFSET('Prem Earn'!$A$5,MATCH($B$65,'Prem Earn'!$A$6:$A$12,0),MATCH($A68,'Prem Earn'!$B$5:$J$5,0)),0)</f>
        <v>62.499999999999986</v>
      </c>
      <c r="E68" s="116">
        <f ca="1">IFERROR('Program Qtrly'!G$55*OFFSET('Prem Earn'!$A$5,MATCH($B$65,'Prem Earn'!$A$6:$A$12,0),MATCH($A68,'Prem Earn'!$B$5:$J$5,0)),0)</f>
        <v>62.499999999999986</v>
      </c>
      <c r="F68" s="116">
        <f ca="1">IFERROR('Program Qtrly'!H$55*OFFSET('Prem Earn'!$A$5,MATCH($B$65,'Prem Earn'!$A$6:$A$12,0),MATCH($A68,'Prem Earn'!$B$5:$J$5,0)),0)</f>
        <v>87.499999999999986</v>
      </c>
      <c r="G68" s="116">
        <f ca="1">IFERROR('Program Qtrly'!I$55*OFFSET('Prem Earn'!$A$5,MATCH($B$65,'Prem Earn'!$A$6:$A$12,0),MATCH($A68,'Prem Earn'!$B$5:$J$5,0)),0)</f>
        <v>87.499999999999986</v>
      </c>
      <c r="H68" s="116">
        <f ca="1">IFERROR('Program Qtrly'!J$55*OFFSET('Prem Earn'!$A$5,MATCH($B$65,'Prem Earn'!$A$6:$A$12,0),MATCH($A68,'Prem Earn'!$B$5:$J$5,0)),0)</f>
        <v>87.499999999999986</v>
      </c>
      <c r="I68" s="116">
        <f ca="1">IFERROR('Program Qtrly'!K$55*OFFSET('Prem Earn'!$A$5,MATCH($B$65,'Prem Earn'!$A$6:$A$12,0),MATCH($A68,'Prem Earn'!$B$5:$J$5,0)),0)</f>
        <v>87.499999999999986</v>
      </c>
      <c r="J68" s="116">
        <f ca="1">IFERROR('Program Qtrly'!L$55*OFFSET('Prem Earn'!$A$5,MATCH($B$65,'Prem Earn'!$A$6:$A$12,0),MATCH($A68,'Prem Earn'!$B$5:$J$5,0)),0)</f>
        <v>112.49999999999997</v>
      </c>
      <c r="K68" s="116">
        <f ca="1">IFERROR('Program Qtrly'!M$55*OFFSET('Prem Earn'!$A$5,MATCH($B$65,'Prem Earn'!$A$6:$A$12,0),MATCH($A68,'Prem Earn'!$B$5:$J$5,0)),0)</f>
        <v>112.49999999999997</v>
      </c>
      <c r="L68" s="116">
        <f ca="1">IFERROR('Program Qtrly'!N$55*OFFSET('Prem Earn'!$A$5,MATCH($B$65,'Prem Earn'!$A$6:$A$12,0),MATCH($A68,'Prem Earn'!$B$5:$J$5,0)),0)</f>
        <v>112.49999999999997</v>
      </c>
      <c r="M68" s="116">
        <f ca="1">IFERROR('Program Qtrly'!O$55*OFFSET('Prem Earn'!$A$5,MATCH($B$65,'Prem Earn'!$A$6:$A$12,0),MATCH($A68,'Prem Earn'!$B$5:$J$5,0)),0)</f>
        <v>112.49999999999997</v>
      </c>
      <c r="N68" s="116">
        <f ca="1">IFERROR('Program Qtrly'!P$55*OFFSET('Prem Earn'!$A$5,MATCH($B$65,'Prem Earn'!$A$6:$A$12,0),MATCH($A68,'Prem Earn'!$B$5:$J$5,0)),0)</f>
        <v>137.49999999999997</v>
      </c>
      <c r="O68" s="116">
        <f ca="1">IFERROR('Program Qtrly'!Q$55*OFFSET('Prem Earn'!$A$5,MATCH($B$65,'Prem Earn'!$A$6:$A$12,0),MATCH($A68,'Prem Earn'!$B$5:$J$5,0)),0)</f>
        <v>137.49999999999997</v>
      </c>
      <c r="P68" s="116">
        <f ca="1">IFERROR('Program Qtrly'!R$55*OFFSET('Prem Earn'!$A$5,MATCH($B$65,'Prem Earn'!$A$6:$A$12,0),MATCH($A68,'Prem Earn'!$B$5:$J$5,0)),0)</f>
        <v>137.49999999999997</v>
      </c>
      <c r="Q68" s="116">
        <f ca="1">IFERROR('Program Qtrly'!S$55*OFFSET('Prem Earn'!$A$5,MATCH($B$65,'Prem Earn'!$A$6:$A$12,0),MATCH($A68,'Prem Earn'!$B$5:$J$5,0)),0)</f>
        <v>137.49999999999997</v>
      </c>
      <c r="R68" s="116">
        <f ca="1">IFERROR('Program Qtrly'!T$55*OFFSET('Prem Earn'!$A$5,MATCH($B$65,'Prem Earn'!$A$6:$A$12,0),MATCH($A68,'Prem Earn'!$B$5:$J$5,0)),0)</f>
        <v>162.49999999999997</v>
      </c>
      <c r="S68" s="116">
        <f ca="1">IFERROR('Program Qtrly'!U$55*OFFSET('Prem Earn'!$A$5,MATCH($B$65,'Prem Earn'!$A$6:$A$12,0),MATCH($A68,'Prem Earn'!$B$5:$J$5,0)),0)</f>
        <v>162.49999999999997</v>
      </c>
      <c r="T68" s="116">
        <f ca="1">IFERROR('Program Qtrly'!V$55*OFFSET('Prem Earn'!$A$5,MATCH($B$65,'Prem Earn'!$A$6:$A$12,0),MATCH($A68,'Prem Earn'!$B$5:$J$5,0)),0)</f>
        <v>162.49999999999997</v>
      </c>
      <c r="U68" s="116">
        <f ca="1">IFERROR('Program Qtrly'!W$55*OFFSET('Prem Earn'!$A$5,MATCH($B$65,'Prem Earn'!$A$6:$A$12,0),MATCH($A68,'Prem Earn'!$B$5:$J$5,0)),0)</f>
        <v>162.49999999999997</v>
      </c>
      <c r="W68" s="63">
        <f t="shared" ref="W68:W75" si="45">W67+3</f>
        <v>6</v>
      </c>
      <c r="X68" s="116">
        <f ca="1">IFERROR('Program Qtrly'!D$47*OFFSET('Prem Earn'!$A$5,MATCH($B$65,'Prem Earn'!$A$6:$A$12,0),MATCH($A68,'Prem Earn'!$B$5:$J$5,0)),0)</f>
        <v>312.5</v>
      </c>
      <c r="Y68" s="116">
        <f ca="1">IFERROR('Program Qtrly'!E$47*OFFSET('Prem Earn'!$A$5,MATCH($B$65,'Prem Earn'!$A$6:$A$12,0),MATCH($A68,'Prem Earn'!$B$5:$J$5,0)),0)</f>
        <v>312.5</v>
      </c>
      <c r="Z68" s="116">
        <f ca="1">IFERROR('Program Qtrly'!F$47*OFFSET('Prem Earn'!$A$5,MATCH($B$65,'Prem Earn'!$A$6:$A$12,0),MATCH($A68,'Prem Earn'!$B$5:$J$5,0)),0)</f>
        <v>312.5</v>
      </c>
      <c r="AA68" s="116">
        <f ca="1">IFERROR('Program Qtrly'!G$47*OFFSET('Prem Earn'!$A$5,MATCH($B$65,'Prem Earn'!$A$6:$A$12,0),MATCH($A68,'Prem Earn'!$B$5:$J$5,0)),0)</f>
        <v>312.5</v>
      </c>
      <c r="AB68" s="116">
        <f ca="1">IFERROR('Program Qtrly'!H$47*OFFSET('Prem Earn'!$A$5,MATCH($B$65,'Prem Earn'!$A$6:$A$12,0),MATCH($A68,'Prem Earn'!$B$5:$J$5,0)),0)</f>
        <v>437.5</v>
      </c>
      <c r="AC68" s="116">
        <f ca="1">IFERROR('Program Qtrly'!I$47*OFFSET('Prem Earn'!$A$5,MATCH($B$65,'Prem Earn'!$A$6:$A$12,0),MATCH($A68,'Prem Earn'!$B$5:$J$5,0)),0)</f>
        <v>437.5</v>
      </c>
      <c r="AD68" s="116">
        <f ca="1">IFERROR('Program Qtrly'!J$47*OFFSET('Prem Earn'!$A$5,MATCH($B$65,'Prem Earn'!$A$6:$A$12,0),MATCH($A68,'Prem Earn'!$B$5:$J$5,0)),0)</f>
        <v>437.5</v>
      </c>
      <c r="AE68" s="116">
        <f ca="1">IFERROR('Program Qtrly'!K$47*OFFSET('Prem Earn'!$A$5,MATCH($B$65,'Prem Earn'!$A$6:$A$12,0),MATCH($A68,'Prem Earn'!$B$5:$J$5,0)),0)</f>
        <v>437.5</v>
      </c>
      <c r="AF68" s="116">
        <f ca="1">IFERROR('Program Qtrly'!L$47*OFFSET('Prem Earn'!$A$5,MATCH($B$65,'Prem Earn'!$A$6:$A$12,0),MATCH($A68,'Prem Earn'!$B$5:$J$5,0)),0)</f>
        <v>562.5</v>
      </c>
      <c r="AG68" s="116">
        <f ca="1">IFERROR('Program Qtrly'!M$47*OFFSET('Prem Earn'!$A$5,MATCH($B$65,'Prem Earn'!$A$6:$A$12,0),MATCH($A68,'Prem Earn'!$B$5:$J$5,0)),0)</f>
        <v>562.5</v>
      </c>
      <c r="AH68" s="116">
        <f ca="1">IFERROR('Program Qtrly'!N$47*OFFSET('Prem Earn'!$A$5,MATCH($B$65,'Prem Earn'!$A$6:$A$12,0),MATCH($A68,'Prem Earn'!$B$5:$J$5,0)),0)</f>
        <v>562.5</v>
      </c>
      <c r="AI68" s="116">
        <f ca="1">IFERROR('Program Qtrly'!O$47*OFFSET('Prem Earn'!$A$5,MATCH($B$65,'Prem Earn'!$A$6:$A$12,0),MATCH($A68,'Prem Earn'!$B$5:$J$5,0)),0)</f>
        <v>562.5</v>
      </c>
      <c r="AJ68" s="116">
        <f ca="1">IFERROR('Program Qtrly'!P$47*OFFSET('Prem Earn'!$A$5,MATCH($B$65,'Prem Earn'!$A$6:$A$12,0),MATCH($A68,'Prem Earn'!$B$5:$J$5,0)),0)</f>
        <v>687.5</v>
      </c>
      <c r="AK68" s="116">
        <f ca="1">IFERROR('Program Qtrly'!Q$47*OFFSET('Prem Earn'!$A$5,MATCH($B$65,'Prem Earn'!$A$6:$A$12,0),MATCH($A68,'Prem Earn'!$B$5:$J$5,0)),0)</f>
        <v>687.5</v>
      </c>
      <c r="AL68" s="116">
        <f ca="1">IFERROR('Program Qtrly'!R$47*OFFSET('Prem Earn'!$A$5,MATCH($B$65,'Prem Earn'!$A$6:$A$12,0),MATCH($A68,'Prem Earn'!$B$5:$J$5,0)),0)</f>
        <v>687.5</v>
      </c>
      <c r="AM68" s="116">
        <f ca="1">IFERROR('Program Qtrly'!S$47*OFFSET('Prem Earn'!$A$5,MATCH($B$65,'Prem Earn'!$A$6:$A$12,0),MATCH($A68,'Prem Earn'!$B$5:$J$5,0)),0)</f>
        <v>687.5</v>
      </c>
      <c r="AN68" s="116">
        <f ca="1">IFERROR('Program Qtrly'!T$47*OFFSET('Prem Earn'!$A$5,MATCH($B$65,'Prem Earn'!$A$6:$A$12,0),MATCH($A68,'Prem Earn'!$B$5:$J$5,0)),0)</f>
        <v>812.5</v>
      </c>
      <c r="AO68" s="116">
        <f ca="1">IFERROR('Program Qtrly'!U$47*OFFSET('Prem Earn'!$A$5,MATCH($B$65,'Prem Earn'!$A$6:$A$12,0),MATCH($A68,'Prem Earn'!$B$5:$J$5,0)),0)</f>
        <v>812.5</v>
      </c>
      <c r="AP68" s="116">
        <f ca="1">IFERROR('Program Qtrly'!V$47*OFFSET('Prem Earn'!$A$5,MATCH($B$65,'Prem Earn'!$A$6:$A$12,0),MATCH($A68,'Prem Earn'!$B$5:$J$5,0)),0)</f>
        <v>812.5</v>
      </c>
      <c r="AQ68" s="116">
        <f ca="1">IFERROR('Program Qtrly'!W$47*OFFSET('Prem Earn'!$A$5,MATCH($B$65,'Prem Earn'!$A$6:$A$12,0),MATCH($A68,'Prem Earn'!$B$5:$J$5,0)),0)</f>
        <v>812.5</v>
      </c>
    </row>
    <row r="69" spans="1:43" ht="15" customHeight="1" x14ac:dyDescent="0.45">
      <c r="A69" s="63">
        <f t="shared" si="44"/>
        <v>9</v>
      </c>
      <c r="B69" s="116">
        <f ca="1">IFERROR('Program Qtrly'!D$55*OFFSET('Prem Earn'!$A$5,MATCH($B$65,'Prem Earn'!$A$6:$A$12,0),MATCH($A69,'Prem Earn'!$B$5:$J$5,0)),0)</f>
        <v>62.499999999999986</v>
      </c>
      <c r="C69" s="116">
        <f ca="1">IFERROR('Program Qtrly'!E$55*OFFSET('Prem Earn'!$A$5,MATCH($B$65,'Prem Earn'!$A$6:$A$12,0),MATCH($A69,'Prem Earn'!$B$5:$J$5,0)),0)</f>
        <v>62.499999999999986</v>
      </c>
      <c r="D69" s="116">
        <f ca="1">IFERROR('Program Qtrly'!F$55*OFFSET('Prem Earn'!$A$5,MATCH($B$65,'Prem Earn'!$A$6:$A$12,0),MATCH($A69,'Prem Earn'!$B$5:$J$5,0)),0)</f>
        <v>62.499999999999986</v>
      </c>
      <c r="E69" s="116">
        <f ca="1">IFERROR('Program Qtrly'!G$55*OFFSET('Prem Earn'!$A$5,MATCH($B$65,'Prem Earn'!$A$6:$A$12,0),MATCH($A69,'Prem Earn'!$B$5:$J$5,0)),0)</f>
        <v>62.499999999999986</v>
      </c>
      <c r="F69" s="116">
        <f ca="1">IFERROR('Program Qtrly'!H$55*OFFSET('Prem Earn'!$A$5,MATCH($B$65,'Prem Earn'!$A$6:$A$12,0),MATCH($A69,'Prem Earn'!$B$5:$J$5,0)),0)</f>
        <v>87.499999999999986</v>
      </c>
      <c r="G69" s="116">
        <f ca="1">IFERROR('Program Qtrly'!I$55*OFFSET('Prem Earn'!$A$5,MATCH($B$65,'Prem Earn'!$A$6:$A$12,0),MATCH($A69,'Prem Earn'!$B$5:$J$5,0)),0)</f>
        <v>87.499999999999986</v>
      </c>
      <c r="H69" s="116">
        <f ca="1">IFERROR('Program Qtrly'!J$55*OFFSET('Prem Earn'!$A$5,MATCH($B$65,'Prem Earn'!$A$6:$A$12,0),MATCH($A69,'Prem Earn'!$B$5:$J$5,0)),0)</f>
        <v>87.499999999999986</v>
      </c>
      <c r="I69" s="116">
        <f ca="1">IFERROR('Program Qtrly'!K$55*OFFSET('Prem Earn'!$A$5,MATCH($B$65,'Prem Earn'!$A$6:$A$12,0),MATCH($A69,'Prem Earn'!$B$5:$J$5,0)),0)</f>
        <v>87.499999999999986</v>
      </c>
      <c r="J69" s="116">
        <f ca="1">IFERROR('Program Qtrly'!L$55*OFFSET('Prem Earn'!$A$5,MATCH($B$65,'Prem Earn'!$A$6:$A$12,0),MATCH($A69,'Prem Earn'!$B$5:$J$5,0)),0)</f>
        <v>112.49999999999997</v>
      </c>
      <c r="K69" s="116">
        <f ca="1">IFERROR('Program Qtrly'!M$55*OFFSET('Prem Earn'!$A$5,MATCH($B$65,'Prem Earn'!$A$6:$A$12,0),MATCH($A69,'Prem Earn'!$B$5:$J$5,0)),0)</f>
        <v>112.49999999999997</v>
      </c>
      <c r="L69" s="116">
        <f ca="1">IFERROR('Program Qtrly'!N$55*OFFSET('Prem Earn'!$A$5,MATCH($B$65,'Prem Earn'!$A$6:$A$12,0),MATCH($A69,'Prem Earn'!$B$5:$J$5,0)),0)</f>
        <v>112.49999999999997</v>
      </c>
      <c r="M69" s="116">
        <f ca="1">IFERROR('Program Qtrly'!O$55*OFFSET('Prem Earn'!$A$5,MATCH($B$65,'Prem Earn'!$A$6:$A$12,0),MATCH($A69,'Prem Earn'!$B$5:$J$5,0)),0)</f>
        <v>112.49999999999997</v>
      </c>
      <c r="N69" s="116">
        <f ca="1">IFERROR('Program Qtrly'!P$55*OFFSET('Prem Earn'!$A$5,MATCH($B$65,'Prem Earn'!$A$6:$A$12,0),MATCH($A69,'Prem Earn'!$B$5:$J$5,0)),0)</f>
        <v>137.49999999999997</v>
      </c>
      <c r="O69" s="116">
        <f ca="1">IFERROR('Program Qtrly'!Q$55*OFFSET('Prem Earn'!$A$5,MATCH($B$65,'Prem Earn'!$A$6:$A$12,0),MATCH($A69,'Prem Earn'!$B$5:$J$5,0)),0)</f>
        <v>137.49999999999997</v>
      </c>
      <c r="P69" s="116">
        <f ca="1">IFERROR('Program Qtrly'!R$55*OFFSET('Prem Earn'!$A$5,MATCH($B$65,'Prem Earn'!$A$6:$A$12,0),MATCH($A69,'Prem Earn'!$B$5:$J$5,0)),0)</f>
        <v>137.49999999999997</v>
      </c>
      <c r="Q69" s="116">
        <f ca="1">IFERROR('Program Qtrly'!S$55*OFFSET('Prem Earn'!$A$5,MATCH($B$65,'Prem Earn'!$A$6:$A$12,0),MATCH($A69,'Prem Earn'!$B$5:$J$5,0)),0)</f>
        <v>137.49999999999997</v>
      </c>
      <c r="R69" s="116">
        <f ca="1">IFERROR('Program Qtrly'!T$55*OFFSET('Prem Earn'!$A$5,MATCH($B$65,'Prem Earn'!$A$6:$A$12,0),MATCH($A69,'Prem Earn'!$B$5:$J$5,0)),0)</f>
        <v>162.49999999999997</v>
      </c>
      <c r="S69" s="116">
        <f ca="1">IFERROR('Program Qtrly'!U$55*OFFSET('Prem Earn'!$A$5,MATCH($B$65,'Prem Earn'!$A$6:$A$12,0),MATCH($A69,'Prem Earn'!$B$5:$J$5,0)),0)</f>
        <v>162.49999999999997</v>
      </c>
      <c r="T69" s="116">
        <f ca="1">IFERROR('Program Qtrly'!V$55*OFFSET('Prem Earn'!$A$5,MATCH($B$65,'Prem Earn'!$A$6:$A$12,0),MATCH($A69,'Prem Earn'!$B$5:$J$5,0)),0)</f>
        <v>162.49999999999997</v>
      </c>
      <c r="U69" s="116">
        <f ca="1">IFERROR('Program Qtrly'!W$55*OFFSET('Prem Earn'!$A$5,MATCH($B$65,'Prem Earn'!$A$6:$A$12,0),MATCH($A69,'Prem Earn'!$B$5:$J$5,0)),0)</f>
        <v>162.49999999999997</v>
      </c>
      <c r="W69" s="63">
        <f t="shared" si="45"/>
        <v>9</v>
      </c>
      <c r="X69" s="116">
        <f ca="1">IFERROR('Program Qtrly'!D$47*OFFSET('Prem Earn'!$A$5,MATCH($B$65,'Prem Earn'!$A$6:$A$12,0),MATCH($A69,'Prem Earn'!$B$5:$J$5,0)),0)</f>
        <v>312.5</v>
      </c>
      <c r="Y69" s="116">
        <f ca="1">IFERROR('Program Qtrly'!E$47*OFFSET('Prem Earn'!$A$5,MATCH($B$65,'Prem Earn'!$A$6:$A$12,0),MATCH($A69,'Prem Earn'!$B$5:$J$5,0)),0)</f>
        <v>312.5</v>
      </c>
      <c r="Z69" s="116">
        <f ca="1">IFERROR('Program Qtrly'!F$47*OFFSET('Prem Earn'!$A$5,MATCH($B$65,'Prem Earn'!$A$6:$A$12,0),MATCH($A69,'Prem Earn'!$B$5:$J$5,0)),0)</f>
        <v>312.5</v>
      </c>
      <c r="AA69" s="116">
        <f ca="1">IFERROR('Program Qtrly'!G$47*OFFSET('Prem Earn'!$A$5,MATCH($B$65,'Prem Earn'!$A$6:$A$12,0),MATCH($A69,'Prem Earn'!$B$5:$J$5,0)),0)</f>
        <v>312.5</v>
      </c>
      <c r="AB69" s="116">
        <f ca="1">IFERROR('Program Qtrly'!H$47*OFFSET('Prem Earn'!$A$5,MATCH($B$65,'Prem Earn'!$A$6:$A$12,0),MATCH($A69,'Prem Earn'!$B$5:$J$5,0)),0)</f>
        <v>437.5</v>
      </c>
      <c r="AC69" s="116">
        <f ca="1">IFERROR('Program Qtrly'!I$47*OFFSET('Prem Earn'!$A$5,MATCH($B$65,'Prem Earn'!$A$6:$A$12,0),MATCH($A69,'Prem Earn'!$B$5:$J$5,0)),0)</f>
        <v>437.5</v>
      </c>
      <c r="AD69" s="116">
        <f ca="1">IFERROR('Program Qtrly'!J$47*OFFSET('Prem Earn'!$A$5,MATCH($B$65,'Prem Earn'!$A$6:$A$12,0),MATCH($A69,'Prem Earn'!$B$5:$J$5,0)),0)</f>
        <v>437.5</v>
      </c>
      <c r="AE69" s="116">
        <f ca="1">IFERROR('Program Qtrly'!K$47*OFFSET('Prem Earn'!$A$5,MATCH($B$65,'Prem Earn'!$A$6:$A$12,0),MATCH($A69,'Prem Earn'!$B$5:$J$5,0)),0)</f>
        <v>437.5</v>
      </c>
      <c r="AF69" s="116">
        <f ca="1">IFERROR('Program Qtrly'!L$47*OFFSET('Prem Earn'!$A$5,MATCH($B$65,'Prem Earn'!$A$6:$A$12,0),MATCH($A69,'Prem Earn'!$B$5:$J$5,0)),0)</f>
        <v>562.5</v>
      </c>
      <c r="AG69" s="116">
        <f ca="1">IFERROR('Program Qtrly'!M$47*OFFSET('Prem Earn'!$A$5,MATCH($B$65,'Prem Earn'!$A$6:$A$12,0),MATCH($A69,'Prem Earn'!$B$5:$J$5,0)),0)</f>
        <v>562.5</v>
      </c>
      <c r="AH69" s="116">
        <f ca="1">IFERROR('Program Qtrly'!N$47*OFFSET('Prem Earn'!$A$5,MATCH($B$65,'Prem Earn'!$A$6:$A$12,0),MATCH($A69,'Prem Earn'!$B$5:$J$5,0)),0)</f>
        <v>562.5</v>
      </c>
      <c r="AI69" s="116">
        <f ca="1">IFERROR('Program Qtrly'!O$47*OFFSET('Prem Earn'!$A$5,MATCH($B$65,'Prem Earn'!$A$6:$A$12,0),MATCH($A69,'Prem Earn'!$B$5:$J$5,0)),0)</f>
        <v>562.5</v>
      </c>
      <c r="AJ69" s="116">
        <f ca="1">IFERROR('Program Qtrly'!P$47*OFFSET('Prem Earn'!$A$5,MATCH($B$65,'Prem Earn'!$A$6:$A$12,0),MATCH($A69,'Prem Earn'!$B$5:$J$5,0)),0)</f>
        <v>687.5</v>
      </c>
      <c r="AK69" s="116">
        <f ca="1">IFERROR('Program Qtrly'!Q$47*OFFSET('Prem Earn'!$A$5,MATCH($B$65,'Prem Earn'!$A$6:$A$12,0),MATCH($A69,'Prem Earn'!$B$5:$J$5,0)),0)</f>
        <v>687.5</v>
      </c>
      <c r="AL69" s="116">
        <f ca="1">IFERROR('Program Qtrly'!R$47*OFFSET('Prem Earn'!$A$5,MATCH($B$65,'Prem Earn'!$A$6:$A$12,0),MATCH($A69,'Prem Earn'!$B$5:$J$5,0)),0)</f>
        <v>687.5</v>
      </c>
      <c r="AM69" s="116">
        <f ca="1">IFERROR('Program Qtrly'!S$47*OFFSET('Prem Earn'!$A$5,MATCH($B$65,'Prem Earn'!$A$6:$A$12,0),MATCH($A69,'Prem Earn'!$B$5:$J$5,0)),0)</f>
        <v>687.5</v>
      </c>
      <c r="AN69" s="116">
        <f ca="1">IFERROR('Program Qtrly'!T$47*OFFSET('Prem Earn'!$A$5,MATCH($B$65,'Prem Earn'!$A$6:$A$12,0),MATCH($A69,'Prem Earn'!$B$5:$J$5,0)),0)</f>
        <v>812.5</v>
      </c>
      <c r="AO69" s="116">
        <f ca="1">IFERROR('Program Qtrly'!U$47*OFFSET('Prem Earn'!$A$5,MATCH($B$65,'Prem Earn'!$A$6:$A$12,0),MATCH($A69,'Prem Earn'!$B$5:$J$5,0)),0)</f>
        <v>812.5</v>
      </c>
      <c r="AP69" s="116">
        <f ca="1">IFERROR('Program Qtrly'!V$47*OFFSET('Prem Earn'!$A$5,MATCH($B$65,'Prem Earn'!$A$6:$A$12,0),MATCH($A69,'Prem Earn'!$B$5:$J$5,0)),0)</f>
        <v>812.5</v>
      </c>
      <c r="AQ69" s="116">
        <f ca="1">IFERROR('Program Qtrly'!W$47*OFFSET('Prem Earn'!$A$5,MATCH($B$65,'Prem Earn'!$A$6:$A$12,0),MATCH($A69,'Prem Earn'!$B$5:$J$5,0)),0)</f>
        <v>812.5</v>
      </c>
    </row>
    <row r="70" spans="1:43" ht="15" customHeight="1" x14ac:dyDescent="0.45">
      <c r="A70" s="63">
        <f t="shared" si="44"/>
        <v>12</v>
      </c>
      <c r="B70" s="116">
        <f ca="1">IFERROR('Program Qtrly'!D$55*OFFSET('Prem Earn'!$A$5,MATCH($B$65,'Prem Earn'!$A$6:$A$12,0),MATCH($A70,'Prem Earn'!$B$5:$J$5,0)),0)</f>
        <v>62.499999999999986</v>
      </c>
      <c r="C70" s="116">
        <f ca="1">IFERROR('Program Qtrly'!E$55*OFFSET('Prem Earn'!$A$5,MATCH($B$65,'Prem Earn'!$A$6:$A$12,0),MATCH($A70,'Prem Earn'!$B$5:$J$5,0)),0)</f>
        <v>62.499999999999986</v>
      </c>
      <c r="D70" s="116">
        <f ca="1">IFERROR('Program Qtrly'!F$55*OFFSET('Prem Earn'!$A$5,MATCH($B$65,'Prem Earn'!$A$6:$A$12,0),MATCH($A70,'Prem Earn'!$B$5:$J$5,0)),0)</f>
        <v>62.499999999999986</v>
      </c>
      <c r="E70" s="116">
        <f ca="1">IFERROR('Program Qtrly'!G$55*OFFSET('Prem Earn'!$A$5,MATCH($B$65,'Prem Earn'!$A$6:$A$12,0),MATCH($A70,'Prem Earn'!$B$5:$J$5,0)),0)</f>
        <v>62.499999999999986</v>
      </c>
      <c r="F70" s="116">
        <f ca="1">IFERROR('Program Qtrly'!H$55*OFFSET('Prem Earn'!$A$5,MATCH($B$65,'Prem Earn'!$A$6:$A$12,0),MATCH($A70,'Prem Earn'!$B$5:$J$5,0)),0)</f>
        <v>87.499999999999986</v>
      </c>
      <c r="G70" s="116">
        <f ca="1">IFERROR('Program Qtrly'!I$55*OFFSET('Prem Earn'!$A$5,MATCH($B$65,'Prem Earn'!$A$6:$A$12,0),MATCH($A70,'Prem Earn'!$B$5:$J$5,0)),0)</f>
        <v>87.499999999999986</v>
      </c>
      <c r="H70" s="116">
        <f ca="1">IFERROR('Program Qtrly'!J$55*OFFSET('Prem Earn'!$A$5,MATCH($B$65,'Prem Earn'!$A$6:$A$12,0),MATCH($A70,'Prem Earn'!$B$5:$J$5,0)),0)</f>
        <v>87.499999999999986</v>
      </c>
      <c r="I70" s="116">
        <f ca="1">IFERROR('Program Qtrly'!K$55*OFFSET('Prem Earn'!$A$5,MATCH($B$65,'Prem Earn'!$A$6:$A$12,0),MATCH($A70,'Prem Earn'!$B$5:$J$5,0)),0)</f>
        <v>87.499999999999986</v>
      </c>
      <c r="J70" s="116">
        <f ca="1">IFERROR('Program Qtrly'!L$55*OFFSET('Prem Earn'!$A$5,MATCH($B$65,'Prem Earn'!$A$6:$A$12,0),MATCH($A70,'Prem Earn'!$B$5:$J$5,0)),0)</f>
        <v>112.49999999999997</v>
      </c>
      <c r="K70" s="116">
        <f ca="1">IFERROR('Program Qtrly'!M$55*OFFSET('Prem Earn'!$A$5,MATCH($B$65,'Prem Earn'!$A$6:$A$12,0),MATCH($A70,'Prem Earn'!$B$5:$J$5,0)),0)</f>
        <v>112.49999999999997</v>
      </c>
      <c r="L70" s="116">
        <f ca="1">IFERROR('Program Qtrly'!N$55*OFFSET('Prem Earn'!$A$5,MATCH($B$65,'Prem Earn'!$A$6:$A$12,0),MATCH($A70,'Prem Earn'!$B$5:$J$5,0)),0)</f>
        <v>112.49999999999997</v>
      </c>
      <c r="M70" s="116">
        <f ca="1">IFERROR('Program Qtrly'!O$55*OFFSET('Prem Earn'!$A$5,MATCH($B$65,'Prem Earn'!$A$6:$A$12,0),MATCH($A70,'Prem Earn'!$B$5:$J$5,0)),0)</f>
        <v>112.49999999999997</v>
      </c>
      <c r="N70" s="116">
        <f ca="1">IFERROR('Program Qtrly'!P$55*OFFSET('Prem Earn'!$A$5,MATCH($B$65,'Prem Earn'!$A$6:$A$12,0),MATCH($A70,'Prem Earn'!$B$5:$J$5,0)),0)</f>
        <v>137.49999999999997</v>
      </c>
      <c r="O70" s="116">
        <f ca="1">IFERROR('Program Qtrly'!Q$55*OFFSET('Prem Earn'!$A$5,MATCH($B$65,'Prem Earn'!$A$6:$A$12,0),MATCH($A70,'Prem Earn'!$B$5:$J$5,0)),0)</f>
        <v>137.49999999999997</v>
      </c>
      <c r="P70" s="116">
        <f ca="1">IFERROR('Program Qtrly'!R$55*OFFSET('Prem Earn'!$A$5,MATCH($B$65,'Prem Earn'!$A$6:$A$12,0),MATCH($A70,'Prem Earn'!$B$5:$J$5,0)),0)</f>
        <v>137.49999999999997</v>
      </c>
      <c r="Q70" s="116">
        <f ca="1">IFERROR('Program Qtrly'!S$55*OFFSET('Prem Earn'!$A$5,MATCH($B$65,'Prem Earn'!$A$6:$A$12,0),MATCH($A70,'Prem Earn'!$B$5:$J$5,0)),0)</f>
        <v>137.49999999999997</v>
      </c>
      <c r="R70" s="116">
        <f ca="1">IFERROR('Program Qtrly'!T$55*OFFSET('Prem Earn'!$A$5,MATCH($B$65,'Prem Earn'!$A$6:$A$12,0),MATCH($A70,'Prem Earn'!$B$5:$J$5,0)),0)</f>
        <v>162.49999999999997</v>
      </c>
      <c r="S70" s="116">
        <f ca="1">IFERROR('Program Qtrly'!U$55*OFFSET('Prem Earn'!$A$5,MATCH($B$65,'Prem Earn'!$A$6:$A$12,0),MATCH($A70,'Prem Earn'!$B$5:$J$5,0)),0)</f>
        <v>162.49999999999997</v>
      </c>
      <c r="T70" s="116">
        <f ca="1">IFERROR('Program Qtrly'!V$55*OFFSET('Prem Earn'!$A$5,MATCH($B$65,'Prem Earn'!$A$6:$A$12,0),MATCH($A70,'Prem Earn'!$B$5:$J$5,0)),0)</f>
        <v>162.49999999999997</v>
      </c>
      <c r="U70" s="116">
        <f ca="1">IFERROR('Program Qtrly'!W$55*OFFSET('Prem Earn'!$A$5,MATCH($B$65,'Prem Earn'!$A$6:$A$12,0),MATCH($A70,'Prem Earn'!$B$5:$J$5,0)),0)</f>
        <v>162.49999999999997</v>
      </c>
      <c r="W70" s="63">
        <f t="shared" si="45"/>
        <v>12</v>
      </c>
      <c r="X70" s="116">
        <f ca="1">IFERROR('Program Qtrly'!D$47*OFFSET('Prem Earn'!$A$5,MATCH($B$65,'Prem Earn'!$A$6:$A$12,0),MATCH($A70,'Prem Earn'!$B$5:$J$5,0)),0)</f>
        <v>312.5</v>
      </c>
      <c r="Y70" s="116">
        <f ca="1">IFERROR('Program Qtrly'!E$47*OFFSET('Prem Earn'!$A$5,MATCH($B$65,'Prem Earn'!$A$6:$A$12,0),MATCH($A70,'Prem Earn'!$B$5:$J$5,0)),0)</f>
        <v>312.5</v>
      </c>
      <c r="Z70" s="116">
        <f ca="1">IFERROR('Program Qtrly'!F$47*OFFSET('Prem Earn'!$A$5,MATCH($B$65,'Prem Earn'!$A$6:$A$12,0),MATCH($A70,'Prem Earn'!$B$5:$J$5,0)),0)</f>
        <v>312.5</v>
      </c>
      <c r="AA70" s="116">
        <f ca="1">IFERROR('Program Qtrly'!G$47*OFFSET('Prem Earn'!$A$5,MATCH($B$65,'Prem Earn'!$A$6:$A$12,0),MATCH($A70,'Prem Earn'!$B$5:$J$5,0)),0)</f>
        <v>312.5</v>
      </c>
      <c r="AB70" s="116">
        <f ca="1">IFERROR('Program Qtrly'!H$47*OFFSET('Prem Earn'!$A$5,MATCH($B$65,'Prem Earn'!$A$6:$A$12,0),MATCH($A70,'Prem Earn'!$B$5:$J$5,0)),0)</f>
        <v>437.5</v>
      </c>
      <c r="AC70" s="116">
        <f ca="1">IFERROR('Program Qtrly'!I$47*OFFSET('Prem Earn'!$A$5,MATCH($B$65,'Prem Earn'!$A$6:$A$12,0),MATCH($A70,'Prem Earn'!$B$5:$J$5,0)),0)</f>
        <v>437.5</v>
      </c>
      <c r="AD70" s="116">
        <f ca="1">IFERROR('Program Qtrly'!J$47*OFFSET('Prem Earn'!$A$5,MATCH($B$65,'Prem Earn'!$A$6:$A$12,0),MATCH($A70,'Prem Earn'!$B$5:$J$5,0)),0)</f>
        <v>437.5</v>
      </c>
      <c r="AE70" s="116">
        <f ca="1">IFERROR('Program Qtrly'!K$47*OFFSET('Prem Earn'!$A$5,MATCH($B$65,'Prem Earn'!$A$6:$A$12,0),MATCH($A70,'Prem Earn'!$B$5:$J$5,0)),0)</f>
        <v>437.5</v>
      </c>
      <c r="AF70" s="116">
        <f ca="1">IFERROR('Program Qtrly'!L$47*OFFSET('Prem Earn'!$A$5,MATCH($B$65,'Prem Earn'!$A$6:$A$12,0),MATCH($A70,'Prem Earn'!$B$5:$J$5,0)),0)</f>
        <v>562.5</v>
      </c>
      <c r="AG70" s="116">
        <f ca="1">IFERROR('Program Qtrly'!M$47*OFFSET('Prem Earn'!$A$5,MATCH($B$65,'Prem Earn'!$A$6:$A$12,0),MATCH($A70,'Prem Earn'!$B$5:$J$5,0)),0)</f>
        <v>562.5</v>
      </c>
      <c r="AH70" s="116">
        <f ca="1">IFERROR('Program Qtrly'!N$47*OFFSET('Prem Earn'!$A$5,MATCH($B$65,'Prem Earn'!$A$6:$A$12,0),MATCH($A70,'Prem Earn'!$B$5:$J$5,0)),0)</f>
        <v>562.5</v>
      </c>
      <c r="AI70" s="116">
        <f ca="1">IFERROR('Program Qtrly'!O$47*OFFSET('Prem Earn'!$A$5,MATCH($B$65,'Prem Earn'!$A$6:$A$12,0),MATCH($A70,'Prem Earn'!$B$5:$J$5,0)),0)</f>
        <v>562.5</v>
      </c>
      <c r="AJ70" s="116">
        <f ca="1">IFERROR('Program Qtrly'!P$47*OFFSET('Prem Earn'!$A$5,MATCH($B$65,'Prem Earn'!$A$6:$A$12,0),MATCH($A70,'Prem Earn'!$B$5:$J$5,0)),0)</f>
        <v>687.5</v>
      </c>
      <c r="AK70" s="116">
        <f ca="1">IFERROR('Program Qtrly'!Q$47*OFFSET('Prem Earn'!$A$5,MATCH($B$65,'Prem Earn'!$A$6:$A$12,0),MATCH($A70,'Prem Earn'!$B$5:$J$5,0)),0)</f>
        <v>687.5</v>
      </c>
      <c r="AL70" s="116">
        <f ca="1">IFERROR('Program Qtrly'!R$47*OFFSET('Prem Earn'!$A$5,MATCH($B$65,'Prem Earn'!$A$6:$A$12,0),MATCH($A70,'Prem Earn'!$B$5:$J$5,0)),0)</f>
        <v>687.5</v>
      </c>
      <c r="AM70" s="116">
        <f ca="1">IFERROR('Program Qtrly'!S$47*OFFSET('Prem Earn'!$A$5,MATCH($B$65,'Prem Earn'!$A$6:$A$12,0),MATCH($A70,'Prem Earn'!$B$5:$J$5,0)),0)</f>
        <v>687.5</v>
      </c>
      <c r="AN70" s="116">
        <f ca="1">IFERROR('Program Qtrly'!T$47*OFFSET('Prem Earn'!$A$5,MATCH($B$65,'Prem Earn'!$A$6:$A$12,0),MATCH($A70,'Prem Earn'!$B$5:$J$5,0)),0)</f>
        <v>812.5</v>
      </c>
      <c r="AO70" s="116">
        <f ca="1">IFERROR('Program Qtrly'!U$47*OFFSET('Prem Earn'!$A$5,MATCH($B$65,'Prem Earn'!$A$6:$A$12,0),MATCH($A70,'Prem Earn'!$B$5:$J$5,0)),0)</f>
        <v>812.5</v>
      </c>
      <c r="AP70" s="116">
        <f ca="1">IFERROR('Program Qtrly'!V$47*OFFSET('Prem Earn'!$A$5,MATCH($B$65,'Prem Earn'!$A$6:$A$12,0),MATCH($A70,'Prem Earn'!$B$5:$J$5,0)),0)</f>
        <v>812.5</v>
      </c>
      <c r="AQ70" s="116">
        <f ca="1">IFERROR('Program Qtrly'!W$47*OFFSET('Prem Earn'!$A$5,MATCH($B$65,'Prem Earn'!$A$6:$A$12,0),MATCH($A70,'Prem Earn'!$B$5:$J$5,0)),0)</f>
        <v>812.5</v>
      </c>
    </row>
    <row r="71" spans="1:43" ht="15" customHeight="1" x14ac:dyDescent="0.45">
      <c r="A71" s="63">
        <f t="shared" si="44"/>
        <v>15</v>
      </c>
      <c r="B71" s="116">
        <f ca="1">IFERROR('Program Qtrly'!D$55*OFFSET('Prem Earn'!$A$5,MATCH($B$65,'Prem Earn'!$A$6:$A$12,0),MATCH($A71,'Prem Earn'!$B$5:$J$5,0)),0)</f>
        <v>31.249999999999993</v>
      </c>
      <c r="C71" s="116">
        <f ca="1">IFERROR('Program Qtrly'!E$55*OFFSET('Prem Earn'!$A$5,MATCH($B$65,'Prem Earn'!$A$6:$A$12,0),MATCH($A71,'Prem Earn'!$B$5:$J$5,0)),0)</f>
        <v>31.249999999999993</v>
      </c>
      <c r="D71" s="116">
        <f ca="1">IFERROR('Program Qtrly'!F$55*OFFSET('Prem Earn'!$A$5,MATCH($B$65,'Prem Earn'!$A$6:$A$12,0),MATCH($A71,'Prem Earn'!$B$5:$J$5,0)),0)</f>
        <v>31.249999999999993</v>
      </c>
      <c r="E71" s="116">
        <f ca="1">IFERROR('Program Qtrly'!G$55*OFFSET('Prem Earn'!$A$5,MATCH($B$65,'Prem Earn'!$A$6:$A$12,0),MATCH($A71,'Prem Earn'!$B$5:$J$5,0)),0)</f>
        <v>31.249999999999993</v>
      </c>
      <c r="F71" s="116">
        <f ca="1">IFERROR('Program Qtrly'!H$55*OFFSET('Prem Earn'!$A$5,MATCH($B$65,'Prem Earn'!$A$6:$A$12,0),MATCH($A71,'Prem Earn'!$B$5:$J$5,0)),0)</f>
        <v>43.749999999999993</v>
      </c>
      <c r="G71" s="116">
        <f ca="1">IFERROR('Program Qtrly'!I$55*OFFSET('Prem Earn'!$A$5,MATCH($B$65,'Prem Earn'!$A$6:$A$12,0),MATCH($A71,'Prem Earn'!$B$5:$J$5,0)),0)</f>
        <v>43.749999999999993</v>
      </c>
      <c r="H71" s="116">
        <f ca="1">IFERROR('Program Qtrly'!J$55*OFFSET('Prem Earn'!$A$5,MATCH($B$65,'Prem Earn'!$A$6:$A$12,0),MATCH($A71,'Prem Earn'!$B$5:$J$5,0)),0)</f>
        <v>43.749999999999993</v>
      </c>
      <c r="I71" s="116">
        <f ca="1">IFERROR('Program Qtrly'!K$55*OFFSET('Prem Earn'!$A$5,MATCH($B$65,'Prem Earn'!$A$6:$A$12,0),MATCH($A71,'Prem Earn'!$B$5:$J$5,0)),0)</f>
        <v>43.749999999999993</v>
      </c>
      <c r="J71" s="116">
        <f ca="1">IFERROR('Program Qtrly'!L$55*OFFSET('Prem Earn'!$A$5,MATCH($B$65,'Prem Earn'!$A$6:$A$12,0),MATCH($A71,'Prem Earn'!$B$5:$J$5,0)),0)</f>
        <v>56.249999999999986</v>
      </c>
      <c r="K71" s="116">
        <f ca="1">IFERROR('Program Qtrly'!M$55*OFFSET('Prem Earn'!$A$5,MATCH($B$65,'Prem Earn'!$A$6:$A$12,0),MATCH($A71,'Prem Earn'!$B$5:$J$5,0)),0)</f>
        <v>56.249999999999986</v>
      </c>
      <c r="L71" s="116">
        <f ca="1">IFERROR('Program Qtrly'!N$55*OFFSET('Prem Earn'!$A$5,MATCH($B$65,'Prem Earn'!$A$6:$A$12,0),MATCH($A71,'Prem Earn'!$B$5:$J$5,0)),0)</f>
        <v>56.249999999999986</v>
      </c>
      <c r="M71" s="116">
        <f ca="1">IFERROR('Program Qtrly'!O$55*OFFSET('Prem Earn'!$A$5,MATCH($B$65,'Prem Earn'!$A$6:$A$12,0),MATCH($A71,'Prem Earn'!$B$5:$J$5,0)),0)</f>
        <v>56.249999999999986</v>
      </c>
      <c r="N71" s="116">
        <f ca="1">IFERROR('Program Qtrly'!P$55*OFFSET('Prem Earn'!$A$5,MATCH($B$65,'Prem Earn'!$A$6:$A$12,0),MATCH($A71,'Prem Earn'!$B$5:$J$5,0)),0)</f>
        <v>68.749999999999986</v>
      </c>
      <c r="O71" s="116">
        <f ca="1">IFERROR('Program Qtrly'!Q$55*OFFSET('Prem Earn'!$A$5,MATCH($B$65,'Prem Earn'!$A$6:$A$12,0),MATCH($A71,'Prem Earn'!$B$5:$J$5,0)),0)</f>
        <v>68.749999999999986</v>
      </c>
      <c r="P71" s="116">
        <f ca="1">IFERROR('Program Qtrly'!R$55*OFFSET('Prem Earn'!$A$5,MATCH($B$65,'Prem Earn'!$A$6:$A$12,0),MATCH($A71,'Prem Earn'!$B$5:$J$5,0)),0)</f>
        <v>68.749999999999986</v>
      </c>
      <c r="Q71" s="116">
        <f ca="1">IFERROR('Program Qtrly'!S$55*OFFSET('Prem Earn'!$A$5,MATCH($B$65,'Prem Earn'!$A$6:$A$12,0),MATCH($A71,'Prem Earn'!$B$5:$J$5,0)),0)</f>
        <v>68.749999999999986</v>
      </c>
      <c r="R71" s="116">
        <f ca="1">IFERROR('Program Qtrly'!T$55*OFFSET('Prem Earn'!$A$5,MATCH($B$65,'Prem Earn'!$A$6:$A$12,0),MATCH($A71,'Prem Earn'!$B$5:$J$5,0)),0)</f>
        <v>81.249999999999986</v>
      </c>
      <c r="S71" s="116">
        <f ca="1">IFERROR('Program Qtrly'!U$55*OFFSET('Prem Earn'!$A$5,MATCH($B$65,'Prem Earn'!$A$6:$A$12,0),MATCH($A71,'Prem Earn'!$B$5:$J$5,0)),0)</f>
        <v>81.249999999999986</v>
      </c>
      <c r="T71" s="116">
        <f ca="1">IFERROR('Program Qtrly'!V$55*OFFSET('Prem Earn'!$A$5,MATCH($B$65,'Prem Earn'!$A$6:$A$12,0),MATCH($A71,'Prem Earn'!$B$5:$J$5,0)),0)</f>
        <v>81.249999999999986</v>
      </c>
      <c r="U71" s="116">
        <f ca="1">IFERROR('Program Qtrly'!W$55*OFFSET('Prem Earn'!$A$5,MATCH($B$65,'Prem Earn'!$A$6:$A$12,0),MATCH($A71,'Prem Earn'!$B$5:$J$5,0)),0)</f>
        <v>81.249999999999986</v>
      </c>
      <c r="W71" s="63">
        <f t="shared" si="45"/>
        <v>15</v>
      </c>
      <c r="X71" s="116">
        <f ca="1">IFERROR('Program Qtrly'!D$47*OFFSET('Prem Earn'!$A$5,MATCH($B$65,'Prem Earn'!$A$6:$A$12,0),MATCH($A71,'Prem Earn'!$B$5:$J$5,0)),0)</f>
        <v>156.25</v>
      </c>
      <c r="Y71" s="116">
        <f ca="1">IFERROR('Program Qtrly'!E$47*OFFSET('Prem Earn'!$A$5,MATCH($B$65,'Prem Earn'!$A$6:$A$12,0),MATCH($A71,'Prem Earn'!$B$5:$J$5,0)),0)</f>
        <v>156.25</v>
      </c>
      <c r="Z71" s="116">
        <f ca="1">IFERROR('Program Qtrly'!F$47*OFFSET('Prem Earn'!$A$5,MATCH($B$65,'Prem Earn'!$A$6:$A$12,0),MATCH($A71,'Prem Earn'!$B$5:$J$5,0)),0)</f>
        <v>156.25</v>
      </c>
      <c r="AA71" s="116">
        <f ca="1">IFERROR('Program Qtrly'!G$47*OFFSET('Prem Earn'!$A$5,MATCH($B$65,'Prem Earn'!$A$6:$A$12,0),MATCH($A71,'Prem Earn'!$B$5:$J$5,0)),0)</f>
        <v>156.25</v>
      </c>
      <c r="AB71" s="116">
        <f ca="1">IFERROR('Program Qtrly'!H$47*OFFSET('Prem Earn'!$A$5,MATCH($B$65,'Prem Earn'!$A$6:$A$12,0),MATCH($A71,'Prem Earn'!$B$5:$J$5,0)),0)</f>
        <v>218.75</v>
      </c>
      <c r="AC71" s="116">
        <f ca="1">IFERROR('Program Qtrly'!I$47*OFFSET('Prem Earn'!$A$5,MATCH($B$65,'Prem Earn'!$A$6:$A$12,0),MATCH($A71,'Prem Earn'!$B$5:$J$5,0)),0)</f>
        <v>218.75</v>
      </c>
      <c r="AD71" s="116">
        <f ca="1">IFERROR('Program Qtrly'!J$47*OFFSET('Prem Earn'!$A$5,MATCH($B$65,'Prem Earn'!$A$6:$A$12,0),MATCH($A71,'Prem Earn'!$B$5:$J$5,0)),0)</f>
        <v>218.75</v>
      </c>
      <c r="AE71" s="116">
        <f ca="1">IFERROR('Program Qtrly'!K$47*OFFSET('Prem Earn'!$A$5,MATCH($B$65,'Prem Earn'!$A$6:$A$12,0),MATCH($A71,'Prem Earn'!$B$5:$J$5,0)),0)</f>
        <v>218.75</v>
      </c>
      <c r="AF71" s="116">
        <f ca="1">IFERROR('Program Qtrly'!L$47*OFFSET('Prem Earn'!$A$5,MATCH($B$65,'Prem Earn'!$A$6:$A$12,0),MATCH($A71,'Prem Earn'!$B$5:$J$5,0)),0)</f>
        <v>281.25</v>
      </c>
      <c r="AG71" s="116">
        <f ca="1">IFERROR('Program Qtrly'!M$47*OFFSET('Prem Earn'!$A$5,MATCH($B$65,'Prem Earn'!$A$6:$A$12,0),MATCH($A71,'Prem Earn'!$B$5:$J$5,0)),0)</f>
        <v>281.25</v>
      </c>
      <c r="AH71" s="116">
        <f ca="1">IFERROR('Program Qtrly'!N$47*OFFSET('Prem Earn'!$A$5,MATCH($B$65,'Prem Earn'!$A$6:$A$12,0),MATCH($A71,'Prem Earn'!$B$5:$J$5,0)),0)</f>
        <v>281.25</v>
      </c>
      <c r="AI71" s="116">
        <f ca="1">IFERROR('Program Qtrly'!O$47*OFFSET('Prem Earn'!$A$5,MATCH($B$65,'Prem Earn'!$A$6:$A$12,0),MATCH($A71,'Prem Earn'!$B$5:$J$5,0)),0)</f>
        <v>281.25</v>
      </c>
      <c r="AJ71" s="116">
        <f ca="1">IFERROR('Program Qtrly'!P$47*OFFSET('Prem Earn'!$A$5,MATCH($B$65,'Prem Earn'!$A$6:$A$12,0),MATCH($A71,'Prem Earn'!$B$5:$J$5,0)),0)</f>
        <v>343.75</v>
      </c>
      <c r="AK71" s="116">
        <f ca="1">IFERROR('Program Qtrly'!Q$47*OFFSET('Prem Earn'!$A$5,MATCH($B$65,'Prem Earn'!$A$6:$A$12,0),MATCH($A71,'Prem Earn'!$B$5:$J$5,0)),0)</f>
        <v>343.75</v>
      </c>
      <c r="AL71" s="116">
        <f ca="1">IFERROR('Program Qtrly'!R$47*OFFSET('Prem Earn'!$A$5,MATCH($B$65,'Prem Earn'!$A$6:$A$12,0),MATCH($A71,'Prem Earn'!$B$5:$J$5,0)),0)</f>
        <v>343.75</v>
      </c>
      <c r="AM71" s="116">
        <f ca="1">IFERROR('Program Qtrly'!S$47*OFFSET('Prem Earn'!$A$5,MATCH($B$65,'Prem Earn'!$A$6:$A$12,0),MATCH($A71,'Prem Earn'!$B$5:$J$5,0)),0)</f>
        <v>343.75</v>
      </c>
      <c r="AN71" s="116">
        <f ca="1">IFERROR('Program Qtrly'!T$47*OFFSET('Prem Earn'!$A$5,MATCH($B$65,'Prem Earn'!$A$6:$A$12,0),MATCH($A71,'Prem Earn'!$B$5:$J$5,0)),0)</f>
        <v>406.25</v>
      </c>
      <c r="AO71" s="116">
        <f ca="1">IFERROR('Program Qtrly'!U$47*OFFSET('Prem Earn'!$A$5,MATCH($B$65,'Prem Earn'!$A$6:$A$12,0),MATCH($A71,'Prem Earn'!$B$5:$J$5,0)),0)</f>
        <v>406.25</v>
      </c>
      <c r="AP71" s="116">
        <f ca="1">IFERROR('Program Qtrly'!V$47*OFFSET('Prem Earn'!$A$5,MATCH($B$65,'Prem Earn'!$A$6:$A$12,0),MATCH($A71,'Prem Earn'!$B$5:$J$5,0)),0)</f>
        <v>406.25</v>
      </c>
      <c r="AQ71" s="116">
        <f ca="1">IFERROR('Program Qtrly'!W$47*OFFSET('Prem Earn'!$A$5,MATCH($B$65,'Prem Earn'!$A$6:$A$12,0),MATCH($A71,'Prem Earn'!$B$5:$J$5,0)),0)</f>
        <v>406.25</v>
      </c>
    </row>
    <row r="72" spans="1:43" ht="15" customHeight="1" x14ac:dyDescent="0.45">
      <c r="A72" s="63">
        <f t="shared" si="44"/>
        <v>18</v>
      </c>
      <c r="B72" s="116">
        <f ca="1">IFERROR('Program Qtrly'!D$55*OFFSET('Prem Earn'!$A$5,MATCH($B$65,'Prem Earn'!$A$6:$A$12,0),MATCH($A72,'Prem Earn'!$B$5:$J$5,0)),0)</f>
        <v>0</v>
      </c>
      <c r="C72" s="116">
        <f ca="1">IFERROR('Program Qtrly'!E$55*OFFSET('Prem Earn'!$A$5,MATCH($B$65,'Prem Earn'!$A$6:$A$12,0),MATCH($A72,'Prem Earn'!$B$5:$J$5,0)),0)</f>
        <v>0</v>
      </c>
      <c r="D72" s="116">
        <f ca="1">IFERROR('Program Qtrly'!F$55*OFFSET('Prem Earn'!$A$5,MATCH($B$65,'Prem Earn'!$A$6:$A$12,0),MATCH($A72,'Prem Earn'!$B$5:$J$5,0)),0)</f>
        <v>0</v>
      </c>
      <c r="E72" s="116">
        <f ca="1">IFERROR('Program Qtrly'!G$55*OFFSET('Prem Earn'!$A$5,MATCH($B$65,'Prem Earn'!$A$6:$A$12,0),MATCH($A72,'Prem Earn'!$B$5:$J$5,0)),0)</f>
        <v>0</v>
      </c>
      <c r="F72" s="116">
        <f ca="1">IFERROR('Program Qtrly'!H$55*OFFSET('Prem Earn'!$A$5,MATCH($B$65,'Prem Earn'!$A$6:$A$12,0),MATCH($A72,'Prem Earn'!$B$5:$J$5,0)),0)</f>
        <v>0</v>
      </c>
      <c r="G72" s="116">
        <f ca="1">IFERROR('Program Qtrly'!I$55*OFFSET('Prem Earn'!$A$5,MATCH($B$65,'Prem Earn'!$A$6:$A$12,0),MATCH($A72,'Prem Earn'!$B$5:$J$5,0)),0)</f>
        <v>0</v>
      </c>
      <c r="H72" s="116">
        <f ca="1">IFERROR('Program Qtrly'!J$55*OFFSET('Prem Earn'!$A$5,MATCH($B$65,'Prem Earn'!$A$6:$A$12,0),MATCH($A72,'Prem Earn'!$B$5:$J$5,0)),0)</f>
        <v>0</v>
      </c>
      <c r="I72" s="116">
        <f ca="1">IFERROR('Program Qtrly'!K$55*OFFSET('Prem Earn'!$A$5,MATCH($B$65,'Prem Earn'!$A$6:$A$12,0),MATCH($A72,'Prem Earn'!$B$5:$J$5,0)),0)</f>
        <v>0</v>
      </c>
      <c r="J72" s="116">
        <f ca="1">IFERROR('Program Qtrly'!L$55*OFFSET('Prem Earn'!$A$5,MATCH($B$65,'Prem Earn'!$A$6:$A$12,0),MATCH($A72,'Prem Earn'!$B$5:$J$5,0)),0)</f>
        <v>0</v>
      </c>
      <c r="K72" s="116">
        <f ca="1">IFERROR('Program Qtrly'!M$55*OFFSET('Prem Earn'!$A$5,MATCH($B$65,'Prem Earn'!$A$6:$A$12,0),MATCH($A72,'Prem Earn'!$B$5:$J$5,0)),0)</f>
        <v>0</v>
      </c>
      <c r="L72" s="116">
        <f ca="1">IFERROR('Program Qtrly'!N$55*OFFSET('Prem Earn'!$A$5,MATCH($B$65,'Prem Earn'!$A$6:$A$12,0),MATCH($A72,'Prem Earn'!$B$5:$J$5,0)),0)</f>
        <v>0</v>
      </c>
      <c r="M72" s="116">
        <f ca="1">IFERROR('Program Qtrly'!O$55*OFFSET('Prem Earn'!$A$5,MATCH($B$65,'Prem Earn'!$A$6:$A$12,0),MATCH($A72,'Prem Earn'!$B$5:$J$5,0)),0)</f>
        <v>0</v>
      </c>
      <c r="N72" s="116">
        <f ca="1">IFERROR('Program Qtrly'!P$55*OFFSET('Prem Earn'!$A$5,MATCH($B$65,'Prem Earn'!$A$6:$A$12,0),MATCH($A72,'Prem Earn'!$B$5:$J$5,0)),0)</f>
        <v>0</v>
      </c>
      <c r="O72" s="116">
        <f ca="1">IFERROR('Program Qtrly'!Q$55*OFFSET('Prem Earn'!$A$5,MATCH($B$65,'Prem Earn'!$A$6:$A$12,0),MATCH($A72,'Prem Earn'!$B$5:$J$5,0)),0)</f>
        <v>0</v>
      </c>
      <c r="P72" s="116">
        <f ca="1">IFERROR('Program Qtrly'!R$55*OFFSET('Prem Earn'!$A$5,MATCH($B$65,'Prem Earn'!$A$6:$A$12,0),MATCH($A72,'Prem Earn'!$B$5:$J$5,0)),0)</f>
        <v>0</v>
      </c>
      <c r="Q72" s="116">
        <f ca="1">IFERROR('Program Qtrly'!S$55*OFFSET('Prem Earn'!$A$5,MATCH($B$65,'Prem Earn'!$A$6:$A$12,0),MATCH($A72,'Prem Earn'!$B$5:$J$5,0)),0)</f>
        <v>0</v>
      </c>
      <c r="R72" s="116">
        <f ca="1">IFERROR('Program Qtrly'!T$55*OFFSET('Prem Earn'!$A$5,MATCH($B$65,'Prem Earn'!$A$6:$A$12,0),MATCH($A72,'Prem Earn'!$B$5:$J$5,0)),0)</f>
        <v>0</v>
      </c>
      <c r="S72" s="116">
        <f ca="1">IFERROR('Program Qtrly'!U$55*OFFSET('Prem Earn'!$A$5,MATCH($B$65,'Prem Earn'!$A$6:$A$12,0),MATCH($A72,'Prem Earn'!$B$5:$J$5,0)),0)</f>
        <v>0</v>
      </c>
      <c r="T72" s="116">
        <f ca="1">IFERROR('Program Qtrly'!V$55*OFFSET('Prem Earn'!$A$5,MATCH($B$65,'Prem Earn'!$A$6:$A$12,0),MATCH($A72,'Prem Earn'!$B$5:$J$5,0)),0)</f>
        <v>0</v>
      </c>
      <c r="U72" s="116">
        <f ca="1">IFERROR('Program Qtrly'!W$55*OFFSET('Prem Earn'!$A$5,MATCH($B$65,'Prem Earn'!$A$6:$A$12,0),MATCH($A72,'Prem Earn'!$B$5:$J$5,0)),0)</f>
        <v>0</v>
      </c>
      <c r="W72" s="63">
        <f t="shared" si="45"/>
        <v>18</v>
      </c>
      <c r="X72" s="116">
        <f ca="1">IFERROR('Program Qtrly'!D$47*OFFSET('Prem Earn'!$A$5,MATCH($B$65,'Prem Earn'!$A$6:$A$12,0),MATCH($A72,'Prem Earn'!$B$5:$J$5,0)),0)</f>
        <v>0</v>
      </c>
      <c r="Y72" s="116">
        <f ca="1">IFERROR('Program Qtrly'!E$47*OFFSET('Prem Earn'!$A$5,MATCH($B$65,'Prem Earn'!$A$6:$A$12,0),MATCH($A72,'Prem Earn'!$B$5:$J$5,0)),0)</f>
        <v>0</v>
      </c>
      <c r="Z72" s="116">
        <f ca="1">IFERROR('Program Qtrly'!F$47*OFFSET('Prem Earn'!$A$5,MATCH($B$65,'Prem Earn'!$A$6:$A$12,0),MATCH($A72,'Prem Earn'!$B$5:$J$5,0)),0)</f>
        <v>0</v>
      </c>
      <c r="AA72" s="116">
        <f ca="1">IFERROR('Program Qtrly'!G$47*OFFSET('Prem Earn'!$A$5,MATCH($B$65,'Prem Earn'!$A$6:$A$12,0),MATCH($A72,'Prem Earn'!$B$5:$J$5,0)),0)</f>
        <v>0</v>
      </c>
      <c r="AB72" s="116">
        <f ca="1">IFERROR('Program Qtrly'!H$47*OFFSET('Prem Earn'!$A$5,MATCH($B$65,'Prem Earn'!$A$6:$A$12,0),MATCH($A72,'Prem Earn'!$B$5:$J$5,0)),0)</f>
        <v>0</v>
      </c>
      <c r="AC72" s="116">
        <f ca="1">IFERROR('Program Qtrly'!I$47*OFFSET('Prem Earn'!$A$5,MATCH($B$65,'Prem Earn'!$A$6:$A$12,0),MATCH($A72,'Prem Earn'!$B$5:$J$5,0)),0)</f>
        <v>0</v>
      </c>
      <c r="AD72" s="116">
        <f ca="1">IFERROR('Program Qtrly'!J$47*OFFSET('Prem Earn'!$A$5,MATCH($B$65,'Prem Earn'!$A$6:$A$12,0),MATCH($A72,'Prem Earn'!$B$5:$J$5,0)),0)</f>
        <v>0</v>
      </c>
      <c r="AE72" s="116">
        <f ca="1">IFERROR('Program Qtrly'!K$47*OFFSET('Prem Earn'!$A$5,MATCH($B$65,'Prem Earn'!$A$6:$A$12,0),MATCH($A72,'Prem Earn'!$B$5:$J$5,0)),0)</f>
        <v>0</v>
      </c>
      <c r="AF72" s="116">
        <f ca="1">IFERROR('Program Qtrly'!L$47*OFFSET('Prem Earn'!$A$5,MATCH($B$65,'Prem Earn'!$A$6:$A$12,0),MATCH($A72,'Prem Earn'!$B$5:$J$5,0)),0)</f>
        <v>0</v>
      </c>
      <c r="AG72" s="116">
        <f ca="1">IFERROR('Program Qtrly'!M$47*OFFSET('Prem Earn'!$A$5,MATCH($B$65,'Prem Earn'!$A$6:$A$12,0),MATCH($A72,'Prem Earn'!$B$5:$J$5,0)),0)</f>
        <v>0</v>
      </c>
      <c r="AH72" s="116">
        <f ca="1">IFERROR('Program Qtrly'!N$47*OFFSET('Prem Earn'!$A$5,MATCH($B$65,'Prem Earn'!$A$6:$A$12,0),MATCH($A72,'Prem Earn'!$B$5:$J$5,0)),0)</f>
        <v>0</v>
      </c>
      <c r="AI72" s="116">
        <f ca="1">IFERROR('Program Qtrly'!O$47*OFFSET('Prem Earn'!$A$5,MATCH($B$65,'Prem Earn'!$A$6:$A$12,0),MATCH($A72,'Prem Earn'!$B$5:$J$5,0)),0)</f>
        <v>0</v>
      </c>
      <c r="AJ72" s="116">
        <f ca="1">IFERROR('Program Qtrly'!P$47*OFFSET('Prem Earn'!$A$5,MATCH($B$65,'Prem Earn'!$A$6:$A$12,0),MATCH($A72,'Prem Earn'!$B$5:$J$5,0)),0)</f>
        <v>0</v>
      </c>
      <c r="AK72" s="116">
        <f ca="1">IFERROR('Program Qtrly'!Q$47*OFFSET('Prem Earn'!$A$5,MATCH($B$65,'Prem Earn'!$A$6:$A$12,0),MATCH($A72,'Prem Earn'!$B$5:$J$5,0)),0)</f>
        <v>0</v>
      </c>
      <c r="AL72" s="116">
        <f ca="1">IFERROR('Program Qtrly'!R$47*OFFSET('Prem Earn'!$A$5,MATCH($B$65,'Prem Earn'!$A$6:$A$12,0),MATCH($A72,'Prem Earn'!$B$5:$J$5,0)),0)</f>
        <v>0</v>
      </c>
      <c r="AM72" s="116">
        <f ca="1">IFERROR('Program Qtrly'!S$47*OFFSET('Prem Earn'!$A$5,MATCH($B$65,'Prem Earn'!$A$6:$A$12,0),MATCH($A72,'Prem Earn'!$B$5:$J$5,0)),0)</f>
        <v>0</v>
      </c>
      <c r="AN72" s="116">
        <f ca="1">IFERROR('Program Qtrly'!T$47*OFFSET('Prem Earn'!$A$5,MATCH($B$65,'Prem Earn'!$A$6:$A$12,0),MATCH($A72,'Prem Earn'!$B$5:$J$5,0)),0)</f>
        <v>0</v>
      </c>
      <c r="AO72" s="116">
        <f ca="1">IFERROR('Program Qtrly'!U$47*OFFSET('Prem Earn'!$A$5,MATCH($B$65,'Prem Earn'!$A$6:$A$12,0),MATCH($A72,'Prem Earn'!$B$5:$J$5,0)),0)</f>
        <v>0</v>
      </c>
      <c r="AP72" s="116">
        <f ca="1">IFERROR('Program Qtrly'!V$47*OFFSET('Prem Earn'!$A$5,MATCH($B$65,'Prem Earn'!$A$6:$A$12,0),MATCH($A72,'Prem Earn'!$B$5:$J$5,0)),0)</f>
        <v>0</v>
      </c>
      <c r="AQ72" s="116">
        <f ca="1">IFERROR('Program Qtrly'!W$47*OFFSET('Prem Earn'!$A$5,MATCH($B$65,'Prem Earn'!$A$6:$A$12,0),MATCH($A72,'Prem Earn'!$B$5:$J$5,0)),0)</f>
        <v>0</v>
      </c>
    </row>
    <row r="73" spans="1:43" ht="15" customHeight="1" x14ac:dyDescent="0.45">
      <c r="A73" s="63">
        <f t="shared" si="44"/>
        <v>21</v>
      </c>
      <c r="B73" s="116">
        <f ca="1">IFERROR('Program Qtrly'!D$55*OFFSET('Prem Earn'!$A$5,MATCH($B$65,'Prem Earn'!$A$6:$A$12,0),MATCH($A73,'Prem Earn'!$B$5:$J$5,0)),0)</f>
        <v>0</v>
      </c>
      <c r="C73" s="116">
        <f ca="1">IFERROR('Program Qtrly'!E$55*OFFSET('Prem Earn'!$A$5,MATCH($B$65,'Prem Earn'!$A$6:$A$12,0),MATCH($A73,'Prem Earn'!$B$5:$J$5,0)),0)</f>
        <v>0</v>
      </c>
      <c r="D73" s="116">
        <f ca="1">IFERROR('Program Qtrly'!F$55*OFFSET('Prem Earn'!$A$5,MATCH($B$65,'Prem Earn'!$A$6:$A$12,0),MATCH($A73,'Prem Earn'!$B$5:$J$5,0)),0)</f>
        <v>0</v>
      </c>
      <c r="E73" s="116">
        <f ca="1">IFERROR('Program Qtrly'!G$55*OFFSET('Prem Earn'!$A$5,MATCH($B$65,'Prem Earn'!$A$6:$A$12,0),MATCH($A73,'Prem Earn'!$B$5:$J$5,0)),0)</f>
        <v>0</v>
      </c>
      <c r="F73" s="116">
        <f ca="1">IFERROR('Program Qtrly'!H$55*OFFSET('Prem Earn'!$A$5,MATCH($B$65,'Prem Earn'!$A$6:$A$12,0),MATCH($A73,'Prem Earn'!$B$5:$J$5,0)),0)</f>
        <v>0</v>
      </c>
      <c r="G73" s="116">
        <f ca="1">IFERROR('Program Qtrly'!I$55*OFFSET('Prem Earn'!$A$5,MATCH($B$65,'Prem Earn'!$A$6:$A$12,0),MATCH($A73,'Prem Earn'!$B$5:$J$5,0)),0)</f>
        <v>0</v>
      </c>
      <c r="H73" s="116">
        <f ca="1">IFERROR('Program Qtrly'!J$55*OFFSET('Prem Earn'!$A$5,MATCH($B$65,'Prem Earn'!$A$6:$A$12,0),MATCH($A73,'Prem Earn'!$B$5:$J$5,0)),0)</f>
        <v>0</v>
      </c>
      <c r="I73" s="116">
        <f ca="1">IFERROR('Program Qtrly'!K$55*OFFSET('Prem Earn'!$A$5,MATCH($B$65,'Prem Earn'!$A$6:$A$12,0),MATCH($A73,'Prem Earn'!$B$5:$J$5,0)),0)</f>
        <v>0</v>
      </c>
      <c r="J73" s="116">
        <f ca="1">IFERROR('Program Qtrly'!L$55*OFFSET('Prem Earn'!$A$5,MATCH($B$65,'Prem Earn'!$A$6:$A$12,0),MATCH($A73,'Prem Earn'!$B$5:$J$5,0)),0)</f>
        <v>0</v>
      </c>
      <c r="K73" s="116">
        <f ca="1">IFERROR('Program Qtrly'!M$55*OFFSET('Prem Earn'!$A$5,MATCH($B$65,'Prem Earn'!$A$6:$A$12,0),MATCH($A73,'Prem Earn'!$B$5:$J$5,0)),0)</f>
        <v>0</v>
      </c>
      <c r="L73" s="116">
        <f ca="1">IFERROR('Program Qtrly'!N$55*OFFSET('Prem Earn'!$A$5,MATCH($B$65,'Prem Earn'!$A$6:$A$12,0),MATCH($A73,'Prem Earn'!$B$5:$J$5,0)),0)</f>
        <v>0</v>
      </c>
      <c r="M73" s="116">
        <f ca="1">IFERROR('Program Qtrly'!O$55*OFFSET('Prem Earn'!$A$5,MATCH($B$65,'Prem Earn'!$A$6:$A$12,0),MATCH($A73,'Prem Earn'!$B$5:$J$5,0)),0)</f>
        <v>0</v>
      </c>
      <c r="N73" s="116">
        <f ca="1">IFERROR('Program Qtrly'!P$55*OFFSET('Prem Earn'!$A$5,MATCH($B$65,'Prem Earn'!$A$6:$A$12,0),MATCH($A73,'Prem Earn'!$B$5:$J$5,0)),0)</f>
        <v>0</v>
      </c>
      <c r="O73" s="116">
        <f ca="1">IFERROR('Program Qtrly'!Q$55*OFFSET('Prem Earn'!$A$5,MATCH($B$65,'Prem Earn'!$A$6:$A$12,0),MATCH($A73,'Prem Earn'!$B$5:$J$5,0)),0)</f>
        <v>0</v>
      </c>
      <c r="P73" s="116">
        <f ca="1">IFERROR('Program Qtrly'!R$55*OFFSET('Prem Earn'!$A$5,MATCH($B$65,'Prem Earn'!$A$6:$A$12,0),MATCH($A73,'Prem Earn'!$B$5:$J$5,0)),0)</f>
        <v>0</v>
      </c>
      <c r="Q73" s="116">
        <f ca="1">IFERROR('Program Qtrly'!S$55*OFFSET('Prem Earn'!$A$5,MATCH($B$65,'Prem Earn'!$A$6:$A$12,0),MATCH($A73,'Prem Earn'!$B$5:$J$5,0)),0)</f>
        <v>0</v>
      </c>
      <c r="R73" s="116">
        <f ca="1">IFERROR('Program Qtrly'!T$55*OFFSET('Prem Earn'!$A$5,MATCH($B$65,'Prem Earn'!$A$6:$A$12,0),MATCH($A73,'Prem Earn'!$B$5:$J$5,0)),0)</f>
        <v>0</v>
      </c>
      <c r="S73" s="116">
        <f ca="1">IFERROR('Program Qtrly'!U$55*OFFSET('Prem Earn'!$A$5,MATCH($B$65,'Prem Earn'!$A$6:$A$12,0),MATCH($A73,'Prem Earn'!$B$5:$J$5,0)),0)</f>
        <v>0</v>
      </c>
      <c r="T73" s="116">
        <f ca="1">IFERROR('Program Qtrly'!V$55*OFFSET('Prem Earn'!$A$5,MATCH($B$65,'Prem Earn'!$A$6:$A$12,0),MATCH($A73,'Prem Earn'!$B$5:$J$5,0)),0)</f>
        <v>0</v>
      </c>
      <c r="U73" s="116">
        <f ca="1">IFERROR('Program Qtrly'!W$55*OFFSET('Prem Earn'!$A$5,MATCH($B$65,'Prem Earn'!$A$6:$A$12,0),MATCH($A73,'Prem Earn'!$B$5:$J$5,0)),0)</f>
        <v>0</v>
      </c>
      <c r="W73" s="63">
        <f t="shared" si="45"/>
        <v>21</v>
      </c>
      <c r="X73" s="116">
        <f ca="1">IFERROR('Program Qtrly'!D$47*OFFSET('Prem Earn'!$A$5,MATCH($B$65,'Prem Earn'!$A$6:$A$12,0),MATCH($A73,'Prem Earn'!$B$5:$J$5,0)),0)</f>
        <v>0</v>
      </c>
      <c r="Y73" s="116">
        <f ca="1">IFERROR('Program Qtrly'!E$47*OFFSET('Prem Earn'!$A$5,MATCH($B$65,'Prem Earn'!$A$6:$A$12,0),MATCH($A73,'Prem Earn'!$B$5:$J$5,0)),0)</f>
        <v>0</v>
      </c>
      <c r="Z73" s="116">
        <f ca="1">IFERROR('Program Qtrly'!F$47*OFFSET('Prem Earn'!$A$5,MATCH($B$65,'Prem Earn'!$A$6:$A$12,0),MATCH($A73,'Prem Earn'!$B$5:$J$5,0)),0)</f>
        <v>0</v>
      </c>
      <c r="AA73" s="116">
        <f ca="1">IFERROR('Program Qtrly'!G$47*OFFSET('Prem Earn'!$A$5,MATCH($B$65,'Prem Earn'!$A$6:$A$12,0),MATCH($A73,'Prem Earn'!$B$5:$J$5,0)),0)</f>
        <v>0</v>
      </c>
      <c r="AB73" s="116">
        <f ca="1">IFERROR('Program Qtrly'!H$47*OFFSET('Prem Earn'!$A$5,MATCH($B$65,'Prem Earn'!$A$6:$A$12,0),MATCH($A73,'Prem Earn'!$B$5:$J$5,0)),0)</f>
        <v>0</v>
      </c>
      <c r="AC73" s="116">
        <f ca="1">IFERROR('Program Qtrly'!I$47*OFFSET('Prem Earn'!$A$5,MATCH($B$65,'Prem Earn'!$A$6:$A$12,0),MATCH($A73,'Prem Earn'!$B$5:$J$5,0)),0)</f>
        <v>0</v>
      </c>
      <c r="AD73" s="116">
        <f ca="1">IFERROR('Program Qtrly'!J$47*OFFSET('Prem Earn'!$A$5,MATCH($B$65,'Prem Earn'!$A$6:$A$12,0),MATCH($A73,'Prem Earn'!$B$5:$J$5,0)),0)</f>
        <v>0</v>
      </c>
      <c r="AE73" s="116">
        <f ca="1">IFERROR('Program Qtrly'!K$47*OFFSET('Prem Earn'!$A$5,MATCH($B$65,'Prem Earn'!$A$6:$A$12,0),MATCH($A73,'Prem Earn'!$B$5:$J$5,0)),0)</f>
        <v>0</v>
      </c>
      <c r="AF73" s="116">
        <f ca="1">IFERROR('Program Qtrly'!L$47*OFFSET('Prem Earn'!$A$5,MATCH($B$65,'Prem Earn'!$A$6:$A$12,0),MATCH($A73,'Prem Earn'!$B$5:$J$5,0)),0)</f>
        <v>0</v>
      </c>
      <c r="AG73" s="116">
        <f ca="1">IFERROR('Program Qtrly'!M$47*OFFSET('Prem Earn'!$A$5,MATCH($B$65,'Prem Earn'!$A$6:$A$12,0),MATCH($A73,'Prem Earn'!$B$5:$J$5,0)),0)</f>
        <v>0</v>
      </c>
      <c r="AH73" s="116">
        <f ca="1">IFERROR('Program Qtrly'!N$47*OFFSET('Prem Earn'!$A$5,MATCH($B$65,'Prem Earn'!$A$6:$A$12,0),MATCH($A73,'Prem Earn'!$B$5:$J$5,0)),0)</f>
        <v>0</v>
      </c>
      <c r="AI73" s="116">
        <f ca="1">IFERROR('Program Qtrly'!O$47*OFFSET('Prem Earn'!$A$5,MATCH($B$65,'Prem Earn'!$A$6:$A$12,0),MATCH($A73,'Prem Earn'!$B$5:$J$5,0)),0)</f>
        <v>0</v>
      </c>
      <c r="AJ73" s="116">
        <f ca="1">IFERROR('Program Qtrly'!P$47*OFFSET('Prem Earn'!$A$5,MATCH($B$65,'Prem Earn'!$A$6:$A$12,0),MATCH($A73,'Prem Earn'!$B$5:$J$5,0)),0)</f>
        <v>0</v>
      </c>
      <c r="AK73" s="116">
        <f ca="1">IFERROR('Program Qtrly'!Q$47*OFFSET('Prem Earn'!$A$5,MATCH($B$65,'Prem Earn'!$A$6:$A$12,0),MATCH($A73,'Prem Earn'!$B$5:$J$5,0)),0)</f>
        <v>0</v>
      </c>
      <c r="AL73" s="116">
        <f ca="1">IFERROR('Program Qtrly'!R$47*OFFSET('Prem Earn'!$A$5,MATCH($B$65,'Prem Earn'!$A$6:$A$12,0),MATCH($A73,'Prem Earn'!$B$5:$J$5,0)),0)</f>
        <v>0</v>
      </c>
      <c r="AM73" s="116">
        <f ca="1">IFERROR('Program Qtrly'!S$47*OFFSET('Prem Earn'!$A$5,MATCH($B$65,'Prem Earn'!$A$6:$A$12,0),MATCH($A73,'Prem Earn'!$B$5:$J$5,0)),0)</f>
        <v>0</v>
      </c>
      <c r="AN73" s="116">
        <f ca="1">IFERROR('Program Qtrly'!T$47*OFFSET('Prem Earn'!$A$5,MATCH($B$65,'Prem Earn'!$A$6:$A$12,0),MATCH($A73,'Prem Earn'!$B$5:$J$5,0)),0)</f>
        <v>0</v>
      </c>
      <c r="AO73" s="116">
        <f ca="1">IFERROR('Program Qtrly'!U$47*OFFSET('Prem Earn'!$A$5,MATCH($B$65,'Prem Earn'!$A$6:$A$12,0),MATCH($A73,'Prem Earn'!$B$5:$J$5,0)),0)</f>
        <v>0</v>
      </c>
      <c r="AP73" s="116">
        <f ca="1">IFERROR('Program Qtrly'!V$47*OFFSET('Prem Earn'!$A$5,MATCH($B$65,'Prem Earn'!$A$6:$A$12,0),MATCH($A73,'Prem Earn'!$B$5:$J$5,0)),0)</f>
        <v>0</v>
      </c>
      <c r="AQ73" s="116">
        <f ca="1">IFERROR('Program Qtrly'!W$47*OFFSET('Prem Earn'!$A$5,MATCH($B$65,'Prem Earn'!$A$6:$A$12,0),MATCH($A73,'Prem Earn'!$B$5:$J$5,0)),0)</f>
        <v>0</v>
      </c>
    </row>
    <row r="74" spans="1:43" ht="15" customHeight="1" x14ac:dyDescent="0.45">
      <c r="A74" s="63">
        <f t="shared" si="44"/>
        <v>24</v>
      </c>
      <c r="B74" s="116">
        <f ca="1">IFERROR('Program Qtrly'!D$55*OFFSET('Prem Earn'!$A$5,MATCH($B$65,'Prem Earn'!$A$6:$A$12,0),MATCH($A74,'Prem Earn'!$B$5:$J$5,0)),0)</f>
        <v>0</v>
      </c>
      <c r="C74" s="116">
        <f ca="1">IFERROR('Program Qtrly'!E$55*OFFSET('Prem Earn'!$A$5,MATCH($B$65,'Prem Earn'!$A$6:$A$12,0),MATCH($A74,'Prem Earn'!$B$5:$J$5,0)),0)</f>
        <v>0</v>
      </c>
      <c r="D74" s="116">
        <f ca="1">IFERROR('Program Qtrly'!F$55*OFFSET('Prem Earn'!$A$5,MATCH($B$65,'Prem Earn'!$A$6:$A$12,0),MATCH($A74,'Prem Earn'!$B$5:$J$5,0)),0)</f>
        <v>0</v>
      </c>
      <c r="E74" s="116">
        <f ca="1">IFERROR('Program Qtrly'!G$55*OFFSET('Prem Earn'!$A$5,MATCH($B$65,'Prem Earn'!$A$6:$A$12,0),MATCH($A74,'Prem Earn'!$B$5:$J$5,0)),0)</f>
        <v>0</v>
      </c>
      <c r="F74" s="116">
        <f ca="1">IFERROR('Program Qtrly'!H$55*OFFSET('Prem Earn'!$A$5,MATCH($B$65,'Prem Earn'!$A$6:$A$12,0),MATCH($A74,'Prem Earn'!$B$5:$J$5,0)),0)</f>
        <v>0</v>
      </c>
      <c r="G74" s="116">
        <f ca="1">IFERROR('Program Qtrly'!I$55*OFFSET('Prem Earn'!$A$5,MATCH($B$65,'Prem Earn'!$A$6:$A$12,0),MATCH($A74,'Prem Earn'!$B$5:$J$5,0)),0)</f>
        <v>0</v>
      </c>
      <c r="H74" s="116">
        <f ca="1">IFERROR('Program Qtrly'!J$55*OFFSET('Prem Earn'!$A$5,MATCH($B$65,'Prem Earn'!$A$6:$A$12,0),MATCH($A74,'Prem Earn'!$B$5:$J$5,0)),0)</f>
        <v>0</v>
      </c>
      <c r="I74" s="116">
        <f ca="1">IFERROR('Program Qtrly'!K$55*OFFSET('Prem Earn'!$A$5,MATCH($B$65,'Prem Earn'!$A$6:$A$12,0),MATCH($A74,'Prem Earn'!$B$5:$J$5,0)),0)</f>
        <v>0</v>
      </c>
      <c r="J74" s="116">
        <f ca="1">IFERROR('Program Qtrly'!L$55*OFFSET('Prem Earn'!$A$5,MATCH($B$65,'Prem Earn'!$A$6:$A$12,0),MATCH($A74,'Prem Earn'!$B$5:$J$5,0)),0)</f>
        <v>0</v>
      </c>
      <c r="K74" s="116">
        <f ca="1">IFERROR('Program Qtrly'!M$55*OFFSET('Prem Earn'!$A$5,MATCH($B$65,'Prem Earn'!$A$6:$A$12,0),MATCH($A74,'Prem Earn'!$B$5:$J$5,0)),0)</f>
        <v>0</v>
      </c>
      <c r="L74" s="116">
        <f ca="1">IFERROR('Program Qtrly'!N$55*OFFSET('Prem Earn'!$A$5,MATCH($B$65,'Prem Earn'!$A$6:$A$12,0),MATCH($A74,'Prem Earn'!$B$5:$J$5,0)),0)</f>
        <v>0</v>
      </c>
      <c r="M74" s="116">
        <f ca="1">IFERROR('Program Qtrly'!O$55*OFFSET('Prem Earn'!$A$5,MATCH($B$65,'Prem Earn'!$A$6:$A$12,0),MATCH($A74,'Prem Earn'!$B$5:$J$5,0)),0)</f>
        <v>0</v>
      </c>
      <c r="N74" s="116">
        <f ca="1">IFERROR('Program Qtrly'!P$55*OFFSET('Prem Earn'!$A$5,MATCH($B$65,'Prem Earn'!$A$6:$A$12,0),MATCH($A74,'Prem Earn'!$B$5:$J$5,0)),0)</f>
        <v>0</v>
      </c>
      <c r="O74" s="116">
        <f ca="1">IFERROR('Program Qtrly'!Q$55*OFFSET('Prem Earn'!$A$5,MATCH($B$65,'Prem Earn'!$A$6:$A$12,0),MATCH($A74,'Prem Earn'!$B$5:$J$5,0)),0)</f>
        <v>0</v>
      </c>
      <c r="P74" s="116">
        <f ca="1">IFERROR('Program Qtrly'!R$55*OFFSET('Prem Earn'!$A$5,MATCH($B$65,'Prem Earn'!$A$6:$A$12,0),MATCH($A74,'Prem Earn'!$B$5:$J$5,0)),0)</f>
        <v>0</v>
      </c>
      <c r="Q74" s="116">
        <f ca="1">IFERROR('Program Qtrly'!S$55*OFFSET('Prem Earn'!$A$5,MATCH($B$65,'Prem Earn'!$A$6:$A$12,0),MATCH($A74,'Prem Earn'!$B$5:$J$5,0)),0)</f>
        <v>0</v>
      </c>
      <c r="R74" s="116">
        <f ca="1">IFERROR('Program Qtrly'!T$55*OFFSET('Prem Earn'!$A$5,MATCH($B$65,'Prem Earn'!$A$6:$A$12,0),MATCH($A74,'Prem Earn'!$B$5:$J$5,0)),0)</f>
        <v>0</v>
      </c>
      <c r="S74" s="116">
        <f ca="1">IFERROR('Program Qtrly'!U$55*OFFSET('Prem Earn'!$A$5,MATCH($B$65,'Prem Earn'!$A$6:$A$12,0),MATCH($A74,'Prem Earn'!$B$5:$J$5,0)),0)</f>
        <v>0</v>
      </c>
      <c r="T74" s="116">
        <f ca="1">IFERROR('Program Qtrly'!V$55*OFFSET('Prem Earn'!$A$5,MATCH($B$65,'Prem Earn'!$A$6:$A$12,0),MATCH($A74,'Prem Earn'!$B$5:$J$5,0)),0)</f>
        <v>0</v>
      </c>
      <c r="U74" s="116">
        <f ca="1">IFERROR('Program Qtrly'!W$55*OFFSET('Prem Earn'!$A$5,MATCH($B$65,'Prem Earn'!$A$6:$A$12,0),MATCH($A74,'Prem Earn'!$B$5:$J$5,0)),0)</f>
        <v>0</v>
      </c>
      <c r="W74" s="63">
        <f t="shared" si="45"/>
        <v>24</v>
      </c>
      <c r="X74" s="116">
        <f ca="1">IFERROR('Program Qtrly'!D$47*OFFSET('Prem Earn'!$A$5,MATCH($B$65,'Prem Earn'!$A$6:$A$12,0),MATCH($A74,'Prem Earn'!$B$5:$J$5,0)),0)</f>
        <v>0</v>
      </c>
      <c r="Y74" s="116">
        <f ca="1">IFERROR('Program Qtrly'!E$47*OFFSET('Prem Earn'!$A$5,MATCH($B$65,'Prem Earn'!$A$6:$A$12,0),MATCH($A74,'Prem Earn'!$B$5:$J$5,0)),0)</f>
        <v>0</v>
      </c>
      <c r="Z74" s="116">
        <f ca="1">IFERROR('Program Qtrly'!F$47*OFFSET('Prem Earn'!$A$5,MATCH($B$65,'Prem Earn'!$A$6:$A$12,0),MATCH($A74,'Prem Earn'!$B$5:$J$5,0)),0)</f>
        <v>0</v>
      </c>
      <c r="AA74" s="116">
        <f ca="1">IFERROR('Program Qtrly'!G$47*OFFSET('Prem Earn'!$A$5,MATCH($B$65,'Prem Earn'!$A$6:$A$12,0),MATCH($A74,'Prem Earn'!$B$5:$J$5,0)),0)</f>
        <v>0</v>
      </c>
      <c r="AB74" s="116">
        <f ca="1">IFERROR('Program Qtrly'!H$47*OFFSET('Prem Earn'!$A$5,MATCH($B$65,'Prem Earn'!$A$6:$A$12,0),MATCH($A74,'Prem Earn'!$B$5:$J$5,0)),0)</f>
        <v>0</v>
      </c>
      <c r="AC74" s="116">
        <f ca="1">IFERROR('Program Qtrly'!I$47*OFFSET('Prem Earn'!$A$5,MATCH($B$65,'Prem Earn'!$A$6:$A$12,0),MATCH($A74,'Prem Earn'!$B$5:$J$5,0)),0)</f>
        <v>0</v>
      </c>
      <c r="AD74" s="116">
        <f ca="1">IFERROR('Program Qtrly'!J$47*OFFSET('Prem Earn'!$A$5,MATCH($B$65,'Prem Earn'!$A$6:$A$12,0),MATCH($A74,'Prem Earn'!$B$5:$J$5,0)),0)</f>
        <v>0</v>
      </c>
      <c r="AE74" s="116">
        <f ca="1">IFERROR('Program Qtrly'!K$47*OFFSET('Prem Earn'!$A$5,MATCH($B$65,'Prem Earn'!$A$6:$A$12,0),MATCH($A74,'Prem Earn'!$B$5:$J$5,0)),0)</f>
        <v>0</v>
      </c>
      <c r="AF74" s="116">
        <f ca="1">IFERROR('Program Qtrly'!L$47*OFFSET('Prem Earn'!$A$5,MATCH($B$65,'Prem Earn'!$A$6:$A$12,0),MATCH($A74,'Prem Earn'!$B$5:$J$5,0)),0)</f>
        <v>0</v>
      </c>
      <c r="AG74" s="116">
        <f ca="1">IFERROR('Program Qtrly'!M$47*OFFSET('Prem Earn'!$A$5,MATCH($B$65,'Prem Earn'!$A$6:$A$12,0),MATCH($A74,'Prem Earn'!$B$5:$J$5,0)),0)</f>
        <v>0</v>
      </c>
      <c r="AH74" s="116">
        <f ca="1">IFERROR('Program Qtrly'!N$47*OFFSET('Prem Earn'!$A$5,MATCH($B$65,'Prem Earn'!$A$6:$A$12,0),MATCH($A74,'Prem Earn'!$B$5:$J$5,0)),0)</f>
        <v>0</v>
      </c>
      <c r="AI74" s="116">
        <f ca="1">IFERROR('Program Qtrly'!O$47*OFFSET('Prem Earn'!$A$5,MATCH($B$65,'Prem Earn'!$A$6:$A$12,0),MATCH($A74,'Prem Earn'!$B$5:$J$5,0)),0)</f>
        <v>0</v>
      </c>
      <c r="AJ74" s="116">
        <f ca="1">IFERROR('Program Qtrly'!P$47*OFFSET('Prem Earn'!$A$5,MATCH($B$65,'Prem Earn'!$A$6:$A$12,0),MATCH($A74,'Prem Earn'!$B$5:$J$5,0)),0)</f>
        <v>0</v>
      </c>
      <c r="AK74" s="116">
        <f ca="1">IFERROR('Program Qtrly'!Q$47*OFFSET('Prem Earn'!$A$5,MATCH($B$65,'Prem Earn'!$A$6:$A$12,0),MATCH($A74,'Prem Earn'!$B$5:$J$5,0)),0)</f>
        <v>0</v>
      </c>
      <c r="AL74" s="116">
        <f ca="1">IFERROR('Program Qtrly'!R$47*OFFSET('Prem Earn'!$A$5,MATCH($B$65,'Prem Earn'!$A$6:$A$12,0),MATCH($A74,'Prem Earn'!$B$5:$J$5,0)),0)</f>
        <v>0</v>
      </c>
      <c r="AM74" s="116">
        <f ca="1">IFERROR('Program Qtrly'!S$47*OFFSET('Prem Earn'!$A$5,MATCH($B$65,'Prem Earn'!$A$6:$A$12,0),MATCH($A74,'Prem Earn'!$B$5:$J$5,0)),0)</f>
        <v>0</v>
      </c>
      <c r="AN74" s="116">
        <f ca="1">IFERROR('Program Qtrly'!T$47*OFFSET('Prem Earn'!$A$5,MATCH($B$65,'Prem Earn'!$A$6:$A$12,0),MATCH($A74,'Prem Earn'!$B$5:$J$5,0)),0)</f>
        <v>0</v>
      </c>
      <c r="AO74" s="116">
        <f ca="1">IFERROR('Program Qtrly'!U$47*OFFSET('Prem Earn'!$A$5,MATCH($B$65,'Prem Earn'!$A$6:$A$12,0),MATCH($A74,'Prem Earn'!$B$5:$J$5,0)),0)</f>
        <v>0</v>
      </c>
      <c r="AP74" s="116">
        <f ca="1">IFERROR('Program Qtrly'!V$47*OFFSET('Prem Earn'!$A$5,MATCH($B$65,'Prem Earn'!$A$6:$A$12,0),MATCH($A74,'Prem Earn'!$B$5:$J$5,0)),0)</f>
        <v>0</v>
      </c>
      <c r="AQ74" s="116">
        <f ca="1">IFERROR('Program Qtrly'!W$47*OFFSET('Prem Earn'!$A$5,MATCH($B$65,'Prem Earn'!$A$6:$A$12,0),MATCH($A74,'Prem Earn'!$B$5:$J$5,0)),0)</f>
        <v>0</v>
      </c>
    </row>
    <row r="75" spans="1:43" ht="15" customHeight="1" x14ac:dyDescent="0.45">
      <c r="A75" s="63">
        <f t="shared" si="44"/>
        <v>27</v>
      </c>
      <c r="B75" s="116">
        <f ca="1">IFERROR('Program Qtrly'!D$55*OFFSET('Prem Earn'!$A$5,MATCH($B$65,'Prem Earn'!$A$6:$A$12,0),MATCH($A75,'Prem Earn'!$B$5:$J$5,0)),0)</f>
        <v>0</v>
      </c>
      <c r="C75" s="116">
        <f ca="1">IFERROR('Program Qtrly'!E$55*OFFSET('Prem Earn'!$A$5,MATCH($B$65,'Prem Earn'!$A$6:$A$12,0),MATCH($A75,'Prem Earn'!$B$5:$J$5,0)),0)</f>
        <v>0</v>
      </c>
      <c r="D75" s="116">
        <f ca="1">IFERROR('Program Qtrly'!F$55*OFFSET('Prem Earn'!$A$5,MATCH($B$65,'Prem Earn'!$A$6:$A$12,0),MATCH($A75,'Prem Earn'!$B$5:$J$5,0)),0)</f>
        <v>0</v>
      </c>
      <c r="E75" s="116">
        <f ca="1">IFERROR('Program Qtrly'!G$55*OFFSET('Prem Earn'!$A$5,MATCH($B$65,'Prem Earn'!$A$6:$A$12,0),MATCH($A75,'Prem Earn'!$B$5:$J$5,0)),0)</f>
        <v>0</v>
      </c>
      <c r="F75" s="116">
        <f ca="1">IFERROR('Program Qtrly'!H$55*OFFSET('Prem Earn'!$A$5,MATCH($B$65,'Prem Earn'!$A$6:$A$12,0),MATCH($A75,'Prem Earn'!$B$5:$J$5,0)),0)</f>
        <v>0</v>
      </c>
      <c r="G75" s="116">
        <f ca="1">IFERROR('Program Qtrly'!I$55*OFFSET('Prem Earn'!$A$5,MATCH($B$65,'Prem Earn'!$A$6:$A$12,0),MATCH($A75,'Prem Earn'!$B$5:$J$5,0)),0)</f>
        <v>0</v>
      </c>
      <c r="H75" s="116">
        <f ca="1">IFERROR('Program Qtrly'!J$55*OFFSET('Prem Earn'!$A$5,MATCH($B$65,'Prem Earn'!$A$6:$A$12,0),MATCH($A75,'Prem Earn'!$B$5:$J$5,0)),0)</f>
        <v>0</v>
      </c>
      <c r="I75" s="116">
        <f ca="1">IFERROR('Program Qtrly'!K$55*OFFSET('Prem Earn'!$A$5,MATCH($B$65,'Prem Earn'!$A$6:$A$12,0),MATCH($A75,'Prem Earn'!$B$5:$J$5,0)),0)</f>
        <v>0</v>
      </c>
      <c r="J75" s="116">
        <f ca="1">IFERROR('Program Qtrly'!L$55*OFFSET('Prem Earn'!$A$5,MATCH($B$65,'Prem Earn'!$A$6:$A$12,0),MATCH($A75,'Prem Earn'!$B$5:$J$5,0)),0)</f>
        <v>0</v>
      </c>
      <c r="K75" s="116">
        <f ca="1">IFERROR('Program Qtrly'!M$55*OFFSET('Prem Earn'!$A$5,MATCH($B$65,'Prem Earn'!$A$6:$A$12,0),MATCH($A75,'Prem Earn'!$B$5:$J$5,0)),0)</f>
        <v>0</v>
      </c>
      <c r="L75" s="116">
        <f ca="1">IFERROR('Program Qtrly'!N$55*OFFSET('Prem Earn'!$A$5,MATCH($B$65,'Prem Earn'!$A$6:$A$12,0),MATCH($A75,'Prem Earn'!$B$5:$J$5,0)),0)</f>
        <v>0</v>
      </c>
      <c r="M75" s="116">
        <f ca="1">IFERROR('Program Qtrly'!O$55*OFFSET('Prem Earn'!$A$5,MATCH($B$65,'Prem Earn'!$A$6:$A$12,0),MATCH($A75,'Prem Earn'!$B$5:$J$5,0)),0)</f>
        <v>0</v>
      </c>
      <c r="N75" s="116">
        <f ca="1">IFERROR('Program Qtrly'!P$55*OFFSET('Prem Earn'!$A$5,MATCH($B$65,'Prem Earn'!$A$6:$A$12,0),MATCH($A75,'Prem Earn'!$B$5:$J$5,0)),0)</f>
        <v>0</v>
      </c>
      <c r="O75" s="116">
        <f ca="1">IFERROR('Program Qtrly'!Q$55*OFFSET('Prem Earn'!$A$5,MATCH($B$65,'Prem Earn'!$A$6:$A$12,0),MATCH($A75,'Prem Earn'!$B$5:$J$5,0)),0)</f>
        <v>0</v>
      </c>
      <c r="P75" s="116">
        <f ca="1">IFERROR('Program Qtrly'!R$55*OFFSET('Prem Earn'!$A$5,MATCH($B$65,'Prem Earn'!$A$6:$A$12,0),MATCH($A75,'Prem Earn'!$B$5:$J$5,0)),0)</f>
        <v>0</v>
      </c>
      <c r="Q75" s="116">
        <f ca="1">IFERROR('Program Qtrly'!S$55*OFFSET('Prem Earn'!$A$5,MATCH($B$65,'Prem Earn'!$A$6:$A$12,0),MATCH($A75,'Prem Earn'!$B$5:$J$5,0)),0)</f>
        <v>0</v>
      </c>
      <c r="R75" s="116">
        <f ca="1">IFERROR('Program Qtrly'!T$55*OFFSET('Prem Earn'!$A$5,MATCH($B$65,'Prem Earn'!$A$6:$A$12,0),MATCH($A75,'Prem Earn'!$B$5:$J$5,0)),0)</f>
        <v>0</v>
      </c>
      <c r="S75" s="116">
        <f ca="1">IFERROR('Program Qtrly'!U$55*OFFSET('Prem Earn'!$A$5,MATCH($B$65,'Prem Earn'!$A$6:$A$12,0),MATCH($A75,'Prem Earn'!$B$5:$J$5,0)),0)</f>
        <v>0</v>
      </c>
      <c r="T75" s="116">
        <f ca="1">IFERROR('Program Qtrly'!V$55*OFFSET('Prem Earn'!$A$5,MATCH($B$65,'Prem Earn'!$A$6:$A$12,0),MATCH($A75,'Prem Earn'!$B$5:$J$5,0)),0)</f>
        <v>0</v>
      </c>
      <c r="U75" s="116">
        <f ca="1">IFERROR('Program Qtrly'!W$55*OFFSET('Prem Earn'!$A$5,MATCH($B$65,'Prem Earn'!$A$6:$A$12,0),MATCH($A75,'Prem Earn'!$B$5:$J$5,0)),0)</f>
        <v>0</v>
      </c>
      <c r="W75" s="63">
        <f t="shared" si="45"/>
        <v>27</v>
      </c>
      <c r="X75" s="116">
        <f ca="1">IFERROR('Program Qtrly'!D$47*OFFSET('Prem Earn'!$A$5,MATCH($B$65,'Prem Earn'!$A$6:$A$12,0),MATCH($A75,'Prem Earn'!$B$5:$J$5,0)),0)</f>
        <v>0</v>
      </c>
      <c r="Y75" s="116">
        <f ca="1">IFERROR('Program Qtrly'!E$47*OFFSET('Prem Earn'!$A$5,MATCH($B$65,'Prem Earn'!$A$6:$A$12,0),MATCH($A75,'Prem Earn'!$B$5:$J$5,0)),0)</f>
        <v>0</v>
      </c>
      <c r="Z75" s="116">
        <f ca="1">IFERROR('Program Qtrly'!F$47*OFFSET('Prem Earn'!$A$5,MATCH($B$65,'Prem Earn'!$A$6:$A$12,0),MATCH($A75,'Prem Earn'!$B$5:$J$5,0)),0)</f>
        <v>0</v>
      </c>
      <c r="AA75" s="116">
        <f ca="1">IFERROR('Program Qtrly'!G$47*OFFSET('Prem Earn'!$A$5,MATCH($B$65,'Prem Earn'!$A$6:$A$12,0),MATCH($A75,'Prem Earn'!$B$5:$J$5,0)),0)</f>
        <v>0</v>
      </c>
      <c r="AB75" s="116">
        <f ca="1">IFERROR('Program Qtrly'!H$47*OFFSET('Prem Earn'!$A$5,MATCH($B$65,'Prem Earn'!$A$6:$A$12,0),MATCH($A75,'Prem Earn'!$B$5:$J$5,0)),0)</f>
        <v>0</v>
      </c>
      <c r="AC75" s="116">
        <f ca="1">IFERROR('Program Qtrly'!I$47*OFFSET('Prem Earn'!$A$5,MATCH($B$65,'Prem Earn'!$A$6:$A$12,0),MATCH($A75,'Prem Earn'!$B$5:$J$5,0)),0)</f>
        <v>0</v>
      </c>
      <c r="AD75" s="116">
        <f ca="1">IFERROR('Program Qtrly'!J$47*OFFSET('Prem Earn'!$A$5,MATCH($B$65,'Prem Earn'!$A$6:$A$12,0),MATCH($A75,'Prem Earn'!$B$5:$J$5,0)),0)</f>
        <v>0</v>
      </c>
      <c r="AE75" s="116">
        <f ca="1">IFERROR('Program Qtrly'!K$47*OFFSET('Prem Earn'!$A$5,MATCH($B$65,'Prem Earn'!$A$6:$A$12,0),MATCH($A75,'Prem Earn'!$B$5:$J$5,0)),0)</f>
        <v>0</v>
      </c>
      <c r="AF75" s="116">
        <f ca="1">IFERROR('Program Qtrly'!L$47*OFFSET('Prem Earn'!$A$5,MATCH($B$65,'Prem Earn'!$A$6:$A$12,0),MATCH($A75,'Prem Earn'!$B$5:$J$5,0)),0)</f>
        <v>0</v>
      </c>
      <c r="AG75" s="116">
        <f ca="1">IFERROR('Program Qtrly'!M$47*OFFSET('Prem Earn'!$A$5,MATCH($B$65,'Prem Earn'!$A$6:$A$12,0),MATCH($A75,'Prem Earn'!$B$5:$J$5,0)),0)</f>
        <v>0</v>
      </c>
      <c r="AH75" s="116">
        <f ca="1">IFERROR('Program Qtrly'!N$47*OFFSET('Prem Earn'!$A$5,MATCH($B$65,'Prem Earn'!$A$6:$A$12,0),MATCH($A75,'Prem Earn'!$B$5:$J$5,0)),0)</f>
        <v>0</v>
      </c>
      <c r="AI75" s="116">
        <f ca="1">IFERROR('Program Qtrly'!O$47*OFFSET('Prem Earn'!$A$5,MATCH($B$65,'Prem Earn'!$A$6:$A$12,0),MATCH($A75,'Prem Earn'!$B$5:$J$5,0)),0)</f>
        <v>0</v>
      </c>
      <c r="AJ75" s="116">
        <f ca="1">IFERROR('Program Qtrly'!P$47*OFFSET('Prem Earn'!$A$5,MATCH($B$65,'Prem Earn'!$A$6:$A$12,0),MATCH($A75,'Prem Earn'!$B$5:$J$5,0)),0)</f>
        <v>0</v>
      </c>
      <c r="AK75" s="116">
        <f ca="1">IFERROR('Program Qtrly'!Q$47*OFFSET('Prem Earn'!$A$5,MATCH($B$65,'Prem Earn'!$A$6:$A$12,0),MATCH($A75,'Prem Earn'!$B$5:$J$5,0)),0)</f>
        <v>0</v>
      </c>
      <c r="AL75" s="116">
        <f ca="1">IFERROR('Program Qtrly'!R$47*OFFSET('Prem Earn'!$A$5,MATCH($B$65,'Prem Earn'!$A$6:$A$12,0),MATCH($A75,'Prem Earn'!$B$5:$J$5,0)),0)</f>
        <v>0</v>
      </c>
      <c r="AM75" s="116">
        <f ca="1">IFERROR('Program Qtrly'!S$47*OFFSET('Prem Earn'!$A$5,MATCH($B$65,'Prem Earn'!$A$6:$A$12,0),MATCH($A75,'Prem Earn'!$B$5:$J$5,0)),0)</f>
        <v>0</v>
      </c>
      <c r="AN75" s="116">
        <f ca="1">IFERROR('Program Qtrly'!T$47*OFFSET('Prem Earn'!$A$5,MATCH($B$65,'Prem Earn'!$A$6:$A$12,0),MATCH($A75,'Prem Earn'!$B$5:$J$5,0)),0)</f>
        <v>0</v>
      </c>
      <c r="AO75" s="116">
        <f ca="1">IFERROR('Program Qtrly'!U$47*OFFSET('Prem Earn'!$A$5,MATCH($B$65,'Prem Earn'!$A$6:$A$12,0),MATCH($A75,'Prem Earn'!$B$5:$J$5,0)),0)</f>
        <v>0</v>
      </c>
      <c r="AP75" s="116">
        <f ca="1">IFERROR('Program Qtrly'!V$47*OFFSET('Prem Earn'!$A$5,MATCH($B$65,'Prem Earn'!$A$6:$A$12,0),MATCH($A75,'Prem Earn'!$B$5:$J$5,0)),0)</f>
        <v>0</v>
      </c>
      <c r="AQ75" s="116">
        <f ca="1">IFERROR('Program Qtrly'!W$47*OFFSET('Prem Earn'!$A$5,MATCH($B$65,'Prem Earn'!$A$6:$A$12,0),MATCH($A75,'Prem Earn'!$B$5:$J$5,0)),0)</f>
        <v>0</v>
      </c>
    </row>
    <row r="76" spans="1:43" ht="15" customHeight="1" x14ac:dyDescent="0.45">
      <c r="A76" s="112" t="s">
        <v>384</v>
      </c>
      <c r="B76" s="113">
        <f ca="1">B67</f>
        <v>31.249999999999993</v>
      </c>
      <c r="C76" s="113">
        <f ca="1">C67+B68</f>
        <v>93.749999999999972</v>
      </c>
      <c r="D76" s="113">
        <f ca="1">D67+C68+B69</f>
        <v>156.24999999999994</v>
      </c>
      <c r="E76" s="113">
        <f ca="1">E67+D68+C69+B70</f>
        <v>218.74999999999994</v>
      </c>
      <c r="F76" s="113">
        <f ca="1">F67+E68+D69+C70+B71</f>
        <v>262.49999999999994</v>
      </c>
      <c r="G76" s="113">
        <f ca="1">G67+F68+E69+D70+C71+B72</f>
        <v>287.49999999999994</v>
      </c>
      <c r="H76" s="113">
        <f ca="1">H67+G68+F69+E70+D71+C72+B73</f>
        <v>312.49999999999994</v>
      </c>
      <c r="I76" s="113">
        <f ca="1">I67+H68+G69+F70+E71+D72+C73+B74</f>
        <v>337.49999999999994</v>
      </c>
      <c r="J76" s="113">
        <f t="shared" ref="J76:P76" ca="1" si="46">J67+I68+H69+G70+F71+E72+D73+C74+B75</f>
        <v>362.49999999999994</v>
      </c>
      <c r="K76" s="113">
        <f t="shared" ca="1" si="46"/>
        <v>387.49999999999994</v>
      </c>
      <c r="L76" s="113">
        <f t="shared" ca="1" si="46"/>
        <v>412.49999999999989</v>
      </c>
      <c r="M76" s="113">
        <f t="shared" ca="1" si="46"/>
        <v>437.49999999999989</v>
      </c>
      <c r="N76" s="113">
        <f t="shared" ca="1" si="46"/>
        <v>462.49999999999989</v>
      </c>
      <c r="O76" s="113">
        <f t="shared" ca="1" si="46"/>
        <v>487.49999999999989</v>
      </c>
      <c r="P76" s="113">
        <f t="shared" ca="1" si="46"/>
        <v>512.49999999999989</v>
      </c>
      <c r="Q76" s="113">
        <f t="shared" ref="Q76" ca="1" si="47">Q67+P68+O69+N70+M71+L72+K73+J74+I75</f>
        <v>537.49999999999989</v>
      </c>
      <c r="R76" s="113">
        <f t="shared" ref="R76" ca="1" si="48">R67+Q68+P69+O70+N71+M72+L73+K74+J75</f>
        <v>562.49999999999989</v>
      </c>
      <c r="S76" s="113">
        <f t="shared" ref="S76" ca="1" si="49">S67+R68+Q69+P70+O71+N72+M73+L74+K75</f>
        <v>587.49999999999989</v>
      </c>
      <c r="T76" s="113">
        <f t="shared" ref="T76" ca="1" si="50">T67+S68+R69+Q70+P71+O72+N73+M74+L75</f>
        <v>612.49999999999989</v>
      </c>
      <c r="U76" s="113">
        <f t="shared" ref="U76" ca="1" si="51">U67+T68+S69+R70+Q71+P72+O73+N74+M75</f>
        <v>637.49999999999989</v>
      </c>
      <c r="W76" s="112" t="s">
        <v>520</v>
      </c>
      <c r="X76" s="113">
        <f ca="1">X67</f>
        <v>156.25</v>
      </c>
      <c r="Y76" s="113">
        <f ca="1">Y67+X68</f>
        <v>468.75</v>
      </c>
      <c r="Z76" s="113">
        <f ca="1">Z67+Y68+X69</f>
        <v>781.25</v>
      </c>
      <c r="AA76" s="113">
        <f ca="1">AA67+Z68+Y69+X70</f>
        <v>1093.75</v>
      </c>
      <c r="AB76" s="113">
        <f ca="1">AB67+AA68+Z69+Y70+X71</f>
        <v>1312.5</v>
      </c>
      <c r="AC76" s="113">
        <f ca="1">AC67+AB68+AA69+Z70+Y71+X72</f>
        <v>1437.5</v>
      </c>
      <c r="AD76" s="113">
        <f ca="1">AD67+AC68+AB69+AA70+Z71+Y72+X73</f>
        <v>1562.5</v>
      </c>
      <c r="AE76" s="113">
        <f ca="1">AE67+AD68+AC69+AB70+AA71+Z72+Y73+X74</f>
        <v>1687.5</v>
      </c>
      <c r="AF76" s="113">
        <f t="shared" ref="AF76:AL76" ca="1" si="52">AF67+AE68+AD69+AC70+AB71+AA72+Z73+Y74+X75</f>
        <v>1812.5</v>
      </c>
      <c r="AG76" s="113">
        <f t="shared" ca="1" si="52"/>
        <v>1937.5</v>
      </c>
      <c r="AH76" s="113">
        <f t="shared" ca="1" si="52"/>
        <v>2062.5</v>
      </c>
      <c r="AI76" s="113">
        <f t="shared" ca="1" si="52"/>
        <v>2187.5</v>
      </c>
      <c r="AJ76" s="113">
        <f t="shared" ca="1" si="52"/>
        <v>2312.5</v>
      </c>
      <c r="AK76" s="113">
        <f t="shared" ca="1" si="52"/>
        <v>2437.5</v>
      </c>
      <c r="AL76" s="113">
        <f t="shared" ca="1" si="52"/>
        <v>2562.5</v>
      </c>
      <c r="AM76" s="113">
        <f t="shared" ref="AM76" ca="1" si="53">AM67+AL68+AK69+AJ70+AI71+AH72+AG73+AF74+AE75</f>
        <v>2687.5</v>
      </c>
      <c r="AN76" s="113">
        <f t="shared" ref="AN76" ca="1" si="54">AN67+AM68+AL69+AK70+AJ71+AI72+AH73+AG74+AF75</f>
        <v>2812.5</v>
      </c>
      <c r="AO76" s="113">
        <f t="shared" ref="AO76" ca="1" si="55">AO67+AN68+AM69+AL70+AK71+AJ72+AI73+AH74+AG75</f>
        <v>2937.5</v>
      </c>
      <c r="AP76" s="113">
        <f t="shared" ref="AP76" ca="1" si="56">AP67+AO68+AN69+AM70+AL71+AK72+AJ73+AI74+AH75</f>
        <v>3062.5</v>
      </c>
      <c r="AQ76" s="113">
        <f t="shared" ref="AQ76" ca="1" si="57">AQ67+AP68+AO69+AN70+AM71+AL72+AK73+AJ74+AI75</f>
        <v>3187.5</v>
      </c>
    </row>
    <row r="79" spans="1:43" ht="15" customHeight="1" x14ac:dyDescent="0.45">
      <c r="A79" s="46" t="s">
        <v>68</v>
      </c>
      <c r="B79" s="46" t="str">
        <f>INDEX('Program Inputs'!$B$9:$B$28,MATCH('Prem Earn'!A79,'Program Inputs'!$A$9:$A$28,0))</f>
        <v>VI: Tuition Reimbursement</v>
      </c>
      <c r="C79" s="46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W79" s="46" t="s">
        <v>68</v>
      </c>
      <c r="X79" s="46" t="str">
        <f>INDEX('Program Inputs'!$B$9:$B$28,MATCH('Prem Earn'!W79,'Program Inputs'!$A$9:$A$28,0))</f>
        <v>VI: Tuition Reimbursement</v>
      </c>
      <c r="Y79" s="46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 spans="1:43" ht="15" customHeight="1" x14ac:dyDescent="0.45">
      <c r="A80" s="67" t="s">
        <v>518</v>
      </c>
      <c r="B80" s="6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W80" s="67" t="s">
        <v>519</v>
      </c>
      <c r="X80" s="6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</row>
    <row r="81" spans="1:43" ht="15" customHeight="1" x14ac:dyDescent="0.45">
      <c r="A81" s="67" t="s">
        <v>45</v>
      </c>
      <c r="B81" s="115">
        <f>INDEX('Program Inputs'!$N$8:$N$28,MATCH(A79,'Program Inputs'!$A$8:$A$28,0))</f>
        <v>6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W81" s="67" t="s">
        <v>45</v>
      </c>
      <c r="X81" s="115">
        <f>INDEX('Program Inputs'!$N$8:$N$28,MATCH(W79,'Program Inputs'!$A$8:$A$28,0))</f>
        <v>6</v>
      </c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 spans="1:43" ht="15" customHeight="1" x14ac:dyDescent="0.45">
      <c r="A82" s="110" t="s">
        <v>180</v>
      </c>
      <c r="B82" s="3" t="str">
        <f>'Program Qtrly'!D$6</f>
        <v>2026 Q2</v>
      </c>
      <c r="C82" s="3" t="str">
        <f>'Program Qtrly'!E$6</f>
        <v>2026 Q3</v>
      </c>
      <c r="D82" s="3" t="str">
        <f>'Program Qtrly'!F$6</f>
        <v>2026 Q4</v>
      </c>
      <c r="E82" s="3" t="str">
        <f>'Program Qtrly'!G$6</f>
        <v>2027 Q1</v>
      </c>
      <c r="F82" s="3" t="str">
        <f>'Program Qtrly'!H$6</f>
        <v>2027 Q2</v>
      </c>
      <c r="G82" s="3" t="str">
        <f>'Program Qtrly'!I$6</f>
        <v>2027 Q3</v>
      </c>
      <c r="H82" s="3" t="str">
        <f>'Program Qtrly'!J$6</f>
        <v>2027 Q4</v>
      </c>
      <c r="I82" s="3" t="str">
        <f>'Program Qtrly'!K$6</f>
        <v>2028 Q1</v>
      </c>
      <c r="J82" s="3" t="str">
        <f>'Program Qtrly'!L$6</f>
        <v>2028 Q2</v>
      </c>
      <c r="K82" s="3" t="str">
        <f>'Program Qtrly'!M$6</f>
        <v>2028 Q3</v>
      </c>
      <c r="L82" s="3" t="str">
        <f>'Program Qtrly'!N$6</f>
        <v>2028 Q4</v>
      </c>
      <c r="M82" s="3" t="str">
        <f>'Program Qtrly'!O$6</f>
        <v>2029 Q1</v>
      </c>
      <c r="N82" s="3" t="str">
        <f>'Program Qtrly'!P$6</f>
        <v>2029 Q2</v>
      </c>
      <c r="O82" s="3" t="str">
        <f>'Program Qtrly'!Q$6</f>
        <v>2029 Q3</v>
      </c>
      <c r="P82" s="3" t="str">
        <f>'Program Qtrly'!R$6</f>
        <v>2029 Q4</v>
      </c>
      <c r="Q82" s="3" t="str">
        <f>'Program Qtrly'!S$6</f>
        <v>2030 Q1</v>
      </c>
      <c r="R82" s="3" t="str">
        <f>'Program Qtrly'!T$6</f>
        <v>2030 Q2</v>
      </c>
      <c r="S82" s="3" t="str">
        <f>'Program Qtrly'!U$6</f>
        <v>2030 Q3</v>
      </c>
      <c r="T82" s="3" t="str">
        <f>'Program Qtrly'!V$6</f>
        <v>2030 Q4</v>
      </c>
      <c r="U82" s="3" t="str">
        <f>'Program Qtrly'!W$6</f>
        <v>2031 Q1</v>
      </c>
      <c r="W82" s="110" t="s">
        <v>180</v>
      </c>
      <c r="X82" s="3" t="str">
        <f>'Program Qtrly'!D$6</f>
        <v>2026 Q2</v>
      </c>
      <c r="Y82" s="3" t="str">
        <f>'Program Qtrly'!E$6</f>
        <v>2026 Q3</v>
      </c>
      <c r="Z82" s="3" t="str">
        <f>'Program Qtrly'!F$6</f>
        <v>2026 Q4</v>
      </c>
      <c r="AA82" s="3" t="str">
        <f>'Program Qtrly'!G$6</f>
        <v>2027 Q1</v>
      </c>
      <c r="AB82" s="3" t="str">
        <f>'Program Qtrly'!H$6</f>
        <v>2027 Q2</v>
      </c>
      <c r="AC82" s="3" t="str">
        <f>'Program Qtrly'!I$6</f>
        <v>2027 Q3</v>
      </c>
      <c r="AD82" s="3" t="str">
        <f>'Program Qtrly'!J$6</f>
        <v>2027 Q4</v>
      </c>
      <c r="AE82" s="3" t="str">
        <f>'Program Qtrly'!K$6</f>
        <v>2028 Q1</v>
      </c>
      <c r="AF82" s="3" t="str">
        <f>'Program Qtrly'!L$6</f>
        <v>2028 Q2</v>
      </c>
      <c r="AG82" s="3" t="str">
        <f>'Program Qtrly'!M$6</f>
        <v>2028 Q3</v>
      </c>
      <c r="AH82" s="3" t="str">
        <f>'Program Qtrly'!N$6</f>
        <v>2028 Q4</v>
      </c>
      <c r="AI82" s="3" t="str">
        <f>'Program Qtrly'!O$6</f>
        <v>2029 Q1</v>
      </c>
      <c r="AJ82" s="3" t="str">
        <f>'Program Qtrly'!P$6</f>
        <v>2029 Q2</v>
      </c>
      <c r="AK82" s="3" t="str">
        <f>'Program Qtrly'!Q$6</f>
        <v>2029 Q3</v>
      </c>
      <c r="AL82" s="3" t="str">
        <f>'Program Qtrly'!R$6</f>
        <v>2029 Q4</v>
      </c>
      <c r="AM82" s="3" t="str">
        <f>'Program Qtrly'!S$6</f>
        <v>2030 Q1</v>
      </c>
      <c r="AN82" s="3" t="str">
        <f>'Program Qtrly'!T$6</f>
        <v>2030 Q2</v>
      </c>
      <c r="AO82" s="3" t="str">
        <f>'Program Qtrly'!U$6</f>
        <v>2030 Q3</v>
      </c>
      <c r="AP82" s="3" t="str">
        <f>'Program Qtrly'!V$6</f>
        <v>2030 Q4</v>
      </c>
      <c r="AQ82" s="3" t="str">
        <f>'Program Qtrly'!W$6</f>
        <v>2031 Q1</v>
      </c>
    </row>
    <row r="83" spans="1:43" ht="15" customHeight="1" x14ac:dyDescent="0.45">
      <c r="A83" s="63">
        <v>3</v>
      </c>
      <c r="B83" s="116">
        <f ca="1">IFERROR('Program Qtrly'!D$75*OFFSET('Prem Earn'!$A$5,MATCH($B$81,'Prem Earn'!$A$6:$A$12,0),MATCH($A83,'Prem Earn'!$B$5:$J$5,0)),0)</f>
        <v>156.25</v>
      </c>
      <c r="C83" s="116">
        <f ca="1">IFERROR('Program Qtrly'!E$75*OFFSET('Prem Earn'!$A$5,MATCH($B$81,'Prem Earn'!$A$6:$A$12,0),MATCH($A83,'Prem Earn'!$B$5:$J$5,0)),0)</f>
        <v>156.25</v>
      </c>
      <c r="D83" s="116">
        <f ca="1">IFERROR('Program Qtrly'!F$75*OFFSET('Prem Earn'!$A$5,MATCH($B$81,'Prem Earn'!$A$6:$A$12,0),MATCH($A83,'Prem Earn'!$B$5:$J$5,0)),0)</f>
        <v>156.25</v>
      </c>
      <c r="E83" s="116">
        <f ca="1">IFERROR('Program Qtrly'!G$75*OFFSET('Prem Earn'!$A$5,MATCH($B$81,'Prem Earn'!$A$6:$A$12,0),MATCH($A83,'Prem Earn'!$B$5:$J$5,0)),0)</f>
        <v>156.25</v>
      </c>
      <c r="F83" s="116">
        <f ca="1">IFERROR('Program Qtrly'!H$75*OFFSET('Prem Earn'!$A$5,MATCH($B$81,'Prem Earn'!$A$6:$A$12,0),MATCH($A83,'Prem Earn'!$B$5:$J$5,0)),0)</f>
        <v>218.75</v>
      </c>
      <c r="G83" s="116">
        <f ca="1">IFERROR('Program Qtrly'!I$75*OFFSET('Prem Earn'!$A$5,MATCH($B$81,'Prem Earn'!$A$6:$A$12,0),MATCH($A83,'Prem Earn'!$B$5:$J$5,0)),0)</f>
        <v>218.75</v>
      </c>
      <c r="H83" s="116">
        <f ca="1">IFERROR('Program Qtrly'!J$75*OFFSET('Prem Earn'!$A$5,MATCH($B$81,'Prem Earn'!$A$6:$A$12,0),MATCH($A83,'Prem Earn'!$B$5:$J$5,0)),0)</f>
        <v>218.75</v>
      </c>
      <c r="I83" s="116">
        <f ca="1">IFERROR('Program Qtrly'!K$75*OFFSET('Prem Earn'!$A$5,MATCH($B$81,'Prem Earn'!$A$6:$A$12,0),MATCH($A83,'Prem Earn'!$B$5:$J$5,0)),0)</f>
        <v>218.75</v>
      </c>
      <c r="J83" s="116">
        <f ca="1">IFERROR('Program Qtrly'!L$75*OFFSET('Prem Earn'!$A$5,MATCH($B$81,'Prem Earn'!$A$6:$A$12,0),MATCH($A83,'Prem Earn'!$B$5:$J$5,0)),0)</f>
        <v>281.25</v>
      </c>
      <c r="K83" s="116">
        <f ca="1">IFERROR('Program Qtrly'!M$75*OFFSET('Prem Earn'!$A$5,MATCH($B$81,'Prem Earn'!$A$6:$A$12,0),MATCH($A83,'Prem Earn'!$B$5:$J$5,0)),0)</f>
        <v>281.25</v>
      </c>
      <c r="L83" s="116">
        <f ca="1">IFERROR('Program Qtrly'!N$75*OFFSET('Prem Earn'!$A$5,MATCH($B$81,'Prem Earn'!$A$6:$A$12,0),MATCH($A83,'Prem Earn'!$B$5:$J$5,0)),0)</f>
        <v>281.25</v>
      </c>
      <c r="M83" s="116">
        <f ca="1">IFERROR('Program Qtrly'!O$75*OFFSET('Prem Earn'!$A$5,MATCH($B$81,'Prem Earn'!$A$6:$A$12,0),MATCH($A83,'Prem Earn'!$B$5:$J$5,0)),0)</f>
        <v>281.25</v>
      </c>
      <c r="N83" s="116">
        <f ca="1">IFERROR('Program Qtrly'!P$75*OFFSET('Prem Earn'!$A$5,MATCH($B$81,'Prem Earn'!$A$6:$A$12,0),MATCH($A83,'Prem Earn'!$B$5:$J$5,0)),0)</f>
        <v>343.75</v>
      </c>
      <c r="O83" s="116">
        <f ca="1">IFERROR('Program Qtrly'!Q$75*OFFSET('Prem Earn'!$A$5,MATCH($B$81,'Prem Earn'!$A$6:$A$12,0),MATCH($A83,'Prem Earn'!$B$5:$J$5,0)),0)</f>
        <v>343.75</v>
      </c>
      <c r="P83" s="116">
        <f ca="1">IFERROR('Program Qtrly'!R$75*OFFSET('Prem Earn'!$A$5,MATCH($B$81,'Prem Earn'!$A$6:$A$12,0),MATCH($A83,'Prem Earn'!$B$5:$J$5,0)),0)</f>
        <v>343.75</v>
      </c>
      <c r="Q83" s="116">
        <f ca="1">IFERROR('Program Qtrly'!S$75*OFFSET('Prem Earn'!$A$5,MATCH($B$81,'Prem Earn'!$A$6:$A$12,0),MATCH($A83,'Prem Earn'!$B$5:$J$5,0)),0)</f>
        <v>343.75</v>
      </c>
      <c r="R83" s="116">
        <f ca="1">IFERROR('Program Qtrly'!T$75*OFFSET('Prem Earn'!$A$5,MATCH($B$81,'Prem Earn'!$A$6:$A$12,0),MATCH($A83,'Prem Earn'!$B$5:$J$5,0)),0)</f>
        <v>406.25</v>
      </c>
      <c r="S83" s="116">
        <f ca="1">IFERROR('Program Qtrly'!U$75*OFFSET('Prem Earn'!$A$5,MATCH($B$81,'Prem Earn'!$A$6:$A$12,0),MATCH($A83,'Prem Earn'!$B$5:$J$5,0)),0)</f>
        <v>406.25</v>
      </c>
      <c r="T83" s="116">
        <f ca="1">IFERROR('Program Qtrly'!V$75*OFFSET('Prem Earn'!$A$5,MATCH($B$81,'Prem Earn'!$A$6:$A$12,0),MATCH($A83,'Prem Earn'!$B$5:$J$5,0)),0)</f>
        <v>406.25</v>
      </c>
      <c r="U83" s="116">
        <f ca="1">IFERROR('Program Qtrly'!W$75*OFFSET('Prem Earn'!$A$5,MATCH($B$81,'Prem Earn'!$A$6:$A$12,0),MATCH($A83,'Prem Earn'!$B$5:$J$5,0)),0)</f>
        <v>406.25</v>
      </c>
      <c r="W83" s="63">
        <v>3</v>
      </c>
      <c r="X83" s="116">
        <f ca="1">IFERROR('Program Qtrly'!D$67*OFFSET('Prem Earn'!$A$5,MATCH($B$81,'Prem Earn'!$A$6:$A$12,0),MATCH($A83,'Prem Earn'!$B$5:$J$5,0)),0)</f>
        <v>312.5</v>
      </c>
      <c r="Y83" s="116">
        <f ca="1">IFERROR('Program Qtrly'!E$67*OFFSET('Prem Earn'!$A$5,MATCH($B$81,'Prem Earn'!$A$6:$A$12,0),MATCH($A83,'Prem Earn'!$B$5:$J$5,0)),0)</f>
        <v>312.5</v>
      </c>
      <c r="Z83" s="116">
        <f ca="1">IFERROR('Program Qtrly'!F$67*OFFSET('Prem Earn'!$A$5,MATCH($B$81,'Prem Earn'!$A$6:$A$12,0),MATCH($A83,'Prem Earn'!$B$5:$J$5,0)),0)</f>
        <v>312.5</v>
      </c>
      <c r="AA83" s="116">
        <f ca="1">IFERROR('Program Qtrly'!G$67*OFFSET('Prem Earn'!$A$5,MATCH($B$81,'Prem Earn'!$A$6:$A$12,0),MATCH($A83,'Prem Earn'!$B$5:$J$5,0)),0)</f>
        <v>312.5</v>
      </c>
      <c r="AB83" s="116">
        <f ca="1">IFERROR('Program Qtrly'!H$67*OFFSET('Prem Earn'!$A$5,MATCH($B$81,'Prem Earn'!$A$6:$A$12,0),MATCH($A83,'Prem Earn'!$B$5:$J$5,0)),0)</f>
        <v>437.5</v>
      </c>
      <c r="AC83" s="116">
        <f ca="1">IFERROR('Program Qtrly'!I$67*OFFSET('Prem Earn'!$A$5,MATCH($B$81,'Prem Earn'!$A$6:$A$12,0),MATCH($A83,'Prem Earn'!$B$5:$J$5,0)),0)</f>
        <v>437.5</v>
      </c>
      <c r="AD83" s="116">
        <f ca="1">IFERROR('Program Qtrly'!J$67*OFFSET('Prem Earn'!$A$5,MATCH($B$81,'Prem Earn'!$A$6:$A$12,0),MATCH($A83,'Prem Earn'!$B$5:$J$5,0)),0)</f>
        <v>437.5</v>
      </c>
      <c r="AE83" s="116">
        <f ca="1">IFERROR('Program Qtrly'!K$67*OFFSET('Prem Earn'!$A$5,MATCH($B$81,'Prem Earn'!$A$6:$A$12,0),MATCH($A83,'Prem Earn'!$B$5:$J$5,0)),0)</f>
        <v>437.5</v>
      </c>
      <c r="AF83" s="116">
        <f ca="1">IFERROR('Program Qtrly'!L$67*OFFSET('Prem Earn'!$A$5,MATCH($B$81,'Prem Earn'!$A$6:$A$12,0),MATCH($A83,'Prem Earn'!$B$5:$J$5,0)),0)</f>
        <v>562.5</v>
      </c>
      <c r="AG83" s="116">
        <f ca="1">IFERROR('Program Qtrly'!M$67*OFFSET('Prem Earn'!$A$5,MATCH($B$81,'Prem Earn'!$A$6:$A$12,0),MATCH($A83,'Prem Earn'!$B$5:$J$5,0)),0)</f>
        <v>562.5</v>
      </c>
      <c r="AH83" s="116">
        <f ca="1">IFERROR('Program Qtrly'!N$67*OFFSET('Prem Earn'!$A$5,MATCH($B$81,'Prem Earn'!$A$6:$A$12,0),MATCH($A83,'Prem Earn'!$B$5:$J$5,0)),0)</f>
        <v>562.5</v>
      </c>
      <c r="AI83" s="116">
        <f ca="1">IFERROR('Program Qtrly'!O$67*OFFSET('Prem Earn'!$A$5,MATCH($B$81,'Prem Earn'!$A$6:$A$12,0),MATCH($A83,'Prem Earn'!$B$5:$J$5,0)),0)</f>
        <v>562.5</v>
      </c>
      <c r="AJ83" s="116">
        <f ca="1">IFERROR('Program Qtrly'!P$67*OFFSET('Prem Earn'!$A$5,MATCH($B$81,'Prem Earn'!$A$6:$A$12,0),MATCH($A83,'Prem Earn'!$B$5:$J$5,0)),0)</f>
        <v>687.5</v>
      </c>
      <c r="AK83" s="116">
        <f ca="1">IFERROR('Program Qtrly'!Q$67*OFFSET('Prem Earn'!$A$5,MATCH($B$81,'Prem Earn'!$A$6:$A$12,0),MATCH($A83,'Prem Earn'!$B$5:$J$5,0)),0)</f>
        <v>687.5</v>
      </c>
      <c r="AL83" s="116">
        <f ca="1">IFERROR('Program Qtrly'!R$67*OFFSET('Prem Earn'!$A$5,MATCH($B$81,'Prem Earn'!$A$6:$A$12,0),MATCH($A83,'Prem Earn'!$B$5:$J$5,0)),0)</f>
        <v>687.5</v>
      </c>
      <c r="AM83" s="116">
        <f ca="1">IFERROR('Program Qtrly'!S$67*OFFSET('Prem Earn'!$A$5,MATCH($B$81,'Prem Earn'!$A$6:$A$12,0),MATCH($A83,'Prem Earn'!$B$5:$J$5,0)),0)</f>
        <v>687.5</v>
      </c>
      <c r="AN83" s="116">
        <f ca="1">IFERROR('Program Qtrly'!T$67*OFFSET('Prem Earn'!$A$5,MATCH($B$81,'Prem Earn'!$A$6:$A$12,0),MATCH($A83,'Prem Earn'!$B$5:$J$5,0)),0)</f>
        <v>812.5</v>
      </c>
      <c r="AO83" s="116">
        <f ca="1">IFERROR('Program Qtrly'!U$67*OFFSET('Prem Earn'!$A$5,MATCH($B$81,'Prem Earn'!$A$6:$A$12,0),MATCH($A83,'Prem Earn'!$B$5:$J$5,0)),0)</f>
        <v>812.5</v>
      </c>
      <c r="AP83" s="116">
        <f ca="1">IFERROR('Program Qtrly'!V$67*OFFSET('Prem Earn'!$A$5,MATCH($B$81,'Prem Earn'!$A$6:$A$12,0),MATCH($A83,'Prem Earn'!$B$5:$J$5,0)),0)</f>
        <v>812.5</v>
      </c>
      <c r="AQ83" s="116">
        <f ca="1">IFERROR('Program Qtrly'!W$67*OFFSET('Prem Earn'!$A$5,MATCH($B$81,'Prem Earn'!$A$6:$A$12,0),MATCH($A83,'Prem Earn'!$B$5:$J$5,0)),0)</f>
        <v>812.5</v>
      </c>
    </row>
    <row r="84" spans="1:43" ht="15" customHeight="1" x14ac:dyDescent="0.45">
      <c r="A84" s="63">
        <f t="shared" ref="A84:A91" si="58">A83+3</f>
        <v>6</v>
      </c>
      <c r="B84" s="116">
        <f ca="1">IFERROR('Program Qtrly'!D$75*OFFSET('Prem Earn'!$A$5,MATCH($B$81,'Prem Earn'!$A$6:$A$12,0),MATCH($A84,'Prem Earn'!$B$5:$J$5,0)),0)</f>
        <v>312.5</v>
      </c>
      <c r="C84" s="116">
        <f ca="1">IFERROR('Program Qtrly'!E$75*OFFSET('Prem Earn'!$A$5,MATCH($B$81,'Prem Earn'!$A$6:$A$12,0),MATCH($A84,'Prem Earn'!$B$5:$J$5,0)),0)</f>
        <v>312.5</v>
      </c>
      <c r="D84" s="116">
        <f ca="1">IFERROR('Program Qtrly'!F$75*OFFSET('Prem Earn'!$A$5,MATCH($B$81,'Prem Earn'!$A$6:$A$12,0),MATCH($A84,'Prem Earn'!$B$5:$J$5,0)),0)</f>
        <v>312.5</v>
      </c>
      <c r="E84" s="116">
        <f ca="1">IFERROR('Program Qtrly'!G$75*OFFSET('Prem Earn'!$A$5,MATCH($B$81,'Prem Earn'!$A$6:$A$12,0),MATCH($A84,'Prem Earn'!$B$5:$J$5,0)),0)</f>
        <v>312.5</v>
      </c>
      <c r="F84" s="116">
        <f ca="1">IFERROR('Program Qtrly'!H$75*OFFSET('Prem Earn'!$A$5,MATCH($B$81,'Prem Earn'!$A$6:$A$12,0),MATCH($A84,'Prem Earn'!$B$5:$J$5,0)),0)</f>
        <v>437.5</v>
      </c>
      <c r="G84" s="116">
        <f ca="1">IFERROR('Program Qtrly'!I$75*OFFSET('Prem Earn'!$A$5,MATCH($B$81,'Prem Earn'!$A$6:$A$12,0),MATCH($A84,'Prem Earn'!$B$5:$J$5,0)),0)</f>
        <v>437.5</v>
      </c>
      <c r="H84" s="116">
        <f ca="1">IFERROR('Program Qtrly'!J$75*OFFSET('Prem Earn'!$A$5,MATCH($B$81,'Prem Earn'!$A$6:$A$12,0),MATCH($A84,'Prem Earn'!$B$5:$J$5,0)),0)</f>
        <v>437.5</v>
      </c>
      <c r="I84" s="116">
        <f ca="1">IFERROR('Program Qtrly'!K$75*OFFSET('Prem Earn'!$A$5,MATCH($B$81,'Prem Earn'!$A$6:$A$12,0),MATCH($A84,'Prem Earn'!$B$5:$J$5,0)),0)</f>
        <v>437.5</v>
      </c>
      <c r="J84" s="116">
        <f ca="1">IFERROR('Program Qtrly'!L$75*OFFSET('Prem Earn'!$A$5,MATCH($B$81,'Prem Earn'!$A$6:$A$12,0),MATCH($A84,'Prem Earn'!$B$5:$J$5,0)),0)</f>
        <v>562.5</v>
      </c>
      <c r="K84" s="116">
        <f ca="1">IFERROR('Program Qtrly'!M$75*OFFSET('Prem Earn'!$A$5,MATCH($B$81,'Prem Earn'!$A$6:$A$12,0),MATCH($A84,'Prem Earn'!$B$5:$J$5,0)),0)</f>
        <v>562.5</v>
      </c>
      <c r="L84" s="116">
        <f ca="1">IFERROR('Program Qtrly'!N$75*OFFSET('Prem Earn'!$A$5,MATCH($B$81,'Prem Earn'!$A$6:$A$12,0),MATCH($A84,'Prem Earn'!$B$5:$J$5,0)),0)</f>
        <v>562.5</v>
      </c>
      <c r="M84" s="116">
        <f ca="1">IFERROR('Program Qtrly'!O$75*OFFSET('Prem Earn'!$A$5,MATCH($B$81,'Prem Earn'!$A$6:$A$12,0),MATCH($A84,'Prem Earn'!$B$5:$J$5,0)),0)</f>
        <v>562.5</v>
      </c>
      <c r="N84" s="116">
        <f ca="1">IFERROR('Program Qtrly'!P$75*OFFSET('Prem Earn'!$A$5,MATCH($B$81,'Prem Earn'!$A$6:$A$12,0),MATCH($A84,'Prem Earn'!$B$5:$J$5,0)),0)</f>
        <v>687.5</v>
      </c>
      <c r="O84" s="116">
        <f ca="1">IFERROR('Program Qtrly'!Q$75*OFFSET('Prem Earn'!$A$5,MATCH($B$81,'Prem Earn'!$A$6:$A$12,0),MATCH($A84,'Prem Earn'!$B$5:$J$5,0)),0)</f>
        <v>687.5</v>
      </c>
      <c r="P84" s="116">
        <f ca="1">IFERROR('Program Qtrly'!R$75*OFFSET('Prem Earn'!$A$5,MATCH($B$81,'Prem Earn'!$A$6:$A$12,0),MATCH($A84,'Prem Earn'!$B$5:$J$5,0)),0)</f>
        <v>687.5</v>
      </c>
      <c r="Q84" s="116">
        <f ca="1">IFERROR('Program Qtrly'!S$75*OFFSET('Prem Earn'!$A$5,MATCH($B$81,'Prem Earn'!$A$6:$A$12,0),MATCH($A84,'Prem Earn'!$B$5:$J$5,0)),0)</f>
        <v>687.5</v>
      </c>
      <c r="R84" s="116">
        <f ca="1">IFERROR('Program Qtrly'!T$75*OFFSET('Prem Earn'!$A$5,MATCH($B$81,'Prem Earn'!$A$6:$A$12,0),MATCH($A84,'Prem Earn'!$B$5:$J$5,0)),0)</f>
        <v>812.5</v>
      </c>
      <c r="S84" s="116">
        <f ca="1">IFERROR('Program Qtrly'!U$75*OFFSET('Prem Earn'!$A$5,MATCH($B$81,'Prem Earn'!$A$6:$A$12,0),MATCH($A84,'Prem Earn'!$B$5:$J$5,0)),0)</f>
        <v>812.5</v>
      </c>
      <c r="T84" s="116">
        <f ca="1">IFERROR('Program Qtrly'!V$75*OFFSET('Prem Earn'!$A$5,MATCH($B$81,'Prem Earn'!$A$6:$A$12,0),MATCH($A84,'Prem Earn'!$B$5:$J$5,0)),0)</f>
        <v>812.5</v>
      </c>
      <c r="U84" s="116">
        <f ca="1">IFERROR('Program Qtrly'!W$75*OFFSET('Prem Earn'!$A$5,MATCH($B$81,'Prem Earn'!$A$6:$A$12,0),MATCH($A84,'Prem Earn'!$B$5:$J$5,0)),0)</f>
        <v>812.5</v>
      </c>
      <c r="W84" s="63">
        <f t="shared" ref="W84:W91" si="59">W83+3</f>
        <v>6</v>
      </c>
      <c r="X84" s="116">
        <f ca="1">IFERROR('Program Qtrly'!D$67*OFFSET('Prem Earn'!$A$5,MATCH($B$81,'Prem Earn'!$A$6:$A$12,0),MATCH($A84,'Prem Earn'!$B$5:$J$5,0)),0)</f>
        <v>625</v>
      </c>
      <c r="Y84" s="116">
        <f ca="1">IFERROR('Program Qtrly'!E$67*OFFSET('Prem Earn'!$A$5,MATCH($B$81,'Prem Earn'!$A$6:$A$12,0),MATCH($A84,'Prem Earn'!$B$5:$J$5,0)),0)</f>
        <v>625</v>
      </c>
      <c r="Z84" s="116">
        <f ca="1">IFERROR('Program Qtrly'!F$67*OFFSET('Prem Earn'!$A$5,MATCH($B$81,'Prem Earn'!$A$6:$A$12,0),MATCH($A84,'Prem Earn'!$B$5:$J$5,0)),0)</f>
        <v>625</v>
      </c>
      <c r="AA84" s="116">
        <f ca="1">IFERROR('Program Qtrly'!G$67*OFFSET('Prem Earn'!$A$5,MATCH($B$81,'Prem Earn'!$A$6:$A$12,0),MATCH($A84,'Prem Earn'!$B$5:$J$5,0)),0)</f>
        <v>625</v>
      </c>
      <c r="AB84" s="116">
        <f ca="1">IFERROR('Program Qtrly'!H$67*OFFSET('Prem Earn'!$A$5,MATCH($B$81,'Prem Earn'!$A$6:$A$12,0),MATCH($A84,'Prem Earn'!$B$5:$J$5,0)),0)</f>
        <v>875</v>
      </c>
      <c r="AC84" s="116">
        <f ca="1">IFERROR('Program Qtrly'!I$67*OFFSET('Prem Earn'!$A$5,MATCH($B$81,'Prem Earn'!$A$6:$A$12,0),MATCH($A84,'Prem Earn'!$B$5:$J$5,0)),0)</f>
        <v>875</v>
      </c>
      <c r="AD84" s="116">
        <f ca="1">IFERROR('Program Qtrly'!J$67*OFFSET('Prem Earn'!$A$5,MATCH($B$81,'Prem Earn'!$A$6:$A$12,0),MATCH($A84,'Prem Earn'!$B$5:$J$5,0)),0)</f>
        <v>875</v>
      </c>
      <c r="AE84" s="116">
        <f ca="1">IFERROR('Program Qtrly'!K$67*OFFSET('Prem Earn'!$A$5,MATCH($B$81,'Prem Earn'!$A$6:$A$12,0),MATCH($A84,'Prem Earn'!$B$5:$J$5,0)),0)</f>
        <v>875</v>
      </c>
      <c r="AF84" s="116">
        <f ca="1">IFERROR('Program Qtrly'!L$67*OFFSET('Prem Earn'!$A$5,MATCH($B$81,'Prem Earn'!$A$6:$A$12,0),MATCH($A84,'Prem Earn'!$B$5:$J$5,0)),0)</f>
        <v>1125</v>
      </c>
      <c r="AG84" s="116">
        <f ca="1">IFERROR('Program Qtrly'!M$67*OFFSET('Prem Earn'!$A$5,MATCH($B$81,'Prem Earn'!$A$6:$A$12,0),MATCH($A84,'Prem Earn'!$B$5:$J$5,0)),0)</f>
        <v>1125</v>
      </c>
      <c r="AH84" s="116">
        <f ca="1">IFERROR('Program Qtrly'!N$67*OFFSET('Prem Earn'!$A$5,MATCH($B$81,'Prem Earn'!$A$6:$A$12,0),MATCH($A84,'Prem Earn'!$B$5:$J$5,0)),0)</f>
        <v>1125</v>
      </c>
      <c r="AI84" s="116">
        <f ca="1">IFERROR('Program Qtrly'!O$67*OFFSET('Prem Earn'!$A$5,MATCH($B$81,'Prem Earn'!$A$6:$A$12,0),MATCH($A84,'Prem Earn'!$B$5:$J$5,0)),0)</f>
        <v>1125</v>
      </c>
      <c r="AJ84" s="116">
        <f ca="1">IFERROR('Program Qtrly'!P$67*OFFSET('Prem Earn'!$A$5,MATCH($B$81,'Prem Earn'!$A$6:$A$12,0),MATCH($A84,'Prem Earn'!$B$5:$J$5,0)),0)</f>
        <v>1375</v>
      </c>
      <c r="AK84" s="116">
        <f ca="1">IFERROR('Program Qtrly'!Q$67*OFFSET('Prem Earn'!$A$5,MATCH($B$81,'Prem Earn'!$A$6:$A$12,0),MATCH($A84,'Prem Earn'!$B$5:$J$5,0)),0)</f>
        <v>1375</v>
      </c>
      <c r="AL84" s="116">
        <f ca="1">IFERROR('Program Qtrly'!R$67*OFFSET('Prem Earn'!$A$5,MATCH($B$81,'Prem Earn'!$A$6:$A$12,0),MATCH($A84,'Prem Earn'!$B$5:$J$5,0)),0)</f>
        <v>1375</v>
      </c>
      <c r="AM84" s="116">
        <f ca="1">IFERROR('Program Qtrly'!S$67*OFFSET('Prem Earn'!$A$5,MATCH($B$81,'Prem Earn'!$A$6:$A$12,0),MATCH($A84,'Prem Earn'!$B$5:$J$5,0)),0)</f>
        <v>1375</v>
      </c>
      <c r="AN84" s="116">
        <f ca="1">IFERROR('Program Qtrly'!T$67*OFFSET('Prem Earn'!$A$5,MATCH($B$81,'Prem Earn'!$A$6:$A$12,0),MATCH($A84,'Prem Earn'!$B$5:$J$5,0)),0)</f>
        <v>1625</v>
      </c>
      <c r="AO84" s="116">
        <f ca="1">IFERROR('Program Qtrly'!U$67*OFFSET('Prem Earn'!$A$5,MATCH($B$81,'Prem Earn'!$A$6:$A$12,0),MATCH($A84,'Prem Earn'!$B$5:$J$5,0)),0)</f>
        <v>1625</v>
      </c>
      <c r="AP84" s="116">
        <f ca="1">IFERROR('Program Qtrly'!V$67*OFFSET('Prem Earn'!$A$5,MATCH($B$81,'Prem Earn'!$A$6:$A$12,0),MATCH($A84,'Prem Earn'!$B$5:$J$5,0)),0)</f>
        <v>1625</v>
      </c>
      <c r="AQ84" s="116">
        <f ca="1">IFERROR('Program Qtrly'!W$67*OFFSET('Prem Earn'!$A$5,MATCH($B$81,'Prem Earn'!$A$6:$A$12,0),MATCH($A84,'Prem Earn'!$B$5:$J$5,0)),0)</f>
        <v>1625</v>
      </c>
    </row>
    <row r="85" spans="1:43" ht="15" customHeight="1" x14ac:dyDescent="0.45">
      <c r="A85" s="63">
        <f t="shared" si="58"/>
        <v>9</v>
      </c>
      <c r="B85" s="116">
        <f ca="1">IFERROR('Program Qtrly'!D$75*OFFSET('Prem Earn'!$A$5,MATCH($B$81,'Prem Earn'!$A$6:$A$12,0),MATCH($A85,'Prem Earn'!$B$5:$J$5,0)),0)</f>
        <v>156.25</v>
      </c>
      <c r="C85" s="116">
        <f ca="1">IFERROR('Program Qtrly'!E$75*OFFSET('Prem Earn'!$A$5,MATCH($B$81,'Prem Earn'!$A$6:$A$12,0),MATCH($A85,'Prem Earn'!$B$5:$J$5,0)),0)</f>
        <v>156.25</v>
      </c>
      <c r="D85" s="116">
        <f ca="1">IFERROR('Program Qtrly'!F$75*OFFSET('Prem Earn'!$A$5,MATCH($B$81,'Prem Earn'!$A$6:$A$12,0),MATCH($A85,'Prem Earn'!$B$5:$J$5,0)),0)</f>
        <v>156.25</v>
      </c>
      <c r="E85" s="116">
        <f ca="1">IFERROR('Program Qtrly'!G$75*OFFSET('Prem Earn'!$A$5,MATCH($B$81,'Prem Earn'!$A$6:$A$12,0),MATCH($A85,'Prem Earn'!$B$5:$J$5,0)),0)</f>
        <v>156.25</v>
      </c>
      <c r="F85" s="116">
        <f ca="1">IFERROR('Program Qtrly'!H$75*OFFSET('Prem Earn'!$A$5,MATCH($B$81,'Prem Earn'!$A$6:$A$12,0),MATCH($A85,'Prem Earn'!$B$5:$J$5,0)),0)</f>
        <v>218.75</v>
      </c>
      <c r="G85" s="116">
        <f ca="1">IFERROR('Program Qtrly'!I$75*OFFSET('Prem Earn'!$A$5,MATCH($B$81,'Prem Earn'!$A$6:$A$12,0),MATCH($A85,'Prem Earn'!$B$5:$J$5,0)),0)</f>
        <v>218.75</v>
      </c>
      <c r="H85" s="116">
        <f ca="1">IFERROR('Program Qtrly'!J$75*OFFSET('Prem Earn'!$A$5,MATCH($B$81,'Prem Earn'!$A$6:$A$12,0),MATCH($A85,'Prem Earn'!$B$5:$J$5,0)),0)</f>
        <v>218.75</v>
      </c>
      <c r="I85" s="116">
        <f ca="1">IFERROR('Program Qtrly'!K$75*OFFSET('Prem Earn'!$A$5,MATCH($B$81,'Prem Earn'!$A$6:$A$12,0),MATCH($A85,'Prem Earn'!$B$5:$J$5,0)),0)</f>
        <v>218.75</v>
      </c>
      <c r="J85" s="116">
        <f ca="1">IFERROR('Program Qtrly'!L$75*OFFSET('Prem Earn'!$A$5,MATCH($B$81,'Prem Earn'!$A$6:$A$12,0),MATCH($A85,'Prem Earn'!$B$5:$J$5,0)),0)</f>
        <v>281.25</v>
      </c>
      <c r="K85" s="116">
        <f ca="1">IFERROR('Program Qtrly'!M$75*OFFSET('Prem Earn'!$A$5,MATCH($B$81,'Prem Earn'!$A$6:$A$12,0),MATCH($A85,'Prem Earn'!$B$5:$J$5,0)),0)</f>
        <v>281.25</v>
      </c>
      <c r="L85" s="116">
        <f ca="1">IFERROR('Program Qtrly'!N$75*OFFSET('Prem Earn'!$A$5,MATCH($B$81,'Prem Earn'!$A$6:$A$12,0),MATCH($A85,'Prem Earn'!$B$5:$J$5,0)),0)</f>
        <v>281.25</v>
      </c>
      <c r="M85" s="116">
        <f ca="1">IFERROR('Program Qtrly'!O$75*OFFSET('Prem Earn'!$A$5,MATCH($B$81,'Prem Earn'!$A$6:$A$12,0),MATCH($A85,'Prem Earn'!$B$5:$J$5,0)),0)</f>
        <v>281.25</v>
      </c>
      <c r="N85" s="116">
        <f ca="1">IFERROR('Program Qtrly'!P$75*OFFSET('Prem Earn'!$A$5,MATCH($B$81,'Prem Earn'!$A$6:$A$12,0),MATCH($A85,'Prem Earn'!$B$5:$J$5,0)),0)</f>
        <v>343.75</v>
      </c>
      <c r="O85" s="116">
        <f ca="1">IFERROR('Program Qtrly'!Q$75*OFFSET('Prem Earn'!$A$5,MATCH($B$81,'Prem Earn'!$A$6:$A$12,0),MATCH($A85,'Prem Earn'!$B$5:$J$5,0)),0)</f>
        <v>343.75</v>
      </c>
      <c r="P85" s="116">
        <f ca="1">IFERROR('Program Qtrly'!R$75*OFFSET('Prem Earn'!$A$5,MATCH($B$81,'Prem Earn'!$A$6:$A$12,0),MATCH($A85,'Prem Earn'!$B$5:$J$5,0)),0)</f>
        <v>343.75</v>
      </c>
      <c r="Q85" s="116">
        <f ca="1">IFERROR('Program Qtrly'!S$75*OFFSET('Prem Earn'!$A$5,MATCH($B$81,'Prem Earn'!$A$6:$A$12,0),MATCH($A85,'Prem Earn'!$B$5:$J$5,0)),0)</f>
        <v>343.75</v>
      </c>
      <c r="R85" s="116">
        <f ca="1">IFERROR('Program Qtrly'!T$75*OFFSET('Prem Earn'!$A$5,MATCH($B$81,'Prem Earn'!$A$6:$A$12,0),MATCH($A85,'Prem Earn'!$B$5:$J$5,0)),0)</f>
        <v>406.25</v>
      </c>
      <c r="S85" s="116">
        <f ca="1">IFERROR('Program Qtrly'!U$75*OFFSET('Prem Earn'!$A$5,MATCH($B$81,'Prem Earn'!$A$6:$A$12,0),MATCH($A85,'Prem Earn'!$B$5:$J$5,0)),0)</f>
        <v>406.25</v>
      </c>
      <c r="T85" s="116">
        <f ca="1">IFERROR('Program Qtrly'!V$75*OFFSET('Prem Earn'!$A$5,MATCH($B$81,'Prem Earn'!$A$6:$A$12,0),MATCH($A85,'Prem Earn'!$B$5:$J$5,0)),0)</f>
        <v>406.25</v>
      </c>
      <c r="U85" s="116">
        <f ca="1">IFERROR('Program Qtrly'!W$75*OFFSET('Prem Earn'!$A$5,MATCH($B$81,'Prem Earn'!$A$6:$A$12,0),MATCH($A85,'Prem Earn'!$B$5:$J$5,0)),0)</f>
        <v>406.25</v>
      </c>
      <c r="W85" s="63">
        <f t="shared" si="59"/>
        <v>9</v>
      </c>
      <c r="X85" s="116">
        <f ca="1">IFERROR('Program Qtrly'!D$67*OFFSET('Prem Earn'!$A$5,MATCH($B$81,'Prem Earn'!$A$6:$A$12,0),MATCH($A85,'Prem Earn'!$B$5:$J$5,0)),0)</f>
        <v>312.5</v>
      </c>
      <c r="Y85" s="116">
        <f ca="1">IFERROR('Program Qtrly'!E$67*OFFSET('Prem Earn'!$A$5,MATCH($B$81,'Prem Earn'!$A$6:$A$12,0),MATCH($A85,'Prem Earn'!$B$5:$J$5,0)),0)</f>
        <v>312.5</v>
      </c>
      <c r="Z85" s="116">
        <f ca="1">IFERROR('Program Qtrly'!F$67*OFFSET('Prem Earn'!$A$5,MATCH($B$81,'Prem Earn'!$A$6:$A$12,0),MATCH($A85,'Prem Earn'!$B$5:$J$5,0)),0)</f>
        <v>312.5</v>
      </c>
      <c r="AA85" s="116">
        <f ca="1">IFERROR('Program Qtrly'!G$67*OFFSET('Prem Earn'!$A$5,MATCH($B$81,'Prem Earn'!$A$6:$A$12,0),MATCH($A85,'Prem Earn'!$B$5:$J$5,0)),0)</f>
        <v>312.5</v>
      </c>
      <c r="AB85" s="116">
        <f ca="1">IFERROR('Program Qtrly'!H$67*OFFSET('Prem Earn'!$A$5,MATCH($B$81,'Prem Earn'!$A$6:$A$12,0),MATCH($A85,'Prem Earn'!$B$5:$J$5,0)),0)</f>
        <v>437.5</v>
      </c>
      <c r="AC85" s="116">
        <f ca="1">IFERROR('Program Qtrly'!I$67*OFFSET('Prem Earn'!$A$5,MATCH($B$81,'Prem Earn'!$A$6:$A$12,0),MATCH($A85,'Prem Earn'!$B$5:$J$5,0)),0)</f>
        <v>437.5</v>
      </c>
      <c r="AD85" s="116">
        <f ca="1">IFERROR('Program Qtrly'!J$67*OFFSET('Prem Earn'!$A$5,MATCH($B$81,'Prem Earn'!$A$6:$A$12,0),MATCH($A85,'Prem Earn'!$B$5:$J$5,0)),0)</f>
        <v>437.5</v>
      </c>
      <c r="AE85" s="116">
        <f ca="1">IFERROR('Program Qtrly'!K$67*OFFSET('Prem Earn'!$A$5,MATCH($B$81,'Prem Earn'!$A$6:$A$12,0),MATCH($A85,'Prem Earn'!$B$5:$J$5,0)),0)</f>
        <v>437.5</v>
      </c>
      <c r="AF85" s="116">
        <f ca="1">IFERROR('Program Qtrly'!L$67*OFFSET('Prem Earn'!$A$5,MATCH($B$81,'Prem Earn'!$A$6:$A$12,0),MATCH($A85,'Prem Earn'!$B$5:$J$5,0)),0)</f>
        <v>562.5</v>
      </c>
      <c r="AG85" s="116">
        <f ca="1">IFERROR('Program Qtrly'!M$67*OFFSET('Prem Earn'!$A$5,MATCH($B$81,'Prem Earn'!$A$6:$A$12,0),MATCH($A85,'Prem Earn'!$B$5:$J$5,0)),0)</f>
        <v>562.5</v>
      </c>
      <c r="AH85" s="116">
        <f ca="1">IFERROR('Program Qtrly'!N$67*OFFSET('Prem Earn'!$A$5,MATCH($B$81,'Prem Earn'!$A$6:$A$12,0),MATCH($A85,'Prem Earn'!$B$5:$J$5,0)),0)</f>
        <v>562.5</v>
      </c>
      <c r="AI85" s="116">
        <f ca="1">IFERROR('Program Qtrly'!O$67*OFFSET('Prem Earn'!$A$5,MATCH($B$81,'Prem Earn'!$A$6:$A$12,0),MATCH($A85,'Prem Earn'!$B$5:$J$5,0)),0)</f>
        <v>562.5</v>
      </c>
      <c r="AJ85" s="116">
        <f ca="1">IFERROR('Program Qtrly'!P$67*OFFSET('Prem Earn'!$A$5,MATCH($B$81,'Prem Earn'!$A$6:$A$12,0),MATCH($A85,'Prem Earn'!$B$5:$J$5,0)),0)</f>
        <v>687.5</v>
      </c>
      <c r="AK85" s="116">
        <f ca="1">IFERROR('Program Qtrly'!Q$67*OFFSET('Prem Earn'!$A$5,MATCH($B$81,'Prem Earn'!$A$6:$A$12,0),MATCH($A85,'Prem Earn'!$B$5:$J$5,0)),0)</f>
        <v>687.5</v>
      </c>
      <c r="AL85" s="116">
        <f ca="1">IFERROR('Program Qtrly'!R$67*OFFSET('Prem Earn'!$A$5,MATCH($B$81,'Prem Earn'!$A$6:$A$12,0),MATCH($A85,'Prem Earn'!$B$5:$J$5,0)),0)</f>
        <v>687.5</v>
      </c>
      <c r="AM85" s="116">
        <f ca="1">IFERROR('Program Qtrly'!S$67*OFFSET('Prem Earn'!$A$5,MATCH($B$81,'Prem Earn'!$A$6:$A$12,0),MATCH($A85,'Prem Earn'!$B$5:$J$5,0)),0)</f>
        <v>687.5</v>
      </c>
      <c r="AN85" s="116">
        <f ca="1">IFERROR('Program Qtrly'!T$67*OFFSET('Prem Earn'!$A$5,MATCH($B$81,'Prem Earn'!$A$6:$A$12,0),MATCH($A85,'Prem Earn'!$B$5:$J$5,0)),0)</f>
        <v>812.5</v>
      </c>
      <c r="AO85" s="116">
        <f ca="1">IFERROR('Program Qtrly'!U$67*OFFSET('Prem Earn'!$A$5,MATCH($B$81,'Prem Earn'!$A$6:$A$12,0),MATCH($A85,'Prem Earn'!$B$5:$J$5,0)),0)</f>
        <v>812.5</v>
      </c>
      <c r="AP85" s="116">
        <f ca="1">IFERROR('Program Qtrly'!V$67*OFFSET('Prem Earn'!$A$5,MATCH($B$81,'Prem Earn'!$A$6:$A$12,0),MATCH($A85,'Prem Earn'!$B$5:$J$5,0)),0)</f>
        <v>812.5</v>
      </c>
      <c r="AQ85" s="116">
        <f ca="1">IFERROR('Program Qtrly'!W$67*OFFSET('Prem Earn'!$A$5,MATCH($B$81,'Prem Earn'!$A$6:$A$12,0),MATCH($A85,'Prem Earn'!$B$5:$J$5,0)),0)</f>
        <v>812.5</v>
      </c>
    </row>
    <row r="86" spans="1:43" ht="15" customHeight="1" x14ac:dyDescent="0.45">
      <c r="A86" s="63">
        <f t="shared" si="58"/>
        <v>12</v>
      </c>
      <c r="B86" s="116">
        <f ca="1">IFERROR('Program Qtrly'!D$75*OFFSET('Prem Earn'!$A$5,MATCH($B$81,'Prem Earn'!$A$6:$A$12,0),MATCH($A86,'Prem Earn'!$B$5:$J$5,0)),0)</f>
        <v>0</v>
      </c>
      <c r="C86" s="116">
        <f ca="1">IFERROR('Program Qtrly'!E$75*OFFSET('Prem Earn'!$A$5,MATCH($B$81,'Prem Earn'!$A$6:$A$12,0),MATCH($A86,'Prem Earn'!$B$5:$J$5,0)),0)</f>
        <v>0</v>
      </c>
      <c r="D86" s="116">
        <f ca="1">IFERROR('Program Qtrly'!F$75*OFFSET('Prem Earn'!$A$5,MATCH($B$81,'Prem Earn'!$A$6:$A$12,0),MATCH($A86,'Prem Earn'!$B$5:$J$5,0)),0)</f>
        <v>0</v>
      </c>
      <c r="E86" s="116">
        <f ca="1">IFERROR('Program Qtrly'!G$75*OFFSET('Prem Earn'!$A$5,MATCH($B$81,'Prem Earn'!$A$6:$A$12,0),MATCH($A86,'Prem Earn'!$B$5:$J$5,0)),0)</f>
        <v>0</v>
      </c>
      <c r="F86" s="116">
        <f ca="1">IFERROR('Program Qtrly'!H$75*OFFSET('Prem Earn'!$A$5,MATCH($B$81,'Prem Earn'!$A$6:$A$12,0),MATCH($A86,'Prem Earn'!$B$5:$J$5,0)),0)</f>
        <v>0</v>
      </c>
      <c r="G86" s="116">
        <f ca="1">IFERROR('Program Qtrly'!I$75*OFFSET('Prem Earn'!$A$5,MATCH($B$81,'Prem Earn'!$A$6:$A$12,0),MATCH($A86,'Prem Earn'!$B$5:$J$5,0)),0)</f>
        <v>0</v>
      </c>
      <c r="H86" s="116">
        <f ca="1">IFERROR('Program Qtrly'!J$75*OFFSET('Prem Earn'!$A$5,MATCH($B$81,'Prem Earn'!$A$6:$A$12,0),MATCH($A86,'Prem Earn'!$B$5:$J$5,0)),0)</f>
        <v>0</v>
      </c>
      <c r="I86" s="116">
        <f ca="1">IFERROR('Program Qtrly'!K$75*OFFSET('Prem Earn'!$A$5,MATCH($B$81,'Prem Earn'!$A$6:$A$12,0),MATCH($A86,'Prem Earn'!$B$5:$J$5,0)),0)</f>
        <v>0</v>
      </c>
      <c r="J86" s="116">
        <f ca="1">IFERROR('Program Qtrly'!L$75*OFFSET('Prem Earn'!$A$5,MATCH($B$81,'Prem Earn'!$A$6:$A$12,0),MATCH($A86,'Prem Earn'!$B$5:$J$5,0)),0)</f>
        <v>0</v>
      </c>
      <c r="K86" s="116">
        <f ca="1">IFERROR('Program Qtrly'!M$75*OFFSET('Prem Earn'!$A$5,MATCH($B$81,'Prem Earn'!$A$6:$A$12,0),MATCH($A86,'Prem Earn'!$B$5:$J$5,0)),0)</f>
        <v>0</v>
      </c>
      <c r="L86" s="116">
        <f ca="1">IFERROR('Program Qtrly'!N$75*OFFSET('Prem Earn'!$A$5,MATCH($B$81,'Prem Earn'!$A$6:$A$12,0),MATCH($A86,'Prem Earn'!$B$5:$J$5,0)),0)</f>
        <v>0</v>
      </c>
      <c r="M86" s="116">
        <f ca="1">IFERROR('Program Qtrly'!O$75*OFFSET('Prem Earn'!$A$5,MATCH($B$81,'Prem Earn'!$A$6:$A$12,0),MATCH($A86,'Prem Earn'!$B$5:$J$5,0)),0)</f>
        <v>0</v>
      </c>
      <c r="N86" s="116">
        <f ca="1">IFERROR('Program Qtrly'!P$75*OFFSET('Prem Earn'!$A$5,MATCH($B$81,'Prem Earn'!$A$6:$A$12,0),MATCH($A86,'Prem Earn'!$B$5:$J$5,0)),0)</f>
        <v>0</v>
      </c>
      <c r="O86" s="116">
        <f ca="1">IFERROR('Program Qtrly'!Q$75*OFFSET('Prem Earn'!$A$5,MATCH($B$81,'Prem Earn'!$A$6:$A$12,0),MATCH($A86,'Prem Earn'!$B$5:$J$5,0)),0)</f>
        <v>0</v>
      </c>
      <c r="P86" s="116">
        <f ca="1">IFERROR('Program Qtrly'!R$75*OFFSET('Prem Earn'!$A$5,MATCH($B$81,'Prem Earn'!$A$6:$A$12,0),MATCH($A86,'Prem Earn'!$B$5:$J$5,0)),0)</f>
        <v>0</v>
      </c>
      <c r="Q86" s="116">
        <f ca="1">IFERROR('Program Qtrly'!S$75*OFFSET('Prem Earn'!$A$5,MATCH($B$81,'Prem Earn'!$A$6:$A$12,0),MATCH($A86,'Prem Earn'!$B$5:$J$5,0)),0)</f>
        <v>0</v>
      </c>
      <c r="R86" s="116">
        <f ca="1">IFERROR('Program Qtrly'!T$75*OFFSET('Prem Earn'!$A$5,MATCH($B$81,'Prem Earn'!$A$6:$A$12,0),MATCH($A86,'Prem Earn'!$B$5:$J$5,0)),0)</f>
        <v>0</v>
      </c>
      <c r="S86" s="116">
        <f ca="1">IFERROR('Program Qtrly'!U$75*OFFSET('Prem Earn'!$A$5,MATCH($B$81,'Prem Earn'!$A$6:$A$12,0),MATCH($A86,'Prem Earn'!$B$5:$J$5,0)),0)</f>
        <v>0</v>
      </c>
      <c r="T86" s="116">
        <f ca="1">IFERROR('Program Qtrly'!V$75*OFFSET('Prem Earn'!$A$5,MATCH($B$81,'Prem Earn'!$A$6:$A$12,0),MATCH($A86,'Prem Earn'!$B$5:$J$5,0)),0)</f>
        <v>0</v>
      </c>
      <c r="U86" s="116">
        <f ca="1">IFERROR('Program Qtrly'!W$75*OFFSET('Prem Earn'!$A$5,MATCH($B$81,'Prem Earn'!$A$6:$A$12,0),MATCH($A86,'Prem Earn'!$B$5:$J$5,0)),0)</f>
        <v>0</v>
      </c>
      <c r="W86" s="63">
        <f t="shared" si="59"/>
        <v>12</v>
      </c>
      <c r="X86" s="116">
        <f ca="1">IFERROR('Program Qtrly'!D$67*OFFSET('Prem Earn'!$A$5,MATCH($B$81,'Prem Earn'!$A$6:$A$12,0),MATCH($A86,'Prem Earn'!$B$5:$J$5,0)),0)</f>
        <v>0</v>
      </c>
      <c r="Y86" s="116">
        <f ca="1">IFERROR('Program Qtrly'!E$67*OFFSET('Prem Earn'!$A$5,MATCH($B$81,'Prem Earn'!$A$6:$A$12,0),MATCH($A86,'Prem Earn'!$B$5:$J$5,0)),0)</f>
        <v>0</v>
      </c>
      <c r="Z86" s="116">
        <f ca="1">IFERROR('Program Qtrly'!F$67*OFFSET('Prem Earn'!$A$5,MATCH($B$81,'Prem Earn'!$A$6:$A$12,0),MATCH($A86,'Prem Earn'!$B$5:$J$5,0)),0)</f>
        <v>0</v>
      </c>
      <c r="AA86" s="116">
        <f ca="1">IFERROR('Program Qtrly'!G$67*OFFSET('Prem Earn'!$A$5,MATCH($B$81,'Prem Earn'!$A$6:$A$12,0),MATCH($A86,'Prem Earn'!$B$5:$J$5,0)),0)</f>
        <v>0</v>
      </c>
      <c r="AB86" s="116">
        <f ca="1">IFERROR('Program Qtrly'!H$67*OFFSET('Prem Earn'!$A$5,MATCH($B$81,'Prem Earn'!$A$6:$A$12,0),MATCH($A86,'Prem Earn'!$B$5:$J$5,0)),0)</f>
        <v>0</v>
      </c>
      <c r="AC86" s="116">
        <f ca="1">IFERROR('Program Qtrly'!I$67*OFFSET('Prem Earn'!$A$5,MATCH($B$81,'Prem Earn'!$A$6:$A$12,0),MATCH($A86,'Prem Earn'!$B$5:$J$5,0)),0)</f>
        <v>0</v>
      </c>
      <c r="AD86" s="116">
        <f ca="1">IFERROR('Program Qtrly'!J$67*OFFSET('Prem Earn'!$A$5,MATCH($B$81,'Prem Earn'!$A$6:$A$12,0),MATCH($A86,'Prem Earn'!$B$5:$J$5,0)),0)</f>
        <v>0</v>
      </c>
      <c r="AE86" s="116">
        <f ca="1">IFERROR('Program Qtrly'!K$67*OFFSET('Prem Earn'!$A$5,MATCH($B$81,'Prem Earn'!$A$6:$A$12,0),MATCH($A86,'Prem Earn'!$B$5:$J$5,0)),0)</f>
        <v>0</v>
      </c>
      <c r="AF86" s="116">
        <f ca="1">IFERROR('Program Qtrly'!L$67*OFFSET('Prem Earn'!$A$5,MATCH($B$81,'Prem Earn'!$A$6:$A$12,0),MATCH($A86,'Prem Earn'!$B$5:$J$5,0)),0)</f>
        <v>0</v>
      </c>
      <c r="AG86" s="116">
        <f ca="1">IFERROR('Program Qtrly'!M$67*OFFSET('Prem Earn'!$A$5,MATCH($B$81,'Prem Earn'!$A$6:$A$12,0),MATCH($A86,'Prem Earn'!$B$5:$J$5,0)),0)</f>
        <v>0</v>
      </c>
      <c r="AH86" s="116">
        <f ca="1">IFERROR('Program Qtrly'!N$67*OFFSET('Prem Earn'!$A$5,MATCH($B$81,'Prem Earn'!$A$6:$A$12,0),MATCH($A86,'Prem Earn'!$B$5:$J$5,0)),0)</f>
        <v>0</v>
      </c>
      <c r="AI86" s="116">
        <f ca="1">IFERROR('Program Qtrly'!O$67*OFFSET('Prem Earn'!$A$5,MATCH($B$81,'Prem Earn'!$A$6:$A$12,0),MATCH($A86,'Prem Earn'!$B$5:$J$5,0)),0)</f>
        <v>0</v>
      </c>
      <c r="AJ86" s="116">
        <f ca="1">IFERROR('Program Qtrly'!P$67*OFFSET('Prem Earn'!$A$5,MATCH($B$81,'Prem Earn'!$A$6:$A$12,0),MATCH($A86,'Prem Earn'!$B$5:$J$5,0)),0)</f>
        <v>0</v>
      </c>
      <c r="AK86" s="116">
        <f ca="1">IFERROR('Program Qtrly'!Q$67*OFFSET('Prem Earn'!$A$5,MATCH($B$81,'Prem Earn'!$A$6:$A$12,0),MATCH($A86,'Prem Earn'!$B$5:$J$5,0)),0)</f>
        <v>0</v>
      </c>
      <c r="AL86" s="116">
        <f ca="1">IFERROR('Program Qtrly'!R$67*OFFSET('Prem Earn'!$A$5,MATCH($B$81,'Prem Earn'!$A$6:$A$12,0),MATCH($A86,'Prem Earn'!$B$5:$J$5,0)),0)</f>
        <v>0</v>
      </c>
      <c r="AM86" s="116">
        <f ca="1">IFERROR('Program Qtrly'!S$67*OFFSET('Prem Earn'!$A$5,MATCH($B$81,'Prem Earn'!$A$6:$A$12,0),MATCH($A86,'Prem Earn'!$B$5:$J$5,0)),0)</f>
        <v>0</v>
      </c>
      <c r="AN86" s="116">
        <f ca="1">IFERROR('Program Qtrly'!T$67*OFFSET('Prem Earn'!$A$5,MATCH($B$81,'Prem Earn'!$A$6:$A$12,0),MATCH($A86,'Prem Earn'!$B$5:$J$5,0)),0)</f>
        <v>0</v>
      </c>
      <c r="AO86" s="116">
        <f ca="1">IFERROR('Program Qtrly'!U$67*OFFSET('Prem Earn'!$A$5,MATCH($B$81,'Prem Earn'!$A$6:$A$12,0),MATCH($A86,'Prem Earn'!$B$5:$J$5,0)),0)</f>
        <v>0</v>
      </c>
      <c r="AP86" s="116">
        <f ca="1">IFERROR('Program Qtrly'!V$67*OFFSET('Prem Earn'!$A$5,MATCH($B$81,'Prem Earn'!$A$6:$A$12,0),MATCH($A86,'Prem Earn'!$B$5:$J$5,0)),0)</f>
        <v>0</v>
      </c>
      <c r="AQ86" s="116">
        <f ca="1">IFERROR('Program Qtrly'!W$67*OFFSET('Prem Earn'!$A$5,MATCH($B$81,'Prem Earn'!$A$6:$A$12,0),MATCH($A86,'Prem Earn'!$B$5:$J$5,0)),0)</f>
        <v>0</v>
      </c>
    </row>
    <row r="87" spans="1:43" ht="15" customHeight="1" x14ac:dyDescent="0.45">
      <c r="A87" s="63">
        <f t="shared" si="58"/>
        <v>15</v>
      </c>
      <c r="B87" s="116">
        <f ca="1">IFERROR('Program Qtrly'!D$75*OFFSET('Prem Earn'!$A$5,MATCH($B$81,'Prem Earn'!$A$6:$A$12,0),MATCH($A87,'Prem Earn'!$B$5:$J$5,0)),0)</f>
        <v>0</v>
      </c>
      <c r="C87" s="116">
        <f ca="1">IFERROR('Program Qtrly'!E$75*OFFSET('Prem Earn'!$A$5,MATCH($B$81,'Prem Earn'!$A$6:$A$12,0),MATCH($A87,'Prem Earn'!$B$5:$J$5,0)),0)</f>
        <v>0</v>
      </c>
      <c r="D87" s="116">
        <f ca="1">IFERROR('Program Qtrly'!F$75*OFFSET('Prem Earn'!$A$5,MATCH($B$81,'Prem Earn'!$A$6:$A$12,0),MATCH($A87,'Prem Earn'!$B$5:$J$5,0)),0)</f>
        <v>0</v>
      </c>
      <c r="E87" s="116">
        <f ca="1">IFERROR('Program Qtrly'!G$75*OFFSET('Prem Earn'!$A$5,MATCH($B$81,'Prem Earn'!$A$6:$A$12,0),MATCH($A87,'Prem Earn'!$B$5:$J$5,0)),0)</f>
        <v>0</v>
      </c>
      <c r="F87" s="116">
        <f ca="1">IFERROR('Program Qtrly'!H$75*OFFSET('Prem Earn'!$A$5,MATCH($B$81,'Prem Earn'!$A$6:$A$12,0),MATCH($A87,'Prem Earn'!$B$5:$J$5,0)),0)</f>
        <v>0</v>
      </c>
      <c r="G87" s="116">
        <f ca="1">IFERROR('Program Qtrly'!I$75*OFFSET('Prem Earn'!$A$5,MATCH($B$81,'Prem Earn'!$A$6:$A$12,0),MATCH($A87,'Prem Earn'!$B$5:$J$5,0)),0)</f>
        <v>0</v>
      </c>
      <c r="H87" s="116">
        <f ca="1">IFERROR('Program Qtrly'!J$75*OFFSET('Prem Earn'!$A$5,MATCH($B$81,'Prem Earn'!$A$6:$A$12,0),MATCH($A87,'Prem Earn'!$B$5:$J$5,0)),0)</f>
        <v>0</v>
      </c>
      <c r="I87" s="116">
        <f ca="1">IFERROR('Program Qtrly'!K$75*OFFSET('Prem Earn'!$A$5,MATCH($B$81,'Prem Earn'!$A$6:$A$12,0),MATCH($A87,'Prem Earn'!$B$5:$J$5,0)),0)</f>
        <v>0</v>
      </c>
      <c r="J87" s="116">
        <f ca="1">IFERROR('Program Qtrly'!L$75*OFFSET('Prem Earn'!$A$5,MATCH($B$81,'Prem Earn'!$A$6:$A$12,0),MATCH($A87,'Prem Earn'!$B$5:$J$5,0)),0)</f>
        <v>0</v>
      </c>
      <c r="K87" s="116">
        <f ca="1">IFERROR('Program Qtrly'!M$75*OFFSET('Prem Earn'!$A$5,MATCH($B$81,'Prem Earn'!$A$6:$A$12,0),MATCH($A87,'Prem Earn'!$B$5:$J$5,0)),0)</f>
        <v>0</v>
      </c>
      <c r="L87" s="116">
        <f ca="1">IFERROR('Program Qtrly'!N$75*OFFSET('Prem Earn'!$A$5,MATCH($B$81,'Prem Earn'!$A$6:$A$12,0),MATCH($A87,'Prem Earn'!$B$5:$J$5,0)),0)</f>
        <v>0</v>
      </c>
      <c r="M87" s="116">
        <f ca="1">IFERROR('Program Qtrly'!O$75*OFFSET('Prem Earn'!$A$5,MATCH($B$81,'Prem Earn'!$A$6:$A$12,0),MATCH($A87,'Prem Earn'!$B$5:$J$5,0)),0)</f>
        <v>0</v>
      </c>
      <c r="N87" s="116">
        <f ca="1">IFERROR('Program Qtrly'!P$75*OFFSET('Prem Earn'!$A$5,MATCH($B$81,'Prem Earn'!$A$6:$A$12,0),MATCH($A87,'Prem Earn'!$B$5:$J$5,0)),0)</f>
        <v>0</v>
      </c>
      <c r="O87" s="116">
        <f ca="1">IFERROR('Program Qtrly'!Q$75*OFFSET('Prem Earn'!$A$5,MATCH($B$81,'Prem Earn'!$A$6:$A$12,0),MATCH($A87,'Prem Earn'!$B$5:$J$5,0)),0)</f>
        <v>0</v>
      </c>
      <c r="P87" s="116">
        <f ca="1">IFERROR('Program Qtrly'!R$75*OFFSET('Prem Earn'!$A$5,MATCH($B$81,'Prem Earn'!$A$6:$A$12,0),MATCH($A87,'Prem Earn'!$B$5:$J$5,0)),0)</f>
        <v>0</v>
      </c>
      <c r="Q87" s="116">
        <f ca="1">IFERROR('Program Qtrly'!S$75*OFFSET('Prem Earn'!$A$5,MATCH($B$81,'Prem Earn'!$A$6:$A$12,0),MATCH($A87,'Prem Earn'!$B$5:$J$5,0)),0)</f>
        <v>0</v>
      </c>
      <c r="R87" s="116">
        <f ca="1">IFERROR('Program Qtrly'!T$75*OFFSET('Prem Earn'!$A$5,MATCH($B$81,'Prem Earn'!$A$6:$A$12,0),MATCH($A87,'Prem Earn'!$B$5:$J$5,0)),0)</f>
        <v>0</v>
      </c>
      <c r="S87" s="116">
        <f ca="1">IFERROR('Program Qtrly'!U$75*OFFSET('Prem Earn'!$A$5,MATCH($B$81,'Prem Earn'!$A$6:$A$12,0),MATCH($A87,'Prem Earn'!$B$5:$J$5,0)),0)</f>
        <v>0</v>
      </c>
      <c r="T87" s="116">
        <f ca="1">IFERROR('Program Qtrly'!V$75*OFFSET('Prem Earn'!$A$5,MATCH($B$81,'Prem Earn'!$A$6:$A$12,0),MATCH($A87,'Prem Earn'!$B$5:$J$5,0)),0)</f>
        <v>0</v>
      </c>
      <c r="U87" s="116">
        <f ca="1">IFERROR('Program Qtrly'!W$75*OFFSET('Prem Earn'!$A$5,MATCH($B$81,'Prem Earn'!$A$6:$A$12,0),MATCH($A87,'Prem Earn'!$B$5:$J$5,0)),0)</f>
        <v>0</v>
      </c>
      <c r="W87" s="63">
        <f t="shared" si="59"/>
        <v>15</v>
      </c>
      <c r="X87" s="116">
        <f ca="1">IFERROR('Program Qtrly'!D$67*OFFSET('Prem Earn'!$A$5,MATCH($B$81,'Prem Earn'!$A$6:$A$12,0),MATCH($A87,'Prem Earn'!$B$5:$J$5,0)),0)</f>
        <v>0</v>
      </c>
      <c r="Y87" s="116">
        <f ca="1">IFERROR('Program Qtrly'!E$67*OFFSET('Prem Earn'!$A$5,MATCH($B$81,'Prem Earn'!$A$6:$A$12,0),MATCH($A87,'Prem Earn'!$B$5:$J$5,0)),0)</f>
        <v>0</v>
      </c>
      <c r="Z87" s="116">
        <f ca="1">IFERROR('Program Qtrly'!F$67*OFFSET('Prem Earn'!$A$5,MATCH($B$81,'Prem Earn'!$A$6:$A$12,0),MATCH($A87,'Prem Earn'!$B$5:$J$5,0)),0)</f>
        <v>0</v>
      </c>
      <c r="AA87" s="116">
        <f ca="1">IFERROR('Program Qtrly'!G$67*OFFSET('Prem Earn'!$A$5,MATCH($B$81,'Prem Earn'!$A$6:$A$12,0),MATCH($A87,'Prem Earn'!$B$5:$J$5,0)),0)</f>
        <v>0</v>
      </c>
      <c r="AB87" s="116">
        <f ca="1">IFERROR('Program Qtrly'!H$67*OFFSET('Prem Earn'!$A$5,MATCH($B$81,'Prem Earn'!$A$6:$A$12,0),MATCH($A87,'Prem Earn'!$B$5:$J$5,0)),0)</f>
        <v>0</v>
      </c>
      <c r="AC87" s="116">
        <f ca="1">IFERROR('Program Qtrly'!I$67*OFFSET('Prem Earn'!$A$5,MATCH($B$81,'Prem Earn'!$A$6:$A$12,0),MATCH($A87,'Prem Earn'!$B$5:$J$5,0)),0)</f>
        <v>0</v>
      </c>
      <c r="AD87" s="116">
        <f ca="1">IFERROR('Program Qtrly'!J$67*OFFSET('Prem Earn'!$A$5,MATCH($B$81,'Prem Earn'!$A$6:$A$12,0),MATCH($A87,'Prem Earn'!$B$5:$J$5,0)),0)</f>
        <v>0</v>
      </c>
      <c r="AE87" s="116">
        <f ca="1">IFERROR('Program Qtrly'!K$67*OFFSET('Prem Earn'!$A$5,MATCH($B$81,'Prem Earn'!$A$6:$A$12,0),MATCH($A87,'Prem Earn'!$B$5:$J$5,0)),0)</f>
        <v>0</v>
      </c>
      <c r="AF87" s="116">
        <f ca="1">IFERROR('Program Qtrly'!L$67*OFFSET('Prem Earn'!$A$5,MATCH($B$81,'Prem Earn'!$A$6:$A$12,0),MATCH($A87,'Prem Earn'!$B$5:$J$5,0)),0)</f>
        <v>0</v>
      </c>
      <c r="AG87" s="116">
        <f ca="1">IFERROR('Program Qtrly'!M$67*OFFSET('Prem Earn'!$A$5,MATCH($B$81,'Prem Earn'!$A$6:$A$12,0),MATCH($A87,'Prem Earn'!$B$5:$J$5,0)),0)</f>
        <v>0</v>
      </c>
      <c r="AH87" s="116">
        <f ca="1">IFERROR('Program Qtrly'!N$67*OFFSET('Prem Earn'!$A$5,MATCH($B$81,'Prem Earn'!$A$6:$A$12,0),MATCH($A87,'Prem Earn'!$B$5:$J$5,0)),0)</f>
        <v>0</v>
      </c>
      <c r="AI87" s="116">
        <f ca="1">IFERROR('Program Qtrly'!O$67*OFFSET('Prem Earn'!$A$5,MATCH($B$81,'Prem Earn'!$A$6:$A$12,0),MATCH($A87,'Prem Earn'!$B$5:$J$5,0)),0)</f>
        <v>0</v>
      </c>
      <c r="AJ87" s="116">
        <f ca="1">IFERROR('Program Qtrly'!P$67*OFFSET('Prem Earn'!$A$5,MATCH($B$81,'Prem Earn'!$A$6:$A$12,0),MATCH($A87,'Prem Earn'!$B$5:$J$5,0)),0)</f>
        <v>0</v>
      </c>
      <c r="AK87" s="116">
        <f ca="1">IFERROR('Program Qtrly'!Q$67*OFFSET('Prem Earn'!$A$5,MATCH($B$81,'Prem Earn'!$A$6:$A$12,0),MATCH($A87,'Prem Earn'!$B$5:$J$5,0)),0)</f>
        <v>0</v>
      </c>
      <c r="AL87" s="116">
        <f ca="1">IFERROR('Program Qtrly'!R$67*OFFSET('Prem Earn'!$A$5,MATCH($B$81,'Prem Earn'!$A$6:$A$12,0),MATCH($A87,'Prem Earn'!$B$5:$J$5,0)),0)</f>
        <v>0</v>
      </c>
      <c r="AM87" s="116">
        <f ca="1">IFERROR('Program Qtrly'!S$67*OFFSET('Prem Earn'!$A$5,MATCH($B$81,'Prem Earn'!$A$6:$A$12,0),MATCH($A87,'Prem Earn'!$B$5:$J$5,0)),0)</f>
        <v>0</v>
      </c>
      <c r="AN87" s="116">
        <f ca="1">IFERROR('Program Qtrly'!T$67*OFFSET('Prem Earn'!$A$5,MATCH($B$81,'Prem Earn'!$A$6:$A$12,0),MATCH($A87,'Prem Earn'!$B$5:$J$5,0)),0)</f>
        <v>0</v>
      </c>
      <c r="AO87" s="116">
        <f ca="1">IFERROR('Program Qtrly'!U$67*OFFSET('Prem Earn'!$A$5,MATCH($B$81,'Prem Earn'!$A$6:$A$12,0),MATCH($A87,'Prem Earn'!$B$5:$J$5,0)),0)</f>
        <v>0</v>
      </c>
      <c r="AP87" s="116">
        <f ca="1">IFERROR('Program Qtrly'!V$67*OFFSET('Prem Earn'!$A$5,MATCH($B$81,'Prem Earn'!$A$6:$A$12,0),MATCH($A87,'Prem Earn'!$B$5:$J$5,0)),0)</f>
        <v>0</v>
      </c>
      <c r="AQ87" s="116">
        <f ca="1">IFERROR('Program Qtrly'!W$67*OFFSET('Prem Earn'!$A$5,MATCH($B$81,'Prem Earn'!$A$6:$A$12,0),MATCH($A87,'Prem Earn'!$B$5:$J$5,0)),0)</f>
        <v>0</v>
      </c>
    </row>
    <row r="88" spans="1:43" ht="15" customHeight="1" x14ac:dyDescent="0.45">
      <c r="A88" s="63">
        <f t="shared" si="58"/>
        <v>18</v>
      </c>
      <c r="B88" s="116">
        <f ca="1">IFERROR('Program Qtrly'!D$75*OFFSET('Prem Earn'!$A$5,MATCH($B$81,'Prem Earn'!$A$6:$A$12,0),MATCH($A88,'Prem Earn'!$B$5:$J$5,0)),0)</f>
        <v>0</v>
      </c>
      <c r="C88" s="116">
        <f ca="1">IFERROR('Program Qtrly'!E$75*OFFSET('Prem Earn'!$A$5,MATCH($B$81,'Prem Earn'!$A$6:$A$12,0),MATCH($A88,'Prem Earn'!$B$5:$J$5,0)),0)</f>
        <v>0</v>
      </c>
      <c r="D88" s="116">
        <f ca="1">IFERROR('Program Qtrly'!F$75*OFFSET('Prem Earn'!$A$5,MATCH($B$81,'Prem Earn'!$A$6:$A$12,0),MATCH($A88,'Prem Earn'!$B$5:$J$5,0)),0)</f>
        <v>0</v>
      </c>
      <c r="E88" s="116">
        <f ca="1">IFERROR('Program Qtrly'!G$75*OFFSET('Prem Earn'!$A$5,MATCH($B$81,'Prem Earn'!$A$6:$A$12,0),MATCH($A88,'Prem Earn'!$B$5:$J$5,0)),0)</f>
        <v>0</v>
      </c>
      <c r="F88" s="116">
        <f ca="1">IFERROR('Program Qtrly'!H$75*OFFSET('Prem Earn'!$A$5,MATCH($B$81,'Prem Earn'!$A$6:$A$12,0),MATCH($A88,'Prem Earn'!$B$5:$J$5,0)),0)</f>
        <v>0</v>
      </c>
      <c r="G88" s="116">
        <f ca="1">IFERROR('Program Qtrly'!I$75*OFFSET('Prem Earn'!$A$5,MATCH($B$81,'Prem Earn'!$A$6:$A$12,0),MATCH($A88,'Prem Earn'!$B$5:$J$5,0)),0)</f>
        <v>0</v>
      </c>
      <c r="H88" s="116">
        <f ca="1">IFERROR('Program Qtrly'!J$75*OFFSET('Prem Earn'!$A$5,MATCH($B$81,'Prem Earn'!$A$6:$A$12,0),MATCH($A88,'Prem Earn'!$B$5:$J$5,0)),0)</f>
        <v>0</v>
      </c>
      <c r="I88" s="116">
        <f ca="1">IFERROR('Program Qtrly'!K$75*OFFSET('Prem Earn'!$A$5,MATCH($B$81,'Prem Earn'!$A$6:$A$12,0),MATCH($A88,'Prem Earn'!$B$5:$J$5,0)),0)</f>
        <v>0</v>
      </c>
      <c r="J88" s="116">
        <f ca="1">IFERROR('Program Qtrly'!L$75*OFFSET('Prem Earn'!$A$5,MATCH($B$81,'Prem Earn'!$A$6:$A$12,0),MATCH($A88,'Prem Earn'!$B$5:$J$5,0)),0)</f>
        <v>0</v>
      </c>
      <c r="K88" s="116">
        <f ca="1">IFERROR('Program Qtrly'!M$75*OFFSET('Prem Earn'!$A$5,MATCH($B$81,'Prem Earn'!$A$6:$A$12,0),MATCH($A88,'Prem Earn'!$B$5:$J$5,0)),0)</f>
        <v>0</v>
      </c>
      <c r="L88" s="116">
        <f ca="1">IFERROR('Program Qtrly'!N$75*OFFSET('Prem Earn'!$A$5,MATCH($B$81,'Prem Earn'!$A$6:$A$12,0),MATCH($A88,'Prem Earn'!$B$5:$J$5,0)),0)</f>
        <v>0</v>
      </c>
      <c r="M88" s="116">
        <f ca="1">IFERROR('Program Qtrly'!O$75*OFFSET('Prem Earn'!$A$5,MATCH($B$81,'Prem Earn'!$A$6:$A$12,0),MATCH($A88,'Prem Earn'!$B$5:$J$5,0)),0)</f>
        <v>0</v>
      </c>
      <c r="N88" s="116">
        <f ca="1">IFERROR('Program Qtrly'!P$75*OFFSET('Prem Earn'!$A$5,MATCH($B$81,'Prem Earn'!$A$6:$A$12,0),MATCH($A88,'Prem Earn'!$B$5:$J$5,0)),0)</f>
        <v>0</v>
      </c>
      <c r="O88" s="116">
        <f ca="1">IFERROR('Program Qtrly'!Q$75*OFFSET('Prem Earn'!$A$5,MATCH($B$81,'Prem Earn'!$A$6:$A$12,0),MATCH($A88,'Prem Earn'!$B$5:$J$5,0)),0)</f>
        <v>0</v>
      </c>
      <c r="P88" s="116">
        <f ca="1">IFERROR('Program Qtrly'!R$75*OFFSET('Prem Earn'!$A$5,MATCH($B$81,'Prem Earn'!$A$6:$A$12,0),MATCH($A88,'Prem Earn'!$B$5:$J$5,0)),0)</f>
        <v>0</v>
      </c>
      <c r="Q88" s="116">
        <f ca="1">IFERROR('Program Qtrly'!S$75*OFFSET('Prem Earn'!$A$5,MATCH($B$81,'Prem Earn'!$A$6:$A$12,0),MATCH($A88,'Prem Earn'!$B$5:$J$5,0)),0)</f>
        <v>0</v>
      </c>
      <c r="R88" s="116">
        <f ca="1">IFERROR('Program Qtrly'!T$75*OFFSET('Prem Earn'!$A$5,MATCH($B$81,'Prem Earn'!$A$6:$A$12,0),MATCH($A88,'Prem Earn'!$B$5:$J$5,0)),0)</f>
        <v>0</v>
      </c>
      <c r="S88" s="116">
        <f ca="1">IFERROR('Program Qtrly'!U$75*OFFSET('Prem Earn'!$A$5,MATCH($B$81,'Prem Earn'!$A$6:$A$12,0),MATCH($A88,'Prem Earn'!$B$5:$J$5,0)),0)</f>
        <v>0</v>
      </c>
      <c r="T88" s="116">
        <f ca="1">IFERROR('Program Qtrly'!V$75*OFFSET('Prem Earn'!$A$5,MATCH($B$81,'Prem Earn'!$A$6:$A$12,0),MATCH($A88,'Prem Earn'!$B$5:$J$5,0)),0)</f>
        <v>0</v>
      </c>
      <c r="U88" s="116">
        <f ca="1">IFERROR('Program Qtrly'!W$75*OFFSET('Prem Earn'!$A$5,MATCH($B$81,'Prem Earn'!$A$6:$A$12,0),MATCH($A88,'Prem Earn'!$B$5:$J$5,0)),0)</f>
        <v>0</v>
      </c>
      <c r="W88" s="63">
        <f t="shared" si="59"/>
        <v>18</v>
      </c>
      <c r="X88" s="116">
        <f ca="1">IFERROR('Program Qtrly'!D$67*OFFSET('Prem Earn'!$A$5,MATCH($B$81,'Prem Earn'!$A$6:$A$12,0),MATCH($A88,'Prem Earn'!$B$5:$J$5,0)),0)</f>
        <v>0</v>
      </c>
      <c r="Y88" s="116">
        <f ca="1">IFERROR('Program Qtrly'!E$67*OFFSET('Prem Earn'!$A$5,MATCH($B$81,'Prem Earn'!$A$6:$A$12,0),MATCH($A88,'Prem Earn'!$B$5:$J$5,0)),0)</f>
        <v>0</v>
      </c>
      <c r="Z88" s="116">
        <f ca="1">IFERROR('Program Qtrly'!F$67*OFFSET('Prem Earn'!$A$5,MATCH($B$81,'Prem Earn'!$A$6:$A$12,0),MATCH($A88,'Prem Earn'!$B$5:$J$5,0)),0)</f>
        <v>0</v>
      </c>
      <c r="AA88" s="116">
        <f ca="1">IFERROR('Program Qtrly'!G$67*OFFSET('Prem Earn'!$A$5,MATCH($B$81,'Prem Earn'!$A$6:$A$12,0),MATCH($A88,'Prem Earn'!$B$5:$J$5,0)),0)</f>
        <v>0</v>
      </c>
      <c r="AB88" s="116">
        <f ca="1">IFERROR('Program Qtrly'!H$67*OFFSET('Prem Earn'!$A$5,MATCH($B$81,'Prem Earn'!$A$6:$A$12,0),MATCH($A88,'Prem Earn'!$B$5:$J$5,0)),0)</f>
        <v>0</v>
      </c>
      <c r="AC88" s="116">
        <f ca="1">IFERROR('Program Qtrly'!I$67*OFFSET('Prem Earn'!$A$5,MATCH($B$81,'Prem Earn'!$A$6:$A$12,0),MATCH($A88,'Prem Earn'!$B$5:$J$5,0)),0)</f>
        <v>0</v>
      </c>
      <c r="AD88" s="116">
        <f ca="1">IFERROR('Program Qtrly'!J$67*OFFSET('Prem Earn'!$A$5,MATCH($B$81,'Prem Earn'!$A$6:$A$12,0),MATCH($A88,'Prem Earn'!$B$5:$J$5,0)),0)</f>
        <v>0</v>
      </c>
      <c r="AE88" s="116">
        <f ca="1">IFERROR('Program Qtrly'!K$67*OFFSET('Prem Earn'!$A$5,MATCH($B$81,'Prem Earn'!$A$6:$A$12,0),MATCH($A88,'Prem Earn'!$B$5:$J$5,0)),0)</f>
        <v>0</v>
      </c>
      <c r="AF88" s="116">
        <f ca="1">IFERROR('Program Qtrly'!L$67*OFFSET('Prem Earn'!$A$5,MATCH($B$81,'Prem Earn'!$A$6:$A$12,0),MATCH($A88,'Prem Earn'!$B$5:$J$5,0)),0)</f>
        <v>0</v>
      </c>
      <c r="AG88" s="116">
        <f ca="1">IFERROR('Program Qtrly'!M$67*OFFSET('Prem Earn'!$A$5,MATCH($B$81,'Prem Earn'!$A$6:$A$12,0),MATCH($A88,'Prem Earn'!$B$5:$J$5,0)),0)</f>
        <v>0</v>
      </c>
      <c r="AH88" s="116">
        <f ca="1">IFERROR('Program Qtrly'!N$67*OFFSET('Prem Earn'!$A$5,MATCH($B$81,'Prem Earn'!$A$6:$A$12,0),MATCH($A88,'Prem Earn'!$B$5:$J$5,0)),0)</f>
        <v>0</v>
      </c>
      <c r="AI88" s="116">
        <f ca="1">IFERROR('Program Qtrly'!O$67*OFFSET('Prem Earn'!$A$5,MATCH($B$81,'Prem Earn'!$A$6:$A$12,0),MATCH($A88,'Prem Earn'!$B$5:$J$5,0)),0)</f>
        <v>0</v>
      </c>
      <c r="AJ88" s="116">
        <f ca="1">IFERROR('Program Qtrly'!P$67*OFFSET('Prem Earn'!$A$5,MATCH($B$81,'Prem Earn'!$A$6:$A$12,0),MATCH($A88,'Prem Earn'!$B$5:$J$5,0)),0)</f>
        <v>0</v>
      </c>
      <c r="AK88" s="116">
        <f ca="1">IFERROR('Program Qtrly'!Q$67*OFFSET('Prem Earn'!$A$5,MATCH($B$81,'Prem Earn'!$A$6:$A$12,0),MATCH($A88,'Prem Earn'!$B$5:$J$5,0)),0)</f>
        <v>0</v>
      </c>
      <c r="AL88" s="116">
        <f ca="1">IFERROR('Program Qtrly'!R$67*OFFSET('Prem Earn'!$A$5,MATCH($B$81,'Prem Earn'!$A$6:$A$12,0),MATCH($A88,'Prem Earn'!$B$5:$J$5,0)),0)</f>
        <v>0</v>
      </c>
      <c r="AM88" s="116">
        <f ca="1">IFERROR('Program Qtrly'!S$67*OFFSET('Prem Earn'!$A$5,MATCH($B$81,'Prem Earn'!$A$6:$A$12,0),MATCH($A88,'Prem Earn'!$B$5:$J$5,0)),0)</f>
        <v>0</v>
      </c>
      <c r="AN88" s="116">
        <f ca="1">IFERROR('Program Qtrly'!T$67*OFFSET('Prem Earn'!$A$5,MATCH($B$81,'Prem Earn'!$A$6:$A$12,0),MATCH($A88,'Prem Earn'!$B$5:$J$5,0)),0)</f>
        <v>0</v>
      </c>
      <c r="AO88" s="116">
        <f ca="1">IFERROR('Program Qtrly'!U$67*OFFSET('Prem Earn'!$A$5,MATCH($B$81,'Prem Earn'!$A$6:$A$12,0),MATCH($A88,'Prem Earn'!$B$5:$J$5,0)),0)</f>
        <v>0</v>
      </c>
      <c r="AP88" s="116">
        <f ca="1">IFERROR('Program Qtrly'!V$67*OFFSET('Prem Earn'!$A$5,MATCH($B$81,'Prem Earn'!$A$6:$A$12,0),MATCH($A88,'Prem Earn'!$B$5:$J$5,0)),0)</f>
        <v>0</v>
      </c>
      <c r="AQ88" s="116">
        <f ca="1">IFERROR('Program Qtrly'!W$67*OFFSET('Prem Earn'!$A$5,MATCH($B$81,'Prem Earn'!$A$6:$A$12,0),MATCH($A88,'Prem Earn'!$B$5:$J$5,0)),0)</f>
        <v>0</v>
      </c>
    </row>
    <row r="89" spans="1:43" ht="15" customHeight="1" x14ac:dyDescent="0.45">
      <c r="A89" s="63">
        <f t="shared" si="58"/>
        <v>21</v>
      </c>
      <c r="B89" s="116">
        <f ca="1">IFERROR('Program Qtrly'!D$75*OFFSET('Prem Earn'!$A$5,MATCH($B$81,'Prem Earn'!$A$6:$A$12,0),MATCH($A89,'Prem Earn'!$B$5:$J$5,0)),0)</f>
        <v>0</v>
      </c>
      <c r="C89" s="116">
        <f ca="1">IFERROR('Program Qtrly'!E$75*OFFSET('Prem Earn'!$A$5,MATCH($B$81,'Prem Earn'!$A$6:$A$12,0),MATCH($A89,'Prem Earn'!$B$5:$J$5,0)),0)</f>
        <v>0</v>
      </c>
      <c r="D89" s="116">
        <f ca="1">IFERROR('Program Qtrly'!F$75*OFFSET('Prem Earn'!$A$5,MATCH($B$81,'Prem Earn'!$A$6:$A$12,0),MATCH($A89,'Prem Earn'!$B$5:$J$5,0)),0)</f>
        <v>0</v>
      </c>
      <c r="E89" s="116">
        <f ca="1">IFERROR('Program Qtrly'!G$75*OFFSET('Prem Earn'!$A$5,MATCH($B$81,'Prem Earn'!$A$6:$A$12,0),MATCH($A89,'Prem Earn'!$B$5:$J$5,0)),0)</f>
        <v>0</v>
      </c>
      <c r="F89" s="116">
        <f ca="1">IFERROR('Program Qtrly'!H$75*OFFSET('Prem Earn'!$A$5,MATCH($B$81,'Prem Earn'!$A$6:$A$12,0),MATCH($A89,'Prem Earn'!$B$5:$J$5,0)),0)</f>
        <v>0</v>
      </c>
      <c r="G89" s="116">
        <f ca="1">IFERROR('Program Qtrly'!I$75*OFFSET('Prem Earn'!$A$5,MATCH($B$81,'Prem Earn'!$A$6:$A$12,0),MATCH($A89,'Prem Earn'!$B$5:$J$5,0)),0)</f>
        <v>0</v>
      </c>
      <c r="H89" s="116">
        <f ca="1">IFERROR('Program Qtrly'!J$75*OFFSET('Prem Earn'!$A$5,MATCH($B$81,'Prem Earn'!$A$6:$A$12,0),MATCH($A89,'Prem Earn'!$B$5:$J$5,0)),0)</f>
        <v>0</v>
      </c>
      <c r="I89" s="116">
        <f ca="1">IFERROR('Program Qtrly'!K$75*OFFSET('Prem Earn'!$A$5,MATCH($B$81,'Prem Earn'!$A$6:$A$12,0),MATCH($A89,'Prem Earn'!$B$5:$J$5,0)),0)</f>
        <v>0</v>
      </c>
      <c r="J89" s="116">
        <f ca="1">IFERROR('Program Qtrly'!L$75*OFFSET('Prem Earn'!$A$5,MATCH($B$81,'Prem Earn'!$A$6:$A$12,0),MATCH($A89,'Prem Earn'!$B$5:$J$5,0)),0)</f>
        <v>0</v>
      </c>
      <c r="K89" s="116">
        <f ca="1">IFERROR('Program Qtrly'!M$75*OFFSET('Prem Earn'!$A$5,MATCH($B$81,'Prem Earn'!$A$6:$A$12,0),MATCH($A89,'Prem Earn'!$B$5:$J$5,0)),0)</f>
        <v>0</v>
      </c>
      <c r="L89" s="116">
        <f ca="1">IFERROR('Program Qtrly'!N$75*OFFSET('Prem Earn'!$A$5,MATCH($B$81,'Prem Earn'!$A$6:$A$12,0),MATCH($A89,'Prem Earn'!$B$5:$J$5,0)),0)</f>
        <v>0</v>
      </c>
      <c r="M89" s="116">
        <f ca="1">IFERROR('Program Qtrly'!O$75*OFFSET('Prem Earn'!$A$5,MATCH($B$81,'Prem Earn'!$A$6:$A$12,0),MATCH($A89,'Prem Earn'!$B$5:$J$5,0)),0)</f>
        <v>0</v>
      </c>
      <c r="N89" s="116">
        <f ca="1">IFERROR('Program Qtrly'!P$75*OFFSET('Prem Earn'!$A$5,MATCH($B$81,'Prem Earn'!$A$6:$A$12,0),MATCH($A89,'Prem Earn'!$B$5:$J$5,0)),0)</f>
        <v>0</v>
      </c>
      <c r="O89" s="116">
        <f ca="1">IFERROR('Program Qtrly'!Q$75*OFFSET('Prem Earn'!$A$5,MATCH($B$81,'Prem Earn'!$A$6:$A$12,0),MATCH($A89,'Prem Earn'!$B$5:$J$5,0)),0)</f>
        <v>0</v>
      </c>
      <c r="P89" s="116">
        <f ca="1">IFERROR('Program Qtrly'!R$75*OFFSET('Prem Earn'!$A$5,MATCH($B$81,'Prem Earn'!$A$6:$A$12,0),MATCH($A89,'Prem Earn'!$B$5:$J$5,0)),0)</f>
        <v>0</v>
      </c>
      <c r="Q89" s="116">
        <f ca="1">IFERROR('Program Qtrly'!S$75*OFFSET('Prem Earn'!$A$5,MATCH($B$81,'Prem Earn'!$A$6:$A$12,0),MATCH($A89,'Prem Earn'!$B$5:$J$5,0)),0)</f>
        <v>0</v>
      </c>
      <c r="R89" s="116">
        <f ca="1">IFERROR('Program Qtrly'!T$75*OFFSET('Prem Earn'!$A$5,MATCH($B$81,'Prem Earn'!$A$6:$A$12,0),MATCH($A89,'Prem Earn'!$B$5:$J$5,0)),0)</f>
        <v>0</v>
      </c>
      <c r="S89" s="116">
        <f ca="1">IFERROR('Program Qtrly'!U$75*OFFSET('Prem Earn'!$A$5,MATCH($B$81,'Prem Earn'!$A$6:$A$12,0),MATCH($A89,'Prem Earn'!$B$5:$J$5,0)),0)</f>
        <v>0</v>
      </c>
      <c r="T89" s="116">
        <f ca="1">IFERROR('Program Qtrly'!V$75*OFFSET('Prem Earn'!$A$5,MATCH($B$81,'Prem Earn'!$A$6:$A$12,0),MATCH($A89,'Prem Earn'!$B$5:$J$5,0)),0)</f>
        <v>0</v>
      </c>
      <c r="U89" s="116">
        <f ca="1">IFERROR('Program Qtrly'!W$75*OFFSET('Prem Earn'!$A$5,MATCH($B$81,'Prem Earn'!$A$6:$A$12,0),MATCH($A89,'Prem Earn'!$B$5:$J$5,0)),0)</f>
        <v>0</v>
      </c>
      <c r="W89" s="63">
        <f t="shared" si="59"/>
        <v>21</v>
      </c>
      <c r="X89" s="116">
        <f ca="1">IFERROR('Program Qtrly'!D$67*OFFSET('Prem Earn'!$A$5,MATCH($B$81,'Prem Earn'!$A$6:$A$12,0),MATCH($A89,'Prem Earn'!$B$5:$J$5,0)),0)</f>
        <v>0</v>
      </c>
      <c r="Y89" s="116">
        <f ca="1">IFERROR('Program Qtrly'!E$67*OFFSET('Prem Earn'!$A$5,MATCH($B$81,'Prem Earn'!$A$6:$A$12,0),MATCH($A89,'Prem Earn'!$B$5:$J$5,0)),0)</f>
        <v>0</v>
      </c>
      <c r="Z89" s="116">
        <f ca="1">IFERROR('Program Qtrly'!F$67*OFFSET('Prem Earn'!$A$5,MATCH($B$81,'Prem Earn'!$A$6:$A$12,0),MATCH($A89,'Prem Earn'!$B$5:$J$5,0)),0)</f>
        <v>0</v>
      </c>
      <c r="AA89" s="116">
        <f ca="1">IFERROR('Program Qtrly'!G$67*OFFSET('Prem Earn'!$A$5,MATCH($B$81,'Prem Earn'!$A$6:$A$12,0),MATCH($A89,'Prem Earn'!$B$5:$J$5,0)),0)</f>
        <v>0</v>
      </c>
      <c r="AB89" s="116">
        <f ca="1">IFERROR('Program Qtrly'!H$67*OFFSET('Prem Earn'!$A$5,MATCH($B$81,'Prem Earn'!$A$6:$A$12,0),MATCH($A89,'Prem Earn'!$B$5:$J$5,0)),0)</f>
        <v>0</v>
      </c>
      <c r="AC89" s="116">
        <f ca="1">IFERROR('Program Qtrly'!I$67*OFFSET('Prem Earn'!$A$5,MATCH($B$81,'Prem Earn'!$A$6:$A$12,0),MATCH($A89,'Prem Earn'!$B$5:$J$5,0)),0)</f>
        <v>0</v>
      </c>
      <c r="AD89" s="116">
        <f ca="1">IFERROR('Program Qtrly'!J$67*OFFSET('Prem Earn'!$A$5,MATCH($B$81,'Prem Earn'!$A$6:$A$12,0),MATCH($A89,'Prem Earn'!$B$5:$J$5,0)),0)</f>
        <v>0</v>
      </c>
      <c r="AE89" s="116">
        <f ca="1">IFERROR('Program Qtrly'!K$67*OFFSET('Prem Earn'!$A$5,MATCH($B$81,'Prem Earn'!$A$6:$A$12,0),MATCH($A89,'Prem Earn'!$B$5:$J$5,0)),0)</f>
        <v>0</v>
      </c>
      <c r="AF89" s="116">
        <f ca="1">IFERROR('Program Qtrly'!L$67*OFFSET('Prem Earn'!$A$5,MATCH($B$81,'Prem Earn'!$A$6:$A$12,0),MATCH($A89,'Prem Earn'!$B$5:$J$5,0)),0)</f>
        <v>0</v>
      </c>
      <c r="AG89" s="116">
        <f ca="1">IFERROR('Program Qtrly'!M$67*OFFSET('Prem Earn'!$A$5,MATCH($B$81,'Prem Earn'!$A$6:$A$12,0),MATCH($A89,'Prem Earn'!$B$5:$J$5,0)),0)</f>
        <v>0</v>
      </c>
      <c r="AH89" s="116">
        <f ca="1">IFERROR('Program Qtrly'!N$67*OFFSET('Prem Earn'!$A$5,MATCH($B$81,'Prem Earn'!$A$6:$A$12,0),MATCH($A89,'Prem Earn'!$B$5:$J$5,0)),0)</f>
        <v>0</v>
      </c>
      <c r="AI89" s="116">
        <f ca="1">IFERROR('Program Qtrly'!O$67*OFFSET('Prem Earn'!$A$5,MATCH($B$81,'Prem Earn'!$A$6:$A$12,0),MATCH($A89,'Prem Earn'!$B$5:$J$5,0)),0)</f>
        <v>0</v>
      </c>
      <c r="AJ89" s="116">
        <f ca="1">IFERROR('Program Qtrly'!P$67*OFFSET('Prem Earn'!$A$5,MATCH($B$81,'Prem Earn'!$A$6:$A$12,0),MATCH($A89,'Prem Earn'!$B$5:$J$5,0)),0)</f>
        <v>0</v>
      </c>
      <c r="AK89" s="116">
        <f ca="1">IFERROR('Program Qtrly'!Q$67*OFFSET('Prem Earn'!$A$5,MATCH($B$81,'Prem Earn'!$A$6:$A$12,0),MATCH($A89,'Prem Earn'!$B$5:$J$5,0)),0)</f>
        <v>0</v>
      </c>
      <c r="AL89" s="116">
        <f ca="1">IFERROR('Program Qtrly'!R$67*OFFSET('Prem Earn'!$A$5,MATCH($B$81,'Prem Earn'!$A$6:$A$12,0),MATCH($A89,'Prem Earn'!$B$5:$J$5,0)),0)</f>
        <v>0</v>
      </c>
      <c r="AM89" s="116">
        <f ca="1">IFERROR('Program Qtrly'!S$67*OFFSET('Prem Earn'!$A$5,MATCH($B$81,'Prem Earn'!$A$6:$A$12,0),MATCH($A89,'Prem Earn'!$B$5:$J$5,0)),0)</f>
        <v>0</v>
      </c>
      <c r="AN89" s="116">
        <f ca="1">IFERROR('Program Qtrly'!T$67*OFFSET('Prem Earn'!$A$5,MATCH($B$81,'Prem Earn'!$A$6:$A$12,0),MATCH($A89,'Prem Earn'!$B$5:$J$5,0)),0)</f>
        <v>0</v>
      </c>
      <c r="AO89" s="116">
        <f ca="1">IFERROR('Program Qtrly'!U$67*OFFSET('Prem Earn'!$A$5,MATCH($B$81,'Prem Earn'!$A$6:$A$12,0),MATCH($A89,'Prem Earn'!$B$5:$J$5,0)),0)</f>
        <v>0</v>
      </c>
      <c r="AP89" s="116">
        <f ca="1">IFERROR('Program Qtrly'!V$67*OFFSET('Prem Earn'!$A$5,MATCH($B$81,'Prem Earn'!$A$6:$A$12,0),MATCH($A89,'Prem Earn'!$B$5:$J$5,0)),0)</f>
        <v>0</v>
      </c>
      <c r="AQ89" s="116">
        <f ca="1">IFERROR('Program Qtrly'!W$67*OFFSET('Prem Earn'!$A$5,MATCH($B$81,'Prem Earn'!$A$6:$A$12,0),MATCH($A89,'Prem Earn'!$B$5:$J$5,0)),0)</f>
        <v>0</v>
      </c>
    </row>
    <row r="90" spans="1:43" ht="15" customHeight="1" x14ac:dyDescent="0.45">
      <c r="A90" s="63">
        <f t="shared" si="58"/>
        <v>24</v>
      </c>
      <c r="B90" s="116">
        <f ca="1">IFERROR('Program Qtrly'!D$75*OFFSET('Prem Earn'!$A$5,MATCH($B$81,'Prem Earn'!$A$6:$A$12,0),MATCH($A90,'Prem Earn'!$B$5:$J$5,0)),0)</f>
        <v>0</v>
      </c>
      <c r="C90" s="116">
        <f ca="1">IFERROR('Program Qtrly'!E$75*OFFSET('Prem Earn'!$A$5,MATCH($B$81,'Prem Earn'!$A$6:$A$12,0),MATCH($A90,'Prem Earn'!$B$5:$J$5,0)),0)</f>
        <v>0</v>
      </c>
      <c r="D90" s="116">
        <f ca="1">IFERROR('Program Qtrly'!F$75*OFFSET('Prem Earn'!$A$5,MATCH($B$81,'Prem Earn'!$A$6:$A$12,0),MATCH($A90,'Prem Earn'!$B$5:$J$5,0)),0)</f>
        <v>0</v>
      </c>
      <c r="E90" s="116">
        <f ca="1">IFERROR('Program Qtrly'!G$75*OFFSET('Prem Earn'!$A$5,MATCH($B$81,'Prem Earn'!$A$6:$A$12,0),MATCH($A90,'Prem Earn'!$B$5:$J$5,0)),0)</f>
        <v>0</v>
      </c>
      <c r="F90" s="116">
        <f ca="1">IFERROR('Program Qtrly'!H$75*OFFSET('Prem Earn'!$A$5,MATCH($B$81,'Prem Earn'!$A$6:$A$12,0),MATCH($A90,'Prem Earn'!$B$5:$J$5,0)),0)</f>
        <v>0</v>
      </c>
      <c r="G90" s="116">
        <f ca="1">IFERROR('Program Qtrly'!I$75*OFFSET('Prem Earn'!$A$5,MATCH($B$81,'Prem Earn'!$A$6:$A$12,0),MATCH($A90,'Prem Earn'!$B$5:$J$5,0)),0)</f>
        <v>0</v>
      </c>
      <c r="H90" s="116">
        <f ca="1">IFERROR('Program Qtrly'!J$75*OFFSET('Prem Earn'!$A$5,MATCH($B$81,'Prem Earn'!$A$6:$A$12,0),MATCH($A90,'Prem Earn'!$B$5:$J$5,0)),0)</f>
        <v>0</v>
      </c>
      <c r="I90" s="116">
        <f ca="1">IFERROR('Program Qtrly'!K$75*OFFSET('Prem Earn'!$A$5,MATCH($B$81,'Prem Earn'!$A$6:$A$12,0),MATCH($A90,'Prem Earn'!$B$5:$J$5,0)),0)</f>
        <v>0</v>
      </c>
      <c r="J90" s="116">
        <f ca="1">IFERROR('Program Qtrly'!L$75*OFFSET('Prem Earn'!$A$5,MATCH($B$81,'Prem Earn'!$A$6:$A$12,0),MATCH($A90,'Prem Earn'!$B$5:$J$5,0)),0)</f>
        <v>0</v>
      </c>
      <c r="K90" s="116">
        <f ca="1">IFERROR('Program Qtrly'!M$75*OFFSET('Prem Earn'!$A$5,MATCH($B$81,'Prem Earn'!$A$6:$A$12,0),MATCH($A90,'Prem Earn'!$B$5:$J$5,0)),0)</f>
        <v>0</v>
      </c>
      <c r="L90" s="116">
        <f ca="1">IFERROR('Program Qtrly'!N$75*OFFSET('Prem Earn'!$A$5,MATCH($B$81,'Prem Earn'!$A$6:$A$12,0),MATCH($A90,'Prem Earn'!$B$5:$J$5,0)),0)</f>
        <v>0</v>
      </c>
      <c r="M90" s="116">
        <f ca="1">IFERROR('Program Qtrly'!O$75*OFFSET('Prem Earn'!$A$5,MATCH($B$81,'Prem Earn'!$A$6:$A$12,0),MATCH($A90,'Prem Earn'!$B$5:$J$5,0)),0)</f>
        <v>0</v>
      </c>
      <c r="N90" s="116">
        <f ca="1">IFERROR('Program Qtrly'!P$75*OFFSET('Prem Earn'!$A$5,MATCH($B$81,'Prem Earn'!$A$6:$A$12,0),MATCH($A90,'Prem Earn'!$B$5:$J$5,0)),0)</f>
        <v>0</v>
      </c>
      <c r="O90" s="116">
        <f ca="1">IFERROR('Program Qtrly'!Q$75*OFFSET('Prem Earn'!$A$5,MATCH($B$81,'Prem Earn'!$A$6:$A$12,0),MATCH($A90,'Prem Earn'!$B$5:$J$5,0)),0)</f>
        <v>0</v>
      </c>
      <c r="P90" s="116">
        <f ca="1">IFERROR('Program Qtrly'!R$75*OFFSET('Prem Earn'!$A$5,MATCH($B$81,'Prem Earn'!$A$6:$A$12,0),MATCH($A90,'Prem Earn'!$B$5:$J$5,0)),0)</f>
        <v>0</v>
      </c>
      <c r="Q90" s="116">
        <f ca="1">IFERROR('Program Qtrly'!S$75*OFFSET('Prem Earn'!$A$5,MATCH($B$81,'Prem Earn'!$A$6:$A$12,0),MATCH($A90,'Prem Earn'!$B$5:$J$5,0)),0)</f>
        <v>0</v>
      </c>
      <c r="R90" s="116">
        <f ca="1">IFERROR('Program Qtrly'!T$75*OFFSET('Prem Earn'!$A$5,MATCH($B$81,'Prem Earn'!$A$6:$A$12,0),MATCH($A90,'Prem Earn'!$B$5:$J$5,0)),0)</f>
        <v>0</v>
      </c>
      <c r="S90" s="116">
        <f ca="1">IFERROR('Program Qtrly'!U$75*OFFSET('Prem Earn'!$A$5,MATCH($B$81,'Prem Earn'!$A$6:$A$12,0),MATCH($A90,'Prem Earn'!$B$5:$J$5,0)),0)</f>
        <v>0</v>
      </c>
      <c r="T90" s="116">
        <f ca="1">IFERROR('Program Qtrly'!V$75*OFFSET('Prem Earn'!$A$5,MATCH($B$81,'Prem Earn'!$A$6:$A$12,0),MATCH($A90,'Prem Earn'!$B$5:$J$5,0)),0)</f>
        <v>0</v>
      </c>
      <c r="U90" s="116">
        <f ca="1">IFERROR('Program Qtrly'!W$75*OFFSET('Prem Earn'!$A$5,MATCH($B$81,'Prem Earn'!$A$6:$A$12,0),MATCH($A90,'Prem Earn'!$B$5:$J$5,0)),0)</f>
        <v>0</v>
      </c>
      <c r="W90" s="63">
        <f t="shared" si="59"/>
        <v>24</v>
      </c>
      <c r="X90" s="116">
        <f ca="1">IFERROR('Program Qtrly'!D$67*OFFSET('Prem Earn'!$A$5,MATCH($B$81,'Prem Earn'!$A$6:$A$12,0),MATCH($A90,'Prem Earn'!$B$5:$J$5,0)),0)</f>
        <v>0</v>
      </c>
      <c r="Y90" s="116">
        <f ca="1">IFERROR('Program Qtrly'!E$67*OFFSET('Prem Earn'!$A$5,MATCH($B$81,'Prem Earn'!$A$6:$A$12,0),MATCH($A90,'Prem Earn'!$B$5:$J$5,0)),0)</f>
        <v>0</v>
      </c>
      <c r="Z90" s="116">
        <f ca="1">IFERROR('Program Qtrly'!F$67*OFFSET('Prem Earn'!$A$5,MATCH($B$81,'Prem Earn'!$A$6:$A$12,0),MATCH($A90,'Prem Earn'!$B$5:$J$5,0)),0)</f>
        <v>0</v>
      </c>
      <c r="AA90" s="116">
        <f ca="1">IFERROR('Program Qtrly'!G$67*OFFSET('Prem Earn'!$A$5,MATCH($B$81,'Prem Earn'!$A$6:$A$12,0),MATCH($A90,'Prem Earn'!$B$5:$J$5,0)),0)</f>
        <v>0</v>
      </c>
      <c r="AB90" s="116">
        <f ca="1">IFERROR('Program Qtrly'!H$67*OFFSET('Prem Earn'!$A$5,MATCH($B$81,'Prem Earn'!$A$6:$A$12,0),MATCH($A90,'Prem Earn'!$B$5:$J$5,0)),0)</f>
        <v>0</v>
      </c>
      <c r="AC90" s="116">
        <f ca="1">IFERROR('Program Qtrly'!I$67*OFFSET('Prem Earn'!$A$5,MATCH($B$81,'Prem Earn'!$A$6:$A$12,0),MATCH($A90,'Prem Earn'!$B$5:$J$5,0)),0)</f>
        <v>0</v>
      </c>
      <c r="AD90" s="116">
        <f ca="1">IFERROR('Program Qtrly'!J$67*OFFSET('Prem Earn'!$A$5,MATCH($B$81,'Prem Earn'!$A$6:$A$12,0),MATCH($A90,'Prem Earn'!$B$5:$J$5,0)),0)</f>
        <v>0</v>
      </c>
      <c r="AE90" s="116">
        <f ca="1">IFERROR('Program Qtrly'!K$67*OFFSET('Prem Earn'!$A$5,MATCH($B$81,'Prem Earn'!$A$6:$A$12,0),MATCH($A90,'Prem Earn'!$B$5:$J$5,0)),0)</f>
        <v>0</v>
      </c>
      <c r="AF90" s="116">
        <f ca="1">IFERROR('Program Qtrly'!L$67*OFFSET('Prem Earn'!$A$5,MATCH($B$81,'Prem Earn'!$A$6:$A$12,0),MATCH($A90,'Prem Earn'!$B$5:$J$5,0)),0)</f>
        <v>0</v>
      </c>
      <c r="AG90" s="116">
        <f ca="1">IFERROR('Program Qtrly'!M$67*OFFSET('Prem Earn'!$A$5,MATCH($B$81,'Prem Earn'!$A$6:$A$12,0),MATCH($A90,'Prem Earn'!$B$5:$J$5,0)),0)</f>
        <v>0</v>
      </c>
      <c r="AH90" s="116">
        <f ca="1">IFERROR('Program Qtrly'!N$67*OFFSET('Prem Earn'!$A$5,MATCH($B$81,'Prem Earn'!$A$6:$A$12,0),MATCH($A90,'Prem Earn'!$B$5:$J$5,0)),0)</f>
        <v>0</v>
      </c>
      <c r="AI90" s="116">
        <f ca="1">IFERROR('Program Qtrly'!O$67*OFFSET('Prem Earn'!$A$5,MATCH($B$81,'Prem Earn'!$A$6:$A$12,0),MATCH($A90,'Prem Earn'!$B$5:$J$5,0)),0)</f>
        <v>0</v>
      </c>
      <c r="AJ90" s="116">
        <f ca="1">IFERROR('Program Qtrly'!P$67*OFFSET('Prem Earn'!$A$5,MATCH($B$81,'Prem Earn'!$A$6:$A$12,0),MATCH($A90,'Prem Earn'!$B$5:$J$5,0)),0)</f>
        <v>0</v>
      </c>
      <c r="AK90" s="116">
        <f ca="1">IFERROR('Program Qtrly'!Q$67*OFFSET('Prem Earn'!$A$5,MATCH($B$81,'Prem Earn'!$A$6:$A$12,0),MATCH($A90,'Prem Earn'!$B$5:$J$5,0)),0)</f>
        <v>0</v>
      </c>
      <c r="AL90" s="116">
        <f ca="1">IFERROR('Program Qtrly'!R$67*OFFSET('Prem Earn'!$A$5,MATCH($B$81,'Prem Earn'!$A$6:$A$12,0),MATCH($A90,'Prem Earn'!$B$5:$J$5,0)),0)</f>
        <v>0</v>
      </c>
      <c r="AM90" s="116">
        <f ca="1">IFERROR('Program Qtrly'!S$67*OFFSET('Prem Earn'!$A$5,MATCH($B$81,'Prem Earn'!$A$6:$A$12,0),MATCH($A90,'Prem Earn'!$B$5:$J$5,0)),0)</f>
        <v>0</v>
      </c>
      <c r="AN90" s="116">
        <f ca="1">IFERROR('Program Qtrly'!T$67*OFFSET('Prem Earn'!$A$5,MATCH($B$81,'Prem Earn'!$A$6:$A$12,0),MATCH($A90,'Prem Earn'!$B$5:$J$5,0)),0)</f>
        <v>0</v>
      </c>
      <c r="AO90" s="116">
        <f ca="1">IFERROR('Program Qtrly'!U$67*OFFSET('Prem Earn'!$A$5,MATCH($B$81,'Prem Earn'!$A$6:$A$12,0),MATCH($A90,'Prem Earn'!$B$5:$J$5,0)),0)</f>
        <v>0</v>
      </c>
      <c r="AP90" s="116">
        <f ca="1">IFERROR('Program Qtrly'!V$67*OFFSET('Prem Earn'!$A$5,MATCH($B$81,'Prem Earn'!$A$6:$A$12,0),MATCH($A90,'Prem Earn'!$B$5:$J$5,0)),0)</f>
        <v>0</v>
      </c>
      <c r="AQ90" s="116">
        <f ca="1">IFERROR('Program Qtrly'!W$67*OFFSET('Prem Earn'!$A$5,MATCH($B$81,'Prem Earn'!$A$6:$A$12,0),MATCH($A90,'Prem Earn'!$B$5:$J$5,0)),0)</f>
        <v>0</v>
      </c>
    </row>
    <row r="91" spans="1:43" ht="15" customHeight="1" x14ac:dyDescent="0.45">
      <c r="A91" s="63">
        <f t="shared" si="58"/>
        <v>27</v>
      </c>
      <c r="B91" s="116">
        <f ca="1">IFERROR('Program Qtrly'!D$75*OFFSET('Prem Earn'!$A$5,MATCH($B$81,'Prem Earn'!$A$6:$A$12,0),MATCH($A91,'Prem Earn'!$B$5:$J$5,0)),0)</f>
        <v>0</v>
      </c>
      <c r="C91" s="116">
        <f ca="1">IFERROR('Program Qtrly'!E$75*OFFSET('Prem Earn'!$A$5,MATCH($B$81,'Prem Earn'!$A$6:$A$12,0),MATCH($A91,'Prem Earn'!$B$5:$J$5,0)),0)</f>
        <v>0</v>
      </c>
      <c r="D91" s="116">
        <f ca="1">IFERROR('Program Qtrly'!F$75*OFFSET('Prem Earn'!$A$5,MATCH($B$81,'Prem Earn'!$A$6:$A$12,0),MATCH($A91,'Prem Earn'!$B$5:$J$5,0)),0)</f>
        <v>0</v>
      </c>
      <c r="E91" s="116">
        <f ca="1">IFERROR('Program Qtrly'!G$75*OFFSET('Prem Earn'!$A$5,MATCH($B$81,'Prem Earn'!$A$6:$A$12,0),MATCH($A91,'Prem Earn'!$B$5:$J$5,0)),0)</f>
        <v>0</v>
      </c>
      <c r="F91" s="116">
        <f ca="1">IFERROR('Program Qtrly'!H$75*OFFSET('Prem Earn'!$A$5,MATCH($B$81,'Prem Earn'!$A$6:$A$12,0),MATCH($A91,'Prem Earn'!$B$5:$J$5,0)),0)</f>
        <v>0</v>
      </c>
      <c r="G91" s="116">
        <f ca="1">IFERROR('Program Qtrly'!I$75*OFFSET('Prem Earn'!$A$5,MATCH($B$81,'Prem Earn'!$A$6:$A$12,0),MATCH($A91,'Prem Earn'!$B$5:$J$5,0)),0)</f>
        <v>0</v>
      </c>
      <c r="H91" s="116">
        <f ca="1">IFERROR('Program Qtrly'!J$75*OFFSET('Prem Earn'!$A$5,MATCH($B$81,'Prem Earn'!$A$6:$A$12,0),MATCH($A91,'Prem Earn'!$B$5:$J$5,0)),0)</f>
        <v>0</v>
      </c>
      <c r="I91" s="116">
        <f ca="1">IFERROR('Program Qtrly'!K$75*OFFSET('Prem Earn'!$A$5,MATCH($B$81,'Prem Earn'!$A$6:$A$12,0),MATCH($A91,'Prem Earn'!$B$5:$J$5,0)),0)</f>
        <v>0</v>
      </c>
      <c r="J91" s="116">
        <f ca="1">IFERROR('Program Qtrly'!L$75*OFFSET('Prem Earn'!$A$5,MATCH($B$81,'Prem Earn'!$A$6:$A$12,0),MATCH($A91,'Prem Earn'!$B$5:$J$5,0)),0)</f>
        <v>0</v>
      </c>
      <c r="K91" s="116">
        <f ca="1">IFERROR('Program Qtrly'!M$75*OFFSET('Prem Earn'!$A$5,MATCH($B$81,'Prem Earn'!$A$6:$A$12,0),MATCH($A91,'Prem Earn'!$B$5:$J$5,0)),0)</f>
        <v>0</v>
      </c>
      <c r="L91" s="116">
        <f ca="1">IFERROR('Program Qtrly'!N$75*OFFSET('Prem Earn'!$A$5,MATCH($B$81,'Prem Earn'!$A$6:$A$12,0),MATCH($A91,'Prem Earn'!$B$5:$J$5,0)),0)</f>
        <v>0</v>
      </c>
      <c r="M91" s="116">
        <f ca="1">IFERROR('Program Qtrly'!O$75*OFFSET('Prem Earn'!$A$5,MATCH($B$81,'Prem Earn'!$A$6:$A$12,0),MATCH($A91,'Prem Earn'!$B$5:$J$5,0)),0)</f>
        <v>0</v>
      </c>
      <c r="N91" s="116">
        <f ca="1">IFERROR('Program Qtrly'!P$75*OFFSET('Prem Earn'!$A$5,MATCH($B$81,'Prem Earn'!$A$6:$A$12,0),MATCH($A91,'Prem Earn'!$B$5:$J$5,0)),0)</f>
        <v>0</v>
      </c>
      <c r="O91" s="116">
        <f ca="1">IFERROR('Program Qtrly'!Q$75*OFFSET('Prem Earn'!$A$5,MATCH($B$81,'Prem Earn'!$A$6:$A$12,0),MATCH($A91,'Prem Earn'!$B$5:$J$5,0)),0)</f>
        <v>0</v>
      </c>
      <c r="P91" s="116">
        <f ca="1">IFERROR('Program Qtrly'!R$75*OFFSET('Prem Earn'!$A$5,MATCH($B$81,'Prem Earn'!$A$6:$A$12,0),MATCH($A91,'Prem Earn'!$B$5:$J$5,0)),0)</f>
        <v>0</v>
      </c>
      <c r="Q91" s="116">
        <f ca="1">IFERROR('Program Qtrly'!S$75*OFFSET('Prem Earn'!$A$5,MATCH($B$81,'Prem Earn'!$A$6:$A$12,0),MATCH($A91,'Prem Earn'!$B$5:$J$5,0)),0)</f>
        <v>0</v>
      </c>
      <c r="R91" s="116">
        <f ca="1">IFERROR('Program Qtrly'!T$75*OFFSET('Prem Earn'!$A$5,MATCH($B$81,'Prem Earn'!$A$6:$A$12,0),MATCH($A91,'Prem Earn'!$B$5:$J$5,0)),0)</f>
        <v>0</v>
      </c>
      <c r="S91" s="116">
        <f ca="1">IFERROR('Program Qtrly'!U$75*OFFSET('Prem Earn'!$A$5,MATCH($B$81,'Prem Earn'!$A$6:$A$12,0),MATCH($A91,'Prem Earn'!$B$5:$J$5,0)),0)</f>
        <v>0</v>
      </c>
      <c r="T91" s="116">
        <f ca="1">IFERROR('Program Qtrly'!V$75*OFFSET('Prem Earn'!$A$5,MATCH($B$81,'Prem Earn'!$A$6:$A$12,0),MATCH($A91,'Prem Earn'!$B$5:$J$5,0)),0)</f>
        <v>0</v>
      </c>
      <c r="U91" s="116">
        <f ca="1">IFERROR('Program Qtrly'!W$75*OFFSET('Prem Earn'!$A$5,MATCH($B$81,'Prem Earn'!$A$6:$A$12,0),MATCH($A91,'Prem Earn'!$B$5:$J$5,0)),0)</f>
        <v>0</v>
      </c>
      <c r="W91" s="63">
        <f t="shared" si="59"/>
        <v>27</v>
      </c>
      <c r="X91" s="116">
        <f ca="1">IFERROR('Program Qtrly'!D$67*OFFSET('Prem Earn'!$A$5,MATCH($B$81,'Prem Earn'!$A$6:$A$12,0),MATCH($A91,'Prem Earn'!$B$5:$J$5,0)),0)</f>
        <v>0</v>
      </c>
      <c r="Y91" s="116">
        <f ca="1">IFERROR('Program Qtrly'!E$67*OFFSET('Prem Earn'!$A$5,MATCH($B$81,'Prem Earn'!$A$6:$A$12,0),MATCH($A91,'Prem Earn'!$B$5:$J$5,0)),0)</f>
        <v>0</v>
      </c>
      <c r="Z91" s="116">
        <f ca="1">IFERROR('Program Qtrly'!F$67*OFFSET('Prem Earn'!$A$5,MATCH($B$81,'Prem Earn'!$A$6:$A$12,0),MATCH($A91,'Prem Earn'!$B$5:$J$5,0)),0)</f>
        <v>0</v>
      </c>
      <c r="AA91" s="116">
        <f ca="1">IFERROR('Program Qtrly'!G$67*OFFSET('Prem Earn'!$A$5,MATCH($B$81,'Prem Earn'!$A$6:$A$12,0),MATCH($A91,'Prem Earn'!$B$5:$J$5,0)),0)</f>
        <v>0</v>
      </c>
      <c r="AB91" s="116">
        <f ca="1">IFERROR('Program Qtrly'!H$67*OFFSET('Prem Earn'!$A$5,MATCH($B$81,'Prem Earn'!$A$6:$A$12,0),MATCH($A91,'Prem Earn'!$B$5:$J$5,0)),0)</f>
        <v>0</v>
      </c>
      <c r="AC91" s="116">
        <f ca="1">IFERROR('Program Qtrly'!I$67*OFFSET('Prem Earn'!$A$5,MATCH($B$81,'Prem Earn'!$A$6:$A$12,0),MATCH($A91,'Prem Earn'!$B$5:$J$5,0)),0)</f>
        <v>0</v>
      </c>
      <c r="AD91" s="116">
        <f ca="1">IFERROR('Program Qtrly'!J$67*OFFSET('Prem Earn'!$A$5,MATCH($B$81,'Prem Earn'!$A$6:$A$12,0),MATCH($A91,'Prem Earn'!$B$5:$J$5,0)),0)</f>
        <v>0</v>
      </c>
      <c r="AE91" s="116">
        <f ca="1">IFERROR('Program Qtrly'!K$67*OFFSET('Prem Earn'!$A$5,MATCH($B$81,'Prem Earn'!$A$6:$A$12,0),MATCH($A91,'Prem Earn'!$B$5:$J$5,0)),0)</f>
        <v>0</v>
      </c>
      <c r="AF91" s="116">
        <f ca="1">IFERROR('Program Qtrly'!L$67*OFFSET('Prem Earn'!$A$5,MATCH($B$81,'Prem Earn'!$A$6:$A$12,0),MATCH($A91,'Prem Earn'!$B$5:$J$5,0)),0)</f>
        <v>0</v>
      </c>
      <c r="AG91" s="116">
        <f ca="1">IFERROR('Program Qtrly'!M$67*OFFSET('Prem Earn'!$A$5,MATCH($B$81,'Prem Earn'!$A$6:$A$12,0),MATCH($A91,'Prem Earn'!$B$5:$J$5,0)),0)</f>
        <v>0</v>
      </c>
      <c r="AH91" s="116">
        <f ca="1">IFERROR('Program Qtrly'!N$67*OFFSET('Prem Earn'!$A$5,MATCH($B$81,'Prem Earn'!$A$6:$A$12,0),MATCH($A91,'Prem Earn'!$B$5:$J$5,0)),0)</f>
        <v>0</v>
      </c>
      <c r="AI91" s="116">
        <f ca="1">IFERROR('Program Qtrly'!O$67*OFFSET('Prem Earn'!$A$5,MATCH($B$81,'Prem Earn'!$A$6:$A$12,0),MATCH($A91,'Prem Earn'!$B$5:$J$5,0)),0)</f>
        <v>0</v>
      </c>
      <c r="AJ91" s="116">
        <f ca="1">IFERROR('Program Qtrly'!P$67*OFFSET('Prem Earn'!$A$5,MATCH($B$81,'Prem Earn'!$A$6:$A$12,0),MATCH($A91,'Prem Earn'!$B$5:$J$5,0)),0)</f>
        <v>0</v>
      </c>
      <c r="AK91" s="116">
        <f ca="1">IFERROR('Program Qtrly'!Q$67*OFFSET('Prem Earn'!$A$5,MATCH($B$81,'Prem Earn'!$A$6:$A$12,0),MATCH($A91,'Prem Earn'!$B$5:$J$5,0)),0)</f>
        <v>0</v>
      </c>
      <c r="AL91" s="116">
        <f ca="1">IFERROR('Program Qtrly'!R$67*OFFSET('Prem Earn'!$A$5,MATCH($B$81,'Prem Earn'!$A$6:$A$12,0),MATCH($A91,'Prem Earn'!$B$5:$J$5,0)),0)</f>
        <v>0</v>
      </c>
      <c r="AM91" s="116">
        <f ca="1">IFERROR('Program Qtrly'!S$67*OFFSET('Prem Earn'!$A$5,MATCH($B$81,'Prem Earn'!$A$6:$A$12,0),MATCH($A91,'Prem Earn'!$B$5:$J$5,0)),0)</f>
        <v>0</v>
      </c>
      <c r="AN91" s="116">
        <f ca="1">IFERROR('Program Qtrly'!T$67*OFFSET('Prem Earn'!$A$5,MATCH($B$81,'Prem Earn'!$A$6:$A$12,0),MATCH($A91,'Prem Earn'!$B$5:$J$5,0)),0)</f>
        <v>0</v>
      </c>
      <c r="AO91" s="116">
        <f ca="1">IFERROR('Program Qtrly'!U$67*OFFSET('Prem Earn'!$A$5,MATCH($B$81,'Prem Earn'!$A$6:$A$12,0),MATCH($A91,'Prem Earn'!$B$5:$J$5,0)),0)</f>
        <v>0</v>
      </c>
      <c r="AP91" s="116">
        <f ca="1">IFERROR('Program Qtrly'!V$67*OFFSET('Prem Earn'!$A$5,MATCH($B$81,'Prem Earn'!$A$6:$A$12,0),MATCH($A91,'Prem Earn'!$B$5:$J$5,0)),0)</f>
        <v>0</v>
      </c>
      <c r="AQ91" s="116">
        <f ca="1">IFERROR('Program Qtrly'!W$67*OFFSET('Prem Earn'!$A$5,MATCH($B$81,'Prem Earn'!$A$6:$A$12,0),MATCH($A91,'Prem Earn'!$B$5:$J$5,0)),0)</f>
        <v>0</v>
      </c>
    </row>
    <row r="92" spans="1:43" ht="15" customHeight="1" x14ac:dyDescent="0.45">
      <c r="A92" s="112" t="s">
        <v>384</v>
      </c>
      <c r="B92" s="113">
        <f ca="1">B83</f>
        <v>156.25</v>
      </c>
      <c r="C92" s="113">
        <f ca="1">C83+B84</f>
        <v>468.75</v>
      </c>
      <c r="D92" s="113">
        <f ca="1">D83+C84+B85</f>
        <v>625</v>
      </c>
      <c r="E92" s="113">
        <f ca="1">E83+D84+C85+B86</f>
        <v>625</v>
      </c>
      <c r="F92" s="113">
        <f ca="1">F83+E84+D85+C86+B87</f>
        <v>687.5</v>
      </c>
      <c r="G92" s="113">
        <f ca="1">G83+F84+E85+D86+C87+B88</f>
        <v>812.5</v>
      </c>
      <c r="H92" s="113">
        <f ca="1">H83+G84+F85+E86+D87+C88+B89</f>
        <v>875</v>
      </c>
      <c r="I92" s="113">
        <f ca="1">I83+H84+G85+F86+E87+D88+C89+B90</f>
        <v>875</v>
      </c>
      <c r="J92" s="113">
        <f t="shared" ref="J92:P92" ca="1" si="60">J83+I84+H85+G86+F87+E88+D89+C90+B91</f>
        <v>937.5</v>
      </c>
      <c r="K92" s="113">
        <f t="shared" ca="1" si="60"/>
        <v>1062.5</v>
      </c>
      <c r="L92" s="113">
        <f t="shared" ca="1" si="60"/>
        <v>1125</v>
      </c>
      <c r="M92" s="113">
        <f t="shared" ca="1" si="60"/>
        <v>1125</v>
      </c>
      <c r="N92" s="113">
        <f t="shared" ca="1" si="60"/>
        <v>1187.5</v>
      </c>
      <c r="O92" s="113">
        <f t="shared" ca="1" si="60"/>
        <v>1312.5</v>
      </c>
      <c r="P92" s="113">
        <f t="shared" ca="1" si="60"/>
        <v>1375</v>
      </c>
      <c r="Q92" s="113">
        <f t="shared" ref="Q92" ca="1" si="61">Q83+P84+O85+N86+M87+L88+K89+J90+I91</f>
        <v>1375</v>
      </c>
      <c r="R92" s="113">
        <f t="shared" ref="R92" ca="1" si="62">R83+Q84+P85+O86+N87+M88+L89+K90+J91</f>
        <v>1437.5</v>
      </c>
      <c r="S92" s="113">
        <f t="shared" ref="S92" ca="1" si="63">S83+R84+Q85+P86+O87+N88+M89+L90+K91</f>
        <v>1562.5</v>
      </c>
      <c r="T92" s="113">
        <f t="shared" ref="T92" ca="1" si="64">T83+S84+R85+Q86+P87+O88+N89+M90+L91</f>
        <v>1625</v>
      </c>
      <c r="U92" s="113">
        <f t="shared" ref="U92" ca="1" si="65">U83+T84+S85+R86+Q87+P88+O89+N90+M91</f>
        <v>1625</v>
      </c>
      <c r="W92" s="112" t="s">
        <v>520</v>
      </c>
      <c r="X92" s="113">
        <f ca="1">X83</f>
        <v>312.5</v>
      </c>
      <c r="Y92" s="113">
        <f ca="1">Y83+X84</f>
        <v>937.5</v>
      </c>
      <c r="Z92" s="113">
        <f ca="1">Z83+Y84+X85</f>
        <v>1250</v>
      </c>
      <c r="AA92" s="113">
        <f ca="1">AA83+Z84+Y85+X86</f>
        <v>1250</v>
      </c>
      <c r="AB92" s="113">
        <f ca="1">AB83+AA84+Z85+Y86+X87</f>
        <v>1375</v>
      </c>
      <c r="AC92" s="113">
        <f ca="1">AC83+AB84+AA85+Z86+Y87+X88</f>
        <v>1625</v>
      </c>
      <c r="AD92" s="113">
        <f ca="1">AD83+AC84+AB85+AA86+Z87+Y88+X89</f>
        <v>1750</v>
      </c>
      <c r="AE92" s="113">
        <f ca="1">AE83+AD84+AC85+AB86+AA87+Z88+Y89+X90</f>
        <v>1750</v>
      </c>
      <c r="AF92" s="113">
        <f t="shared" ref="AF92:AL92" ca="1" si="66">AF83+AE84+AD85+AC86+AB87+AA88+Z89+Y90+X91</f>
        <v>1875</v>
      </c>
      <c r="AG92" s="113">
        <f t="shared" ca="1" si="66"/>
        <v>2125</v>
      </c>
      <c r="AH92" s="113">
        <f t="shared" ca="1" si="66"/>
        <v>2250</v>
      </c>
      <c r="AI92" s="113">
        <f t="shared" ca="1" si="66"/>
        <v>2250</v>
      </c>
      <c r="AJ92" s="113">
        <f t="shared" ca="1" si="66"/>
        <v>2375</v>
      </c>
      <c r="AK92" s="113">
        <f t="shared" ca="1" si="66"/>
        <v>2625</v>
      </c>
      <c r="AL92" s="113">
        <f t="shared" ca="1" si="66"/>
        <v>2750</v>
      </c>
      <c r="AM92" s="113">
        <f t="shared" ref="AM92" ca="1" si="67">AM83+AL84+AK85+AJ86+AI87+AH88+AG89+AF90+AE91</f>
        <v>2750</v>
      </c>
      <c r="AN92" s="113">
        <f t="shared" ref="AN92" ca="1" si="68">AN83+AM84+AL85+AK86+AJ87+AI88+AH89+AG90+AF91</f>
        <v>2875</v>
      </c>
      <c r="AO92" s="113">
        <f t="shared" ref="AO92" ca="1" si="69">AO83+AN84+AM85+AL86+AK87+AJ88+AI89+AH90+AG91</f>
        <v>3125</v>
      </c>
      <c r="AP92" s="113">
        <f t="shared" ref="AP92" ca="1" si="70">AP83+AO84+AN85+AM86+AL87+AK88+AJ89+AI90+AH91</f>
        <v>3250</v>
      </c>
      <c r="AQ92" s="113">
        <f t="shared" ref="AQ92" ca="1" si="71">AQ83+AP84+AO85+AN86+AM87+AL88+AK89+AJ90+AI91</f>
        <v>3250</v>
      </c>
    </row>
    <row r="95" spans="1:43" ht="15" customHeight="1" x14ac:dyDescent="0.45">
      <c r="A95" s="46" t="s">
        <v>71</v>
      </c>
      <c r="B95" s="46" t="str">
        <f>INDEX('Program Inputs'!$B$9:$B$28,MATCH('Prem Earn'!A95,'Program Inputs'!$A$9:$A$28,0))</f>
        <v>Greenlight MGAs</v>
      </c>
      <c r="C95" s="46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W95" s="46" t="s">
        <v>71</v>
      </c>
      <c r="X95" s="46" t="str">
        <f>INDEX('Program Inputs'!$B$9:$B$28,MATCH('Prem Earn'!W95,'Program Inputs'!$A$9:$A$28,0))</f>
        <v>Greenlight MGAs</v>
      </c>
      <c r="Y95" s="46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</row>
    <row r="96" spans="1:43" ht="15" customHeight="1" x14ac:dyDescent="0.45">
      <c r="A96" s="67" t="s">
        <v>518</v>
      </c>
      <c r="B96" s="6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W96" s="67" t="s">
        <v>519</v>
      </c>
      <c r="X96" s="6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spans="1:43" ht="15" customHeight="1" x14ac:dyDescent="0.45">
      <c r="A97" s="67" t="s">
        <v>45</v>
      </c>
      <c r="B97" s="115">
        <f>INDEX('Program Inputs'!$N$8:$N$28,MATCH(A95,'Program Inputs'!$A$8:$A$28,0))</f>
        <v>12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W97" s="67" t="s">
        <v>45</v>
      </c>
      <c r="X97" s="115">
        <f>INDEX('Program Inputs'!$N$8:$N$28,MATCH(W95,'Program Inputs'!$A$8:$A$28,0))</f>
        <v>12</v>
      </c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</row>
    <row r="98" spans="1:43" ht="15" customHeight="1" x14ac:dyDescent="0.45">
      <c r="A98" s="110" t="s">
        <v>180</v>
      </c>
      <c r="B98" s="3" t="str">
        <f>'Program Qtrly'!D$6</f>
        <v>2026 Q2</v>
      </c>
      <c r="C98" s="3" t="str">
        <f>'Program Qtrly'!E$6</f>
        <v>2026 Q3</v>
      </c>
      <c r="D98" s="3" t="str">
        <f>'Program Qtrly'!F$6</f>
        <v>2026 Q4</v>
      </c>
      <c r="E98" s="3" t="str">
        <f>'Program Qtrly'!G$6</f>
        <v>2027 Q1</v>
      </c>
      <c r="F98" s="3" t="str">
        <f>'Program Qtrly'!H$6</f>
        <v>2027 Q2</v>
      </c>
      <c r="G98" s="3" t="str">
        <f>'Program Qtrly'!I$6</f>
        <v>2027 Q3</v>
      </c>
      <c r="H98" s="3" t="str">
        <f>'Program Qtrly'!J$6</f>
        <v>2027 Q4</v>
      </c>
      <c r="I98" s="3" t="str">
        <f>'Program Qtrly'!K$6</f>
        <v>2028 Q1</v>
      </c>
      <c r="J98" s="3" t="str">
        <f>'Program Qtrly'!L$6</f>
        <v>2028 Q2</v>
      </c>
      <c r="K98" s="3" t="str">
        <f>'Program Qtrly'!M$6</f>
        <v>2028 Q3</v>
      </c>
      <c r="L98" s="3" t="str">
        <f>'Program Qtrly'!N$6</f>
        <v>2028 Q4</v>
      </c>
      <c r="M98" s="3" t="str">
        <f>'Program Qtrly'!O$6</f>
        <v>2029 Q1</v>
      </c>
      <c r="N98" s="3" t="str">
        <f>'Program Qtrly'!P$6</f>
        <v>2029 Q2</v>
      </c>
      <c r="O98" s="3" t="str">
        <f>'Program Qtrly'!Q$6</f>
        <v>2029 Q3</v>
      </c>
      <c r="P98" s="3" t="str">
        <f>'Program Qtrly'!R$6</f>
        <v>2029 Q4</v>
      </c>
      <c r="Q98" s="3" t="str">
        <f>'Program Qtrly'!S$6</f>
        <v>2030 Q1</v>
      </c>
      <c r="R98" s="3" t="str">
        <f>'Program Qtrly'!T$6</f>
        <v>2030 Q2</v>
      </c>
      <c r="S98" s="3" t="str">
        <f>'Program Qtrly'!U$6</f>
        <v>2030 Q3</v>
      </c>
      <c r="T98" s="3" t="str">
        <f>'Program Qtrly'!V$6</f>
        <v>2030 Q4</v>
      </c>
      <c r="U98" s="3" t="str">
        <f>'Program Qtrly'!W$6</f>
        <v>2031 Q1</v>
      </c>
      <c r="W98" s="110" t="s">
        <v>180</v>
      </c>
      <c r="X98" s="3" t="str">
        <f>'Program Qtrly'!D$6</f>
        <v>2026 Q2</v>
      </c>
      <c r="Y98" s="3" t="str">
        <f>'Program Qtrly'!E$6</f>
        <v>2026 Q3</v>
      </c>
      <c r="Z98" s="3" t="str">
        <f>'Program Qtrly'!F$6</f>
        <v>2026 Q4</v>
      </c>
      <c r="AA98" s="3" t="str">
        <f>'Program Qtrly'!G$6</f>
        <v>2027 Q1</v>
      </c>
      <c r="AB98" s="3" t="str">
        <f>'Program Qtrly'!H$6</f>
        <v>2027 Q2</v>
      </c>
      <c r="AC98" s="3" t="str">
        <f>'Program Qtrly'!I$6</f>
        <v>2027 Q3</v>
      </c>
      <c r="AD98" s="3" t="str">
        <f>'Program Qtrly'!J$6</f>
        <v>2027 Q4</v>
      </c>
      <c r="AE98" s="3" t="str">
        <f>'Program Qtrly'!K$6</f>
        <v>2028 Q1</v>
      </c>
      <c r="AF98" s="3" t="str">
        <f>'Program Qtrly'!L$6</f>
        <v>2028 Q2</v>
      </c>
      <c r="AG98" s="3" t="str">
        <f>'Program Qtrly'!M$6</f>
        <v>2028 Q3</v>
      </c>
      <c r="AH98" s="3" t="str">
        <f>'Program Qtrly'!N$6</f>
        <v>2028 Q4</v>
      </c>
      <c r="AI98" s="3" t="str">
        <f>'Program Qtrly'!O$6</f>
        <v>2029 Q1</v>
      </c>
      <c r="AJ98" s="3" t="str">
        <f>'Program Qtrly'!P$6</f>
        <v>2029 Q2</v>
      </c>
      <c r="AK98" s="3" t="str">
        <f>'Program Qtrly'!Q$6</f>
        <v>2029 Q3</v>
      </c>
      <c r="AL98" s="3" t="str">
        <f>'Program Qtrly'!R$6</f>
        <v>2029 Q4</v>
      </c>
      <c r="AM98" s="3" t="str">
        <f>'Program Qtrly'!S$6</f>
        <v>2030 Q1</v>
      </c>
      <c r="AN98" s="3" t="str">
        <f>'Program Qtrly'!T$6</f>
        <v>2030 Q2</v>
      </c>
      <c r="AO98" s="3" t="str">
        <f>'Program Qtrly'!U$6</f>
        <v>2030 Q3</v>
      </c>
      <c r="AP98" s="3" t="str">
        <f>'Program Qtrly'!V$6</f>
        <v>2030 Q4</v>
      </c>
      <c r="AQ98" s="3" t="str">
        <f>'Program Qtrly'!W$6</f>
        <v>2031 Q1</v>
      </c>
    </row>
    <row r="99" spans="1:43" ht="15" customHeight="1" x14ac:dyDescent="0.45">
      <c r="A99" s="63">
        <v>3</v>
      </c>
      <c r="B99" s="116">
        <f ca="1">IFERROR('Program Qtrly'!D$95*OFFSET('Prem Earn'!$A$5,MATCH($B$97,'Prem Earn'!$A$6:$A$12,0),MATCH($A99,'Prem Earn'!$B$5:$J$5,0)),0)</f>
        <v>31.249999999999993</v>
      </c>
      <c r="C99" s="116">
        <f ca="1">IFERROR('Program Qtrly'!E$95*OFFSET('Prem Earn'!$A$5,MATCH($B$97,'Prem Earn'!$A$6:$A$12,0),MATCH($A99,'Prem Earn'!$B$5:$J$5,0)),0)</f>
        <v>31.249999999999993</v>
      </c>
      <c r="D99" s="116">
        <f ca="1">IFERROR('Program Qtrly'!F$95*OFFSET('Prem Earn'!$A$5,MATCH($B$97,'Prem Earn'!$A$6:$A$12,0),MATCH($A99,'Prem Earn'!$B$5:$J$5,0)),0)</f>
        <v>31.249999999999993</v>
      </c>
      <c r="E99" s="116">
        <f ca="1">IFERROR('Program Qtrly'!G$95*OFFSET('Prem Earn'!$A$5,MATCH($B$97,'Prem Earn'!$A$6:$A$12,0),MATCH($A99,'Prem Earn'!$B$5:$J$5,0)),0)</f>
        <v>31.249999999999993</v>
      </c>
      <c r="F99" s="116">
        <f ca="1">IFERROR('Program Qtrly'!H$95*OFFSET('Prem Earn'!$A$5,MATCH($B$97,'Prem Earn'!$A$6:$A$12,0),MATCH($A99,'Prem Earn'!$B$5:$J$5,0)),0)</f>
        <v>62.499999999999986</v>
      </c>
      <c r="G99" s="116">
        <f ca="1">IFERROR('Program Qtrly'!I$95*OFFSET('Prem Earn'!$A$5,MATCH($B$97,'Prem Earn'!$A$6:$A$12,0),MATCH($A99,'Prem Earn'!$B$5:$J$5,0)),0)</f>
        <v>62.499999999999986</v>
      </c>
      <c r="H99" s="116">
        <f ca="1">IFERROR('Program Qtrly'!J$95*OFFSET('Prem Earn'!$A$5,MATCH($B$97,'Prem Earn'!$A$6:$A$12,0),MATCH($A99,'Prem Earn'!$B$5:$J$5,0)),0)</f>
        <v>62.499999999999986</v>
      </c>
      <c r="I99" s="116">
        <f ca="1">IFERROR('Program Qtrly'!K$95*OFFSET('Prem Earn'!$A$5,MATCH($B$97,'Prem Earn'!$A$6:$A$12,0),MATCH($A99,'Prem Earn'!$B$5:$J$5,0)),0)</f>
        <v>62.499999999999986</v>
      </c>
      <c r="J99" s="116">
        <f ca="1">IFERROR('Program Qtrly'!L$95*OFFSET('Prem Earn'!$A$5,MATCH($B$97,'Prem Earn'!$A$6:$A$12,0),MATCH($A99,'Prem Earn'!$B$5:$J$5,0)),0)</f>
        <v>124.99999999999997</v>
      </c>
      <c r="K99" s="116">
        <f ca="1">IFERROR('Program Qtrly'!M$95*OFFSET('Prem Earn'!$A$5,MATCH($B$97,'Prem Earn'!$A$6:$A$12,0),MATCH($A99,'Prem Earn'!$B$5:$J$5,0)),0)</f>
        <v>124.99999999999997</v>
      </c>
      <c r="L99" s="116">
        <f ca="1">IFERROR('Program Qtrly'!N$95*OFFSET('Prem Earn'!$A$5,MATCH($B$97,'Prem Earn'!$A$6:$A$12,0),MATCH($A99,'Prem Earn'!$B$5:$J$5,0)),0)</f>
        <v>124.99999999999997</v>
      </c>
      <c r="M99" s="116">
        <f ca="1">IFERROR('Program Qtrly'!O$95*OFFSET('Prem Earn'!$A$5,MATCH($B$97,'Prem Earn'!$A$6:$A$12,0),MATCH($A99,'Prem Earn'!$B$5:$J$5,0)),0)</f>
        <v>124.99999999999997</v>
      </c>
      <c r="N99" s="116">
        <f ca="1">IFERROR('Program Qtrly'!P$95*OFFSET('Prem Earn'!$A$5,MATCH($B$97,'Prem Earn'!$A$6:$A$12,0),MATCH($A99,'Prem Earn'!$B$5:$J$5,0)),0)</f>
        <v>187.49999999999997</v>
      </c>
      <c r="O99" s="116">
        <f ca="1">IFERROR('Program Qtrly'!Q$95*OFFSET('Prem Earn'!$A$5,MATCH($B$97,'Prem Earn'!$A$6:$A$12,0),MATCH($A99,'Prem Earn'!$B$5:$J$5,0)),0)</f>
        <v>187.49999999999997</v>
      </c>
      <c r="P99" s="116">
        <f ca="1">IFERROR('Program Qtrly'!R$95*OFFSET('Prem Earn'!$A$5,MATCH($B$97,'Prem Earn'!$A$6:$A$12,0),MATCH($A99,'Prem Earn'!$B$5:$J$5,0)),0)</f>
        <v>187.49999999999997</v>
      </c>
      <c r="Q99" s="116">
        <f ca="1">IFERROR('Program Qtrly'!S$95*OFFSET('Prem Earn'!$A$5,MATCH($B$97,'Prem Earn'!$A$6:$A$12,0),MATCH($A99,'Prem Earn'!$B$5:$J$5,0)),0)</f>
        <v>187.49999999999997</v>
      </c>
      <c r="R99" s="116">
        <f ca="1">IFERROR('Program Qtrly'!T$95*OFFSET('Prem Earn'!$A$5,MATCH($B$97,'Prem Earn'!$A$6:$A$12,0),MATCH($A99,'Prem Earn'!$B$5:$J$5,0)),0)</f>
        <v>249.99999999999994</v>
      </c>
      <c r="S99" s="116">
        <f ca="1">IFERROR('Program Qtrly'!U$95*OFFSET('Prem Earn'!$A$5,MATCH($B$97,'Prem Earn'!$A$6:$A$12,0),MATCH($A99,'Prem Earn'!$B$5:$J$5,0)),0)</f>
        <v>249.99999999999994</v>
      </c>
      <c r="T99" s="116">
        <f ca="1">IFERROR('Program Qtrly'!V$95*OFFSET('Prem Earn'!$A$5,MATCH($B$97,'Prem Earn'!$A$6:$A$12,0),MATCH($A99,'Prem Earn'!$B$5:$J$5,0)),0)</f>
        <v>249.99999999999994</v>
      </c>
      <c r="U99" s="116">
        <f ca="1">IFERROR('Program Qtrly'!W$95*OFFSET('Prem Earn'!$A$5,MATCH($B$97,'Prem Earn'!$A$6:$A$12,0),MATCH($A99,'Prem Earn'!$B$5:$J$5,0)),0)</f>
        <v>249.99999999999994</v>
      </c>
      <c r="W99" s="63">
        <v>3</v>
      </c>
      <c r="X99" s="116">
        <f ca="1">IFERROR('Program Qtrly'!D$87*OFFSET('Prem Earn'!$A$5,MATCH($B$97,'Prem Earn'!$A$6:$A$12,0),MATCH($A99,'Prem Earn'!$B$5:$J$5,0)),0)</f>
        <v>312.5</v>
      </c>
      <c r="Y99" s="116">
        <f ca="1">IFERROR('Program Qtrly'!E$87*OFFSET('Prem Earn'!$A$5,MATCH($B$97,'Prem Earn'!$A$6:$A$12,0),MATCH($A99,'Prem Earn'!$B$5:$J$5,0)),0)</f>
        <v>312.5</v>
      </c>
      <c r="Z99" s="116">
        <f ca="1">IFERROR('Program Qtrly'!F$87*OFFSET('Prem Earn'!$A$5,MATCH($B$97,'Prem Earn'!$A$6:$A$12,0),MATCH($A99,'Prem Earn'!$B$5:$J$5,0)),0)</f>
        <v>312.5</v>
      </c>
      <c r="AA99" s="116">
        <f ca="1">IFERROR('Program Qtrly'!G$87*OFFSET('Prem Earn'!$A$5,MATCH($B$97,'Prem Earn'!$A$6:$A$12,0),MATCH($A99,'Prem Earn'!$B$5:$J$5,0)),0)</f>
        <v>312.5</v>
      </c>
      <c r="AB99" s="116">
        <f ca="1">IFERROR('Program Qtrly'!H$87*OFFSET('Prem Earn'!$A$5,MATCH($B$97,'Prem Earn'!$A$6:$A$12,0),MATCH($A99,'Prem Earn'!$B$5:$J$5,0)),0)</f>
        <v>625</v>
      </c>
      <c r="AC99" s="116">
        <f ca="1">IFERROR('Program Qtrly'!I$87*OFFSET('Prem Earn'!$A$5,MATCH($B$97,'Prem Earn'!$A$6:$A$12,0),MATCH($A99,'Prem Earn'!$B$5:$J$5,0)),0)</f>
        <v>625</v>
      </c>
      <c r="AD99" s="116">
        <f ca="1">IFERROR('Program Qtrly'!J$87*OFFSET('Prem Earn'!$A$5,MATCH($B$97,'Prem Earn'!$A$6:$A$12,0),MATCH($A99,'Prem Earn'!$B$5:$J$5,0)),0)</f>
        <v>625</v>
      </c>
      <c r="AE99" s="116">
        <f ca="1">IFERROR('Program Qtrly'!K$87*OFFSET('Prem Earn'!$A$5,MATCH($B$97,'Prem Earn'!$A$6:$A$12,0),MATCH($A99,'Prem Earn'!$B$5:$J$5,0)),0)</f>
        <v>625</v>
      </c>
      <c r="AF99" s="116">
        <f ca="1">IFERROR('Program Qtrly'!L$87*OFFSET('Prem Earn'!$A$5,MATCH($B$97,'Prem Earn'!$A$6:$A$12,0),MATCH($A99,'Prem Earn'!$B$5:$J$5,0)),0)</f>
        <v>1250</v>
      </c>
      <c r="AG99" s="116">
        <f ca="1">IFERROR('Program Qtrly'!M$87*OFFSET('Prem Earn'!$A$5,MATCH($B$97,'Prem Earn'!$A$6:$A$12,0),MATCH($A99,'Prem Earn'!$B$5:$J$5,0)),0)</f>
        <v>1250</v>
      </c>
      <c r="AH99" s="116">
        <f ca="1">IFERROR('Program Qtrly'!N$87*OFFSET('Prem Earn'!$A$5,MATCH($B$97,'Prem Earn'!$A$6:$A$12,0),MATCH($A99,'Prem Earn'!$B$5:$J$5,0)),0)</f>
        <v>1250</v>
      </c>
      <c r="AI99" s="116">
        <f ca="1">IFERROR('Program Qtrly'!O$87*OFFSET('Prem Earn'!$A$5,MATCH($B$97,'Prem Earn'!$A$6:$A$12,0),MATCH($A99,'Prem Earn'!$B$5:$J$5,0)),0)</f>
        <v>1250</v>
      </c>
      <c r="AJ99" s="116">
        <f ca="1">IFERROR('Program Qtrly'!P$87*OFFSET('Prem Earn'!$A$5,MATCH($B$97,'Prem Earn'!$A$6:$A$12,0),MATCH($A99,'Prem Earn'!$B$5:$J$5,0)),0)</f>
        <v>1875</v>
      </c>
      <c r="AK99" s="116">
        <f ca="1">IFERROR('Program Qtrly'!Q$87*OFFSET('Prem Earn'!$A$5,MATCH($B$97,'Prem Earn'!$A$6:$A$12,0),MATCH($A99,'Prem Earn'!$B$5:$J$5,0)),0)</f>
        <v>1875</v>
      </c>
      <c r="AL99" s="116">
        <f ca="1">IFERROR('Program Qtrly'!R$87*OFFSET('Prem Earn'!$A$5,MATCH($B$97,'Prem Earn'!$A$6:$A$12,0),MATCH($A99,'Prem Earn'!$B$5:$J$5,0)),0)</f>
        <v>1875</v>
      </c>
      <c r="AM99" s="116">
        <f ca="1">IFERROR('Program Qtrly'!S$87*OFFSET('Prem Earn'!$A$5,MATCH($B$97,'Prem Earn'!$A$6:$A$12,0),MATCH($A99,'Prem Earn'!$B$5:$J$5,0)),0)</f>
        <v>1875</v>
      </c>
      <c r="AN99" s="116">
        <f ca="1">IFERROR('Program Qtrly'!T$87*OFFSET('Prem Earn'!$A$5,MATCH($B$97,'Prem Earn'!$A$6:$A$12,0),MATCH($A99,'Prem Earn'!$B$5:$J$5,0)),0)</f>
        <v>2500</v>
      </c>
      <c r="AO99" s="116">
        <f ca="1">IFERROR('Program Qtrly'!U$87*OFFSET('Prem Earn'!$A$5,MATCH($B$97,'Prem Earn'!$A$6:$A$12,0),MATCH($A99,'Prem Earn'!$B$5:$J$5,0)),0)</f>
        <v>2500</v>
      </c>
      <c r="AP99" s="116">
        <f ca="1">IFERROR('Program Qtrly'!V$87*OFFSET('Prem Earn'!$A$5,MATCH($B$97,'Prem Earn'!$A$6:$A$12,0),MATCH($A99,'Prem Earn'!$B$5:$J$5,0)),0)</f>
        <v>2500</v>
      </c>
      <c r="AQ99" s="116">
        <f ca="1">IFERROR('Program Qtrly'!W$87*OFFSET('Prem Earn'!$A$5,MATCH($B$97,'Prem Earn'!$A$6:$A$12,0),MATCH($A99,'Prem Earn'!$B$5:$J$5,0)),0)</f>
        <v>2500</v>
      </c>
    </row>
    <row r="100" spans="1:43" ht="15" customHeight="1" x14ac:dyDescent="0.45">
      <c r="A100" s="63">
        <f t="shared" ref="A100:A107" si="72">A99+3</f>
        <v>6</v>
      </c>
      <c r="B100" s="116">
        <f ca="1">IFERROR('Program Qtrly'!D$95*OFFSET('Prem Earn'!$A$5,MATCH($B$97,'Prem Earn'!$A$6:$A$12,0),MATCH($A100,'Prem Earn'!$B$5:$J$5,0)),0)</f>
        <v>62.499999999999986</v>
      </c>
      <c r="C100" s="116">
        <f ca="1">IFERROR('Program Qtrly'!E$95*OFFSET('Prem Earn'!$A$5,MATCH($B$97,'Prem Earn'!$A$6:$A$12,0),MATCH($A100,'Prem Earn'!$B$5:$J$5,0)),0)</f>
        <v>62.499999999999986</v>
      </c>
      <c r="D100" s="116">
        <f ca="1">IFERROR('Program Qtrly'!F$95*OFFSET('Prem Earn'!$A$5,MATCH($B$97,'Prem Earn'!$A$6:$A$12,0),MATCH($A100,'Prem Earn'!$B$5:$J$5,0)),0)</f>
        <v>62.499999999999986</v>
      </c>
      <c r="E100" s="116">
        <f ca="1">IFERROR('Program Qtrly'!G$95*OFFSET('Prem Earn'!$A$5,MATCH($B$97,'Prem Earn'!$A$6:$A$12,0),MATCH($A100,'Prem Earn'!$B$5:$J$5,0)),0)</f>
        <v>62.499999999999986</v>
      </c>
      <c r="F100" s="116">
        <f ca="1">IFERROR('Program Qtrly'!H$95*OFFSET('Prem Earn'!$A$5,MATCH($B$97,'Prem Earn'!$A$6:$A$12,0),MATCH($A100,'Prem Earn'!$B$5:$J$5,0)),0)</f>
        <v>124.99999999999997</v>
      </c>
      <c r="G100" s="116">
        <f ca="1">IFERROR('Program Qtrly'!I$95*OFFSET('Prem Earn'!$A$5,MATCH($B$97,'Prem Earn'!$A$6:$A$12,0),MATCH($A100,'Prem Earn'!$B$5:$J$5,0)),0)</f>
        <v>124.99999999999997</v>
      </c>
      <c r="H100" s="116">
        <f ca="1">IFERROR('Program Qtrly'!J$95*OFFSET('Prem Earn'!$A$5,MATCH($B$97,'Prem Earn'!$A$6:$A$12,0),MATCH($A100,'Prem Earn'!$B$5:$J$5,0)),0)</f>
        <v>124.99999999999997</v>
      </c>
      <c r="I100" s="116">
        <f ca="1">IFERROR('Program Qtrly'!K$95*OFFSET('Prem Earn'!$A$5,MATCH($B$97,'Prem Earn'!$A$6:$A$12,0),MATCH($A100,'Prem Earn'!$B$5:$J$5,0)),0)</f>
        <v>124.99999999999997</v>
      </c>
      <c r="J100" s="116">
        <f ca="1">IFERROR('Program Qtrly'!L$95*OFFSET('Prem Earn'!$A$5,MATCH($B$97,'Prem Earn'!$A$6:$A$12,0),MATCH($A100,'Prem Earn'!$B$5:$J$5,0)),0)</f>
        <v>249.99999999999994</v>
      </c>
      <c r="K100" s="116">
        <f ca="1">IFERROR('Program Qtrly'!M$95*OFFSET('Prem Earn'!$A$5,MATCH($B$97,'Prem Earn'!$A$6:$A$12,0),MATCH($A100,'Prem Earn'!$B$5:$J$5,0)),0)</f>
        <v>249.99999999999994</v>
      </c>
      <c r="L100" s="116">
        <f ca="1">IFERROR('Program Qtrly'!N$95*OFFSET('Prem Earn'!$A$5,MATCH($B$97,'Prem Earn'!$A$6:$A$12,0),MATCH($A100,'Prem Earn'!$B$5:$J$5,0)),0)</f>
        <v>249.99999999999994</v>
      </c>
      <c r="M100" s="116">
        <f ca="1">IFERROR('Program Qtrly'!O$95*OFFSET('Prem Earn'!$A$5,MATCH($B$97,'Prem Earn'!$A$6:$A$12,0),MATCH($A100,'Prem Earn'!$B$5:$J$5,0)),0)</f>
        <v>249.99999999999994</v>
      </c>
      <c r="N100" s="116">
        <f ca="1">IFERROR('Program Qtrly'!P$95*OFFSET('Prem Earn'!$A$5,MATCH($B$97,'Prem Earn'!$A$6:$A$12,0),MATCH($A100,'Prem Earn'!$B$5:$J$5,0)),0)</f>
        <v>374.99999999999994</v>
      </c>
      <c r="O100" s="116">
        <f ca="1">IFERROR('Program Qtrly'!Q$95*OFFSET('Prem Earn'!$A$5,MATCH($B$97,'Prem Earn'!$A$6:$A$12,0),MATCH($A100,'Prem Earn'!$B$5:$J$5,0)),0)</f>
        <v>374.99999999999994</v>
      </c>
      <c r="P100" s="116">
        <f ca="1">IFERROR('Program Qtrly'!R$95*OFFSET('Prem Earn'!$A$5,MATCH($B$97,'Prem Earn'!$A$6:$A$12,0),MATCH($A100,'Prem Earn'!$B$5:$J$5,0)),0)</f>
        <v>374.99999999999994</v>
      </c>
      <c r="Q100" s="116">
        <f ca="1">IFERROR('Program Qtrly'!S$95*OFFSET('Prem Earn'!$A$5,MATCH($B$97,'Prem Earn'!$A$6:$A$12,0),MATCH($A100,'Prem Earn'!$B$5:$J$5,0)),0)</f>
        <v>374.99999999999994</v>
      </c>
      <c r="R100" s="116">
        <f ca="1">IFERROR('Program Qtrly'!T$95*OFFSET('Prem Earn'!$A$5,MATCH($B$97,'Prem Earn'!$A$6:$A$12,0),MATCH($A100,'Prem Earn'!$B$5:$J$5,0)),0)</f>
        <v>499.99999999999989</v>
      </c>
      <c r="S100" s="116">
        <f ca="1">IFERROR('Program Qtrly'!U$95*OFFSET('Prem Earn'!$A$5,MATCH($B$97,'Prem Earn'!$A$6:$A$12,0),MATCH($A100,'Prem Earn'!$B$5:$J$5,0)),0)</f>
        <v>499.99999999999989</v>
      </c>
      <c r="T100" s="116">
        <f ca="1">IFERROR('Program Qtrly'!V$95*OFFSET('Prem Earn'!$A$5,MATCH($B$97,'Prem Earn'!$A$6:$A$12,0),MATCH($A100,'Prem Earn'!$B$5:$J$5,0)),0)</f>
        <v>499.99999999999989</v>
      </c>
      <c r="U100" s="116">
        <f ca="1">IFERROR('Program Qtrly'!W$95*OFFSET('Prem Earn'!$A$5,MATCH($B$97,'Prem Earn'!$A$6:$A$12,0),MATCH($A100,'Prem Earn'!$B$5:$J$5,0)),0)</f>
        <v>499.99999999999989</v>
      </c>
      <c r="W100" s="63">
        <f t="shared" ref="W100:W107" si="73">W99+3</f>
        <v>6</v>
      </c>
      <c r="X100" s="116">
        <f ca="1">IFERROR('Program Qtrly'!D$87*OFFSET('Prem Earn'!$A$5,MATCH($B$97,'Prem Earn'!$A$6:$A$12,0),MATCH($A100,'Prem Earn'!$B$5:$J$5,0)),0)</f>
        <v>625</v>
      </c>
      <c r="Y100" s="116">
        <f ca="1">IFERROR('Program Qtrly'!E$87*OFFSET('Prem Earn'!$A$5,MATCH($B$97,'Prem Earn'!$A$6:$A$12,0),MATCH($A100,'Prem Earn'!$B$5:$J$5,0)),0)</f>
        <v>625</v>
      </c>
      <c r="Z100" s="116">
        <f ca="1">IFERROR('Program Qtrly'!F$87*OFFSET('Prem Earn'!$A$5,MATCH($B$97,'Prem Earn'!$A$6:$A$12,0),MATCH($A100,'Prem Earn'!$B$5:$J$5,0)),0)</f>
        <v>625</v>
      </c>
      <c r="AA100" s="116">
        <f ca="1">IFERROR('Program Qtrly'!G$87*OFFSET('Prem Earn'!$A$5,MATCH($B$97,'Prem Earn'!$A$6:$A$12,0),MATCH($A100,'Prem Earn'!$B$5:$J$5,0)),0)</f>
        <v>625</v>
      </c>
      <c r="AB100" s="116">
        <f ca="1">IFERROR('Program Qtrly'!H$87*OFFSET('Prem Earn'!$A$5,MATCH($B$97,'Prem Earn'!$A$6:$A$12,0),MATCH($A100,'Prem Earn'!$B$5:$J$5,0)),0)</f>
        <v>1250</v>
      </c>
      <c r="AC100" s="116">
        <f ca="1">IFERROR('Program Qtrly'!I$87*OFFSET('Prem Earn'!$A$5,MATCH($B$97,'Prem Earn'!$A$6:$A$12,0),MATCH($A100,'Prem Earn'!$B$5:$J$5,0)),0)</f>
        <v>1250</v>
      </c>
      <c r="AD100" s="116">
        <f ca="1">IFERROR('Program Qtrly'!J$87*OFFSET('Prem Earn'!$A$5,MATCH($B$97,'Prem Earn'!$A$6:$A$12,0),MATCH($A100,'Prem Earn'!$B$5:$J$5,0)),0)</f>
        <v>1250</v>
      </c>
      <c r="AE100" s="116">
        <f ca="1">IFERROR('Program Qtrly'!K$87*OFFSET('Prem Earn'!$A$5,MATCH($B$97,'Prem Earn'!$A$6:$A$12,0),MATCH($A100,'Prem Earn'!$B$5:$J$5,0)),0)</f>
        <v>1250</v>
      </c>
      <c r="AF100" s="116">
        <f ca="1">IFERROR('Program Qtrly'!L$87*OFFSET('Prem Earn'!$A$5,MATCH($B$97,'Prem Earn'!$A$6:$A$12,0),MATCH($A100,'Prem Earn'!$B$5:$J$5,0)),0)</f>
        <v>2500</v>
      </c>
      <c r="AG100" s="116">
        <f ca="1">IFERROR('Program Qtrly'!M$87*OFFSET('Prem Earn'!$A$5,MATCH($B$97,'Prem Earn'!$A$6:$A$12,0),MATCH($A100,'Prem Earn'!$B$5:$J$5,0)),0)</f>
        <v>2500</v>
      </c>
      <c r="AH100" s="116">
        <f ca="1">IFERROR('Program Qtrly'!N$87*OFFSET('Prem Earn'!$A$5,MATCH($B$97,'Prem Earn'!$A$6:$A$12,0),MATCH($A100,'Prem Earn'!$B$5:$J$5,0)),0)</f>
        <v>2500</v>
      </c>
      <c r="AI100" s="116">
        <f ca="1">IFERROR('Program Qtrly'!O$87*OFFSET('Prem Earn'!$A$5,MATCH($B$97,'Prem Earn'!$A$6:$A$12,0),MATCH($A100,'Prem Earn'!$B$5:$J$5,0)),0)</f>
        <v>2500</v>
      </c>
      <c r="AJ100" s="116">
        <f ca="1">IFERROR('Program Qtrly'!P$87*OFFSET('Prem Earn'!$A$5,MATCH($B$97,'Prem Earn'!$A$6:$A$12,0),MATCH($A100,'Prem Earn'!$B$5:$J$5,0)),0)</f>
        <v>3750</v>
      </c>
      <c r="AK100" s="116">
        <f ca="1">IFERROR('Program Qtrly'!Q$87*OFFSET('Prem Earn'!$A$5,MATCH($B$97,'Prem Earn'!$A$6:$A$12,0),MATCH($A100,'Prem Earn'!$B$5:$J$5,0)),0)</f>
        <v>3750</v>
      </c>
      <c r="AL100" s="116">
        <f ca="1">IFERROR('Program Qtrly'!R$87*OFFSET('Prem Earn'!$A$5,MATCH($B$97,'Prem Earn'!$A$6:$A$12,0),MATCH($A100,'Prem Earn'!$B$5:$J$5,0)),0)</f>
        <v>3750</v>
      </c>
      <c r="AM100" s="116">
        <f ca="1">IFERROR('Program Qtrly'!S$87*OFFSET('Prem Earn'!$A$5,MATCH($B$97,'Prem Earn'!$A$6:$A$12,0),MATCH($A100,'Prem Earn'!$B$5:$J$5,0)),0)</f>
        <v>3750</v>
      </c>
      <c r="AN100" s="116">
        <f ca="1">IFERROR('Program Qtrly'!T$87*OFFSET('Prem Earn'!$A$5,MATCH($B$97,'Prem Earn'!$A$6:$A$12,0),MATCH($A100,'Prem Earn'!$B$5:$J$5,0)),0)</f>
        <v>5000</v>
      </c>
      <c r="AO100" s="116">
        <f ca="1">IFERROR('Program Qtrly'!U$87*OFFSET('Prem Earn'!$A$5,MATCH($B$97,'Prem Earn'!$A$6:$A$12,0),MATCH($A100,'Prem Earn'!$B$5:$J$5,0)),0)</f>
        <v>5000</v>
      </c>
      <c r="AP100" s="116">
        <f ca="1">IFERROR('Program Qtrly'!V$87*OFFSET('Prem Earn'!$A$5,MATCH($B$97,'Prem Earn'!$A$6:$A$12,0),MATCH($A100,'Prem Earn'!$B$5:$J$5,0)),0)</f>
        <v>5000</v>
      </c>
      <c r="AQ100" s="116">
        <f ca="1">IFERROR('Program Qtrly'!W$87*OFFSET('Prem Earn'!$A$5,MATCH($B$97,'Prem Earn'!$A$6:$A$12,0),MATCH($A100,'Prem Earn'!$B$5:$J$5,0)),0)</f>
        <v>5000</v>
      </c>
    </row>
    <row r="101" spans="1:43" ht="15" customHeight="1" x14ac:dyDescent="0.45">
      <c r="A101" s="63">
        <f t="shared" si="72"/>
        <v>9</v>
      </c>
      <c r="B101" s="116">
        <f ca="1">IFERROR('Program Qtrly'!D$95*OFFSET('Prem Earn'!$A$5,MATCH($B$97,'Prem Earn'!$A$6:$A$12,0),MATCH($A101,'Prem Earn'!$B$5:$J$5,0)),0)</f>
        <v>62.499999999999986</v>
      </c>
      <c r="C101" s="116">
        <f ca="1">IFERROR('Program Qtrly'!E$95*OFFSET('Prem Earn'!$A$5,MATCH($B$97,'Prem Earn'!$A$6:$A$12,0),MATCH($A101,'Prem Earn'!$B$5:$J$5,0)),0)</f>
        <v>62.499999999999986</v>
      </c>
      <c r="D101" s="116">
        <f ca="1">IFERROR('Program Qtrly'!F$95*OFFSET('Prem Earn'!$A$5,MATCH($B$97,'Prem Earn'!$A$6:$A$12,0),MATCH($A101,'Prem Earn'!$B$5:$J$5,0)),0)</f>
        <v>62.499999999999986</v>
      </c>
      <c r="E101" s="116">
        <f ca="1">IFERROR('Program Qtrly'!G$95*OFFSET('Prem Earn'!$A$5,MATCH($B$97,'Prem Earn'!$A$6:$A$12,0),MATCH($A101,'Prem Earn'!$B$5:$J$5,0)),0)</f>
        <v>62.499999999999986</v>
      </c>
      <c r="F101" s="116">
        <f ca="1">IFERROR('Program Qtrly'!H$95*OFFSET('Prem Earn'!$A$5,MATCH($B$97,'Prem Earn'!$A$6:$A$12,0),MATCH($A101,'Prem Earn'!$B$5:$J$5,0)),0)</f>
        <v>124.99999999999997</v>
      </c>
      <c r="G101" s="116">
        <f ca="1">IFERROR('Program Qtrly'!I$95*OFFSET('Prem Earn'!$A$5,MATCH($B$97,'Prem Earn'!$A$6:$A$12,0),MATCH($A101,'Prem Earn'!$B$5:$J$5,0)),0)</f>
        <v>124.99999999999997</v>
      </c>
      <c r="H101" s="116">
        <f ca="1">IFERROR('Program Qtrly'!J$95*OFFSET('Prem Earn'!$A$5,MATCH($B$97,'Prem Earn'!$A$6:$A$12,0),MATCH($A101,'Prem Earn'!$B$5:$J$5,0)),0)</f>
        <v>124.99999999999997</v>
      </c>
      <c r="I101" s="116">
        <f ca="1">IFERROR('Program Qtrly'!K$95*OFFSET('Prem Earn'!$A$5,MATCH($B$97,'Prem Earn'!$A$6:$A$12,0),MATCH($A101,'Prem Earn'!$B$5:$J$5,0)),0)</f>
        <v>124.99999999999997</v>
      </c>
      <c r="J101" s="116">
        <f ca="1">IFERROR('Program Qtrly'!L$95*OFFSET('Prem Earn'!$A$5,MATCH($B$97,'Prem Earn'!$A$6:$A$12,0),MATCH($A101,'Prem Earn'!$B$5:$J$5,0)),0)</f>
        <v>249.99999999999994</v>
      </c>
      <c r="K101" s="116">
        <f ca="1">IFERROR('Program Qtrly'!M$95*OFFSET('Prem Earn'!$A$5,MATCH($B$97,'Prem Earn'!$A$6:$A$12,0),MATCH($A101,'Prem Earn'!$B$5:$J$5,0)),0)</f>
        <v>249.99999999999994</v>
      </c>
      <c r="L101" s="116">
        <f ca="1">IFERROR('Program Qtrly'!N$95*OFFSET('Prem Earn'!$A$5,MATCH($B$97,'Prem Earn'!$A$6:$A$12,0),MATCH($A101,'Prem Earn'!$B$5:$J$5,0)),0)</f>
        <v>249.99999999999994</v>
      </c>
      <c r="M101" s="116">
        <f ca="1">IFERROR('Program Qtrly'!O$95*OFFSET('Prem Earn'!$A$5,MATCH($B$97,'Prem Earn'!$A$6:$A$12,0),MATCH($A101,'Prem Earn'!$B$5:$J$5,0)),0)</f>
        <v>249.99999999999994</v>
      </c>
      <c r="N101" s="116">
        <f ca="1">IFERROR('Program Qtrly'!P$95*OFFSET('Prem Earn'!$A$5,MATCH($B$97,'Prem Earn'!$A$6:$A$12,0),MATCH($A101,'Prem Earn'!$B$5:$J$5,0)),0)</f>
        <v>374.99999999999994</v>
      </c>
      <c r="O101" s="116">
        <f ca="1">IFERROR('Program Qtrly'!Q$95*OFFSET('Prem Earn'!$A$5,MATCH($B$97,'Prem Earn'!$A$6:$A$12,0),MATCH($A101,'Prem Earn'!$B$5:$J$5,0)),0)</f>
        <v>374.99999999999994</v>
      </c>
      <c r="P101" s="116">
        <f ca="1">IFERROR('Program Qtrly'!R$95*OFFSET('Prem Earn'!$A$5,MATCH($B$97,'Prem Earn'!$A$6:$A$12,0),MATCH($A101,'Prem Earn'!$B$5:$J$5,0)),0)</f>
        <v>374.99999999999994</v>
      </c>
      <c r="Q101" s="116">
        <f ca="1">IFERROR('Program Qtrly'!S$95*OFFSET('Prem Earn'!$A$5,MATCH($B$97,'Prem Earn'!$A$6:$A$12,0),MATCH($A101,'Prem Earn'!$B$5:$J$5,0)),0)</f>
        <v>374.99999999999994</v>
      </c>
      <c r="R101" s="116">
        <f ca="1">IFERROR('Program Qtrly'!T$95*OFFSET('Prem Earn'!$A$5,MATCH($B$97,'Prem Earn'!$A$6:$A$12,0),MATCH($A101,'Prem Earn'!$B$5:$J$5,0)),0)</f>
        <v>499.99999999999989</v>
      </c>
      <c r="S101" s="116">
        <f ca="1">IFERROR('Program Qtrly'!U$95*OFFSET('Prem Earn'!$A$5,MATCH($B$97,'Prem Earn'!$A$6:$A$12,0),MATCH($A101,'Prem Earn'!$B$5:$J$5,0)),0)</f>
        <v>499.99999999999989</v>
      </c>
      <c r="T101" s="116">
        <f ca="1">IFERROR('Program Qtrly'!V$95*OFFSET('Prem Earn'!$A$5,MATCH($B$97,'Prem Earn'!$A$6:$A$12,0),MATCH($A101,'Prem Earn'!$B$5:$J$5,0)),0)</f>
        <v>499.99999999999989</v>
      </c>
      <c r="U101" s="116">
        <f ca="1">IFERROR('Program Qtrly'!W$95*OFFSET('Prem Earn'!$A$5,MATCH($B$97,'Prem Earn'!$A$6:$A$12,0),MATCH($A101,'Prem Earn'!$B$5:$J$5,0)),0)</f>
        <v>499.99999999999989</v>
      </c>
      <c r="W101" s="63">
        <f t="shared" si="73"/>
        <v>9</v>
      </c>
      <c r="X101" s="116">
        <f ca="1">IFERROR('Program Qtrly'!D$87*OFFSET('Prem Earn'!$A$5,MATCH($B$97,'Prem Earn'!$A$6:$A$12,0),MATCH($A101,'Prem Earn'!$B$5:$J$5,0)),0)</f>
        <v>625</v>
      </c>
      <c r="Y101" s="116">
        <f ca="1">IFERROR('Program Qtrly'!E$87*OFFSET('Prem Earn'!$A$5,MATCH($B$97,'Prem Earn'!$A$6:$A$12,0),MATCH($A101,'Prem Earn'!$B$5:$J$5,0)),0)</f>
        <v>625</v>
      </c>
      <c r="Z101" s="116">
        <f ca="1">IFERROR('Program Qtrly'!F$87*OFFSET('Prem Earn'!$A$5,MATCH($B$97,'Prem Earn'!$A$6:$A$12,0),MATCH($A101,'Prem Earn'!$B$5:$J$5,0)),0)</f>
        <v>625</v>
      </c>
      <c r="AA101" s="116">
        <f ca="1">IFERROR('Program Qtrly'!G$87*OFFSET('Prem Earn'!$A$5,MATCH($B$97,'Prem Earn'!$A$6:$A$12,0),MATCH($A101,'Prem Earn'!$B$5:$J$5,0)),0)</f>
        <v>625</v>
      </c>
      <c r="AB101" s="116">
        <f ca="1">IFERROR('Program Qtrly'!H$87*OFFSET('Prem Earn'!$A$5,MATCH($B$97,'Prem Earn'!$A$6:$A$12,0),MATCH($A101,'Prem Earn'!$B$5:$J$5,0)),0)</f>
        <v>1250</v>
      </c>
      <c r="AC101" s="116">
        <f ca="1">IFERROR('Program Qtrly'!I$87*OFFSET('Prem Earn'!$A$5,MATCH($B$97,'Prem Earn'!$A$6:$A$12,0),MATCH($A101,'Prem Earn'!$B$5:$J$5,0)),0)</f>
        <v>1250</v>
      </c>
      <c r="AD101" s="116">
        <f ca="1">IFERROR('Program Qtrly'!J$87*OFFSET('Prem Earn'!$A$5,MATCH($B$97,'Prem Earn'!$A$6:$A$12,0),MATCH($A101,'Prem Earn'!$B$5:$J$5,0)),0)</f>
        <v>1250</v>
      </c>
      <c r="AE101" s="116">
        <f ca="1">IFERROR('Program Qtrly'!K$87*OFFSET('Prem Earn'!$A$5,MATCH($B$97,'Prem Earn'!$A$6:$A$12,0),MATCH($A101,'Prem Earn'!$B$5:$J$5,0)),0)</f>
        <v>1250</v>
      </c>
      <c r="AF101" s="116">
        <f ca="1">IFERROR('Program Qtrly'!L$87*OFFSET('Prem Earn'!$A$5,MATCH($B$97,'Prem Earn'!$A$6:$A$12,0),MATCH($A101,'Prem Earn'!$B$5:$J$5,0)),0)</f>
        <v>2500</v>
      </c>
      <c r="AG101" s="116">
        <f ca="1">IFERROR('Program Qtrly'!M$87*OFFSET('Prem Earn'!$A$5,MATCH($B$97,'Prem Earn'!$A$6:$A$12,0),MATCH($A101,'Prem Earn'!$B$5:$J$5,0)),0)</f>
        <v>2500</v>
      </c>
      <c r="AH101" s="116">
        <f ca="1">IFERROR('Program Qtrly'!N$87*OFFSET('Prem Earn'!$A$5,MATCH($B$97,'Prem Earn'!$A$6:$A$12,0),MATCH($A101,'Prem Earn'!$B$5:$J$5,0)),0)</f>
        <v>2500</v>
      </c>
      <c r="AI101" s="116">
        <f ca="1">IFERROR('Program Qtrly'!O$87*OFFSET('Prem Earn'!$A$5,MATCH($B$97,'Prem Earn'!$A$6:$A$12,0),MATCH($A101,'Prem Earn'!$B$5:$J$5,0)),0)</f>
        <v>2500</v>
      </c>
      <c r="AJ101" s="116">
        <f ca="1">IFERROR('Program Qtrly'!P$87*OFFSET('Prem Earn'!$A$5,MATCH($B$97,'Prem Earn'!$A$6:$A$12,0),MATCH($A101,'Prem Earn'!$B$5:$J$5,0)),0)</f>
        <v>3750</v>
      </c>
      <c r="AK101" s="116">
        <f ca="1">IFERROR('Program Qtrly'!Q$87*OFFSET('Prem Earn'!$A$5,MATCH($B$97,'Prem Earn'!$A$6:$A$12,0),MATCH($A101,'Prem Earn'!$B$5:$J$5,0)),0)</f>
        <v>3750</v>
      </c>
      <c r="AL101" s="116">
        <f ca="1">IFERROR('Program Qtrly'!R$87*OFFSET('Prem Earn'!$A$5,MATCH($B$97,'Prem Earn'!$A$6:$A$12,0),MATCH($A101,'Prem Earn'!$B$5:$J$5,0)),0)</f>
        <v>3750</v>
      </c>
      <c r="AM101" s="116">
        <f ca="1">IFERROR('Program Qtrly'!S$87*OFFSET('Prem Earn'!$A$5,MATCH($B$97,'Prem Earn'!$A$6:$A$12,0),MATCH($A101,'Prem Earn'!$B$5:$J$5,0)),0)</f>
        <v>3750</v>
      </c>
      <c r="AN101" s="116">
        <f ca="1">IFERROR('Program Qtrly'!T$87*OFFSET('Prem Earn'!$A$5,MATCH($B$97,'Prem Earn'!$A$6:$A$12,0),MATCH($A101,'Prem Earn'!$B$5:$J$5,0)),0)</f>
        <v>5000</v>
      </c>
      <c r="AO101" s="116">
        <f ca="1">IFERROR('Program Qtrly'!U$87*OFFSET('Prem Earn'!$A$5,MATCH($B$97,'Prem Earn'!$A$6:$A$12,0),MATCH($A101,'Prem Earn'!$B$5:$J$5,0)),0)</f>
        <v>5000</v>
      </c>
      <c r="AP101" s="116">
        <f ca="1">IFERROR('Program Qtrly'!V$87*OFFSET('Prem Earn'!$A$5,MATCH($B$97,'Prem Earn'!$A$6:$A$12,0),MATCH($A101,'Prem Earn'!$B$5:$J$5,0)),0)</f>
        <v>5000</v>
      </c>
      <c r="AQ101" s="116">
        <f ca="1">IFERROR('Program Qtrly'!W$87*OFFSET('Prem Earn'!$A$5,MATCH($B$97,'Prem Earn'!$A$6:$A$12,0),MATCH($A101,'Prem Earn'!$B$5:$J$5,0)),0)</f>
        <v>5000</v>
      </c>
    </row>
    <row r="102" spans="1:43" ht="15" customHeight="1" x14ac:dyDescent="0.45">
      <c r="A102" s="63">
        <f t="shared" si="72"/>
        <v>12</v>
      </c>
      <c r="B102" s="116">
        <f ca="1">IFERROR('Program Qtrly'!D$95*OFFSET('Prem Earn'!$A$5,MATCH($B$97,'Prem Earn'!$A$6:$A$12,0),MATCH($A102,'Prem Earn'!$B$5:$J$5,0)),0)</f>
        <v>62.499999999999986</v>
      </c>
      <c r="C102" s="116">
        <f ca="1">IFERROR('Program Qtrly'!E$95*OFFSET('Prem Earn'!$A$5,MATCH($B$97,'Prem Earn'!$A$6:$A$12,0),MATCH($A102,'Prem Earn'!$B$5:$J$5,0)),0)</f>
        <v>62.499999999999986</v>
      </c>
      <c r="D102" s="116">
        <f ca="1">IFERROR('Program Qtrly'!F$95*OFFSET('Prem Earn'!$A$5,MATCH($B$97,'Prem Earn'!$A$6:$A$12,0),MATCH($A102,'Prem Earn'!$B$5:$J$5,0)),0)</f>
        <v>62.499999999999986</v>
      </c>
      <c r="E102" s="116">
        <f ca="1">IFERROR('Program Qtrly'!G$95*OFFSET('Prem Earn'!$A$5,MATCH($B$97,'Prem Earn'!$A$6:$A$12,0),MATCH($A102,'Prem Earn'!$B$5:$J$5,0)),0)</f>
        <v>62.499999999999986</v>
      </c>
      <c r="F102" s="116">
        <f ca="1">IFERROR('Program Qtrly'!H$95*OFFSET('Prem Earn'!$A$5,MATCH($B$97,'Prem Earn'!$A$6:$A$12,0),MATCH($A102,'Prem Earn'!$B$5:$J$5,0)),0)</f>
        <v>124.99999999999997</v>
      </c>
      <c r="G102" s="116">
        <f ca="1">IFERROR('Program Qtrly'!I$95*OFFSET('Prem Earn'!$A$5,MATCH($B$97,'Prem Earn'!$A$6:$A$12,0),MATCH($A102,'Prem Earn'!$B$5:$J$5,0)),0)</f>
        <v>124.99999999999997</v>
      </c>
      <c r="H102" s="116">
        <f ca="1">IFERROR('Program Qtrly'!J$95*OFFSET('Prem Earn'!$A$5,MATCH($B$97,'Prem Earn'!$A$6:$A$12,0),MATCH($A102,'Prem Earn'!$B$5:$J$5,0)),0)</f>
        <v>124.99999999999997</v>
      </c>
      <c r="I102" s="116">
        <f ca="1">IFERROR('Program Qtrly'!K$95*OFFSET('Prem Earn'!$A$5,MATCH($B$97,'Prem Earn'!$A$6:$A$12,0),MATCH($A102,'Prem Earn'!$B$5:$J$5,0)),0)</f>
        <v>124.99999999999997</v>
      </c>
      <c r="J102" s="116">
        <f ca="1">IFERROR('Program Qtrly'!L$95*OFFSET('Prem Earn'!$A$5,MATCH($B$97,'Prem Earn'!$A$6:$A$12,0),MATCH($A102,'Prem Earn'!$B$5:$J$5,0)),0)</f>
        <v>249.99999999999994</v>
      </c>
      <c r="K102" s="116">
        <f ca="1">IFERROR('Program Qtrly'!M$95*OFFSET('Prem Earn'!$A$5,MATCH($B$97,'Prem Earn'!$A$6:$A$12,0),MATCH($A102,'Prem Earn'!$B$5:$J$5,0)),0)</f>
        <v>249.99999999999994</v>
      </c>
      <c r="L102" s="116">
        <f ca="1">IFERROR('Program Qtrly'!N$95*OFFSET('Prem Earn'!$A$5,MATCH($B$97,'Prem Earn'!$A$6:$A$12,0),MATCH($A102,'Prem Earn'!$B$5:$J$5,0)),0)</f>
        <v>249.99999999999994</v>
      </c>
      <c r="M102" s="116">
        <f ca="1">IFERROR('Program Qtrly'!O$95*OFFSET('Prem Earn'!$A$5,MATCH($B$97,'Prem Earn'!$A$6:$A$12,0),MATCH($A102,'Prem Earn'!$B$5:$J$5,0)),0)</f>
        <v>249.99999999999994</v>
      </c>
      <c r="N102" s="116">
        <f ca="1">IFERROR('Program Qtrly'!P$95*OFFSET('Prem Earn'!$A$5,MATCH($B$97,'Prem Earn'!$A$6:$A$12,0),MATCH($A102,'Prem Earn'!$B$5:$J$5,0)),0)</f>
        <v>374.99999999999994</v>
      </c>
      <c r="O102" s="116">
        <f ca="1">IFERROR('Program Qtrly'!Q$95*OFFSET('Prem Earn'!$A$5,MATCH($B$97,'Prem Earn'!$A$6:$A$12,0),MATCH($A102,'Prem Earn'!$B$5:$J$5,0)),0)</f>
        <v>374.99999999999994</v>
      </c>
      <c r="P102" s="116">
        <f ca="1">IFERROR('Program Qtrly'!R$95*OFFSET('Prem Earn'!$A$5,MATCH($B$97,'Prem Earn'!$A$6:$A$12,0),MATCH($A102,'Prem Earn'!$B$5:$J$5,0)),0)</f>
        <v>374.99999999999994</v>
      </c>
      <c r="Q102" s="116">
        <f ca="1">IFERROR('Program Qtrly'!S$95*OFFSET('Prem Earn'!$A$5,MATCH($B$97,'Prem Earn'!$A$6:$A$12,0),MATCH($A102,'Prem Earn'!$B$5:$J$5,0)),0)</f>
        <v>374.99999999999994</v>
      </c>
      <c r="R102" s="116">
        <f ca="1">IFERROR('Program Qtrly'!T$95*OFFSET('Prem Earn'!$A$5,MATCH($B$97,'Prem Earn'!$A$6:$A$12,0),MATCH($A102,'Prem Earn'!$B$5:$J$5,0)),0)</f>
        <v>499.99999999999989</v>
      </c>
      <c r="S102" s="116">
        <f ca="1">IFERROR('Program Qtrly'!U$95*OFFSET('Prem Earn'!$A$5,MATCH($B$97,'Prem Earn'!$A$6:$A$12,0),MATCH($A102,'Prem Earn'!$B$5:$J$5,0)),0)</f>
        <v>499.99999999999989</v>
      </c>
      <c r="T102" s="116">
        <f ca="1">IFERROR('Program Qtrly'!V$95*OFFSET('Prem Earn'!$A$5,MATCH($B$97,'Prem Earn'!$A$6:$A$12,0),MATCH($A102,'Prem Earn'!$B$5:$J$5,0)),0)</f>
        <v>499.99999999999989</v>
      </c>
      <c r="U102" s="116">
        <f ca="1">IFERROR('Program Qtrly'!W$95*OFFSET('Prem Earn'!$A$5,MATCH($B$97,'Prem Earn'!$A$6:$A$12,0),MATCH($A102,'Prem Earn'!$B$5:$J$5,0)),0)</f>
        <v>499.99999999999989</v>
      </c>
      <c r="W102" s="63">
        <f t="shared" si="73"/>
        <v>12</v>
      </c>
      <c r="X102" s="116">
        <f ca="1">IFERROR('Program Qtrly'!D$87*OFFSET('Prem Earn'!$A$5,MATCH($B$97,'Prem Earn'!$A$6:$A$12,0),MATCH($A102,'Prem Earn'!$B$5:$J$5,0)),0)</f>
        <v>625</v>
      </c>
      <c r="Y102" s="116">
        <f ca="1">IFERROR('Program Qtrly'!E$87*OFFSET('Prem Earn'!$A$5,MATCH($B$97,'Prem Earn'!$A$6:$A$12,0),MATCH($A102,'Prem Earn'!$B$5:$J$5,0)),0)</f>
        <v>625</v>
      </c>
      <c r="Z102" s="116">
        <f ca="1">IFERROR('Program Qtrly'!F$87*OFFSET('Prem Earn'!$A$5,MATCH($B$97,'Prem Earn'!$A$6:$A$12,0),MATCH($A102,'Prem Earn'!$B$5:$J$5,0)),0)</f>
        <v>625</v>
      </c>
      <c r="AA102" s="116">
        <f ca="1">IFERROR('Program Qtrly'!G$87*OFFSET('Prem Earn'!$A$5,MATCH($B$97,'Prem Earn'!$A$6:$A$12,0),MATCH($A102,'Prem Earn'!$B$5:$J$5,0)),0)</f>
        <v>625</v>
      </c>
      <c r="AB102" s="116">
        <f ca="1">IFERROR('Program Qtrly'!H$87*OFFSET('Prem Earn'!$A$5,MATCH($B$97,'Prem Earn'!$A$6:$A$12,0),MATCH($A102,'Prem Earn'!$B$5:$J$5,0)),0)</f>
        <v>1250</v>
      </c>
      <c r="AC102" s="116">
        <f ca="1">IFERROR('Program Qtrly'!I$87*OFFSET('Prem Earn'!$A$5,MATCH($B$97,'Prem Earn'!$A$6:$A$12,0),MATCH($A102,'Prem Earn'!$B$5:$J$5,0)),0)</f>
        <v>1250</v>
      </c>
      <c r="AD102" s="116">
        <f ca="1">IFERROR('Program Qtrly'!J$87*OFFSET('Prem Earn'!$A$5,MATCH($B$97,'Prem Earn'!$A$6:$A$12,0),MATCH($A102,'Prem Earn'!$B$5:$J$5,0)),0)</f>
        <v>1250</v>
      </c>
      <c r="AE102" s="116">
        <f ca="1">IFERROR('Program Qtrly'!K$87*OFFSET('Prem Earn'!$A$5,MATCH($B$97,'Prem Earn'!$A$6:$A$12,0),MATCH($A102,'Prem Earn'!$B$5:$J$5,0)),0)</f>
        <v>1250</v>
      </c>
      <c r="AF102" s="116">
        <f ca="1">IFERROR('Program Qtrly'!L$87*OFFSET('Prem Earn'!$A$5,MATCH($B$97,'Prem Earn'!$A$6:$A$12,0),MATCH($A102,'Prem Earn'!$B$5:$J$5,0)),0)</f>
        <v>2500</v>
      </c>
      <c r="AG102" s="116">
        <f ca="1">IFERROR('Program Qtrly'!M$87*OFFSET('Prem Earn'!$A$5,MATCH($B$97,'Prem Earn'!$A$6:$A$12,0),MATCH($A102,'Prem Earn'!$B$5:$J$5,0)),0)</f>
        <v>2500</v>
      </c>
      <c r="AH102" s="116">
        <f ca="1">IFERROR('Program Qtrly'!N$87*OFFSET('Prem Earn'!$A$5,MATCH($B$97,'Prem Earn'!$A$6:$A$12,0),MATCH($A102,'Prem Earn'!$B$5:$J$5,0)),0)</f>
        <v>2500</v>
      </c>
      <c r="AI102" s="116">
        <f ca="1">IFERROR('Program Qtrly'!O$87*OFFSET('Prem Earn'!$A$5,MATCH($B$97,'Prem Earn'!$A$6:$A$12,0),MATCH($A102,'Prem Earn'!$B$5:$J$5,0)),0)</f>
        <v>2500</v>
      </c>
      <c r="AJ102" s="116">
        <f ca="1">IFERROR('Program Qtrly'!P$87*OFFSET('Prem Earn'!$A$5,MATCH($B$97,'Prem Earn'!$A$6:$A$12,0),MATCH($A102,'Prem Earn'!$B$5:$J$5,0)),0)</f>
        <v>3750</v>
      </c>
      <c r="AK102" s="116">
        <f ca="1">IFERROR('Program Qtrly'!Q$87*OFFSET('Prem Earn'!$A$5,MATCH($B$97,'Prem Earn'!$A$6:$A$12,0),MATCH($A102,'Prem Earn'!$B$5:$J$5,0)),0)</f>
        <v>3750</v>
      </c>
      <c r="AL102" s="116">
        <f ca="1">IFERROR('Program Qtrly'!R$87*OFFSET('Prem Earn'!$A$5,MATCH($B$97,'Prem Earn'!$A$6:$A$12,0),MATCH($A102,'Prem Earn'!$B$5:$J$5,0)),0)</f>
        <v>3750</v>
      </c>
      <c r="AM102" s="116">
        <f ca="1">IFERROR('Program Qtrly'!S$87*OFFSET('Prem Earn'!$A$5,MATCH($B$97,'Prem Earn'!$A$6:$A$12,0),MATCH($A102,'Prem Earn'!$B$5:$J$5,0)),0)</f>
        <v>3750</v>
      </c>
      <c r="AN102" s="116">
        <f ca="1">IFERROR('Program Qtrly'!T$87*OFFSET('Prem Earn'!$A$5,MATCH($B$97,'Prem Earn'!$A$6:$A$12,0),MATCH($A102,'Prem Earn'!$B$5:$J$5,0)),0)</f>
        <v>5000</v>
      </c>
      <c r="AO102" s="116">
        <f ca="1">IFERROR('Program Qtrly'!U$87*OFFSET('Prem Earn'!$A$5,MATCH($B$97,'Prem Earn'!$A$6:$A$12,0),MATCH($A102,'Prem Earn'!$B$5:$J$5,0)),0)</f>
        <v>5000</v>
      </c>
      <c r="AP102" s="116">
        <f ca="1">IFERROR('Program Qtrly'!V$87*OFFSET('Prem Earn'!$A$5,MATCH($B$97,'Prem Earn'!$A$6:$A$12,0),MATCH($A102,'Prem Earn'!$B$5:$J$5,0)),0)</f>
        <v>5000</v>
      </c>
      <c r="AQ102" s="116">
        <f ca="1">IFERROR('Program Qtrly'!W$87*OFFSET('Prem Earn'!$A$5,MATCH($B$97,'Prem Earn'!$A$6:$A$12,0),MATCH($A102,'Prem Earn'!$B$5:$J$5,0)),0)</f>
        <v>5000</v>
      </c>
    </row>
    <row r="103" spans="1:43" ht="15" customHeight="1" x14ac:dyDescent="0.45">
      <c r="A103" s="63">
        <f t="shared" si="72"/>
        <v>15</v>
      </c>
      <c r="B103" s="116">
        <f ca="1">IFERROR('Program Qtrly'!D$95*OFFSET('Prem Earn'!$A$5,MATCH($B$97,'Prem Earn'!$A$6:$A$12,0),MATCH($A103,'Prem Earn'!$B$5:$J$5,0)),0)</f>
        <v>31.249999999999993</v>
      </c>
      <c r="C103" s="116">
        <f ca="1">IFERROR('Program Qtrly'!E$95*OFFSET('Prem Earn'!$A$5,MATCH($B$97,'Prem Earn'!$A$6:$A$12,0),MATCH($A103,'Prem Earn'!$B$5:$J$5,0)),0)</f>
        <v>31.249999999999993</v>
      </c>
      <c r="D103" s="116">
        <f ca="1">IFERROR('Program Qtrly'!F$95*OFFSET('Prem Earn'!$A$5,MATCH($B$97,'Prem Earn'!$A$6:$A$12,0),MATCH($A103,'Prem Earn'!$B$5:$J$5,0)),0)</f>
        <v>31.249999999999993</v>
      </c>
      <c r="E103" s="116">
        <f ca="1">IFERROR('Program Qtrly'!G$95*OFFSET('Prem Earn'!$A$5,MATCH($B$97,'Prem Earn'!$A$6:$A$12,0),MATCH($A103,'Prem Earn'!$B$5:$J$5,0)),0)</f>
        <v>31.249999999999993</v>
      </c>
      <c r="F103" s="116">
        <f ca="1">IFERROR('Program Qtrly'!H$95*OFFSET('Prem Earn'!$A$5,MATCH($B$97,'Prem Earn'!$A$6:$A$12,0),MATCH($A103,'Prem Earn'!$B$5:$J$5,0)),0)</f>
        <v>62.499999999999986</v>
      </c>
      <c r="G103" s="116">
        <f ca="1">IFERROR('Program Qtrly'!I$95*OFFSET('Prem Earn'!$A$5,MATCH($B$97,'Prem Earn'!$A$6:$A$12,0),MATCH($A103,'Prem Earn'!$B$5:$J$5,0)),0)</f>
        <v>62.499999999999986</v>
      </c>
      <c r="H103" s="116">
        <f ca="1">IFERROR('Program Qtrly'!J$95*OFFSET('Prem Earn'!$A$5,MATCH($B$97,'Prem Earn'!$A$6:$A$12,0),MATCH($A103,'Prem Earn'!$B$5:$J$5,0)),0)</f>
        <v>62.499999999999986</v>
      </c>
      <c r="I103" s="116">
        <f ca="1">IFERROR('Program Qtrly'!K$95*OFFSET('Prem Earn'!$A$5,MATCH($B$97,'Prem Earn'!$A$6:$A$12,0),MATCH($A103,'Prem Earn'!$B$5:$J$5,0)),0)</f>
        <v>62.499999999999986</v>
      </c>
      <c r="J103" s="116">
        <f ca="1">IFERROR('Program Qtrly'!L$95*OFFSET('Prem Earn'!$A$5,MATCH($B$97,'Prem Earn'!$A$6:$A$12,0),MATCH($A103,'Prem Earn'!$B$5:$J$5,0)),0)</f>
        <v>124.99999999999997</v>
      </c>
      <c r="K103" s="116">
        <f ca="1">IFERROR('Program Qtrly'!M$95*OFFSET('Prem Earn'!$A$5,MATCH($B$97,'Prem Earn'!$A$6:$A$12,0),MATCH($A103,'Prem Earn'!$B$5:$J$5,0)),0)</f>
        <v>124.99999999999997</v>
      </c>
      <c r="L103" s="116">
        <f ca="1">IFERROR('Program Qtrly'!N$95*OFFSET('Prem Earn'!$A$5,MATCH($B$97,'Prem Earn'!$A$6:$A$12,0),MATCH($A103,'Prem Earn'!$B$5:$J$5,0)),0)</f>
        <v>124.99999999999997</v>
      </c>
      <c r="M103" s="116">
        <f ca="1">IFERROR('Program Qtrly'!O$95*OFFSET('Prem Earn'!$A$5,MATCH($B$97,'Prem Earn'!$A$6:$A$12,0),MATCH($A103,'Prem Earn'!$B$5:$J$5,0)),0)</f>
        <v>124.99999999999997</v>
      </c>
      <c r="N103" s="116">
        <f ca="1">IFERROR('Program Qtrly'!P$95*OFFSET('Prem Earn'!$A$5,MATCH($B$97,'Prem Earn'!$A$6:$A$12,0),MATCH($A103,'Prem Earn'!$B$5:$J$5,0)),0)</f>
        <v>187.49999999999997</v>
      </c>
      <c r="O103" s="116">
        <f ca="1">IFERROR('Program Qtrly'!Q$95*OFFSET('Prem Earn'!$A$5,MATCH($B$97,'Prem Earn'!$A$6:$A$12,0),MATCH($A103,'Prem Earn'!$B$5:$J$5,0)),0)</f>
        <v>187.49999999999997</v>
      </c>
      <c r="P103" s="116">
        <f ca="1">IFERROR('Program Qtrly'!R$95*OFFSET('Prem Earn'!$A$5,MATCH($B$97,'Prem Earn'!$A$6:$A$12,0),MATCH($A103,'Prem Earn'!$B$5:$J$5,0)),0)</f>
        <v>187.49999999999997</v>
      </c>
      <c r="Q103" s="116">
        <f ca="1">IFERROR('Program Qtrly'!S$95*OFFSET('Prem Earn'!$A$5,MATCH($B$97,'Prem Earn'!$A$6:$A$12,0),MATCH($A103,'Prem Earn'!$B$5:$J$5,0)),0)</f>
        <v>187.49999999999997</v>
      </c>
      <c r="R103" s="116">
        <f ca="1">IFERROR('Program Qtrly'!T$95*OFFSET('Prem Earn'!$A$5,MATCH($B$97,'Prem Earn'!$A$6:$A$12,0),MATCH($A103,'Prem Earn'!$B$5:$J$5,0)),0)</f>
        <v>249.99999999999994</v>
      </c>
      <c r="S103" s="116">
        <f ca="1">IFERROR('Program Qtrly'!U$95*OFFSET('Prem Earn'!$A$5,MATCH($B$97,'Prem Earn'!$A$6:$A$12,0),MATCH($A103,'Prem Earn'!$B$5:$J$5,0)),0)</f>
        <v>249.99999999999994</v>
      </c>
      <c r="T103" s="116">
        <f ca="1">IFERROR('Program Qtrly'!V$95*OFFSET('Prem Earn'!$A$5,MATCH($B$97,'Prem Earn'!$A$6:$A$12,0),MATCH($A103,'Prem Earn'!$B$5:$J$5,0)),0)</f>
        <v>249.99999999999994</v>
      </c>
      <c r="U103" s="116">
        <f ca="1">IFERROR('Program Qtrly'!W$95*OFFSET('Prem Earn'!$A$5,MATCH($B$97,'Prem Earn'!$A$6:$A$12,0),MATCH($A103,'Prem Earn'!$B$5:$J$5,0)),0)</f>
        <v>249.99999999999994</v>
      </c>
      <c r="W103" s="63">
        <f t="shared" si="73"/>
        <v>15</v>
      </c>
      <c r="X103" s="116">
        <f ca="1">IFERROR('Program Qtrly'!D$87*OFFSET('Prem Earn'!$A$5,MATCH($B$97,'Prem Earn'!$A$6:$A$12,0),MATCH($A103,'Prem Earn'!$B$5:$J$5,0)),0)</f>
        <v>312.5</v>
      </c>
      <c r="Y103" s="116">
        <f ca="1">IFERROR('Program Qtrly'!E$87*OFFSET('Prem Earn'!$A$5,MATCH($B$97,'Prem Earn'!$A$6:$A$12,0),MATCH($A103,'Prem Earn'!$B$5:$J$5,0)),0)</f>
        <v>312.5</v>
      </c>
      <c r="Z103" s="116">
        <f ca="1">IFERROR('Program Qtrly'!F$87*OFFSET('Prem Earn'!$A$5,MATCH($B$97,'Prem Earn'!$A$6:$A$12,0),MATCH($A103,'Prem Earn'!$B$5:$J$5,0)),0)</f>
        <v>312.5</v>
      </c>
      <c r="AA103" s="116">
        <f ca="1">IFERROR('Program Qtrly'!G$87*OFFSET('Prem Earn'!$A$5,MATCH($B$97,'Prem Earn'!$A$6:$A$12,0),MATCH($A103,'Prem Earn'!$B$5:$J$5,0)),0)</f>
        <v>312.5</v>
      </c>
      <c r="AB103" s="116">
        <f ca="1">IFERROR('Program Qtrly'!H$87*OFFSET('Prem Earn'!$A$5,MATCH($B$97,'Prem Earn'!$A$6:$A$12,0),MATCH($A103,'Prem Earn'!$B$5:$J$5,0)),0)</f>
        <v>625</v>
      </c>
      <c r="AC103" s="116">
        <f ca="1">IFERROR('Program Qtrly'!I$87*OFFSET('Prem Earn'!$A$5,MATCH($B$97,'Prem Earn'!$A$6:$A$12,0),MATCH($A103,'Prem Earn'!$B$5:$J$5,0)),0)</f>
        <v>625</v>
      </c>
      <c r="AD103" s="116">
        <f ca="1">IFERROR('Program Qtrly'!J$87*OFFSET('Prem Earn'!$A$5,MATCH($B$97,'Prem Earn'!$A$6:$A$12,0),MATCH($A103,'Prem Earn'!$B$5:$J$5,0)),0)</f>
        <v>625</v>
      </c>
      <c r="AE103" s="116">
        <f ca="1">IFERROR('Program Qtrly'!K$87*OFFSET('Prem Earn'!$A$5,MATCH($B$97,'Prem Earn'!$A$6:$A$12,0),MATCH($A103,'Prem Earn'!$B$5:$J$5,0)),0)</f>
        <v>625</v>
      </c>
      <c r="AF103" s="116">
        <f ca="1">IFERROR('Program Qtrly'!L$87*OFFSET('Prem Earn'!$A$5,MATCH($B$97,'Prem Earn'!$A$6:$A$12,0),MATCH($A103,'Prem Earn'!$B$5:$J$5,0)),0)</f>
        <v>1250</v>
      </c>
      <c r="AG103" s="116">
        <f ca="1">IFERROR('Program Qtrly'!M$87*OFFSET('Prem Earn'!$A$5,MATCH($B$97,'Prem Earn'!$A$6:$A$12,0),MATCH($A103,'Prem Earn'!$B$5:$J$5,0)),0)</f>
        <v>1250</v>
      </c>
      <c r="AH103" s="116">
        <f ca="1">IFERROR('Program Qtrly'!N$87*OFFSET('Prem Earn'!$A$5,MATCH($B$97,'Prem Earn'!$A$6:$A$12,0),MATCH($A103,'Prem Earn'!$B$5:$J$5,0)),0)</f>
        <v>1250</v>
      </c>
      <c r="AI103" s="116">
        <f ca="1">IFERROR('Program Qtrly'!O$87*OFFSET('Prem Earn'!$A$5,MATCH($B$97,'Prem Earn'!$A$6:$A$12,0),MATCH($A103,'Prem Earn'!$B$5:$J$5,0)),0)</f>
        <v>1250</v>
      </c>
      <c r="AJ103" s="116">
        <f ca="1">IFERROR('Program Qtrly'!P$87*OFFSET('Prem Earn'!$A$5,MATCH($B$97,'Prem Earn'!$A$6:$A$12,0),MATCH($A103,'Prem Earn'!$B$5:$J$5,0)),0)</f>
        <v>1875</v>
      </c>
      <c r="AK103" s="116">
        <f ca="1">IFERROR('Program Qtrly'!Q$87*OFFSET('Prem Earn'!$A$5,MATCH($B$97,'Prem Earn'!$A$6:$A$12,0),MATCH($A103,'Prem Earn'!$B$5:$J$5,0)),0)</f>
        <v>1875</v>
      </c>
      <c r="AL103" s="116">
        <f ca="1">IFERROR('Program Qtrly'!R$87*OFFSET('Prem Earn'!$A$5,MATCH($B$97,'Prem Earn'!$A$6:$A$12,0),MATCH($A103,'Prem Earn'!$B$5:$J$5,0)),0)</f>
        <v>1875</v>
      </c>
      <c r="AM103" s="116">
        <f ca="1">IFERROR('Program Qtrly'!S$87*OFFSET('Prem Earn'!$A$5,MATCH($B$97,'Prem Earn'!$A$6:$A$12,0),MATCH($A103,'Prem Earn'!$B$5:$J$5,0)),0)</f>
        <v>1875</v>
      </c>
      <c r="AN103" s="116">
        <f ca="1">IFERROR('Program Qtrly'!T$87*OFFSET('Prem Earn'!$A$5,MATCH($B$97,'Prem Earn'!$A$6:$A$12,0),MATCH($A103,'Prem Earn'!$B$5:$J$5,0)),0)</f>
        <v>2500</v>
      </c>
      <c r="AO103" s="116">
        <f ca="1">IFERROR('Program Qtrly'!U$87*OFFSET('Prem Earn'!$A$5,MATCH($B$97,'Prem Earn'!$A$6:$A$12,0),MATCH($A103,'Prem Earn'!$B$5:$J$5,0)),0)</f>
        <v>2500</v>
      </c>
      <c r="AP103" s="116">
        <f ca="1">IFERROR('Program Qtrly'!V$87*OFFSET('Prem Earn'!$A$5,MATCH($B$97,'Prem Earn'!$A$6:$A$12,0),MATCH($A103,'Prem Earn'!$B$5:$J$5,0)),0)</f>
        <v>2500</v>
      </c>
      <c r="AQ103" s="116">
        <f ca="1">IFERROR('Program Qtrly'!W$87*OFFSET('Prem Earn'!$A$5,MATCH($B$97,'Prem Earn'!$A$6:$A$12,0),MATCH($A103,'Prem Earn'!$B$5:$J$5,0)),0)</f>
        <v>2500</v>
      </c>
    </row>
    <row r="104" spans="1:43" ht="15" customHeight="1" x14ac:dyDescent="0.45">
      <c r="A104" s="63">
        <f t="shared" si="72"/>
        <v>18</v>
      </c>
      <c r="B104" s="116">
        <f ca="1">IFERROR('Program Qtrly'!D$95*OFFSET('Prem Earn'!$A$5,MATCH($B$97,'Prem Earn'!$A$6:$A$12,0),MATCH($A104,'Prem Earn'!$B$5:$J$5,0)),0)</f>
        <v>0</v>
      </c>
      <c r="C104" s="116">
        <f ca="1">IFERROR('Program Qtrly'!E$95*OFFSET('Prem Earn'!$A$5,MATCH($B$97,'Prem Earn'!$A$6:$A$12,0),MATCH($A104,'Prem Earn'!$B$5:$J$5,0)),0)</f>
        <v>0</v>
      </c>
      <c r="D104" s="116">
        <f ca="1">IFERROR('Program Qtrly'!F$95*OFFSET('Prem Earn'!$A$5,MATCH($B$97,'Prem Earn'!$A$6:$A$12,0),MATCH($A104,'Prem Earn'!$B$5:$J$5,0)),0)</f>
        <v>0</v>
      </c>
      <c r="E104" s="116">
        <f ca="1">IFERROR('Program Qtrly'!G$95*OFFSET('Prem Earn'!$A$5,MATCH($B$97,'Prem Earn'!$A$6:$A$12,0),MATCH($A104,'Prem Earn'!$B$5:$J$5,0)),0)</f>
        <v>0</v>
      </c>
      <c r="F104" s="116">
        <f ca="1">IFERROR('Program Qtrly'!H$95*OFFSET('Prem Earn'!$A$5,MATCH($B$97,'Prem Earn'!$A$6:$A$12,0),MATCH($A104,'Prem Earn'!$B$5:$J$5,0)),0)</f>
        <v>0</v>
      </c>
      <c r="G104" s="116">
        <f ca="1">IFERROR('Program Qtrly'!I$95*OFFSET('Prem Earn'!$A$5,MATCH($B$97,'Prem Earn'!$A$6:$A$12,0),MATCH($A104,'Prem Earn'!$B$5:$J$5,0)),0)</f>
        <v>0</v>
      </c>
      <c r="H104" s="116">
        <f ca="1">IFERROR('Program Qtrly'!J$95*OFFSET('Prem Earn'!$A$5,MATCH($B$97,'Prem Earn'!$A$6:$A$12,0),MATCH($A104,'Prem Earn'!$B$5:$J$5,0)),0)</f>
        <v>0</v>
      </c>
      <c r="I104" s="116">
        <f ca="1">IFERROR('Program Qtrly'!K$95*OFFSET('Prem Earn'!$A$5,MATCH($B$97,'Prem Earn'!$A$6:$A$12,0),MATCH($A104,'Prem Earn'!$B$5:$J$5,0)),0)</f>
        <v>0</v>
      </c>
      <c r="J104" s="116">
        <f ca="1">IFERROR('Program Qtrly'!L$95*OFFSET('Prem Earn'!$A$5,MATCH($B$97,'Prem Earn'!$A$6:$A$12,0),MATCH($A104,'Prem Earn'!$B$5:$J$5,0)),0)</f>
        <v>0</v>
      </c>
      <c r="K104" s="116">
        <f ca="1">IFERROR('Program Qtrly'!M$95*OFFSET('Prem Earn'!$A$5,MATCH($B$97,'Prem Earn'!$A$6:$A$12,0),MATCH($A104,'Prem Earn'!$B$5:$J$5,0)),0)</f>
        <v>0</v>
      </c>
      <c r="L104" s="116">
        <f ca="1">IFERROR('Program Qtrly'!N$95*OFFSET('Prem Earn'!$A$5,MATCH($B$97,'Prem Earn'!$A$6:$A$12,0),MATCH($A104,'Prem Earn'!$B$5:$J$5,0)),0)</f>
        <v>0</v>
      </c>
      <c r="M104" s="116">
        <f ca="1">IFERROR('Program Qtrly'!O$95*OFFSET('Prem Earn'!$A$5,MATCH($B$97,'Prem Earn'!$A$6:$A$12,0),MATCH($A104,'Prem Earn'!$B$5:$J$5,0)),0)</f>
        <v>0</v>
      </c>
      <c r="N104" s="116">
        <f ca="1">IFERROR('Program Qtrly'!P$95*OFFSET('Prem Earn'!$A$5,MATCH($B$97,'Prem Earn'!$A$6:$A$12,0),MATCH($A104,'Prem Earn'!$B$5:$J$5,0)),0)</f>
        <v>0</v>
      </c>
      <c r="O104" s="116">
        <f ca="1">IFERROR('Program Qtrly'!Q$95*OFFSET('Prem Earn'!$A$5,MATCH($B$97,'Prem Earn'!$A$6:$A$12,0),MATCH($A104,'Prem Earn'!$B$5:$J$5,0)),0)</f>
        <v>0</v>
      </c>
      <c r="P104" s="116">
        <f ca="1">IFERROR('Program Qtrly'!R$95*OFFSET('Prem Earn'!$A$5,MATCH($B$97,'Prem Earn'!$A$6:$A$12,0),MATCH($A104,'Prem Earn'!$B$5:$J$5,0)),0)</f>
        <v>0</v>
      </c>
      <c r="Q104" s="116">
        <f ca="1">IFERROR('Program Qtrly'!S$95*OFFSET('Prem Earn'!$A$5,MATCH($B$97,'Prem Earn'!$A$6:$A$12,0),MATCH($A104,'Prem Earn'!$B$5:$J$5,0)),0)</f>
        <v>0</v>
      </c>
      <c r="R104" s="116">
        <f ca="1">IFERROR('Program Qtrly'!T$95*OFFSET('Prem Earn'!$A$5,MATCH($B$97,'Prem Earn'!$A$6:$A$12,0),MATCH($A104,'Prem Earn'!$B$5:$J$5,0)),0)</f>
        <v>0</v>
      </c>
      <c r="S104" s="116">
        <f ca="1">IFERROR('Program Qtrly'!U$95*OFFSET('Prem Earn'!$A$5,MATCH($B$97,'Prem Earn'!$A$6:$A$12,0),MATCH($A104,'Prem Earn'!$B$5:$J$5,0)),0)</f>
        <v>0</v>
      </c>
      <c r="T104" s="116">
        <f ca="1">IFERROR('Program Qtrly'!V$95*OFFSET('Prem Earn'!$A$5,MATCH($B$97,'Prem Earn'!$A$6:$A$12,0),MATCH($A104,'Prem Earn'!$B$5:$J$5,0)),0)</f>
        <v>0</v>
      </c>
      <c r="U104" s="116">
        <f ca="1">IFERROR('Program Qtrly'!W$95*OFFSET('Prem Earn'!$A$5,MATCH($B$97,'Prem Earn'!$A$6:$A$12,0),MATCH($A104,'Prem Earn'!$B$5:$J$5,0)),0)</f>
        <v>0</v>
      </c>
      <c r="W104" s="63">
        <f t="shared" si="73"/>
        <v>18</v>
      </c>
      <c r="X104" s="116">
        <f ca="1">IFERROR('Program Qtrly'!D$87*OFFSET('Prem Earn'!$A$5,MATCH($B$97,'Prem Earn'!$A$6:$A$12,0),MATCH($A104,'Prem Earn'!$B$5:$J$5,0)),0)</f>
        <v>0</v>
      </c>
      <c r="Y104" s="116">
        <f ca="1">IFERROR('Program Qtrly'!E$87*OFFSET('Prem Earn'!$A$5,MATCH($B$97,'Prem Earn'!$A$6:$A$12,0),MATCH($A104,'Prem Earn'!$B$5:$J$5,0)),0)</f>
        <v>0</v>
      </c>
      <c r="Z104" s="116">
        <f ca="1">IFERROR('Program Qtrly'!F$87*OFFSET('Prem Earn'!$A$5,MATCH($B$97,'Prem Earn'!$A$6:$A$12,0),MATCH($A104,'Prem Earn'!$B$5:$J$5,0)),0)</f>
        <v>0</v>
      </c>
      <c r="AA104" s="116">
        <f ca="1">IFERROR('Program Qtrly'!G$87*OFFSET('Prem Earn'!$A$5,MATCH($B$97,'Prem Earn'!$A$6:$A$12,0),MATCH($A104,'Prem Earn'!$B$5:$J$5,0)),0)</f>
        <v>0</v>
      </c>
      <c r="AB104" s="116">
        <f ca="1">IFERROR('Program Qtrly'!H$87*OFFSET('Prem Earn'!$A$5,MATCH($B$97,'Prem Earn'!$A$6:$A$12,0),MATCH($A104,'Prem Earn'!$B$5:$J$5,0)),0)</f>
        <v>0</v>
      </c>
      <c r="AC104" s="116">
        <f ca="1">IFERROR('Program Qtrly'!I$87*OFFSET('Prem Earn'!$A$5,MATCH($B$97,'Prem Earn'!$A$6:$A$12,0),MATCH($A104,'Prem Earn'!$B$5:$J$5,0)),0)</f>
        <v>0</v>
      </c>
      <c r="AD104" s="116">
        <f ca="1">IFERROR('Program Qtrly'!J$87*OFFSET('Prem Earn'!$A$5,MATCH($B$97,'Prem Earn'!$A$6:$A$12,0),MATCH($A104,'Prem Earn'!$B$5:$J$5,0)),0)</f>
        <v>0</v>
      </c>
      <c r="AE104" s="116">
        <f ca="1">IFERROR('Program Qtrly'!K$87*OFFSET('Prem Earn'!$A$5,MATCH($B$97,'Prem Earn'!$A$6:$A$12,0),MATCH($A104,'Prem Earn'!$B$5:$J$5,0)),0)</f>
        <v>0</v>
      </c>
      <c r="AF104" s="116">
        <f ca="1">IFERROR('Program Qtrly'!L$87*OFFSET('Prem Earn'!$A$5,MATCH($B$97,'Prem Earn'!$A$6:$A$12,0),MATCH($A104,'Prem Earn'!$B$5:$J$5,0)),0)</f>
        <v>0</v>
      </c>
      <c r="AG104" s="116">
        <f ca="1">IFERROR('Program Qtrly'!M$87*OFFSET('Prem Earn'!$A$5,MATCH($B$97,'Prem Earn'!$A$6:$A$12,0),MATCH($A104,'Prem Earn'!$B$5:$J$5,0)),0)</f>
        <v>0</v>
      </c>
      <c r="AH104" s="116">
        <f ca="1">IFERROR('Program Qtrly'!N$87*OFFSET('Prem Earn'!$A$5,MATCH($B$97,'Prem Earn'!$A$6:$A$12,0),MATCH($A104,'Prem Earn'!$B$5:$J$5,0)),0)</f>
        <v>0</v>
      </c>
      <c r="AI104" s="116">
        <f ca="1">IFERROR('Program Qtrly'!O$87*OFFSET('Prem Earn'!$A$5,MATCH($B$97,'Prem Earn'!$A$6:$A$12,0),MATCH($A104,'Prem Earn'!$B$5:$J$5,0)),0)</f>
        <v>0</v>
      </c>
      <c r="AJ104" s="116">
        <f ca="1">IFERROR('Program Qtrly'!P$87*OFFSET('Prem Earn'!$A$5,MATCH($B$97,'Prem Earn'!$A$6:$A$12,0),MATCH($A104,'Prem Earn'!$B$5:$J$5,0)),0)</f>
        <v>0</v>
      </c>
      <c r="AK104" s="116">
        <f ca="1">IFERROR('Program Qtrly'!Q$87*OFFSET('Prem Earn'!$A$5,MATCH($B$97,'Prem Earn'!$A$6:$A$12,0),MATCH($A104,'Prem Earn'!$B$5:$J$5,0)),0)</f>
        <v>0</v>
      </c>
      <c r="AL104" s="116">
        <f ca="1">IFERROR('Program Qtrly'!R$87*OFFSET('Prem Earn'!$A$5,MATCH($B$97,'Prem Earn'!$A$6:$A$12,0),MATCH($A104,'Prem Earn'!$B$5:$J$5,0)),0)</f>
        <v>0</v>
      </c>
      <c r="AM104" s="116">
        <f ca="1">IFERROR('Program Qtrly'!S$87*OFFSET('Prem Earn'!$A$5,MATCH($B$97,'Prem Earn'!$A$6:$A$12,0),MATCH($A104,'Prem Earn'!$B$5:$J$5,0)),0)</f>
        <v>0</v>
      </c>
      <c r="AN104" s="116">
        <f ca="1">IFERROR('Program Qtrly'!T$87*OFFSET('Prem Earn'!$A$5,MATCH($B$97,'Prem Earn'!$A$6:$A$12,0),MATCH($A104,'Prem Earn'!$B$5:$J$5,0)),0)</f>
        <v>0</v>
      </c>
      <c r="AO104" s="116">
        <f ca="1">IFERROR('Program Qtrly'!U$87*OFFSET('Prem Earn'!$A$5,MATCH($B$97,'Prem Earn'!$A$6:$A$12,0),MATCH($A104,'Prem Earn'!$B$5:$J$5,0)),0)</f>
        <v>0</v>
      </c>
      <c r="AP104" s="116">
        <f ca="1">IFERROR('Program Qtrly'!V$87*OFFSET('Prem Earn'!$A$5,MATCH($B$97,'Prem Earn'!$A$6:$A$12,0),MATCH($A104,'Prem Earn'!$B$5:$J$5,0)),0)</f>
        <v>0</v>
      </c>
      <c r="AQ104" s="116">
        <f ca="1">IFERROR('Program Qtrly'!W$87*OFFSET('Prem Earn'!$A$5,MATCH($B$97,'Prem Earn'!$A$6:$A$12,0),MATCH($A104,'Prem Earn'!$B$5:$J$5,0)),0)</f>
        <v>0</v>
      </c>
    </row>
    <row r="105" spans="1:43" ht="15" customHeight="1" x14ac:dyDescent="0.45">
      <c r="A105" s="63">
        <f t="shared" si="72"/>
        <v>21</v>
      </c>
      <c r="B105" s="116">
        <f ca="1">IFERROR('Program Qtrly'!D$95*OFFSET('Prem Earn'!$A$5,MATCH($B$97,'Prem Earn'!$A$6:$A$12,0),MATCH($A105,'Prem Earn'!$B$5:$J$5,0)),0)</f>
        <v>0</v>
      </c>
      <c r="C105" s="116">
        <f ca="1">IFERROR('Program Qtrly'!E$95*OFFSET('Prem Earn'!$A$5,MATCH($B$97,'Prem Earn'!$A$6:$A$12,0),MATCH($A105,'Prem Earn'!$B$5:$J$5,0)),0)</f>
        <v>0</v>
      </c>
      <c r="D105" s="116">
        <f ca="1">IFERROR('Program Qtrly'!F$95*OFFSET('Prem Earn'!$A$5,MATCH($B$97,'Prem Earn'!$A$6:$A$12,0),MATCH($A105,'Prem Earn'!$B$5:$J$5,0)),0)</f>
        <v>0</v>
      </c>
      <c r="E105" s="116">
        <f ca="1">IFERROR('Program Qtrly'!G$95*OFFSET('Prem Earn'!$A$5,MATCH($B$97,'Prem Earn'!$A$6:$A$12,0),MATCH($A105,'Prem Earn'!$B$5:$J$5,0)),0)</f>
        <v>0</v>
      </c>
      <c r="F105" s="116">
        <f ca="1">IFERROR('Program Qtrly'!H$95*OFFSET('Prem Earn'!$A$5,MATCH($B$97,'Prem Earn'!$A$6:$A$12,0),MATCH($A105,'Prem Earn'!$B$5:$J$5,0)),0)</f>
        <v>0</v>
      </c>
      <c r="G105" s="116">
        <f ca="1">IFERROR('Program Qtrly'!I$95*OFFSET('Prem Earn'!$A$5,MATCH($B$97,'Prem Earn'!$A$6:$A$12,0),MATCH($A105,'Prem Earn'!$B$5:$J$5,0)),0)</f>
        <v>0</v>
      </c>
      <c r="H105" s="116">
        <f ca="1">IFERROR('Program Qtrly'!J$95*OFFSET('Prem Earn'!$A$5,MATCH($B$97,'Prem Earn'!$A$6:$A$12,0),MATCH($A105,'Prem Earn'!$B$5:$J$5,0)),0)</f>
        <v>0</v>
      </c>
      <c r="I105" s="116">
        <f ca="1">IFERROR('Program Qtrly'!K$95*OFFSET('Prem Earn'!$A$5,MATCH($B$97,'Prem Earn'!$A$6:$A$12,0),MATCH($A105,'Prem Earn'!$B$5:$J$5,0)),0)</f>
        <v>0</v>
      </c>
      <c r="J105" s="116">
        <f ca="1">IFERROR('Program Qtrly'!L$95*OFFSET('Prem Earn'!$A$5,MATCH($B$97,'Prem Earn'!$A$6:$A$12,0),MATCH($A105,'Prem Earn'!$B$5:$J$5,0)),0)</f>
        <v>0</v>
      </c>
      <c r="K105" s="116">
        <f ca="1">IFERROR('Program Qtrly'!M$95*OFFSET('Prem Earn'!$A$5,MATCH($B$97,'Prem Earn'!$A$6:$A$12,0),MATCH($A105,'Prem Earn'!$B$5:$J$5,0)),0)</f>
        <v>0</v>
      </c>
      <c r="L105" s="116">
        <f ca="1">IFERROR('Program Qtrly'!N$95*OFFSET('Prem Earn'!$A$5,MATCH($B$97,'Prem Earn'!$A$6:$A$12,0),MATCH($A105,'Prem Earn'!$B$5:$J$5,0)),0)</f>
        <v>0</v>
      </c>
      <c r="M105" s="116">
        <f ca="1">IFERROR('Program Qtrly'!O$95*OFFSET('Prem Earn'!$A$5,MATCH($B$97,'Prem Earn'!$A$6:$A$12,0),MATCH($A105,'Prem Earn'!$B$5:$J$5,0)),0)</f>
        <v>0</v>
      </c>
      <c r="N105" s="116">
        <f ca="1">IFERROR('Program Qtrly'!P$95*OFFSET('Prem Earn'!$A$5,MATCH($B$97,'Prem Earn'!$A$6:$A$12,0),MATCH($A105,'Prem Earn'!$B$5:$J$5,0)),0)</f>
        <v>0</v>
      </c>
      <c r="O105" s="116">
        <f ca="1">IFERROR('Program Qtrly'!Q$95*OFFSET('Prem Earn'!$A$5,MATCH($B$97,'Prem Earn'!$A$6:$A$12,0),MATCH($A105,'Prem Earn'!$B$5:$J$5,0)),0)</f>
        <v>0</v>
      </c>
      <c r="P105" s="116">
        <f ca="1">IFERROR('Program Qtrly'!R$95*OFFSET('Prem Earn'!$A$5,MATCH($B$97,'Prem Earn'!$A$6:$A$12,0),MATCH($A105,'Prem Earn'!$B$5:$J$5,0)),0)</f>
        <v>0</v>
      </c>
      <c r="Q105" s="116">
        <f ca="1">IFERROR('Program Qtrly'!S$95*OFFSET('Prem Earn'!$A$5,MATCH($B$97,'Prem Earn'!$A$6:$A$12,0),MATCH($A105,'Prem Earn'!$B$5:$J$5,0)),0)</f>
        <v>0</v>
      </c>
      <c r="R105" s="116">
        <f ca="1">IFERROR('Program Qtrly'!T$95*OFFSET('Prem Earn'!$A$5,MATCH($B$97,'Prem Earn'!$A$6:$A$12,0),MATCH($A105,'Prem Earn'!$B$5:$J$5,0)),0)</f>
        <v>0</v>
      </c>
      <c r="S105" s="116">
        <f ca="1">IFERROR('Program Qtrly'!U$95*OFFSET('Prem Earn'!$A$5,MATCH($B$97,'Prem Earn'!$A$6:$A$12,0),MATCH($A105,'Prem Earn'!$B$5:$J$5,0)),0)</f>
        <v>0</v>
      </c>
      <c r="T105" s="116">
        <f ca="1">IFERROR('Program Qtrly'!V$95*OFFSET('Prem Earn'!$A$5,MATCH($B$97,'Prem Earn'!$A$6:$A$12,0),MATCH($A105,'Prem Earn'!$B$5:$J$5,0)),0)</f>
        <v>0</v>
      </c>
      <c r="U105" s="116">
        <f ca="1">IFERROR('Program Qtrly'!W$95*OFFSET('Prem Earn'!$A$5,MATCH($B$97,'Prem Earn'!$A$6:$A$12,0),MATCH($A105,'Prem Earn'!$B$5:$J$5,0)),0)</f>
        <v>0</v>
      </c>
      <c r="W105" s="63">
        <f t="shared" si="73"/>
        <v>21</v>
      </c>
      <c r="X105" s="116">
        <f ca="1">IFERROR('Program Qtrly'!D$87*OFFSET('Prem Earn'!$A$5,MATCH($B$97,'Prem Earn'!$A$6:$A$12,0),MATCH($A105,'Prem Earn'!$B$5:$J$5,0)),0)</f>
        <v>0</v>
      </c>
      <c r="Y105" s="116">
        <f ca="1">IFERROR('Program Qtrly'!E$87*OFFSET('Prem Earn'!$A$5,MATCH($B$97,'Prem Earn'!$A$6:$A$12,0),MATCH($A105,'Prem Earn'!$B$5:$J$5,0)),0)</f>
        <v>0</v>
      </c>
      <c r="Z105" s="116">
        <f ca="1">IFERROR('Program Qtrly'!F$87*OFFSET('Prem Earn'!$A$5,MATCH($B$97,'Prem Earn'!$A$6:$A$12,0),MATCH($A105,'Prem Earn'!$B$5:$J$5,0)),0)</f>
        <v>0</v>
      </c>
      <c r="AA105" s="116">
        <f ca="1">IFERROR('Program Qtrly'!G$87*OFFSET('Prem Earn'!$A$5,MATCH($B$97,'Prem Earn'!$A$6:$A$12,0),MATCH($A105,'Prem Earn'!$B$5:$J$5,0)),0)</f>
        <v>0</v>
      </c>
      <c r="AB105" s="116">
        <f ca="1">IFERROR('Program Qtrly'!H$87*OFFSET('Prem Earn'!$A$5,MATCH($B$97,'Prem Earn'!$A$6:$A$12,0),MATCH($A105,'Prem Earn'!$B$5:$J$5,0)),0)</f>
        <v>0</v>
      </c>
      <c r="AC105" s="116">
        <f ca="1">IFERROR('Program Qtrly'!I$87*OFFSET('Prem Earn'!$A$5,MATCH($B$97,'Prem Earn'!$A$6:$A$12,0),MATCH($A105,'Prem Earn'!$B$5:$J$5,0)),0)</f>
        <v>0</v>
      </c>
      <c r="AD105" s="116">
        <f ca="1">IFERROR('Program Qtrly'!J$87*OFFSET('Prem Earn'!$A$5,MATCH($B$97,'Prem Earn'!$A$6:$A$12,0),MATCH($A105,'Prem Earn'!$B$5:$J$5,0)),0)</f>
        <v>0</v>
      </c>
      <c r="AE105" s="116">
        <f ca="1">IFERROR('Program Qtrly'!K$87*OFFSET('Prem Earn'!$A$5,MATCH($B$97,'Prem Earn'!$A$6:$A$12,0),MATCH($A105,'Prem Earn'!$B$5:$J$5,0)),0)</f>
        <v>0</v>
      </c>
      <c r="AF105" s="116">
        <f ca="1">IFERROR('Program Qtrly'!L$87*OFFSET('Prem Earn'!$A$5,MATCH($B$97,'Prem Earn'!$A$6:$A$12,0),MATCH($A105,'Prem Earn'!$B$5:$J$5,0)),0)</f>
        <v>0</v>
      </c>
      <c r="AG105" s="116">
        <f ca="1">IFERROR('Program Qtrly'!M$87*OFFSET('Prem Earn'!$A$5,MATCH($B$97,'Prem Earn'!$A$6:$A$12,0),MATCH($A105,'Prem Earn'!$B$5:$J$5,0)),0)</f>
        <v>0</v>
      </c>
      <c r="AH105" s="116">
        <f ca="1">IFERROR('Program Qtrly'!N$87*OFFSET('Prem Earn'!$A$5,MATCH($B$97,'Prem Earn'!$A$6:$A$12,0),MATCH($A105,'Prem Earn'!$B$5:$J$5,0)),0)</f>
        <v>0</v>
      </c>
      <c r="AI105" s="116">
        <f ca="1">IFERROR('Program Qtrly'!O$87*OFFSET('Prem Earn'!$A$5,MATCH($B$97,'Prem Earn'!$A$6:$A$12,0),MATCH($A105,'Prem Earn'!$B$5:$J$5,0)),0)</f>
        <v>0</v>
      </c>
      <c r="AJ105" s="116">
        <f ca="1">IFERROR('Program Qtrly'!P$87*OFFSET('Prem Earn'!$A$5,MATCH($B$97,'Prem Earn'!$A$6:$A$12,0),MATCH($A105,'Prem Earn'!$B$5:$J$5,0)),0)</f>
        <v>0</v>
      </c>
      <c r="AK105" s="116">
        <f ca="1">IFERROR('Program Qtrly'!Q$87*OFFSET('Prem Earn'!$A$5,MATCH($B$97,'Prem Earn'!$A$6:$A$12,0),MATCH($A105,'Prem Earn'!$B$5:$J$5,0)),0)</f>
        <v>0</v>
      </c>
      <c r="AL105" s="116">
        <f ca="1">IFERROR('Program Qtrly'!R$87*OFFSET('Prem Earn'!$A$5,MATCH($B$97,'Prem Earn'!$A$6:$A$12,0),MATCH($A105,'Prem Earn'!$B$5:$J$5,0)),0)</f>
        <v>0</v>
      </c>
      <c r="AM105" s="116">
        <f ca="1">IFERROR('Program Qtrly'!S$87*OFFSET('Prem Earn'!$A$5,MATCH($B$97,'Prem Earn'!$A$6:$A$12,0),MATCH($A105,'Prem Earn'!$B$5:$J$5,0)),0)</f>
        <v>0</v>
      </c>
      <c r="AN105" s="116">
        <f ca="1">IFERROR('Program Qtrly'!T$87*OFFSET('Prem Earn'!$A$5,MATCH($B$97,'Prem Earn'!$A$6:$A$12,0),MATCH($A105,'Prem Earn'!$B$5:$J$5,0)),0)</f>
        <v>0</v>
      </c>
      <c r="AO105" s="116">
        <f ca="1">IFERROR('Program Qtrly'!U$87*OFFSET('Prem Earn'!$A$5,MATCH($B$97,'Prem Earn'!$A$6:$A$12,0),MATCH($A105,'Prem Earn'!$B$5:$J$5,0)),0)</f>
        <v>0</v>
      </c>
      <c r="AP105" s="116">
        <f ca="1">IFERROR('Program Qtrly'!V$87*OFFSET('Prem Earn'!$A$5,MATCH($B$97,'Prem Earn'!$A$6:$A$12,0),MATCH($A105,'Prem Earn'!$B$5:$J$5,0)),0)</f>
        <v>0</v>
      </c>
      <c r="AQ105" s="116">
        <f ca="1">IFERROR('Program Qtrly'!W$87*OFFSET('Prem Earn'!$A$5,MATCH($B$97,'Prem Earn'!$A$6:$A$12,0),MATCH($A105,'Prem Earn'!$B$5:$J$5,0)),0)</f>
        <v>0</v>
      </c>
    </row>
    <row r="106" spans="1:43" ht="15" customHeight="1" x14ac:dyDescent="0.45">
      <c r="A106" s="63">
        <f t="shared" si="72"/>
        <v>24</v>
      </c>
      <c r="B106" s="116">
        <f ca="1">IFERROR('Program Qtrly'!D$95*OFFSET('Prem Earn'!$A$5,MATCH($B$97,'Prem Earn'!$A$6:$A$12,0),MATCH($A106,'Prem Earn'!$B$5:$J$5,0)),0)</f>
        <v>0</v>
      </c>
      <c r="C106" s="116">
        <f ca="1">IFERROR('Program Qtrly'!E$95*OFFSET('Prem Earn'!$A$5,MATCH($B$97,'Prem Earn'!$A$6:$A$12,0),MATCH($A106,'Prem Earn'!$B$5:$J$5,0)),0)</f>
        <v>0</v>
      </c>
      <c r="D106" s="116">
        <f ca="1">IFERROR('Program Qtrly'!F$95*OFFSET('Prem Earn'!$A$5,MATCH($B$97,'Prem Earn'!$A$6:$A$12,0),MATCH($A106,'Prem Earn'!$B$5:$J$5,0)),0)</f>
        <v>0</v>
      </c>
      <c r="E106" s="116">
        <f ca="1">IFERROR('Program Qtrly'!G$95*OFFSET('Prem Earn'!$A$5,MATCH($B$97,'Prem Earn'!$A$6:$A$12,0),MATCH($A106,'Prem Earn'!$B$5:$J$5,0)),0)</f>
        <v>0</v>
      </c>
      <c r="F106" s="116">
        <f ca="1">IFERROR('Program Qtrly'!H$95*OFFSET('Prem Earn'!$A$5,MATCH($B$97,'Prem Earn'!$A$6:$A$12,0),MATCH($A106,'Prem Earn'!$B$5:$J$5,0)),0)</f>
        <v>0</v>
      </c>
      <c r="G106" s="116">
        <f ca="1">IFERROR('Program Qtrly'!I$95*OFFSET('Prem Earn'!$A$5,MATCH($B$97,'Prem Earn'!$A$6:$A$12,0),MATCH($A106,'Prem Earn'!$B$5:$J$5,0)),0)</f>
        <v>0</v>
      </c>
      <c r="H106" s="116">
        <f ca="1">IFERROR('Program Qtrly'!J$95*OFFSET('Prem Earn'!$A$5,MATCH($B$97,'Prem Earn'!$A$6:$A$12,0),MATCH($A106,'Prem Earn'!$B$5:$J$5,0)),0)</f>
        <v>0</v>
      </c>
      <c r="I106" s="116">
        <f ca="1">IFERROR('Program Qtrly'!K$95*OFFSET('Prem Earn'!$A$5,MATCH($B$97,'Prem Earn'!$A$6:$A$12,0),MATCH($A106,'Prem Earn'!$B$5:$J$5,0)),0)</f>
        <v>0</v>
      </c>
      <c r="J106" s="116">
        <f ca="1">IFERROR('Program Qtrly'!L$95*OFFSET('Prem Earn'!$A$5,MATCH($B$97,'Prem Earn'!$A$6:$A$12,0),MATCH($A106,'Prem Earn'!$B$5:$J$5,0)),0)</f>
        <v>0</v>
      </c>
      <c r="K106" s="116">
        <f ca="1">IFERROR('Program Qtrly'!M$95*OFFSET('Prem Earn'!$A$5,MATCH($B$97,'Prem Earn'!$A$6:$A$12,0),MATCH($A106,'Prem Earn'!$B$5:$J$5,0)),0)</f>
        <v>0</v>
      </c>
      <c r="L106" s="116">
        <f ca="1">IFERROR('Program Qtrly'!N$95*OFFSET('Prem Earn'!$A$5,MATCH($B$97,'Prem Earn'!$A$6:$A$12,0),MATCH($A106,'Prem Earn'!$B$5:$J$5,0)),0)</f>
        <v>0</v>
      </c>
      <c r="M106" s="116">
        <f ca="1">IFERROR('Program Qtrly'!O$95*OFFSET('Prem Earn'!$A$5,MATCH($B$97,'Prem Earn'!$A$6:$A$12,0),MATCH($A106,'Prem Earn'!$B$5:$J$5,0)),0)</f>
        <v>0</v>
      </c>
      <c r="N106" s="116">
        <f ca="1">IFERROR('Program Qtrly'!P$95*OFFSET('Prem Earn'!$A$5,MATCH($B$97,'Prem Earn'!$A$6:$A$12,0),MATCH($A106,'Prem Earn'!$B$5:$J$5,0)),0)</f>
        <v>0</v>
      </c>
      <c r="O106" s="116">
        <f ca="1">IFERROR('Program Qtrly'!Q$95*OFFSET('Prem Earn'!$A$5,MATCH($B$97,'Prem Earn'!$A$6:$A$12,0),MATCH($A106,'Prem Earn'!$B$5:$J$5,0)),0)</f>
        <v>0</v>
      </c>
      <c r="P106" s="116">
        <f ca="1">IFERROR('Program Qtrly'!R$95*OFFSET('Prem Earn'!$A$5,MATCH($B$97,'Prem Earn'!$A$6:$A$12,0),MATCH($A106,'Prem Earn'!$B$5:$J$5,0)),0)</f>
        <v>0</v>
      </c>
      <c r="Q106" s="116">
        <f ca="1">IFERROR('Program Qtrly'!S$95*OFFSET('Prem Earn'!$A$5,MATCH($B$97,'Prem Earn'!$A$6:$A$12,0),MATCH($A106,'Prem Earn'!$B$5:$J$5,0)),0)</f>
        <v>0</v>
      </c>
      <c r="R106" s="116">
        <f ca="1">IFERROR('Program Qtrly'!T$95*OFFSET('Prem Earn'!$A$5,MATCH($B$97,'Prem Earn'!$A$6:$A$12,0),MATCH($A106,'Prem Earn'!$B$5:$J$5,0)),0)</f>
        <v>0</v>
      </c>
      <c r="S106" s="116">
        <f ca="1">IFERROR('Program Qtrly'!U$95*OFFSET('Prem Earn'!$A$5,MATCH($B$97,'Prem Earn'!$A$6:$A$12,0),MATCH($A106,'Prem Earn'!$B$5:$J$5,0)),0)</f>
        <v>0</v>
      </c>
      <c r="T106" s="116">
        <f ca="1">IFERROR('Program Qtrly'!V$95*OFFSET('Prem Earn'!$A$5,MATCH($B$97,'Prem Earn'!$A$6:$A$12,0),MATCH($A106,'Prem Earn'!$B$5:$J$5,0)),0)</f>
        <v>0</v>
      </c>
      <c r="U106" s="116">
        <f ca="1">IFERROR('Program Qtrly'!W$95*OFFSET('Prem Earn'!$A$5,MATCH($B$97,'Prem Earn'!$A$6:$A$12,0),MATCH($A106,'Prem Earn'!$B$5:$J$5,0)),0)</f>
        <v>0</v>
      </c>
      <c r="W106" s="63">
        <f t="shared" si="73"/>
        <v>24</v>
      </c>
      <c r="X106" s="116">
        <f ca="1">IFERROR('Program Qtrly'!D$87*OFFSET('Prem Earn'!$A$5,MATCH($B$97,'Prem Earn'!$A$6:$A$12,0),MATCH($A106,'Prem Earn'!$B$5:$J$5,0)),0)</f>
        <v>0</v>
      </c>
      <c r="Y106" s="116">
        <f ca="1">IFERROR('Program Qtrly'!E$87*OFFSET('Prem Earn'!$A$5,MATCH($B$97,'Prem Earn'!$A$6:$A$12,0),MATCH($A106,'Prem Earn'!$B$5:$J$5,0)),0)</f>
        <v>0</v>
      </c>
      <c r="Z106" s="116">
        <f ca="1">IFERROR('Program Qtrly'!F$87*OFFSET('Prem Earn'!$A$5,MATCH($B$97,'Prem Earn'!$A$6:$A$12,0),MATCH($A106,'Prem Earn'!$B$5:$J$5,0)),0)</f>
        <v>0</v>
      </c>
      <c r="AA106" s="116">
        <f ca="1">IFERROR('Program Qtrly'!G$87*OFFSET('Prem Earn'!$A$5,MATCH($B$97,'Prem Earn'!$A$6:$A$12,0),MATCH($A106,'Prem Earn'!$B$5:$J$5,0)),0)</f>
        <v>0</v>
      </c>
      <c r="AB106" s="116">
        <f ca="1">IFERROR('Program Qtrly'!H$87*OFFSET('Prem Earn'!$A$5,MATCH($B$97,'Prem Earn'!$A$6:$A$12,0),MATCH($A106,'Prem Earn'!$B$5:$J$5,0)),0)</f>
        <v>0</v>
      </c>
      <c r="AC106" s="116">
        <f ca="1">IFERROR('Program Qtrly'!I$87*OFFSET('Prem Earn'!$A$5,MATCH($B$97,'Prem Earn'!$A$6:$A$12,0),MATCH($A106,'Prem Earn'!$B$5:$J$5,0)),0)</f>
        <v>0</v>
      </c>
      <c r="AD106" s="116">
        <f ca="1">IFERROR('Program Qtrly'!J$87*OFFSET('Prem Earn'!$A$5,MATCH($B$97,'Prem Earn'!$A$6:$A$12,0),MATCH($A106,'Prem Earn'!$B$5:$J$5,0)),0)</f>
        <v>0</v>
      </c>
      <c r="AE106" s="116">
        <f ca="1">IFERROR('Program Qtrly'!K$87*OFFSET('Prem Earn'!$A$5,MATCH($B$97,'Prem Earn'!$A$6:$A$12,0),MATCH($A106,'Prem Earn'!$B$5:$J$5,0)),0)</f>
        <v>0</v>
      </c>
      <c r="AF106" s="116">
        <f ca="1">IFERROR('Program Qtrly'!L$87*OFFSET('Prem Earn'!$A$5,MATCH($B$97,'Prem Earn'!$A$6:$A$12,0),MATCH($A106,'Prem Earn'!$B$5:$J$5,0)),0)</f>
        <v>0</v>
      </c>
      <c r="AG106" s="116">
        <f ca="1">IFERROR('Program Qtrly'!M$87*OFFSET('Prem Earn'!$A$5,MATCH($B$97,'Prem Earn'!$A$6:$A$12,0),MATCH($A106,'Prem Earn'!$B$5:$J$5,0)),0)</f>
        <v>0</v>
      </c>
      <c r="AH106" s="116">
        <f ca="1">IFERROR('Program Qtrly'!N$87*OFFSET('Prem Earn'!$A$5,MATCH($B$97,'Prem Earn'!$A$6:$A$12,0),MATCH($A106,'Prem Earn'!$B$5:$J$5,0)),0)</f>
        <v>0</v>
      </c>
      <c r="AI106" s="116">
        <f ca="1">IFERROR('Program Qtrly'!O$87*OFFSET('Prem Earn'!$A$5,MATCH($B$97,'Prem Earn'!$A$6:$A$12,0),MATCH($A106,'Prem Earn'!$B$5:$J$5,0)),0)</f>
        <v>0</v>
      </c>
      <c r="AJ106" s="116">
        <f ca="1">IFERROR('Program Qtrly'!P$87*OFFSET('Prem Earn'!$A$5,MATCH($B$97,'Prem Earn'!$A$6:$A$12,0),MATCH($A106,'Prem Earn'!$B$5:$J$5,0)),0)</f>
        <v>0</v>
      </c>
      <c r="AK106" s="116">
        <f ca="1">IFERROR('Program Qtrly'!Q$87*OFFSET('Prem Earn'!$A$5,MATCH($B$97,'Prem Earn'!$A$6:$A$12,0),MATCH($A106,'Prem Earn'!$B$5:$J$5,0)),0)</f>
        <v>0</v>
      </c>
      <c r="AL106" s="116">
        <f ca="1">IFERROR('Program Qtrly'!R$87*OFFSET('Prem Earn'!$A$5,MATCH($B$97,'Prem Earn'!$A$6:$A$12,0),MATCH($A106,'Prem Earn'!$B$5:$J$5,0)),0)</f>
        <v>0</v>
      </c>
      <c r="AM106" s="116">
        <f ca="1">IFERROR('Program Qtrly'!S$87*OFFSET('Prem Earn'!$A$5,MATCH($B$97,'Prem Earn'!$A$6:$A$12,0),MATCH($A106,'Prem Earn'!$B$5:$J$5,0)),0)</f>
        <v>0</v>
      </c>
      <c r="AN106" s="116">
        <f ca="1">IFERROR('Program Qtrly'!T$87*OFFSET('Prem Earn'!$A$5,MATCH($B$97,'Prem Earn'!$A$6:$A$12,0),MATCH($A106,'Prem Earn'!$B$5:$J$5,0)),0)</f>
        <v>0</v>
      </c>
      <c r="AO106" s="116">
        <f ca="1">IFERROR('Program Qtrly'!U$87*OFFSET('Prem Earn'!$A$5,MATCH($B$97,'Prem Earn'!$A$6:$A$12,0),MATCH($A106,'Prem Earn'!$B$5:$J$5,0)),0)</f>
        <v>0</v>
      </c>
      <c r="AP106" s="116">
        <f ca="1">IFERROR('Program Qtrly'!V$87*OFFSET('Prem Earn'!$A$5,MATCH($B$97,'Prem Earn'!$A$6:$A$12,0),MATCH($A106,'Prem Earn'!$B$5:$J$5,0)),0)</f>
        <v>0</v>
      </c>
      <c r="AQ106" s="116">
        <f ca="1">IFERROR('Program Qtrly'!W$87*OFFSET('Prem Earn'!$A$5,MATCH($B$97,'Prem Earn'!$A$6:$A$12,0),MATCH($A106,'Prem Earn'!$B$5:$J$5,0)),0)</f>
        <v>0</v>
      </c>
    </row>
    <row r="107" spans="1:43" ht="15" customHeight="1" x14ac:dyDescent="0.45">
      <c r="A107" s="63">
        <f t="shared" si="72"/>
        <v>27</v>
      </c>
      <c r="B107" s="116">
        <f ca="1">IFERROR('Program Qtrly'!D$95*OFFSET('Prem Earn'!$A$5,MATCH($B$97,'Prem Earn'!$A$6:$A$12,0),MATCH($A107,'Prem Earn'!$B$5:$J$5,0)),0)</f>
        <v>0</v>
      </c>
      <c r="C107" s="116">
        <f ca="1">IFERROR('Program Qtrly'!E$95*OFFSET('Prem Earn'!$A$5,MATCH($B$97,'Prem Earn'!$A$6:$A$12,0),MATCH($A107,'Prem Earn'!$B$5:$J$5,0)),0)</f>
        <v>0</v>
      </c>
      <c r="D107" s="116">
        <f ca="1">IFERROR('Program Qtrly'!F$95*OFFSET('Prem Earn'!$A$5,MATCH($B$97,'Prem Earn'!$A$6:$A$12,0),MATCH($A107,'Prem Earn'!$B$5:$J$5,0)),0)</f>
        <v>0</v>
      </c>
      <c r="E107" s="116">
        <f ca="1">IFERROR('Program Qtrly'!G$95*OFFSET('Prem Earn'!$A$5,MATCH($B$97,'Prem Earn'!$A$6:$A$12,0),MATCH($A107,'Prem Earn'!$B$5:$J$5,0)),0)</f>
        <v>0</v>
      </c>
      <c r="F107" s="116">
        <f ca="1">IFERROR('Program Qtrly'!H$95*OFFSET('Prem Earn'!$A$5,MATCH($B$97,'Prem Earn'!$A$6:$A$12,0),MATCH($A107,'Prem Earn'!$B$5:$J$5,0)),0)</f>
        <v>0</v>
      </c>
      <c r="G107" s="116">
        <f ca="1">IFERROR('Program Qtrly'!I$95*OFFSET('Prem Earn'!$A$5,MATCH($B$97,'Prem Earn'!$A$6:$A$12,0),MATCH($A107,'Prem Earn'!$B$5:$J$5,0)),0)</f>
        <v>0</v>
      </c>
      <c r="H107" s="116">
        <f ca="1">IFERROR('Program Qtrly'!J$95*OFFSET('Prem Earn'!$A$5,MATCH($B$97,'Prem Earn'!$A$6:$A$12,0),MATCH($A107,'Prem Earn'!$B$5:$J$5,0)),0)</f>
        <v>0</v>
      </c>
      <c r="I107" s="116">
        <f ca="1">IFERROR('Program Qtrly'!K$95*OFFSET('Prem Earn'!$A$5,MATCH($B$97,'Prem Earn'!$A$6:$A$12,0),MATCH($A107,'Prem Earn'!$B$5:$J$5,0)),0)</f>
        <v>0</v>
      </c>
      <c r="J107" s="116">
        <f ca="1">IFERROR('Program Qtrly'!L$95*OFFSET('Prem Earn'!$A$5,MATCH($B$97,'Prem Earn'!$A$6:$A$12,0),MATCH($A107,'Prem Earn'!$B$5:$J$5,0)),0)</f>
        <v>0</v>
      </c>
      <c r="K107" s="116">
        <f ca="1">IFERROR('Program Qtrly'!M$95*OFFSET('Prem Earn'!$A$5,MATCH($B$97,'Prem Earn'!$A$6:$A$12,0),MATCH($A107,'Prem Earn'!$B$5:$J$5,0)),0)</f>
        <v>0</v>
      </c>
      <c r="L107" s="116">
        <f ca="1">IFERROR('Program Qtrly'!N$95*OFFSET('Prem Earn'!$A$5,MATCH($B$97,'Prem Earn'!$A$6:$A$12,0),MATCH($A107,'Prem Earn'!$B$5:$J$5,0)),0)</f>
        <v>0</v>
      </c>
      <c r="M107" s="116">
        <f ca="1">IFERROR('Program Qtrly'!O$95*OFFSET('Prem Earn'!$A$5,MATCH($B$97,'Prem Earn'!$A$6:$A$12,0),MATCH($A107,'Prem Earn'!$B$5:$J$5,0)),0)</f>
        <v>0</v>
      </c>
      <c r="N107" s="116">
        <f ca="1">IFERROR('Program Qtrly'!P$95*OFFSET('Prem Earn'!$A$5,MATCH($B$97,'Prem Earn'!$A$6:$A$12,0),MATCH($A107,'Prem Earn'!$B$5:$J$5,0)),0)</f>
        <v>0</v>
      </c>
      <c r="O107" s="116">
        <f ca="1">IFERROR('Program Qtrly'!Q$95*OFFSET('Prem Earn'!$A$5,MATCH($B$97,'Prem Earn'!$A$6:$A$12,0),MATCH($A107,'Prem Earn'!$B$5:$J$5,0)),0)</f>
        <v>0</v>
      </c>
      <c r="P107" s="116">
        <f ca="1">IFERROR('Program Qtrly'!R$95*OFFSET('Prem Earn'!$A$5,MATCH($B$97,'Prem Earn'!$A$6:$A$12,0),MATCH($A107,'Prem Earn'!$B$5:$J$5,0)),0)</f>
        <v>0</v>
      </c>
      <c r="Q107" s="116">
        <f ca="1">IFERROR('Program Qtrly'!S$95*OFFSET('Prem Earn'!$A$5,MATCH($B$97,'Prem Earn'!$A$6:$A$12,0),MATCH($A107,'Prem Earn'!$B$5:$J$5,0)),0)</f>
        <v>0</v>
      </c>
      <c r="R107" s="116">
        <f ca="1">IFERROR('Program Qtrly'!T$95*OFFSET('Prem Earn'!$A$5,MATCH($B$97,'Prem Earn'!$A$6:$A$12,0),MATCH($A107,'Prem Earn'!$B$5:$J$5,0)),0)</f>
        <v>0</v>
      </c>
      <c r="S107" s="116">
        <f ca="1">IFERROR('Program Qtrly'!U$95*OFFSET('Prem Earn'!$A$5,MATCH($B$97,'Prem Earn'!$A$6:$A$12,0),MATCH($A107,'Prem Earn'!$B$5:$J$5,0)),0)</f>
        <v>0</v>
      </c>
      <c r="T107" s="116">
        <f ca="1">IFERROR('Program Qtrly'!V$95*OFFSET('Prem Earn'!$A$5,MATCH($B$97,'Prem Earn'!$A$6:$A$12,0),MATCH($A107,'Prem Earn'!$B$5:$J$5,0)),0)</f>
        <v>0</v>
      </c>
      <c r="U107" s="116">
        <f ca="1">IFERROR('Program Qtrly'!W$95*OFFSET('Prem Earn'!$A$5,MATCH($B$97,'Prem Earn'!$A$6:$A$12,0),MATCH($A107,'Prem Earn'!$B$5:$J$5,0)),0)</f>
        <v>0</v>
      </c>
      <c r="W107" s="63">
        <f t="shared" si="73"/>
        <v>27</v>
      </c>
      <c r="X107" s="116">
        <f ca="1">IFERROR('Program Qtrly'!D$87*OFFSET('Prem Earn'!$A$5,MATCH($B$97,'Prem Earn'!$A$6:$A$12,0),MATCH($A107,'Prem Earn'!$B$5:$J$5,0)),0)</f>
        <v>0</v>
      </c>
      <c r="Y107" s="116">
        <f ca="1">IFERROR('Program Qtrly'!E$87*OFFSET('Prem Earn'!$A$5,MATCH($B$97,'Prem Earn'!$A$6:$A$12,0),MATCH($A107,'Prem Earn'!$B$5:$J$5,0)),0)</f>
        <v>0</v>
      </c>
      <c r="Z107" s="116">
        <f ca="1">IFERROR('Program Qtrly'!F$87*OFFSET('Prem Earn'!$A$5,MATCH($B$97,'Prem Earn'!$A$6:$A$12,0),MATCH($A107,'Prem Earn'!$B$5:$J$5,0)),0)</f>
        <v>0</v>
      </c>
      <c r="AA107" s="116">
        <f ca="1">IFERROR('Program Qtrly'!G$87*OFFSET('Prem Earn'!$A$5,MATCH($B$97,'Prem Earn'!$A$6:$A$12,0),MATCH($A107,'Prem Earn'!$B$5:$J$5,0)),0)</f>
        <v>0</v>
      </c>
      <c r="AB107" s="116">
        <f ca="1">IFERROR('Program Qtrly'!H$87*OFFSET('Prem Earn'!$A$5,MATCH($B$97,'Prem Earn'!$A$6:$A$12,0),MATCH($A107,'Prem Earn'!$B$5:$J$5,0)),0)</f>
        <v>0</v>
      </c>
      <c r="AC107" s="116">
        <f ca="1">IFERROR('Program Qtrly'!I$87*OFFSET('Prem Earn'!$A$5,MATCH($B$97,'Prem Earn'!$A$6:$A$12,0),MATCH($A107,'Prem Earn'!$B$5:$J$5,0)),0)</f>
        <v>0</v>
      </c>
      <c r="AD107" s="116">
        <f ca="1">IFERROR('Program Qtrly'!J$87*OFFSET('Prem Earn'!$A$5,MATCH($B$97,'Prem Earn'!$A$6:$A$12,0),MATCH($A107,'Prem Earn'!$B$5:$J$5,0)),0)</f>
        <v>0</v>
      </c>
      <c r="AE107" s="116">
        <f ca="1">IFERROR('Program Qtrly'!K$87*OFFSET('Prem Earn'!$A$5,MATCH($B$97,'Prem Earn'!$A$6:$A$12,0),MATCH($A107,'Prem Earn'!$B$5:$J$5,0)),0)</f>
        <v>0</v>
      </c>
      <c r="AF107" s="116">
        <f ca="1">IFERROR('Program Qtrly'!L$87*OFFSET('Prem Earn'!$A$5,MATCH($B$97,'Prem Earn'!$A$6:$A$12,0),MATCH($A107,'Prem Earn'!$B$5:$J$5,0)),0)</f>
        <v>0</v>
      </c>
      <c r="AG107" s="116">
        <f ca="1">IFERROR('Program Qtrly'!M$87*OFFSET('Prem Earn'!$A$5,MATCH($B$97,'Prem Earn'!$A$6:$A$12,0),MATCH($A107,'Prem Earn'!$B$5:$J$5,0)),0)</f>
        <v>0</v>
      </c>
      <c r="AH107" s="116">
        <f ca="1">IFERROR('Program Qtrly'!N$87*OFFSET('Prem Earn'!$A$5,MATCH($B$97,'Prem Earn'!$A$6:$A$12,0),MATCH($A107,'Prem Earn'!$B$5:$J$5,0)),0)</f>
        <v>0</v>
      </c>
      <c r="AI107" s="116">
        <f ca="1">IFERROR('Program Qtrly'!O$87*OFFSET('Prem Earn'!$A$5,MATCH($B$97,'Prem Earn'!$A$6:$A$12,0),MATCH($A107,'Prem Earn'!$B$5:$J$5,0)),0)</f>
        <v>0</v>
      </c>
      <c r="AJ107" s="116">
        <f ca="1">IFERROR('Program Qtrly'!P$87*OFFSET('Prem Earn'!$A$5,MATCH($B$97,'Prem Earn'!$A$6:$A$12,0),MATCH($A107,'Prem Earn'!$B$5:$J$5,0)),0)</f>
        <v>0</v>
      </c>
      <c r="AK107" s="116">
        <f ca="1">IFERROR('Program Qtrly'!Q$87*OFFSET('Prem Earn'!$A$5,MATCH($B$97,'Prem Earn'!$A$6:$A$12,0),MATCH($A107,'Prem Earn'!$B$5:$J$5,0)),0)</f>
        <v>0</v>
      </c>
      <c r="AL107" s="116">
        <f ca="1">IFERROR('Program Qtrly'!R$87*OFFSET('Prem Earn'!$A$5,MATCH($B$97,'Prem Earn'!$A$6:$A$12,0),MATCH($A107,'Prem Earn'!$B$5:$J$5,0)),0)</f>
        <v>0</v>
      </c>
      <c r="AM107" s="116">
        <f ca="1">IFERROR('Program Qtrly'!S$87*OFFSET('Prem Earn'!$A$5,MATCH($B$97,'Prem Earn'!$A$6:$A$12,0),MATCH($A107,'Prem Earn'!$B$5:$J$5,0)),0)</f>
        <v>0</v>
      </c>
      <c r="AN107" s="116">
        <f ca="1">IFERROR('Program Qtrly'!T$87*OFFSET('Prem Earn'!$A$5,MATCH($B$97,'Prem Earn'!$A$6:$A$12,0),MATCH($A107,'Prem Earn'!$B$5:$J$5,0)),0)</f>
        <v>0</v>
      </c>
      <c r="AO107" s="116">
        <f ca="1">IFERROR('Program Qtrly'!U$87*OFFSET('Prem Earn'!$A$5,MATCH($B$97,'Prem Earn'!$A$6:$A$12,0),MATCH($A107,'Prem Earn'!$B$5:$J$5,0)),0)</f>
        <v>0</v>
      </c>
      <c r="AP107" s="116">
        <f ca="1">IFERROR('Program Qtrly'!V$87*OFFSET('Prem Earn'!$A$5,MATCH($B$97,'Prem Earn'!$A$6:$A$12,0),MATCH($A107,'Prem Earn'!$B$5:$J$5,0)),0)</f>
        <v>0</v>
      </c>
      <c r="AQ107" s="116">
        <f ca="1">IFERROR('Program Qtrly'!W$87*OFFSET('Prem Earn'!$A$5,MATCH($B$97,'Prem Earn'!$A$6:$A$12,0),MATCH($A107,'Prem Earn'!$B$5:$J$5,0)),0)</f>
        <v>0</v>
      </c>
    </row>
    <row r="108" spans="1:43" ht="15" customHeight="1" x14ac:dyDescent="0.45">
      <c r="A108" s="112" t="s">
        <v>384</v>
      </c>
      <c r="B108" s="113">
        <f ca="1">B99</f>
        <v>31.249999999999993</v>
      </c>
      <c r="C108" s="113">
        <f ca="1">C99+B100</f>
        <v>93.749999999999972</v>
      </c>
      <c r="D108" s="113">
        <f ca="1">D99+C100+B101</f>
        <v>156.24999999999994</v>
      </c>
      <c r="E108" s="113">
        <f ca="1">E99+D100+C101+B102</f>
        <v>218.74999999999994</v>
      </c>
      <c r="F108" s="113">
        <f ca="1">F99+E100+D101+C102+B103</f>
        <v>281.24999999999994</v>
      </c>
      <c r="G108" s="113">
        <f ca="1">G99+F100+E101+D102+C103+B104</f>
        <v>343.74999999999994</v>
      </c>
      <c r="H108" s="113">
        <f ca="1">H99+G100+F101+E102+D103+C104+B105</f>
        <v>406.24999999999989</v>
      </c>
      <c r="I108" s="113">
        <f ca="1">I99+H100+G101+F102+E103+D104+C105+B106</f>
        <v>468.74999999999989</v>
      </c>
      <c r="J108" s="113">
        <f t="shared" ref="J108:P108" ca="1" si="74">J99+I100+H101+G102+F103+E104+D105+C106+B107</f>
        <v>562.49999999999989</v>
      </c>
      <c r="K108" s="113">
        <f t="shared" ca="1" si="74"/>
        <v>687.49999999999989</v>
      </c>
      <c r="L108" s="113">
        <f t="shared" ca="1" si="74"/>
        <v>812.49999999999977</v>
      </c>
      <c r="M108" s="113">
        <f t="shared" ca="1" si="74"/>
        <v>937.49999999999977</v>
      </c>
      <c r="N108" s="113">
        <f t="shared" ca="1" si="74"/>
        <v>1062.4999999999998</v>
      </c>
      <c r="O108" s="113">
        <f t="shared" ca="1" si="74"/>
        <v>1187.4999999999998</v>
      </c>
      <c r="P108" s="113">
        <f t="shared" ca="1" si="74"/>
        <v>1312.4999999999998</v>
      </c>
      <c r="Q108" s="113">
        <f t="shared" ref="Q108" ca="1" si="75">Q99+P100+O101+N102+M103+L104+K105+J106+I107</f>
        <v>1437.4999999999998</v>
      </c>
      <c r="R108" s="113">
        <f t="shared" ref="R108" ca="1" si="76">R99+Q100+P101+O102+N103+M104+L105+K106+J107</f>
        <v>1562.4999999999998</v>
      </c>
      <c r="S108" s="113">
        <f t="shared" ref="S108" ca="1" si="77">S99+R100+Q101+P102+O103+N104+M105+L106+K107</f>
        <v>1687.4999999999998</v>
      </c>
      <c r="T108" s="113">
        <f t="shared" ref="T108" ca="1" si="78">T99+S100+R101+Q102+P103+O104+N105+M106+L107</f>
        <v>1812.4999999999995</v>
      </c>
      <c r="U108" s="113">
        <f t="shared" ref="U108" ca="1" si="79">U99+T100+S101+R102+Q103+P104+O105+N106+M107</f>
        <v>1937.4999999999995</v>
      </c>
      <c r="W108" s="112" t="s">
        <v>520</v>
      </c>
      <c r="X108" s="113">
        <f ca="1">X99</f>
        <v>312.5</v>
      </c>
      <c r="Y108" s="113">
        <f ca="1">Y99+X100</f>
        <v>937.5</v>
      </c>
      <c r="Z108" s="113">
        <f ca="1">Z99+Y100+X101</f>
        <v>1562.5</v>
      </c>
      <c r="AA108" s="113">
        <f ca="1">AA99+Z100+Y101+X102</f>
        <v>2187.5</v>
      </c>
      <c r="AB108" s="113">
        <f ca="1">AB99+AA100+Z101+Y102+X103</f>
        <v>2812.5</v>
      </c>
      <c r="AC108" s="113">
        <f ca="1">AC99+AB100+AA101+Z102+Y103+X104</f>
        <v>3437.5</v>
      </c>
      <c r="AD108" s="113">
        <f ca="1">AD99+AC100+AB101+AA102+Z103+Y104+X105</f>
        <v>4062.5</v>
      </c>
      <c r="AE108" s="113">
        <f ca="1">AE99+AD100+AC101+AB102+AA103+Z104+Y105+X106</f>
        <v>4687.5</v>
      </c>
      <c r="AF108" s="113">
        <f t="shared" ref="AF108:AL108" ca="1" si="80">AF99+AE100+AD101+AC102+AB103+AA104+Z105+Y106+X107</f>
        <v>5625</v>
      </c>
      <c r="AG108" s="113">
        <f t="shared" ca="1" si="80"/>
        <v>6875</v>
      </c>
      <c r="AH108" s="113">
        <f t="shared" ca="1" si="80"/>
        <v>8125</v>
      </c>
      <c r="AI108" s="113">
        <f t="shared" ca="1" si="80"/>
        <v>9375</v>
      </c>
      <c r="AJ108" s="113">
        <f t="shared" ca="1" si="80"/>
        <v>10625</v>
      </c>
      <c r="AK108" s="113">
        <f t="shared" ca="1" si="80"/>
        <v>11875</v>
      </c>
      <c r="AL108" s="113">
        <f t="shared" ca="1" si="80"/>
        <v>13125</v>
      </c>
      <c r="AM108" s="113">
        <f t="shared" ref="AM108" ca="1" si="81">AM99+AL100+AK101+AJ102+AI103+AH104+AG105+AF106+AE107</f>
        <v>14375</v>
      </c>
      <c r="AN108" s="113">
        <f t="shared" ref="AN108" ca="1" si="82">AN99+AM100+AL101+AK102+AJ103+AI104+AH105+AG106+AF107</f>
        <v>15625</v>
      </c>
      <c r="AO108" s="113">
        <f t="shared" ref="AO108" ca="1" si="83">AO99+AN100+AM101+AL102+AK103+AJ104+AI105+AH106+AG107</f>
        <v>16875</v>
      </c>
      <c r="AP108" s="113">
        <f t="shared" ref="AP108" ca="1" si="84">AP99+AO100+AN101+AM102+AL103+AK104+AJ105+AI106+AH107</f>
        <v>18125</v>
      </c>
      <c r="AQ108" s="113">
        <f t="shared" ref="AQ108" ca="1" si="85">AQ99+AP100+AO101+AN102+AM103+AL104+AK105+AJ106+AI107</f>
        <v>19375</v>
      </c>
    </row>
    <row r="111" spans="1:43" ht="15" customHeight="1" x14ac:dyDescent="0.45">
      <c r="A111" s="46" t="s">
        <v>73</v>
      </c>
      <c r="B111" s="46" t="str">
        <f>INDEX('Program Inputs'!$B$9:$B$28,MATCH('Prem Earn'!A111,'Program Inputs'!$A$9:$A$28,0))</f>
        <v>Gigsafe</v>
      </c>
      <c r="C111" s="46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W111" s="46" t="s">
        <v>73</v>
      </c>
      <c r="X111" s="46" t="str">
        <f>INDEX('Program Inputs'!$B$9:$B$28,MATCH('Prem Earn'!W111,'Program Inputs'!$A$9:$A$28,0))</f>
        <v>Gigsafe</v>
      </c>
      <c r="Y111" s="46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</row>
    <row r="112" spans="1:43" ht="15" customHeight="1" x14ac:dyDescent="0.45">
      <c r="A112" s="67" t="s">
        <v>518</v>
      </c>
      <c r="B112" s="6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W112" s="67" t="s">
        <v>519</v>
      </c>
      <c r="X112" s="6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</row>
    <row r="113" spans="1:43" ht="15" customHeight="1" x14ac:dyDescent="0.45">
      <c r="A113" s="67" t="s">
        <v>45</v>
      </c>
      <c r="B113" s="115">
        <f>INDEX('Program Inputs'!$N$8:$N$28,MATCH(A111,'Program Inputs'!$A$8:$A$28,0))</f>
        <v>12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W113" s="67" t="s">
        <v>45</v>
      </c>
      <c r="X113" s="115">
        <f>INDEX('Program Inputs'!$N$8:$N$28,MATCH(W111,'Program Inputs'!$A$8:$A$28,0))</f>
        <v>12</v>
      </c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</row>
    <row r="114" spans="1:43" ht="15" customHeight="1" x14ac:dyDescent="0.45">
      <c r="A114" s="110" t="s">
        <v>180</v>
      </c>
      <c r="B114" s="3" t="str">
        <f>'Program Qtrly'!D$6</f>
        <v>2026 Q2</v>
      </c>
      <c r="C114" s="3" t="str">
        <f>'Program Qtrly'!E$6</f>
        <v>2026 Q3</v>
      </c>
      <c r="D114" s="3" t="str">
        <f>'Program Qtrly'!F$6</f>
        <v>2026 Q4</v>
      </c>
      <c r="E114" s="3" t="str">
        <f>'Program Qtrly'!G$6</f>
        <v>2027 Q1</v>
      </c>
      <c r="F114" s="3" t="str">
        <f>'Program Qtrly'!H$6</f>
        <v>2027 Q2</v>
      </c>
      <c r="G114" s="3" t="str">
        <f>'Program Qtrly'!I$6</f>
        <v>2027 Q3</v>
      </c>
      <c r="H114" s="3" t="str">
        <f>'Program Qtrly'!J$6</f>
        <v>2027 Q4</v>
      </c>
      <c r="I114" s="3" t="str">
        <f>'Program Qtrly'!K$6</f>
        <v>2028 Q1</v>
      </c>
      <c r="J114" s="3" t="str">
        <f>'Program Qtrly'!L$6</f>
        <v>2028 Q2</v>
      </c>
      <c r="K114" s="3" t="str">
        <f>'Program Qtrly'!M$6</f>
        <v>2028 Q3</v>
      </c>
      <c r="L114" s="3" t="str">
        <f>'Program Qtrly'!N$6</f>
        <v>2028 Q4</v>
      </c>
      <c r="M114" s="3" t="str">
        <f>'Program Qtrly'!O$6</f>
        <v>2029 Q1</v>
      </c>
      <c r="N114" s="3" t="str">
        <f>'Program Qtrly'!P$6</f>
        <v>2029 Q2</v>
      </c>
      <c r="O114" s="3" t="str">
        <f>'Program Qtrly'!Q$6</f>
        <v>2029 Q3</v>
      </c>
      <c r="P114" s="3" t="str">
        <f>'Program Qtrly'!R$6</f>
        <v>2029 Q4</v>
      </c>
      <c r="Q114" s="3" t="str">
        <f>'Program Qtrly'!S$6</f>
        <v>2030 Q1</v>
      </c>
      <c r="R114" s="3" t="str">
        <f>'Program Qtrly'!T$6</f>
        <v>2030 Q2</v>
      </c>
      <c r="S114" s="3" t="str">
        <f>'Program Qtrly'!U$6</f>
        <v>2030 Q3</v>
      </c>
      <c r="T114" s="3" t="str">
        <f>'Program Qtrly'!V$6</f>
        <v>2030 Q4</v>
      </c>
      <c r="U114" s="3" t="str">
        <f>'Program Qtrly'!W$6</f>
        <v>2031 Q1</v>
      </c>
      <c r="W114" s="110" t="s">
        <v>180</v>
      </c>
      <c r="X114" s="3" t="str">
        <f>'Program Qtrly'!D$6</f>
        <v>2026 Q2</v>
      </c>
      <c r="Y114" s="3" t="str">
        <f>'Program Qtrly'!E$6</f>
        <v>2026 Q3</v>
      </c>
      <c r="Z114" s="3" t="str">
        <f>'Program Qtrly'!F$6</f>
        <v>2026 Q4</v>
      </c>
      <c r="AA114" s="3" t="str">
        <f>'Program Qtrly'!G$6</f>
        <v>2027 Q1</v>
      </c>
      <c r="AB114" s="3" t="str">
        <f>'Program Qtrly'!H$6</f>
        <v>2027 Q2</v>
      </c>
      <c r="AC114" s="3" t="str">
        <f>'Program Qtrly'!I$6</f>
        <v>2027 Q3</v>
      </c>
      <c r="AD114" s="3" t="str">
        <f>'Program Qtrly'!J$6</f>
        <v>2027 Q4</v>
      </c>
      <c r="AE114" s="3" t="str">
        <f>'Program Qtrly'!K$6</f>
        <v>2028 Q1</v>
      </c>
      <c r="AF114" s="3" t="str">
        <f>'Program Qtrly'!L$6</f>
        <v>2028 Q2</v>
      </c>
      <c r="AG114" s="3" t="str">
        <f>'Program Qtrly'!M$6</f>
        <v>2028 Q3</v>
      </c>
      <c r="AH114" s="3" t="str">
        <f>'Program Qtrly'!N$6</f>
        <v>2028 Q4</v>
      </c>
      <c r="AI114" s="3" t="str">
        <f>'Program Qtrly'!O$6</f>
        <v>2029 Q1</v>
      </c>
      <c r="AJ114" s="3" t="str">
        <f>'Program Qtrly'!P$6</f>
        <v>2029 Q2</v>
      </c>
      <c r="AK114" s="3" t="str">
        <f>'Program Qtrly'!Q$6</f>
        <v>2029 Q3</v>
      </c>
      <c r="AL114" s="3" t="str">
        <f>'Program Qtrly'!R$6</f>
        <v>2029 Q4</v>
      </c>
      <c r="AM114" s="3" t="str">
        <f>'Program Qtrly'!S$6</f>
        <v>2030 Q1</v>
      </c>
      <c r="AN114" s="3" t="str">
        <f>'Program Qtrly'!T$6</f>
        <v>2030 Q2</v>
      </c>
      <c r="AO114" s="3" t="str">
        <f>'Program Qtrly'!U$6</f>
        <v>2030 Q3</v>
      </c>
      <c r="AP114" s="3" t="str">
        <f>'Program Qtrly'!V$6</f>
        <v>2030 Q4</v>
      </c>
      <c r="AQ114" s="3" t="str">
        <f>'Program Qtrly'!W$6</f>
        <v>2031 Q1</v>
      </c>
    </row>
    <row r="115" spans="1:43" ht="15" customHeight="1" x14ac:dyDescent="0.45">
      <c r="A115" s="63">
        <v>3</v>
      </c>
      <c r="B115" s="116">
        <f ca="1">IFERROR('Program Qtrly'!D$115*OFFSET('Prem Earn'!$A$5,MATCH($B$113,'Prem Earn'!$A$6:$A$12,0),MATCH($A115,'Prem Earn'!$B$5:$J$5,0)),0)</f>
        <v>7.8124999999999982</v>
      </c>
      <c r="C115" s="116">
        <f ca="1">IFERROR('Program Qtrly'!E$115*OFFSET('Prem Earn'!$A$5,MATCH($B$113,'Prem Earn'!$A$6:$A$12,0),MATCH($A115,'Prem Earn'!$B$5:$J$5,0)),0)</f>
        <v>7.8124999999999982</v>
      </c>
      <c r="D115" s="116">
        <f ca="1">IFERROR('Program Qtrly'!F$115*OFFSET('Prem Earn'!$A$5,MATCH($B$113,'Prem Earn'!$A$6:$A$12,0),MATCH($A115,'Prem Earn'!$B$5:$J$5,0)),0)</f>
        <v>7.8124999999999982</v>
      </c>
      <c r="E115" s="116">
        <f ca="1">IFERROR('Program Qtrly'!G$115*OFFSET('Prem Earn'!$A$5,MATCH($B$113,'Prem Earn'!$A$6:$A$12,0),MATCH($A115,'Prem Earn'!$B$5:$J$5,0)),0)</f>
        <v>7.8124999999999982</v>
      </c>
      <c r="F115" s="116">
        <f ca="1">IFERROR('Program Qtrly'!H$115*OFFSET('Prem Earn'!$A$5,MATCH($B$113,'Prem Earn'!$A$6:$A$12,0),MATCH($A115,'Prem Earn'!$B$5:$J$5,0)),0)</f>
        <v>10.937499999999998</v>
      </c>
      <c r="G115" s="116">
        <f ca="1">IFERROR('Program Qtrly'!I$115*OFFSET('Prem Earn'!$A$5,MATCH($B$113,'Prem Earn'!$A$6:$A$12,0),MATCH($A115,'Prem Earn'!$B$5:$J$5,0)),0)</f>
        <v>10.937499999999998</v>
      </c>
      <c r="H115" s="116">
        <f ca="1">IFERROR('Program Qtrly'!J$115*OFFSET('Prem Earn'!$A$5,MATCH($B$113,'Prem Earn'!$A$6:$A$12,0),MATCH($A115,'Prem Earn'!$B$5:$J$5,0)),0)</f>
        <v>10.937499999999998</v>
      </c>
      <c r="I115" s="116">
        <f ca="1">IFERROR('Program Qtrly'!K$115*OFFSET('Prem Earn'!$A$5,MATCH($B$113,'Prem Earn'!$A$6:$A$12,0),MATCH($A115,'Prem Earn'!$B$5:$J$5,0)),0)</f>
        <v>10.937499999999998</v>
      </c>
      <c r="J115" s="116">
        <f ca="1">IFERROR('Program Qtrly'!L$115*OFFSET('Prem Earn'!$A$5,MATCH($B$113,'Prem Earn'!$A$6:$A$12,0),MATCH($A115,'Prem Earn'!$B$5:$J$5,0)),0)</f>
        <v>15.624999999999996</v>
      </c>
      <c r="K115" s="116">
        <f ca="1">IFERROR('Program Qtrly'!M$115*OFFSET('Prem Earn'!$A$5,MATCH($B$113,'Prem Earn'!$A$6:$A$12,0),MATCH($A115,'Prem Earn'!$B$5:$J$5,0)),0)</f>
        <v>15.624999999999996</v>
      </c>
      <c r="L115" s="116">
        <f ca="1">IFERROR('Program Qtrly'!N$115*OFFSET('Prem Earn'!$A$5,MATCH($B$113,'Prem Earn'!$A$6:$A$12,0),MATCH($A115,'Prem Earn'!$B$5:$J$5,0)),0)</f>
        <v>15.624999999999996</v>
      </c>
      <c r="M115" s="116">
        <f ca="1">IFERROR('Program Qtrly'!O$115*OFFSET('Prem Earn'!$A$5,MATCH($B$113,'Prem Earn'!$A$6:$A$12,0),MATCH($A115,'Prem Earn'!$B$5:$J$5,0)),0)</f>
        <v>15.624999999999996</v>
      </c>
      <c r="N115" s="116">
        <f ca="1">IFERROR('Program Qtrly'!P$115*OFFSET('Prem Earn'!$A$5,MATCH($B$113,'Prem Earn'!$A$6:$A$12,0),MATCH($A115,'Prem Earn'!$B$5:$J$5,0)),0)</f>
        <v>23.437499999999996</v>
      </c>
      <c r="O115" s="116">
        <f ca="1">IFERROR('Program Qtrly'!Q$115*OFFSET('Prem Earn'!$A$5,MATCH($B$113,'Prem Earn'!$A$6:$A$12,0),MATCH($A115,'Prem Earn'!$B$5:$J$5,0)),0)</f>
        <v>23.437499999999996</v>
      </c>
      <c r="P115" s="116">
        <f ca="1">IFERROR('Program Qtrly'!R$115*OFFSET('Prem Earn'!$A$5,MATCH($B$113,'Prem Earn'!$A$6:$A$12,0),MATCH($A115,'Prem Earn'!$B$5:$J$5,0)),0)</f>
        <v>23.437499999999996</v>
      </c>
      <c r="Q115" s="116">
        <f ca="1">IFERROR('Program Qtrly'!S$115*OFFSET('Prem Earn'!$A$5,MATCH($B$113,'Prem Earn'!$A$6:$A$12,0),MATCH($A115,'Prem Earn'!$B$5:$J$5,0)),0)</f>
        <v>23.437499999999996</v>
      </c>
      <c r="R115" s="116">
        <f ca="1">IFERROR('Program Qtrly'!T$115*OFFSET('Prem Earn'!$A$5,MATCH($B$113,'Prem Earn'!$A$6:$A$12,0),MATCH($A115,'Prem Earn'!$B$5:$J$5,0)),0)</f>
        <v>31.249999999999993</v>
      </c>
      <c r="S115" s="116">
        <f ca="1">IFERROR('Program Qtrly'!U$115*OFFSET('Prem Earn'!$A$5,MATCH($B$113,'Prem Earn'!$A$6:$A$12,0),MATCH($A115,'Prem Earn'!$B$5:$J$5,0)),0)</f>
        <v>31.249999999999993</v>
      </c>
      <c r="T115" s="116">
        <f ca="1">IFERROR('Program Qtrly'!V$115*OFFSET('Prem Earn'!$A$5,MATCH($B$113,'Prem Earn'!$A$6:$A$12,0),MATCH($A115,'Prem Earn'!$B$5:$J$5,0)),0)</f>
        <v>31.249999999999993</v>
      </c>
      <c r="U115" s="116">
        <f ca="1">IFERROR('Program Qtrly'!W$115*OFFSET('Prem Earn'!$A$5,MATCH($B$113,'Prem Earn'!$A$6:$A$12,0),MATCH($A115,'Prem Earn'!$B$5:$J$5,0)),0)</f>
        <v>31.249999999999993</v>
      </c>
      <c r="W115" s="63">
        <v>3</v>
      </c>
      <c r="X115" s="116">
        <f ca="1">IFERROR('Program Qtrly'!D$107*OFFSET('Prem Earn'!$A$5,MATCH($B$113,'Prem Earn'!$A$6:$A$12,0),MATCH($A115,'Prem Earn'!$B$5:$J$5,0)),0)</f>
        <v>78.125</v>
      </c>
      <c r="Y115" s="116">
        <f ca="1">IFERROR('Program Qtrly'!E$107*OFFSET('Prem Earn'!$A$5,MATCH($B$113,'Prem Earn'!$A$6:$A$12,0),MATCH($A115,'Prem Earn'!$B$5:$J$5,0)),0)</f>
        <v>78.125</v>
      </c>
      <c r="Z115" s="116">
        <f ca="1">IFERROR('Program Qtrly'!F$107*OFFSET('Prem Earn'!$A$5,MATCH($B$113,'Prem Earn'!$A$6:$A$12,0),MATCH($A115,'Prem Earn'!$B$5:$J$5,0)),0)</f>
        <v>78.125</v>
      </c>
      <c r="AA115" s="116">
        <f ca="1">IFERROR('Program Qtrly'!G$107*OFFSET('Prem Earn'!$A$5,MATCH($B$113,'Prem Earn'!$A$6:$A$12,0),MATCH($A115,'Prem Earn'!$B$5:$J$5,0)),0)</f>
        <v>78.125</v>
      </c>
      <c r="AB115" s="116">
        <f ca="1">IFERROR('Program Qtrly'!H$107*OFFSET('Prem Earn'!$A$5,MATCH($B$113,'Prem Earn'!$A$6:$A$12,0),MATCH($A115,'Prem Earn'!$B$5:$J$5,0)),0)</f>
        <v>109.375</v>
      </c>
      <c r="AC115" s="116">
        <f ca="1">IFERROR('Program Qtrly'!I$107*OFFSET('Prem Earn'!$A$5,MATCH($B$113,'Prem Earn'!$A$6:$A$12,0),MATCH($A115,'Prem Earn'!$B$5:$J$5,0)),0)</f>
        <v>109.375</v>
      </c>
      <c r="AD115" s="116">
        <f ca="1">IFERROR('Program Qtrly'!J$107*OFFSET('Prem Earn'!$A$5,MATCH($B$113,'Prem Earn'!$A$6:$A$12,0),MATCH($A115,'Prem Earn'!$B$5:$J$5,0)),0)</f>
        <v>109.375</v>
      </c>
      <c r="AE115" s="116">
        <f ca="1">IFERROR('Program Qtrly'!K$107*OFFSET('Prem Earn'!$A$5,MATCH($B$113,'Prem Earn'!$A$6:$A$12,0),MATCH($A115,'Prem Earn'!$B$5:$J$5,0)),0)</f>
        <v>109.375</v>
      </c>
      <c r="AF115" s="116">
        <f ca="1">IFERROR('Program Qtrly'!L$107*OFFSET('Prem Earn'!$A$5,MATCH($B$113,'Prem Earn'!$A$6:$A$12,0),MATCH($A115,'Prem Earn'!$B$5:$J$5,0)),0)</f>
        <v>156.25</v>
      </c>
      <c r="AG115" s="116">
        <f ca="1">IFERROR('Program Qtrly'!M$107*OFFSET('Prem Earn'!$A$5,MATCH($B$113,'Prem Earn'!$A$6:$A$12,0),MATCH($A115,'Prem Earn'!$B$5:$J$5,0)),0)</f>
        <v>156.25</v>
      </c>
      <c r="AH115" s="116">
        <f ca="1">IFERROR('Program Qtrly'!N$107*OFFSET('Prem Earn'!$A$5,MATCH($B$113,'Prem Earn'!$A$6:$A$12,0),MATCH($A115,'Prem Earn'!$B$5:$J$5,0)),0)</f>
        <v>156.25</v>
      </c>
      <c r="AI115" s="116">
        <f ca="1">IFERROR('Program Qtrly'!O$107*OFFSET('Prem Earn'!$A$5,MATCH($B$113,'Prem Earn'!$A$6:$A$12,0),MATCH($A115,'Prem Earn'!$B$5:$J$5,0)),0)</f>
        <v>156.25</v>
      </c>
      <c r="AJ115" s="116">
        <f ca="1">IFERROR('Program Qtrly'!P$107*OFFSET('Prem Earn'!$A$5,MATCH($B$113,'Prem Earn'!$A$6:$A$12,0),MATCH($A115,'Prem Earn'!$B$5:$J$5,0)),0)</f>
        <v>234.375</v>
      </c>
      <c r="AK115" s="116">
        <f ca="1">IFERROR('Program Qtrly'!Q$107*OFFSET('Prem Earn'!$A$5,MATCH($B$113,'Prem Earn'!$A$6:$A$12,0),MATCH($A115,'Prem Earn'!$B$5:$J$5,0)),0)</f>
        <v>234.375</v>
      </c>
      <c r="AL115" s="116">
        <f ca="1">IFERROR('Program Qtrly'!R$107*OFFSET('Prem Earn'!$A$5,MATCH($B$113,'Prem Earn'!$A$6:$A$12,0),MATCH($A115,'Prem Earn'!$B$5:$J$5,0)),0)</f>
        <v>234.375</v>
      </c>
      <c r="AM115" s="116">
        <f ca="1">IFERROR('Program Qtrly'!S$107*OFFSET('Prem Earn'!$A$5,MATCH($B$113,'Prem Earn'!$A$6:$A$12,0),MATCH($A115,'Prem Earn'!$B$5:$J$5,0)),0)</f>
        <v>234.375</v>
      </c>
      <c r="AN115" s="116">
        <f ca="1">IFERROR('Program Qtrly'!T$107*OFFSET('Prem Earn'!$A$5,MATCH($B$113,'Prem Earn'!$A$6:$A$12,0),MATCH($A115,'Prem Earn'!$B$5:$J$5,0)),0)</f>
        <v>312.5</v>
      </c>
      <c r="AO115" s="116">
        <f ca="1">IFERROR('Program Qtrly'!U$107*OFFSET('Prem Earn'!$A$5,MATCH($B$113,'Prem Earn'!$A$6:$A$12,0),MATCH($A115,'Prem Earn'!$B$5:$J$5,0)),0)</f>
        <v>312.5</v>
      </c>
      <c r="AP115" s="116">
        <f ca="1">IFERROR('Program Qtrly'!V$107*OFFSET('Prem Earn'!$A$5,MATCH($B$113,'Prem Earn'!$A$6:$A$12,0),MATCH($A115,'Prem Earn'!$B$5:$J$5,0)),0)</f>
        <v>312.5</v>
      </c>
      <c r="AQ115" s="116">
        <f ca="1">IFERROR('Program Qtrly'!W$107*OFFSET('Prem Earn'!$A$5,MATCH($B$113,'Prem Earn'!$A$6:$A$12,0),MATCH($A115,'Prem Earn'!$B$5:$J$5,0)),0)</f>
        <v>312.5</v>
      </c>
    </row>
    <row r="116" spans="1:43" ht="15" customHeight="1" x14ac:dyDescent="0.45">
      <c r="A116" s="63">
        <f t="shared" ref="A116:A123" si="86">A115+3</f>
        <v>6</v>
      </c>
      <c r="B116" s="116">
        <f ca="1">IFERROR('Program Qtrly'!D$115*OFFSET('Prem Earn'!$A$5,MATCH($B$113,'Prem Earn'!$A$6:$A$12,0),MATCH($A116,'Prem Earn'!$B$5:$J$5,0)),0)</f>
        <v>15.624999999999996</v>
      </c>
      <c r="C116" s="116">
        <f ca="1">IFERROR('Program Qtrly'!E$115*OFFSET('Prem Earn'!$A$5,MATCH($B$113,'Prem Earn'!$A$6:$A$12,0),MATCH($A116,'Prem Earn'!$B$5:$J$5,0)),0)</f>
        <v>15.624999999999996</v>
      </c>
      <c r="D116" s="116">
        <f ca="1">IFERROR('Program Qtrly'!F$115*OFFSET('Prem Earn'!$A$5,MATCH($B$113,'Prem Earn'!$A$6:$A$12,0),MATCH($A116,'Prem Earn'!$B$5:$J$5,0)),0)</f>
        <v>15.624999999999996</v>
      </c>
      <c r="E116" s="116">
        <f ca="1">IFERROR('Program Qtrly'!G$115*OFFSET('Prem Earn'!$A$5,MATCH($B$113,'Prem Earn'!$A$6:$A$12,0),MATCH($A116,'Prem Earn'!$B$5:$J$5,0)),0)</f>
        <v>15.624999999999996</v>
      </c>
      <c r="F116" s="116">
        <f ca="1">IFERROR('Program Qtrly'!H$115*OFFSET('Prem Earn'!$A$5,MATCH($B$113,'Prem Earn'!$A$6:$A$12,0),MATCH($A116,'Prem Earn'!$B$5:$J$5,0)),0)</f>
        <v>21.874999999999996</v>
      </c>
      <c r="G116" s="116">
        <f ca="1">IFERROR('Program Qtrly'!I$115*OFFSET('Prem Earn'!$A$5,MATCH($B$113,'Prem Earn'!$A$6:$A$12,0),MATCH($A116,'Prem Earn'!$B$5:$J$5,0)),0)</f>
        <v>21.874999999999996</v>
      </c>
      <c r="H116" s="116">
        <f ca="1">IFERROR('Program Qtrly'!J$115*OFFSET('Prem Earn'!$A$5,MATCH($B$113,'Prem Earn'!$A$6:$A$12,0),MATCH($A116,'Prem Earn'!$B$5:$J$5,0)),0)</f>
        <v>21.874999999999996</v>
      </c>
      <c r="I116" s="116">
        <f ca="1">IFERROR('Program Qtrly'!K$115*OFFSET('Prem Earn'!$A$5,MATCH($B$113,'Prem Earn'!$A$6:$A$12,0),MATCH($A116,'Prem Earn'!$B$5:$J$5,0)),0)</f>
        <v>21.874999999999996</v>
      </c>
      <c r="J116" s="116">
        <f ca="1">IFERROR('Program Qtrly'!L$115*OFFSET('Prem Earn'!$A$5,MATCH($B$113,'Prem Earn'!$A$6:$A$12,0),MATCH($A116,'Prem Earn'!$B$5:$J$5,0)),0)</f>
        <v>31.249999999999993</v>
      </c>
      <c r="K116" s="116">
        <f ca="1">IFERROR('Program Qtrly'!M$115*OFFSET('Prem Earn'!$A$5,MATCH($B$113,'Prem Earn'!$A$6:$A$12,0),MATCH($A116,'Prem Earn'!$B$5:$J$5,0)),0)</f>
        <v>31.249999999999993</v>
      </c>
      <c r="L116" s="116">
        <f ca="1">IFERROR('Program Qtrly'!N$115*OFFSET('Prem Earn'!$A$5,MATCH($B$113,'Prem Earn'!$A$6:$A$12,0),MATCH($A116,'Prem Earn'!$B$5:$J$5,0)),0)</f>
        <v>31.249999999999993</v>
      </c>
      <c r="M116" s="116">
        <f ca="1">IFERROR('Program Qtrly'!O$115*OFFSET('Prem Earn'!$A$5,MATCH($B$113,'Prem Earn'!$A$6:$A$12,0),MATCH($A116,'Prem Earn'!$B$5:$J$5,0)),0)</f>
        <v>31.249999999999993</v>
      </c>
      <c r="N116" s="116">
        <f ca="1">IFERROR('Program Qtrly'!P$115*OFFSET('Prem Earn'!$A$5,MATCH($B$113,'Prem Earn'!$A$6:$A$12,0),MATCH($A116,'Prem Earn'!$B$5:$J$5,0)),0)</f>
        <v>46.874999999999993</v>
      </c>
      <c r="O116" s="116">
        <f ca="1">IFERROR('Program Qtrly'!Q$115*OFFSET('Prem Earn'!$A$5,MATCH($B$113,'Prem Earn'!$A$6:$A$12,0),MATCH($A116,'Prem Earn'!$B$5:$J$5,0)),0)</f>
        <v>46.874999999999993</v>
      </c>
      <c r="P116" s="116">
        <f ca="1">IFERROR('Program Qtrly'!R$115*OFFSET('Prem Earn'!$A$5,MATCH($B$113,'Prem Earn'!$A$6:$A$12,0),MATCH($A116,'Prem Earn'!$B$5:$J$5,0)),0)</f>
        <v>46.874999999999993</v>
      </c>
      <c r="Q116" s="116">
        <f ca="1">IFERROR('Program Qtrly'!S$115*OFFSET('Prem Earn'!$A$5,MATCH($B$113,'Prem Earn'!$A$6:$A$12,0),MATCH($A116,'Prem Earn'!$B$5:$J$5,0)),0)</f>
        <v>46.874999999999993</v>
      </c>
      <c r="R116" s="116">
        <f ca="1">IFERROR('Program Qtrly'!T$115*OFFSET('Prem Earn'!$A$5,MATCH($B$113,'Prem Earn'!$A$6:$A$12,0),MATCH($A116,'Prem Earn'!$B$5:$J$5,0)),0)</f>
        <v>62.499999999999986</v>
      </c>
      <c r="S116" s="116">
        <f ca="1">IFERROR('Program Qtrly'!U$115*OFFSET('Prem Earn'!$A$5,MATCH($B$113,'Prem Earn'!$A$6:$A$12,0),MATCH($A116,'Prem Earn'!$B$5:$J$5,0)),0)</f>
        <v>62.499999999999986</v>
      </c>
      <c r="T116" s="116">
        <f ca="1">IFERROR('Program Qtrly'!V$115*OFFSET('Prem Earn'!$A$5,MATCH($B$113,'Prem Earn'!$A$6:$A$12,0),MATCH($A116,'Prem Earn'!$B$5:$J$5,0)),0)</f>
        <v>62.499999999999986</v>
      </c>
      <c r="U116" s="116">
        <f ca="1">IFERROR('Program Qtrly'!W$115*OFFSET('Prem Earn'!$A$5,MATCH($B$113,'Prem Earn'!$A$6:$A$12,0),MATCH($A116,'Prem Earn'!$B$5:$J$5,0)),0)</f>
        <v>62.499999999999986</v>
      </c>
      <c r="W116" s="63">
        <f t="shared" ref="W116:W123" si="87">W115+3</f>
        <v>6</v>
      </c>
      <c r="X116" s="116">
        <f ca="1">IFERROR('Program Qtrly'!D$107*OFFSET('Prem Earn'!$A$5,MATCH($B$113,'Prem Earn'!$A$6:$A$12,0),MATCH($A116,'Prem Earn'!$B$5:$J$5,0)),0)</f>
        <v>156.25</v>
      </c>
      <c r="Y116" s="116">
        <f ca="1">IFERROR('Program Qtrly'!E$107*OFFSET('Prem Earn'!$A$5,MATCH($B$113,'Prem Earn'!$A$6:$A$12,0),MATCH($A116,'Prem Earn'!$B$5:$J$5,0)),0)</f>
        <v>156.25</v>
      </c>
      <c r="Z116" s="116">
        <f ca="1">IFERROR('Program Qtrly'!F$107*OFFSET('Prem Earn'!$A$5,MATCH($B$113,'Prem Earn'!$A$6:$A$12,0),MATCH($A116,'Prem Earn'!$B$5:$J$5,0)),0)</f>
        <v>156.25</v>
      </c>
      <c r="AA116" s="116">
        <f ca="1">IFERROR('Program Qtrly'!G$107*OFFSET('Prem Earn'!$A$5,MATCH($B$113,'Prem Earn'!$A$6:$A$12,0),MATCH($A116,'Prem Earn'!$B$5:$J$5,0)),0)</f>
        <v>156.25</v>
      </c>
      <c r="AB116" s="116">
        <f ca="1">IFERROR('Program Qtrly'!H$107*OFFSET('Prem Earn'!$A$5,MATCH($B$113,'Prem Earn'!$A$6:$A$12,0),MATCH($A116,'Prem Earn'!$B$5:$J$5,0)),0)</f>
        <v>218.75</v>
      </c>
      <c r="AC116" s="116">
        <f ca="1">IFERROR('Program Qtrly'!I$107*OFFSET('Prem Earn'!$A$5,MATCH($B$113,'Prem Earn'!$A$6:$A$12,0),MATCH($A116,'Prem Earn'!$B$5:$J$5,0)),0)</f>
        <v>218.75</v>
      </c>
      <c r="AD116" s="116">
        <f ca="1">IFERROR('Program Qtrly'!J$107*OFFSET('Prem Earn'!$A$5,MATCH($B$113,'Prem Earn'!$A$6:$A$12,0),MATCH($A116,'Prem Earn'!$B$5:$J$5,0)),0)</f>
        <v>218.75</v>
      </c>
      <c r="AE116" s="116">
        <f ca="1">IFERROR('Program Qtrly'!K$107*OFFSET('Prem Earn'!$A$5,MATCH($B$113,'Prem Earn'!$A$6:$A$12,0),MATCH($A116,'Prem Earn'!$B$5:$J$5,0)),0)</f>
        <v>218.75</v>
      </c>
      <c r="AF116" s="116">
        <f ca="1">IFERROR('Program Qtrly'!L$107*OFFSET('Prem Earn'!$A$5,MATCH($B$113,'Prem Earn'!$A$6:$A$12,0),MATCH($A116,'Prem Earn'!$B$5:$J$5,0)),0)</f>
        <v>312.5</v>
      </c>
      <c r="AG116" s="116">
        <f ca="1">IFERROR('Program Qtrly'!M$107*OFFSET('Prem Earn'!$A$5,MATCH($B$113,'Prem Earn'!$A$6:$A$12,0),MATCH($A116,'Prem Earn'!$B$5:$J$5,0)),0)</f>
        <v>312.5</v>
      </c>
      <c r="AH116" s="116">
        <f ca="1">IFERROR('Program Qtrly'!N$107*OFFSET('Prem Earn'!$A$5,MATCH($B$113,'Prem Earn'!$A$6:$A$12,0),MATCH($A116,'Prem Earn'!$B$5:$J$5,0)),0)</f>
        <v>312.5</v>
      </c>
      <c r="AI116" s="116">
        <f ca="1">IFERROR('Program Qtrly'!O$107*OFFSET('Prem Earn'!$A$5,MATCH($B$113,'Prem Earn'!$A$6:$A$12,0),MATCH($A116,'Prem Earn'!$B$5:$J$5,0)),0)</f>
        <v>312.5</v>
      </c>
      <c r="AJ116" s="116">
        <f ca="1">IFERROR('Program Qtrly'!P$107*OFFSET('Prem Earn'!$A$5,MATCH($B$113,'Prem Earn'!$A$6:$A$12,0),MATCH($A116,'Prem Earn'!$B$5:$J$5,0)),0)</f>
        <v>468.75</v>
      </c>
      <c r="AK116" s="116">
        <f ca="1">IFERROR('Program Qtrly'!Q$107*OFFSET('Prem Earn'!$A$5,MATCH($B$113,'Prem Earn'!$A$6:$A$12,0),MATCH($A116,'Prem Earn'!$B$5:$J$5,0)),0)</f>
        <v>468.75</v>
      </c>
      <c r="AL116" s="116">
        <f ca="1">IFERROR('Program Qtrly'!R$107*OFFSET('Prem Earn'!$A$5,MATCH($B$113,'Prem Earn'!$A$6:$A$12,0),MATCH($A116,'Prem Earn'!$B$5:$J$5,0)),0)</f>
        <v>468.75</v>
      </c>
      <c r="AM116" s="116">
        <f ca="1">IFERROR('Program Qtrly'!S$107*OFFSET('Prem Earn'!$A$5,MATCH($B$113,'Prem Earn'!$A$6:$A$12,0),MATCH($A116,'Prem Earn'!$B$5:$J$5,0)),0)</f>
        <v>468.75</v>
      </c>
      <c r="AN116" s="116">
        <f ca="1">IFERROR('Program Qtrly'!T$107*OFFSET('Prem Earn'!$A$5,MATCH($B$113,'Prem Earn'!$A$6:$A$12,0),MATCH($A116,'Prem Earn'!$B$5:$J$5,0)),0)</f>
        <v>625</v>
      </c>
      <c r="AO116" s="116">
        <f ca="1">IFERROR('Program Qtrly'!U$107*OFFSET('Prem Earn'!$A$5,MATCH($B$113,'Prem Earn'!$A$6:$A$12,0),MATCH($A116,'Prem Earn'!$B$5:$J$5,0)),0)</f>
        <v>625</v>
      </c>
      <c r="AP116" s="116">
        <f ca="1">IFERROR('Program Qtrly'!V$107*OFFSET('Prem Earn'!$A$5,MATCH($B$113,'Prem Earn'!$A$6:$A$12,0),MATCH($A116,'Prem Earn'!$B$5:$J$5,0)),0)</f>
        <v>625</v>
      </c>
      <c r="AQ116" s="116">
        <f ca="1">IFERROR('Program Qtrly'!W$107*OFFSET('Prem Earn'!$A$5,MATCH($B$113,'Prem Earn'!$A$6:$A$12,0),MATCH($A116,'Prem Earn'!$B$5:$J$5,0)),0)</f>
        <v>625</v>
      </c>
    </row>
    <row r="117" spans="1:43" ht="15" customHeight="1" x14ac:dyDescent="0.45">
      <c r="A117" s="63">
        <f t="shared" si="86"/>
        <v>9</v>
      </c>
      <c r="B117" s="116">
        <f ca="1">IFERROR('Program Qtrly'!D$115*OFFSET('Prem Earn'!$A$5,MATCH($B$113,'Prem Earn'!$A$6:$A$12,0),MATCH($A117,'Prem Earn'!$B$5:$J$5,0)),0)</f>
        <v>15.624999999999996</v>
      </c>
      <c r="C117" s="116">
        <f ca="1">IFERROR('Program Qtrly'!E$115*OFFSET('Prem Earn'!$A$5,MATCH($B$113,'Prem Earn'!$A$6:$A$12,0),MATCH($A117,'Prem Earn'!$B$5:$J$5,0)),0)</f>
        <v>15.624999999999996</v>
      </c>
      <c r="D117" s="116">
        <f ca="1">IFERROR('Program Qtrly'!F$115*OFFSET('Prem Earn'!$A$5,MATCH($B$113,'Prem Earn'!$A$6:$A$12,0),MATCH($A117,'Prem Earn'!$B$5:$J$5,0)),0)</f>
        <v>15.624999999999996</v>
      </c>
      <c r="E117" s="116">
        <f ca="1">IFERROR('Program Qtrly'!G$115*OFFSET('Prem Earn'!$A$5,MATCH($B$113,'Prem Earn'!$A$6:$A$12,0),MATCH($A117,'Prem Earn'!$B$5:$J$5,0)),0)</f>
        <v>15.624999999999996</v>
      </c>
      <c r="F117" s="116">
        <f ca="1">IFERROR('Program Qtrly'!H$115*OFFSET('Prem Earn'!$A$5,MATCH($B$113,'Prem Earn'!$A$6:$A$12,0),MATCH($A117,'Prem Earn'!$B$5:$J$5,0)),0)</f>
        <v>21.874999999999996</v>
      </c>
      <c r="G117" s="116">
        <f ca="1">IFERROR('Program Qtrly'!I$115*OFFSET('Prem Earn'!$A$5,MATCH($B$113,'Prem Earn'!$A$6:$A$12,0),MATCH($A117,'Prem Earn'!$B$5:$J$5,0)),0)</f>
        <v>21.874999999999996</v>
      </c>
      <c r="H117" s="116">
        <f ca="1">IFERROR('Program Qtrly'!J$115*OFFSET('Prem Earn'!$A$5,MATCH($B$113,'Prem Earn'!$A$6:$A$12,0),MATCH($A117,'Prem Earn'!$B$5:$J$5,0)),0)</f>
        <v>21.874999999999996</v>
      </c>
      <c r="I117" s="116">
        <f ca="1">IFERROR('Program Qtrly'!K$115*OFFSET('Prem Earn'!$A$5,MATCH($B$113,'Prem Earn'!$A$6:$A$12,0),MATCH($A117,'Prem Earn'!$B$5:$J$5,0)),0)</f>
        <v>21.874999999999996</v>
      </c>
      <c r="J117" s="116">
        <f ca="1">IFERROR('Program Qtrly'!L$115*OFFSET('Prem Earn'!$A$5,MATCH($B$113,'Prem Earn'!$A$6:$A$12,0),MATCH($A117,'Prem Earn'!$B$5:$J$5,0)),0)</f>
        <v>31.249999999999993</v>
      </c>
      <c r="K117" s="116">
        <f ca="1">IFERROR('Program Qtrly'!M$115*OFFSET('Prem Earn'!$A$5,MATCH($B$113,'Prem Earn'!$A$6:$A$12,0),MATCH($A117,'Prem Earn'!$B$5:$J$5,0)),0)</f>
        <v>31.249999999999993</v>
      </c>
      <c r="L117" s="116">
        <f ca="1">IFERROR('Program Qtrly'!N$115*OFFSET('Prem Earn'!$A$5,MATCH($B$113,'Prem Earn'!$A$6:$A$12,0),MATCH($A117,'Prem Earn'!$B$5:$J$5,0)),0)</f>
        <v>31.249999999999993</v>
      </c>
      <c r="M117" s="116">
        <f ca="1">IFERROR('Program Qtrly'!O$115*OFFSET('Prem Earn'!$A$5,MATCH($B$113,'Prem Earn'!$A$6:$A$12,0),MATCH($A117,'Prem Earn'!$B$5:$J$5,0)),0)</f>
        <v>31.249999999999993</v>
      </c>
      <c r="N117" s="116">
        <f ca="1">IFERROR('Program Qtrly'!P$115*OFFSET('Prem Earn'!$A$5,MATCH($B$113,'Prem Earn'!$A$6:$A$12,0),MATCH($A117,'Prem Earn'!$B$5:$J$5,0)),0)</f>
        <v>46.874999999999993</v>
      </c>
      <c r="O117" s="116">
        <f ca="1">IFERROR('Program Qtrly'!Q$115*OFFSET('Prem Earn'!$A$5,MATCH($B$113,'Prem Earn'!$A$6:$A$12,0),MATCH($A117,'Prem Earn'!$B$5:$J$5,0)),0)</f>
        <v>46.874999999999993</v>
      </c>
      <c r="P117" s="116">
        <f ca="1">IFERROR('Program Qtrly'!R$115*OFFSET('Prem Earn'!$A$5,MATCH($B$113,'Prem Earn'!$A$6:$A$12,0),MATCH($A117,'Prem Earn'!$B$5:$J$5,0)),0)</f>
        <v>46.874999999999993</v>
      </c>
      <c r="Q117" s="116">
        <f ca="1">IFERROR('Program Qtrly'!S$115*OFFSET('Prem Earn'!$A$5,MATCH($B$113,'Prem Earn'!$A$6:$A$12,0),MATCH($A117,'Prem Earn'!$B$5:$J$5,0)),0)</f>
        <v>46.874999999999993</v>
      </c>
      <c r="R117" s="116">
        <f ca="1">IFERROR('Program Qtrly'!T$115*OFFSET('Prem Earn'!$A$5,MATCH($B$113,'Prem Earn'!$A$6:$A$12,0),MATCH($A117,'Prem Earn'!$B$5:$J$5,0)),0)</f>
        <v>62.499999999999986</v>
      </c>
      <c r="S117" s="116">
        <f ca="1">IFERROR('Program Qtrly'!U$115*OFFSET('Prem Earn'!$A$5,MATCH($B$113,'Prem Earn'!$A$6:$A$12,0),MATCH($A117,'Prem Earn'!$B$5:$J$5,0)),0)</f>
        <v>62.499999999999986</v>
      </c>
      <c r="T117" s="116">
        <f ca="1">IFERROR('Program Qtrly'!V$115*OFFSET('Prem Earn'!$A$5,MATCH($B$113,'Prem Earn'!$A$6:$A$12,0),MATCH($A117,'Prem Earn'!$B$5:$J$5,0)),0)</f>
        <v>62.499999999999986</v>
      </c>
      <c r="U117" s="116">
        <f ca="1">IFERROR('Program Qtrly'!W$115*OFFSET('Prem Earn'!$A$5,MATCH($B$113,'Prem Earn'!$A$6:$A$12,0),MATCH($A117,'Prem Earn'!$B$5:$J$5,0)),0)</f>
        <v>62.499999999999986</v>
      </c>
      <c r="W117" s="63">
        <f t="shared" si="87"/>
        <v>9</v>
      </c>
      <c r="X117" s="116">
        <f ca="1">IFERROR('Program Qtrly'!D$107*OFFSET('Prem Earn'!$A$5,MATCH($B$113,'Prem Earn'!$A$6:$A$12,0),MATCH($A117,'Prem Earn'!$B$5:$J$5,0)),0)</f>
        <v>156.25</v>
      </c>
      <c r="Y117" s="116">
        <f ca="1">IFERROR('Program Qtrly'!E$107*OFFSET('Prem Earn'!$A$5,MATCH($B$113,'Prem Earn'!$A$6:$A$12,0),MATCH($A117,'Prem Earn'!$B$5:$J$5,0)),0)</f>
        <v>156.25</v>
      </c>
      <c r="Z117" s="116">
        <f ca="1">IFERROR('Program Qtrly'!F$107*OFFSET('Prem Earn'!$A$5,MATCH($B$113,'Prem Earn'!$A$6:$A$12,0),MATCH($A117,'Prem Earn'!$B$5:$J$5,0)),0)</f>
        <v>156.25</v>
      </c>
      <c r="AA117" s="116">
        <f ca="1">IFERROR('Program Qtrly'!G$107*OFFSET('Prem Earn'!$A$5,MATCH($B$113,'Prem Earn'!$A$6:$A$12,0),MATCH($A117,'Prem Earn'!$B$5:$J$5,0)),0)</f>
        <v>156.25</v>
      </c>
      <c r="AB117" s="116">
        <f ca="1">IFERROR('Program Qtrly'!H$107*OFFSET('Prem Earn'!$A$5,MATCH($B$113,'Prem Earn'!$A$6:$A$12,0),MATCH($A117,'Prem Earn'!$B$5:$J$5,0)),0)</f>
        <v>218.75</v>
      </c>
      <c r="AC117" s="116">
        <f ca="1">IFERROR('Program Qtrly'!I$107*OFFSET('Prem Earn'!$A$5,MATCH($B$113,'Prem Earn'!$A$6:$A$12,0),MATCH($A117,'Prem Earn'!$B$5:$J$5,0)),0)</f>
        <v>218.75</v>
      </c>
      <c r="AD117" s="116">
        <f ca="1">IFERROR('Program Qtrly'!J$107*OFFSET('Prem Earn'!$A$5,MATCH($B$113,'Prem Earn'!$A$6:$A$12,0),MATCH($A117,'Prem Earn'!$B$5:$J$5,0)),0)</f>
        <v>218.75</v>
      </c>
      <c r="AE117" s="116">
        <f ca="1">IFERROR('Program Qtrly'!K$107*OFFSET('Prem Earn'!$A$5,MATCH($B$113,'Prem Earn'!$A$6:$A$12,0),MATCH($A117,'Prem Earn'!$B$5:$J$5,0)),0)</f>
        <v>218.75</v>
      </c>
      <c r="AF117" s="116">
        <f ca="1">IFERROR('Program Qtrly'!L$107*OFFSET('Prem Earn'!$A$5,MATCH($B$113,'Prem Earn'!$A$6:$A$12,0),MATCH($A117,'Prem Earn'!$B$5:$J$5,0)),0)</f>
        <v>312.5</v>
      </c>
      <c r="AG117" s="116">
        <f ca="1">IFERROR('Program Qtrly'!M$107*OFFSET('Prem Earn'!$A$5,MATCH($B$113,'Prem Earn'!$A$6:$A$12,0),MATCH($A117,'Prem Earn'!$B$5:$J$5,0)),0)</f>
        <v>312.5</v>
      </c>
      <c r="AH117" s="116">
        <f ca="1">IFERROR('Program Qtrly'!N$107*OFFSET('Prem Earn'!$A$5,MATCH($B$113,'Prem Earn'!$A$6:$A$12,0),MATCH($A117,'Prem Earn'!$B$5:$J$5,0)),0)</f>
        <v>312.5</v>
      </c>
      <c r="AI117" s="116">
        <f ca="1">IFERROR('Program Qtrly'!O$107*OFFSET('Prem Earn'!$A$5,MATCH($B$113,'Prem Earn'!$A$6:$A$12,0),MATCH($A117,'Prem Earn'!$B$5:$J$5,0)),0)</f>
        <v>312.5</v>
      </c>
      <c r="AJ117" s="116">
        <f ca="1">IFERROR('Program Qtrly'!P$107*OFFSET('Prem Earn'!$A$5,MATCH($B$113,'Prem Earn'!$A$6:$A$12,0),MATCH($A117,'Prem Earn'!$B$5:$J$5,0)),0)</f>
        <v>468.75</v>
      </c>
      <c r="AK117" s="116">
        <f ca="1">IFERROR('Program Qtrly'!Q$107*OFFSET('Prem Earn'!$A$5,MATCH($B$113,'Prem Earn'!$A$6:$A$12,0),MATCH($A117,'Prem Earn'!$B$5:$J$5,0)),0)</f>
        <v>468.75</v>
      </c>
      <c r="AL117" s="116">
        <f ca="1">IFERROR('Program Qtrly'!R$107*OFFSET('Prem Earn'!$A$5,MATCH($B$113,'Prem Earn'!$A$6:$A$12,0),MATCH($A117,'Prem Earn'!$B$5:$J$5,0)),0)</f>
        <v>468.75</v>
      </c>
      <c r="AM117" s="116">
        <f ca="1">IFERROR('Program Qtrly'!S$107*OFFSET('Prem Earn'!$A$5,MATCH($B$113,'Prem Earn'!$A$6:$A$12,0),MATCH($A117,'Prem Earn'!$B$5:$J$5,0)),0)</f>
        <v>468.75</v>
      </c>
      <c r="AN117" s="116">
        <f ca="1">IFERROR('Program Qtrly'!T$107*OFFSET('Prem Earn'!$A$5,MATCH($B$113,'Prem Earn'!$A$6:$A$12,0),MATCH($A117,'Prem Earn'!$B$5:$J$5,0)),0)</f>
        <v>625</v>
      </c>
      <c r="AO117" s="116">
        <f ca="1">IFERROR('Program Qtrly'!U$107*OFFSET('Prem Earn'!$A$5,MATCH($B$113,'Prem Earn'!$A$6:$A$12,0),MATCH($A117,'Prem Earn'!$B$5:$J$5,0)),0)</f>
        <v>625</v>
      </c>
      <c r="AP117" s="116">
        <f ca="1">IFERROR('Program Qtrly'!V$107*OFFSET('Prem Earn'!$A$5,MATCH($B$113,'Prem Earn'!$A$6:$A$12,0),MATCH($A117,'Prem Earn'!$B$5:$J$5,0)),0)</f>
        <v>625</v>
      </c>
      <c r="AQ117" s="116">
        <f ca="1">IFERROR('Program Qtrly'!W$107*OFFSET('Prem Earn'!$A$5,MATCH($B$113,'Prem Earn'!$A$6:$A$12,0),MATCH($A117,'Prem Earn'!$B$5:$J$5,0)),0)</f>
        <v>625</v>
      </c>
    </row>
    <row r="118" spans="1:43" ht="15" customHeight="1" x14ac:dyDescent="0.45">
      <c r="A118" s="63">
        <f t="shared" si="86"/>
        <v>12</v>
      </c>
      <c r="B118" s="116">
        <f ca="1">IFERROR('Program Qtrly'!D$115*OFFSET('Prem Earn'!$A$5,MATCH($B$113,'Prem Earn'!$A$6:$A$12,0),MATCH($A118,'Prem Earn'!$B$5:$J$5,0)),0)</f>
        <v>15.624999999999996</v>
      </c>
      <c r="C118" s="116">
        <f ca="1">IFERROR('Program Qtrly'!E$115*OFFSET('Prem Earn'!$A$5,MATCH($B$113,'Prem Earn'!$A$6:$A$12,0),MATCH($A118,'Prem Earn'!$B$5:$J$5,0)),0)</f>
        <v>15.624999999999996</v>
      </c>
      <c r="D118" s="116">
        <f ca="1">IFERROR('Program Qtrly'!F$115*OFFSET('Prem Earn'!$A$5,MATCH($B$113,'Prem Earn'!$A$6:$A$12,0),MATCH($A118,'Prem Earn'!$B$5:$J$5,0)),0)</f>
        <v>15.624999999999996</v>
      </c>
      <c r="E118" s="116">
        <f ca="1">IFERROR('Program Qtrly'!G$115*OFFSET('Prem Earn'!$A$5,MATCH($B$113,'Prem Earn'!$A$6:$A$12,0),MATCH($A118,'Prem Earn'!$B$5:$J$5,0)),0)</f>
        <v>15.624999999999996</v>
      </c>
      <c r="F118" s="116">
        <f ca="1">IFERROR('Program Qtrly'!H$115*OFFSET('Prem Earn'!$A$5,MATCH($B$113,'Prem Earn'!$A$6:$A$12,0),MATCH($A118,'Prem Earn'!$B$5:$J$5,0)),0)</f>
        <v>21.874999999999996</v>
      </c>
      <c r="G118" s="116">
        <f ca="1">IFERROR('Program Qtrly'!I$115*OFFSET('Prem Earn'!$A$5,MATCH($B$113,'Prem Earn'!$A$6:$A$12,0),MATCH($A118,'Prem Earn'!$B$5:$J$5,0)),0)</f>
        <v>21.874999999999996</v>
      </c>
      <c r="H118" s="116">
        <f ca="1">IFERROR('Program Qtrly'!J$115*OFFSET('Prem Earn'!$A$5,MATCH($B$113,'Prem Earn'!$A$6:$A$12,0),MATCH($A118,'Prem Earn'!$B$5:$J$5,0)),0)</f>
        <v>21.874999999999996</v>
      </c>
      <c r="I118" s="116">
        <f ca="1">IFERROR('Program Qtrly'!K$115*OFFSET('Prem Earn'!$A$5,MATCH($B$113,'Prem Earn'!$A$6:$A$12,0),MATCH($A118,'Prem Earn'!$B$5:$J$5,0)),0)</f>
        <v>21.874999999999996</v>
      </c>
      <c r="J118" s="116">
        <f ca="1">IFERROR('Program Qtrly'!L$115*OFFSET('Prem Earn'!$A$5,MATCH($B$113,'Prem Earn'!$A$6:$A$12,0),MATCH($A118,'Prem Earn'!$B$5:$J$5,0)),0)</f>
        <v>31.249999999999993</v>
      </c>
      <c r="K118" s="116">
        <f ca="1">IFERROR('Program Qtrly'!M$115*OFFSET('Prem Earn'!$A$5,MATCH($B$113,'Prem Earn'!$A$6:$A$12,0),MATCH($A118,'Prem Earn'!$B$5:$J$5,0)),0)</f>
        <v>31.249999999999993</v>
      </c>
      <c r="L118" s="116">
        <f ca="1">IFERROR('Program Qtrly'!N$115*OFFSET('Prem Earn'!$A$5,MATCH($B$113,'Prem Earn'!$A$6:$A$12,0),MATCH($A118,'Prem Earn'!$B$5:$J$5,0)),0)</f>
        <v>31.249999999999993</v>
      </c>
      <c r="M118" s="116">
        <f ca="1">IFERROR('Program Qtrly'!O$115*OFFSET('Prem Earn'!$A$5,MATCH($B$113,'Prem Earn'!$A$6:$A$12,0),MATCH($A118,'Prem Earn'!$B$5:$J$5,0)),0)</f>
        <v>31.249999999999993</v>
      </c>
      <c r="N118" s="116">
        <f ca="1">IFERROR('Program Qtrly'!P$115*OFFSET('Prem Earn'!$A$5,MATCH($B$113,'Prem Earn'!$A$6:$A$12,0),MATCH($A118,'Prem Earn'!$B$5:$J$5,0)),0)</f>
        <v>46.874999999999993</v>
      </c>
      <c r="O118" s="116">
        <f ca="1">IFERROR('Program Qtrly'!Q$115*OFFSET('Prem Earn'!$A$5,MATCH($B$113,'Prem Earn'!$A$6:$A$12,0),MATCH($A118,'Prem Earn'!$B$5:$J$5,0)),0)</f>
        <v>46.874999999999993</v>
      </c>
      <c r="P118" s="116">
        <f ca="1">IFERROR('Program Qtrly'!R$115*OFFSET('Prem Earn'!$A$5,MATCH($B$113,'Prem Earn'!$A$6:$A$12,0),MATCH($A118,'Prem Earn'!$B$5:$J$5,0)),0)</f>
        <v>46.874999999999993</v>
      </c>
      <c r="Q118" s="116">
        <f ca="1">IFERROR('Program Qtrly'!S$115*OFFSET('Prem Earn'!$A$5,MATCH($B$113,'Prem Earn'!$A$6:$A$12,0),MATCH($A118,'Prem Earn'!$B$5:$J$5,0)),0)</f>
        <v>46.874999999999993</v>
      </c>
      <c r="R118" s="116">
        <f ca="1">IFERROR('Program Qtrly'!T$115*OFFSET('Prem Earn'!$A$5,MATCH($B$113,'Prem Earn'!$A$6:$A$12,0),MATCH($A118,'Prem Earn'!$B$5:$J$5,0)),0)</f>
        <v>62.499999999999986</v>
      </c>
      <c r="S118" s="116">
        <f ca="1">IFERROR('Program Qtrly'!U$115*OFFSET('Prem Earn'!$A$5,MATCH($B$113,'Prem Earn'!$A$6:$A$12,0),MATCH($A118,'Prem Earn'!$B$5:$J$5,0)),0)</f>
        <v>62.499999999999986</v>
      </c>
      <c r="T118" s="116">
        <f ca="1">IFERROR('Program Qtrly'!V$115*OFFSET('Prem Earn'!$A$5,MATCH($B$113,'Prem Earn'!$A$6:$A$12,0),MATCH($A118,'Prem Earn'!$B$5:$J$5,0)),0)</f>
        <v>62.499999999999986</v>
      </c>
      <c r="U118" s="116">
        <f ca="1">IFERROR('Program Qtrly'!W$115*OFFSET('Prem Earn'!$A$5,MATCH($B$113,'Prem Earn'!$A$6:$A$12,0),MATCH($A118,'Prem Earn'!$B$5:$J$5,0)),0)</f>
        <v>62.499999999999986</v>
      </c>
      <c r="W118" s="63">
        <f t="shared" si="87"/>
        <v>12</v>
      </c>
      <c r="X118" s="116">
        <f ca="1">IFERROR('Program Qtrly'!D$107*OFFSET('Prem Earn'!$A$5,MATCH($B$113,'Prem Earn'!$A$6:$A$12,0),MATCH($A118,'Prem Earn'!$B$5:$J$5,0)),0)</f>
        <v>156.25</v>
      </c>
      <c r="Y118" s="116">
        <f ca="1">IFERROR('Program Qtrly'!E$107*OFFSET('Prem Earn'!$A$5,MATCH($B$113,'Prem Earn'!$A$6:$A$12,0),MATCH($A118,'Prem Earn'!$B$5:$J$5,0)),0)</f>
        <v>156.25</v>
      </c>
      <c r="Z118" s="116">
        <f ca="1">IFERROR('Program Qtrly'!F$107*OFFSET('Prem Earn'!$A$5,MATCH($B$113,'Prem Earn'!$A$6:$A$12,0),MATCH($A118,'Prem Earn'!$B$5:$J$5,0)),0)</f>
        <v>156.25</v>
      </c>
      <c r="AA118" s="116">
        <f ca="1">IFERROR('Program Qtrly'!G$107*OFFSET('Prem Earn'!$A$5,MATCH($B$113,'Prem Earn'!$A$6:$A$12,0),MATCH($A118,'Prem Earn'!$B$5:$J$5,0)),0)</f>
        <v>156.25</v>
      </c>
      <c r="AB118" s="116">
        <f ca="1">IFERROR('Program Qtrly'!H$107*OFFSET('Prem Earn'!$A$5,MATCH($B$113,'Prem Earn'!$A$6:$A$12,0),MATCH($A118,'Prem Earn'!$B$5:$J$5,0)),0)</f>
        <v>218.75</v>
      </c>
      <c r="AC118" s="116">
        <f ca="1">IFERROR('Program Qtrly'!I$107*OFFSET('Prem Earn'!$A$5,MATCH($B$113,'Prem Earn'!$A$6:$A$12,0),MATCH($A118,'Prem Earn'!$B$5:$J$5,0)),0)</f>
        <v>218.75</v>
      </c>
      <c r="AD118" s="116">
        <f ca="1">IFERROR('Program Qtrly'!J$107*OFFSET('Prem Earn'!$A$5,MATCH($B$113,'Prem Earn'!$A$6:$A$12,0),MATCH($A118,'Prem Earn'!$B$5:$J$5,0)),0)</f>
        <v>218.75</v>
      </c>
      <c r="AE118" s="116">
        <f ca="1">IFERROR('Program Qtrly'!K$107*OFFSET('Prem Earn'!$A$5,MATCH($B$113,'Prem Earn'!$A$6:$A$12,0),MATCH($A118,'Prem Earn'!$B$5:$J$5,0)),0)</f>
        <v>218.75</v>
      </c>
      <c r="AF118" s="116">
        <f ca="1">IFERROR('Program Qtrly'!L$107*OFFSET('Prem Earn'!$A$5,MATCH($B$113,'Prem Earn'!$A$6:$A$12,0),MATCH($A118,'Prem Earn'!$B$5:$J$5,0)),0)</f>
        <v>312.5</v>
      </c>
      <c r="AG118" s="116">
        <f ca="1">IFERROR('Program Qtrly'!M$107*OFFSET('Prem Earn'!$A$5,MATCH($B$113,'Prem Earn'!$A$6:$A$12,0),MATCH($A118,'Prem Earn'!$B$5:$J$5,0)),0)</f>
        <v>312.5</v>
      </c>
      <c r="AH118" s="116">
        <f ca="1">IFERROR('Program Qtrly'!N$107*OFFSET('Prem Earn'!$A$5,MATCH($B$113,'Prem Earn'!$A$6:$A$12,0),MATCH($A118,'Prem Earn'!$B$5:$J$5,0)),0)</f>
        <v>312.5</v>
      </c>
      <c r="AI118" s="116">
        <f ca="1">IFERROR('Program Qtrly'!O$107*OFFSET('Prem Earn'!$A$5,MATCH($B$113,'Prem Earn'!$A$6:$A$12,0),MATCH($A118,'Prem Earn'!$B$5:$J$5,0)),0)</f>
        <v>312.5</v>
      </c>
      <c r="AJ118" s="116">
        <f ca="1">IFERROR('Program Qtrly'!P$107*OFFSET('Prem Earn'!$A$5,MATCH($B$113,'Prem Earn'!$A$6:$A$12,0),MATCH($A118,'Prem Earn'!$B$5:$J$5,0)),0)</f>
        <v>468.75</v>
      </c>
      <c r="AK118" s="116">
        <f ca="1">IFERROR('Program Qtrly'!Q$107*OFFSET('Prem Earn'!$A$5,MATCH($B$113,'Prem Earn'!$A$6:$A$12,0),MATCH($A118,'Prem Earn'!$B$5:$J$5,0)),0)</f>
        <v>468.75</v>
      </c>
      <c r="AL118" s="116">
        <f ca="1">IFERROR('Program Qtrly'!R$107*OFFSET('Prem Earn'!$A$5,MATCH($B$113,'Prem Earn'!$A$6:$A$12,0),MATCH($A118,'Prem Earn'!$B$5:$J$5,0)),0)</f>
        <v>468.75</v>
      </c>
      <c r="AM118" s="116">
        <f ca="1">IFERROR('Program Qtrly'!S$107*OFFSET('Prem Earn'!$A$5,MATCH($B$113,'Prem Earn'!$A$6:$A$12,0),MATCH($A118,'Prem Earn'!$B$5:$J$5,0)),0)</f>
        <v>468.75</v>
      </c>
      <c r="AN118" s="116">
        <f ca="1">IFERROR('Program Qtrly'!T$107*OFFSET('Prem Earn'!$A$5,MATCH($B$113,'Prem Earn'!$A$6:$A$12,0),MATCH($A118,'Prem Earn'!$B$5:$J$5,0)),0)</f>
        <v>625</v>
      </c>
      <c r="AO118" s="116">
        <f ca="1">IFERROR('Program Qtrly'!U$107*OFFSET('Prem Earn'!$A$5,MATCH($B$113,'Prem Earn'!$A$6:$A$12,0),MATCH($A118,'Prem Earn'!$B$5:$J$5,0)),0)</f>
        <v>625</v>
      </c>
      <c r="AP118" s="116">
        <f ca="1">IFERROR('Program Qtrly'!V$107*OFFSET('Prem Earn'!$A$5,MATCH($B$113,'Prem Earn'!$A$6:$A$12,0),MATCH($A118,'Prem Earn'!$B$5:$J$5,0)),0)</f>
        <v>625</v>
      </c>
      <c r="AQ118" s="116">
        <f ca="1">IFERROR('Program Qtrly'!W$107*OFFSET('Prem Earn'!$A$5,MATCH($B$113,'Prem Earn'!$A$6:$A$12,0),MATCH($A118,'Prem Earn'!$B$5:$J$5,0)),0)</f>
        <v>625</v>
      </c>
    </row>
    <row r="119" spans="1:43" ht="15" customHeight="1" x14ac:dyDescent="0.45">
      <c r="A119" s="63">
        <f t="shared" si="86"/>
        <v>15</v>
      </c>
      <c r="B119" s="116">
        <f ca="1">IFERROR('Program Qtrly'!D$115*OFFSET('Prem Earn'!$A$5,MATCH($B$113,'Prem Earn'!$A$6:$A$12,0),MATCH($A119,'Prem Earn'!$B$5:$J$5,0)),0)</f>
        <v>7.8124999999999982</v>
      </c>
      <c r="C119" s="116">
        <f ca="1">IFERROR('Program Qtrly'!E$115*OFFSET('Prem Earn'!$A$5,MATCH($B$113,'Prem Earn'!$A$6:$A$12,0),MATCH($A119,'Prem Earn'!$B$5:$J$5,0)),0)</f>
        <v>7.8124999999999982</v>
      </c>
      <c r="D119" s="116">
        <f ca="1">IFERROR('Program Qtrly'!F$115*OFFSET('Prem Earn'!$A$5,MATCH($B$113,'Prem Earn'!$A$6:$A$12,0),MATCH($A119,'Prem Earn'!$B$5:$J$5,0)),0)</f>
        <v>7.8124999999999982</v>
      </c>
      <c r="E119" s="116">
        <f ca="1">IFERROR('Program Qtrly'!G$115*OFFSET('Prem Earn'!$A$5,MATCH($B$113,'Prem Earn'!$A$6:$A$12,0),MATCH($A119,'Prem Earn'!$B$5:$J$5,0)),0)</f>
        <v>7.8124999999999982</v>
      </c>
      <c r="F119" s="116">
        <f ca="1">IFERROR('Program Qtrly'!H$115*OFFSET('Prem Earn'!$A$5,MATCH($B$113,'Prem Earn'!$A$6:$A$12,0),MATCH($A119,'Prem Earn'!$B$5:$J$5,0)),0)</f>
        <v>10.937499999999998</v>
      </c>
      <c r="G119" s="116">
        <f ca="1">IFERROR('Program Qtrly'!I$115*OFFSET('Prem Earn'!$A$5,MATCH($B$113,'Prem Earn'!$A$6:$A$12,0),MATCH($A119,'Prem Earn'!$B$5:$J$5,0)),0)</f>
        <v>10.937499999999998</v>
      </c>
      <c r="H119" s="116">
        <f ca="1">IFERROR('Program Qtrly'!J$115*OFFSET('Prem Earn'!$A$5,MATCH($B$113,'Prem Earn'!$A$6:$A$12,0),MATCH($A119,'Prem Earn'!$B$5:$J$5,0)),0)</f>
        <v>10.937499999999998</v>
      </c>
      <c r="I119" s="116">
        <f ca="1">IFERROR('Program Qtrly'!K$115*OFFSET('Prem Earn'!$A$5,MATCH($B$113,'Prem Earn'!$A$6:$A$12,0),MATCH($A119,'Prem Earn'!$B$5:$J$5,0)),0)</f>
        <v>10.937499999999998</v>
      </c>
      <c r="J119" s="116">
        <f ca="1">IFERROR('Program Qtrly'!L$115*OFFSET('Prem Earn'!$A$5,MATCH($B$113,'Prem Earn'!$A$6:$A$12,0),MATCH($A119,'Prem Earn'!$B$5:$J$5,0)),0)</f>
        <v>15.624999999999996</v>
      </c>
      <c r="K119" s="116">
        <f ca="1">IFERROR('Program Qtrly'!M$115*OFFSET('Prem Earn'!$A$5,MATCH($B$113,'Prem Earn'!$A$6:$A$12,0),MATCH($A119,'Prem Earn'!$B$5:$J$5,0)),0)</f>
        <v>15.624999999999996</v>
      </c>
      <c r="L119" s="116">
        <f ca="1">IFERROR('Program Qtrly'!N$115*OFFSET('Prem Earn'!$A$5,MATCH($B$113,'Prem Earn'!$A$6:$A$12,0),MATCH($A119,'Prem Earn'!$B$5:$J$5,0)),0)</f>
        <v>15.624999999999996</v>
      </c>
      <c r="M119" s="116">
        <f ca="1">IFERROR('Program Qtrly'!O$115*OFFSET('Prem Earn'!$A$5,MATCH($B$113,'Prem Earn'!$A$6:$A$12,0),MATCH($A119,'Prem Earn'!$B$5:$J$5,0)),0)</f>
        <v>15.624999999999996</v>
      </c>
      <c r="N119" s="116">
        <f ca="1">IFERROR('Program Qtrly'!P$115*OFFSET('Prem Earn'!$A$5,MATCH($B$113,'Prem Earn'!$A$6:$A$12,0),MATCH($A119,'Prem Earn'!$B$5:$J$5,0)),0)</f>
        <v>23.437499999999996</v>
      </c>
      <c r="O119" s="116">
        <f ca="1">IFERROR('Program Qtrly'!Q$115*OFFSET('Prem Earn'!$A$5,MATCH($B$113,'Prem Earn'!$A$6:$A$12,0),MATCH($A119,'Prem Earn'!$B$5:$J$5,0)),0)</f>
        <v>23.437499999999996</v>
      </c>
      <c r="P119" s="116">
        <f ca="1">IFERROR('Program Qtrly'!R$115*OFFSET('Prem Earn'!$A$5,MATCH($B$113,'Prem Earn'!$A$6:$A$12,0),MATCH($A119,'Prem Earn'!$B$5:$J$5,0)),0)</f>
        <v>23.437499999999996</v>
      </c>
      <c r="Q119" s="116">
        <f ca="1">IFERROR('Program Qtrly'!S$115*OFFSET('Prem Earn'!$A$5,MATCH($B$113,'Prem Earn'!$A$6:$A$12,0),MATCH($A119,'Prem Earn'!$B$5:$J$5,0)),0)</f>
        <v>23.437499999999996</v>
      </c>
      <c r="R119" s="116">
        <f ca="1">IFERROR('Program Qtrly'!T$115*OFFSET('Prem Earn'!$A$5,MATCH($B$113,'Prem Earn'!$A$6:$A$12,0),MATCH($A119,'Prem Earn'!$B$5:$J$5,0)),0)</f>
        <v>31.249999999999993</v>
      </c>
      <c r="S119" s="116">
        <f ca="1">IFERROR('Program Qtrly'!U$115*OFFSET('Prem Earn'!$A$5,MATCH($B$113,'Prem Earn'!$A$6:$A$12,0),MATCH($A119,'Prem Earn'!$B$5:$J$5,0)),0)</f>
        <v>31.249999999999993</v>
      </c>
      <c r="T119" s="116">
        <f ca="1">IFERROR('Program Qtrly'!V$115*OFFSET('Prem Earn'!$A$5,MATCH($B$113,'Prem Earn'!$A$6:$A$12,0),MATCH($A119,'Prem Earn'!$B$5:$J$5,0)),0)</f>
        <v>31.249999999999993</v>
      </c>
      <c r="U119" s="116">
        <f ca="1">IFERROR('Program Qtrly'!W$115*OFFSET('Prem Earn'!$A$5,MATCH($B$113,'Prem Earn'!$A$6:$A$12,0),MATCH($A119,'Prem Earn'!$B$5:$J$5,0)),0)</f>
        <v>31.249999999999993</v>
      </c>
      <c r="W119" s="63">
        <f t="shared" si="87"/>
        <v>15</v>
      </c>
      <c r="X119" s="116">
        <f ca="1">IFERROR('Program Qtrly'!D$107*OFFSET('Prem Earn'!$A$5,MATCH($B$113,'Prem Earn'!$A$6:$A$12,0),MATCH($A119,'Prem Earn'!$B$5:$J$5,0)),0)</f>
        <v>78.125</v>
      </c>
      <c r="Y119" s="116">
        <f ca="1">IFERROR('Program Qtrly'!E$107*OFFSET('Prem Earn'!$A$5,MATCH($B$113,'Prem Earn'!$A$6:$A$12,0),MATCH($A119,'Prem Earn'!$B$5:$J$5,0)),0)</f>
        <v>78.125</v>
      </c>
      <c r="Z119" s="116">
        <f ca="1">IFERROR('Program Qtrly'!F$107*OFFSET('Prem Earn'!$A$5,MATCH($B$113,'Prem Earn'!$A$6:$A$12,0),MATCH($A119,'Prem Earn'!$B$5:$J$5,0)),0)</f>
        <v>78.125</v>
      </c>
      <c r="AA119" s="116">
        <f ca="1">IFERROR('Program Qtrly'!G$107*OFFSET('Prem Earn'!$A$5,MATCH($B$113,'Prem Earn'!$A$6:$A$12,0),MATCH($A119,'Prem Earn'!$B$5:$J$5,0)),0)</f>
        <v>78.125</v>
      </c>
      <c r="AB119" s="116">
        <f ca="1">IFERROR('Program Qtrly'!H$107*OFFSET('Prem Earn'!$A$5,MATCH($B$113,'Prem Earn'!$A$6:$A$12,0),MATCH($A119,'Prem Earn'!$B$5:$J$5,0)),0)</f>
        <v>109.375</v>
      </c>
      <c r="AC119" s="116">
        <f ca="1">IFERROR('Program Qtrly'!I$107*OFFSET('Prem Earn'!$A$5,MATCH($B$113,'Prem Earn'!$A$6:$A$12,0),MATCH($A119,'Prem Earn'!$B$5:$J$5,0)),0)</f>
        <v>109.375</v>
      </c>
      <c r="AD119" s="116">
        <f ca="1">IFERROR('Program Qtrly'!J$107*OFFSET('Prem Earn'!$A$5,MATCH($B$113,'Prem Earn'!$A$6:$A$12,0),MATCH($A119,'Prem Earn'!$B$5:$J$5,0)),0)</f>
        <v>109.375</v>
      </c>
      <c r="AE119" s="116">
        <f ca="1">IFERROR('Program Qtrly'!K$107*OFFSET('Prem Earn'!$A$5,MATCH($B$113,'Prem Earn'!$A$6:$A$12,0),MATCH($A119,'Prem Earn'!$B$5:$J$5,0)),0)</f>
        <v>109.375</v>
      </c>
      <c r="AF119" s="116">
        <f ca="1">IFERROR('Program Qtrly'!L$107*OFFSET('Prem Earn'!$A$5,MATCH($B$113,'Prem Earn'!$A$6:$A$12,0),MATCH($A119,'Prem Earn'!$B$5:$J$5,0)),0)</f>
        <v>156.25</v>
      </c>
      <c r="AG119" s="116">
        <f ca="1">IFERROR('Program Qtrly'!M$107*OFFSET('Prem Earn'!$A$5,MATCH($B$113,'Prem Earn'!$A$6:$A$12,0),MATCH($A119,'Prem Earn'!$B$5:$J$5,0)),0)</f>
        <v>156.25</v>
      </c>
      <c r="AH119" s="116">
        <f ca="1">IFERROR('Program Qtrly'!N$107*OFFSET('Prem Earn'!$A$5,MATCH($B$113,'Prem Earn'!$A$6:$A$12,0),MATCH($A119,'Prem Earn'!$B$5:$J$5,0)),0)</f>
        <v>156.25</v>
      </c>
      <c r="AI119" s="116">
        <f ca="1">IFERROR('Program Qtrly'!O$107*OFFSET('Prem Earn'!$A$5,MATCH($B$113,'Prem Earn'!$A$6:$A$12,0),MATCH($A119,'Prem Earn'!$B$5:$J$5,0)),0)</f>
        <v>156.25</v>
      </c>
      <c r="AJ119" s="116">
        <f ca="1">IFERROR('Program Qtrly'!P$107*OFFSET('Prem Earn'!$A$5,MATCH($B$113,'Prem Earn'!$A$6:$A$12,0),MATCH($A119,'Prem Earn'!$B$5:$J$5,0)),0)</f>
        <v>234.375</v>
      </c>
      <c r="AK119" s="116">
        <f ca="1">IFERROR('Program Qtrly'!Q$107*OFFSET('Prem Earn'!$A$5,MATCH($B$113,'Prem Earn'!$A$6:$A$12,0),MATCH($A119,'Prem Earn'!$B$5:$J$5,0)),0)</f>
        <v>234.375</v>
      </c>
      <c r="AL119" s="116">
        <f ca="1">IFERROR('Program Qtrly'!R$107*OFFSET('Prem Earn'!$A$5,MATCH($B$113,'Prem Earn'!$A$6:$A$12,0),MATCH($A119,'Prem Earn'!$B$5:$J$5,0)),0)</f>
        <v>234.375</v>
      </c>
      <c r="AM119" s="116">
        <f ca="1">IFERROR('Program Qtrly'!S$107*OFFSET('Prem Earn'!$A$5,MATCH($B$113,'Prem Earn'!$A$6:$A$12,0),MATCH($A119,'Prem Earn'!$B$5:$J$5,0)),0)</f>
        <v>234.375</v>
      </c>
      <c r="AN119" s="116">
        <f ca="1">IFERROR('Program Qtrly'!T$107*OFFSET('Prem Earn'!$A$5,MATCH($B$113,'Prem Earn'!$A$6:$A$12,0),MATCH($A119,'Prem Earn'!$B$5:$J$5,0)),0)</f>
        <v>312.5</v>
      </c>
      <c r="AO119" s="116">
        <f ca="1">IFERROR('Program Qtrly'!U$107*OFFSET('Prem Earn'!$A$5,MATCH($B$113,'Prem Earn'!$A$6:$A$12,0),MATCH($A119,'Prem Earn'!$B$5:$J$5,0)),0)</f>
        <v>312.5</v>
      </c>
      <c r="AP119" s="116">
        <f ca="1">IFERROR('Program Qtrly'!V$107*OFFSET('Prem Earn'!$A$5,MATCH($B$113,'Prem Earn'!$A$6:$A$12,0),MATCH($A119,'Prem Earn'!$B$5:$J$5,0)),0)</f>
        <v>312.5</v>
      </c>
      <c r="AQ119" s="116">
        <f ca="1">IFERROR('Program Qtrly'!W$107*OFFSET('Prem Earn'!$A$5,MATCH($B$113,'Prem Earn'!$A$6:$A$12,0),MATCH($A119,'Prem Earn'!$B$5:$J$5,0)),0)</f>
        <v>312.5</v>
      </c>
    </row>
    <row r="120" spans="1:43" ht="15" customHeight="1" x14ac:dyDescent="0.45">
      <c r="A120" s="63">
        <f t="shared" si="86"/>
        <v>18</v>
      </c>
      <c r="B120" s="116">
        <f ca="1">IFERROR('Program Qtrly'!D$115*OFFSET('Prem Earn'!$A$5,MATCH($B$113,'Prem Earn'!$A$6:$A$12,0),MATCH($A120,'Prem Earn'!$B$5:$J$5,0)),0)</f>
        <v>0</v>
      </c>
      <c r="C120" s="116">
        <f ca="1">IFERROR('Program Qtrly'!E$115*OFFSET('Prem Earn'!$A$5,MATCH($B$113,'Prem Earn'!$A$6:$A$12,0),MATCH($A120,'Prem Earn'!$B$5:$J$5,0)),0)</f>
        <v>0</v>
      </c>
      <c r="D120" s="116">
        <f ca="1">IFERROR('Program Qtrly'!F$115*OFFSET('Prem Earn'!$A$5,MATCH($B$113,'Prem Earn'!$A$6:$A$12,0),MATCH($A120,'Prem Earn'!$B$5:$J$5,0)),0)</f>
        <v>0</v>
      </c>
      <c r="E120" s="116">
        <f ca="1">IFERROR('Program Qtrly'!G$115*OFFSET('Prem Earn'!$A$5,MATCH($B$113,'Prem Earn'!$A$6:$A$12,0),MATCH($A120,'Prem Earn'!$B$5:$J$5,0)),0)</f>
        <v>0</v>
      </c>
      <c r="F120" s="116">
        <f ca="1">IFERROR('Program Qtrly'!H$115*OFFSET('Prem Earn'!$A$5,MATCH($B$113,'Prem Earn'!$A$6:$A$12,0),MATCH($A120,'Prem Earn'!$B$5:$J$5,0)),0)</f>
        <v>0</v>
      </c>
      <c r="G120" s="116">
        <f ca="1">IFERROR('Program Qtrly'!I$115*OFFSET('Prem Earn'!$A$5,MATCH($B$113,'Prem Earn'!$A$6:$A$12,0),MATCH($A120,'Prem Earn'!$B$5:$J$5,0)),0)</f>
        <v>0</v>
      </c>
      <c r="H120" s="116">
        <f ca="1">IFERROR('Program Qtrly'!J$115*OFFSET('Prem Earn'!$A$5,MATCH($B$113,'Prem Earn'!$A$6:$A$12,0),MATCH($A120,'Prem Earn'!$B$5:$J$5,0)),0)</f>
        <v>0</v>
      </c>
      <c r="I120" s="116">
        <f ca="1">IFERROR('Program Qtrly'!K$115*OFFSET('Prem Earn'!$A$5,MATCH($B$113,'Prem Earn'!$A$6:$A$12,0),MATCH($A120,'Prem Earn'!$B$5:$J$5,0)),0)</f>
        <v>0</v>
      </c>
      <c r="J120" s="116">
        <f ca="1">IFERROR('Program Qtrly'!L$115*OFFSET('Prem Earn'!$A$5,MATCH($B$113,'Prem Earn'!$A$6:$A$12,0),MATCH($A120,'Prem Earn'!$B$5:$J$5,0)),0)</f>
        <v>0</v>
      </c>
      <c r="K120" s="116">
        <f ca="1">IFERROR('Program Qtrly'!M$115*OFFSET('Prem Earn'!$A$5,MATCH($B$113,'Prem Earn'!$A$6:$A$12,0),MATCH($A120,'Prem Earn'!$B$5:$J$5,0)),0)</f>
        <v>0</v>
      </c>
      <c r="L120" s="116">
        <f ca="1">IFERROR('Program Qtrly'!N$115*OFFSET('Prem Earn'!$A$5,MATCH($B$113,'Prem Earn'!$A$6:$A$12,0),MATCH($A120,'Prem Earn'!$B$5:$J$5,0)),0)</f>
        <v>0</v>
      </c>
      <c r="M120" s="116">
        <f ca="1">IFERROR('Program Qtrly'!O$115*OFFSET('Prem Earn'!$A$5,MATCH($B$113,'Prem Earn'!$A$6:$A$12,0),MATCH($A120,'Prem Earn'!$B$5:$J$5,0)),0)</f>
        <v>0</v>
      </c>
      <c r="N120" s="116">
        <f ca="1">IFERROR('Program Qtrly'!P$115*OFFSET('Prem Earn'!$A$5,MATCH($B$113,'Prem Earn'!$A$6:$A$12,0),MATCH($A120,'Prem Earn'!$B$5:$J$5,0)),0)</f>
        <v>0</v>
      </c>
      <c r="O120" s="116">
        <f ca="1">IFERROR('Program Qtrly'!Q$115*OFFSET('Prem Earn'!$A$5,MATCH($B$113,'Prem Earn'!$A$6:$A$12,0),MATCH($A120,'Prem Earn'!$B$5:$J$5,0)),0)</f>
        <v>0</v>
      </c>
      <c r="P120" s="116">
        <f ca="1">IFERROR('Program Qtrly'!R$115*OFFSET('Prem Earn'!$A$5,MATCH($B$113,'Prem Earn'!$A$6:$A$12,0),MATCH($A120,'Prem Earn'!$B$5:$J$5,0)),0)</f>
        <v>0</v>
      </c>
      <c r="Q120" s="116">
        <f ca="1">IFERROR('Program Qtrly'!S$115*OFFSET('Prem Earn'!$A$5,MATCH($B$113,'Prem Earn'!$A$6:$A$12,0),MATCH($A120,'Prem Earn'!$B$5:$J$5,0)),0)</f>
        <v>0</v>
      </c>
      <c r="R120" s="116">
        <f ca="1">IFERROR('Program Qtrly'!T$115*OFFSET('Prem Earn'!$A$5,MATCH($B$113,'Prem Earn'!$A$6:$A$12,0),MATCH($A120,'Prem Earn'!$B$5:$J$5,0)),0)</f>
        <v>0</v>
      </c>
      <c r="S120" s="116">
        <f ca="1">IFERROR('Program Qtrly'!U$115*OFFSET('Prem Earn'!$A$5,MATCH($B$113,'Prem Earn'!$A$6:$A$12,0),MATCH($A120,'Prem Earn'!$B$5:$J$5,0)),0)</f>
        <v>0</v>
      </c>
      <c r="T120" s="116">
        <f ca="1">IFERROR('Program Qtrly'!V$115*OFFSET('Prem Earn'!$A$5,MATCH($B$113,'Prem Earn'!$A$6:$A$12,0),MATCH($A120,'Prem Earn'!$B$5:$J$5,0)),0)</f>
        <v>0</v>
      </c>
      <c r="U120" s="116">
        <f ca="1">IFERROR('Program Qtrly'!W$115*OFFSET('Prem Earn'!$A$5,MATCH($B$113,'Prem Earn'!$A$6:$A$12,0),MATCH($A120,'Prem Earn'!$B$5:$J$5,0)),0)</f>
        <v>0</v>
      </c>
      <c r="W120" s="63">
        <f t="shared" si="87"/>
        <v>18</v>
      </c>
      <c r="X120" s="116">
        <f ca="1">IFERROR('Program Qtrly'!D$107*OFFSET('Prem Earn'!$A$5,MATCH($B$113,'Prem Earn'!$A$6:$A$12,0),MATCH($A120,'Prem Earn'!$B$5:$J$5,0)),0)</f>
        <v>0</v>
      </c>
      <c r="Y120" s="116">
        <f ca="1">IFERROR('Program Qtrly'!E$107*OFFSET('Prem Earn'!$A$5,MATCH($B$113,'Prem Earn'!$A$6:$A$12,0),MATCH($A120,'Prem Earn'!$B$5:$J$5,0)),0)</f>
        <v>0</v>
      </c>
      <c r="Z120" s="116">
        <f ca="1">IFERROR('Program Qtrly'!F$107*OFFSET('Prem Earn'!$A$5,MATCH($B$113,'Prem Earn'!$A$6:$A$12,0),MATCH($A120,'Prem Earn'!$B$5:$J$5,0)),0)</f>
        <v>0</v>
      </c>
      <c r="AA120" s="116">
        <f ca="1">IFERROR('Program Qtrly'!G$107*OFFSET('Prem Earn'!$A$5,MATCH($B$113,'Prem Earn'!$A$6:$A$12,0),MATCH($A120,'Prem Earn'!$B$5:$J$5,0)),0)</f>
        <v>0</v>
      </c>
      <c r="AB120" s="116">
        <f ca="1">IFERROR('Program Qtrly'!H$107*OFFSET('Prem Earn'!$A$5,MATCH($B$113,'Prem Earn'!$A$6:$A$12,0),MATCH($A120,'Prem Earn'!$B$5:$J$5,0)),0)</f>
        <v>0</v>
      </c>
      <c r="AC120" s="116">
        <f ca="1">IFERROR('Program Qtrly'!I$107*OFFSET('Prem Earn'!$A$5,MATCH($B$113,'Prem Earn'!$A$6:$A$12,0),MATCH($A120,'Prem Earn'!$B$5:$J$5,0)),0)</f>
        <v>0</v>
      </c>
      <c r="AD120" s="116">
        <f ca="1">IFERROR('Program Qtrly'!J$107*OFFSET('Prem Earn'!$A$5,MATCH($B$113,'Prem Earn'!$A$6:$A$12,0),MATCH($A120,'Prem Earn'!$B$5:$J$5,0)),0)</f>
        <v>0</v>
      </c>
      <c r="AE120" s="116">
        <f ca="1">IFERROR('Program Qtrly'!K$107*OFFSET('Prem Earn'!$A$5,MATCH($B$113,'Prem Earn'!$A$6:$A$12,0),MATCH($A120,'Prem Earn'!$B$5:$J$5,0)),0)</f>
        <v>0</v>
      </c>
      <c r="AF120" s="116">
        <f ca="1">IFERROR('Program Qtrly'!L$107*OFFSET('Prem Earn'!$A$5,MATCH($B$113,'Prem Earn'!$A$6:$A$12,0),MATCH($A120,'Prem Earn'!$B$5:$J$5,0)),0)</f>
        <v>0</v>
      </c>
      <c r="AG120" s="116">
        <f ca="1">IFERROR('Program Qtrly'!M$107*OFFSET('Prem Earn'!$A$5,MATCH($B$113,'Prem Earn'!$A$6:$A$12,0),MATCH($A120,'Prem Earn'!$B$5:$J$5,0)),0)</f>
        <v>0</v>
      </c>
      <c r="AH120" s="116">
        <f ca="1">IFERROR('Program Qtrly'!N$107*OFFSET('Prem Earn'!$A$5,MATCH($B$113,'Prem Earn'!$A$6:$A$12,0),MATCH($A120,'Prem Earn'!$B$5:$J$5,0)),0)</f>
        <v>0</v>
      </c>
      <c r="AI120" s="116">
        <f ca="1">IFERROR('Program Qtrly'!O$107*OFFSET('Prem Earn'!$A$5,MATCH($B$113,'Prem Earn'!$A$6:$A$12,0),MATCH($A120,'Prem Earn'!$B$5:$J$5,0)),0)</f>
        <v>0</v>
      </c>
      <c r="AJ120" s="116">
        <f ca="1">IFERROR('Program Qtrly'!P$107*OFFSET('Prem Earn'!$A$5,MATCH($B$113,'Prem Earn'!$A$6:$A$12,0),MATCH($A120,'Prem Earn'!$B$5:$J$5,0)),0)</f>
        <v>0</v>
      </c>
      <c r="AK120" s="116">
        <f ca="1">IFERROR('Program Qtrly'!Q$107*OFFSET('Prem Earn'!$A$5,MATCH($B$113,'Prem Earn'!$A$6:$A$12,0),MATCH($A120,'Prem Earn'!$B$5:$J$5,0)),0)</f>
        <v>0</v>
      </c>
      <c r="AL120" s="116">
        <f ca="1">IFERROR('Program Qtrly'!R$107*OFFSET('Prem Earn'!$A$5,MATCH($B$113,'Prem Earn'!$A$6:$A$12,0),MATCH($A120,'Prem Earn'!$B$5:$J$5,0)),0)</f>
        <v>0</v>
      </c>
      <c r="AM120" s="116">
        <f ca="1">IFERROR('Program Qtrly'!S$107*OFFSET('Prem Earn'!$A$5,MATCH($B$113,'Prem Earn'!$A$6:$A$12,0),MATCH($A120,'Prem Earn'!$B$5:$J$5,0)),0)</f>
        <v>0</v>
      </c>
      <c r="AN120" s="116">
        <f ca="1">IFERROR('Program Qtrly'!T$107*OFFSET('Prem Earn'!$A$5,MATCH($B$113,'Prem Earn'!$A$6:$A$12,0),MATCH($A120,'Prem Earn'!$B$5:$J$5,0)),0)</f>
        <v>0</v>
      </c>
      <c r="AO120" s="116">
        <f ca="1">IFERROR('Program Qtrly'!U$107*OFFSET('Prem Earn'!$A$5,MATCH($B$113,'Prem Earn'!$A$6:$A$12,0),MATCH($A120,'Prem Earn'!$B$5:$J$5,0)),0)</f>
        <v>0</v>
      </c>
      <c r="AP120" s="116">
        <f ca="1">IFERROR('Program Qtrly'!V$107*OFFSET('Prem Earn'!$A$5,MATCH($B$113,'Prem Earn'!$A$6:$A$12,0),MATCH($A120,'Prem Earn'!$B$5:$J$5,0)),0)</f>
        <v>0</v>
      </c>
      <c r="AQ120" s="116">
        <f ca="1">IFERROR('Program Qtrly'!W$107*OFFSET('Prem Earn'!$A$5,MATCH($B$113,'Prem Earn'!$A$6:$A$12,0),MATCH($A120,'Prem Earn'!$B$5:$J$5,0)),0)</f>
        <v>0</v>
      </c>
    </row>
    <row r="121" spans="1:43" ht="15" customHeight="1" x14ac:dyDescent="0.45">
      <c r="A121" s="63">
        <f t="shared" si="86"/>
        <v>21</v>
      </c>
      <c r="B121" s="116">
        <f ca="1">IFERROR('Program Qtrly'!D$115*OFFSET('Prem Earn'!$A$5,MATCH($B$113,'Prem Earn'!$A$6:$A$12,0),MATCH($A121,'Prem Earn'!$B$5:$J$5,0)),0)</f>
        <v>0</v>
      </c>
      <c r="C121" s="116">
        <f ca="1">IFERROR('Program Qtrly'!E$115*OFFSET('Prem Earn'!$A$5,MATCH($B$113,'Prem Earn'!$A$6:$A$12,0),MATCH($A121,'Prem Earn'!$B$5:$J$5,0)),0)</f>
        <v>0</v>
      </c>
      <c r="D121" s="116">
        <f ca="1">IFERROR('Program Qtrly'!F$115*OFFSET('Prem Earn'!$A$5,MATCH($B$113,'Prem Earn'!$A$6:$A$12,0),MATCH($A121,'Prem Earn'!$B$5:$J$5,0)),0)</f>
        <v>0</v>
      </c>
      <c r="E121" s="116">
        <f ca="1">IFERROR('Program Qtrly'!G$115*OFFSET('Prem Earn'!$A$5,MATCH($B$113,'Prem Earn'!$A$6:$A$12,0),MATCH($A121,'Prem Earn'!$B$5:$J$5,0)),0)</f>
        <v>0</v>
      </c>
      <c r="F121" s="116">
        <f ca="1">IFERROR('Program Qtrly'!H$115*OFFSET('Prem Earn'!$A$5,MATCH($B$113,'Prem Earn'!$A$6:$A$12,0),MATCH($A121,'Prem Earn'!$B$5:$J$5,0)),0)</f>
        <v>0</v>
      </c>
      <c r="G121" s="116">
        <f ca="1">IFERROR('Program Qtrly'!I$115*OFFSET('Prem Earn'!$A$5,MATCH($B$113,'Prem Earn'!$A$6:$A$12,0),MATCH($A121,'Prem Earn'!$B$5:$J$5,0)),0)</f>
        <v>0</v>
      </c>
      <c r="H121" s="116">
        <f ca="1">IFERROR('Program Qtrly'!J$115*OFFSET('Prem Earn'!$A$5,MATCH($B$113,'Prem Earn'!$A$6:$A$12,0),MATCH($A121,'Prem Earn'!$B$5:$J$5,0)),0)</f>
        <v>0</v>
      </c>
      <c r="I121" s="116">
        <f ca="1">IFERROR('Program Qtrly'!K$115*OFFSET('Prem Earn'!$A$5,MATCH($B$113,'Prem Earn'!$A$6:$A$12,0),MATCH($A121,'Prem Earn'!$B$5:$J$5,0)),0)</f>
        <v>0</v>
      </c>
      <c r="J121" s="116">
        <f ca="1">IFERROR('Program Qtrly'!L$115*OFFSET('Prem Earn'!$A$5,MATCH($B$113,'Prem Earn'!$A$6:$A$12,0),MATCH($A121,'Prem Earn'!$B$5:$J$5,0)),0)</f>
        <v>0</v>
      </c>
      <c r="K121" s="116">
        <f ca="1">IFERROR('Program Qtrly'!M$115*OFFSET('Prem Earn'!$A$5,MATCH($B$113,'Prem Earn'!$A$6:$A$12,0),MATCH($A121,'Prem Earn'!$B$5:$J$5,0)),0)</f>
        <v>0</v>
      </c>
      <c r="L121" s="116">
        <f ca="1">IFERROR('Program Qtrly'!N$115*OFFSET('Prem Earn'!$A$5,MATCH($B$113,'Prem Earn'!$A$6:$A$12,0),MATCH($A121,'Prem Earn'!$B$5:$J$5,0)),0)</f>
        <v>0</v>
      </c>
      <c r="M121" s="116">
        <f ca="1">IFERROR('Program Qtrly'!O$115*OFFSET('Prem Earn'!$A$5,MATCH($B$113,'Prem Earn'!$A$6:$A$12,0),MATCH($A121,'Prem Earn'!$B$5:$J$5,0)),0)</f>
        <v>0</v>
      </c>
      <c r="N121" s="116">
        <f ca="1">IFERROR('Program Qtrly'!P$115*OFFSET('Prem Earn'!$A$5,MATCH($B$113,'Prem Earn'!$A$6:$A$12,0),MATCH($A121,'Prem Earn'!$B$5:$J$5,0)),0)</f>
        <v>0</v>
      </c>
      <c r="O121" s="116">
        <f ca="1">IFERROR('Program Qtrly'!Q$115*OFFSET('Prem Earn'!$A$5,MATCH($B$113,'Prem Earn'!$A$6:$A$12,0),MATCH($A121,'Prem Earn'!$B$5:$J$5,0)),0)</f>
        <v>0</v>
      </c>
      <c r="P121" s="116">
        <f ca="1">IFERROR('Program Qtrly'!R$115*OFFSET('Prem Earn'!$A$5,MATCH($B$113,'Prem Earn'!$A$6:$A$12,0),MATCH($A121,'Prem Earn'!$B$5:$J$5,0)),0)</f>
        <v>0</v>
      </c>
      <c r="Q121" s="116">
        <f ca="1">IFERROR('Program Qtrly'!S$115*OFFSET('Prem Earn'!$A$5,MATCH($B$113,'Prem Earn'!$A$6:$A$12,0),MATCH($A121,'Prem Earn'!$B$5:$J$5,0)),0)</f>
        <v>0</v>
      </c>
      <c r="R121" s="116">
        <f ca="1">IFERROR('Program Qtrly'!T$115*OFFSET('Prem Earn'!$A$5,MATCH($B$113,'Prem Earn'!$A$6:$A$12,0),MATCH($A121,'Prem Earn'!$B$5:$J$5,0)),0)</f>
        <v>0</v>
      </c>
      <c r="S121" s="116">
        <f ca="1">IFERROR('Program Qtrly'!U$115*OFFSET('Prem Earn'!$A$5,MATCH($B$113,'Prem Earn'!$A$6:$A$12,0),MATCH($A121,'Prem Earn'!$B$5:$J$5,0)),0)</f>
        <v>0</v>
      </c>
      <c r="T121" s="116">
        <f ca="1">IFERROR('Program Qtrly'!V$115*OFFSET('Prem Earn'!$A$5,MATCH($B$113,'Prem Earn'!$A$6:$A$12,0),MATCH($A121,'Prem Earn'!$B$5:$J$5,0)),0)</f>
        <v>0</v>
      </c>
      <c r="U121" s="116">
        <f ca="1">IFERROR('Program Qtrly'!W$115*OFFSET('Prem Earn'!$A$5,MATCH($B$113,'Prem Earn'!$A$6:$A$12,0),MATCH($A121,'Prem Earn'!$B$5:$J$5,0)),0)</f>
        <v>0</v>
      </c>
      <c r="W121" s="63">
        <f t="shared" si="87"/>
        <v>21</v>
      </c>
      <c r="X121" s="116">
        <f ca="1">IFERROR('Program Qtrly'!D$107*OFFSET('Prem Earn'!$A$5,MATCH($B$113,'Prem Earn'!$A$6:$A$12,0),MATCH($A121,'Prem Earn'!$B$5:$J$5,0)),0)</f>
        <v>0</v>
      </c>
      <c r="Y121" s="116">
        <f ca="1">IFERROR('Program Qtrly'!E$107*OFFSET('Prem Earn'!$A$5,MATCH($B$113,'Prem Earn'!$A$6:$A$12,0),MATCH($A121,'Prem Earn'!$B$5:$J$5,0)),0)</f>
        <v>0</v>
      </c>
      <c r="Z121" s="116">
        <f ca="1">IFERROR('Program Qtrly'!F$107*OFFSET('Prem Earn'!$A$5,MATCH($B$113,'Prem Earn'!$A$6:$A$12,0),MATCH($A121,'Prem Earn'!$B$5:$J$5,0)),0)</f>
        <v>0</v>
      </c>
      <c r="AA121" s="116">
        <f ca="1">IFERROR('Program Qtrly'!G$107*OFFSET('Prem Earn'!$A$5,MATCH($B$113,'Prem Earn'!$A$6:$A$12,0),MATCH($A121,'Prem Earn'!$B$5:$J$5,0)),0)</f>
        <v>0</v>
      </c>
      <c r="AB121" s="116">
        <f ca="1">IFERROR('Program Qtrly'!H$107*OFFSET('Prem Earn'!$A$5,MATCH($B$113,'Prem Earn'!$A$6:$A$12,0),MATCH($A121,'Prem Earn'!$B$5:$J$5,0)),0)</f>
        <v>0</v>
      </c>
      <c r="AC121" s="116">
        <f ca="1">IFERROR('Program Qtrly'!I$107*OFFSET('Prem Earn'!$A$5,MATCH($B$113,'Prem Earn'!$A$6:$A$12,0),MATCH($A121,'Prem Earn'!$B$5:$J$5,0)),0)</f>
        <v>0</v>
      </c>
      <c r="AD121" s="116">
        <f ca="1">IFERROR('Program Qtrly'!J$107*OFFSET('Prem Earn'!$A$5,MATCH($B$113,'Prem Earn'!$A$6:$A$12,0),MATCH($A121,'Prem Earn'!$B$5:$J$5,0)),0)</f>
        <v>0</v>
      </c>
      <c r="AE121" s="116">
        <f ca="1">IFERROR('Program Qtrly'!K$107*OFFSET('Prem Earn'!$A$5,MATCH($B$113,'Prem Earn'!$A$6:$A$12,0),MATCH($A121,'Prem Earn'!$B$5:$J$5,0)),0)</f>
        <v>0</v>
      </c>
      <c r="AF121" s="116">
        <f ca="1">IFERROR('Program Qtrly'!L$107*OFFSET('Prem Earn'!$A$5,MATCH($B$113,'Prem Earn'!$A$6:$A$12,0),MATCH($A121,'Prem Earn'!$B$5:$J$5,0)),0)</f>
        <v>0</v>
      </c>
      <c r="AG121" s="116">
        <f ca="1">IFERROR('Program Qtrly'!M$107*OFFSET('Prem Earn'!$A$5,MATCH($B$113,'Prem Earn'!$A$6:$A$12,0),MATCH($A121,'Prem Earn'!$B$5:$J$5,0)),0)</f>
        <v>0</v>
      </c>
      <c r="AH121" s="116">
        <f ca="1">IFERROR('Program Qtrly'!N$107*OFFSET('Prem Earn'!$A$5,MATCH($B$113,'Prem Earn'!$A$6:$A$12,0),MATCH($A121,'Prem Earn'!$B$5:$J$5,0)),0)</f>
        <v>0</v>
      </c>
      <c r="AI121" s="116">
        <f ca="1">IFERROR('Program Qtrly'!O$107*OFFSET('Prem Earn'!$A$5,MATCH($B$113,'Prem Earn'!$A$6:$A$12,0),MATCH($A121,'Prem Earn'!$B$5:$J$5,0)),0)</f>
        <v>0</v>
      </c>
      <c r="AJ121" s="116">
        <f ca="1">IFERROR('Program Qtrly'!P$107*OFFSET('Prem Earn'!$A$5,MATCH($B$113,'Prem Earn'!$A$6:$A$12,0),MATCH($A121,'Prem Earn'!$B$5:$J$5,0)),0)</f>
        <v>0</v>
      </c>
      <c r="AK121" s="116">
        <f ca="1">IFERROR('Program Qtrly'!Q$107*OFFSET('Prem Earn'!$A$5,MATCH($B$113,'Prem Earn'!$A$6:$A$12,0),MATCH($A121,'Prem Earn'!$B$5:$J$5,0)),0)</f>
        <v>0</v>
      </c>
      <c r="AL121" s="116">
        <f ca="1">IFERROR('Program Qtrly'!R$107*OFFSET('Prem Earn'!$A$5,MATCH($B$113,'Prem Earn'!$A$6:$A$12,0),MATCH($A121,'Prem Earn'!$B$5:$J$5,0)),0)</f>
        <v>0</v>
      </c>
      <c r="AM121" s="116">
        <f ca="1">IFERROR('Program Qtrly'!S$107*OFFSET('Prem Earn'!$A$5,MATCH($B$113,'Prem Earn'!$A$6:$A$12,0),MATCH($A121,'Prem Earn'!$B$5:$J$5,0)),0)</f>
        <v>0</v>
      </c>
      <c r="AN121" s="116">
        <f ca="1">IFERROR('Program Qtrly'!T$107*OFFSET('Prem Earn'!$A$5,MATCH($B$113,'Prem Earn'!$A$6:$A$12,0),MATCH($A121,'Prem Earn'!$B$5:$J$5,0)),0)</f>
        <v>0</v>
      </c>
      <c r="AO121" s="116">
        <f ca="1">IFERROR('Program Qtrly'!U$107*OFFSET('Prem Earn'!$A$5,MATCH($B$113,'Prem Earn'!$A$6:$A$12,0),MATCH($A121,'Prem Earn'!$B$5:$J$5,0)),0)</f>
        <v>0</v>
      </c>
      <c r="AP121" s="116">
        <f ca="1">IFERROR('Program Qtrly'!V$107*OFFSET('Prem Earn'!$A$5,MATCH($B$113,'Prem Earn'!$A$6:$A$12,0),MATCH($A121,'Prem Earn'!$B$5:$J$5,0)),0)</f>
        <v>0</v>
      </c>
      <c r="AQ121" s="116">
        <f ca="1">IFERROR('Program Qtrly'!W$107*OFFSET('Prem Earn'!$A$5,MATCH($B$113,'Prem Earn'!$A$6:$A$12,0),MATCH($A121,'Prem Earn'!$B$5:$J$5,0)),0)</f>
        <v>0</v>
      </c>
    </row>
    <row r="122" spans="1:43" ht="15" customHeight="1" x14ac:dyDescent="0.45">
      <c r="A122" s="63">
        <f t="shared" si="86"/>
        <v>24</v>
      </c>
      <c r="B122" s="116">
        <f ca="1">IFERROR('Program Qtrly'!D$115*OFFSET('Prem Earn'!$A$5,MATCH($B$113,'Prem Earn'!$A$6:$A$12,0),MATCH($A122,'Prem Earn'!$B$5:$J$5,0)),0)</f>
        <v>0</v>
      </c>
      <c r="C122" s="116">
        <f ca="1">IFERROR('Program Qtrly'!E$115*OFFSET('Prem Earn'!$A$5,MATCH($B$113,'Prem Earn'!$A$6:$A$12,0),MATCH($A122,'Prem Earn'!$B$5:$J$5,0)),0)</f>
        <v>0</v>
      </c>
      <c r="D122" s="116">
        <f ca="1">IFERROR('Program Qtrly'!F$115*OFFSET('Prem Earn'!$A$5,MATCH($B$113,'Prem Earn'!$A$6:$A$12,0),MATCH($A122,'Prem Earn'!$B$5:$J$5,0)),0)</f>
        <v>0</v>
      </c>
      <c r="E122" s="116">
        <f ca="1">IFERROR('Program Qtrly'!G$115*OFFSET('Prem Earn'!$A$5,MATCH($B$113,'Prem Earn'!$A$6:$A$12,0),MATCH($A122,'Prem Earn'!$B$5:$J$5,0)),0)</f>
        <v>0</v>
      </c>
      <c r="F122" s="116">
        <f ca="1">IFERROR('Program Qtrly'!H$115*OFFSET('Prem Earn'!$A$5,MATCH($B$113,'Prem Earn'!$A$6:$A$12,0),MATCH($A122,'Prem Earn'!$B$5:$J$5,0)),0)</f>
        <v>0</v>
      </c>
      <c r="G122" s="116">
        <f ca="1">IFERROR('Program Qtrly'!I$115*OFFSET('Prem Earn'!$A$5,MATCH($B$113,'Prem Earn'!$A$6:$A$12,0),MATCH($A122,'Prem Earn'!$B$5:$J$5,0)),0)</f>
        <v>0</v>
      </c>
      <c r="H122" s="116">
        <f ca="1">IFERROR('Program Qtrly'!J$115*OFFSET('Prem Earn'!$A$5,MATCH($B$113,'Prem Earn'!$A$6:$A$12,0),MATCH($A122,'Prem Earn'!$B$5:$J$5,0)),0)</f>
        <v>0</v>
      </c>
      <c r="I122" s="116">
        <f ca="1">IFERROR('Program Qtrly'!K$115*OFFSET('Prem Earn'!$A$5,MATCH($B$113,'Prem Earn'!$A$6:$A$12,0),MATCH($A122,'Prem Earn'!$B$5:$J$5,0)),0)</f>
        <v>0</v>
      </c>
      <c r="J122" s="116">
        <f ca="1">IFERROR('Program Qtrly'!L$115*OFFSET('Prem Earn'!$A$5,MATCH($B$113,'Prem Earn'!$A$6:$A$12,0),MATCH($A122,'Prem Earn'!$B$5:$J$5,0)),0)</f>
        <v>0</v>
      </c>
      <c r="K122" s="116">
        <f ca="1">IFERROR('Program Qtrly'!M$115*OFFSET('Prem Earn'!$A$5,MATCH($B$113,'Prem Earn'!$A$6:$A$12,0),MATCH($A122,'Prem Earn'!$B$5:$J$5,0)),0)</f>
        <v>0</v>
      </c>
      <c r="L122" s="116">
        <f ca="1">IFERROR('Program Qtrly'!N$115*OFFSET('Prem Earn'!$A$5,MATCH($B$113,'Prem Earn'!$A$6:$A$12,0),MATCH($A122,'Prem Earn'!$B$5:$J$5,0)),0)</f>
        <v>0</v>
      </c>
      <c r="M122" s="116">
        <f ca="1">IFERROR('Program Qtrly'!O$115*OFFSET('Prem Earn'!$A$5,MATCH($B$113,'Prem Earn'!$A$6:$A$12,0),MATCH($A122,'Prem Earn'!$B$5:$J$5,0)),0)</f>
        <v>0</v>
      </c>
      <c r="N122" s="116">
        <f ca="1">IFERROR('Program Qtrly'!P$115*OFFSET('Prem Earn'!$A$5,MATCH($B$113,'Prem Earn'!$A$6:$A$12,0),MATCH($A122,'Prem Earn'!$B$5:$J$5,0)),0)</f>
        <v>0</v>
      </c>
      <c r="O122" s="116">
        <f ca="1">IFERROR('Program Qtrly'!Q$115*OFFSET('Prem Earn'!$A$5,MATCH($B$113,'Prem Earn'!$A$6:$A$12,0),MATCH($A122,'Prem Earn'!$B$5:$J$5,0)),0)</f>
        <v>0</v>
      </c>
      <c r="P122" s="116">
        <f ca="1">IFERROR('Program Qtrly'!R$115*OFFSET('Prem Earn'!$A$5,MATCH($B$113,'Prem Earn'!$A$6:$A$12,0),MATCH($A122,'Prem Earn'!$B$5:$J$5,0)),0)</f>
        <v>0</v>
      </c>
      <c r="Q122" s="116">
        <f ca="1">IFERROR('Program Qtrly'!S$115*OFFSET('Prem Earn'!$A$5,MATCH($B$113,'Prem Earn'!$A$6:$A$12,0),MATCH($A122,'Prem Earn'!$B$5:$J$5,0)),0)</f>
        <v>0</v>
      </c>
      <c r="R122" s="116">
        <f ca="1">IFERROR('Program Qtrly'!T$115*OFFSET('Prem Earn'!$A$5,MATCH($B$113,'Prem Earn'!$A$6:$A$12,0),MATCH($A122,'Prem Earn'!$B$5:$J$5,0)),0)</f>
        <v>0</v>
      </c>
      <c r="S122" s="116">
        <f ca="1">IFERROR('Program Qtrly'!U$115*OFFSET('Prem Earn'!$A$5,MATCH($B$113,'Prem Earn'!$A$6:$A$12,0),MATCH($A122,'Prem Earn'!$B$5:$J$5,0)),0)</f>
        <v>0</v>
      </c>
      <c r="T122" s="116">
        <f ca="1">IFERROR('Program Qtrly'!V$115*OFFSET('Prem Earn'!$A$5,MATCH($B$113,'Prem Earn'!$A$6:$A$12,0),MATCH($A122,'Prem Earn'!$B$5:$J$5,0)),0)</f>
        <v>0</v>
      </c>
      <c r="U122" s="116">
        <f ca="1">IFERROR('Program Qtrly'!W$115*OFFSET('Prem Earn'!$A$5,MATCH($B$113,'Prem Earn'!$A$6:$A$12,0),MATCH($A122,'Prem Earn'!$B$5:$J$5,0)),0)</f>
        <v>0</v>
      </c>
      <c r="W122" s="63">
        <f t="shared" si="87"/>
        <v>24</v>
      </c>
      <c r="X122" s="116">
        <f ca="1">IFERROR('Program Qtrly'!D$107*OFFSET('Prem Earn'!$A$5,MATCH($B$113,'Prem Earn'!$A$6:$A$12,0),MATCH($A122,'Prem Earn'!$B$5:$J$5,0)),0)</f>
        <v>0</v>
      </c>
      <c r="Y122" s="116">
        <f ca="1">IFERROR('Program Qtrly'!E$107*OFFSET('Prem Earn'!$A$5,MATCH($B$113,'Prem Earn'!$A$6:$A$12,0),MATCH($A122,'Prem Earn'!$B$5:$J$5,0)),0)</f>
        <v>0</v>
      </c>
      <c r="Z122" s="116">
        <f ca="1">IFERROR('Program Qtrly'!F$107*OFFSET('Prem Earn'!$A$5,MATCH($B$113,'Prem Earn'!$A$6:$A$12,0),MATCH($A122,'Prem Earn'!$B$5:$J$5,0)),0)</f>
        <v>0</v>
      </c>
      <c r="AA122" s="116">
        <f ca="1">IFERROR('Program Qtrly'!G$107*OFFSET('Prem Earn'!$A$5,MATCH($B$113,'Prem Earn'!$A$6:$A$12,0),MATCH($A122,'Prem Earn'!$B$5:$J$5,0)),0)</f>
        <v>0</v>
      </c>
      <c r="AB122" s="116">
        <f ca="1">IFERROR('Program Qtrly'!H$107*OFFSET('Prem Earn'!$A$5,MATCH($B$113,'Prem Earn'!$A$6:$A$12,0),MATCH($A122,'Prem Earn'!$B$5:$J$5,0)),0)</f>
        <v>0</v>
      </c>
      <c r="AC122" s="116">
        <f ca="1">IFERROR('Program Qtrly'!I$107*OFFSET('Prem Earn'!$A$5,MATCH($B$113,'Prem Earn'!$A$6:$A$12,0),MATCH($A122,'Prem Earn'!$B$5:$J$5,0)),0)</f>
        <v>0</v>
      </c>
      <c r="AD122" s="116">
        <f ca="1">IFERROR('Program Qtrly'!J$107*OFFSET('Prem Earn'!$A$5,MATCH($B$113,'Prem Earn'!$A$6:$A$12,0),MATCH($A122,'Prem Earn'!$B$5:$J$5,0)),0)</f>
        <v>0</v>
      </c>
      <c r="AE122" s="116">
        <f ca="1">IFERROR('Program Qtrly'!K$107*OFFSET('Prem Earn'!$A$5,MATCH($B$113,'Prem Earn'!$A$6:$A$12,0),MATCH($A122,'Prem Earn'!$B$5:$J$5,0)),0)</f>
        <v>0</v>
      </c>
      <c r="AF122" s="116">
        <f ca="1">IFERROR('Program Qtrly'!L$107*OFFSET('Prem Earn'!$A$5,MATCH($B$113,'Prem Earn'!$A$6:$A$12,0),MATCH($A122,'Prem Earn'!$B$5:$J$5,0)),0)</f>
        <v>0</v>
      </c>
      <c r="AG122" s="116">
        <f ca="1">IFERROR('Program Qtrly'!M$107*OFFSET('Prem Earn'!$A$5,MATCH($B$113,'Prem Earn'!$A$6:$A$12,0),MATCH($A122,'Prem Earn'!$B$5:$J$5,0)),0)</f>
        <v>0</v>
      </c>
      <c r="AH122" s="116">
        <f ca="1">IFERROR('Program Qtrly'!N$107*OFFSET('Prem Earn'!$A$5,MATCH($B$113,'Prem Earn'!$A$6:$A$12,0),MATCH($A122,'Prem Earn'!$B$5:$J$5,0)),0)</f>
        <v>0</v>
      </c>
      <c r="AI122" s="116">
        <f ca="1">IFERROR('Program Qtrly'!O$107*OFFSET('Prem Earn'!$A$5,MATCH($B$113,'Prem Earn'!$A$6:$A$12,0),MATCH($A122,'Prem Earn'!$B$5:$J$5,0)),0)</f>
        <v>0</v>
      </c>
      <c r="AJ122" s="116">
        <f ca="1">IFERROR('Program Qtrly'!P$107*OFFSET('Prem Earn'!$A$5,MATCH($B$113,'Prem Earn'!$A$6:$A$12,0),MATCH($A122,'Prem Earn'!$B$5:$J$5,0)),0)</f>
        <v>0</v>
      </c>
      <c r="AK122" s="116">
        <f ca="1">IFERROR('Program Qtrly'!Q$107*OFFSET('Prem Earn'!$A$5,MATCH($B$113,'Prem Earn'!$A$6:$A$12,0),MATCH($A122,'Prem Earn'!$B$5:$J$5,0)),0)</f>
        <v>0</v>
      </c>
      <c r="AL122" s="116">
        <f ca="1">IFERROR('Program Qtrly'!R$107*OFFSET('Prem Earn'!$A$5,MATCH($B$113,'Prem Earn'!$A$6:$A$12,0),MATCH($A122,'Prem Earn'!$B$5:$J$5,0)),0)</f>
        <v>0</v>
      </c>
      <c r="AM122" s="116">
        <f ca="1">IFERROR('Program Qtrly'!S$107*OFFSET('Prem Earn'!$A$5,MATCH($B$113,'Prem Earn'!$A$6:$A$12,0),MATCH($A122,'Prem Earn'!$B$5:$J$5,0)),0)</f>
        <v>0</v>
      </c>
      <c r="AN122" s="116">
        <f ca="1">IFERROR('Program Qtrly'!T$107*OFFSET('Prem Earn'!$A$5,MATCH($B$113,'Prem Earn'!$A$6:$A$12,0),MATCH($A122,'Prem Earn'!$B$5:$J$5,0)),0)</f>
        <v>0</v>
      </c>
      <c r="AO122" s="116">
        <f ca="1">IFERROR('Program Qtrly'!U$107*OFFSET('Prem Earn'!$A$5,MATCH($B$113,'Prem Earn'!$A$6:$A$12,0),MATCH($A122,'Prem Earn'!$B$5:$J$5,0)),0)</f>
        <v>0</v>
      </c>
      <c r="AP122" s="116">
        <f ca="1">IFERROR('Program Qtrly'!V$107*OFFSET('Prem Earn'!$A$5,MATCH($B$113,'Prem Earn'!$A$6:$A$12,0),MATCH($A122,'Prem Earn'!$B$5:$J$5,0)),0)</f>
        <v>0</v>
      </c>
      <c r="AQ122" s="116">
        <f ca="1">IFERROR('Program Qtrly'!W$107*OFFSET('Prem Earn'!$A$5,MATCH($B$113,'Prem Earn'!$A$6:$A$12,0),MATCH($A122,'Prem Earn'!$B$5:$J$5,0)),0)</f>
        <v>0</v>
      </c>
    </row>
    <row r="123" spans="1:43" ht="15" customHeight="1" x14ac:dyDescent="0.45">
      <c r="A123" s="63">
        <f t="shared" si="86"/>
        <v>27</v>
      </c>
      <c r="B123" s="116">
        <f ca="1">IFERROR('Program Qtrly'!D$115*OFFSET('Prem Earn'!$A$5,MATCH($B$113,'Prem Earn'!$A$6:$A$12,0),MATCH($A123,'Prem Earn'!$B$5:$J$5,0)),0)</f>
        <v>0</v>
      </c>
      <c r="C123" s="116">
        <f ca="1">IFERROR('Program Qtrly'!E$115*OFFSET('Prem Earn'!$A$5,MATCH($B$113,'Prem Earn'!$A$6:$A$12,0),MATCH($A123,'Prem Earn'!$B$5:$J$5,0)),0)</f>
        <v>0</v>
      </c>
      <c r="D123" s="116">
        <f ca="1">IFERROR('Program Qtrly'!F$115*OFFSET('Prem Earn'!$A$5,MATCH($B$113,'Prem Earn'!$A$6:$A$12,0),MATCH($A123,'Prem Earn'!$B$5:$J$5,0)),0)</f>
        <v>0</v>
      </c>
      <c r="E123" s="116">
        <f ca="1">IFERROR('Program Qtrly'!G$115*OFFSET('Prem Earn'!$A$5,MATCH($B$113,'Prem Earn'!$A$6:$A$12,0),MATCH($A123,'Prem Earn'!$B$5:$J$5,0)),0)</f>
        <v>0</v>
      </c>
      <c r="F123" s="116">
        <f ca="1">IFERROR('Program Qtrly'!H$115*OFFSET('Prem Earn'!$A$5,MATCH($B$113,'Prem Earn'!$A$6:$A$12,0),MATCH($A123,'Prem Earn'!$B$5:$J$5,0)),0)</f>
        <v>0</v>
      </c>
      <c r="G123" s="116">
        <f ca="1">IFERROR('Program Qtrly'!I$115*OFFSET('Prem Earn'!$A$5,MATCH($B$113,'Prem Earn'!$A$6:$A$12,0),MATCH($A123,'Prem Earn'!$B$5:$J$5,0)),0)</f>
        <v>0</v>
      </c>
      <c r="H123" s="116">
        <f ca="1">IFERROR('Program Qtrly'!J$115*OFFSET('Prem Earn'!$A$5,MATCH($B$113,'Prem Earn'!$A$6:$A$12,0),MATCH($A123,'Prem Earn'!$B$5:$J$5,0)),0)</f>
        <v>0</v>
      </c>
      <c r="I123" s="116">
        <f ca="1">IFERROR('Program Qtrly'!K$115*OFFSET('Prem Earn'!$A$5,MATCH($B$113,'Prem Earn'!$A$6:$A$12,0),MATCH($A123,'Prem Earn'!$B$5:$J$5,0)),0)</f>
        <v>0</v>
      </c>
      <c r="J123" s="116">
        <f ca="1">IFERROR('Program Qtrly'!L$115*OFFSET('Prem Earn'!$A$5,MATCH($B$113,'Prem Earn'!$A$6:$A$12,0),MATCH($A123,'Prem Earn'!$B$5:$J$5,0)),0)</f>
        <v>0</v>
      </c>
      <c r="K123" s="116">
        <f ca="1">IFERROR('Program Qtrly'!M$115*OFFSET('Prem Earn'!$A$5,MATCH($B$113,'Prem Earn'!$A$6:$A$12,0),MATCH($A123,'Prem Earn'!$B$5:$J$5,0)),0)</f>
        <v>0</v>
      </c>
      <c r="L123" s="116">
        <f ca="1">IFERROR('Program Qtrly'!N$115*OFFSET('Prem Earn'!$A$5,MATCH($B$113,'Prem Earn'!$A$6:$A$12,0),MATCH($A123,'Prem Earn'!$B$5:$J$5,0)),0)</f>
        <v>0</v>
      </c>
      <c r="M123" s="116">
        <f ca="1">IFERROR('Program Qtrly'!O$115*OFFSET('Prem Earn'!$A$5,MATCH($B$113,'Prem Earn'!$A$6:$A$12,0),MATCH($A123,'Prem Earn'!$B$5:$J$5,0)),0)</f>
        <v>0</v>
      </c>
      <c r="N123" s="116">
        <f ca="1">IFERROR('Program Qtrly'!P$115*OFFSET('Prem Earn'!$A$5,MATCH($B$113,'Prem Earn'!$A$6:$A$12,0),MATCH($A123,'Prem Earn'!$B$5:$J$5,0)),0)</f>
        <v>0</v>
      </c>
      <c r="O123" s="116">
        <f ca="1">IFERROR('Program Qtrly'!Q$115*OFFSET('Prem Earn'!$A$5,MATCH($B$113,'Prem Earn'!$A$6:$A$12,0),MATCH($A123,'Prem Earn'!$B$5:$J$5,0)),0)</f>
        <v>0</v>
      </c>
      <c r="P123" s="116">
        <f ca="1">IFERROR('Program Qtrly'!R$115*OFFSET('Prem Earn'!$A$5,MATCH($B$113,'Prem Earn'!$A$6:$A$12,0),MATCH($A123,'Prem Earn'!$B$5:$J$5,0)),0)</f>
        <v>0</v>
      </c>
      <c r="Q123" s="116">
        <f ca="1">IFERROR('Program Qtrly'!S$115*OFFSET('Prem Earn'!$A$5,MATCH($B$113,'Prem Earn'!$A$6:$A$12,0),MATCH($A123,'Prem Earn'!$B$5:$J$5,0)),0)</f>
        <v>0</v>
      </c>
      <c r="R123" s="116">
        <f ca="1">IFERROR('Program Qtrly'!T$115*OFFSET('Prem Earn'!$A$5,MATCH($B$113,'Prem Earn'!$A$6:$A$12,0),MATCH($A123,'Prem Earn'!$B$5:$J$5,0)),0)</f>
        <v>0</v>
      </c>
      <c r="S123" s="116">
        <f ca="1">IFERROR('Program Qtrly'!U$115*OFFSET('Prem Earn'!$A$5,MATCH($B$113,'Prem Earn'!$A$6:$A$12,0),MATCH($A123,'Prem Earn'!$B$5:$J$5,0)),0)</f>
        <v>0</v>
      </c>
      <c r="T123" s="116">
        <f ca="1">IFERROR('Program Qtrly'!V$115*OFFSET('Prem Earn'!$A$5,MATCH($B$113,'Prem Earn'!$A$6:$A$12,0),MATCH($A123,'Prem Earn'!$B$5:$J$5,0)),0)</f>
        <v>0</v>
      </c>
      <c r="U123" s="116">
        <f ca="1">IFERROR('Program Qtrly'!W$115*OFFSET('Prem Earn'!$A$5,MATCH($B$113,'Prem Earn'!$A$6:$A$12,0),MATCH($A123,'Prem Earn'!$B$5:$J$5,0)),0)</f>
        <v>0</v>
      </c>
      <c r="W123" s="63">
        <f t="shared" si="87"/>
        <v>27</v>
      </c>
      <c r="X123" s="116">
        <f ca="1">IFERROR('Program Qtrly'!D$107*OFFSET('Prem Earn'!$A$5,MATCH($B$113,'Prem Earn'!$A$6:$A$12,0),MATCH($A123,'Prem Earn'!$B$5:$J$5,0)),0)</f>
        <v>0</v>
      </c>
      <c r="Y123" s="116">
        <f ca="1">IFERROR('Program Qtrly'!E$107*OFFSET('Prem Earn'!$A$5,MATCH($B$113,'Prem Earn'!$A$6:$A$12,0),MATCH($A123,'Prem Earn'!$B$5:$J$5,0)),0)</f>
        <v>0</v>
      </c>
      <c r="Z123" s="116">
        <f ca="1">IFERROR('Program Qtrly'!F$107*OFFSET('Prem Earn'!$A$5,MATCH($B$113,'Prem Earn'!$A$6:$A$12,0),MATCH($A123,'Prem Earn'!$B$5:$J$5,0)),0)</f>
        <v>0</v>
      </c>
      <c r="AA123" s="116">
        <f ca="1">IFERROR('Program Qtrly'!G$107*OFFSET('Prem Earn'!$A$5,MATCH($B$113,'Prem Earn'!$A$6:$A$12,0),MATCH($A123,'Prem Earn'!$B$5:$J$5,0)),0)</f>
        <v>0</v>
      </c>
      <c r="AB123" s="116">
        <f ca="1">IFERROR('Program Qtrly'!H$107*OFFSET('Prem Earn'!$A$5,MATCH($B$113,'Prem Earn'!$A$6:$A$12,0),MATCH($A123,'Prem Earn'!$B$5:$J$5,0)),0)</f>
        <v>0</v>
      </c>
      <c r="AC123" s="116">
        <f ca="1">IFERROR('Program Qtrly'!I$107*OFFSET('Prem Earn'!$A$5,MATCH($B$113,'Prem Earn'!$A$6:$A$12,0),MATCH($A123,'Prem Earn'!$B$5:$J$5,0)),0)</f>
        <v>0</v>
      </c>
      <c r="AD123" s="116">
        <f ca="1">IFERROR('Program Qtrly'!J$107*OFFSET('Prem Earn'!$A$5,MATCH($B$113,'Prem Earn'!$A$6:$A$12,0),MATCH($A123,'Prem Earn'!$B$5:$J$5,0)),0)</f>
        <v>0</v>
      </c>
      <c r="AE123" s="116">
        <f ca="1">IFERROR('Program Qtrly'!K$107*OFFSET('Prem Earn'!$A$5,MATCH($B$113,'Prem Earn'!$A$6:$A$12,0),MATCH($A123,'Prem Earn'!$B$5:$J$5,0)),0)</f>
        <v>0</v>
      </c>
      <c r="AF123" s="116">
        <f ca="1">IFERROR('Program Qtrly'!L$107*OFFSET('Prem Earn'!$A$5,MATCH($B$113,'Prem Earn'!$A$6:$A$12,0),MATCH($A123,'Prem Earn'!$B$5:$J$5,0)),0)</f>
        <v>0</v>
      </c>
      <c r="AG123" s="116">
        <f ca="1">IFERROR('Program Qtrly'!M$107*OFFSET('Prem Earn'!$A$5,MATCH($B$113,'Prem Earn'!$A$6:$A$12,0),MATCH($A123,'Prem Earn'!$B$5:$J$5,0)),0)</f>
        <v>0</v>
      </c>
      <c r="AH123" s="116">
        <f ca="1">IFERROR('Program Qtrly'!N$107*OFFSET('Prem Earn'!$A$5,MATCH($B$113,'Prem Earn'!$A$6:$A$12,0),MATCH($A123,'Prem Earn'!$B$5:$J$5,0)),0)</f>
        <v>0</v>
      </c>
      <c r="AI123" s="116">
        <f ca="1">IFERROR('Program Qtrly'!O$107*OFFSET('Prem Earn'!$A$5,MATCH($B$113,'Prem Earn'!$A$6:$A$12,0),MATCH($A123,'Prem Earn'!$B$5:$J$5,0)),0)</f>
        <v>0</v>
      </c>
      <c r="AJ123" s="116">
        <f ca="1">IFERROR('Program Qtrly'!P$107*OFFSET('Prem Earn'!$A$5,MATCH($B$113,'Prem Earn'!$A$6:$A$12,0),MATCH($A123,'Prem Earn'!$B$5:$J$5,0)),0)</f>
        <v>0</v>
      </c>
      <c r="AK123" s="116">
        <f ca="1">IFERROR('Program Qtrly'!Q$107*OFFSET('Prem Earn'!$A$5,MATCH($B$113,'Prem Earn'!$A$6:$A$12,0),MATCH($A123,'Prem Earn'!$B$5:$J$5,0)),0)</f>
        <v>0</v>
      </c>
      <c r="AL123" s="116">
        <f ca="1">IFERROR('Program Qtrly'!R$107*OFFSET('Prem Earn'!$A$5,MATCH($B$113,'Prem Earn'!$A$6:$A$12,0),MATCH($A123,'Prem Earn'!$B$5:$J$5,0)),0)</f>
        <v>0</v>
      </c>
      <c r="AM123" s="116">
        <f ca="1">IFERROR('Program Qtrly'!S$107*OFFSET('Prem Earn'!$A$5,MATCH($B$113,'Prem Earn'!$A$6:$A$12,0),MATCH($A123,'Prem Earn'!$B$5:$J$5,0)),0)</f>
        <v>0</v>
      </c>
      <c r="AN123" s="116">
        <f ca="1">IFERROR('Program Qtrly'!T$107*OFFSET('Prem Earn'!$A$5,MATCH($B$113,'Prem Earn'!$A$6:$A$12,0),MATCH($A123,'Prem Earn'!$B$5:$J$5,0)),0)</f>
        <v>0</v>
      </c>
      <c r="AO123" s="116">
        <f ca="1">IFERROR('Program Qtrly'!U$107*OFFSET('Prem Earn'!$A$5,MATCH($B$113,'Prem Earn'!$A$6:$A$12,0),MATCH($A123,'Prem Earn'!$B$5:$J$5,0)),0)</f>
        <v>0</v>
      </c>
      <c r="AP123" s="116">
        <f ca="1">IFERROR('Program Qtrly'!V$107*OFFSET('Prem Earn'!$A$5,MATCH($B$113,'Prem Earn'!$A$6:$A$12,0),MATCH($A123,'Prem Earn'!$B$5:$J$5,0)),0)</f>
        <v>0</v>
      </c>
      <c r="AQ123" s="116">
        <f ca="1">IFERROR('Program Qtrly'!W$107*OFFSET('Prem Earn'!$A$5,MATCH($B$113,'Prem Earn'!$A$6:$A$12,0),MATCH($A123,'Prem Earn'!$B$5:$J$5,0)),0)</f>
        <v>0</v>
      </c>
    </row>
    <row r="124" spans="1:43" ht="15" customHeight="1" x14ac:dyDescent="0.45">
      <c r="A124" s="112" t="s">
        <v>384</v>
      </c>
      <c r="B124" s="113">
        <f ca="1">B115</f>
        <v>7.8124999999999982</v>
      </c>
      <c r="C124" s="113">
        <f ca="1">C115+B116</f>
        <v>23.437499999999993</v>
      </c>
      <c r="D124" s="113">
        <f ca="1">D115+C116+B117</f>
        <v>39.062499999999986</v>
      </c>
      <c r="E124" s="113">
        <f ca="1">E115+D116+C117+B118</f>
        <v>54.687499999999986</v>
      </c>
      <c r="F124" s="113">
        <f ca="1">F115+E116+D117+C118+B119</f>
        <v>65.624999999999986</v>
      </c>
      <c r="G124" s="113">
        <f ca="1">G115+F116+E117+D118+C119+B120</f>
        <v>71.874999999999986</v>
      </c>
      <c r="H124" s="113">
        <f ca="1">H115+G116+F117+E118+D119+C120+B121</f>
        <v>78.124999999999986</v>
      </c>
      <c r="I124" s="113">
        <f ca="1">I115+H116+G117+F118+E119+D120+C121+B122</f>
        <v>84.374999999999986</v>
      </c>
      <c r="J124" s="113">
        <f t="shared" ref="J124:P124" ca="1" si="88">J115+I116+H117+G118+F119+E120+D121+C122+B123</f>
        <v>92.187499999999986</v>
      </c>
      <c r="K124" s="113">
        <f t="shared" ca="1" si="88"/>
        <v>101.56249999999999</v>
      </c>
      <c r="L124" s="113">
        <f t="shared" ca="1" si="88"/>
        <v>110.93749999999997</v>
      </c>
      <c r="M124" s="113">
        <f t="shared" ca="1" si="88"/>
        <v>120.31249999999997</v>
      </c>
      <c r="N124" s="113">
        <f t="shared" ca="1" si="88"/>
        <v>132.81249999999997</v>
      </c>
      <c r="O124" s="113">
        <f t="shared" ca="1" si="88"/>
        <v>148.43749999999997</v>
      </c>
      <c r="P124" s="113">
        <f t="shared" ca="1" si="88"/>
        <v>164.06249999999997</v>
      </c>
      <c r="Q124" s="113">
        <f t="shared" ref="Q124" ca="1" si="89">Q115+P116+O117+N118+M119+L120+K121+J122+I123</f>
        <v>179.68749999999997</v>
      </c>
      <c r="R124" s="113">
        <f t="shared" ref="R124" ca="1" si="90">R115+Q116+P117+O118+N119+M120+L121+K122+J123</f>
        <v>195.31249999999997</v>
      </c>
      <c r="S124" s="113">
        <f t="shared" ref="S124" ca="1" si="91">S115+R116+Q117+P118+O119+N120+M121+L122+K123</f>
        <v>210.93749999999997</v>
      </c>
      <c r="T124" s="113">
        <f t="shared" ref="T124" ca="1" si="92">T115+S116+R117+Q118+P119+O120+N121+M122+L123</f>
        <v>226.56249999999994</v>
      </c>
      <c r="U124" s="113">
        <f t="shared" ref="U124" ca="1" si="93">U115+T116+S117+R118+Q119+P120+O121+N122+M123</f>
        <v>242.18749999999994</v>
      </c>
      <c r="W124" s="112" t="s">
        <v>520</v>
      </c>
      <c r="X124" s="113">
        <f ca="1">X115</f>
        <v>78.125</v>
      </c>
      <c r="Y124" s="113">
        <f ca="1">Y115+X116</f>
        <v>234.375</v>
      </c>
      <c r="Z124" s="113">
        <f ca="1">Z115+Y116+X117</f>
        <v>390.625</v>
      </c>
      <c r="AA124" s="113">
        <f ca="1">AA115+Z116+Y117+X118</f>
        <v>546.875</v>
      </c>
      <c r="AB124" s="113">
        <f ca="1">AB115+AA116+Z117+Y118+X119</f>
        <v>656.25</v>
      </c>
      <c r="AC124" s="113">
        <f ca="1">AC115+AB116+AA117+Z118+Y119+X120</f>
        <v>718.75</v>
      </c>
      <c r="AD124" s="113">
        <f ca="1">AD115+AC116+AB117+AA118+Z119+Y120+X121</f>
        <v>781.25</v>
      </c>
      <c r="AE124" s="113">
        <f ca="1">AE115+AD116+AC117+AB118+AA119+Z120+Y121+X122</f>
        <v>843.75</v>
      </c>
      <c r="AF124" s="113">
        <f t="shared" ref="AF124:AL124" ca="1" si="94">AF115+AE116+AD117+AC118+AB119+AA120+Z121+Y122+X123</f>
        <v>921.875</v>
      </c>
      <c r="AG124" s="113">
        <f t="shared" ca="1" si="94"/>
        <v>1015.625</v>
      </c>
      <c r="AH124" s="113">
        <f t="shared" ca="1" si="94"/>
        <v>1109.375</v>
      </c>
      <c r="AI124" s="113">
        <f t="shared" ca="1" si="94"/>
        <v>1203.125</v>
      </c>
      <c r="AJ124" s="113">
        <f t="shared" ca="1" si="94"/>
        <v>1328.125</v>
      </c>
      <c r="AK124" s="113">
        <f t="shared" ca="1" si="94"/>
        <v>1484.375</v>
      </c>
      <c r="AL124" s="113">
        <f t="shared" ca="1" si="94"/>
        <v>1640.625</v>
      </c>
      <c r="AM124" s="113">
        <f t="shared" ref="AM124" ca="1" si="95">AM115+AL116+AK117+AJ118+AI119+AH120+AG121+AF122+AE123</f>
        <v>1796.875</v>
      </c>
      <c r="AN124" s="113">
        <f t="shared" ref="AN124" ca="1" si="96">AN115+AM116+AL117+AK118+AJ119+AI120+AH121+AG122+AF123</f>
        <v>1953.125</v>
      </c>
      <c r="AO124" s="113">
        <f t="shared" ref="AO124" ca="1" si="97">AO115+AN116+AM117+AL118+AK119+AJ120+AI121+AH122+AG123</f>
        <v>2109.375</v>
      </c>
      <c r="AP124" s="113">
        <f t="shared" ref="AP124" ca="1" si="98">AP115+AO116+AN117+AM118+AL119+AK120+AJ121+AI122+AH123</f>
        <v>2265.625</v>
      </c>
      <c r="AQ124" s="113">
        <f t="shared" ref="AQ124" ca="1" si="99">AQ115+AP116+AO117+AN118+AM119+AL120+AK121+AJ122+AI123</f>
        <v>2421.875</v>
      </c>
    </row>
    <row r="127" spans="1:43" ht="15" customHeight="1" x14ac:dyDescent="0.45">
      <c r="A127" s="46" t="s">
        <v>77</v>
      </c>
      <c r="B127" s="46" t="str">
        <f>INDEX('Program Inputs'!$B$9:$B$28,MATCH('Prem Earn'!A127,'Program Inputs'!$A$9:$A$28,0))</f>
        <v>Leaselock</v>
      </c>
      <c r="C127" s="46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W127" s="46" t="s">
        <v>77</v>
      </c>
      <c r="X127" s="46" t="str">
        <f>INDEX('Program Inputs'!$B$9:$B$28,MATCH('Prem Earn'!W127,'Program Inputs'!$A$9:$A$28,0))</f>
        <v>Leaselock</v>
      </c>
      <c r="Y127" s="46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</row>
    <row r="128" spans="1:43" ht="15" customHeight="1" x14ac:dyDescent="0.45">
      <c r="A128" s="67" t="s">
        <v>518</v>
      </c>
      <c r="B128" s="6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W128" s="67" t="s">
        <v>519</v>
      </c>
      <c r="X128" s="6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</row>
    <row r="129" spans="1:43" ht="15" customHeight="1" x14ac:dyDescent="0.45">
      <c r="A129" s="67" t="s">
        <v>45</v>
      </c>
      <c r="B129" s="115">
        <f>INDEX('Program Inputs'!$N$8:$N$28,MATCH(A127,'Program Inputs'!$A$8:$A$28,0))</f>
        <v>12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W129" s="67" t="s">
        <v>45</v>
      </c>
      <c r="X129" s="115">
        <f>INDEX('Program Inputs'!$N$8:$N$28,MATCH(W127,'Program Inputs'!$A$8:$A$28,0))</f>
        <v>12</v>
      </c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</row>
    <row r="130" spans="1:43" ht="15" customHeight="1" x14ac:dyDescent="0.45">
      <c r="A130" s="110" t="s">
        <v>180</v>
      </c>
      <c r="B130" s="3" t="str">
        <f>'Program Qtrly'!D$6</f>
        <v>2026 Q2</v>
      </c>
      <c r="C130" s="3" t="str">
        <f>'Program Qtrly'!E$6</f>
        <v>2026 Q3</v>
      </c>
      <c r="D130" s="3" t="str">
        <f>'Program Qtrly'!F$6</f>
        <v>2026 Q4</v>
      </c>
      <c r="E130" s="3" t="str">
        <f>'Program Qtrly'!G$6</f>
        <v>2027 Q1</v>
      </c>
      <c r="F130" s="3" t="str">
        <f>'Program Qtrly'!H$6</f>
        <v>2027 Q2</v>
      </c>
      <c r="G130" s="3" t="str">
        <f>'Program Qtrly'!I$6</f>
        <v>2027 Q3</v>
      </c>
      <c r="H130" s="3" t="str">
        <f>'Program Qtrly'!J$6</f>
        <v>2027 Q4</v>
      </c>
      <c r="I130" s="3" t="str">
        <f>'Program Qtrly'!K$6</f>
        <v>2028 Q1</v>
      </c>
      <c r="J130" s="3" t="str">
        <f>'Program Qtrly'!L$6</f>
        <v>2028 Q2</v>
      </c>
      <c r="K130" s="3" t="str">
        <f>'Program Qtrly'!M$6</f>
        <v>2028 Q3</v>
      </c>
      <c r="L130" s="3" t="str">
        <f>'Program Qtrly'!N$6</f>
        <v>2028 Q4</v>
      </c>
      <c r="M130" s="3" t="str">
        <f>'Program Qtrly'!O$6</f>
        <v>2029 Q1</v>
      </c>
      <c r="N130" s="3" t="str">
        <f>'Program Qtrly'!P$6</f>
        <v>2029 Q2</v>
      </c>
      <c r="O130" s="3" t="str">
        <f>'Program Qtrly'!Q$6</f>
        <v>2029 Q3</v>
      </c>
      <c r="P130" s="3" t="str">
        <f>'Program Qtrly'!R$6</f>
        <v>2029 Q4</v>
      </c>
      <c r="Q130" s="3" t="str">
        <f>'Program Qtrly'!S$6</f>
        <v>2030 Q1</v>
      </c>
      <c r="R130" s="3" t="str">
        <f>'Program Qtrly'!T$6</f>
        <v>2030 Q2</v>
      </c>
      <c r="S130" s="3" t="str">
        <f>'Program Qtrly'!U$6</f>
        <v>2030 Q3</v>
      </c>
      <c r="T130" s="3" t="str">
        <f>'Program Qtrly'!V$6</f>
        <v>2030 Q4</v>
      </c>
      <c r="U130" s="3" t="str">
        <f>'Program Qtrly'!W$6</f>
        <v>2031 Q1</v>
      </c>
      <c r="W130" s="110" t="s">
        <v>180</v>
      </c>
      <c r="X130" s="3" t="str">
        <f>'Program Qtrly'!D$6</f>
        <v>2026 Q2</v>
      </c>
      <c r="Y130" s="3" t="str">
        <f>'Program Qtrly'!E$6</f>
        <v>2026 Q3</v>
      </c>
      <c r="Z130" s="3" t="str">
        <f>'Program Qtrly'!F$6</f>
        <v>2026 Q4</v>
      </c>
      <c r="AA130" s="3" t="str">
        <f>'Program Qtrly'!G$6</f>
        <v>2027 Q1</v>
      </c>
      <c r="AB130" s="3" t="str">
        <f>'Program Qtrly'!H$6</f>
        <v>2027 Q2</v>
      </c>
      <c r="AC130" s="3" t="str">
        <f>'Program Qtrly'!I$6</f>
        <v>2027 Q3</v>
      </c>
      <c r="AD130" s="3" t="str">
        <f>'Program Qtrly'!J$6</f>
        <v>2027 Q4</v>
      </c>
      <c r="AE130" s="3" t="str">
        <f>'Program Qtrly'!K$6</f>
        <v>2028 Q1</v>
      </c>
      <c r="AF130" s="3" t="str">
        <f>'Program Qtrly'!L$6</f>
        <v>2028 Q2</v>
      </c>
      <c r="AG130" s="3" t="str">
        <f>'Program Qtrly'!M$6</f>
        <v>2028 Q3</v>
      </c>
      <c r="AH130" s="3" t="str">
        <f>'Program Qtrly'!N$6</f>
        <v>2028 Q4</v>
      </c>
      <c r="AI130" s="3" t="str">
        <f>'Program Qtrly'!O$6</f>
        <v>2029 Q1</v>
      </c>
      <c r="AJ130" s="3" t="str">
        <f>'Program Qtrly'!P$6</f>
        <v>2029 Q2</v>
      </c>
      <c r="AK130" s="3" t="str">
        <f>'Program Qtrly'!Q$6</f>
        <v>2029 Q3</v>
      </c>
      <c r="AL130" s="3" t="str">
        <f>'Program Qtrly'!R$6</f>
        <v>2029 Q4</v>
      </c>
      <c r="AM130" s="3" t="str">
        <f>'Program Qtrly'!S$6</f>
        <v>2030 Q1</v>
      </c>
      <c r="AN130" s="3" t="str">
        <f>'Program Qtrly'!T$6</f>
        <v>2030 Q2</v>
      </c>
      <c r="AO130" s="3" t="str">
        <f>'Program Qtrly'!U$6</f>
        <v>2030 Q3</v>
      </c>
      <c r="AP130" s="3" t="str">
        <f>'Program Qtrly'!V$6</f>
        <v>2030 Q4</v>
      </c>
      <c r="AQ130" s="3" t="str">
        <f>'Program Qtrly'!W$6</f>
        <v>2031 Q1</v>
      </c>
    </row>
    <row r="131" spans="1:43" ht="15" customHeight="1" x14ac:dyDescent="0.45">
      <c r="A131" s="63">
        <v>3</v>
      </c>
      <c r="B131" s="116">
        <f ca="1">IFERROR('Program Qtrly'!D$135*OFFSET('Prem Earn'!$A$5,MATCH($B$129,'Prem Earn'!$A$6:$A$12,0),MATCH($A131,'Prem Earn'!$B$5:$J$5,0)),0)</f>
        <v>31.249999999999993</v>
      </c>
      <c r="C131" s="116">
        <f ca="1">IFERROR('Program Qtrly'!E$135*OFFSET('Prem Earn'!$A$5,MATCH($B$129,'Prem Earn'!$A$6:$A$12,0),MATCH($A131,'Prem Earn'!$B$5:$J$5,0)),0)</f>
        <v>31.249999999999993</v>
      </c>
      <c r="D131" s="116">
        <f ca="1">IFERROR('Program Qtrly'!F$135*OFFSET('Prem Earn'!$A$5,MATCH($B$129,'Prem Earn'!$A$6:$A$12,0),MATCH($A131,'Prem Earn'!$B$5:$J$5,0)),0)</f>
        <v>31.249999999999993</v>
      </c>
      <c r="E131" s="116">
        <f ca="1">IFERROR('Program Qtrly'!G$135*OFFSET('Prem Earn'!$A$5,MATCH($B$129,'Prem Earn'!$A$6:$A$12,0),MATCH($A131,'Prem Earn'!$B$5:$J$5,0)),0)</f>
        <v>31.249999999999993</v>
      </c>
      <c r="F131" s="116">
        <f ca="1">IFERROR('Program Qtrly'!H$135*OFFSET('Prem Earn'!$A$5,MATCH($B$129,'Prem Earn'!$A$6:$A$12,0),MATCH($A131,'Prem Earn'!$B$5:$J$5,0)),0)</f>
        <v>46.874999999999993</v>
      </c>
      <c r="G131" s="116">
        <f ca="1">IFERROR('Program Qtrly'!I$135*OFFSET('Prem Earn'!$A$5,MATCH($B$129,'Prem Earn'!$A$6:$A$12,0),MATCH($A131,'Prem Earn'!$B$5:$J$5,0)),0)</f>
        <v>46.874999999999993</v>
      </c>
      <c r="H131" s="116">
        <f ca="1">IFERROR('Program Qtrly'!J$135*OFFSET('Prem Earn'!$A$5,MATCH($B$129,'Prem Earn'!$A$6:$A$12,0),MATCH($A131,'Prem Earn'!$B$5:$J$5,0)),0)</f>
        <v>46.874999999999993</v>
      </c>
      <c r="I131" s="116">
        <f ca="1">IFERROR('Program Qtrly'!K$135*OFFSET('Prem Earn'!$A$5,MATCH($B$129,'Prem Earn'!$A$6:$A$12,0),MATCH($A131,'Prem Earn'!$B$5:$J$5,0)),0)</f>
        <v>46.874999999999993</v>
      </c>
      <c r="J131" s="116">
        <f ca="1">IFERROR('Program Qtrly'!L$135*OFFSET('Prem Earn'!$A$5,MATCH($B$129,'Prem Earn'!$A$6:$A$12,0),MATCH($A131,'Prem Earn'!$B$5:$J$5,0)),0)</f>
        <v>62.499999999999986</v>
      </c>
      <c r="K131" s="116">
        <f ca="1">IFERROR('Program Qtrly'!M$135*OFFSET('Prem Earn'!$A$5,MATCH($B$129,'Prem Earn'!$A$6:$A$12,0),MATCH($A131,'Prem Earn'!$B$5:$J$5,0)),0)</f>
        <v>62.499999999999986</v>
      </c>
      <c r="L131" s="116">
        <f ca="1">IFERROR('Program Qtrly'!N$135*OFFSET('Prem Earn'!$A$5,MATCH($B$129,'Prem Earn'!$A$6:$A$12,0),MATCH($A131,'Prem Earn'!$B$5:$J$5,0)),0)</f>
        <v>62.499999999999986</v>
      </c>
      <c r="M131" s="116">
        <f ca="1">IFERROR('Program Qtrly'!O$135*OFFSET('Prem Earn'!$A$5,MATCH($B$129,'Prem Earn'!$A$6:$A$12,0),MATCH($A131,'Prem Earn'!$B$5:$J$5,0)),0)</f>
        <v>62.499999999999986</v>
      </c>
      <c r="N131" s="116">
        <f ca="1">IFERROR('Program Qtrly'!P$135*OFFSET('Prem Earn'!$A$5,MATCH($B$129,'Prem Earn'!$A$6:$A$12,0),MATCH($A131,'Prem Earn'!$B$5:$J$5,0)),0)</f>
        <v>78.124999999999986</v>
      </c>
      <c r="O131" s="116">
        <f ca="1">IFERROR('Program Qtrly'!Q$135*OFFSET('Prem Earn'!$A$5,MATCH($B$129,'Prem Earn'!$A$6:$A$12,0),MATCH($A131,'Prem Earn'!$B$5:$J$5,0)),0)</f>
        <v>78.124999999999986</v>
      </c>
      <c r="P131" s="116">
        <f ca="1">IFERROR('Program Qtrly'!R$135*OFFSET('Prem Earn'!$A$5,MATCH($B$129,'Prem Earn'!$A$6:$A$12,0),MATCH($A131,'Prem Earn'!$B$5:$J$5,0)),0)</f>
        <v>78.124999999999986</v>
      </c>
      <c r="Q131" s="116">
        <f ca="1">IFERROR('Program Qtrly'!S$135*OFFSET('Prem Earn'!$A$5,MATCH($B$129,'Prem Earn'!$A$6:$A$12,0),MATCH($A131,'Prem Earn'!$B$5:$J$5,0)),0)</f>
        <v>78.124999999999986</v>
      </c>
      <c r="R131" s="116">
        <f ca="1">IFERROR('Program Qtrly'!T$135*OFFSET('Prem Earn'!$A$5,MATCH($B$129,'Prem Earn'!$A$6:$A$12,0),MATCH($A131,'Prem Earn'!$B$5:$J$5,0)),0)</f>
        <v>93.749999999999986</v>
      </c>
      <c r="S131" s="116">
        <f ca="1">IFERROR('Program Qtrly'!U$135*OFFSET('Prem Earn'!$A$5,MATCH($B$129,'Prem Earn'!$A$6:$A$12,0),MATCH($A131,'Prem Earn'!$B$5:$J$5,0)),0)</f>
        <v>93.749999999999986</v>
      </c>
      <c r="T131" s="116">
        <f ca="1">IFERROR('Program Qtrly'!V$135*OFFSET('Prem Earn'!$A$5,MATCH($B$129,'Prem Earn'!$A$6:$A$12,0),MATCH($A131,'Prem Earn'!$B$5:$J$5,0)),0)</f>
        <v>93.749999999999986</v>
      </c>
      <c r="U131" s="116">
        <f ca="1">IFERROR('Program Qtrly'!W$135*OFFSET('Prem Earn'!$A$5,MATCH($B$129,'Prem Earn'!$A$6:$A$12,0),MATCH($A131,'Prem Earn'!$B$5:$J$5,0)),0)</f>
        <v>93.749999999999986</v>
      </c>
      <c r="W131" s="63">
        <v>3</v>
      </c>
      <c r="X131" s="116">
        <f ca="1">IFERROR('Program Qtrly'!D$127*OFFSET('Prem Earn'!$A$5,MATCH($B$129,'Prem Earn'!$A$6:$A$12,0),MATCH($A131,'Prem Earn'!$B$5:$J$5,0)),0)</f>
        <v>312.5</v>
      </c>
      <c r="Y131" s="116">
        <f ca="1">IFERROR('Program Qtrly'!E$127*OFFSET('Prem Earn'!$A$5,MATCH($B$129,'Prem Earn'!$A$6:$A$12,0),MATCH($A131,'Prem Earn'!$B$5:$J$5,0)),0)</f>
        <v>312.5</v>
      </c>
      <c r="Z131" s="116">
        <f ca="1">IFERROR('Program Qtrly'!F$127*OFFSET('Prem Earn'!$A$5,MATCH($B$129,'Prem Earn'!$A$6:$A$12,0),MATCH($A131,'Prem Earn'!$B$5:$J$5,0)),0)</f>
        <v>312.5</v>
      </c>
      <c r="AA131" s="116">
        <f ca="1">IFERROR('Program Qtrly'!G$127*OFFSET('Prem Earn'!$A$5,MATCH($B$129,'Prem Earn'!$A$6:$A$12,0),MATCH($A131,'Prem Earn'!$B$5:$J$5,0)),0)</f>
        <v>312.5</v>
      </c>
      <c r="AB131" s="116">
        <f ca="1">IFERROR('Program Qtrly'!H$127*OFFSET('Prem Earn'!$A$5,MATCH($B$129,'Prem Earn'!$A$6:$A$12,0),MATCH($A131,'Prem Earn'!$B$5:$J$5,0)),0)</f>
        <v>468.75</v>
      </c>
      <c r="AC131" s="116">
        <f ca="1">IFERROR('Program Qtrly'!I$127*OFFSET('Prem Earn'!$A$5,MATCH($B$129,'Prem Earn'!$A$6:$A$12,0),MATCH($A131,'Prem Earn'!$B$5:$J$5,0)),0)</f>
        <v>468.75</v>
      </c>
      <c r="AD131" s="116">
        <f ca="1">IFERROR('Program Qtrly'!J$127*OFFSET('Prem Earn'!$A$5,MATCH($B$129,'Prem Earn'!$A$6:$A$12,0),MATCH($A131,'Prem Earn'!$B$5:$J$5,0)),0)</f>
        <v>468.75</v>
      </c>
      <c r="AE131" s="116">
        <f ca="1">IFERROR('Program Qtrly'!K$127*OFFSET('Prem Earn'!$A$5,MATCH($B$129,'Prem Earn'!$A$6:$A$12,0),MATCH($A131,'Prem Earn'!$B$5:$J$5,0)),0)</f>
        <v>468.75</v>
      </c>
      <c r="AF131" s="116">
        <f ca="1">IFERROR('Program Qtrly'!L$127*OFFSET('Prem Earn'!$A$5,MATCH($B$129,'Prem Earn'!$A$6:$A$12,0),MATCH($A131,'Prem Earn'!$B$5:$J$5,0)),0)</f>
        <v>625</v>
      </c>
      <c r="AG131" s="116">
        <f ca="1">IFERROR('Program Qtrly'!M$127*OFFSET('Prem Earn'!$A$5,MATCH($B$129,'Prem Earn'!$A$6:$A$12,0),MATCH($A131,'Prem Earn'!$B$5:$J$5,0)),0)</f>
        <v>625</v>
      </c>
      <c r="AH131" s="116">
        <f ca="1">IFERROR('Program Qtrly'!N$127*OFFSET('Prem Earn'!$A$5,MATCH($B$129,'Prem Earn'!$A$6:$A$12,0),MATCH($A131,'Prem Earn'!$B$5:$J$5,0)),0)</f>
        <v>625</v>
      </c>
      <c r="AI131" s="116">
        <f ca="1">IFERROR('Program Qtrly'!O$127*OFFSET('Prem Earn'!$A$5,MATCH($B$129,'Prem Earn'!$A$6:$A$12,0),MATCH($A131,'Prem Earn'!$B$5:$J$5,0)),0)</f>
        <v>625</v>
      </c>
      <c r="AJ131" s="116">
        <f ca="1">IFERROR('Program Qtrly'!P$127*OFFSET('Prem Earn'!$A$5,MATCH($B$129,'Prem Earn'!$A$6:$A$12,0),MATCH($A131,'Prem Earn'!$B$5:$J$5,0)),0)</f>
        <v>781.25</v>
      </c>
      <c r="AK131" s="116">
        <f ca="1">IFERROR('Program Qtrly'!Q$127*OFFSET('Prem Earn'!$A$5,MATCH($B$129,'Prem Earn'!$A$6:$A$12,0),MATCH($A131,'Prem Earn'!$B$5:$J$5,0)),0)</f>
        <v>781.25</v>
      </c>
      <c r="AL131" s="116">
        <f ca="1">IFERROR('Program Qtrly'!R$127*OFFSET('Prem Earn'!$A$5,MATCH($B$129,'Prem Earn'!$A$6:$A$12,0),MATCH($A131,'Prem Earn'!$B$5:$J$5,0)),0)</f>
        <v>781.25</v>
      </c>
      <c r="AM131" s="116">
        <f ca="1">IFERROR('Program Qtrly'!S$127*OFFSET('Prem Earn'!$A$5,MATCH($B$129,'Prem Earn'!$A$6:$A$12,0),MATCH($A131,'Prem Earn'!$B$5:$J$5,0)),0)</f>
        <v>781.25</v>
      </c>
      <c r="AN131" s="116">
        <f ca="1">IFERROR('Program Qtrly'!T$127*OFFSET('Prem Earn'!$A$5,MATCH($B$129,'Prem Earn'!$A$6:$A$12,0),MATCH($A131,'Prem Earn'!$B$5:$J$5,0)),0)</f>
        <v>937.5</v>
      </c>
      <c r="AO131" s="116">
        <f ca="1">IFERROR('Program Qtrly'!U$127*OFFSET('Prem Earn'!$A$5,MATCH($B$129,'Prem Earn'!$A$6:$A$12,0),MATCH($A131,'Prem Earn'!$B$5:$J$5,0)),0)</f>
        <v>937.5</v>
      </c>
      <c r="AP131" s="116">
        <f ca="1">IFERROR('Program Qtrly'!V$127*OFFSET('Prem Earn'!$A$5,MATCH($B$129,'Prem Earn'!$A$6:$A$12,0),MATCH($A131,'Prem Earn'!$B$5:$J$5,0)),0)</f>
        <v>937.5</v>
      </c>
      <c r="AQ131" s="116">
        <f ca="1">IFERROR('Program Qtrly'!W$127*OFFSET('Prem Earn'!$A$5,MATCH($B$129,'Prem Earn'!$A$6:$A$12,0),MATCH($A131,'Prem Earn'!$B$5:$J$5,0)),0)</f>
        <v>937.5</v>
      </c>
    </row>
    <row r="132" spans="1:43" ht="15" customHeight="1" x14ac:dyDescent="0.45">
      <c r="A132" s="63">
        <f t="shared" ref="A132:A139" si="100">A131+3</f>
        <v>6</v>
      </c>
      <c r="B132" s="116">
        <f ca="1">IFERROR('Program Qtrly'!D$135*OFFSET('Prem Earn'!$A$5,MATCH($B$129,'Prem Earn'!$A$6:$A$12,0),MATCH($A132,'Prem Earn'!$B$5:$J$5,0)),0)</f>
        <v>62.499999999999986</v>
      </c>
      <c r="C132" s="116">
        <f ca="1">IFERROR('Program Qtrly'!E$135*OFFSET('Prem Earn'!$A$5,MATCH($B$129,'Prem Earn'!$A$6:$A$12,0),MATCH($A132,'Prem Earn'!$B$5:$J$5,0)),0)</f>
        <v>62.499999999999986</v>
      </c>
      <c r="D132" s="116">
        <f ca="1">IFERROR('Program Qtrly'!F$135*OFFSET('Prem Earn'!$A$5,MATCH($B$129,'Prem Earn'!$A$6:$A$12,0),MATCH($A132,'Prem Earn'!$B$5:$J$5,0)),0)</f>
        <v>62.499999999999986</v>
      </c>
      <c r="E132" s="116">
        <f ca="1">IFERROR('Program Qtrly'!G$135*OFFSET('Prem Earn'!$A$5,MATCH($B$129,'Prem Earn'!$A$6:$A$12,0),MATCH($A132,'Prem Earn'!$B$5:$J$5,0)),0)</f>
        <v>62.499999999999986</v>
      </c>
      <c r="F132" s="116">
        <f ca="1">IFERROR('Program Qtrly'!H$135*OFFSET('Prem Earn'!$A$5,MATCH($B$129,'Prem Earn'!$A$6:$A$12,0),MATCH($A132,'Prem Earn'!$B$5:$J$5,0)),0)</f>
        <v>93.749999999999986</v>
      </c>
      <c r="G132" s="116">
        <f ca="1">IFERROR('Program Qtrly'!I$135*OFFSET('Prem Earn'!$A$5,MATCH($B$129,'Prem Earn'!$A$6:$A$12,0),MATCH($A132,'Prem Earn'!$B$5:$J$5,0)),0)</f>
        <v>93.749999999999986</v>
      </c>
      <c r="H132" s="116">
        <f ca="1">IFERROR('Program Qtrly'!J$135*OFFSET('Prem Earn'!$A$5,MATCH($B$129,'Prem Earn'!$A$6:$A$12,0),MATCH($A132,'Prem Earn'!$B$5:$J$5,0)),0)</f>
        <v>93.749999999999986</v>
      </c>
      <c r="I132" s="116">
        <f ca="1">IFERROR('Program Qtrly'!K$135*OFFSET('Prem Earn'!$A$5,MATCH($B$129,'Prem Earn'!$A$6:$A$12,0),MATCH($A132,'Prem Earn'!$B$5:$J$5,0)),0)</f>
        <v>93.749999999999986</v>
      </c>
      <c r="J132" s="116">
        <f ca="1">IFERROR('Program Qtrly'!L$135*OFFSET('Prem Earn'!$A$5,MATCH($B$129,'Prem Earn'!$A$6:$A$12,0),MATCH($A132,'Prem Earn'!$B$5:$J$5,0)),0)</f>
        <v>124.99999999999997</v>
      </c>
      <c r="K132" s="116">
        <f ca="1">IFERROR('Program Qtrly'!M$135*OFFSET('Prem Earn'!$A$5,MATCH($B$129,'Prem Earn'!$A$6:$A$12,0),MATCH($A132,'Prem Earn'!$B$5:$J$5,0)),0)</f>
        <v>124.99999999999997</v>
      </c>
      <c r="L132" s="116">
        <f ca="1">IFERROR('Program Qtrly'!N$135*OFFSET('Prem Earn'!$A$5,MATCH($B$129,'Prem Earn'!$A$6:$A$12,0),MATCH($A132,'Prem Earn'!$B$5:$J$5,0)),0)</f>
        <v>124.99999999999997</v>
      </c>
      <c r="M132" s="116">
        <f ca="1">IFERROR('Program Qtrly'!O$135*OFFSET('Prem Earn'!$A$5,MATCH($B$129,'Prem Earn'!$A$6:$A$12,0),MATCH($A132,'Prem Earn'!$B$5:$J$5,0)),0)</f>
        <v>124.99999999999997</v>
      </c>
      <c r="N132" s="116">
        <f ca="1">IFERROR('Program Qtrly'!P$135*OFFSET('Prem Earn'!$A$5,MATCH($B$129,'Prem Earn'!$A$6:$A$12,0),MATCH($A132,'Prem Earn'!$B$5:$J$5,0)),0)</f>
        <v>156.24999999999997</v>
      </c>
      <c r="O132" s="116">
        <f ca="1">IFERROR('Program Qtrly'!Q$135*OFFSET('Prem Earn'!$A$5,MATCH($B$129,'Prem Earn'!$A$6:$A$12,0),MATCH($A132,'Prem Earn'!$B$5:$J$5,0)),0)</f>
        <v>156.24999999999997</v>
      </c>
      <c r="P132" s="116">
        <f ca="1">IFERROR('Program Qtrly'!R$135*OFFSET('Prem Earn'!$A$5,MATCH($B$129,'Prem Earn'!$A$6:$A$12,0),MATCH($A132,'Prem Earn'!$B$5:$J$5,0)),0)</f>
        <v>156.24999999999997</v>
      </c>
      <c r="Q132" s="116">
        <f ca="1">IFERROR('Program Qtrly'!S$135*OFFSET('Prem Earn'!$A$5,MATCH($B$129,'Prem Earn'!$A$6:$A$12,0),MATCH($A132,'Prem Earn'!$B$5:$J$5,0)),0)</f>
        <v>156.24999999999997</v>
      </c>
      <c r="R132" s="116">
        <f ca="1">IFERROR('Program Qtrly'!T$135*OFFSET('Prem Earn'!$A$5,MATCH($B$129,'Prem Earn'!$A$6:$A$12,0),MATCH($A132,'Prem Earn'!$B$5:$J$5,0)),0)</f>
        <v>187.49999999999997</v>
      </c>
      <c r="S132" s="116">
        <f ca="1">IFERROR('Program Qtrly'!U$135*OFFSET('Prem Earn'!$A$5,MATCH($B$129,'Prem Earn'!$A$6:$A$12,0),MATCH($A132,'Prem Earn'!$B$5:$J$5,0)),0)</f>
        <v>187.49999999999997</v>
      </c>
      <c r="T132" s="116">
        <f ca="1">IFERROR('Program Qtrly'!V$135*OFFSET('Prem Earn'!$A$5,MATCH($B$129,'Prem Earn'!$A$6:$A$12,0),MATCH($A132,'Prem Earn'!$B$5:$J$5,0)),0)</f>
        <v>187.49999999999997</v>
      </c>
      <c r="U132" s="116">
        <f ca="1">IFERROR('Program Qtrly'!W$135*OFFSET('Prem Earn'!$A$5,MATCH($B$129,'Prem Earn'!$A$6:$A$12,0),MATCH($A132,'Prem Earn'!$B$5:$J$5,0)),0)</f>
        <v>187.49999999999997</v>
      </c>
      <c r="W132" s="63">
        <f t="shared" ref="W132:W139" si="101">W131+3</f>
        <v>6</v>
      </c>
      <c r="X132" s="116">
        <f ca="1">IFERROR('Program Qtrly'!D$127*OFFSET('Prem Earn'!$A$5,MATCH($B$129,'Prem Earn'!$A$6:$A$12,0),MATCH($A132,'Prem Earn'!$B$5:$J$5,0)),0)</f>
        <v>625</v>
      </c>
      <c r="Y132" s="116">
        <f ca="1">IFERROR('Program Qtrly'!E$127*OFFSET('Prem Earn'!$A$5,MATCH($B$129,'Prem Earn'!$A$6:$A$12,0),MATCH($A132,'Prem Earn'!$B$5:$J$5,0)),0)</f>
        <v>625</v>
      </c>
      <c r="Z132" s="116">
        <f ca="1">IFERROR('Program Qtrly'!F$127*OFFSET('Prem Earn'!$A$5,MATCH($B$129,'Prem Earn'!$A$6:$A$12,0),MATCH($A132,'Prem Earn'!$B$5:$J$5,0)),0)</f>
        <v>625</v>
      </c>
      <c r="AA132" s="116">
        <f ca="1">IFERROR('Program Qtrly'!G$127*OFFSET('Prem Earn'!$A$5,MATCH($B$129,'Prem Earn'!$A$6:$A$12,0),MATCH($A132,'Prem Earn'!$B$5:$J$5,0)),0)</f>
        <v>625</v>
      </c>
      <c r="AB132" s="116">
        <f ca="1">IFERROR('Program Qtrly'!H$127*OFFSET('Prem Earn'!$A$5,MATCH($B$129,'Prem Earn'!$A$6:$A$12,0),MATCH($A132,'Prem Earn'!$B$5:$J$5,0)),0)</f>
        <v>937.5</v>
      </c>
      <c r="AC132" s="116">
        <f ca="1">IFERROR('Program Qtrly'!I$127*OFFSET('Prem Earn'!$A$5,MATCH($B$129,'Prem Earn'!$A$6:$A$12,0),MATCH($A132,'Prem Earn'!$B$5:$J$5,0)),0)</f>
        <v>937.5</v>
      </c>
      <c r="AD132" s="116">
        <f ca="1">IFERROR('Program Qtrly'!J$127*OFFSET('Prem Earn'!$A$5,MATCH($B$129,'Prem Earn'!$A$6:$A$12,0),MATCH($A132,'Prem Earn'!$B$5:$J$5,0)),0)</f>
        <v>937.5</v>
      </c>
      <c r="AE132" s="116">
        <f ca="1">IFERROR('Program Qtrly'!K$127*OFFSET('Prem Earn'!$A$5,MATCH($B$129,'Prem Earn'!$A$6:$A$12,0),MATCH($A132,'Prem Earn'!$B$5:$J$5,0)),0)</f>
        <v>937.5</v>
      </c>
      <c r="AF132" s="116">
        <f ca="1">IFERROR('Program Qtrly'!L$127*OFFSET('Prem Earn'!$A$5,MATCH($B$129,'Prem Earn'!$A$6:$A$12,0),MATCH($A132,'Prem Earn'!$B$5:$J$5,0)),0)</f>
        <v>1250</v>
      </c>
      <c r="AG132" s="116">
        <f ca="1">IFERROR('Program Qtrly'!M$127*OFFSET('Prem Earn'!$A$5,MATCH($B$129,'Prem Earn'!$A$6:$A$12,0),MATCH($A132,'Prem Earn'!$B$5:$J$5,0)),0)</f>
        <v>1250</v>
      </c>
      <c r="AH132" s="116">
        <f ca="1">IFERROR('Program Qtrly'!N$127*OFFSET('Prem Earn'!$A$5,MATCH($B$129,'Prem Earn'!$A$6:$A$12,0),MATCH($A132,'Prem Earn'!$B$5:$J$5,0)),0)</f>
        <v>1250</v>
      </c>
      <c r="AI132" s="116">
        <f ca="1">IFERROR('Program Qtrly'!O$127*OFFSET('Prem Earn'!$A$5,MATCH($B$129,'Prem Earn'!$A$6:$A$12,0),MATCH($A132,'Prem Earn'!$B$5:$J$5,0)),0)</f>
        <v>1250</v>
      </c>
      <c r="AJ132" s="116">
        <f ca="1">IFERROR('Program Qtrly'!P$127*OFFSET('Prem Earn'!$A$5,MATCH($B$129,'Prem Earn'!$A$6:$A$12,0),MATCH($A132,'Prem Earn'!$B$5:$J$5,0)),0)</f>
        <v>1562.5</v>
      </c>
      <c r="AK132" s="116">
        <f ca="1">IFERROR('Program Qtrly'!Q$127*OFFSET('Prem Earn'!$A$5,MATCH($B$129,'Prem Earn'!$A$6:$A$12,0),MATCH($A132,'Prem Earn'!$B$5:$J$5,0)),0)</f>
        <v>1562.5</v>
      </c>
      <c r="AL132" s="116">
        <f ca="1">IFERROR('Program Qtrly'!R$127*OFFSET('Prem Earn'!$A$5,MATCH($B$129,'Prem Earn'!$A$6:$A$12,0),MATCH($A132,'Prem Earn'!$B$5:$J$5,0)),0)</f>
        <v>1562.5</v>
      </c>
      <c r="AM132" s="116">
        <f ca="1">IFERROR('Program Qtrly'!S$127*OFFSET('Prem Earn'!$A$5,MATCH($B$129,'Prem Earn'!$A$6:$A$12,0),MATCH($A132,'Prem Earn'!$B$5:$J$5,0)),0)</f>
        <v>1562.5</v>
      </c>
      <c r="AN132" s="116">
        <f ca="1">IFERROR('Program Qtrly'!T$127*OFFSET('Prem Earn'!$A$5,MATCH($B$129,'Prem Earn'!$A$6:$A$12,0),MATCH($A132,'Prem Earn'!$B$5:$J$5,0)),0)</f>
        <v>1875</v>
      </c>
      <c r="AO132" s="116">
        <f ca="1">IFERROR('Program Qtrly'!U$127*OFFSET('Prem Earn'!$A$5,MATCH($B$129,'Prem Earn'!$A$6:$A$12,0),MATCH($A132,'Prem Earn'!$B$5:$J$5,0)),0)</f>
        <v>1875</v>
      </c>
      <c r="AP132" s="116">
        <f ca="1">IFERROR('Program Qtrly'!V$127*OFFSET('Prem Earn'!$A$5,MATCH($B$129,'Prem Earn'!$A$6:$A$12,0),MATCH($A132,'Prem Earn'!$B$5:$J$5,0)),0)</f>
        <v>1875</v>
      </c>
      <c r="AQ132" s="116">
        <f ca="1">IFERROR('Program Qtrly'!W$127*OFFSET('Prem Earn'!$A$5,MATCH($B$129,'Prem Earn'!$A$6:$A$12,0),MATCH($A132,'Prem Earn'!$B$5:$J$5,0)),0)</f>
        <v>1875</v>
      </c>
    </row>
    <row r="133" spans="1:43" ht="15" customHeight="1" x14ac:dyDescent="0.45">
      <c r="A133" s="63">
        <f t="shared" si="100"/>
        <v>9</v>
      </c>
      <c r="B133" s="116">
        <f ca="1">IFERROR('Program Qtrly'!D$135*OFFSET('Prem Earn'!$A$5,MATCH($B$129,'Prem Earn'!$A$6:$A$12,0),MATCH($A133,'Prem Earn'!$B$5:$J$5,0)),0)</f>
        <v>62.499999999999986</v>
      </c>
      <c r="C133" s="116">
        <f ca="1">IFERROR('Program Qtrly'!E$135*OFFSET('Prem Earn'!$A$5,MATCH($B$129,'Prem Earn'!$A$6:$A$12,0),MATCH($A133,'Prem Earn'!$B$5:$J$5,0)),0)</f>
        <v>62.499999999999986</v>
      </c>
      <c r="D133" s="116">
        <f ca="1">IFERROR('Program Qtrly'!F$135*OFFSET('Prem Earn'!$A$5,MATCH($B$129,'Prem Earn'!$A$6:$A$12,0),MATCH($A133,'Prem Earn'!$B$5:$J$5,0)),0)</f>
        <v>62.499999999999986</v>
      </c>
      <c r="E133" s="116">
        <f ca="1">IFERROR('Program Qtrly'!G$135*OFFSET('Prem Earn'!$A$5,MATCH($B$129,'Prem Earn'!$A$6:$A$12,0),MATCH($A133,'Prem Earn'!$B$5:$J$5,0)),0)</f>
        <v>62.499999999999986</v>
      </c>
      <c r="F133" s="116">
        <f ca="1">IFERROR('Program Qtrly'!H$135*OFFSET('Prem Earn'!$A$5,MATCH($B$129,'Prem Earn'!$A$6:$A$12,0),MATCH($A133,'Prem Earn'!$B$5:$J$5,0)),0)</f>
        <v>93.749999999999986</v>
      </c>
      <c r="G133" s="116">
        <f ca="1">IFERROR('Program Qtrly'!I$135*OFFSET('Prem Earn'!$A$5,MATCH($B$129,'Prem Earn'!$A$6:$A$12,0),MATCH($A133,'Prem Earn'!$B$5:$J$5,0)),0)</f>
        <v>93.749999999999986</v>
      </c>
      <c r="H133" s="116">
        <f ca="1">IFERROR('Program Qtrly'!J$135*OFFSET('Prem Earn'!$A$5,MATCH($B$129,'Prem Earn'!$A$6:$A$12,0),MATCH($A133,'Prem Earn'!$B$5:$J$5,0)),0)</f>
        <v>93.749999999999986</v>
      </c>
      <c r="I133" s="116">
        <f ca="1">IFERROR('Program Qtrly'!K$135*OFFSET('Prem Earn'!$A$5,MATCH($B$129,'Prem Earn'!$A$6:$A$12,0),MATCH($A133,'Prem Earn'!$B$5:$J$5,0)),0)</f>
        <v>93.749999999999986</v>
      </c>
      <c r="J133" s="116">
        <f ca="1">IFERROR('Program Qtrly'!L$135*OFFSET('Prem Earn'!$A$5,MATCH($B$129,'Prem Earn'!$A$6:$A$12,0),MATCH($A133,'Prem Earn'!$B$5:$J$5,0)),0)</f>
        <v>124.99999999999997</v>
      </c>
      <c r="K133" s="116">
        <f ca="1">IFERROR('Program Qtrly'!M$135*OFFSET('Prem Earn'!$A$5,MATCH($B$129,'Prem Earn'!$A$6:$A$12,0),MATCH($A133,'Prem Earn'!$B$5:$J$5,0)),0)</f>
        <v>124.99999999999997</v>
      </c>
      <c r="L133" s="116">
        <f ca="1">IFERROR('Program Qtrly'!N$135*OFFSET('Prem Earn'!$A$5,MATCH($B$129,'Prem Earn'!$A$6:$A$12,0),MATCH($A133,'Prem Earn'!$B$5:$J$5,0)),0)</f>
        <v>124.99999999999997</v>
      </c>
      <c r="M133" s="116">
        <f ca="1">IFERROR('Program Qtrly'!O$135*OFFSET('Prem Earn'!$A$5,MATCH($B$129,'Prem Earn'!$A$6:$A$12,0),MATCH($A133,'Prem Earn'!$B$5:$J$5,0)),0)</f>
        <v>124.99999999999997</v>
      </c>
      <c r="N133" s="116">
        <f ca="1">IFERROR('Program Qtrly'!P$135*OFFSET('Prem Earn'!$A$5,MATCH($B$129,'Prem Earn'!$A$6:$A$12,0),MATCH($A133,'Prem Earn'!$B$5:$J$5,0)),0)</f>
        <v>156.24999999999997</v>
      </c>
      <c r="O133" s="116">
        <f ca="1">IFERROR('Program Qtrly'!Q$135*OFFSET('Prem Earn'!$A$5,MATCH($B$129,'Prem Earn'!$A$6:$A$12,0),MATCH($A133,'Prem Earn'!$B$5:$J$5,0)),0)</f>
        <v>156.24999999999997</v>
      </c>
      <c r="P133" s="116">
        <f ca="1">IFERROR('Program Qtrly'!R$135*OFFSET('Prem Earn'!$A$5,MATCH($B$129,'Prem Earn'!$A$6:$A$12,0),MATCH($A133,'Prem Earn'!$B$5:$J$5,0)),0)</f>
        <v>156.24999999999997</v>
      </c>
      <c r="Q133" s="116">
        <f ca="1">IFERROR('Program Qtrly'!S$135*OFFSET('Prem Earn'!$A$5,MATCH($B$129,'Prem Earn'!$A$6:$A$12,0),MATCH($A133,'Prem Earn'!$B$5:$J$5,0)),0)</f>
        <v>156.24999999999997</v>
      </c>
      <c r="R133" s="116">
        <f ca="1">IFERROR('Program Qtrly'!T$135*OFFSET('Prem Earn'!$A$5,MATCH($B$129,'Prem Earn'!$A$6:$A$12,0),MATCH($A133,'Prem Earn'!$B$5:$J$5,0)),0)</f>
        <v>187.49999999999997</v>
      </c>
      <c r="S133" s="116">
        <f ca="1">IFERROR('Program Qtrly'!U$135*OFFSET('Prem Earn'!$A$5,MATCH($B$129,'Prem Earn'!$A$6:$A$12,0),MATCH($A133,'Prem Earn'!$B$5:$J$5,0)),0)</f>
        <v>187.49999999999997</v>
      </c>
      <c r="T133" s="116">
        <f ca="1">IFERROR('Program Qtrly'!V$135*OFFSET('Prem Earn'!$A$5,MATCH($B$129,'Prem Earn'!$A$6:$A$12,0),MATCH($A133,'Prem Earn'!$B$5:$J$5,0)),0)</f>
        <v>187.49999999999997</v>
      </c>
      <c r="U133" s="116">
        <f ca="1">IFERROR('Program Qtrly'!W$135*OFFSET('Prem Earn'!$A$5,MATCH($B$129,'Prem Earn'!$A$6:$A$12,0),MATCH($A133,'Prem Earn'!$B$5:$J$5,0)),0)</f>
        <v>187.49999999999997</v>
      </c>
      <c r="W133" s="63">
        <f t="shared" si="101"/>
        <v>9</v>
      </c>
      <c r="X133" s="116">
        <f ca="1">IFERROR('Program Qtrly'!D$127*OFFSET('Prem Earn'!$A$5,MATCH($B$129,'Prem Earn'!$A$6:$A$12,0),MATCH($A133,'Prem Earn'!$B$5:$J$5,0)),0)</f>
        <v>625</v>
      </c>
      <c r="Y133" s="116">
        <f ca="1">IFERROR('Program Qtrly'!E$127*OFFSET('Prem Earn'!$A$5,MATCH($B$129,'Prem Earn'!$A$6:$A$12,0),MATCH($A133,'Prem Earn'!$B$5:$J$5,0)),0)</f>
        <v>625</v>
      </c>
      <c r="Z133" s="116">
        <f ca="1">IFERROR('Program Qtrly'!F$127*OFFSET('Prem Earn'!$A$5,MATCH($B$129,'Prem Earn'!$A$6:$A$12,0),MATCH($A133,'Prem Earn'!$B$5:$J$5,0)),0)</f>
        <v>625</v>
      </c>
      <c r="AA133" s="116">
        <f ca="1">IFERROR('Program Qtrly'!G$127*OFFSET('Prem Earn'!$A$5,MATCH($B$129,'Prem Earn'!$A$6:$A$12,0),MATCH($A133,'Prem Earn'!$B$5:$J$5,0)),0)</f>
        <v>625</v>
      </c>
      <c r="AB133" s="116">
        <f ca="1">IFERROR('Program Qtrly'!H$127*OFFSET('Prem Earn'!$A$5,MATCH($B$129,'Prem Earn'!$A$6:$A$12,0),MATCH($A133,'Prem Earn'!$B$5:$J$5,0)),0)</f>
        <v>937.5</v>
      </c>
      <c r="AC133" s="116">
        <f ca="1">IFERROR('Program Qtrly'!I$127*OFFSET('Prem Earn'!$A$5,MATCH($B$129,'Prem Earn'!$A$6:$A$12,0),MATCH($A133,'Prem Earn'!$B$5:$J$5,0)),0)</f>
        <v>937.5</v>
      </c>
      <c r="AD133" s="116">
        <f ca="1">IFERROR('Program Qtrly'!J$127*OFFSET('Prem Earn'!$A$5,MATCH($B$129,'Prem Earn'!$A$6:$A$12,0),MATCH($A133,'Prem Earn'!$B$5:$J$5,0)),0)</f>
        <v>937.5</v>
      </c>
      <c r="AE133" s="116">
        <f ca="1">IFERROR('Program Qtrly'!K$127*OFFSET('Prem Earn'!$A$5,MATCH($B$129,'Prem Earn'!$A$6:$A$12,0),MATCH($A133,'Prem Earn'!$B$5:$J$5,0)),0)</f>
        <v>937.5</v>
      </c>
      <c r="AF133" s="116">
        <f ca="1">IFERROR('Program Qtrly'!L$127*OFFSET('Prem Earn'!$A$5,MATCH($B$129,'Prem Earn'!$A$6:$A$12,0),MATCH($A133,'Prem Earn'!$B$5:$J$5,0)),0)</f>
        <v>1250</v>
      </c>
      <c r="AG133" s="116">
        <f ca="1">IFERROR('Program Qtrly'!M$127*OFFSET('Prem Earn'!$A$5,MATCH($B$129,'Prem Earn'!$A$6:$A$12,0),MATCH($A133,'Prem Earn'!$B$5:$J$5,0)),0)</f>
        <v>1250</v>
      </c>
      <c r="AH133" s="116">
        <f ca="1">IFERROR('Program Qtrly'!N$127*OFFSET('Prem Earn'!$A$5,MATCH($B$129,'Prem Earn'!$A$6:$A$12,0),MATCH($A133,'Prem Earn'!$B$5:$J$5,0)),0)</f>
        <v>1250</v>
      </c>
      <c r="AI133" s="116">
        <f ca="1">IFERROR('Program Qtrly'!O$127*OFFSET('Prem Earn'!$A$5,MATCH($B$129,'Prem Earn'!$A$6:$A$12,0),MATCH($A133,'Prem Earn'!$B$5:$J$5,0)),0)</f>
        <v>1250</v>
      </c>
      <c r="AJ133" s="116">
        <f ca="1">IFERROR('Program Qtrly'!P$127*OFFSET('Prem Earn'!$A$5,MATCH($B$129,'Prem Earn'!$A$6:$A$12,0),MATCH($A133,'Prem Earn'!$B$5:$J$5,0)),0)</f>
        <v>1562.5</v>
      </c>
      <c r="AK133" s="116">
        <f ca="1">IFERROR('Program Qtrly'!Q$127*OFFSET('Prem Earn'!$A$5,MATCH($B$129,'Prem Earn'!$A$6:$A$12,0),MATCH($A133,'Prem Earn'!$B$5:$J$5,0)),0)</f>
        <v>1562.5</v>
      </c>
      <c r="AL133" s="116">
        <f ca="1">IFERROR('Program Qtrly'!R$127*OFFSET('Prem Earn'!$A$5,MATCH($B$129,'Prem Earn'!$A$6:$A$12,0),MATCH($A133,'Prem Earn'!$B$5:$J$5,0)),0)</f>
        <v>1562.5</v>
      </c>
      <c r="AM133" s="116">
        <f ca="1">IFERROR('Program Qtrly'!S$127*OFFSET('Prem Earn'!$A$5,MATCH($B$129,'Prem Earn'!$A$6:$A$12,0),MATCH($A133,'Prem Earn'!$B$5:$J$5,0)),0)</f>
        <v>1562.5</v>
      </c>
      <c r="AN133" s="116">
        <f ca="1">IFERROR('Program Qtrly'!T$127*OFFSET('Prem Earn'!$A$5,MATCH($B$129,'Prem Earn'!$A$6:$A$12,0),MATCH($A133,'Prem Earn'!$B$5:$J$5,0)),0)</f>
        <v>1875</v>
      </c>
      <c r="AO133" s="116">
        <f ca="1">IFERROR('Program Qtrly'!U$127*OFFSET('Prem Earn'!$A$5,MATCH($B$129,'Prem Earn'!$A$6:$A$12,0),MATCH($A133,'Prem Earn'!$B$5:$J$5,0)),0)</f>
        <v>1875</v>
      </c>
      <c r="AP133" s="116">
        <f ca="1">IFERROR('Program Qtrly'!V$127*OFFSET('Prem Earn'!$A$5,MATCH($B$129,'Prem Earn'!$A$6:$A$12,0),MATCH($A133,'Prem Earn'!$B$5:$J$5,0)),0)</f>
        <v>1875</v>
      </c>
      <c r="AQ133" s="116">
        <f ca="1">IFERROR('Program Qtrly'!W$127*OFFSET('Prem Earn'!$A$5,MATCH($B$129,'Prem Earn'!$A$6:$A$12,0),MATCH($A133,'Prem Earn'!$B$5:$J$5,0)),0)</f>
        <v>1875</v>
      </c>
    </row>
    <row r="134" spans="1:43" ht="15" customHeight="1" x14ac:dyDescent="0.45">
      <c r="A134" s="63">
        <f t="shared" si="100"/>
        <v>12</v>
      </c>
      <c r="B134" s="116">
        <f ca="1">IFERROR('Program Qtrly'!D$135*OFFSET('Prem Earn'!$A$5,MATCH($B$129,'Prem Earn'!$A$6:$A$12,0),MATCH($A134,'Prem Earn'!$B$5:$J$5,0)),0)</f>
        <v>62.499999999999986</v>
      </c>
      <c r="C134" s="116">
        <f ca="1">IFERROR('Program Qtrly'!E$135*OFFSET('Prem Earn'!$A$5,MATCH($B$129,'Prem Earn'!$A$6:$A$12,0),MATCH($A134,'Prem Earn'!$B$5:$J$5,0)),0)</f>
        <v>62.499999999999986</v>
      </c>
      <c r="D134" s="116">
        <f ca="1">IFERROR('Program Qtrly'!F$135*OFFSET('Prem Earn'!$A$5,MATCH($B$129,'Prem Earn'!$A$6:$A$12,0),MATCH($A134,'Prem Earn'!$B$5:$J$5,0)),0)</f>
        <v>62.499999999999986</v>
      </c>
      <c r="E134" s="116">
        <f ca="1">IFERROR('Program Qtrly'!G$135*OFFSET('Prem Earn'!$A$5,MATCH($B$129,'Prem Earn'!$A$6:$A$12,0),MATCH($A134,'Prem Earn'!$B$5:$J$5,0)),0)</f>
        <v>62.499999999999986</v>
      </c>
      <c r="F134" s="116">
        <f ca="1">IFERROR('Program Qtrly'!H$135*OFFSET('Prem Earn'!$A$5,MATCH($B$129,'Prem Earn'!$A$6:$A$12,0),MATCH($A134,'Prem Earn'!$B$5:$J$5,0)),0)</f>
        <v>93.749999999999986</v>
      </c>
      <c r="G134" s="116">
        <f ca="1">IFERROR('Program Qtrly'!I$135*OFFSET('Prem Earn'!$A$5,MATCH($B$129,'Prem Earn'!$A$6:$A$12,0),MATCH($A134,'Prem Earn'!$B$5:$J$5,0)),0)</f>
        <v>93.749999999999986</v>
      </c>
      <c r="H134" s="116">
        <f ca="1">IFERROR('Program Qtrly'!J$135*OFFSET('Prem Earn'!$A$5,MATCH($B$129,'Prem Earn'!$A$6:$A$12,0),MATCH($A134,'Prem Earn'!$B$5:$J$5,0)),0)</f>
        <v>93.749999999999986</v>
      </c>
      <c r="I134" s="116">
        <f ca="1">IFERROR('Program Qtrly'!K$135*OFFSET('Prem Earn'!$A$5,MATCH($B$129,'Prem Earn'!$A$6:$A$12,0),MATCH($A134,'Prem Earn'!$B$5:$J$5,0)),0)</f>
        <v>93.749999999999986</v>
      </c>
      <c r="J134" s="116">
        <f ca="1">IFERROR('Program Qtrly'!L$135*OFFSET('Prem Earn'!$A$5,MATCH($B$129,'Prem Earn'!$A$6:$A$12,0),MATCH($A134,'Prem Earn'!$B$5:$J$5,0)),0)</f>
        <v>124.99999999999997</v>
      </c>
      <c r="K134" s="116">
        <f ca="1">IFERROR('Program Qtrly'!M$135*OFFSET('Prem Earn'!$A$5,MATCH($B$129,'Prem Earn'!$A$6:$A$12,0),MATCH($A134,'Prem Earn'!$B$5:$J$5,0)),0)</f>
        <v>124.99999999999997</v>
      </c>
      <c r="L134" s="116">
        <f ca="1">IFERROR('Program Qtrly'!N$135*OFFSET('Prem Earn'!$A$5,MATCH($B$129,'Prem Earn'!$A$6:$A$12,0),MATCH($A134,'Prem Earn'!$B$5:$J$5,0)),0)</f>
        <v>124.99999999999997</v>
      </c>
      <c r="M134" s="116">
        <f ca="1">IFERROR('Program Qtrly'!O$135*OFFSET('Prem Earn'!$A$5,MATCH($B$129,'Prem Earn'!$A$6:$A$12,0),MATCH($A134,'Prem Earn'!$B$5:$J$5,0)),0)</f>
        <v>124.99999999999997</v>
      </c>
      <c r="N134" s="116">
        <f ca="1">IFERROR('Program Qtrly'!P$135*OFFSET('Prem Earn'!$A$5,MATCH($B$129,'Prem Earn'!$A$6:$A$12,0),MATCH($A134,'Prem Earn'!$B$5:$J$5,0)),0)</f>
        <v>156.24999999999997</v>
      </c>
      <c r="O134" s="116">
        <f ca="1">IFERROR('Program Qtrly'!Q$135*OFFSET('Prem Earn'!$A$5,MATCH($B$129,'Prem Earn'!$A$6:$A$12,0),MATCH($A134,'Prem Earn'!$B$5:$J$5,0)),0)</f>
        <v>156.24999999999997</v>
      </c>
      <c r="P134" s="116">
        <f ca="1">IFERROR('Program Qtrly'!R$135*OFFSET('Prem Earn'!$A$5,MATCH($B$129,'Prem Earn'!$A$6:$A$12,0),MATCH($A134,'Prem Earn'!$B$5:$J$5,0)),0)</f>
        <v>156.24999999999997</v>
      </c>
      <c r="Q134" s="116">
        <f ca="1">IFERROR('Program Qtrly'!S$135*OFFSET('Prem Earn'!$A$5,MATCH($B$129,'Prem Earn'!$A$6:$A$12,0),MATCH($A134,'Prem Earn'!$B$5:$J$5,0)),0)</f>
        <v>156.24999999999997</v>
      </c>
      <c r="R134" s="116">
        <f ca="1">IFERROR('Program Qtrly'!T$135*OFFSET('Prem Earn'!$A$5,MATCH($B$129,'Prem Earn'!$A$6:$A$12,0),MATCH($A134,'Prem Earn'!$B$5:$J$5,0)),0)</f>
        <v>187.49999999999997</v>
      </c>
      <c r="S134" s="116">
        <f ca="1">IFERROR('Program Qtrly'!U$135*OFFSET('Prem Earn'!$A$5,MATCH($B$129,'Prem Earn'!$A$6:$A$12,0),MATCH($A134,'Prem Earn'!$B$5:$J$5,0)),0)</f>
        <v>187.49999999999997</v>
      </c>
      <c r="T134" s="116">
        <f ca="1">IFERROR('Program Qtrly'!V$135*OFFSET('Prem Earn'!$A$5,MATCH($B$129,'Prem Earn'!$A$6:$A$12,0),MATCH($A134,'Prem Earn'!$B$5:$J$5,0)),0)</f>
        <v>187.49999999999997</v>
      </c>
      <c r="U134" s="116">
        <f ca="1">IFERROR('Program Qtrly'!W$135*OFFSET('Prem Earn'!$A$5,MATCH($B$129,'Prem Earn'!$A$6:$A$12,0),MATCH($A134,'Prem Earn'!$B$5:$J$5,0)),0)</f>
        <v>187.49999999999997</v>
      </c>
      <c r="W134" s="63">
        <f t="shared" si="101"/>
        <v>12</v>
      </c>
      <c r="X134" s="116">
        <f ca="1">IFERROR('Program Qtrly'!D$127*OFFSET('Prem Earn'!$A$5,MATCH($B$129,'Prem Earn'!$A$6:$A$12,0),MATCH($A134,'Prem Earn'!$B$5:$J$5,0)),0)</f>
        <v>625</v>
      </c>
      <c r="Y134" s="116">
        <f ca="1">IFERROR('Program Qtrly'!E$127*OFFSET('Prem Earn'!$A$5,MATCH($B$129,'Prem Earn'!$A$6:$A$12,0),MATCH($A134,'Prem Earn'!$B$5:$J$5,0)),0)</f>
        <v>625</v>
      </c>
      <c r="Z134" s="116">
        <f ca="1">IFERROR('Program Qtrly'!F$127*OFFSET('Prem Earn'!$A$5,MATCH($B$129,'Prem Earn'!$A$6:$A$12,0),MATCH($A134,'Prem Earn'!$B$5:$J$5,0)),0)</f>
        <v>625</v>
      </c>
      <c r="AA134" s="116">
        <f ca="1">IFERROR('Program Qtrly'!G$127*OFFSET('Prem Earn'!$A$5,MATCH($B$129,'Prem Earn'!$A$6:$A$12,0),MATCH($A134,'Prem Earn'!$B$5:$J$5,0)),0)</f>
        <v>625</v>
      </c>
      <c r="AB134" s="116">
        <f ca="1">IFERROR('Program Qtrly'!H$127*OFFSET('Prem Earn'!$A$5,MATCH($B$129,'Prem Earn'!$A$6:$A$12,0),MATCH($A134,'Prem Earn'!$B$5:$J$5,0)),0)</f>
        <v>937.5</v>
      </c>
      <c r="AC134" s="116">
        <f ca="1">IFERROR('Program Qtrly'!I$127*OFFSET('Prem Earn'!$A$5,MATCH($B$129,'Prem Earn'!$A$6:$A$12,0),MATCH($A134,'Prem Earn'!$B$5:$J$5,0)),0)</f>
        <v>937.5</v>
      </c>
      <c r="AD134" s="116">
        <f ca="1">IFERROR('Program Qtrly'!J$127*OFFSET('Prem Earn'!$A$5,MATCH($B$129,'Prem Earn'!$A$6:$A$12,0),MATCH($A134,'Prem Earn'!$B$5:$J$5,0)),0)</f>
        <v>937.5</v>
      </c>
      <c r="AE134" s="116">
        <f ca="1">IFERROR('Program Qtrly'!K$127*OFFSET('Prem Earn'!$A$5,MATCH($B$129,'Prem Earn'!$A$6:$A$12,0),MATCH($A134,'Prem Earn'!$B$5:$J$5,0)),0)</f>
        <v>937.5</v>
      </c>
      <c r="AF134" s="116">
        <f ca="1">IFERROR('Program Qtrly'!L$127*OFFSET('Prem Earn'!$A$5,MATCH($B$129,'Prem Earn'!$A$6:$A$12,0),MATCH($A134,'Prem Earn'!$B$5:$J$5,0)),0)</f>
        <v>1250</v>
      </c>
      <c r="AG134" s="116">
        <f ca="1">IFERROR('Program Qtrly'!M$127*OFFSET('Prem Earn'!$A$5,MATCH($B$129,'Prem Earn'!$A$6:$A$12,0),MATCH($A134,'Prem Earn'!$B$5:$J$5,0)),0)</f>
        <v>1250</v>
      </c>
      <c r="AH134" s="116">
        <f ca="1">IFERROR('Program Qtrly'!N$127*OFFSET('Prem Earn'!$A$5,MATCH($B$129,'Prem Earn'!$A$6:$A$12,0),MATCH($A134,'Prem Earn'!$B$5:$J$5,0)),0)</f>
        <v>1250</v>
      </c>
      <c r="AI134" s="116">
        <f ca="1">IFERROR('Program Qtrly'!O$127*OFFSET('Prem Earn'!$A$5,MATCH($B$129,'Prem Earn'!$A$6:$A$12,0),MATCH($A134,'Prem Earn'!$B$5:$J$5,0)),0)</f>
        <v>1250</v>
      </c>
      <c r="AJ134" s="116">
        <f ca="1">IFERROR('Program Qtrly'!P$127*OFFSET('Prem Earn'!$A$5,MATCH($B$129,'Prem Earn'!$A$6:$A$12,0),MATCH($A134,'Prem Earn'!$B$5:$J$5,0)),0)</f>
        <v>1562.5</v>
      </c>
      <c r="AK134" s="116">
        <f ca="1">IFERROR('Program Qtrly'!Q$127*OFFSET('Prem Earn'!$A$5,MATCH($B$129,'Prem Earn'!$A$6:$A$12,0),MATCH($A134,'Prem Earn'!$B$5:$J$5,0)),0)</f>
        <v>1562.5</v>
      </c>
      <c r="AL134" s="116">
        <f ca="1">IFERROR('Program Qtrly'!R$127*OFFSET('Prem Earn'!$A$5,MATCH($B$129,'Prem Earn'!$A$6:$A$12,0),MATCH($A134,'Prem Earn'!$B$5:$J$5,0)),0)</f>
        <v>1562.5</v>
      </c>
      <c r="AM134" s="116">
        <f ca="1">IFERROR('Program Qtrly'!S$127*OFFSET('Prem Earn'!$A$5,MATCH($B$129,'Prem Earn'!$A$6:$A$12,0),MATCH($A134,'Prem Earn'!$B$5:$J$5,0)),0)</f>
        <v>1562.5</v>
      </c>
      <c r="AN134" s="116">
        <f ca="1">IFERROR('Program Qtrly'!T$127*OFFSET('Prem Earn'!$A$5,MATCH($B$129,'Prem Earn'!$A$6:$A$12,0),MATCH($A134,'Prem Earn'!$B$5:$J$5,0)),0)</f>
        <v>1875</v>
      </c>
      <c r="AO134" s="116">
        <f ca="1">IFERROR('Program Qtrly'!U$127*OFFSET('Prem Earn'!$A$5,MATCH($B$129,'Prem Earn'!$A$6:$A$12,0),MATCH($A134,'Prem Earn'!$B$5:$J$5,0)),0)</f>
        <v>1875</v>
      </c>
      <c r="AP134" s="116">
        <f ca="1">IFERROR('Program Qtrly'!V$127*OFFSET('Prem Earn'!$A$5,MATCH($B$129,'Prem Earn'!$A$6:$A$12,0),MATCH($A134,'Prem Earn'!$B$5:$J$5,0)),0)</f>
        <v>1875</v>
      </c>
      <c r="AQ134" s="116">
        <f ca="1">IFERROR('Program Qtrly'!W$127*OFFSET('Prem Earn'!$A$5,MATCH($B$129,'Prem Earn'!$A$6:$A$12,0),MATCH($A134,'Prem Earn'!$B$5:$J$5,0)),0)</f>
        <v>1875</v>
      </c>
    </row>
    <row r="135" spans="1:43" ht="15" customHeight="1" x14ac:dyDescent="0.45">
      <c r="A135" s="63">
        <f t="shared" si="100"/>
        <v>15</v>
      </c>
      <c r="B135" s="116">
        <f ca="1">IFERROR('Program Qtrly'!D$135*OFFSET('Prem Earn'!$A$5,MATCH($B$129,'Prem Earn'!$A$6:$A$12,0),MATCH($A135,'Prem Earn'!$B$5:$J$5,0)),0)</f>
        <v>31.249999999999993</v>
      </c>
      <c r="C135" s="116">
        <f ca="1">IFERROR('Program Qtrly'!E$135*OFFSET('Prem Earn'!$A$5,MATCH($B$129,'Prem Earn'!$A$6:$A$12,0),MATCH($A135,'Prem Earn'!$B$5:$J$5,0)),0)</f>
        <v>31.249999999999993</v>
      </c>
      <c r="D135" s="116">
        <f ca="1">IFERROR('Program Qtrly'!F$135*OFFSET('Prem Earn'!$A$5,MATCH($B$129,'Prem Earn'!$A$6:$A$12,0),MATCH($A135,'Prem Earn'!$B$5:$J$5,0)),0)</f>
        <v>31.249999999999993</v>
      </c>
      <c r="E135" s="116">
        <f ca="1">IFERROR('Program Qtrly'!G$135*OFFSET('Prem Earn'!$A$5,MATCH($B$129,'Prem Earn'!$A$6:$A$12,0),MATCH($A135,'Prem Earn'!$B$5:$J$5,0)),0)</f>
        <v>31.249999999999993</v>
      </c>
      <c r="F135" s="116">
        <f ca="1">IFERROR('Program Qtrly'!H$135*OFFSET('Prem Earn'!$A$5,MATCH($B$129,'Prem Earn'!$A$6:$A$12,0),MATCH($A135,'Prem Earn'!$B$5:$J$5,0)),0)</f>
        <v>46.874999999999993</v>
      </c>
      <c r="G135" s="116">
        <f ca="1">IFERROR('Program Qtrly'!I$135*OFFSET('Prem Earn'!$A$5,MATCH($B$129,'Prem Earn'!$A$6:$A$12,0),MATCH($A135,'Prem Earn'!$B$5:$J$5,0)),0)</f>
        <v>46.874999999999993</v>
      </c>
      <c r="H135" s="116">
        <f ca="1">IFERROR('Program Qtrly'!J$135*OFFSET('Prem Earn'!$A$5,MATCH($B$129,'Prem Earn'!$A$6:$A$12,0),MATCH($A135,'Prem Earn'!$B$5:$J$5,0)),0)</f>
        <v>46.874999999999993</v>
      </c>
      <c r="I135" s="116">
        <f ca="1">IFERROR('Program Qtrly'!K$135*OFFSET('Prem Earn'!$A$5,MATCH($B$129,'Prem Earn'!$A$6:$A$12,0),MATCH($A135,'Prem Earn'!$B$5:$J$5,0)),0)</f>
        <v>46.874999999999993</v>
      </c>
      <c r="J135" s="116">
        <f ca="1">IFERROR('Program Qtrly'!L$135*OFFSET('Prem Earn'!$A$5,MATCH($B$129,'Prem Earn'!$A$6:$A$12,0),MATCH($A135,'Prem Earn'!$B$5:$J$5,0)),0)</f>
        <v>62.499999999999986</v>
      </c>
      <c r="K135" s="116">
        <f ca="1">IFERROR('Program Qtrly'!M$135*OFFSET('Prem Earn'!$A$5,MATCH($B$129,'Prem Earn'!$A$6:$A$12,0),MATCH($A135,'Prem Earn'!$B$5:$J$5,0)),0)</f>
        <v>62.499999999999986</v>
      </c>
      <c r="L135" s="116">
        <f ca="1">IFERROR('Program Qtrly'!N$135*OFFSET('Prem Earn'!$A$5,MATCH($B$129,'Prem Earn'!$A$6:$A$12,0),MATCH($A135,'Prem Earn'!$B$5:$J$5,0)),0)</f>
        <v>62.499999999999986</v>
      </c>
      <c r="M135" s="116">
        <f ca="1">IFERROR('Program Qtrly'!O$135*OFFSET('Prem Earn'!$A$5,MATCH($B$129,'Prem Earn'!$A$6:$A$12,0),MATCH($A135,'Prem Earn'!$B$5:$J$5,0)),0)</f>
        <v>62.499999999999986</v>
      </c>
      <c r="N135" s="116">
        <f ca="1">IFERROR('Program Qtrly'!P$135*OFFSET('Prem Earn'!$A$5,MATCH($B$129,'Prem Earn'!$A$6:$A$12,0),MATCH($A135,'Prem Earn'!$B$5:$J$5,0)),0)</f>
        <v>78.124999999999986</v>
      </c>
      <c r="O135" s="116">
        <f ca="1">IFERROR('Program Qtrly'!Q$135*OFFSET('Prem Earn'!$A$5,MATCH($B$129,'Prem Earn'!$A$6:$A$12,0),MATCH($A135,'Prem Earn'!$B$5:$J$5,0)),0)</f>
        <v>78.124999999999986</v>
      </c>
      <c r="P135" s="116">
        <f ca="1">IFERROR('Program Qtrly'!R$135*OFFSET('Prem Earn'!$A$5,MATCH($B$129,'Prem Earn'!$A$6:$A$12,0),MATCH($A135,'Prem Earn'!$B$5:$J$5,0)),0)</f>
        <v>78.124999999999986</v>
      </c>
      <c r="Q135" s="116">
        <f ca="1">IFERROR('Program Qtrly'!S$135*OFFSET('Prem Earn'!$A$5,MATCH($B$129,'Prem Earn'!$A$6:$A$12,0),MATCH($A135,'Prem Earn'!$B$5:$J$5,0)),0)</f>
        <v>78.124999999999986</v>
      </c>
      <c r="R135" s="116">
        <f ca="1">IFERROR('Program Qtrly'!T$135*OFFSET('Prem Earn'!$A$5,MATCH($B$129,'Prem Earn'!$A$6:$A$12,0),MATCH($A135,'Prem Earn'!$B$5:$J$5,0)),0)</f>
        <v>93.749999999999986</v>
      </c>
      <c r="S135" s="116">
        <f ca="1">IFERROR('Program Qtrly'!U$135*OFFSET('Prem Earn'!$A$5,MATCH($B$129,'Prem Earn'!$A$6:$A$12,0),MATCH($A135,'Prem Earn'!$B$5:$J$5,0)),0)</f>
        <v>93.749999999999986</v>
      </c>
      <c r="T135" s="116">
        <f ca="1">IFERROR('Program Qtrly'!V$135*OFFSET('Prem Earn'!$A$5,MATCH($B$129,'Prem Earn'!$A$6:$A$12,0),MATCH($A135,'Prem Earn'!$B$5:$J$5,0)),0)</f>
        <v>93.749999999999986</v>
      </c>
      <c r="U135" s="116">
        <f ca="1">IFERROR('Program Qtrly'!W$135*OFFSET('Prem Earn'!$A$5,MATCH($B$129,'Prem Earn'!$A$6:$A$12,0),MATCH($A135,'Prem Earn'!$B$5:$J$5,0)),0)</f>
        <v>93.749999999999986</v>
      </c>
      <c r="W135" s="63">
        <f t="shared" si="101"/>
        <v>15</v>
      </c>
      <c r="X135" s="116">
        <f ca="1">IFERROR('Program Qtrly'!D$127*OFFSET('Prem Earn'!$A$5,MATCH($B$129,'Prem Earn'!$A$6:$A$12,0),MATCH($A135,'Prem Earn'!$B$5:$J$5,0)),0)</f>
        <v>312.5</v>
      </c>
      <c r="Y135" s="116">
        <f ca="1">IFERROR('Program Qtrly'!E$127*OFFSET('Prem Earn'!$A$5,MATCH($B$129,'Prem Earn'!$A$6:$A$12,0),MATCH($A135,'Prem Earn'!$B$5:$J$5,0)),0)</f>
        <v>312.5</v>
      </c>
      <c r="Z135" s="116">
        <f ca="1">IFERROR('Program Qtrly'!F$127*OFFSET('Prem Earn'!$A$5,MATCH($B$129,'Prem Earn'!$A$6:$A$12,0),MATCH($A135,'Prem Earn'!$B$5:$J$5,0)),0)</f>
        <v>312.5</v>
      </c>
      <c r="AA135" s="116">
        <f ca="1">IFERROR('Program Qtrly'!G$127*OFFSET('Prem Earn'!$A$5,MATCH($B$129,'Prem Earn'!$A$6:$A$12,0),MATCH($A135,'Prem Earn'!$B$5:$J$5,0)),0)</f>
        <v>312.5</v>
      </c>
      <c r="AB135" s="116">
        <f ca="1">IFERROR('Program Qtrly'!H$127*OFFSET('Prem Earn'!$A$5,MATCH($B$129,'Prem Earn'!$A$6:$A$12,0),MATCH($A135,'Prem Earn'!$B$5:$J$5,0)),0)</f>
        <v>468.75</v>
      </c>
      <c r="AC135" s="116">
        <f ca="1">IFERROR('Program Qtrly'!I$127*OFFSET('Prem Earn'!$A$5,MATCH($B$129,'Prem Earn'!$A$6:$A$12,0),MATCH($A135,'Prem Earn'!$B$5:$J$5,0)),0)</f>
        <v>468.75</v>
      </c>
      <c r="AD135" s="116">
        <f ca="1">IFERROR('Program Qtrly'!J$127*OFFSET('Prem Earn'!$A$5,MATCH($B$129,'Prem Earn'!$A$6:$A$12,0),MATCH($A135,'Prem Earn'!$B$5:$J$5,0)),0)</f>
        <v>468.75</v>
      </c>
      <c r="AE135" s="116">
        <f ca="1">IFERROR('Program Qtrly'!K$127*OFFSET('Prem Earn'!$A$5,MATCH($B$129,'Prem Earn'!$A$6:$A$12,0),MATCH($A135,'Prem Earn'!$B$5:$J$5,0)),0)</f>
        <v>468.75</v>
      </c>
      <c r="AF135" s="116">
        <f ca="1">IFERROR('Program Qtrly'!L$127*OFFSET('Prem Earn'!$A$5,MATCH($B$129,'Prem Earn'!$A$6:$A$12,0),MATCH($A135,'Prem Earn'!$B$5:$J$5,0)),0)</f>
        <v>625</v>
      </c>
      <c r="AG135" s="116">
        <f ca="1">IFERROR('Program Qtrly'!M$127*OFFSET('Prem Earn'!$A$5,MATCH($B$129,'Prem Earn'!$A$6:$A$12,0),MATCH($A135,'Prem Earn'!$B$5:$J$5,0)),0)</f>
        <v>625</v>
      </c>
      <c r="AH135" s="116">
        <f ca="1">IFERROR('Program Qtrly'!N$127*OFFSET('Prem Earn'!$A$5,MATCH($B$129,'Prem Earn'!$A$6:$A$12,0),MATCH($A135,'Prem Earn'!$B$5:$J$5,0)),0)</f>
        <v>625</v>
      </c>
      <c r="AI135" s="116">
        <f ca="1">IFERROR('Program Qtrly'!O$127*OFFSET('Prem Earn'!$A$5,MATCH($B$129,'Prem Earn'!$A$6:$A$12,0),MATCH($A135,'Prem Earn'!$B$5:$J$5,0)),0)</f>
        <v>625</v>
      </c>
      <c r="AJ135" s="116">
        <f ca="1">IFERROR('Program Qtrly'!P$127*OFFSET('Prem Earn'!$A$5,MATCH($B$129,'Prem Earn'!$A$6:$A$12,0),MATCH($A135,'Prem Earn'!$B$5:$J$5,0)),0)</f>
        <v>781.25</v>
      </c>
      <c r="AK135" s="116">
        <f ca="1">IFERROR('Program Qtrly'!Q$127*OFFSET('Prem Earn'!$A$5,MATCH($B$129,'Prem Earn'!$A$6:$A$12,0),MATCH($A135,'Prem Earn'!$B$5:$J$5,0)),0)</f>
        <v>781.25</v>
      </c>
      <c r="AL135" s="116">
        <f ca="1">IFERROR('Program Qtrly'!R$127*OFFSET('Prem Earn'!$A$5,MATCH($B$129,'Prem Earn'!$A$6:$A$12,0),MATCH($A135,'Prem Earn'!$B$5:$J$5,0)),0)</f>
        <v>781.25</v>
      </c>
      <c r="AM135" s="116">
        <f ca="1">IFERROR('Program Qtrly'!S$127*OFFSET('Prem Earn'!$A$5,MATCH($B$129,'Prem Earn'!$A$6:$A$12,0),MATCH($A135,'Prem Earn'!$B$5:$J$5,0)),0)</f>
        <v>781.25</v>
      </c>
      <c r="AN135" s="116">
        <f ca="1">IFERROR('Program Qtrly'!T$127*OFFSET('Prem Earn'!$A$5,MATCH($B$129,'Prem Earn'!$A$6:$A$12,0),MATCH($A135,'Prem Earn'!$B$5:$J$5,0)),0)</f>
        <v>937.5</v>
      </c>
      <c r="AO135" s="116">
        <f ca="1">IFERROR('Program Qtrly'!U$127*OFFSET('Prem Earn'!$A$5,MATCH($B$129,'Prem Earn'!$A$6:$A$12,0),MATCH($A135,'Prem Earn'!$B$5:$J$5,0)),0)</f>
        <v>937.5</v>
      </c>
      <c r="AP135" s="116">
        <f ca="1">IFERROR('Program Qtrly'!V$127*OFFSET('Prem Earn'!$A$5,MATCH($B$129,'Prem Earn'!$A$6:$A$12,0),MATCH($A135,'Prem Earn'!$B$5:$J$5,0)),0)</f>
        <v>937.5</v>
      </c>
      <c r="AQ135" s="116">
        <f ca="1">IFERROR('Program Qtrly'!W$127*OFFSET('Prem Earn'!$A$5,MATCH($B$129,'Prem Earn'!$A$6:$A$12,0),MATCH($A135,'Prem Earn'!$B$5:$J$5,0)),0)</f>
        <v>937.5</v>
      </c>
    </row>
    <row r="136" spans="1:43" ht="15" customHeight="1" x14ac:dyDescent="0.45">
      <c r="A136" s="63">
        <f t="shared" si="100"/>
        <v>18</v>
      </c>
      <c r="B136" s="116">
        <f ca="1">IFERROR('Program Qtrly'!D$135*OFFSET('Prem Earn'!$A$5,MATCH($B$129,'Prem Earn'!$A$6:$A$12,0),MATCH($A136,'Prem Earn'!$B$5:$J$5,0)),0)</f>
        <v>0</v>
      </c>
      <c r="C136" s="116">
        <f ca="1">IFERROR('Program Qtrly'!E$135*OFFSET('Prem Earn'!$A$5,MATCH($B$129,'Prem Earn'!$A$6:$A$12,0),MATCH($A136,'Prem Earn'!$B$5:$J$5,0)),0)</f>
        <v>0</v>
      </c>
      <c r="D136" s="116">
        <f ca="1">IFERROR('Program Qtrly'!F$135*OFFSET('Prem Earn'!$A$5,MATCH($B$129,'Prem Earn'!$A$6:$A$12,0),MATCH($A136,'Prem Earn'!$B$5:$J$5,0)),0)</f>
        <v>0</v>
      </c>
      <c r="E136" s="116">
        <f ca="1">IFERROR('Program Qtrly'!G$135*OFFSET('Prem Earn'!$A$5,MATCH($B$129,'Prem Earn'!$A$6:$A$12,0),MATCH($A136,'Prem Earn'!$B$5:$J$5,0)),0)</f>
        <v>0</v>
      </c>
      <c r="F136" s="116">
        <f ca="1">IFERROR('Program Qtrly'!H$135*OFFSET('Prem Earn'!$A$5,MATCH($B$129,'Prem Earn'!$A$6:$A$12,0),MATCH($A136,'Prem Earn'!$B$5:$J$5,0)),0)</f>
        <v>0</v>
      </c>
      <c r="G136" s="116">
        <f ca="1">IFERROR('Program Qtrly'!I$135*OFFSET('Prem Earn'!$A$5,MATCH($B$129,'Prem Earn'!$A$6:$A$12,0),MATCH($A136,'Prem Earn'!$B$5:$J$5,0)),0)</f>
        <v>0</v>
      </c>
      <c r="H136" s="116">
        <f ca="1">IFERROR('Program Qtrly'!J$135*OFFSET('Prem Earn'!$A$5,MATCH($B$129,'Prem Earn'!$A$6:$A$12,0),MATCH($A136,'Prem Earn'!$B$5:$J$5,0)),0)</f>
        <v>0</v>
      </c>
      <c r="I136" s="116">
        <f ca="1">IFERROR('Program Qtrly'!K$135*OFFSET('Prem Earn'!$A$5,MATCH($B$129,'Prem Earn'!$A$6:$A$12,0),MATCH($A136,'Prem Earn'!$B$5:$J$5,0)),0)</f>
        <v>0</v>
      </c>
      <c r="J136" s="116">
        <f ca="1">IFERROR('Program Qtrly'!L$135*OFFSET('Prem Earn'!$A$5,MATCH($B$129,'Prem Earn'!$A$6:$A$12,0),MATCH($A136,'Prem Earn'!$B$5:$J$5,0)),0)</f>
        <v>0</v>
      </c>
      <c r="K136" s="116">
        <f ca="1">IFERROR('Program Qtrly'!M$135*OFFSET('Prem Earn'!$A$5,MATCH($B$129,'Prem Earn'!$A$6:$A$12,0),MATCH($A136,'Prem Earn'!$B$5:$J$5,0)),0)</f>
        <v>0</v>
      </c>
      <c r="L136" s="116">
        <f ca="1">IFERROR('Program Qtrly'!N$135*OFFSET('Prem Earn'!$A$5,MATCH($B$129,'Prem Earn'!$A$6:$A$12,0),MATCH($A136,'Prem Earn'!$B$5:$J$5,0)),0)</f>
        <v>0</v>
      </c>
      <c r="M136" s="116">
        <f ca="1">IFERROR('Program Qtrly'!O$135*OFFSET('Prem Earn'!$A$5,MATCH($B$129,'Prem Earn'!$A$6:$A$12,0),MATCH($A136,'Prem Earn'!$B$5:$J$5,0)),0)</f>
        <v>0</v>
      </c>
      <c r="N136" s="116">
        <f ca="1">IFERROR('Program Qtrly'!P$135*OFFSET('Prem Earn'!$A$5,MATCH($B$129,'Prem Earn'!$A$6:$A$12,0),MATCH($A136,'Prem Earn'!$B$5:$J$5,0)),0)</f>
        <v>0</v>
      </c>
      <c r="O136" s="116">
        <f ca="1">IFERROR('Program Qtrly'!Q$135*OFFSET('Prem Earn'!$A$5,MATCH($B$129,'Prem Earn'!$A$6:$A$12,0),MATCH($A136,'Prem Earn'!$B$5:$J$5,0)),0)</f>
        <v>0</v>
      </c>
      <c r="P136" s="116">
        <f ca="1">IFERROR('Program Qtrly'!R$135*OFFSET('Prem Earn'!$A$5,MATCH($B$129,'Prem Earn'!$A$6:$A$12,0),MATCH($A136,'Prem Earn'!$B$5:$J$5,0)),0)</f>
        <v>0</v>
      </c>
      <c r="Q136" s="116">
        <f ca="1">IFERROR('Program Qtrly'!S$135*OFFSET('Prem Earn'!$A$5,MATCH($B$129,'Prem Earn'!$A$6:$A$12,0),MATCH($A136,'Prem Earn'!$B$5:$J$5,0)),0)</f>
        <v>0</v>
      </c>
      <c r="R136" s="116">
        <f ca="1">IFERROR('Program Qtrly'!T$135*OFFSET('Prem Earn'!$A$5,MATCH($B$129,'Prem Earn'!$A$6:$A$12,0),MATCH($A136,'Prem Earn'!$B$5:$J$5,0)),0)</f>
        <v>0</v>
      </c>
      <c r="S136" s="116">
        <f ca="1">IFERROR('Program Qtrly'!U$135*OFFSET('Prem Earn'!$A$5,MATCH($B$129,'Prem Earn'!$A$6:$A$12,0),MATCH($A136,'Prem Earn'!$B$5:$J$5,0)),0)</f>
        <v>0</v>
      </c>
      <c r="T136" s="116">
        <f ca="1">IFERROR('Program Qtrly'!V$135*OFFSET('Prem Earn'!$A$5,MATCH($B$129,'Prem Earn'!$A$6:$A$12,0),MATCH($A136,'Prem Earn'!$B$5:$J$5,0)),0)</f>
        <v>0</v>
      </c>
      <c r="U136" s="116">
        <f ca="1">IFERROR('Program Qtrly'!W$135*OFFSET('Prem Earn'!$A$5,MATCH($B$129,'Prem Earn'!$A$6:$A$12,0),MATCH($A136,'Prem Earn'!$B$5:$J$5,0)),0)</f>
        <v>0</v>
      </c>
      <c r="W136" s="63">
        <f t="shared" si="101"/>
        <v>18</v>
      </c>
      <c r="X136" s="116">
        <f ca="1">IFERROR('Program Qtrly'!D$127*OFFSET('Prem Earn'!$A$5,MATCH($B$129,'Prem Earn'!$A$6:$A$12,0),MATCH($A136,'Prem Earn'!$B$5:$J$5,0)),0)</f>
        <v>0</v>
      </c>
      <c r="Y136" s="116">
        <f ca="1">IFERROR('Program Qtrly'!E$127*OFFSET('Prem Earn'!$A$5,MATCH($B$129,'Prem Earn'!$A$6:$A$12,0),MATCH($A136,'Prem Earn'!$B$5:$J$5,0)),0)</f>
        <v>0</v>
      </c>
      <c r="Z136" s="116">
        <f ca="1">IFERROR('Program Qtrly'!F$127*OFFSET('Prem Earn'!$A$5,MATCH($B$129,'Prem Earn'!$A$6:$A$12,0),MATCH($A136,'Prem Earn'!$B$5:$J$5,0)),0)</f>
        <v>0</v>
      </c>
      <c r="AA136" s="116">
        <f ca="1">IFERROR('Program Qtrly'!G$127*OFFSET('Prem Earn'!$A$5,MATCH($B$129,'Prem Earn'!$A$6:$A$12,0),MATCH($A136,'Prem Earn'!$B$5:$J$5,0)),0)</f>
        <v>0</v>
      </c>
      <c r="AB136" s="116">
        <f ca="1">IFERROR('Program Qtrly'!H$127*OFFSET('Prem Earn'!$A$5,MATCH($B$129,'Prem Earn'!$A$6:$A$12,0),MATCH($A136,'Prem Earn'!$B$5:$J$5,0)),0)</f>
        <v>0</v>
      </c>
      <c r="AC136" s="116">
        <f ca="1">IFERROR('Program Qtrly'!I$127*OFFSET('Prem Earn'!$A$5,MATCH($B$129,'Prem Earn'!$A$6:$A$12,0),MATCH($A136,'Prem Earn'!$B$5:$J$5,0)),0)</f>
        <v>0</v>
      </c>
      <c r="AD136" s="116">
        <f ca="1">IFERROR('Program Qtrly'!J$127*OFFSET('Prem Earn'!$A$5,MATCH($B$129,'Prem Earn'!$A$6:$A$12,0),MATCH($A136,'Prem Earn'!$B$5:$J$5,0)),0)</f>
        <v>0</v>
      </c>
      <c r="AE136" s="116">
        <f ca="1">IFERROR('Program Qtrly'!K$127*OFFSET('Prem Earn'!$A$5,MATCH($B$129,'Prem Earn'!$A$6:$A$12,0),MATCH($A136,'Prem Earn'!$B$5:$J$5,0)),0)</f>
        <v>0</v>
      </c>
      <c r="AF136" s="116">
        <f ca="1">IFERROR('Program Qtrly'!L$127*OFFSET('Prem Earn'!$A$5,MATCH($B$129,'Prem Earn'!$A$6:$A$12,0),MATCH($A136,'Prem Earn'!$B$5:$J$5,0)),0)</f>
        <v>0</v>
      </c>
      <c r="AG136" s="116">
        <f ca="1">IFERROR('Program Qtrly'!M$127*OFFSET('Prem Earn'!$A$5,MATCH($B$129,'Prem Earn'!$A$6:$A$12,0),MATCH($A136,'Prem Earn'!$B$5:$J$5,0)),0)</f>
        <v>0</v>
      </c>
      <c r="AH136" s="116">
        <f ca="1">IFERROR('Program Qtrly'!N$127*OFFSET('Prem Earn'!$A$5,MATCH($B$129,'Prem Earn'!$A$6:$A$12,0),MATCH($A136,'Prem Earn'!$B$5:$J$5,0)),0)</f>
        <v>0</v>
      </c>
      <c r="AI136" s="116">
        <f ca="1">IFERROR('Program Qtrly'!O$127*OFFSET('Prem Earn'!$A$5,MATCH($B$129,'Prem Earn'!$A$6:$A$12,0),MATCH($A136,'Prem Earn'!$B$5:$J$5,0)),0)</f>
        <v>0</v>
      </c>
      <c r="AJ136" s="116">
        <f ca="1">IFERROR('Program Qtrly'!P$127*OFFSET('Prem Earn'!$A$5,MATCH($B$129,'Prem Earn'!$A$6:$A$12,0),MATCH($A136,'Prem Earn'!$B$5:$J$5,0)),0)</f>
        <v>0</v>
      </c>
      <c r="AK136" s="116">
        <f ca="1">IFERROR('Program Qtrly'!Q$127*OFFSET('Prem Earn'!$A$5,MATCH($B$129,'Prem Earn'!$A$6:$A$12,0),MATCH($A136,'Prem Earn'!$B$5:$J$5,0)),0)</f>
        <v>0</v>
      </c>
      <c r="AL136" s="116">
        <f ca="1">IFERROR('Program Qtrly'!R$127*OFFSET('Prem Earn'!$A$5,MATCH($B$129,'Prem Earn'!$A$6:$A$12,0),MATCH($A136,'Prem Earn'!$B$5:$J$5,0)),0)</f>
        <v>0</v>
      </c>
      <c r="AM136" s="116">
        <f ca="1">IFERROR('Program Qtrly'!S$127*OFFSET('Prem Earn'!$A$5,MATCH($B$129,'Prem Earn'!$A$6:$A$12,0),MATCH($A136,'Prem Earn'!$B$5:$J$5,0)),0)</f>
        <v>0</v>
      </c>
      <c r="AN136" s="116">
        <f ca="1">IFERROR('Program Qtrly'!T$127*OFFSET('Prem Earn'!$A$5,MATCH($B$129,'Prem Earn'!$A$6:$A$12,0),MATCH($A136,'Prem Earn'!$B$5:$J$5,0)),0)</f>
        <v>0</v>
      </c>
      <c r="AO136" s="116">
        <f ca="1">IFERROR('Program Qtrly'!U$127*OFFSET('Prem Earn'!$A$5,MATCH($B$129,'Prem Earn'!$A$6:$A$12,0),MATCH($A136,'Prem Earn'!$B$5:$J$5,0)),0)</f>
        <v>0</v>
      </c>
      <c r="AP136" s="116">
        <f ca="1">IFERROR('Program Qtrly'!V$127*OFFSET('Prem Earn'!$A$5,MATCH($B$129,'Prem Earn'!$A$6:$A$12,0),MATCH($A136,'Prem Earn'!$B$5:$J$5,0)),0)</f>
        <v>0</v>
      </c>
      <c r="AQ136" s="116">
        <f ca="1">IFERROR('Program Qtrly'!W$127*OFFSET('Prem Earn'!$A$5,MATCH($B$129,'Prem Earn'!$A$6:$A$12,0),MATCH($A136,'Prem Earn'!$B$5:$J$5,0)),0)</f>
        <v>0</v>
      </c>
    </row>
    <row r="137" spans="1:43" ht="15" customHeight="1" x14ac:dyDescent="0.45">
      <c r="A137" s="63">
        <f t="shared" si="100"/>
        <v>21</v>
      </c>
      <c r="B137" s="116">
        <f ca="1">IFERROR('Program Qtrly'!D$135*OFFSET('Prem Earn'!$A$5,MATCH($B$129,'Prem Earn'!$A$6:$A$12,0),MATCH($A137,'Prem Earn'!$B$5:$J$5,0)),0)</f>
        <v>0</v>
      </c>
      <c r="C137" s="116">
        <f ca="1">IFERROR('Program Qtrly'!E$135*OFFSET('Prem Earn'!$A$5,MATCH($B$129,'Prem Earn'!$A$6:$A$12,0),MATCH($A137,'Prem Earn'!$B$5:$J$5,0)),0)</f>
        <v>0</v>
      </c>
      <c r="D137" s="116">
        <f ca="1">IFERROR('Program Qtrly'!F$135*OFFSET('Prem Earn'!$A$5,MATCH($B$129,'Prem Earn'!$A$6:$A$12,0),MATCH($A137,'Prem Earn'!$B$5:$J$5,0)),0)</f>
        <v>0</v>
      </c>
      <c r="E137" s="116">
        <f ca="1">IFERROR('Program Qtrly'!G$135*OFFSET('Prem Earn'!$A$5,MATCH($B$129,'Prem Earn'!$A$6:$A$12,0),MATCH($A137,'Prem Earn'!$B$5:$J$5,0)),0)</f>
        <v>0</v>
      </c>
      <c r="F137" s="116">
        <f ca="1">IFERROR('Program Qtrly'!H$135*OFFSET('Prem Earn'!$A$5,MATCH($B$129,'Prem Earn'!$A$6:$A$12,0),MATCH($A137,'Prem Earn'!$B$5:$J$5,0)),0)</f>
        <v>0</v>
      </c>
      <c r="G137" s="116">
        <f ca="1">IFERROR('Program Qtrly'!I$135*OFFSET('Prem Earn'!$A$5,MATCH($B$129,'Prem Earn'!$A$6:$A$12,0),MATCH($A137,'Prem Earn'!$B$5:$J$5,0)),0)</f>
        <v>0</v>
      </c>
      <c r="H137" s="116">
        <f ca="1">IFERROR('Program Qtrly'!J$135*OFFSET('Prem Earn'!$A$5,MATCH($B$129,'Prem Earn'!$A$6:$A$12,0),MATCH($A137,'Prem Earn'!$B$5:$J$5,0)),0)</f>
        <v>0</v>
      </c>
      <c r="I137" s="116">
        <f ca="1">IFERROR('Program Qtrly'!K$135*OFFSET('Prem Earn'!$A$5,MATCH($B$129,'Prem Earn'!$A$6:$A$12,0),MATCH($A137,'Prem Earn'!$B$5:$J$5,0)),0)</f>
        <v>0</v>
      </c>
      <c r="J137" s="116">
        <f ca="1">IFERROR('Program Qtrly'!L$135*OFFSET('Prem Earn'!$A$5,MATCH($B$129,'Prem Earn'!$A$6:$A$12,0),MATCH($A137,'Prem Earn'!$B$5:$J$5,0)),0)</f>
        <v>0</v>
      </c>
      <c r="K137" s="116">
        <f ca="1">IFERROR('Program Qtrly'!M$135*OFFSET('Prem Earn'!$A$5,MATCH($B$129,'Prem Earn'!$A$6:$A$12,0),MATCH($A137,'Prem Earn'!$B$5:$J$5,0)),0)</f>
        <v>0</v>
      </c>
      <c r="L137" s="116">
        <f ca="1">IFERROR('Program Qtrly'!N$135*OFFSET('Prem Earn'!$A$5,MATCH($B$129,'Prem Earn'!$A$6:$A$12,0),MATCH($A137,'Prem Earn'!$B$5:$J$5,0)),0)</f>
        <v>0</v>
      </c>
      <c r="M137" s="116">
        <f ca="1">IFERROR('Program Qtrly'!O$135*OFFSET('Prem Earn'!$A$5,MATCH($B$129,'Prem Earn'!$A$6:$A$12,0),MATCH($A137,'Prem Earn'!$B$5:$J$5,0)),0)</f>
        <v>0</v>
      </c>
      <c r="N137" s="116">
        <f ca="1">IFERROR('Program Qtrly'!P$135*OFFSET('Prem Earn'!$A$5,MATCH($B$129,'Prem Earn'!$A$6:$A$12,0),MATCH($A137,'Prem Earn'!$B$5:$J$5,0)),0)</f>
        <v>0</v>
      </c>
      <c r="O137" s="116">
        <f ca="1">IFERROR('Program Qtrly'!Q$135*OFFSET('Prem Earn'!$A$5,MATCH($B$129,'Prem Earn'!$A$6:$A$12,0),MATCH($A137,'Prem Earn'!$B$5:$J$5,0)),0)</f>
        <v>0</v>
      </c>
      <c r="P137" s="116">
        <f ca="1">IFERROR('Program Qtrly'!R$135*OFFSET('Prem Earn'!$A$5,MATCH($B$129,'Prem Earn'!$A$6:$A$12,0),MATCH($A137,'Prem Earn'!$B$5:$J$5,0)),0)</f>
        <v>0</v>
      </c>
      <c r="Q137" s="116">
        <f ca="1">IFERROR('Program Qtrly'!S$135*OFFSET('Prem Earn'!$A$5,MATCH($B$129,'Prem Earn'!$A$6:$A$12,0),MATCH($A137,'Prem Earn'!$B$5:$J$5,0)),0)</f>
        <v>0</v>
      </c>
      <c r="R137" s="116">
        <f ca="1">IFERROR('Program Qtrly'!T$135*OFFSET('Prem Earn'!$A$5,MATCH($B$129,'Prem Earn'!$A$6:$A$12,0),MATCH($A137,'Prem Earn'!$B$5:$J$5,0)),0)</f>
        <v>0</v>
      </c>
      <c r="S137" s="116">
        <f ca="1">IFERROR('Program Qtrly'!U$135*OFFSET('Prem Earn'!$A$5,MATCH($B$129,'Prem Earn'!$A$6:$A$12,0),MATCH($A137,'Prem Earn'!$B$5:$J$5,0)),0)</f>
        <v>0</v>
      </c>
      <c r="T137" s="116">
        <f ca="1">IFERROR('Program Qtrly'!V$135*OFFSET('Prem Earn'!$A$5,MATCH($B$129,'Prem Earn'!$A$6:$A$12,0),MATCH($A137,'Prem Earn'!$B$5:$J$5,0)),0)</f>
        <v>0</v>
      </c>
      <c r="U137" s="116">
        <f ca="1">IFERROR('Program Qtrly'!W$135*OFFSET('Prem Earn'!$A$5,MATCH($B$129,'Prem Earn'!$A$6:$A$12,0),MATCH($A137,'Prem Earn'!$B$5:$J$5,0)),0)</f>
        <v>0</v>
      </c>
      <c r="W137" s="63">
        <f t="shared" si="101"/>
        <v>21</v>
      </c>
      <c r="X137" s="116">
        <f ca="1">IFERROR('Program Qtrly'!D$127*OFFSET('Prem Earn'!$A$5,MATCH($B$129,'Prem Earn'!$A$6:$A$12,0),MATCH($A137,'Prem Earn'!$B$5:$J$5,0)),0)</f>
        <v>0</v>
      </c>
      <c r="Y137" s="116">
        <f ca="1">IFERROR('Program Qtrly'!E$127*OFFSET('Prem Earn'!$A$5,MATCH($B$129,'Prem Earn'!$A$6:$A$12,0),MATCH($A137,'Prem Earn'!$B$5:$J$5,0)),0)</f>
        <v>0</v>
      </c>
      <c r="Z137" s="116">
        <f ca="1">IFERROR('Program Qtrly'!F$127*OFFSET('Prem Earn'!$A$5,MATCH($B$129,'Prem Earn'!$A$6:$A$12,0),MATCH($A137,'Prem Earn'!$B$5:$J$5,0)),0)</f>
        <v>0</v>
      </c>
      <c r="AA137" s="116">
        <f ca="1">IFERROR('Program Qtrly'!G$127*OFFSET('Prem Earn'!$A$5,MATCH($B$129,'Prem Earn'!$A$6:$A$12,0),MATCH($A137,'Prem Earn'!$B$5:$J$5,0)),0)</f>
        <v>0</v>
      </c>
      <c r="AB137" s="116">
        <f ca="1">IFERROR('Program Qtrly'!H$127*OFFSET('Prem Earn'!$A$5,MATCH($B$129,'Prem Earn'!$A$6:$A$12,0),MATCH($A137,'Prem Earn'!$B$5:$J$5,0)),0)</f>
        <v>0</v>
      </c>
      <c r="AC137" s="116">
        <f ca="1">IFERROR('Program Qtrly'!I$127*OFFSET('Prem Earn'!$A$5,MATCH($B$129,'Prem Earn'!$A$6:$A$12,0),MATCH($A137,'Prem Earn'!$B$5:$J$5,0)),0)</f>
        <v>0</v>
      </c>
      <c r="AD137" s="116">
        <f ca="1">IFERROR('Program Qtrly'!J$127*OFFSET('Prem Earn'!$A$5,MATCH($B$129,'Prem Earn'!$A$6:$A$12,0),MATCH($A137,'Prem Earn'!$B$5:$J$5,0)),0)</f>
        <v>0</v>
      </c>
      <c r="AE137" s="116">
        <f ca="1">IFERROR('Program Qtrly'!K$127*OFFSET('Prem Earn'!$A$5,MATCH($B$129,'Prem Earn'!$A$6:$A$12,0),MATCH($A137,'Prem Earn'!$B$5:$J$5,0)),0)</f>
        <v>0</v>
      </c>
      <c r="AF137" s="116">
        <f ca="1">IFERROR('Program Qtrly'!L$127*OFFSET('Prem Earn'!$A$5,MATCH($B$129,'Prem Earn'!$A$6:$A$12,0),MATCH($A137,'Prem Earn'!$B$5:$J$5,0)),0)</f>
        <v>0</v>
      </c>
      <c r="AG137" s="116">
        <f ca="1">IFERROR('Program Qtrly'!M$127*OFFSET('Prem Earn'!$A$5,MATCH($B$129,'Prem Earn'!$A$6:$A$12,0),MATCH($A137,'Prem Earn'!$B$5:$J$5,0)),0)</f>
        <v>0</v>
      </c>
      <c r="AH137" s="116">
        <f ca="1">IFERROR('Program Qtrly'!N$127*OFFSET('Prem Earn'!$A$5,MATCH($B$129,'Prem Earn'!$A$6:$A$12,0),MATCH($A137,'Prem Earn'!$B$5:$J$5,0)),0)</f>
        <v>0</v>
      </c>
      <c r="AI137" s="116">
        <f ca="1">IFERROR('Program Qtrly'!O$127*OFFSET('Prem Earn'!$A$5,MATCH($B$129,'Prem Earn'!$A$6:$A$12,0),MATCH($A137,'Prem Earn'!$B$5:$J$5,0)),0)</f>
        <v>0</v>
      </c>
      <c r="AJ137" s="116">
        <f ca="1">IFERROR('Program Qtrly'!P$127*OFFSET('Prem Earn'!$A$5,MATCH($B$129,'Prem Earn'!$A$6:$A$12,0),MATCH($A137,'Prem Earn'!$B$5:$J$5,0)),0)</f>
        <v>0</v>
      </c>
      <c r="AK137" s="116">
        <f ca="1">IFERROR('Program Qtrly'!Q$127*OFFSET('Prem Earn'!$A$5,MATCH($B$129,'Prem Earn'!$A$6:$A$12,0),MATCH($A137,'Prem Earn'!$B$5:$J$5,0)),0)</f>
        <v>0</v>
      </c>
      <c r="AL137" s="116">
        <f ca="1">IFERROR('Program Qtrly'!R$127*OFFSET('Prem Earn'!$A$5,MATCH($B$129,'Prem Earn'!$A$6:$A$12,0),MATCH($A137,'Prem Earn'!$B$5:$J$5,0)),0)</f>
        <v>0</v>
      </c>
      <c r="AM137" s="116">
        <f ca="1">IFERROR('Program Qtrly'!S$127*OFFSET('Prem Earn'!$A$5,MATCH($B$129,'Prem Earn'!$A$6:$A$12,0),MATCH($A137,'Prem Earn'!$B$5:$J$5,0)),0)</f>
        <v>0</v>
      </c>
      <c r="AN137" s="116">
        <f ca="1">IFERROR('Program Qtrly'!T$127*OFFSET('Prem Earn'!$A$5,MATCH($B$129,'Prem Earn'!$A$6:$A$12,0),MATCH($A137,'Prem Earn'!$B$5:$J$5,0)),0)</f>
        <v>0</v>
      </c>
      <c r="AO137" s="116">
        <f ca="1">IFERROR('Program Qtrly'!U$127*OFFSET('Prem Earn'!$A$5,MATCH($B$129,'Prem Earn'!$A$6:$A$12,0),MATCH($A137,'Prem Earn'!$B$5:$J$5,0)),0)</f>
        <v>0</v>
      </c>
      <c r="AP137" s="116">
        <f ca="1">IFERROR('Program Qtrly'!V$127*OFFSET('Prem Earn'!$A$5,MATCH($B$129,'Prem Earn'!$A$6:$A$12,0),MATCH($A137,'Prem Earn'!$B$5:$J$5,0)),0)</f>
        <v>0</v>
      </c>
      <c r="AQ137" s="116">
        <f ca="1">IFERROR('Program Qtrly'!W$127*OFFSET('Prem Earn'!$A$5,MATCH($B$129,'Prem Earn'!$A$6:$A$12,0),MATCH($A137,'Prem Earn'!$B$5:$J$5,0)),0)</f>
        <v>0</v>
      </c>
    </row>
    <row r="138" spans="1:43" ht="15" customHeight="1" x14ac:dyDescent="0.45">
      <c r="A138" s="63">
        <f t="shared" si="100"/>
        <v>24</v>
      </c>
      <c r="B138" s="116">
        <f ca="1">IFERROR('Program Qtrly'!D$135*OFFSET('Prem Earn'!$A$5,MATCH($B$129,'Prem Earn'!$A$6:$A$12,0),MATCH($A138,'Prem Earn'!$B$5:$J$5,0)),0)</f>
        <v>0</v>
      </c>
      <c r="C138" s="116">
        <f ca="1">IFERROR('Program Qtrly'!E$135*OFFSET('Prem Earn'!$A$5,MATCH($B$129,'Prem Earn'!$A$6:$A$12,0),MATCH($A138,'Prem Earn'!$B$5:$J$5,0)),0)</f>
        <v>0</v>
      </c>
      <c r="D138" s="116">
        <f ca="1">IFERROR('Program Qtrly'!F$135*OFFSET('Prem Earn'!$A$5,MATCH($B$129,'Prem Earn'!$A$6:$A$12,0),MATCH($A138,'Prem Earn'!$B$5:$J$5,0)),0)</f>
        <v>0</v>
      </c>
      <c r="E138" s="116">
        <f ca="1">IFERROR('Program Qtrly'!G$135*OFFSET('Prem Earn'!$A$5,MATCH($B$129,'Prem Earn'!$A$6:$A$12,0),MATCH($A138,'Prem Earn'!$B$5:$J$5,0)),0)</f>
        <v>0</v>
      </c>
      <c r="F138" s="116">
        <f ca="1">IFERROR('Program Qtrly'!H$135*OFFSET('Prem Earn'!$A$5,MATCH($B$129,'Prem Earn'!$A$6:$A$12,0),MATCH($A138,'Prem Earn'!$B$5:$J$5,0)),0)</f>
        <v>0</v>
      </c>
      <c r="G138" s="116">
        <f ca="1">IFERROR('Program Qtrly'!I$135*OFFSET('Prem Earn'!$A$5,MATCH($B$129,'Prem Earn'!$A$6:$A$12,0),MATCH($A138,'Prem Earn'!$B$5:$J$5,0)),0)</f>
        <v>0</v>
      </c>
      <c r="H138" s="116">
        <f ca="1">IFERROR('Program Qtrly'!J$135*OFFSET('Prem Earn'!$A$5,MATCH($B$129,'Prem Earn'!$A$6:$A$12,0),MATCH($A138,'Prem Earn'!$B$5:$J$5,0)),0)</f>
        <v>0</v>
      </c>
      <c r="I138" s="116">
        <f ca="1">IFERROR('Program Qtrly'!K$135*OFFSET('Prem Earn'!$A$5,MATCH($B$129,'Prem Earn'!$A$6:$A$12,0),MATCH($A138,'Prem Earn'!$B$5:$J$5,0)),0)</f>
        <v>0</v>
      </c>
      <c r="J138" s="116">
        <f ca="1">IFERROR('Program Qtrly'!L$135*OFFSET('Prem Earn'!$A$5,MATCH($B$129,'Prem Earn'!$A$6:$A$12,0),MATCH($A138,'Prem Earn'!$B$5:$J$5,0)),0)</f>
        <v>0</v>
      </c>
      <c r="K138" s="116">
        <f ca="1">IFERROR('Program Qtrly'!M$135*OFFSET('Prem Earn'!$A$5,MATCH($B$129,'Prem Earn'!$A$6:$A$12,0),MATCH($A138,'Prem Earn'!$B$5:$J$5,0)),0)</f>
        <v>0</v>
      </c>
      <c r="L138" s="116">
        <f ca="1">IFERROR('Program Qtrly'!N$135*OFFSET('Prem Earn'!$A$5,MATCH($B$129,'Prem Earn'!$A$6:$A$12,0),MATCH($A138,'Prem Earn'!$B$5:$J$5,0)),0)</f>
        <v>0</v>
      </c>
      <c r="M138" s="116">
        <f ca="1">IFERROR('Program Qtrly'!O$135*OFFSET('Prem Earn'!$A$5,MATCH($B$129,'Prem Earn'!$A$6:$A$12,0),MATCH($A138,'Prem Earn'!$B$5:$J$5,0)),0)</f>
        <v>0</v>
      </c>
      <c r="N138" s="116">
        <f ca="1">IFERROR('Program Qtrly'!P$135*OFFSET('Prem Earn'!$A$5,MATCH($B$129,'Prem Earn'!$A$6:$A$12,0),MATCH($A138,'Prem Earn'!$B$5:$J$5,0)),0)</f>
        <v>0</v>
      </c>
      <c r="O138" s="116">
        <f ca="1">IFERROR('Program Qtrly'!Q$135*OFFSET('Prem Earn'!$A$5,MATCH($B$129,'Prem Earn'!$A$6:$A$12,0),MATCH($A138,'Prem Earn'!$B$5:$J$5,0)),0)</f>
        <v>0</v>
      </c>
      <c r="P138" s="116">
        <f ca="1">IFERROR('Program Qtrly'!R$135*OFFSET('Prem Earn'!$A$5,MATCH($B$129,'Prem Earn'!$A$6:$A$12,0),MATCH($A138,'Prem Earn'!$B$5:$J$5,0)),0)</f>
        <v>0</v>
      </c>
      <c r="Q138" s="116">
        <f ca="1">IFERROR('Program Qtrly'!S$135*OFFSET('Prem Earn'!$A$5,MATCH($B$129,'Prem Earn'!$A$6:$A$12,0),MATCH($A138,'Prem Earn'!$B$5:$J$5,0)),0)</f>
        <v>0</v>
      </c>
      <c r="R138" s="116">
        <f ca="1">IFERROR('Program Qtrly'!T$135*OFFSET('Prem Earn'!$A$5,MATCH($B$129,'Prem Earn'!$A$6:$A$12,0),MATCH($A138,'Prem Earn'!$B$5:$J$5,0)),0)</f>
        <v>0</v>
      </c>
      <c r="S138" s="116">
        <f ca="1">IFERROR('Program Qtrly'!U$135*OFFSET('Prem Earn'!$A$5,MATCH($B$129,'Prem Earn'!$A$6:$A$12,0),MATCH($A138,'Prem Earn'!$B$5:$J$5,0)),0)</f>
        <v>0</v>
      </c>
      <c r="T138" s="116">
        <f ca="1">IFERROR('Program Qtrly'!V$135*OFFSET('Prem Earn'!$A$5,MATCH($B$129,'Prem Earn'!$A$6:$A$12,0),MATCH($A138,'Prem Earn'!$B$5:$J$5,0)),0)</f>
        <v>0</v>
      </c>
      <c r="U138" s="116">
        <f ca="1">IFERROR('Program Qtrly'!W$135*OFFSET('Prem Earn'!$A$5,MATCH($B$129,'Prem Earn'!$A$6:$A$12,0),MATCH($A138,'Prem Earn'!$B$5:$J$5,0)),0)</f>
        <v>0</v>
      </c>
      <c r="W138" s="63">
        <f t="shared" si="101"/>
        <v>24</v>
      </c>
      <c r="X138" s="116">
        <f ca="1">IFERROR('Program Qtrly'!D$127*OFFSET('Prem Earn'!$A$5,MATCH($B$129,'Prem Earn'!$A$6:$A$12,0),MATCH($A138,'Prem Earn'!$B$5:$J$5,0)),0)</f>
        <v>0</v>
      </c>
      <c r="Y138" s="116">
        <f ca="1">IFERROR('Program Qtrly'!E$127*OFFSET('Prem Earn'!$A$5,MATCH($B$129,'Prem Earn'!$A$6:$A$12,0),MATCH($A138,'Prem Earn'!$B$5:$J$5,0)),0)</f>
        <v>0</v>
      </c>
      <c r="Z138" s="116">
        <f ca="1">IFERROR('Program Qtrly'!F$127*OFFSET('Prem Earn'!$A$5,MATCH($B$129,'Prem Earn'!$A$6:$A$12,0),MATCH($A138,'Prem Earn'!$B$5:$J$5,0)),0)</f>
        <v>0</v>
      </c>
      <c r="AA138" s="116">
        <f ca="1">IFERROR('Program Qtrly'!G$127*OFFSET('Prem Earn'!$A$5,MATCH($B$129,'Prem Earn'!$A$6:$A$12,0),MATCH($A138,'Prem Earn'!$B$5:$J$5,0)),0)</f>
        <v>0</v>
      </c>
      <c r="AB138" s="116">
        <f ca="1">IFERROR('Program Qtrly'!H$127*OFFSET('Prem Earn'!$A$5,MATCH($B$129,'Prem Earn'!$A$6:$A$12,0),MATCH($A138,'Prem Earn'!$B$5:$J$5,0)),0)</f>
        <v>0</v>
      </c>
      <c r="AC138" s="116">
        <f ca="1">IFERROR('Program Qtrly'!I$127*OFFSET('Prem Earn'!$A$5,MATCH($B$129,'Prem Earn'!$A$6:$A$12,0),MATCH($A138,'Prem Earn'!$B$5:$J$5,0)),0)</f>
        <v>0</v>
      </c>
      <c r="AD138" s="116">
        <f ca="1">IFERROR('Program Qtrly'!J$127*OFFSET('Prem Earn'!$A$5,MATCH($B$129,'Prem Earn'!$A$6:$A$12,0),MATCH($A138,'Prem Earn'!$B$5:$J$5,0)),0)</f>
        <v>0</v>
      </c>
      <c r="AE138" s="116">
        <f ca="1">IFERROR('Program Qtrly'!K$127*OFFSET('Prem Earn'!$A$5,MATCH($B$129,'Prem Earn'!$A$6:$A$12,0),MATCH($A138,'Prem Earn'!$B$5:$J$5,0)),0)</f>
        <v>0</v>
      </c>
      <c r="AF138" s="116">
        <f ca="1">IFERROR('Program Qtrly'!L$127*OFFSET('Prem Earn'!$A$5,MATCH($B$129,'Prem Earn'!$A$6:$A$12,0),MATCH($A138,'Prem Earn'!$B$5:$J$5,0)),0)</f>
        <v>0</v>
      </c>
      <c r="AG138" s="116">
        <f ca="1">IFERROR('Program Qtrly'!M$127*OFFSET('Prem Earn'!$A$5,MATCH($B$129,'Prem Earn'!$A$6:$A$12,0),MATCH($A138,'Prem Earn'!$B$5:$J$5,0)),0)</f>
        <v>0</v>
      </c>
      <c r="AH138" s="116">
        <f ca="1">IFERROR('Program Qtrly'!N$127*OFFSET('Prem Earn'!$A$5,MATCH($B$129,'Prem Earn'!$A$6:$A$12,0),MATCH($A138,'Prem Earn'!$B$5:$J$5,0)),0)</f>
        <v>0</v>
      </c>
      <c r="AI138" s="116">
        <f ca="1">IFERROR('Program Qtrly'!O$127*OFFSET('Prem Earn'!$A$5,MATCH($B$129,'Prem Earn'!$A$6:$A$12,0),MATCH($A138,'Prem Earn'!$B$5:$J$5,0)),0)</f>
        <v>0</v>
      </c>
      <c r="AJ138" s="116">
        <f ca="1">IFERROR('Program Qtrly'!P$127*OFFSET('Prem Earn'!$A$5,MATCH($B$129,'Prem Earn'!$A$6:$A$12,0),MATCH($A138,'Prem Earn'!$B$5:$J$5,0)),0)</f>
        <v>0</v>
      </c>
      <c r="AK138" s="116">
        <f ca="1">IFERROR('Program Qtrly'!Q$127*OFFSET('Prem Earn'!$A$5,MATCH($B$129,'Prem Earn'!$A$6:$A$12,0),MATCH($A138,'Prem Earn'!$B$5:$J$5,0)),0)</f>
        <v>0</v>
      </c>
      <c r="AL138" s="116">
        <f ca="1">IFERROR('Program Qtrly'!R$127*OFFSET('Prem Earn'!$A$5,MATCH($B$129,'Prem Earn'!$A$6:$A$12,0),MATCH($A138,'Prem Earn'!$B$5:$J$5,0)),0)</f>
        <v>0</v>
      </c>
      <c r="AM138" s="116">
        <f ca="1">IFERROR('Program Qtrly'!S$127*OFFSET('Prem Earn'!$A$5,MATCH($B$129,'Prem Earn'!$A$6:$A$12,0),MATCH($A138,'Prem Earn'!$B$5:$J$5,0)),0)</f>
        <v>0</v>
      </c>
      <c r="AN138" s="116">
        <f ca="1">IFERROR('Program Qtrly'!T$127*OFFSET('Prem Earn'!$A$5,MATCH($B$129,'Prem Earn'!$A$6:$A$12,0),MATCH($A138,'Prem Earn'!$B$5:$J$5,0)),0)</f>
        <v>0</v>
      </c>
      <c r="AO138" s="116">
        <f ca="1">IFERROR('Program Qtrly'!U$127*OFFSET('Prem Earn'!$A$5,MATCH($B$129,'Prem Earn'!$A$6:$A$12,0),MATCH($A138,'Prem Earn'!$B$5:$J$5,0)),0)</f>
        <v>0</v>
      </c>
      <c r="AP138" s="116">
        <f ca="1">IFERROR('Program Qtrly'!V$127*OFFSET('Prem Earn'!$A$5,MATCH($B$129,'Prem Earn'!$A$6:$A$12,0),MATCH($A138,'Prem Earn'!$B$5:$J$5,0)),0)</f>
        <v>0</v>
      </c>
      <c r="AQ138" s="116">
        <f ca="1">IFERROR('Program Qtrly'!W$127*OFFSET('Prem Earn'!$A$5,MATCH($B$129,'Prem Earn'!$A$6:$A$12,0),MATCH($A138,'Prem Earn'!$B$5:$J$5,0)),0)</f>
        <v>0</v>
      </c>
    </row>
    <row r="139" spans="1:43" ht="15" customHeight="1" x14ac:dyDescent="0.45">
      <c r="A139" s="63">
        <f t="shared" si="100"/>
        <v>27</v>
      </c>
      <c r="B139" s="116">
        <f ca="1">IFERROR('Program Qtrly'!D$135*OFFSET('Prem Earn'!$A$5,MATCH($B$129,'Prem Earn'!$A$6:$A$12,0),MATCH($A139,'Prem Earn'!$B$5:$J$5,0)),0)</f>
        <v>0</v>
      </c>
      <c r="C139" s="116">
        <f ca="1">IFERROR('Program Qtrly'!E$135*OFFSET('Prem Earn'!$A$5,MATCH($B$129,'Prem Earn'!$A$6:$A$12,0),MATCH($A139,'Prem Earn'!$B$5:$J$5,0)),0)</f>
        <v>0</v>
      </c>
      <c r="D139" s="116">
        <f ca="1">IFERROR('Program Qtrly'!F$135*OFFSET('Prem Earn'!$A$5,MATCH($B$129,'Prem Earn'!$A$6:$A$12,0),MATCH($A139,'Prem Earn'!$B$5:$J$5,0)),0)</f>
        <v>0</v>
      </c>
      <c r="E139" s="116">
        <f ca="1">IFERROR('Program Qtrly'!G$135*OFFSET('Prem Earn'!$A$5,MATCH($B$129,'Prem Earn'!$A$6:$A$12,0),MATCH($A139,'Prem Earn'!$B$5:$J$5,0)),0)</f>
        <v>0</v>
      </c>
      <c r="F139" s="116">
        <f ca="1">IFERROR('Program Qtrly'!H$135*OFFSET('Prem Earn'!$A$5,MATCH($B$129,'Prem Earn'!$A$6:$A$12,0),MATCH($A139,'Prem Earn'!$B$5:$J$5,0)),0)</f>
        <v>0</v>
      </c>
      <c r="G139" s="116">
        <f ca="1">IFERROR('Program Qtrly'!I$135*OFFSET('Prem Earn'!$A$5,MATCH($B$129,'Prem Earn'!$A$6:$A$12,0),MATCH($A139,'Prem Earn'!$B$5:$J$5,0)),0)</f>
        <v>0</v>
      </c>
      <c r="H139" s="116">
        <f ca="1">IFERROR('Program Qtrly'!J$135*OFFSET('Prem Earn'!$A$5,MATCH($B$129,'Prem Earn'!$A$6:$A$12,0),MATCH($A139,'Prem Earn'!$B$5:$J$5,0)),0)</f>
        <v>0</v>
      </c>
      <c r="I139" s="116">
        <f ca="1">IFERROR('Program Qtrly'!K$135*OFFSET('Prem Earn'!$A$5,MATCH($B$129,'Prem Earn'!$A$6:$A$12,0),MATCH($A139,'Prem Earn'!$B$5:$J$5,0)),0)</f>
        <v>0</v>
      </c>
      <c r="J139" s="116">
        <f ca="1">IFERROR('Program Qtrly'!L$135*OFFSET('Prem Earn'!$A$5,MATCH($B$129,'Prem Earn'!$A$6:$A$12,0),MATCH($A139,'Prem Earn'!$B$5:$J$5,0)),0)</f>
        <v>0</v>
      </c>
      <c r="K139" s="116">
        <f ca="1">IFERROR('Program Qtrly'!M$135*OFFSET('Prem Earn'!$A$5,MATCH($B$129,'Prem Earn'!$A$6:$A$12,0),MATCH($A139,'Prem Earn'!$B$5:$J$5,0)),0)</f>
        <v>0</v>
      </c>
      <c r="L139" s="116">
        <f ca="1">IFERROR('Program Qtrly'!N$135*OFFSET('Prem Earn'!$A$5,MATCH($B$129,'Prem Earn'!$A$6:$A$12,0),MATCH($A139,'Prem Earn'!$B$5:$J$5,0)),0)</f>
        <v>0</v>
      </c>
      <c r="M139" s="116">
        <f ca="1">IFERROR('Program Qtrly'!O$135*OFFSET('Prem Earn'!$A$5,MATCH($B$129,'Prem Earn'!$A$6:$A$12,0),MATCH($A139,'Prem Earn'!$B$5:$J$5,0)),0)</f>
        <v>0</v>
      </c>
      <c r="N139" s="116">
        <f ca="1">IFERROR('Program Qtrly'!P$135*OFFSET('Prem Earn'!$A$5,MATCH($B$129,'Prem Earn'!$A$6:$A$12,0),MATCH($A139,'Prem Earn'!$B$5:$J$5,0)),0)</f>
        <v>0</v>
      </c>
      <c r="O139" s="116">
        <f ca="1">IFERROR('Program Qtrly'!Q$135*OFFSET('Prem Earn'!$A$5,MATCH($B$129,'Prem Earn'!$A$6:$A$12,0),MATCH($A139,'Prem Earn'!$B$5:$J$5,0)),0)</f>
        <v>0</v>
      </c>
      <c r="P139" s="116">
        <f ca="1">IFERROR('Program Qtrly'!R$135*OFFSET('Prem Earn'!$A$5,MATCH($B$129,'Prem Earn'!$A$6:$A$12,0),MATCH($A139,'Prem Earn'!$B$5:$J$5,0)),0)</f>
        <v>0</v>
      </c>
      <c r="Q139" s="116">
        <f ca="1">IFERROR('Program Qtrly'!S$135*OFFSET('Prem Earn'!$A$5,MATCH($B$129,'Prem Earn'!$A$6:$A$12,0),MATCH($A139,'Prem Earn'!$B$5:$J$5,0)),0)</f>
        <v>0</v>
      </c>
      <c r="R139" s="116">
        <f ca="1">IFERROR('Program Qtrly'!T$135*OFFSET('Prem Earn'!$A$5,MATCH($B$129,'Prem Earn'!$A$6:$A$12,0),MATCH($A139,'Prem Earn'!$B$5:$J$5,0)),0)</f>
        <v>0</v>
      </c>
      <c r="S139" s="116">
        <f ca="1">IFERROR('Program Qtrly'!U$135*OFFSET('Prem Earn'!$A$5,MATCH($B$129,'Prem Earn'!$A$6:$A$12,0),MATCH($A139,'Prem Earn'!$B$5:$J$5,0)),0)</f>
        <v>0</v>
      </c>
      <c r="T139" s="116">
        <f ca="1">IFERROR('Program Qtrly'!V$135*OFFSET('Prem Earn'!$A$5,MATCH($B$129,'Prem Earn'!$A$6:$A$12,0),MATCH($A139,'Prem Earn'!$B$5:$J$5,0)),0)</f>
        <v>0</v>
      </c>
      <c r="U139" s="116">
        <f ca="1">IFERROR('Program Qtrly'!W$135*OFFSET('Prem Earn'!$A$5,MATCH($B$129,'Prem Earn'!$A$6:$A$12,0),MATCH($A139,'Prem Earn'!$B$5:$J$5,0)),0)</f>
        <v>0</v>
      </c>
      <c r="W139" s="63">
        <f t="shared" si="101"/>
        <v>27</v>
      </c>
      <c r="X139" s="116">
        <f ca="1">IFERROR('Program Qtrly'!D$127*OFFSET('Prem Earn'!$A$5,MATCH($B$129,'Prem Earn'!$A$6:$A$12,0),MATCH($A139,'Prem Earn'!$B$5:$J$5,0)),0)</f>
        <v>0</v>
      </c>
      <c r="Y139" s="116">
        <f ca="1">IFERROR('Program Qtrly'!E$127*OFFSET('Prem Earn'!$A$5,MATCH($B$129,'Prem Earn'!$A$6:$A$12,0),MATCH($A139,'Prem Earn'!$B$5:$J$5,0)),0)</f>
        <v>0</v>
      </c>
      <c r="Z139" s="116">
        <f ca="1">IFERROR('Program Qtrly'!F$127*OFFSET('Prem Earn'!$A$5,MATCH($B$129,'Prem Earn'!$A$6:$A$12,0),MATCH($A139,'Prem Earn'!$B$5:$J$5,0)),0)</f>
        <v>0</v>
      </c>
      <c r="AA139" s="116">
        <f ca="1">IFERROR('Program Qtrly'!G$127*OFFSET('Prem Earn'!$A$5,MATCH($B$129,'Prem Earn'!$A$6:$A$12,0),MATCH($A139,'Prem Earn'!$B$5:$J$5,0)),0)</f>
        <v>0</v>
      </c>
      <c r="AB139" s="116">
        <f ca="1">IFERROR('Program Qtrly'!H$127*OFFSET('Prem Earn'!$A$5,MATCH($B$129,'Prem Earn'!$A$6:$A$12,0),MATCH($A139,'Prem Earn'!$B$5:$J$5,0)),0)</f>
        <v>0</v>
      </c>
      <c r="AC139" s="116">
        <f ca="1">IFERROR('Program Qtrly'!I$127*OFFSET('Prem Earn'!$A$5,MATCH($B$129,'Prem Earn'!$A$6:$A$12,0),MATCH($A139,'Prem Earn'!$B$5:$J$5,0)),0)</f>
        <v>0</v>
      </c>
      <c r="AD139" s="116">
        <f ca="1">IFERROR('Program Qtrly'!J$127*OFFSET('Prem Earn'!$A$5,MATCH($B$129,'Prem Earn'!$A$6:$A$12,0),MATCH($A139,'Prem Earn'!$B$5:$J$5,0)),0)</f>
        <v>0</v>
      </c>
      <c r="AE139" s="116">
        <f ca="1">IFERROR('Program Qtrly'!K$127*OFFSET('Prem Earn'!$A$5,MATCH($B$129,'Prem Earn'!$A$6:$A$12,0),MATCH($A139,'Prem Earn'!$B$5:$J$5,0)),0)</f>
        <v>0</v>
      </c>
      <c r="AF139" s="116">
        <f ca="1">IFERROR('Program Qtrly'!L$127*OFFSET('Prem Earn'!$A$5,MATCH($B$129,'Prem Earn'!$A$6:$A$12,0),MATCH($A139,'Prem Earn'!$B$5:$J$5,0)),0)</f>
        <v>0</v>
      </c>
      <c r="AG139" s="116">
        <f ca="1">IFERROR('Program Qtrly'!M$127*OFFSET('Prem Earn'!$A$5,MATCH($B$129,'Prem Earn'!$A$6:$A$12,0),MATCH($A139,'Prem Earn'!$B$5:$J$5,0)),0)</f>
        <v>0</v>
      </c>
      <c r="AH139" s="116">
        <f ca="1">IFERROR('Program Qtrly'!N$127*OFFSET('Prem Earn'!$A$5,MATCH($B$129,'Prem Earn'!$A$6:$A$12,0),MATCH($A139,'Prem Earn'!$B$5:$J$5,0)),0)</f>
        <v>0</v>
      </c>
      <c r="AI139" s="116">
        <f ca="1">IFERROR('Program Qtrly'!O$127*OFFSET('Prem Earn'!$A$5,MATCH($B$129,'Prem Earn'!$A$6:$A$12,0),MATCH($A139,'Prem Earn'!$B$5:$J$5,0)),0)</f>
        <v>0</v>
      </c>
      <c r="AJ139" s="116">
        <f ca="1">IFERROR('Program Qtrly'!P$127*OFFSET('Prem Earn'!$A$5,MATCH($B$129,'Prem Earn'!$A$6:$A$12,0),MATCH($A139,'Prem Earn'!$B$5:$J$5,0)),0)</f>
        <v>0</v>
      </c>
      <c r="AK139" s="116">
        <f ca="1">IFERROR('Program Qtrly'!Q$127*OFFSET('Prem Earn'!$A$5,MATCH($B$129,'Prem Earn'!$A$6:$A$12,0),MATCH($A139,'Prem Earn'!$B$5:$J$5,0)),0)</f>
        <v>0</v>
      </c>
      <c r="AL139" s="116">
        <f ca="1">IFERROR('Program Qtrly'!R$127*OFFSET('Prem Earn'!$A$5,MATCH($B$129,'Prem Earn'!$A$6:$A$12,0),MATCH($A139,'Prem Earn'!$B$5:$J$5,0)),0)</f>
        <v>0</v>
      </c>
      <c r="AM139" s="116">
        <f ca="1">IFERROR('Program Qtrly'!S$127*OFFSET('Prem Earn'!$A$5,MATCH($B$129,'Prem Earn'!$A$6:$A$12,0),MATCH($A139,'Prem Earn'!$B$5:$J$5,0)),0)</f>
        <v>0</v>
      </c>
      <c r="AN139" s="116">
        <f ca="1">IFERROR('Program Qtrly'!T$127*OFFSET('Prem Earn'!$A$5,MATCH($B$129,'Prem Earn'!$A$6:$A$12,0),MATCH($A139,'Prem Earn'!$B$5:$J$5,0)),0)</f>
        <v>0</v>
      </c>
      <c r="AO139" s="116">
        <f ca="1">IFERROR('Program Qtrly'!U$127*OFFSET('Prem Earn'!$A$5,MATCH($B$129,'Prem Earn'!$A$6:$A$12,0),MATCH($A139,'Prem Earn'!$B$5:$J$5,0)),0)</f>
        <v>0</v>
      </c>
      <c r="AP139" s="116">
        <f ca="1">IFERROR('Program Qtrly'!V$127*OFFSET('Prem Earn'!$A$5,MATCH($B$129,'Prem Earn'!$A$6:$A$12,0),MATCH($A139,'Prem Earn'!$B$5:$J$5,0)),0)</f>
        <v>0</v>
      </c>
      <c r="AQ139" s="116">
        <f ca="1">IFERROR('Program Qtrly'!W$127*OFFSET('Prem Earn'!$A$5,MATCH($B$129,'Prem Earn'!$A$6:$A$12,0),MATCH($A139,'Prem Earn'!$B$5:$J$5,0)),0)</f>
        <v>0</v>
      </c>
    </row>
    <row r="140" spans="1:43" ht="15" customHeight="1" x14ac:dyDescent="0.45">
      <c r="A140" s="112" t="s">
        <v>384</v>
      </c>
      <c r="B140" s="113">
        <f ca="1">B131</f>
        <v>31.249999999999993</v>
      </c>
      <c r="C140" s="113">
        <f ca="1">C131+B132</f>
        <v>93.749999999999972</v>
      </c>
      <c r="D140" s="113">
        <f ca="1">D131+C132+B133</f>
        <v>156.24999999999994</v>
      </c>
      <c r="E140" s="113">
        <f ca="1">E131+D132+C133+B134</f>
        <v>218.74999999999994</v>
      </c>
      <c r="F140" s="113">
        <f ca="1">F131+E132+D133+C134+B135</f>
        <v>265.62499999999994</v>
      </c>
      <c r="G140" s="113">
        <f ca="1">G131+F132+E133+D134+C135+B136</f>
        <v>296.87499999999994</v>
      </c>
      <c r="H140" s="113">
        <f ca="1">H131+G132+F133+E134+D135+C136+B137</f>
        <v>328.12499999999994</v>
      </c>
      <c r="I140" s="113">
        <f ca="1">I131+H132+G133+F134+E135+D136+C137+B138</f>
        <v>359.37499999999994</v>
      </c>
      <c r="J140" s="113">
        <f t="shared" ref="J140:P140" ca="1" si="102">J131+I132+H133+G134+F135+E136+D137+C138+B139</f>
        <v>390.62499999999994</v>
      </c>
      <c r="K140" s="113">
        <f t="shared" ca="1" si="102"/>
        <v>421.87499999999994</v>
      </c>
      <c r="L140" s="113">
        <f t="shared" ca="1" si="102"/>
        <v>453.12499999999989</v>
      </c>
      <c r="M140" s="113">
        <f t="shared" ca="1" si="102"/>
        <v>484.37499999999989</v>
      </c>
      <c r="N140" s="113">
        <f t="shared" ca="1" si="102"/>
        <v>515.62499999999989</v>
      </c>
      <c r="O140" s="113">
        <f t="shared" ca="1" si="102"/>
        <v>546.87499999999989</v>
      </c>
      <c r="P140" s="113">
        <f t="shared" ca="1" si="102"/>
        <v>578.12499999999989</v>
      </c>
      <c r="Q140" s="113">
        <f t="shared" ref="Q140" ca="1" si="103">Q131+P132+O133+N134+M135+L136+K137+J138+I139</f>
        <v>609.37499999999989</v>
      </c>
      <c r="R140" s="113">
        <f t="shared" ref="R140" ca="1" si="104">R131+Q132+P133+O134+N135+M136+L137+K138+J139</f>
        <v>640.62499999999989</v>
      </c>
      <c r="S140" s="113">
        <f t="shared" ref="S140" ca="1" si="105">S131+R132+Q133+P134+O135+N136+M137+L138+K139</f>
        <v>671.87499999999989</v>
      </c>
      <c r="T140" s="113">
        <f t="shared" ref="T140" ca="1" si="106">T131+S132+R133+Q134+P135+O136+N137+M138+L139</f>
        <v>703.12499999999989</v>
      </c>
      <c r="U140" s="113">
        <f t="shared" ref="U140" ca="1" si="107">U131+T132+S133+R134+Q135+P136+O137+N138+M139</f>
        <v>734.37499999999989</v>
      </c>
      <c r="W140" s="112" t="s">
        <v>520</v>
      </c>
      <c r="X140" s="113">
        <f ca="1">X131</f>
        <v>312.5</v>
      </c>
      <c r="Y140" s="113">
        <f ca="1">Y131+X132</f>
        <v>937.5</v>
      </c>
      <c r="Z140" s="113">
        <f ca="1">Z131+Y132+X133</f>
        <v>1562.5</v>
      </c>
      <c r="AA140" s="113">
        <f ca="1">AA131+Z132+Y133+X134</f>
        <v>2187.5</v>
      </c>
      <c r="AB140" s="113">
        <f ca="1">AB131+AA132+Z133+Y134+X135</f>
        <v>2656.25</v>
      </c>
      <c r="AC140" s="113">
        <f ca="1">AC131+AB132+AA133+Z134+Y135+X136</f>
        <v>2968.75</v>
      </c>
      <c r="AD140" s="113">
        <f ca="1">AD131+AC132+AB133+AA134+Z135+Y136+X137</f>
        <v>3281.25</v>
      </c>
      <c r="AE140" s="113">
        <f ca="1">AE131+AD132+AC133+AB134+AA135+Z136+Y137+X138</f>
        <v>3593.75</v>
      </c>
      <c r="AF140" s="113">
        <f t="shared" ref="AF140:AL140" ca="1" si="108">AF131+AE132+AD133+AC134+AB135+AA136+Z137+Y138+X139</f>
        <v>3906.25</v>
      </c>
      <c r="AG140" s="113">
        <f t="shared" ca="1" si="108"/>
        <v>4218.75</v>
      </c>
      <c r="AH140" s="113">
        <f t="shared" ca="1" si="108"/>
        <v>4531.25</v>
      </c>
      <c r="AI140" s="113">
        <f t="shared" ca="1" si="108"/>
        <v>4843.75</v>
      </c>
      <c r="AJ140" s="113">
        <f t="shared" ca="1" si="108"/>
        <v>5156.25</v>
      </c>
      <c r="AK140" s="113">
        <f t="shared" ca="1" si="108"/>
        <v>5468.75</v>
      </c>
      <c r="AL140" s="113">
        <f t="shared" ca="1" si="108"/>
        <v>5781.25</v>
      </c>
      <c r="AM140" s="113">
        <f t="shared" ref="AM140" ca="1" si="109">AM131+AL132+AK133+AJ134+AI135+AH136+AG137+AF138+AE139</f>
        <v>6093.75</v>
      </c>
      <c r="AN140" s="113">
        <f t="shared" ref="AN140" ca="1" si="110">AN131+AM132+AL133+AK134+AJ135+AI136+AH137+AG138+AF139</f>
        <v>6406.25</v>
      </c>
      <c r="AO140" s="113">
        <f t="shared" ref="AO140" ca="1" si="111">AO131+AN132+AM133+AL134+AK135+AJ136+AI137+AH138+AG139</f>
        <v>6718.75</v>
      </c>
      <c r="AP140" s="113">
        <f t="shared" ref="AP140" ca="1" si="112">AP131+AO132+AN133+AM134+AL135+AK136+AJ137+AI138+AH139</f>
        <v>7031.25</v>
      </c>
      <c r="AQ140" s="113">
        <f t="shared" ref="AQ140" ca="1" si="113">AQ131+AP132+AO133+AN134+AM135+AL136+AK137+AJ138+AI139</f>
        <v>7343.75</v>
      </c>
    </row>
    <row r="143" spans="1:43" ht="15" customHeight="1" x14ac:dyDescent="0.45">
      <c r="A143" s="46" t="s">
        <v>81</v>
      </c>
      <c r="B143" s="46" t="str">
        <f>INDEX('Program Inputs'!$B$9:$B$28,MATCH('Prem Earn'!A143,'Program Inputs'!$A$9:$A$28,0))</f>
        <v>Surety</v>
      </c>
      <c r="C143" s="46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W143" s="46" t="s">
        <v>81</v>
      </c>
      <c r="X143" s="46" t="str">
        <f>INDEX('Program Inputs'!$B$9:$B$28,MATCH('Prem Earn'!W143,'Program Inputs'!$A$9:$A$28,0))</f>
        <v>Surety</v>
      </c>
      <c r="Y143" s="46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</row>
    <row r="144" spans="1:43" ht="15" customHeight="1" x14ac:dyDescent="0.45">
      <c r="A144" s="67" t="s">
        <v>518</v>
      </c>
      <c r="B144" s="6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W144" s="67" t="s">
        <v>519</v>
      </c>
      <c r="X144" s="6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</row>
    <row r="145" spans="1:43" ht="15" customHeight="1" x14ac:dyDescent="0.45">
      <c r="A145" s="67" t="s">
        <v>45</v>
      </c>
      <c r="B145" s="115">
        <f>INDEX('Program Inputs'!$N$8:$N$28,MATCH(A143,'Program Inputs'!$A$8:$A$28,0))</f>
        <v>12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W145" s="67" t="s">
        <v>45</v>
      </c>
      <c r="X145" s="115">
        <f>INDEX('Program Inputs'!$N$8:$N$28,MATCH(W143,'Program Inputs'!$A$8:$A$28,0))</f>
        <v>12</v>
      </c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</row>
    <row r="146" spans="1:43" ht="15" customHeight="1" x14ac:dyDescent="0.45">
      <c r="A146" s="110" t="s">
        <v>180</v>
      </c>
      <c r="B146" s="3" t="str">
        <f>'Program Qtrly'!D$6</f>
        <v>2026 Q2</v>
      </c>
      <c r="C146" s="3" t="str">
        <f>'Program Qtrly'!E$6</f>
        <v>2026 Q3</v>
      </c>
      <c r="D146" s="3" t="str">
        <f>'Program Qtrly'!F$6</f>
        <v>2026 Q4</v>
      </c>
      <c r="E146" s="3" t="str">
        <f>'Program Qtrly'!G$6</f>
        <v>2027 Q1</v>
      </c>
      <c r="F146" s="3" t="str">
        <f>'Program Qtrly'!H$6</f>
        <v>2027 Q2</v>
      </c>
      <c r="G146" s="3" t="str">
        <f>'Program Qtrly'!I$6</f>
        <v>2027 Q3</v>
      </c>
      <c r="H146" s="3" t="str">
        <f>'Program Qtrly'!J$6</f>
        <v>2027 Q4</v>
      </c>
      <c r="I146" s="3" t="str">
        <f>'Program Qtrly'!K$6</f>
        <v>2028 Q1</v>
      </c>
      <c r="J146" s="3" t="str">
        <f>'Program Qtrly'!L$6</f>
        <v>2028 Q2</v>
      </c>
      <c r="K146" s="3" t="str">
        <f>'Program Qtrly'!M$6</f>
        <v>2028 Q3</v>
      </c>
      <c r="L146" s="3" t="str">
        <f>'Program Qtrly'!N$6</f>
        <v>2028 Q4</v>
      </c>
      <c r="M146" s="3" t="str">
        <f>'Program Qtrly'!O$6</f>
        <v>2029 Q1</v>
      </c>
      <c r="N146" s="3" t="str">
        <f>'Program Qtrly'!P$6</f>
        <v>2029 Q2</v>
      </c>
      <c r="O146" s="3" t="str">
        <f>'Program Qtrly'!Q$6</f>
        <v>2029 Q3</v>
      </c>
      <c r="P146" s="3" t="str">
        <f>'Program Qtrly'!R$6</f>
        <v>2029 Q4</v>
      </c>
      <c r="Q146" s="3" t="str">
        <f>'Program Qtrly'!S$6</f>
        <v>2030 Q1</v>
      </c>
      <c r="R146" s="3" t="str">
        <f>'Program Qtrly'!T$6</f>
        <v>2030 Q2</v>
      </c>
      <c r="S146" s="3" t="str">
        <f>'Program Qtrly'!U$6</f>
        <v>2030 Q3</v>
      </c>
      <c r="T146" s="3" t="str">
        <f>'Program Qtrly'!V$6</f>
        <v>2030 Q4</v>
      </c>
      <c r="U146" s="3" t="str">
        <f>'Program Qtrly'!W$6</f>
        <v>2031 Q1</v>
      </c>
      <c r="W146" s="110" t="s">
        <v>180</v>
      </c>
      <c r="X146" s="3" t="str">
        <f>'Program Qtrly'!D$6</f>
        <v>2026 Q2</v>
      </c>
      <c r="Y146" s="3" t="str">
        <f>'Program Qtrly'!E$6</f>
        <v>2026 Q3</v>
      </c>
      <c r="Z146" s="3" t="str">
        <f>'Program Qtrly'!F$6</f>
        <v>2026 Q4</v>
      </c>
      <c r="AA146" s="3" t="str">
        <f>'Program Qtrly'!G$6</f>
        <v>2027 Q1</v>
      </c>
      <c r="AB146" s="3" t="str">
        <f>'Program Qtrly'!H$6</f>
        <v>2027 Q2</v>
      </c>
      <c r="AC146" s="3" t="str">
        <f>'Program Qtrly'!I$6</f>
        <v>2027 Q3</v>
      </c>
      <c r="AD146" s="3" t="str">
        <f>'Program Qtrly'!J$6</f>
        <v>2027 Q4</v>
      </c>
      <c r="AE146" s="3" t="str">
        <f>'Program Qtrly'!K$6</f>
        <v>2028 Q1</v>
      </c>
      <c r="AF146" s="3" t="str">
        <f>'Program Qtrly'!L$6</f>
        <v>2028 Q2</v>
      </c>
      <c r="AG146" s="3" t="str">
        <f>'Program Qtrly'!M$6</f>
        <v>2028 Q3</v>
      </c>
      <c r="AH146" s="3" t="str">
        <f>'Program Qtrly'!N$6</f>
        <v>2028 Q4</v>
      </c>
      <c r="AI146" s="3" t="str">
        <f>'Program Qtrly'!O$6</f>
        <v>2029 Q1</v>
      </c>
      <c r="AJ146" s="3" t="str">
        <f>'Program Qtrly'!P$6</f>
        <v>2029 Q2</v>
      </c>
      <c r="AK146" s="3" t="str">
        <f>'Program Qtrly'!Q$6</f>
        <v>2029 Q3</v>
      </c>
      <c r="AL146" s="3" t="str">
        <f>'Program Qtrly'!R$6</f>
        <v>2029 Q4</v>
      </c>
      <c r="AM146" s="3" t="str">
        <f>'Program Qtrly'!S$6</f>
        <v>2030 Q1</v>
      </c>
      <c r="AN146" s="3" t="str">
        <f>'Program Qtrly'!T$6</f>
        <v>2030 Q2</v>
      </c>
      <c r="AO146" s="3" t="str">
        <f>'Program Qtrly'!U$6</f>
        <v>2030 Q3</v>
      </c>
      <c r="AP146" s="3" t="str">
        <f>'Program Qtrly'!V$6</f>
        <v>2030 Q4</v>
      </c>
      <c r="AQ146" s="3" t="str">
        <f>'Program Qtrly'!W$6</f>
        <v>2031 Q1</v>
      </c>
    </row>
    <row r="147" spans="1:43" ht="15" customHeight="1" x14ac:dyDescent="0.45">
      <c r="A147" s="63">
        <v>3</v>
      </c>
      <c r="B147" s="116">
        <f ca="1">IFERROR('Program Qtrly'!D$155*OFFSET('Prem Earn'!$A$5,MATCH($B$145,'Prem Earn'!$A$6:$A$12,0),MATCH($A147,'Prem Earn'!$B$5:$J$5,0)),0)</f>
        <v>0</v>
      </c>
      <c r="C147" s="116">
        <f ca="1">IFERROR('Program Qtrly'!E$155*OFFSET('Prem Earn'!$A$5,MATCH($B$145,'Prem Earn'!$A$6:$A$12,0),MATCH($A147,'Prem Earn'!$B$5:$J$5,0)),0)</f>
        <v>0</v>
      </c>
      <c r="D147" s="116">
        <f ca="1">IFERROR('Program Qtrly'!F$155*OFFSET('Prem Earn'!$A$5,MATCH($B$145,'Prem Earn'!$A$6:$A$12,0),MATCH($A147,'Prem Earn'!$B$5:$J$5,0)),0)</f>
        <v>0</v>
      </c>
      <c r="E147" s="116">
        <f ca="1">IFERROR('Program Qtrly'!G$155*OFFSET('Prem Earn'!$A$5,MATCH($B$145,'Prem Earn'!$A$6:$A$12,0),MATCH($A147,'Prem Earn'!$B$5:$J$5,0)),0)</f>
        <v>0</v>
      </c>
      <c r="F147" s="116">
        <f ca="1">IFERROR('Program Qtrly'!H$155*OFFSET('Prem Earn'!$A$5,MATCH($B$145,'Prem Earn'!$A$6:$A$12,0),MATCH($A147,'Prem Earn'!$B$5:$J$5,0)),0)</f>
        <v>46.875000000000007</v>
      </c>
      <c r="G147" s="116">
        <f ca="1">IFERROR('Program Qtrly'!I$155*OFFSET('Prem Earn'!$A$5,MATCH($B$145,'Prem Earn'!$A$6:$A$12,0),MATCH($A147,'Prem Earn'!$B$5:$J$5,0)),0)</f>
        <v>46.875000000000007</v>
      </c>
      <c r="H147" s="116">
        <f ca="1">IFERROR('Program Qtrly'!J$155*OFFSET('Prem Earn'!$A$5,MATCH($B$145,'Prem Earn'!$A$6:$A$12,0),MATCH($A147,'Prem Earn'!$B$5:$J$5,0)),0)</f>
        <v>46.875000000000007</v>
      </c>
      <c r="I147" s="116">
        <f ca="1">IFERROR('Program Qtrly'!K$155*OFFSET('Prem Earn'!$A$5,MATCH($B$145,'Prem Earn'!$A$6:$A$12,0),MATCH($A147,'Prem Earn'!$B$5:$J$5,0)),0)</f>
        <v>46.875000000000007</v>
      </c>
      <c r="J147" s="116">
        <f ca="1">IFERROR('Program Qtrly'!L$155*OFFSET('Prem Earn'!$A$5,MATCH($B$145,'Prem Earn'!$A$6:$A$12,0),MATCH($A147,'Prem Earn'!$B$5:$J$5,0)),0)</f>
        <v>65.625000000000014</v>
      </c>
      <c r="K147" s="116">
        <f ca="1">IFERROR('Program Qtrly'!M$155*OFFSET('Prem Earn'!$A$5,MATCH($B$145,'Prem Earn'!$A$6:$A$12,0),MATCH($A147,'Prem Earn'!$B$5:$J$5,0)),0)</f>
        <v>65.625000000000014</v>
      </c>
      <c r="L147" s="116">
        <f ca="1">IFERROR('Program Qtrly'!N$155*OFFSET('Prem Earn'!$A$5,MATCH($B$145,'Prem Earn'!$A$6:$A$12,0),MATCH($A147,'Prem Earn'!$B$5:$J$5,0)),0)</f>
        <v>65.625000000000014</v>
      </c>
      <c r="M147" s="116">
        <f ca="1">IFERROR('Program Qtrly'!O$155*OFFSET('Prem Earn'!$A$5,MATCH($B$145,'Prem Earn'!$A$6:$A$12,0),MATCH($A147,'Prem Earn'!$B$5:$J$5,0)),0)</f>
        <v>65.625000000000014</v>
      </c>
      <c r="N147" s="116">
        <f ca="1">IFERROR('Program Qtrly'!P$155*OFFSET('Prem Earn'!$A$5,MATCH($B$145,'Prem Earn'!$A$6:$A$12,0),MATCH($A147,'Prem Earn'!$B$5:$J$5,0)),0)</f>
        <v>93.750000000000014</v>
      </c>
      <c r="O147" s="116">
        <f ca="1">IFERROR('Program Qtrly'!Q$155*OFFSET('Prem Earn'!$A$5,MATCH($B$145,'Prem Earn'!$A$6:$A$12,0),MATCH($A147,'Prem Earn'!$B$5:$J$5,0)),0)</f>
        <v>93.750000000000014</v>
      </c>
      <c r="P147" s="116">
        <f ca="1">IFERROR('Program Qtrly'!R$155*OFFSET('Prem Earn'!$A$5,MATCH($B$145,'Prem Earn'!$A$6:$A$12,0),MATCH($A147,'Prem Earn'!$B$5:$J$5,0)),0)</f>
        <v>93.750000000000014</v>
      </c>
      <c r="Q147" s="116">
        <f ca="1">IFERROR('Program Qtrly'!S$155*OFFSET('Prem Earn'!$A$5,MATCH($B$145,'Prem Earn'!$A$6:$A$12,0),MATCH($A147,'Prem Earn'!$B$5:$J$5,0)),0)</f>
        <v>93.750000000000014</v>
      </c>
      <c r="R147" s="116">
        <f ca="1">IFERROR('Program Qtrly'!T$155*OFFSET('Prem Earn'!$A$5,MATCH($B$145,'Prem Earn'!$A$6:$A$12,0),MATCH($A147,'Prem Earn'!$B$5:$J$5,0)),0)</f>
        <v>140.62500000000003</v>
      </c>
      <c r="S147" s="116">
        <f ca="1">IFERROR('Program Qtrly'!U$155*OFFSET('Prem Earn'!$A$5,MATCH($B$145,'Prem Earn'!$A$6:$A$12,0),MATCH($A147,'Prem Earn'!$B$5:$J$5,0)),0)</f>
        <v>140.62500000000003</v>
      </c>
      <c r="T147" s="116">
        <f ca="1">IFERROR('Program Qtrly'!V$155*OFFSET('Prem Earn'!$A$5,MATCH($B$145,'Prem Earn'!$A$6:$A$12,0),MATCH($A147,'Prem Earn'!$B$5:$J$5,0)),0)</f>
        <v>140.62500000000003</v>
      </c>
      <c r="U147" s="116">
        <f ca="1">IFERROR('Program Qtrly'!W$155*OFFSET('Prem Earn'!$A$5,MATCH($B$145,'Prem Earn'!$A$6:$A$12,0),MATCH($A147,'Prem Earn'!$B$5:$J$5,0)),0)</f>
        <v>140.62500000000003</v>
      </c>
      <c r="W147" s="63">
        <v>3</v>
      </c>
      <c r="X147" s="116">
        <f ca="1">IFERROR('Program Qtrly'!D$147*OFFSET('Prem Earn'!$A$5,MATCH($B$145,'Prem Earn'!$A$6:$A$12,0),MATCH($A147,'Prem Earn'!$B$5:$J$5,0)),0)</f>
        <v>0</v>
      </c>
      <c r="Y147" s="116">
        <f ca="1">IFERROR('Program Qtrly'!E$147*OFFSET('Prem Earn'!$A$5,MATCH($B$145,'Prem Earn'!$A$6:$A$12,0),MATCH($A147,'Prem Earn'!$B$5:$J$5,0)),0)</f>
        <v>0</v>
      </c>
      <c r="Z147" s="116">
        <f ca="1">IFERROR('Program Qtrly'!F$147*OFFSET('Prem Earn'!$A$5,MATCH($B$145,'Prem Earn'!$A$6:$A$12,0),MATCH($A147,'Prem Earn'!$B$5:$J$5,0)),0)</f>
        <v>0</v>
      </c>
      <c r="AA147" s="116">
        <f ca="1">IFERROR('Program Qtrly'!G$147*OFFSET('Prem Earn'!$A$5,MATCH($B$145,'Prem Earn'!$A$6:$A$12,0),MATCH($A147,'Prem Earn'!$B$5:$J$5,0)),0)</f>
        <v>0</v>
      </c>
      <c r="AB147" s="116">
        <f ca="1">IFERROR('Program Qtrly'!H$147*OFFSET('Prem Earn'!$A$5,MATCH($B$145,'Prem Earn'!$A$6:$A$12,0),MATCH($A147,'Prem Earn'!$B$5:$J$5,0)),0)</f>
        <v>156.25</v>
      </c>
      <c r="AC147" s="116">
        <f ca="1">IFERROR('Program Qtrly'!I$147*OFFSET('Prem Earn'!$A$5,MATCH($B$145,'Prem Earn'!$A$6:$A$12,0),MATCH($A147,'Prem Earn'!$B$5:$J$5,0)),0)</f>
        <v>156.25</v>
      </c>
      <c r="AD147" s="116">
        <f ca="1">IFERROR('Program Qtrly'!J$147*OFFSET('Prem Earn'!$A$5,MATCH($B$145,'Prem Earn'!$A$6:$A$12,0),MATCH($A147,'Prem Earn'!$B$5:$J$5,0)),0)</f>
        <v>156.25</v>
      </c>
      <c r="AE147" s="116">
        <f ca="1">IFERROR('Program Qtrly'!K$147*OFFSET('Prem Earn'!$A$5,MATCH($B$145,'Prem Earn'!$A$6:$A$12,0),MATCH($A147,'Prem Earn'!$B$5:$J$5,0)),0)</f>
        <v>156.25</v>
      </c>
      <c r="AF147" s="116">
        <f ca="1">IFERROR('Program Qtrly'!L$147*OFFSET('Prem Earn'!$A$5,MATCH($B$145,'Prem Earn'!$A$6:$A$12,0),MATCH($A147,'Prem Earn'!$B$5:$J$5,0)),0)</f>
        <v>218.75</v>
      </c>
      <c r="AG147" s="116">
        <f ca="1">IFERROR('Program Qtrly'!M$147*OFFSET('Prem Earn'!$A$5,MATCH($B$145,'Prem Earn'!$A$6:$A$12,0),MATCH($A147,'Prem Earn'!$B$5:$J$5,0)),0)</f>
        <v>218.75</v>
      </c>
      <c r="AH147" s="116">
        <f ca="1">IFERROR('Program Qtrly'!N$147*OFFSET('Prem Earn'!$A$5,MATCH($B$145,'Prem Earn'!$A$6:$A$12,0),MATCH($A147,'Prem Earn'!$B$5:$J$5,0)),0)</f>
        <v>218.75</v>
      </c>
      <c r="AI147" s="116">
        <f ca="1">IFERROR('Program Qtrly'!O$147*OFFSET('Prem Earn'!$A$5,MATCH($B$145,'Prem Earn'!$A$6:$A$12,0),MATCH($A147,'Prem Earn'!$B$5:$J$5,0)),0)</f>
        <v>218.75</v>
      </c>
      <c r="AJ147" s="116">
        <f ca="1">IFERROR('Program Qtrly'!P$147*OFFSET('Prem Earn'!$A$5,MATCH($B$145,'Prem Earn'!$A$6:$A$12,0),MATCH($A147,'Prem Earn'!$B$5:$J$5,0)),0)</f>
        <v>312.5</v>
      </c>
      <c r="AK147" s="116">
        <f ca="1">IFERROR('Program Qtrly'!Q$147*OFFSET('Prem Earn'!$A$5,MATCH($B$145,'Prem Earn'!$A$6:$A$12,0),MATCH($A147,'Prem Earn'!$B$5:$J$5,0)),0)</f>
        <v>312.5</v>
      </c>
      <c r="AL147" s="116">
        <f ca="1">IFERROR('Program Qtrly'!R$147*OFFSET('Prem Earn'!$A$5,MATCH($B$145,'Prem Earn'!$A$6:$A$12,0),MATCH($A147,'Prem Earn'!$B$5:$J$5,0)),0)</f>
        <v>312.5</v>
      </c>
      <c r="AM147" s="116">
        <f ca="1">IFERROR('Program Qtrly'!S$147*OFFSET('Prem Earn'!$A$5,MATCH($B$145,'Prem Earn'!$A$6:$A$12,0),MATCH($A147,'Prem Earn'!$B$5:$J$5,0)),0)</f>
        <v>312.5</v>
      </c>
      <c r="AN147" s="116">
        <f ca="1">IFERROR('Program Qtrly'!T$147*OFFSET('Prem Earn'!$A$5,MATCH($B$145,'Prem Earn'!$A$6:$A$12,0),MATCH($A147,'Prem Earn'!$B$5:$J$5,0)),0)</f>
        <v>468.75</v>
      </c>
      <c r="AO147" s="116">
        <f ca="1">IFERROR('Program Qtrly'!U$147*OFFSET('Prem Earn'!$A$5,MATCH($B$145,'Prem Earn'!$A$6:$A$12,0),MATCH($A147,'Prem Earn'!$B$5:$J$5,0)),0)</f>
        <v>468.75</v>
      </c>
      <c r="AP147" s="116">
        <f ca="1">IFERROR('Program Qtrly'!V$147*OFFSET('Prem Earn'!$A$5,MATCH($B$145,'Prem Earn'!$A$6:$A$12,0),MATCH($A147,'Prem Earn'!$B$5:$J$5,0)),0)</f>
        <v>468.75</v>
      </c>
      <c r="AQ147" s="116">
        <f ca="1">IFERROR('Program Qtrly'!W$147*OFFSET('Prem Earn'!$A$5,MATCH($B$145,'Prem Earn'!$A$6:$A$12,0),MATCH($A147,'Prem Earn'!$B$5:$J$5,0)),0)</f>
        <v>468.75</v>
      </c>
    </row>
    <row r="148" spans="1:43" ht="15" customHeight="1" x14ac:dyDescent="0.45">
      <c r="A148" s="63">
        <f t="shared" ref="A148:A155" si="114">A147+3</f>
        <v>6</v>
      </c>
      <c r="B148" s="116">
        <f ca="1">IFERROR('Program Qtrly'!D$155*OFFSET('Prem Earn'!$A$5,MATCH($B$145,'Prem Earn'!$A$6:$A$12,0),MATCH($A148,'Prem Earn'!$B$5:$J$5,0)),0)</f>
        <v>0</v>
      </c>
      <c r="C148" s="116">
        <f ca="1">IFERROR('Program Qtrly'!E$155*OFFSET('Prem Earn'!$A$5,MATCH($B$145,'Prem Earn'!$A$6:$A$12,0),MATCH($A148,'Prem Earn'!$B$5:$J$5,0)),0)</f>
        <v>0</v>
      </c>
      <c r="D148" s="116">
        <f ca="1">IFERROR('Program Qtrly'!F$155*OFFSET('Prem Earn'!$A$5,MATCH($B$145,'Prem Earn'!$A$6:$A$12,0),MATCH($A148,'Prem Earn'!$B$5:$J$5,0)),0)</f>
        <v>0</v>
      </c>
      <c r="E148" s="116">
        <f ca="1">IFERROR('Program Qtrly'!G$155*OFFSET('Prem Earn'!$A$5,MATCH($B$145,'Prem Earn'!$A$6:$A$12,0),MATCH($A148,'Prem Earn'!$B$5:$J$5,0)),0)</f>
        <v>0</v>
      </c>
      <c r="F148" s="116">
        <f ca="1">IFERROR('Program Qtrly'!H$155*OFFSET('Prem Earn'!$A$5,MATCH($B$145,'Prem Earn'!$A$6:$A$12,0),MATCH($A148,'Prem Earn'!$B$5:$J$5,0)),0)</f>
        <v>93.750000000000014</v>
      </c>
      <c r="G148" s="116">
        <f ca="1">IFERROR('Program Qtrly'!I$155*OFFSET('Prem Earn'!$A$5,MATCH($B$145,'Prem Earn'!$A$6:$A$12,0),MATCH($A148,'Prem Earn'!$B$5:$J$5,0)),0)</f>
        <v>93.750000000000014</v>
      </c>
      <c r="H148" s="116">
        <f ca="1">IFERROR('Program Qtrly'!J$155*OFFSET('Prem Earn'!$A$5,MATCH($B$145,'Prem Earn'!$A$6:$A$12,0),MATCH($A148,'Prem Earn'!$B$5:$J$5,0)),0)</f>
        <v>93.750000000000014</v>
      </c>
      <c r="I148" s="116">
        <f ca="1">IFERROR('Program Qtrly'!K$155*OFFSET('Prem Earn'!$A$5,MATCH($B$145,'Prem Earn'!$A$6:$A$12,0),MATCH($A148,'Prem Earn'!$B$5:$J$5,0)),0)</f>
        <v>93.750000000000014</v>
      </c>
      <c r="J148" s="116">
        <f ca="1">IFERROR('Program Qtrly'!L$155*OFFSET('Prem Earn'!$A$5,MATCH($B$145,'Prem Earn'!$A$6:$A$12,0),MATCH($A148,'Prem Earn'!$B$5:$J$5,0)),0)</f>
        <v>131.25000000000003</v>
      </c>
      <c r="K148" s="116">
        <f ca="1">IFERROR('Program Qtrly'!M$155*OFFSET('Prem Earn'!$A$5,MATCH($B$145,'Prem Earn'!$A$6:$A$12,0),MATCH($A148,'Prem Earn'!$B$5:$J$5,0)),0)</f>
        <v>131.25000000000003</v>
      </c>
      <c r="L148" s="116">
        <f ca="1">IFERROR('Program Qtrly'!N$155*OFFSET('Prem Earn'!$A$5,MATCH($B$145,'Prem Earn'!$A$6:$A$12,0),MATCH($A148,'Prem Earn'!$B$5:$J$5,0)),0)</f>
        <v>131.25000000000003</v>
      </c>
      <c r="M148" s="116">
        <f ca="1">IFERROR('Program Qtrly'!O$155*OFFSET('Prem Earn'!$A$5,MATCH($B$145,'Prem Earn'!$A$6:$A$12,0),MATCH($A148,'Prem Earn'!$B$5:$J$5,0)),0)</f>
        <v>131.25000000000003</v>
      </c>
      <c r="N148" s="116">
        <f ca="1">IFERROR('Program Qtrly'!P$155*OFFSET('Prem Earn'!$A$5,MATCH($B$145,'Prem Earn'!$A$6:$A$12,0),MATCH($A148,'Prem Earn'!$B$5:$J$5,0)),0)</f>
        <v>187.50000000000003</v>
      </c>
      <c r="O148" s="116">
        <f ca="1">IFERROR('Program Qtrly'!Q$155*OFFSET('Prem Earn'!$A$5,MATCH($B$145,'Prem Earn'!$A$6:$A$12,0),MATCH($A148,'Prem Earn'!$B$5:$J$5,0)),0)</f>
        <v>187.50000000000003</v>
      </c>
      <c r="P148" s="116">
        <f ca="1">IFERROR('Program Qtrly'!R$155*OFFSET('Prem Earn'!$A$5,MATCH($B$145,'Prem Earn'!$A$6:$A$12,0),MATCH($A148,'Prem Earn'!$B$5:$J$5,0)),0)</f>
        <v>187.50000000000003</v>
      </c>
      <c r="Q148" s="116">
        <f ca="1">IFERROR('Program Qtrly'!S$155*OFFSET('Prem Earn'!$A$5,MATCH($B$145,'Prem Earn'!$A$6:$A$12,0),MATCH($A148,'Prem Earn'!$B$5:$J$5,0)),0)</f>
        <v>187.50000000000003</v>
      </c>
      <c r="R148" s="116">
        <f ca="1">IFERROR('Program Qtrly'!T$155*OFFSET('Prem Earn'!$A$5,MATCH($B$145,'Prem Earn'!$A$6:$A$12,0),MATCH($A148,'Prem Earn'!$B$5:$J$5,0)),0)</f>
        <v>281.25000000000006</v>
      </c>
      <c r="S148" s="116">
        <f ca="1">IFERROR('Program Qtrly'!U$155*OFFSET('Prem Earn'!$A$5,MATCH($B$145,'Prem Earn'!$A$6:$A$12,0),MATCH($A148,'Prem Earn'!$B$5:$J$5,0)),0)</f>
        <v>281.25000000000006</v>
      </c>
      <c r="T148" s="116">
        <f ca="1">IFERROR('Program Qtrly'!V$155*OFFSET('Prem Earn'!$A$5,MATCH($B$145,'Prem Earn'!$A$6:$A$12,0),MATCH($A148,'Prem Earn'!$B$5:$J$5,0)),0)</f>
        <v>281.25000000000006</v>
      </c>
      <c r="U148" s="116">
        <f ca="1">IFERROR('Program Qtrly'!W$155*OFFSET('Prem Earn'!$A$5,MATCH($B$145,'Prem Earn'!$A$6:$A$12,0),MATCH($A148,'Prem Earn'!$B$5:$J$5,0)),0)</f>
        <v>281.25000000000006</v>
      </c>
      <c r="W148" s="63">
        <f t="shared" ref="W148:W155" si="115">W147+3</f>
        <v>6</v>
      </c>
      <c r="X148" s="116">
        <f ca="1">IFERROR('Program Qtrly'!D$147*OFFSET('Prem Earn'!$A$5,MATCH($B$145,'Prem Earn'!$A$6:$A$12,0),MATCH($A148,'Prem Earn'!$B$5:$J$5,0)),0)</f>
        <v>0</v>
      </c>
      <c r="Y148" s="116">
        <f ca="1">IFERROR('Program Qtrly'!E$147*OFFSET('Prem Earn'!$A$5,MATCH($B$145,'Prem Earn'!$A$6:$A$12,0),MATCH($A148,'Prem Earn'!$B$5:$J$5,0)),0)</f>
        <v>0</v>
      </c>
      <c r="Z148" s="116">
        <f ca="1">IFERROR('Program Qtrly'!F$147*OFFSET('Prem Earn'!$A$5,MATCH($B$145,'Prem Earn'!$A$6:$A$12,0),MATCH($A148,'Prem Earn'!$B$5:$J$5,0)),0)</f>
        <v>0</v>
      </c>
      <c r="AA148" s="116">
        <f ca="1">IFERROR('Program Qtrly'!G$147*OFFSET('Prem Earn'!$A$5,MATCH($B$145,'Prem Earn'!$A$6:$A$12,0),MATCH($A148,'Prem Earn'!$B$5:$J$5,0)),0)</f>
        <v>0</v>
      </c>
      <c r="AB148" s="116">
        <f ca="1">IFERROR('Program Qtrly'!H$147*OFFSET('Prem Earn'!$A$5,MATCH($B$145,'Prem Earn'!$A$6:$A$12,0),MATCH($A148,'Prem Earn'!$B$5:$J$5,0)),0)</f>
        <v>312.5</v>
      </c>
      <c r="AC148" s="116">
        <f ca="1">IFERROR('Program Qtrly'!I$147*OFFSET('Prem Earn'!$A$5,MATCH($B$145,'Prem Earn'!$A$6:$A$12,0),MATCH($A148,'Prem Earn'!$B$5:$J$5,0)),0)</f>
        <v>312.5</v>
      </c>
      <c r="AD148" s="116">
        <f ca="1">IFERROR('Program Qtrly'!J$147*OFFSET('Prem Earn'!$A$5,MATCH($B$145,'Prem Earn'!$A$6:$A$12,0),MATCH($A148,'Prem Earn'!$B$5:$J$5,0)),0)</f>
        <v>312.5</v>
      </c>
      <c r="AE148" s="116">
        <f ca="1">IFERROR('Program Qtrly'!K$147*OFFSET('Prem Earn'!$A$5,MATCH($B$145,'Prem Earn'!$A$6:$A$12,0),MATCH($A148,'Prem Earn'!$B$5:$J$5,0)),0)</f>
        <v>312.5</v>
      </c>
      <c r="AF148" s="116">
        <f ca="1">IFERROR('Program Qtrly'!L$147*OFFSET('Prem Earn'!$A$5,MATCH($B$145,'Prem Earn'!$A$6:$A$12,0),MATCH($A148,'Prem Earn'!$B$5:$J$5,0)),0)</f>
        <v>437.5</v>
      </c>
      <c r="AG148" s="116">
        <f ca="1">IFERROR('Program Qtrly'!M$147*OFFSET('Prem Earn'!$A$5,MATCH($B$145,'Prem Earn'!$A$6:$A$12,0),MATCH($A148,'Prem Earn'!$B$5:$J$5,0)),0)</f>
        <v>437.5</v>
      </c>
      <c r="AH148" s="116">
        <f ca="1">IFERROR('Program Qtrly'!N$147*OFFSET('Prem Earn'!$A$5,MATCH($B$145,'Prem Earn'!$A$6:$A$12,0),MATCH($A148,'Prem Earn'!$B$5:$J$5,0)),0)</f>
        <v>437.5</v>
      </c>
      <c r="AI148" s="116">
        <f ca="1">IFERROR('Program Qtrly'!O$147*OFFSET('Prem Earn'!$A$5,MATCH($B$145,'Prem Earn'!$A$6:$A$12,0),MATCH($A148,'Prem Earn'!$B$5:$J$5,0)),0)</f>
        <v>437.5</v>
      </c>
      <c r="AJ148" s="116">
        <f ca="1">IFERROR('Program Qtrly'!P$147*OFFSET('Prem Earn'!$A$5,MATCH($B$145,'Prem Earn'!$A$6:$A$12,0),MATCH($A148,'Prem Earn'!$B$5:$J$5,0)),0)</f>
        <v>625</v>
      </c>
      <c r="AK148" s="116">
        <f ca="1">IFERROR('Program Qtrly'!Q$147*OFFSET('Prem Earn'!$A$5,MATCH($B$145,'Prem Earn'!$A$6:$A$12,0),MATCH($A148,'Prem Earn'!$B$5:$J$5,0)),0)</f>
        <v>625</v>
      </c>
      <c r="AL148" s="116">
        <f ca="1">IFERROR('Program Qtrly'!R$147*OFFSET('Prem Earn'!$A$5,MATCH($B$145,'Prem Earn'!$A$6:$A$12,0),MATCH($A148,'Prem Earn'!$B$5:$J$5,0)),0)</f>
        <v>625</v>
      </c>
      <c r="AM148" s="116">
        <f ca="1">IFERROR('Program Qtrly'!S$147*OFFSET('Prem Earn'!$A$5,MATCH($B$145,'Prem Earn'!$A$6:$A$12,0),MATCH($A148,'Prem Earn'!$B$5:$J$5,0)),0)</f>
        <v>625</v>
      </c>
      <c r="AN148" s="116">
        <f ca="1">IFERROR('Program Qtrly'!T$147*OFFSET('Prem Earn'!$A$5,MATCH($B$145,'Prem Earn'!$A$6:$A$12,0),MATCH($A148,'Prem Earn'!$B$5:$J$5,0)),0)</f>
        <v>937.5</v>
      </c>
      <c r="AO148" s="116">
        <f ca="1">IFERROR('Program Qtrly'!U$147*OFFSET('Prem Earn'!$A$5,MATCH($B$145,'Prem Earn'!$A$6:$A$12,0),MATCH($A148,'Prem Earn'!$B$5:$J$5,0)),0)</f>
        <v>937.5</v>
      </c>
      <c r="AP148" s="116">
        <f ca="1">IFERROR('Program Qtrly'!V$147*OFFSET('Prem Earn'!$A$5,MATCH($B$145,'Prem Earn'!$A$6:$A$12,0),MATCH($A148,'Prem Earn'!$B$5:$J$5,0)),0)</f>
        <v>937.5</v>
      </c>
      <c r="AQ148" s="116">
        <f ca="1">IFERROR('Program Qtrly'!W$147*OFFSET('Prem Earn'!$A$5,MATCH($B$145,'Prem Earn'!$A$6:$A$12,0),MATCH($A148,'Prem Earn'!$B$5:$J$5,0)),0)</f>
        <v>937.5</v>
      </c>
    </row>
    <row r="149" spans="1:43" ht="15" customHeight="1" x14ac:dyDescent="0.45">
      <c r="A149" s="63">
        <f t="shared" si="114"/>
        <v>9</v>
      </c>
      <c r="B149" s="116">
        <f ca="1">IFERROR('Program Qtrly'!D$155*OFFSET('Prem Earn'!$A$5,MATCH($B$145,'Prem Earn'!$A$6:$A$12,0),MATCH($A149,'Prem Earn'!$B$5:$J$5,0)),0)</f>
        <v>0</v>
      </c>
      <c r="C149" s="116">
        <f ca="1">IFERROR('Program Qtrly'!E$155*OFFSET('Prem Earn'!$A$5,MATCH($B$145,'Prem Earn'!$A$6:$A$12,0),MATCH($A149,'Prem Earn'!$B$5:$J$5,0)),0)</f>
        <v>0</v>
      </c>
      <c r="D149" s="116">
        <f ca="1">IFERROR('Program Qtrly'!F$155*OFFSET('Prem Earn'!$A$5,MATCH($B$145,'Prem Earn'!$A$6:$A$12,0),MATCH($A149,'Prem Earn'!$B$5:$J$5,0)),0)</f>
        <v>0</v>
      </c>
      <c r="E149" s="116">
        <f ca="1">IFERROR('Program Qtrly'!G$155*OFFSET('Prem Earn'!$A$5,MATCH($B$145,'Prem Earn'!$A$6:$A$12,0),MATCH($A149,'Prem Earn'!$B$5:$J$5,0)),0)</f>
        <v>0</v>
      </c>
      <c r="F149" s="116">
        <f ca="1">IFERROR('Program Qtrly'!H$155*OFFSET('Prem Earn'!$A$5,MATCH($B$145,'Prem Earn'!$A$6:$A$12,0),MATCH($A149,'Prem Earn'!$B$5:$J$5,0)),0)</f>
        <v>93.750000000000014</v>
      </c>
      <c r="G149" s="116">
        <f ca="1">IFERROR('Program Qtrly'!I$155*OFFSET('Prem Earn'!$A$5,MATCH($B$145,'Prem Earn'!$A$6:$A$12,0),MATCH($A149,'Prem Earn'!$B$5:$J$5,0)),0)</f>
        <v>93.750000000000014</v>
      </c>
      <c r="H149" s="116">
        <f ca="1">IFERROR('Program Qtrly'!J$155*OFFSET('Prem Earn'!$A$5,MATCH($B$145,'Prem Earn'!$A$6:$A$12,0),MATCH($A149,'Prem Earn'!$B$5:$J$5,0)),0)</f>
        <v>93.750000000000014</v>
      </c>
      <c r="I149" s="116">
        <f ca="1">IFERROR('Program Qtrly'!K$155*OFFSET('Prem Earn'!$A$5,MATCH($B$145,'Prem Earn'!$A$6:$A$12,0),MATCH($A149,'Prem Earn'!$B$5:$J$5,0)),0)</f>
        <v>93.750000000000014</v>
      </c>
      <c r="J149" s="116">
        <f ca="1">IFERROR('Program Qtrly'!L$155*OFFSET('Prem Earn'!$A$5,MATCH($B$145,'Prem Earn'!$A$6:$A$12,0),MATCH($A149,'Prem Earn'!$B$5:$J$5,0)),0)</f>
        <v>131.25000000000003</v>
      </c>
      <c r="K149" s="116">
        <f ca="1">IFERROR('Program Qtrly'!M$155*OFFSET('Prem Earn'!$A$5,MATCH($B$145,'Prem Earn'!$A$6:$A$12,0),MATCH($A149,'Prem Earn'!$B$5:$J$5,0)),0)</f>
        <v>131.25000000000003</v>
      </c>
      <c r="L149" s="116">
        <f ca="1">IFERROR('Program Qtrly'!N$155*OFFSET('Prem Earn'!$A$5,MATCH($B$145,'Prem Earn'!$A$6:$A$12,0),MATCH($A149,'Prem Earn'!$B$5:$J$5,0)),0)</f>
        <v>131.25000000000003</v>
      </c>
      <c r="M149" s="116">
        <f ca="1">IFERROR('Program Qtrly'!O$155*OFFSET('Prem Earn'!$A$5,MATCH($B$145,'Prem Earn'!$A$6:$A$12,0),MATCH($A149,'Prem Earn'!$B$5:$J$5,0)),0)</f>
        <v>131.25000000000003</v>
      </c>
      <c r="N149" s="116">
        <f ca="1">IFERROR('Program Qtrly'!P$155*OFFSET('Prem Earn'!$A$5,MATCH($B$145,'Prem Earn'!$A$6:$A$12,0),MATCH($A149,'Prem Earn'!$B$5:$J$5,0)),0)</f>
        <v>187.50000000000003</v>
      </c>
      <c r="O149" s="116">
        <f ca="1">IFERROR('Program Qtrly'!Q$155*OFFSET('Prem Earn'!$A$5,MATCH($B$145,'Prem Earn'!$A$6:$A$12,0),MATCH($A149,'Prem Earn'!$B$5:$J$5,0)),0)</f>
        <v>187.50000000000003</v>
      </c>
      <c r="P149" s="116">
        <f ca="1">IFERROR('Program Qtrly'!R$155*OFFSET('Prem Earn'!$A$5,MATCH($B$145,'Prem Earn'!$A$6:$A$12,0),MATCH($A149,'Prem Earn'!$B$5:$J$5,0)),0)</f>
        <v>187.50000000000003</v>
      </c>
      <c r="Q149" s="116">
        <f ca="1">IFERROR('Program Qtrly'!S$155*OFFSET('Prem Earn'!$A$5,MATCH($B$145,'Prem Earn'!$A$6:$A$12,0),MATCH($A149,'Prem Earn'!$B$5:$J$5,0)),0)</f>
        <v>187.50000000000003</v>
      </c>
      <c r="R149" s="116">
        <f ca="1">IFERROR('Program Qtrly'!T$155*OFFSET('Prem Earn'!$A$5,MATCH($B$145,'Prem Earn'!$A$6:$A$12,0),MATCH($A149,'Prem Earn'!$B$5:$J$5,0)),0)</f>
        <v>281.25000000000006</v>
      </c>
      <c r="S149" s="116">
        <f ca="1">IFERROR('Program Qtrly'!U$155*OFFSET('Prem Earn'!$A$5,MATCH($B$145,'Prem Earn'!$A$6:$A$12,0),MATCH($A149,'Prem Earn'!$B$5:$J$5,0)),0)</f>
        <v>281.25000000000006</v>
      </c>
      <c r="T149" s="116">
        <f ca="1">IFERROR('Program Qtrly'!V$155*OFFSET('Prem Earn'!$A$5,MATCH($B$145,'Prem Earn'!$A$6:$A$12,0),MATCH($A149,'Prem Earn'!$B$5:$J$5,0)),0)</f>
        <v>281.25000000000006</v>
      </c>
      <c r="U149" s="116">
        <f ca="1">IFERROR('Program Qtrly'!W$155*OFFSET('Prem Earn'!$A$5,MATCH($B$145,'Prem Earn'!$A$6:$A$12,0),MATCH($A149,'Prem Earn'!$B$5:$J$5,0)),0)</f>
        <v>281.25000000000006</v>
      </c>
      <c r="W149" s="63">
        <f t="shared" si="115"/>
        <v>9</v>
      </c>
      <c r="X149" s="116">
        <f ca="1">IFERROR('Program Qtrly'!D$147*OFFSET('Prem Earn'!$A$5,MATCH($B$145,'Prem Earn'!$A$6:$A$12,0),MATCH($A149,'Prem Earn'!$B$5:$J$5,0)),0)</f>
        <v>0</v>
      </c>
      <c r="Y149" s="116">
        <f ca="1">IFERROR('Program Qtrly'!E$147*OFFSET('Prem Earn'!$A$5,MATCH($B$145,'Prem Earn'!$A$6:$A$12,0),MATCH($A149,'Prem Earn'!$B$5:$J$5,0)),0)</f>
        <v>0</v>
      </c>
      <c r="Z149" s="116">
        <f ca="1">IFERROR('Program Qtrly'!F$147*OFFSET('Prem Earn'!$A$5,MATCH($B$145,'Prem Earn'!$A$6:$A$12,0),MATCH($A149,'Prem Earn'!$B$5:$J$5,0)),0)</f>
        <v>0</v>
      </c>
      <c r="AA149" s="116">
        <f ca="1">IFERROR('Program Qtrly'!G$147*OFFSET('Prem Earn'!$A$5,MATCH($B$145,'Prem Earn'!$A$6:$A$12,0),MATCH($A149,'Prem Earn'!$B$5:$J$5,0)),0)</f>
        <v>0</v>
      </c>
      <c r="AB149" s="116">
        <f ca="1">IFERROR('Program Qtrly'!H$147*OFFSET('Prem Earn'!$A$5,MATCH($B$145,'Prem Earn'!$A$6:$A$12,0),MATCH($A149,'Prem Earn'!$B$5:$J$5,0)),0)</f>
        <v>312.5</v>
      </c>
      <c r="AC149" s="116">
        <f ca="1">IFERROR('Program Qtrly'!I$147*OFFSET('Prem Earn'!$A$5,MATCH($B$145,'Prem Earn'!$A$6:$A$12,0),MATCH($A149,'Prem Earn'!$B$5:$J$5,0)),0)</f>
        <v>312.5</v>
      </c>
      <c r="AD149" s="116">
        <f ca="1">IFERROR('Program Qtrly'!J$147*OFFSET('Prem Earn'!$A$5,MATCH($B$145,'Prem Earn'!$A$6:$A$12,0),MATCH($A149,'Prem Earn'!$B$5:$J$5,0)),0)</f>
        <v>312.5</v>
      </c>
      <c r="AE149" s="116">
        <f ca="1">IFERROR('Program Qtrly'!K$147*OFFSET('Prem Earn'!$A$5,MATCH($B$145,'Prem Earn'!$A$6:$A$12,0),MATCH($A149,'Prem Earn'!$B$5:$J$5,0)),0)</f>
        <v>312.5</v>
      </c>
      <c r="AF149" s="116">
        <f ca="1">IFERROR('Program Qtrly'!L$147*OFFSET('Prem Earn'!$A$5,MATCH($B$145,'Prem Earn'!$A$6:$A$12,0),MATCH($A149,'Prem Earn'!$B$5:$J$5,0)),0)</f>
        <v>437.5</v>
      </c>
      <c r="AG149" s="116">
        <f ca="1">IFERROR('Program Qtrly'!M$147*OFFSET('Prem Earn'!$A$5,MATCH($B$145,'Prem Earn'!$A$6:$A$12,0),MATCH($A149,'Prem Earn'!$B$5:$J$5,0)),0)</f>
        <v>437.5</v>
      </c>
      <c r="AH149" s="116">
        <f ca="1">IFERROR('Program Qtrly'!N$147*OFFSET('Prem Earn'!$A$5,MATCH($B$145,'Prem Earn'!$A$6:$A$12,0),MATCH($A149,'Prem Earn'!$B$5:$J$5,0)),0)</f>
        <v>437.5</v>
      </c>
      <c r="AI149" s="116">
        <f ca="1">IFERROR('Program Qtrly'!O$147*OFFSET('Prem Earn'!$A$5,MATCH($B$145,'Prem Earn'!$A$6:$A$12,0),MATCH($A149,'Prem Earn'!$B$5:$J$5,0)),0)</f>
        <v>437.5</v>
      </c>
      <c r="AJ149" s="116">
        <f ca="1">IFERROR('Program Qtrly'!P$147*OFFSET('Prem Earn'!$A$5,MATCH($B$145,'Prem Earn'!$A$6:$A$12,0),MATCH($A149,'Prem Earn'!$B$5:$J$5,0)),0)</f>
        <v>625</v>
      </c>
      <c r="AK149" s="116">
        <f ca="1">IFERROR('Program Qtrly'!Q$147*OFFSET('Prem Earn'!$A$5,MATCH($B$145,'Prem Earn'!$A$6:$A$12,0),MATCH($A149,'Prem Earn'!$B$5:$J$5,0)),0)</f>
        <v>625</v>
      </c>
      <c r="AL149" s="116">
        <f ca="1">IFERROR('Program Qtrly'!R$147*OFFSET('Prem Earn'!$A$5,MATCH($B$145,'Prem Earn'!$A$6:$A$12,0),MATCH($A149,'Prem Earn'!$B$5:$J$5,0)),0)</f>
        <v>625</v>
      </c>
      <c r="AM149" s="116">
        <f ca="1">IFERROR('Program Qtrly'!S$147*OFFSET('Prem Earn'!$A$5,MATCH($B$145,'Prem Earn'!$A$6:$A$12,0),MATCH($A149,'Prem Earn'!$B$5:$J$5,0)),0)</f>
        <v>625</v>
      </c>
      <c r="AN149" s="116">
        <f ca="1">IFERROR('Program Qtrly'!T$147*OFFSET('Prem Earn'!$A$5,MATCH($B$145,'Prem Earn'!$A$6:$A$12,0),MATCH($A149,'Prem Earn'!$B$5:$J$5,0)),0)</f>
        <v>937.5</v>
      </c>
      <c r="AO149" s="116">
        <f ca="1">IFERROR('Program Qtrly'!U$147*OFFSET('Prem Earn'!$A$5,MATCH($B$145,'Prem Earn'!$A$6:$A$12,0),MATCH($A149,'Prem Earn'!$B$5:$J$5,0)),0)</f>
        <v>937.5</v>
      </c>
      <c r="AP149" s="116">
        <f ca="1">IFERROR('Program Qtrly'!V$147*OFFSET('Prem Earn'!$A$5,MATCH($B$145,'Prem Earn'!$A$6:$A$12,0),MATCH($A149,'Prem Earn'!$B$5:$J$5,0)),0)</f>
        <v>937.5</v>
      </c>
      <c r="AQ149" s="116">
        <f ca="1">IFERROR('Program Qtrly'!W$147*OFFSET('Prem Earn'!$A$5,MATCH($B$145,'Prem Earn'!$A$6:$A$12,0),MATCH($A149,'Prem Earn'!$B$5:$J$5,0)),0)</f>
        <v>937.5</v>
      </c>
    </row>
    <row r="150" spans="1:43" ht="15" customHeight="1" x14ac:dyDescent="0.45">
      <c r="A150" s="63">
        <f t="shared" si="114"/>
        <v>12</v>
      </c>
      <c r="B150" s="116">
        <f ca="1">IFERROR('Program Qtrly'!D$155*OFFSET('Prem Earn'!$A$5,MATCH($B$145,'Prem Earn'!$A$6:$A$12,0),MATCH($A150,'Prem Earn'!$B$5:$J$5,0)),0)</f>
        <v>0</v>
      </c>
      <c r="C150" s="116">
        <f ca="1">IFERROR('Program Qtrly'!E$155*OFFSET('Prem Earn'!$A$5,MATCH($B$145,'Prem Earn'!$A$6:$A$12,0),MATCH($A150,'Prem Earn'!$B$5:$J$5,0)),0)</f>
        <v>0</v>
      </c>
      <c r="D150" s="116">
        <f ca="1">IFERROR('Program Qtrly'!F$155*OFFSET('Prem Earn'!$A$5,MATCH($B$145,'Prem Earn'!$A$6:$A$12,0),MATCH($A150,'Prem Earn'!$B$5:$J$5,0)),0)</f>
        <v>0</v>
      </c>
      <c r="E150" s="116">
        <f ca="1">IFERROR('Program Qtrly'!G$155*OFFSET('Prem Earn'!$A$5,MATCH($B$145,'Prem Earn'!$A$6:$A$12,0),MATCH($A150,'Prem Earn'!$B$5:$J$5,0)),0)</f>
        <v>0</v>
      </c>
      <c r="F150" s="116">
        <f ca="1">IFERROR('Program Qtrly'!H$155*OFFSET('Prem Earn'!$A$5,MATCH($B$145,'Prem Earn'!$A$6:$A$12,0),MATCH($A150,'Prem Earn'!$B$5:$J$5,0)),0)</f>
        <v>93.750000000000014</v>
      </c>
      <c r="G150" s="116">
        <f ca="1">IFERROR('Program Qtrly'!I$155*OFFSET('Prem Earn'!$A$5,MATCH($B$145,'Prem Earn'!$A$6:$A$12,0),MATCH($A150,'Prem Earn'!$B$5:$J$5,0)),0)</f>
        <v>93.750000000000014</v>
      </c>
      <c r="H150" s="116">
        <f ca="1">IFERROR('Program Qtrly'!J$155*OFFSET('Prem Earn'!$A$5,MATCH($B$145,'Prem Earn'!$A$6:$A$12,0),MATCH($A150,'Prem Earn'!$B$5:$J$5,0)),0)</f>
        <v>93.750000000000014</v>
      </c>
      <c r="I150" s="116">
        <f ca="1">IFERROR('Program Qtrly'!K$155*OFFSET('Prem Earn'!$A$5,MATCH($B$145,'Prem Earn'!$A$6:$A$12,0),MATCH($A150,'Prem Earn'!$B$5:$J$5,0)),0)</f>
        <v>93.750000000000014</v>
      </c>
      <c r="J150" s="116">
        <f ca="1">IFERROR('Program Qtrly'!L$155*OFFSET('Prem Earn'!$A$5,MATCH($B$145,'Prem Earn'!$A$6:$A$12,0),MATCH($A150,'Prem Earn'!$B$5:$J$5,0)),0)</f>
        <v>131.25000000000003</v>
      </c>
      <c r="K150" s="116">
        <f ca="1">IFERROR('Program Qtrly'!M$155*OFFSET('Prem Earn'!$A$5,MATCH($B$145,'Prem Earn'!$A$6:$A$12,0),MATCH($A150,'Prem Earn'!$B$5:$J$5,0)),0)</f>
        <v>131.25000000000003</v>
      </c>
      <c r="L150" s="116">
        <f ca="1">IFERROR('Program Qtrly'!N$155*OFFSET('Prem Earn'!$A$5,MATCH($B$145,'Prem Earn'!$A$6:$A$12,0),MATCH($A150,'Prem Earn'!$B$5:$J$5,0)),0)</f>
        <v>131.25000000000003</v>
      </c>
      <c r="M150" s="116">
        <f ca="1">IFERROR('Program Qtrly'!O$155*OFFSET('Prem Earn'!$A$5,MATCH($B$145,'Prem Earn'!$A$6:$A$12,0),MATCH($A150,'Prem Earn'!$B$5:$J$5,0)),0)</f>
        <v>131.25000000000003</v>
      </c>
      <c r="N150" s="116">
        <f ca="1">IFERROR('Program Qtrly'!P$155*OFFSET('Prem Earn'!$A$5,MATCH($B$145,'Prem Earn'!$A$6:$A$12,0),MATCH($A150,'Prem Earn'!$B$5:$J$5,0)),0)</f>
        <v>187.50000000000003</v>
      </c>
      <c r="O150" s="116">
        <f ca="1">IFERROR('Program Qtrly'!Q$155*OFFSET('Prem Earn'!$A$5,MATCH($B$145,'Prem Earn'!$A$6:$A$12,0),MATCH($A150,'Prem Earn'!$B$5:$J$5,0)),0)</f>
        <v>187.50000000000003</v>
      </c>
      <c r="P150" s="116">
        <f ca="1">IFERROR('Program Qtrly'!R$155*OFFSET('Prem Earn'!$A$5,MATCH($B$145,'Prem Earn'!$A$6:$A$12,0),MATCH($A150,'Prem Earn'!$B$5:$J$5,0)),0)</f>
        <v>187.50000000000003</v>
      </c>
      <c r="Q150" s="116">
        <f ca="1">IFERROR('Program Qtrly'!S$155*OFFSET('Prem Earn'!$A$5,MATCH($B$145,'Prem Earn'!$A$6:$A$12,0),MATCH($A150,'Prem Earn'!$B$5:$J$5,0)),0)</f>
        <v>187.50000000000003</v>
      </c>
      <c r="R150" s="116">
        <f ca="1">IFERROR('Program Qtrly'!T$155*OFFSET('Prem Earn'!$A$5,MATCH($B$145,'Prem Earn'!$A$6:$A$12,0),MATCH($A150,'Prem Earn'!$B$5:$J$5,0)),0)</f>
        <v>281.25000000000006</v>
      </c>
      <c r="S150" s="116">
        <f ca="1">IFERROR('Program Qtrly'!U$155*OFFSET('Prem Earn'!$A$5,MATCH($B$145,'Prem Earn'!$A$6:$A$12,0),MATCH($A150,'Prem Earn'!$B$5:$J$5,0)),0)</f>
        <v>281.25000000000006</v>
      </c>
      <c r="T150" s="116">
        <f ca="1">IFERROR('Program Qtrly'!V$155*OFFSET('Prem Earn'!$A$5,MATCH($B$145,'Prem Earn'!$A$6:$A$12,0),MATCH($A150,'Prem Earn'!$B$5:$J$5,0)),0)</f>
        <v>281.25000000000006</v>
      </c>
      <c r="U150" s="116">
        <f ca="1">IFERROR('Program Qtrly'!W$155*OFFSET('Prem Earn'!$A$5,MATCH($B$145,'Prem Earn'!$A$6:$A$12,0),MATCH($A150,'Prem Earn'!$B$5:$J$5,0)),0)</f>
        <v>281.25000000000006</v>
      </c>
      <c r="W150" s="63">
        <f t="shared" si="115"/>
        <v>12</v>
      </c>
      <c r="X150" s="116">
        <f ca="1">IFERROR('Program Qtrly'!D$147*OFFSET('Prem Earn'!$A$5,MATCH($B$145,'Prem Earn'!$A$6:$A$12,0),MATCH($A150,'Prem Earn'!$B$5:$J$5,0)),0)</f>
        <v>0</v>
      </c>
      <c r="Y150" s="116">
        <f ca="1">IFERROR('Program Qtrly'!E$147*OFFSET('Prem Earn'!$A$5,MATCH($B$145,'Prem Earn'!$A$6:$A$12,0),MATCH($A150,'Prem Earn'!$B$5:$J$5,0)),0)</f>
        <v>0</v>
      </c>
      <c r="Z150" s="116">
        <f ca="1">IFERROR('Program Qtrly'!F$147*OFFSET('Prem Earn'!$A$5,MATCH($B$145,'Prem Earn'!$A$6:$A$12,0),MATCH($A150,'Prem Earn'!$B$5:$J$5,0)),0)</f>
        <v>0</v>
      </c>
      <c r="AA150" s="116">
        <f ca="1">IFERROR('Program Qtrly'!G$147*OFFSET('Prem Earn'!$A$5,MATCH($B$145,'Prem Earn'!$A$6:$A$12,0),MATCH($A150,'Prem Earn'!$B$5:$J$5,0)),0)</f>
        <v>0</v>
      </c>
      <c r="AB150" s="116">
        <f ca="1">IFERROR('Program Qtrly'!H$147*OFFSET('Prem Earn'!$A$5,MATCH($B$145,'Prem Earn'!$A$6:$A$12,0),MATCH($A150,'Prem Earn'!$B$5:$J$5,0)),0)</f>
        <v>312.5</v>
      </c>
      <c r="AC150" s="116">
        <f ca="1">IFERROR('Program Qtrly'!I$147*OFFSET('Prem Earn'!$A$5,MATCH($B$145,'Prem Earn'!$A$6:$A$12,0),MATCH($A150,'Prem Earn'!$B$5:$J$5,0)),0)</f>
        <v>312.5</v>
      </c>
      <c r="AD150" s="116">
        <f ca="1">IFERROR('Program Qtrly'!J$147*OFFSET('Prem Earn'!$A$5,MATCH($B$145,'Prem Earn'!$A$6:$A$12,0),MATCH($A150,'Prem Earn'!$B$5:$J$5,0)),0)</f>
        <v>312.5</v>
      </c>
      <c r="AE150" s="116">
        <f ca="1">IFERROR('Program Qtrly'!K$147*OFFSET('Prem Earn'!$A$5,MATCH($B$145,'Prem Earn'!$A$6:$A$12,0),MATCH($A150,'Prem Earn'!$B$5:$J$5,0)),0)</f>
        <v>312.5</v>
      </c>
      <c r="AF150" s="116">
        <f ca="1">IFERROR('Program Qtrly'!L$147*OFFSET('Prem Earn'!$A$5,MATCH($B$145,'Prem Earn'!$A$6:$A$12,0),MATCH($A150,'Prem Earn'!$B$5:$J$5,0)),0)</f>
        <v>437.5</v>
      </c>
      <c r="AG150" s="116">
        <f ca="1">IFERROR('Program Qtrly'!M$147*OFFSET('Prem Earn'!$A$5,MATCH($B$145,'Prem Earn'!$A$6:$A$12,0),MATCH($A150,'Prem Earn'!$B$5:$J$5,0)),0)</f>
        <v>437.5</v>
      </c>
      <c r="AH150" s="116">
        <f ca="1">IFERROR('Program Qtrly'!N$147*OFFSET('Prem Earn'!$A$5,MATCH($B$145,'Prem Earn'!$A$6:$A$12,0),MATCH($A150,'Prem Earn'!$B$5:$J$5,0)),0)</f>
        <v>437.5</v>
      </c>
      <c r="AI150" s="116">
        <f ca="1">IFERROR('Program Qtrly'!O$147*OFFSET('Prem Earn'!$A$5,MATCH($B$145,'Prem Earn'!$A$6:$A$12,0),MATCH($A150,'Prem Earn'!$B$5:$J$5,0)),0)</f>
        <v>437.5</v>
      </c>
      <c r="AJ150" s="116">
        <f ca="1">IFERROR('Program Qtrly'!P$147*OFFSET('Prem Earn'!$A$5,MATCH($B$145,'Prem Earn'!$A$6:$A$12,0),MATCH($A150,'Prem Earn'!$B$5:$J$5,0)),0)</f>
        <v>625</v>
      </c>
      <c r="AK150" s="116">
        <f ca="1">IFERROR('Program Qtrly'!Q$147*OFFSET('Prem Earn'!$A$5,MATCH($B$145,'Prem Earn'!$A$6:$A$12,0),MATCH($A150,'Prem Earn'!$B$5:$J$5,0)),0)</f>
        <v>625</v>
      </c>
      <c r="AL150" s="116">
        <f ca="1">IFERROR('Program Qtrly'!R$147*OFFSET('Prem Earn'!$A$5,MATCH($B$145,'Prem Earn'!$A$6:$A$12,0),MATCH($A150,'Prem Earn'!$B$5:$J$5,0)),0)</f>
        <v>625</v>
      </c>
      <c r="AM150" s="116">
        <f ca="1">IFERROR('Program Qtrly'!S$147*OFFSET('Prem Earn'!$A$5,MATCH($B$145,'Prem Earn'!$A$6:$A$12,0),MATCH($A150,'Prem Earn'!$B$5:$J$5,0)),0)</f>
        <v>625</v>
      </c>
      <c r="AN150" s="116">
        <f ca="1">IFERROR('Program Qtrly'!T$147*OFFSET('Prem Earn'!$A$5,MATCH($B$145,'Prem Earn'!$A$6:$A$12,0),MATCH($A150,'Prem Earn'!$B$5:$J$5,0)),0)</f>
        <v>937.5</v>
      </c>
      <c r="AO150" s="116">
        <f ca="1">IFERROR('Program Qtrly'!U$147*OFFSET('Prem Earn'!$A$5,MATCH($B$145,'Prem Earn'!$A$6:$A$12,0),MATCH($A150,'Prem Earn'!$B$5:$J$5,0)),0)</f>
        <v>937.5</v>
      </c>
      <c r="AP150" s="116">
        <f ca="1">IFERROR('Program Qtrly'!V$147*OFFSET('Prem Earn'!$A$5,MATCH($B$145,'Prem Earn'!$A$6:$A$12,0),MATCH($A150,'Prem Earn'!$B$5:$J$5,0)),0)</f>
        <v>937.5</v>
      </c>
      <c r="AQ150" s="116">
        <f ca="1">IFERROR('Program Qtrly'!W$147*OFFSET('Prem Earn'!$A$5,MATCH($B$145,'Prem Earn'!$A$6:$A$12,0),MATCH($A150,'Prem Earn'!$B$5:$J$5,0)),0)</f>
        <v>937.5</v>
      </c>
    </row>
    <row r="151" spans="1:43" ht="15" customHeight="1" x14ac:dyDescent="0.45">
      <c r="A151" s="63">
        <f t="shared" si="114"/>
        <v>15</v>
      </c>
      <c r="B151" s="116">
        <f ca="1">IFERROR('Program Qtrly'!D$155*OFFSET('Prem Earn'!$A$5,MATCH($B$145,'Prem Earn'!$A$6:$A$12,0),MATCH($A151,'Prem Earn'!$B$5:$J$5,0)),0)</f>
        <v>0</v>
      </c>
      <c r="C151" s="116">
        <f ca="1">IFERROR('Program Qtrly'!E$155*OFFSET('Prem Earn'!$A$5,MATCH($B$145,'Prem Earn'!$A$6:$A$12,0),MATCH($A151,'Prem Earn'!$B$5:$J$5,0)),0)</f>
        <v>0</v>
      </c>
      <c r="D151" s="116">
        <f ca="1">IFERROR('Program Qtrly'!F$155*OFFSET('Prem Earn'!$A$5,MATCH($B$145,'Prem Earn'!$A$6:$A$12,0),MATCH($A151,'Prem Earn'!$B$5:$J$5,0)),0)</f>
        <v>0</v>
      </c>
      <c r="E151" s="116">
        <f ca="1">IFERROR('Program Qtrly'!G$155*OFFSET('Prem Earn'!$A$5,MATCH($B$145,'Prem Earn'!$A$6:$A$12,0),MATCH($A151,'Prem Earn'!$B$5:$J$5,0)),0)</f>
        <v>0</v>
      </c>
      <c r="F151" s="116">
        <f ca="1">IFERROR('Program Qtrly'!H$155*OFFSET('Prem Earn'!$A$5,MATCH($B$145,'Prem Earn'!$A$6:$A$12,0),MATCH($A151,'Prem Earn'!$B$5:$J$5,0)),0)</f>
        <v>46.875000000000007</v>
      </c>
      <c r="G151" s="116">
        <f ca="1">IFERROR('Program Qtrly'!I$155*OFFSET('Prem Earn'!$A$5,MATCH($B$145,'Prem Earn'!$A$6:$A$12,0),MATCH($A151,'Prem Earn'!$B$5:$J$5,0)),0)</f>
        <v>46.875000000000007</v>
      </c>
      <c r="H151" s="116">
        <f ca="1">IFERROR('Program Qtrly'!J$155*OFFSET('Prem Earn'!$A$5,MATCH($B$145,'Prem Earn'!$A$6:$A$12,0),MATCH($A151,'Prem Earn'!$B$5:$J$5,0)),0)</f>
        <v>46.875000000000007</v>
      </c>
      <c r="I151" s="116">
        <f ca="1">IFERROR('Program Qtrly'!K$155*OFFSET('Prem Earn'!$A$5,MATCH($B$145,'Prem Earn'!$A$6:$A$12,0),MATCH($A151,'Prem Earn'!$B$5:$J$5,0)),0)</f>
        <v>46.875000000000007</v>
      </c>
      <c r="J151" s="116">
        <f ca="1">IFERROR('Program Qtrly'!L$155*OFFSET('Prem Earn'!$A$5,MATCH($B$145,'Prem Earn'!$A$6:$A$12,0),MATCH($A151,'Prem Earn'!$B$5:$J$5,0)),0)</f>
        <v>65.625000000000014</v>
      </c>
      <c r="K151" s="116">
        <f ca="1">IFERROR('Program Qtrly'!M$155*OFFSET('Prem Earn'!$A$5,MATCH($B$145,'Prem Earn'!$A$6:$A$12,0),MATCH($A151,'Prem Earn'!$B$5:$J$5,0)),0)</f>
        <v>65.625000000000014</v>
      </c>
      <c r="L151" s="116">
        <f ca="1">IFERROR('Program Qtrly'!N$155*OFFSET('Prem Earn'!$A$5,MATCH($B$145,'Prem Earn'!$A$6:$A$12,0),MATCH($A151,'Prem Earn'!$B$5:$J$5,0)),0)</f>
        <v>65.625000000000014</v>
      </c>
      <c r="M151" s="116">
        <f ca="1">IFERROR('Program Qtrly'!O$155*OFFSET('Prem Earn'!$A$5,MATCH($B$145,'Prem Earn'!$A$6:$A$12,0),MATCH($A151,'Prem Earn'!$B$5:$J$5,0)),0)</f>
        <v>65.625000000000014</v>
      </c>
      <c r="N151" s="116">
        <f ca="1">IFERROR('Program Qtrly'!P$155*OFFSET('Prem Earn'!$A$5,MATCH($B$145,'Prem Earn'!$A$6:$A$12,0),MATCH($A151,'Prem Earn'!$B$5:$J$5,0)),0)</f>
        <v>93.750000000000014</v>
      </c>
      <c r="O151" s="116">
        <f ca="1">IFERROR('Program Qtrly'!Q$155*OFFSET('Prem Earn'!$A$5,MATCH($B$145,'Prem Earn'!$A$6:$A$12,0),MATCH($A151,'Prem Earn'!$B$5:$J$5,0)),0)</f>
        <v>93.750000000000014</v>
      </c>
      <c r="P151" s="116">
        <f ca="1">IFERROR('Program Qtrly'!R$155*OFFSET('Prem Earn'!$A$5,MATCH($B$145,'Prem Earn'!$A$6:$A$12,0),MATCH($A151,'Prem Earn'!$B$5:$J$5,0)),0)</f>
        <v>93.750000000000014</v>
      </c>
      <c r="Q151" s="116">
        <f ca="1">IFERROR('Program Qtrly'!S$155*OFFSET('Prem Earn'!$A$5,MATCH($B$145,'Prem Earn'!$A$6:$A$12,0),MATCH($A151,'Prem Earn'!$B$5:$J$5,0)),0)</f>
        <v>93.750000000000014</v>
      </c>
      <c r="R151" s="116">
        <f ca="1">IFERROR('Program Qtrly'!T$155*OFFSET('Prem Earn'!$A$5,MATCH($B$145,'Prem Earn'!$A$6:$A$12,0),MATCH($A151,'Prem Earn'!$B$5:$J$5,0)),0)</f>
        <v>140.62500000000003</v>
      </c>
      <c r="S151" s="116">
        <f ca="1">IFERROR('Program Qtrly'!U$155*OFFSET('Prem Earn'!$A$5,MATCH($B$145,'Prem Earn'!$A$6:$A$12,0),MATCH($A151,'Prem Earn'!$B$5:$J$5,0)),0)</f>
        <v>140.62500000000003</v>
      </c>
      <c r="T151" s="116">
        <f ca="1">IFERROR('Program Qtrly'!V$155*OFFSET('Prem Earn'!$A$5,MATCH($B$145,'Prem Earn'!$A$6:$A$12,0),MATCH($A151,'Prem Earn'!$B$5:$J$5,0)),0)</f>
        <v>140.62500000000003</v>
      </c>
      <c r="U151" s="116">
        <f ca="1">IFERROR('Program Qtrly'!W$155*OFFSET('Prem Earn'!$A$5,MATCH($B$145,'Prem Earn'!$A$6:$A$12,0),MATCH($A151,'Prem Earn'!$B$5:$J$5,0)),0)</f>
        <v>140.62500000000003</v>
      </c>
      <c r="W151" s="63">
        <f t="shared" si="115"/>
        <v>15</v>
      </c>
      <c r="X151" s="116">
        <f ca="1">IFERROR('Program Qtrly'!D$147*OFFSET('Prem Earn'!$A$5,MATCH($B$145,'Prem Earn'!$A$6:$A$12,0),MATCH($A151,'Prem Earn'!$B$5:$J$5,0)),0)</f>
        <v>0</v>
      </c>
      <c r="Y151" s="116">
        <f ca="1">IFERROR('Program Qtrly'!E$147*OFFSET('Prem Earn'!$A$5,MATCH($B$145,'Prem Earn'!$A$6:$A$12,0),MATCH($A151,'Prem Earn'!$B$5:$J$5,0)),0)</f>
        <v>0</v>
      </c>
      <c r="Z151" s="116">
        <f ca="1">IFERROR('Program Qtrly'!F$147*OFFSET('Prem Earn'!$A$5,MATCH($B$145,'Prem Earn'!$A$6:$A$12,0),MATCH($A151,'Prem Earn'!$B$5:$J$5,0)),0)</f>
        <v>0</v>
      </c>
      <c r="AA151" s="116">
        <f ca="1">IFERROR('Program Qtrly'!G$147*OFFSET('Prem Earn'!$A$5,MATCH($B$145,'Prem Earn'!$A$6:$A$12,0),MATCH($A151,'Prem Earn'!$B$5:$J$5,0)),0)</f>
        <v>0</v>
      </c>
      <c r="AB151" s="116">
        <f ca="1">IFERROR('Program Qtrly'!H$147*OFFSET('Prem Earn'!$A$5,MATCH($B$145,'Prem Earn'!$A$6:$A$12,0),MATCH($A151,'Prem Earn'!$B$5:$J$5,0)),0)</f>
        <v>156.25</v>
      </c>
      <c r="AC151" s="116">
        <f ca="1">IFERROR('Program Qtrly'!I$147*OFFSET('Prem Earn'!$A$5,MATCH($B$145,'Prem Earn'!$A$6:$A$12,0),MATCH($A151,'Prem Earn'!$B$5:$J$5,0)),0)</f>
        <v>156.25</v>
      </c>
      <c r="AD151" s="116">
        <f ca="1">IFERROR('Program Qtrly'!J$147*OFFSET('Prem Earn'!$A$5,MATCH($B$145,'Prem Earn'!$A$6:$A$12,0),MATCH($A151,'Prem Earn'!$B$5:$J$5,0)),0)</f>
        <v>156.25</v>
      </c>
      <c r="AE151" s="116">
        <f ca="1">IFERROR('Program Qtrly'!K$147*OFFSET('Prem Earn'!$A$5,MATCH($B$145,'Prem Earn'!$A$6:$A$12,0),MATCH($A151,'Prem Earn'!$B$5:$J$5,0)),0)</f>
        <v>156.25</v>
      </c>
      <c r="AF151" s="116">
        <f ca="1">IFERROR('Program Qtrly'!L$147*OFFSET('Prem Earn'!$A$5,MATCH($B$145,'Prem Earn'!$A$6:$A$12,0),MATCH($A151,'Prem Earn'!$B$5:$J$5,0)),0)</f>
        <v>218.75</v>
      </c>
      <c r="AG151" s="116">
        <f ca="1">IFERROR('Program Qtrly'!M$147*OFFSET('Prem Earn'!$A$5,MATCH($B$145,'Prem Earn'!$A$6:$A$12,0),MATCH($A151,'Prem Earn'!$B$5:$J$5,0)),0)</f>
        <v>218.75</v>
      </c>
      <c r="AH151" s="116">
        <f ca="1">IFERROR('Program Qtrly'!N$147*OFFSET('Prem Earn'!$A$5,MATCH($B$145,'Prem Earn'!$A$6:$A$12,0),MATCH($A151,'Prem Earn'!$B$5:$J$5,0)),0)</f>
        <v>218.75</v>
      </c>
      <c r="AI151" s="116">
        <f ca="1">IFERROR('Program Qtrly'!O$147*OFFSET('Prem Earn'!$A$5,MATCH($B$145,'Prem Earn'!$A$6:$A$12,0),MATCH($A151,'Prem Earn'!$B$5:$J$5,0)),0)</f>
        <v>218.75</v>
      </c>
      <c r="AJ151" s="116">
        <f ca="1">IFERROR('Program Qtrly'!P$147*OFFSET('Prem Earn'!$A$5,MATCH($B$145,'Prem Earn'!$A$6:$A$12,0),MATCH($A151,'Prem Earn'!$B$5:$J$5,0)),0)</f>
        <v>312.5</v>
      </c>
      <c r="AK151" s="116">
        <f ca="1">IFERROR('Program Qtrly'!Q$147*OFFSET('Prem Earn'!$A$5,MATCH($B$145,'Prem Earn'!$A$6:$A$12,0),MATCH($A151,'Prem Earn'!$B$5:$J$5,0)),0)</f>
        <v>312.5</v>
      </c>
      <c r="AL151" s="116">
        <f ca="1">IFERROR('Program Qtrly'!R$147*OFFSET('Prem Earn'!$A$5,MATCH($B$145,'Prem Earn'!$A$6:$A$12,0),MATCH($A151,'Prem Earn'!$B$5:$J$5,0)),0)</f>
        <v>312.5</v>
      </c>
      <c r="AM151" s="116">
        <f ca="1">IFERROR('Program Qtrly'!S$147*OFFSET('Prem Earn'!$A$5,MATCH($B$145,'Prem Earn'!$A$6:$A$12,0),MATCH($A151,'Prem Earn'!$B$5:$J$5,0)),0)</f>
        <v>312.5</v>
      </c>
      <c r="AN151" s="116">
        <f ca="1">IFERROR('Program Qtrly'!T$147*OFFSET('Prem Earn'!$A$5,MATCH($B$145,'Prem Earn'!$A$6:$A$12,0),MATCH($A151,'Prem Earn'!$B$5:$J$5,0)),0)</f>
        <v>468.75</v>
      </c>
      <c r="AO151" s="116">
        <f ca="1">IFERROR('Program Qtrly'!U$147*OFFSET('Prem Earn'!$A$5,MATCH($B$145,'Prem Earn'!$A$6:$A$12,0),MATCH($A151,'Prem Earn'!$B$5:$J$5,0)),0)</f>
        <v>468.75</v>
      </c>
      <c r="AP151" s="116">
        <f ca="1">IFERROR('Program Qtrly'!V$147*OFFSET('Prem Earn'!$A$5,MATCH($B$145,'Prem Earn'!$A$6:$A$12,0),MATCH($A151,'Prem Earn'!$B$5:$J$5,0)),0)</f>
        <v>468.75</v>
      </c>
      <c r="AQ151" s="116">
        <f ca="1">IFERROR('Program Qtrly'!W$147*OFFSET('Prem Earn'!$A$5,MATCH($B$145,'Prem Earn'!$A$6:$A$12,0),MATCH($A151,'Prem Earn'!$B$5:$J$5,0)),0)</f>
        <v>468.75</v>
      </c>
    </row>
    <row r="152" spans="1:43" ht="15" customHeight="1" x14ac:dyDescent="0.45">
      <c r="A152" s="63">
        <f t="shared" si="114"/>
        <v>18</v>
      </c>
      <c r="B152" s="116">
        <f ca="1">IFERROR('Program Qtrly'!D$155*OFFSET('Prem Earn'!$A$5,MATCH($B$145,'Prem Earn'!$A$6:$A$12,0),MATCH($A152,'Prem Earn'!$B$5:$J$5,0)),0)</f>
        <v>0</v>
      </c>
      <c r="C152" s="116">
        <f ca="1">IFERROR('Program Qtrly'!E$155*OFFSET('Prem Earn'!$A$5,MATCH($B$145,'Prem Earn'!$A$6:$A$12,0),MATCH($A152,'Prem Earn'!$B$5:$J$5,0)),0)</f>
        <v>0</v>
      </c>
      <c r="D152" s="116">
        <f ca="1">IFERROR('Program Qtrly'!F$155*OFFSET('Prem Earn'!$A$5,MATCH($B$145,'Prem Earn'!$A$6:$A$12,0),MATCH($A152,'Prem Earn'!$B$5:$J$5,0)),0)</f>
        <v>0</v>
      </c>
      <c r="E152" s="116">
        <f ca="1">IFERROR('Program Qtrly'!G$155*OFFSET('Prem Earn'!$A$5,MATCH($B$145,'Prem Earn'!$A$6:$A$12,0),MATCH($A152,'Prem Earn'!$B$5:$J$5,0)),0)</f>
        <v>0</v>
      </c>
      <c r="F152" s="116">
        <f ca="1">IFERROR('Program Qtrly'!H$155*OFFSET('Prem Earn'!$A$5,MATCH($B$145,'Prem Earn'!$A$6:$A$12,0),MATCH($A152,'Prem Earn'!$B$5:$J$5,0)),0)</f>
        <v>0</v>
      </c>
      <c r="G152" s="116">
        <f ca="1">IFERROR('Program Qtrly'!I$155*OFFSET('Prem Earn'!$A$5,MATCH($B$145,'Prem Earn'!$A$6:$A$12,0),MATCH($A152,'Prem Earn'!$B$5:$J$5,0)),0)</f>
        <v>0</v>
      </c>
      <c r="H152" s="116">
        <f ca="1">IFERROR('Program Qtrly'!J$155*OFFSET('Prem Earn'!$A$5,MATCH($B$145,'Prem Earn'!$A$6:$A$12,0),MATCH($A152,'Prem Earn'!$B$5:$J$5,0)),0)</f>
        <v>0</v>
      </c>
      <c r="I152" s="116">
        <f ca="1">IFERROR('Program Qtrly'!K$155*OFFSET('Prem Earn'!$A$5,MATCH($B$145,'Prem Earn'!$A$6:$A$12,0),MATCH($A152,'Prem Earn'!$B$5:$J$5,0)),0)</f>
        <v>0</v>
      </c>
      <c r="J152" s="116">
        <f ca="1">IFERROR('Program Qtrly'!L$155*OFFSET('Prem Earn'!$A$5,MATCH($B$145,'Prem Earn'!$A$6:$A$12,0),MATCH($A152,'Prem Earn'!$B$5:$J$5,0)),0)</f>
        <v>0</v>
      </c>
      <c r="K152" s="116">
        <f ca="1">IFERROR('Program Qtrly'!M$155*OFFSET('Prem Earn'!$A$5,MATCH($B$145,'Prem Earn'!$A$6:$A$12,0),MATCH($A152,'Prem Earn'!$B$5:$J$5,0)),0)</f>
        <v>0</v>
      </c>
      <c r="L152" s="116">
        <f ca="1">IFERROR('Program Qtrly'!N$155*OFFSET('Prem Earn'!$A$5,MATCH($B$145,'Prem Earn'!$A$6:$A$12,0),MATCH($A152,'Prem Earn'!$B$5:$J$5,0)),0)</f>
        <v>0</v>
      </c>
      <c r="M152" s="116">
        <f ca="1">IFERROR('Program Qtrly'!O$155*OFFSET('Prem Earn'!$A$5,MATCH($B$145,'Prem Earn'!$A$6:$A$12,0),MATCH($A152,'Prem Earn'!$B$5:$J$5,0)),0)</f>
        <v>0</v>
      </c>
      <c r="N152" s="116">
        <f ca="1">IFERROR('Program Qtrly'!P$155*OFFSET('Prem Earn'!$A$5,MATCH($B$145,'Prem Earn'!$A$6:$A$12,0),MATCH($A152,'Prem Earn'!$B$5:$J$5,0)),0)</f>
        <v>0</v>
      </c>
      <c r="O152" s="116">
        <f ca="1">IFERROR('Program Qtrly'!Q$155*OFFSET('Prem Earn'!$A$5,MATCH($B$145,'Prem Earn'!$A$6:$A$12,0),MATCH($A152,'Prem Earn'!$B$5:$J$5,0)),0)</f>
        <v>0</v>
      </c>
      <c r="P152" s="116">
        <f ca="1">IFERROR('Program Qtrly'!R$155*OFFSET('Prem Earn'!$A$5,MATCH($B$145,'Prem Earn'!$A$6:$A$12,0),MATCH($A152,'Prem Earn'!$B$5:$J$5,0)),0)</f>
        <v>0</v>
      </c>
      <c r="Q152" s="116">
        <f ca="1">IFERROR('Program Qtrly'!S$155*OFFSET('Prem Earn'!$A$5,MATCH($B$145,'Prem Earn'!$A$6:$A$12,0),MATCH($A152,'Prem Earn'!$B$5:$J$5,0)),0)</f>
        <v>0</v>
      </c>
      <c r="R152" s="116">
        <f ca="1">IFERROR('Program Qtrly'!T$155*OFFSET('Prem Earn'!$A$5,MATCH($B$145,'Prem Earn'!$A$6:$A$12,0),MATCH($A152,'Prem Earn'!$B$5:$J$5,0)),0)</f>
        <v>0</v>
      </c>
      <c r="S152" s="116">
        <f ca="1">IFERROR('Program Qtrly'!U$155*OFFSET('Prem Earn'!$A$5,MATCH($B$145,'Prem Earn'!$A$6:$A$12,0),MATCH($A152,'Prem Earn'!$B$5:$J$5,0)),0)</f>
        <v>0</v>
      </c>
      <c r="T152" s="116">
        <f ca="1">IFERROR('Program Qtrly'!V$155*OFFSET('Prem Earn'!$A$5,MATCH($B$145,'Prem Earn'!$A$6:$A$12,0),MATCH($A152,'Prem Earn'!$B$5:$J$5,0)),0)</f>
        <v>0</v>
      </c>
      <c r="U152" s="116">
        <f ca="1">IFERROR('Program Qtrly'!W$155*OFFSET('Prem Earn'!$A$5,MATCH($B$145,'Prem Earn'!$A$6:$A$12,0),MATCH($A152,'Prem Earn'!$B$5:$J$5,0)),0)</f>
        <v>0</v>
      </c>
      <c r="W152" s="63">
        <f t="shared" si="115"/>
        <v>18</v>
      </c>
      <c r="X152" s="116">
        <f ca="1">IFERROR('Program Qtrly'!D$147*OFFSET('Prem Earn'!$A$5,MATCH($B$145,'Prem Earn'!$A$6:$A$12,0),MATCH($A152,'Prem Earn'!$B$5:$J$5,0)),0)</f>
        <v>0</v>
      </c>
      <c r="Y152" s="116">
        <f ca="1">IFERROR('Program Qtrly'!E$147*OFFSET('Prem Earn'!$A$5,MATCH($B$145,'Prem Earn'!$A$6:$A$12,0),MATCH($A152,'Prem Earn'!$B$5:$J$5,0)),0)</f>
        <v>0</v>
      </c>
      <c r="Z152" s="116">
        <f ca="1">IFERROR('Program Qtrly'!F$147*OFFSET('Prem Earn'!$A$5,MATCH($B$145,'Prem Earn'!$A$6:$A$12,0),MATCH($A152,'Prem Earn'!$B$5:$J$5,0)),0)</f>
        <v>0</v>
      </c>
      <c r="AA152" s="116">
        <f ca="1">IFERROR('Program Qtrly'!G$147*OFFSET('Prem Earn'!$A$5,MATCH($B$145,'Prem Earn'!$A$6:$A$12,0),MATCH($A152,'Prem Earn'!$B$5:$J$5,0)),0)</f>
        <v>0</v>
      </c>
      <c r="AB152" s="116">
        <f ca="1">IFERROR('Program Qtrly'!H$147*OFFSET('Prem Earn'!$A$5,MATCH($B$145,'Prem Earn'!$A$6:$A$12,0),MATCH($A152,'Prem Earn'!$B$5:$J$5,0)),0)</f>
        <v>0</v>
      </c>
      <c r="AC152" s="116">
        <f ca="1">IFERROR('Program Qtrly'!I$147*OFFSET('Prem Earn'!$A$5,MATCH($B$145,'Prem Earn'!$A$6:$A$12,0),MATCH($A152,'Prem Earn'!$B$5:$J$5,0)),0)</f>
        <v>0</v>
      </c>
      <c r="AD152" s="116">
        <f ca="1">IFERROR('Program Qtrly'!J$147*OFFSET('Prem Earn'!$A$5,MATCH($B$145,'Prem Earn'!$A$6:$A$12,0),MATCH($A152,'Prem Earn'!$B$5:$J$5,0)),0)</f>
        <v>0</v>
      </c>
      <c r="AE152" s="116">
        <f ca="1">IFERROR('Program Qtrly'!K$147*OFFSET('Prem Earn'!$A$5,MATCH($B$145,'Prem Earn'!$A$6:$A$12,0),MATCH($A152,'Prem Earn'!$B$5:$J$5,0)),0)</f>
        <v>0</v>
      </c>
      <c r="AF152" s="116">
        <f ca="1">IFERROR('Program Qtrly'!L$147*OFFSET('Prem Earn'!$A$5,MATCH($B$145,'Prem Earn'!$A$6:$A$12,0),MATCH($A152,'Prem Earn'!$B$5:$J$5,0)),0)</f>
        <v>0</v>
      </c>
      <c r="AG152" s="116">
        <f ca="1">IFERROR('Program Qtrly'!M$147*OFFSET('Prem Earn'!$A$5,MATCH($B$145,'Prem Earn'!$A$6:$A$12,0),MATCH($A152,'Prem Earn'!$B$5:$J$5,0)),0)</f>
        <v>0</v>
      </c>
      <c r="AH152" s="116">
        <f ca="1">IFERROR('Program Qtrly'!N$147*OFFSET('Prem Earn'!$A$5,MATCH($B$145,'Prem Earn'!$A$6:$A$12,0),MATCH($A152,'Prem Earn'!$B$5:$J$5,0)),0)</f>
        <v>0</v>
      </c>
      <c r="AI152" s="116">
        <f ca="1">IFERROR('Program Qtrly'!O$147*OFFSET('Prem Earn'!$A$5,MATCH($B$145,'Prem Earn'!$A$6:$A$12,0),MATCH($A152,'Prem Earn'!$B$5:$J$5,0)),0)</f>
        <v>0</v>
      </c>
      <c r="AJ152" s="116">
        <f ca="1">IFERROR('Program Qtrly'!P$147*OFFSET('Prem Earn'!$A$5,MATCH($B$145,'Prem Earn'!$A$6:$A$12,0),MATCH($A152,'Prem Earn'!$B$5:$J$5,0)),0)</f>
        <v>0</v>
      </c>
      <c r="AK152" s="116">
        <f ca="1">IFERROR('Program Qtrly'!Q$147*OFFSET('Prem Earn'!$A$5,MATCH($B$145,'Prem Earn'!$A$6:$A$12,0),MATCH($A152,'Prem Earn'!$B$5:$J$5,0)),0)</f>
        <v>0</v>
      </c>
      <c r="AL152" s="116">
        <f ca="1">IFERROR('Program Qtrly'!R$147*OFFSET('Prem Earn'!$A$5,MATCH($B$145,'Prem Earn'!$A$6:$A$12,0),MATCH($A152,'Prem Earn'!$B$5:$J$5,0)),0)</f>
        <v>0</v>
      </c>
      <c r="AM152" s="116">
        <f ca="1">IFERROR('Program Qtrly'!S$147*OFFSET('Prem Earn'!$A$5,MATCH($B$145,'Prem Earn'!$A$6:$A$12,0),MATCH($A152,'Prem Earn'!$B$5:$J$5,0)),0)</f>
        <v>0</v>
      </c>
      <c r="AN152" s="116">
        <f ca="1">IFERROR('Program Qtrly'!T$147*OFFSET('Prem Earn'!$A$5,MATCH($B$145,'Prem Earn'!$A$6:$A$12,0),MATCH($A152,'Prem Earn'!$B$5:$J$5,0)),0)</f>
        <v>0</v>
      </c>
      <c r="AO152" s="116">
        <f ca="1">IFERROR('Program Qtrly'!U$147*OFFSET('Prem Earn'!$A$5,MATCH($B$145,'Prem Earn'!$A$6:$A$12,0),MATCH($A152,'Prem Earn'!$B$5:$J$5,0)),0)</f>
        <v>0</v>
      </c>
      <c r="AP152" s="116">
        <f ca="1">IFERROR('Program Qtrly'!V$147*OFFSET('Prem Earn'!$A$5,MATCH($B$145,'Prem Earn'!$A$6:$A$12,0),MATCH($A152,'Prem Earn'!$B$5:$J$5,0)),0)</f>
        <v>0</v>
      </c>
      <c r="AQ152" s="116">
        <f ca="1">IFERROR('Program Qtrly'!W$147*OFFSET('Prem Earn'!$A$5,MATCH($B$145,'Prem Earn'!$A$6:$A$12,0),MATCH($A152,'Prem Earn'!$B$5:$J$5,0)),0)</f>
        <v>0</v>
      </c>
    </row>
    <row r="153" spans="1:43" ht="15" customHeight="1" x14ac:dyDescent="0.45">
      <c r="A153" s="63">
        <f t="shared" si="114"/>
        <v>21</v>
      </c>
      <c r="B153" s="116">
        <f ca="1">IFERROR('Program Qtrly'!D$155*OFFSET('Prem Earn'!$A$5,MATCH($B$145,'Prem Earn'!$A$6:$A$12,0),MATCH($A153,'Prem Earn'!$B$5:$J$5,0)),0)</f>
        <v>0</v>
      </c>
      <c r="C153" s="116">
        <f ca="1">IFERROR('Program Qtrly'!E$155*OFFSET('Prem Earn'!$A$5,MATCH($B$145,'Prem Earn'!$A$6:$A$12,0),MATCH($A153,'Prem Earn'!$B$5:$J$5,0)),0)</f>
        <v>0</v>
      </c>
      <c r="D153" s="116">
        <f ca="1">IFERROR('Program Qtrly'!F$155*OFFSET('Prem Earn'!$A$5,MATCH($B$145,'Prem Earn'!$A$6:$A$12,0),MATCH($A153,'Prem Earn'!$B$5:$J$5,0)),0)</f>
        <v>0</v>
      </c>
      <c r="E153" s="116">
        <f ca="1">IFERROR('Program Qtrly'!G$155*OFFSET('Prem Earn'!$A$5,MATCH($B$145,'Prem Earn'!$A$6:$A$12,0),MATCH($A153,'Prem Earn'!$B$5:$J$5,0)),0)</f>
        <v>0</v>
      </c>
      <c r="F153" s="116">
        <f ca="1">IFERROR('Program Qtrly'!H$155*OFFSET('Prem Earn'!$A$5,MATCH($B$145,'Prem Earn'!$A$6:$A$12,0),MATCH($A153,'Prem Earn'!$B$5:$J$5,0)),0)</f>
        <v>0</v>
      </c>
      <c r="G153" s="116">
        <f ca="1">IFERROR('Program Qtrly'!I$155*OFFSET('Prem Earn'!$A$5,MATCH($B$145,'Prem Earn'!$A$6:$A$12,0),MATCH($A153,'Prem Earn'!$B$5:$J$5,0)),0)</f>
        <v>0</v>
      </c>
      <c r="H153" s="116">
        <f ca="1">IFERROR('Program Qtrly'!J$155*OFFSET('Prem Earn'!$A$5,MATCH($B$145,'Prem Earn'!$A$6:$A$12,0),MATCH($A153,'Prem Earn'!$B$5:$J$5,0)),0)</f>
        <v>0</v>
      </c>
      <c r="I153" s="116">
        <f ca="1">IFERROR('Program Qtrly'!K$155*OFFSET('Prem Earn'!$A$5,MATCH($B$145,'Prem Earn'!$A$6:$A$12,0),MATCH($A153,'Prem Earn'!$B$5:$J$5,0)),0)</f>
        <v>0</v>
      </c>
      <c r="J153" s="116">
        <f ca="1">IFERROR('Program Qtrly'!L$155*OFFSET('Prem Earn'!$A$5,MATCH($B$145,'Prem Earn'!$A$6:$A$12,0),MATCH($A153,'Prem Earn'!$B$5:$J$5,0)),0)</f>
        <v>0</v>
      </c>
      <c r="K153" s="116">
        <f ca="1">IFERROR('Program Qtrly'!M$155*OFFSET('Prem Earn'!$A$5,MATCH($B$145,'Prem Earn'!$A$6:$A$12,0),MATCH($A153,'Prem Earn'!$B$5:$J$5,0)),0)</f>
        <v>0</v>
      </c>
      <c r="L153" s="116">
        <f ca="1">IFERROR('Program Qtrly'!N$155*OFFSET('Prem Earn'!$A$5,MATCH($B$145,'Prem Earn'!$A$6:$A$12,0),MATCH($A153,'Prem Earn'!$B$5:$J$5,0)),0)</f>
        <v>0</v>
      </c>
      <c r="M153" s="116">
        <f ca="1">IFERROR('Program Qtrly'!O$155*OFFSET('Prem Earn'!$A$5,MATCH($B$145,'Prem Earn'!$A$6:$A$12,0),MATCH($A153,'Prem Earn'!$B$5:$J$5,0)),0)</f>
        <v>0</v>
      </c>
      <c r="N153" s="116">
        <f ca="1">IFERROR('Program Qtrly'!P$155*OFFSET('Prem Earn'!$A$5,MATCH($B$145,'Prem Earn'!$A$6:$A$12,0),MATCH($A153,'Prem Earn'!$B$5:$J$5,0)),0)</f>
        <v>0</v>
      </c>
      <c r="O153" s="116">
        <f ca="1">IFERROR('Program Qtrly'!Q$155*OFFSET('Prem Earn'!$A$5,MATCH($B$145,'Prem Earn'!$A$6:$A$12,0),MATCH($A153,'Prem Earn'!$B$5:$J$5,0)),0)</f>
        <v>0</v>
      </c>
      <c r="P153" s="116">
        <f ca="1">IFERROR('Program Qtrly'!R$155*OFFSET('Prem Earn'!$A$5,MATCH($B$145,'Prem Earn'!$A$6:$A$12,0),MATCH($A153,'Prem Earn'!$B$5:$J$5,0)),0)</f>
        <v>0</v>
      </c>
      <c r="Q153" s="116">
        <f ca="1">IFERROR('Program Qtrly'!S$155*OFFSET('Prem Earn'!$A$5,MATCH($B$145,'Prem Earn'!$A$6:$A$12,0),MATCH($A153,'Prem Earn'!$B$5:$J$5,0)),0)</f>
        <v>0</v>
      </c>
      <c r="R153" s="116">
        <f ca="1">IFERROR('Program Qtrly'!T$155*OFFSET('Prem Earn'!$A$5,MATCH($B$145,'Prem Earn'!$A$6:$A$12,0),MATCH($A153,'Prem Earn'!$B$5:$J$5,0)),0)</f>
        <v>0</v>
      </c>
      <c r="S153" s="116">
        <f ca="1">IFERROR('Program Qtrly'!U$155*OFFSET('Prem Earn'!$A$5,MATCH($B$145,'Prem Earn'!$A$6:$A$12,0),MATCH($A153,'Prem Earn'!$B$5:$J$5,0)),0)</f>
        <v>0</v>
      </c>
      <c r="T153" s="116">
        <f ca="1">IFERROR('Program Qtrly'!V$155*OFFSET('Prem Earn'!$A$5,MATCH($B$145,'Prem Earn'!$A$6:$A$12,0),MATCH($A153,'Prem Earn'!$B$5:$J$5,0)),0)</f>
        <v>0</v>
      </c>
      <c r="U153" s="116">
        <f ca="1">IFERROR('Program Qtrly'!W$155*OFFSET('Prem Earn'!$A$5,MATCH($B$145,'Prem Earn'!$A$6:$A$12,0),MATCH($A153,'Prem Earn'!$B$5:$J$5,0)),0)</f>
        <v>0</v>
      </c>
      <c r="W153" s="63">
        <f t="shared" si="115"/>
        <v>21</v>
      </c>
      <c r="X153" s="116">
        <f ca="1">IFERROR('Program Qtrly'!D$147*OFFSET('Prem Earn'!$A$5,MATCH($B$145,'Prem Earn'!$A$6:$A$12,0),MATCH($A153,'Prem Earn'!$B$5:$J$5,0)),0)</f>
        <v>0</v>
      </c>
      <c r="Y153" s="116">
        <f ca="1">IFERROR('Program Qtrly'!E$147*OFFSET('Prem Earn'!$A$5,MATCH($B$145,'Prem Earn'!$A$6:$A$12,0),MATCH($A153,'Prem Earn'!$B$5:$J$5,0)),0)</f>
        <v>0</v>
      </c>
      <c r="Z153" s="116">
        <f ca="1">IFERROR('Program Qtrly'!F$147*OFFSET('Prem Earn'!$A$5,MATCH($B$145,'Prem Earn'!$A$6:$A$12,0),MATCH($A153,'Prem Earn'!$B$5:$J$5,0)),0)</f>
        <v>0</v>
      </c>
      <c r="AA153" s="116">
        <f ca="1">IFERROR('Program Qtrly'!G$147*OFFSET('Prem Earn'!$A$5,MATCH($B$145,'Prem Earn'!$A$6:$A$12,0),MATCH($A153,'Prem Earn'!$B$5:$J$5,0)),0)</f>
        <v>0</v>
      </c>
      <c r="AB153" s="116">
        <f ca="1">IFERROR('Program Qtrly'!H$147*OFFSET('Prem Earn'!$A$5,MATCH($B$145,'Prem Earn'!$A$6:$A$12,0),MATCH($A153,'Prem Earn'!$B$5:$J$5,0)),0)</f>
        <v>0</v>
      </c>
      <c r="AC153" s="116">
        <f ca="1">IFERROR('Program Qtrly'!I$147*OFFSET('Prem Earn'!$A$5,MATCH($B$145,'Prem Earn'!$A$6:$A$12,0),MATCH($A153,'Prem Earn'!$B$5:$J$5,0)),0)</f>
        <v>0</v>
      </c>
      <c r="AD153" s="116">
        <f ca="1">IFERROR('Program Qtrly'!J$147*OFFSET('Prem Earn'!$A$5,MATCH($B$145,'Prem Earn'!$A$6:$A$12,0),MATCH($A153,'Prem Earn'!$B$5:$J$5,0)),0)</f>
        <v>0</v>
      </c>
      <c r="AE153" s="116">
        <f ca="1">IFERROR('Program Qtrly'!K$147*OFFSET('Prem Earn'!$A$5,MATCH($B$145,'Prem Earn'!$A$6:$A$12,0),MATCH($A153,'Prem Earn'!$B$5:$J$5,0)),0)</f>
        <v>0</v>
      </c>
      <c r="AF153" s="116">
        <f ca="1">IFERROR('Program Qtrly'!L$147*OFFSET('Prem Earn'!$A$5,MATCH($B$145,'Prem Earn'!$A$6:$A$12,0),MATCH($A153,'Prem Earn'!$B$5:$J$5,0)),0)</f>
        <v>0</v>
      </c>
      <c r="AG153" s="116">
        <f ca="1">IFERROR('Program Qtrly'!M$147*OFFSET('Prem Earn'!$A$5,MATCH($B$145,'Prem Earn'!$A$6:$A$12,0),MATCH($A153,'Prem Earn'!$B$5:$J$5,0)),0)</f>
        <v>0</v>
      </c>
      <c r="AH153" s="116">
        <f ca="1">IFERROR('Program Qtrly'!N$147*OFFSET('Prem Earn'!$A$5,MATCH($B$145,'Prem Earn'!$A$6:$A$12,0),MATCH($A153,'Prem Earn'!$B$5:$J$5,0)),0)</f>
        <v>0</v>
      </c>
      <c r="AI153" s="116">
        <f ca="1">IFERROR('Program Qtrly'!O$147*OFFSET('Prem Earn'!$A$5,MATCH($B$145,'Prem Earn'!$A$6:$A$12,0),MATCH($A153,'Prem Earn'!$B$5:$J$5,0)),0)</f>
        <v>0</v>
      </c>
      <c r="AJ153" s="116">
        <f ca="1">IFERROR('Program Qtrly'!P$147*OFFSET('Prem Earn'!$A$5,MATCH($B$145,'Prem Earn'!$A$6:$A$12,0),MATCH($A153,'Prem Earn'!$B$5:$J$5,0)),0)</f>
        <v>0</v>
      </c>
      <c r="AK153" s="116">
        <f ca="1">IFERROR('Program Qtrly'!Q$147*OFFSET('Prem Earn'!$A$5,MATCH($B$145,'Prem Earn'!$A$6:$A$12,0),MATCH($A153,'Prem Earn'!$B$5:$J$5,0)),0)</f>
        <v>0</v>
      </c>
      <c r="AL153" s="116">
        <f ca="1">IFERROR('Program Qtrly'!R$147*OFFSET('Prem Earn'!$A$5,MATCH($B$145,'Prem Earn'!$A$6:$A$12,0),MATCH($A153,'Prem Earn'!$B$5:$J$5,0)),0)</f>
        <v>0</v>
      </c>
      <c r="AM153" s="116">
        <f ca="1">IFERROR('Program Qtrly'!S$147*OFFSET('Prem Earn'!$A$5,MATCH($B$145,'Prem Earn'!$A$6:$A$12,0),MATCH($A153,'Prem Earn'!$B$5:$J$5,0)),0)</f>
        <v>0</v>
      </c>
      <c r="AN153" s="116">
        <f ca="1">IFERROR('Program Qtrly'!T$147*OFFSET('Prem Earn'!$A$5,MATCH($B$145,'Prem Earn'!$A$6:$A$12,0),MATCH($A153,'Prem Earn'!$B$5:$J$5,0)),0)</f>
        <v>0</v>
      </c>
      <c r="AO153" s="116">
        <f ca="1">IFERROR('Program Qtrly'!U$147*OFFSET('Prem Earn'!$A$5,MATCH($B$145,'Prem Earn'!$A$6:$A$12,0),MATCH($A153,'Prem Earn'!$B$5:$J$5,0)),0)</f>
        <v>0</v>
      </c>
      <c r="AP153" s="116">
        <f ca="1">IFERROR('Program Qtrly'!V$147*OFFSET('Prem Earn'!$A$5,MATCH($B$145,'Prem Earn'!$A$6:$A$12,0),MATCH($A153,'Prem Earn'!$B$5:$J$5,0)),0)</f>
        <v>0</v>
      </c>
      <c r="AQ153" s="116">
        <f ca="1">IFERROR('Program Qtrly'!W$147*OFFSET('Prem Earn'!$A$5,MATCH($B$145,'Prem Earn'!$A$6:$A$12,0),MATCH($A153,'Prem Earn'!$B$5:$J$5,0)),0)</f>
        <v>0</v>
      </c>
    </row>
    <row r="154" spans="1:43" ht="15" customHeight="1" x14ac:dyDescent="0.45">
      <c r="A154" s="63">
        <f t="shared" si="114"/>
        <v>24</v>
      </c>
      <c r="B154" s="116">
        <f ca="1">IFERROR('Program Qtrly'!D$155*OFFSET('Prem Earn'!$A$5,MATCH($B$145,'Prem Earn'!$A$6:$A$12,0),MATCH($A154,'Prem Earn'!$B$5:$J$5,0)),0)</f>
        <v>0</v>
      </c>
      <c r="C154" s="116">
        <f ca="1">IFERROR('Program Qtrly'!E$155*OFFSET('Prem Earn'!$A$5,MATCH($B$145,'Prem Earn'!$A$6:$A$12,0),MATCH($A154,'Prem Earn'!$B$5:$J$5,0)),0)</f>
        <v>0</v>
      </c>
      <c r="D154" s="116">
        <f ca="1">IFERROR('Program Qtrly'!F$155*OFFSET('Prem Earn'!$A$5,MATCH($B$145,'Prem Earn'!$A$6:$A$12,0),MATCH($A154,'Prem Earn'!$B$5:$J$5,0)),0)</f>
        <v>0</v>
      </c>
      <c r="E154" s="116">
        <f ca="1">IFERROR('Program Qtrly'!G$155*OFFSET('Prem Earn'!$A$5,MATCH($B$145,'Prem Earn'!$A$6:$A$12,0),MATCH($A154,'Prem Earn'!$B$5:$J$5,0)),0)</f>
        <v>0</v>
      </c>
      <c r="F154" s="116">
        <f ca="1">IFERROR('Program Qtrly'!H$155*OFFSET('Prem Earn'!$A$5,MATCH($B$145,'Prem Earn'!$A$6:$A$12,0),MATCH($A154,'Prem Earn'!$B$5:$J$5,0)),0)</f>
        <v>0</v>
      </c>
      <c r="G154" s="116">
        <f ca="1">IFERROR('Program Qtrly'!I$155*OFFSET('Prem Earn'!$A$5,MATCH($B$145,'Prem Earn'!$A$6:$A$12,0),MATCH($A154,'Prem Earn'!$B$5:$J$5,0)),0)</f>
        <v>0</v>
      </c>
      <c r="H154" s="116">
        <f ca="1">IFERROR('Program Qtrly'!J$155*OFFSET('Prem Earn'!$A$5,MATCH($B$145,'Prem Earn'!$A$6:$A$12,0),MATCH($A154,'Prem Earn'!$B$5:$J$5,0)),0)</f>
        <v>0</v>
      </c>
      <c r="I154" s="116">
        <f ca="1">IFERROR('Program Qtrly'!K$155*OFFSET('Prem Earn'!$A$5,MATCH($B$145,'Prem Earn'!$A$6:$A$12,0),MATCH($A154,'Prem Earn'!$B$5:$J$5,0)),0)</f>
        <v>0</v>
      </c>
      <c r="J154" s="116">
        <f ca="1">IFERROR('Program Qtrly'!L$155*OFFSET('Prem Earn'!$A$5,MATCH($B$145,'Prem Earn'!$A$6:$A$12,0),MATCH($A154,'Prem Earn'!$B$5:$J$5,0)),0)</f>
        <v>0</v>
      </c>
      <c r="K154" s="116">
        <f ca="1">IFERROR('Program Qtrly'!M$155*OFFSET('Prem Earn'!$A$5,MATCH($B$145,'Prem Earn'!$A$6:$A$12,0),MATCH($A154,'Prem Earn'!$B$5:$J$5,0)),0)</f>
        <v>0</v>
      </c>
      <c r="L154" s="116">
        <f ca="1">IFERROR('Program Qtrly'!N$155*OFFSET('Prem Earn'!$A$5,MATCH($B$145,'Prem Earn'!$A$6:$A$12,0),MATCH($A154,'Prem Earn'!$B$5:$J$5,0)),0)</f>
        <v>0</v>
      </c>
      <c r="M154" s="116">
        <f ca="1">IFERROR('Program Qtrly'!O$155*OFFSET('Prem Earn'!$A$5,MATCH($B$145,'Prem Earn'!$A$6:$A$12,0),MATCH($A154,'Prem Earn'!$B$5:$J$5,0)),0)</f>
        <v>0</v>
      </c>
      <c r="N154" s="116">
        <f ca="1">IFERROR('Program Qtrly'!P$155*OFFSET('Prem Earn'!$A$5,MATCH($B$145,'Prem Earn'!$A$6:$A$12,0),MATCH($A154,'Prem Earn'!$B$5:$J$5,0)),0)</f>
        <v>0</v>
      </c>
      <c r="O154" s="116">
        <f ca="1">IFERROR('Program Qtrly'!Q$155*OFFSET('Prem Earn'!$A$5,MATCH($B$145,'Prem Earn'!$A$6:$A$12,0),MATCH($A154,'Prem Earn'!$B$5:$J$5,0)),0)</f>
        <v>0</v>
      </c>
      <c r="P154" s="116">
        <f ca="1">IFERROR('Program Qtrly'!R$155*OFFSET('Prem Earn'!$A$5,MATCH($B$145,'Prem Earn'!$A$6:$A$12,0),MATCH($A154,'Prem Earn'!$B$5:$J$5,0)),0)</f>
        <v>0</v>
      </c>
      <c r="Q154" s="116">
        <f ca="1">IFERROR('Program Qtrly'!S$155*OFFSET('Prem Earn'!$A$5,MATCH($B$145,'Prem Earn'!$A$6:$A$12,0),MATCH($A154,'Prem Earn'!$B$5:$J$5,0)),0)</f>
        <v>0</v>
      </c>
      <c r="R154" s="116">
        <f ca="1">IFERROR('Program Qtrly'!T$155*OFFSET('Prem Earn'!$A$5,MATCH($B$145,'Prem Earn'!$A$6:$A$12,0),MATCH($A154,'Prem Earn'!$B$5:$J$5,0)),0)</f>
        <v>0</v>
      </c>
      <c r="S154" s="116">
        <f ca="1">IFERROR('Program Qtrly'!U$155*OFFSET('Prem Earn'!$A$5,MATCH($B$145,'Prem Earn'!$A$6:$A$12,0),MATCH($A154,'Prem Earn'!$B$5:$J$5,0)),0)</f>
        <v>0</v>
      </c>
      <c r="T154" s="116">
        <f ca="1">IFERROR('Program Qtrly'!V$155*OFFSET('Prem Earn'!$A$5,MATCH($B$145,'Prem Earn'!$A$6:$A$12,0),MATCH($A154,'Prem Earn'!$B$5:$J$5,0)),0)</f>
        <v>0</v>
      </c>
      <c r="U154" s="116">
        <f ca="1">IFERROR('Program Qtrly'!W$155*OFFSET('Prem Earn'!$A$5,MATCH($B$145,'Prem Earn'!$A$6:$A$12,0),MATCH($A154,'Prem Earn'!$B$5:$J$5,0)),0)</f>
        <v>0</v>
      </c>
      <c r="W154" s="63">
        <f t="shared" si="115"/>
        <v>24</v>
      </c>
      <c r="X154" s="116">
        <f ca="1">IFERROR('Program Qtrly'!D$147*OFFSET('Prem Earn'!$A$5,MATCH($B$145,'Prem Earn'!$A$6:$A$12,0),MATCH($A154,'Prem Earn'!$B$5:$J$5,0)),0)</f>
        <v>0</v>
      </c>
      <c r="Y154" s="116">
        <f ca="1">IFERROR('Program Qtrly'!E$147*OFFSET('Prem Earn'!$A$5,MATCH($B$145,'Prem Earn'!$A$6:$A$12,0),MATCH($A154,'Prem Earn'!$B$5:$J$5,0)),0)</f>
        <v>0</v>
      </c>
      <c r="Z154" s="116">
        <f ca="1">IFERROR('Program Qtrly'!F$147*OFFSET('Prem Earn'!$A$5,MATCH($B$145,'Prem Earn'!$A$6:$A$12,0),MATCH($A154,'Prem Earn'!$B$5:$J$5,0)),0)</f>
        <v>0</v>
      </c>
      <c r="AA154" s="116">
        <f ca="1">IFERROR('Program Qtrly'!G$147*OFFSET('Prem Earn'!$A$5,MATCH($B$145,'Prem Earn'!$A$6:$A$12,0),MATCH($A154,'Prem Earn'!$B$5:$J$5,0)),0)</f>
        <v>0</v>
      </c>
      <c r="AB154" s="116">
        <f ca="1">IFERROR('Program Qtrly'!H$147*OFFSET('Prem Earn'!$A$5,MATCH($B$145,'Prem Earn'!$A$6:$A$12,0),MATCH($A154,'Prem Earn'!$B$5:$J$5,0)),0)</f>
        <v>0</v>
      </c>
      <c r="AC154" s="116">
        <f ca="1">IFERROR('Program Qtrly'!I$147*OFFSET('Prem Earn'!$A$5,MATCH($B$145,'Prem Earn'!$A$6:$A$12,0),MATCH($A154,'Prem Earn'!$B$5:$J$5,0)),0)</f>
        <v>0</v>
      </c>
      <c r="AD154" s="116">
        <f ca="1">IFERROR('Program Qtrly'!J$147*OFFSET('Prem Earn'!$A$5,MATCH($B$145,'Prem Earn'!$A$6:$A$12,0),MATCH($A154,'Prem Earn'!$B$5:$J$5,0)),0)</f>
        <v>0</v>
      </c>
      <c r="AE154" s="116">
        <f ca="1">IFERROR('Program Qtrly'!K$147*OFFSET('Prem Earn'!$A$5,MATCH($B$145,'Prem Earn'!$A$6:$A$12,0),MATCH($A154,'Prem Earn'!$B$5:$J$5,0)),0)</f>
        <v>0</v>
      </c>
      <c r="AF154" s="116">
        <f ca="1">IFERROR('Program Qtrly'!L$147*OFFSET('Prem Earn'!$A$5,MATCH($B$145,'Prem Earn'!$A$6:$A$12,0),MATCH($A154,'Prem Earn'!$B$5:$J$5,0)),0)</f>
        <v>0</v>
      </c>
      <c r="AG154" s="116">
        <f ca="1">IFERROR('Program Qtrly'!M$147*OFFSET('Prem Earn'!$A$5,MATCH($B$145,'Prem Earn'!$A$6:$A$12,0),MATCH($A154,'Prem Earn'!$B$5:$J$5,0)),0)</f>
        <v>0</v>
      </c>
      <c r="AH154" s="116">
        <f ca="1">IFERROR('Program Qtrly'!N$147*OFFSET('Prem Earn'!$A$5,MATCH($B$145,'Prem Earn'!$A$6:$A$12,0),MATCH($A154,'Prem Earn'!$B$5:$J$5,0)),0)</f>
        <v>0</v>
      </c>
      <c r="AI154" s="116">
        <f ca="1">IFERROR('Program Qtrly'!O$147*OFFSET('Prem Earn'!$A$5,MATCH($B$145,'Prem Earn'!$A$6:$A$12,0),MATCH($A154,'Prem Earn'!$B$5:$J$5,0)),0)</f>
        <v>0</v>
      </c>
      <c r="AJ154" s="116">
        <f ca="1">IFERROR('Program Qtrly'!P$147*OFFSET('Prem Earn'!$A$5,MATCH($B$145,'Prem Earn'!$A$6:$A$12,0),MATCH($A154,'Prem Earn'!$B$5:$J$5,0)),0)</f>
        <v>0</v>
      </c>
      <c r="AK154" s="116">
        <f ca="1">IFERROR('Program Qtrly'!Q$147*OFFSET('Prem Earn'!$A$5,MATCH($B$145,'Prem Earn'!$A$6:$A$12,0),MATCH($A154,'Prem Earn'!$B$5:$J$5,0)),0)</f>
        <v>0</v>
      </c>
      <c r="AL154" s="116">
        <f ca="1">IFERROR('Program Qtrly'!R$147*OFFSET('Prem Earn'!$A$5,MATCH($B$145,'Prem Earn'!$A$6:$A$12,0),MATCH($A154,'Prem Earn'!$B$5:$J$5,0)),0)</f>
        <v>0</v>
      </c>
      <c r="AM154" s="116">
        <f ca="1">IFERROR('Program Qtrly'!S$147*OFFSET('Prem Earn'!$A$5,MATCH($B$145,'Prem Earn'!$A$6:$A$12,0),MATCH($A154,'Prem Earn'!$B$5:$J$5,0)),0)</f>
        <v>0</v>
      </c>
      <c r="AN154" s="116">
        <f ca="1">IFERROR('Program Qtrly'!T$147*OFFSET('Prem Earn'!$A$5,MATCH($B$145,'Prem Earn'!$A$6:$A$12,0),MATCH($A154,'Prem Earn'!$B$5:$J$5,0)),0)</f>
        <v>0</v>
      </c>
      <c r="AO154" s="116">
        <f ca="1">IFERROR('Program Qtrly'!U$147*OFFSET('Prem Earn'!$A$5,MATCH($B$145,'Prem Earn'!$A$6:$A$12,0),MATCH($A154,'Prem Earn'!$B$5:$J$5,0)),0)</f>
        <v>0</v>
      </c>
      <c r="AP154" s="116">
        <f ca="1">IFERROR('Program Qtrly'!V$147*OFFSET('Prem Earn'!$A$5,MATCH($B$145,'Prem Earn'!$A$6:$A$12,0),MATCH($A154,'Prem Earn'!$B$5:$J$5,0)),0)</f>
        <v>0</v>
      </c>
      <c r="AQ154" s="116">
        <f ca="1">IFERROR('Program Qtrly'!W$147*OFFSET('Prem Earn'!$A$5,MATCH($B$145,'Prem Earn'!$A$6:$A$12,0),MATCH($A154,'Prem Earn'!$B$5:$J$5,0)),0)</f>
        <v>0</v>
      </c>
    </row>
    <row r="155" spans="1:43" ht="15" customHeight="1" x14ac:dyDescent="0.45">
      <c r="A155" s="63">
        <f t="shared" si="114"/>
        <v>27</v>
      </c>
      <c r="B155" s="116">
        <f ca="1">IFERROR('Program Qtrly'!D$155*OFFSET('Prem Earn'!$A$5,MATCH($B$145,'Prem Earn'!$A$6:$A$12,0),MATCH($A155,'Prem Earn'!$B$5:$J$5,0)),0)</f>
        <v>0</v>
      </c>
      <c r="C155" s="116">
        <f ca="1">IFERROR('Program Qtrly'!E$155*OFFSET('Prem Earn'!$A$5,MATCH($B$145,'Prem Earn'!$A$6:$A$12,0),MATCH($A155,'Prem Earn'!$B$5:$J$5,0)),0)</f>
        <v>0</v>
      </c>
      <c r="D155" s="116">
        <f ca="1">IFERROR('Program Qtrly'!F$155*OFFSET('Prem Earn'!$A$5,MATCH($B$145,'Prem Earn'!$A$6:$A$12,0),MATCH($A155,'Prem Earn'!$B$5:$J$5,0)),0)</f>
        <v>0</v>
      </c>
      <c r="E155" s="116">
        <f ca="1">IFERROR('Program Qtrly'!G$155*OFFSET('Prem Earn'!$A$5,MATCH($B$145,'Prem Earn'!$A$6:$A$12,0),MATCH($A155,'Prem Earn'!$B$5:$J$5,0)),0)</f>
        <v>0</v>
      </c>
      <c r="F155" s="116">
        <f ca="1">IFERROR('Program Qtrly'!H$155*OFFSET('Prem Earn'!$A$5,MATCH($B$145,'Prem Earn'!$A$6:$A$12,0),MATCH($A155,'Prem Earn'!$B$5:$J$5,0)),0)</f>
        <v>0</v>
      </c>
      <c r="G155" s="116">
        <f ca="1">IFERROR('Program Qtrly'!I$155*OFFSET('Prem Earn'!$A$5,MATCH($B$145,'Prem Earn'!$A$6:$A$12,0),MATCH($A155,'Prem Earn'!$B$5:$J$5,0)),0)</f>
        <v>0</v>
      </c>
      <c r="H155" s="116">
        <f ca="1">IFERROR('Program Qtrly'!J$155*OFFSET('Prem Earn'!$A$5,MATCH($B$145,'Prem Earn'!$A$6:$A$12,0),MATCH($A155,'Prem Earn'!$B$5:$J$5,0)),0)</f>
        <v>0</v>
      </c>
      <c r="I155" s="116">
        <f ca="1">IFERROR('Program Qtrly'!K$155*OFFSET('Prem Earn'!$A$5,MATCH($B$145,'Prem Earn'!$A$6:$A$12,0),MATCH($A155,'Prem Earn'!$B$5:$J$5,0)),0)</f>
        <v>0</v>
      </c>
      <c r="J155" s="116">
        <f ca="1">IFERROR('Program Qtrly'!L$155*OFFSET('Prem Earn'!$A$5,MATCH($B$145,'Prem Earn'!$A$6:$A$12,0),MATCH($A155,'Prem Earn'!$B$5:$J$5,0)),0)</f>
        <v>0</v>
      </c>
      <c r="K155" s="116">
        <f ca="1">IFERROR('Program Qtrly'!M$155*OFFSET('Prem Earn'!$A$5,MATCH($B$145,'Prem Earn'!$A$6:$A$12,0),MATCH($A155,'Prem Earn'!$B$5:$J$5,0)),0)</f>
        <v>0</v>
      </c>
      <c r="L155" s="116">
        <f ca="1">IFERROR('Program Qtrly'!N$155*OFFSET('Prem Earn'!$A$5,MATCH($B$145,'Prem Earn'!$A$6:$A$12,0),MATCH($A155,'Prem Earn'!$B$5:$J$5,0)),0)</f>
        <v>0</v>
      </c>
      <c r="M155" s="116">
        <f ca="1">IFERROR('Program Qtrly'!O$155*OFFSET('Prem Earn'!$A$5,MATCH($B$145,'Prem Earn'!$A$6:$A$12,0),MATCH($A155,'Prem Earn'!$B$5:$J$5,0)),0)</f>
        <v>0</v>
      </c>
      <c r="N155" s="116">
        <f ca="1">IFERROR('Program Qtrly'!P$155*OFFSET('Prem Earn'!$A$5,MATCH($B$145,'Prem Earn'!$A$6:$A$12,0),MATCH($A155,'Prem Earn'!$B$5:$J$5,0)),0)</f>
        <v>0</v>
      </c>
      <c r="O155" s="116">
        <f ca="1">IFERROR('Program Qtrly'!Q$155*OFFSET('Prem Earn'!$A$5,MATCH($B$145,'Prem Earn'!$A$6:$A$12,0),MATCH($A155,'Prem Earn'!$B$5:$J$5,0)),0)</f>
        <v>0</v>
      </c>
      <c r="P155" s="116">
        <f ca="1">IFERROR('Program Qtrly'!R$155*OFFSET('Prem Earn'!$A$5,MATCH($B$145,'Prem Earn'!$A$6:$A$12,0),MATCH($A155,'Prem Earn'!$B$5:$J$5,0)),0)</f>
        <v>0</v>
      </c>
      <c r="Q155" s="116">
        <f ca="1">IFERROR('Program Qtrly'!S$155*OFFSET('Prem Earn'!$A$5,MATCH($B$145,'Prem Earn'!$A$6:$A$12,0),MATCH($A155,'Prem Earn'!$B$5:$J$5,0)),0)</f>
        <v>0</v>
      </c>
      <c r="R155" s="116">
        <f ca="1">IFERROR('Program Qtrly'!T$155*OFFSET('Prem Earn'!$A$5,MATCH($B$145,'Prem Earn'!$A$6:$A$12,0),MATCH($A155,'Prem Earn'!$B$5:$J$5,0)),0)</f>
        <v>0</v>
      </c>
      <c r="S155" s="116">
        <f ca="1">IFERROR('Program Qtrly'!U$155*OFFSET('Prem Earn'!$A$5,MATCH($B$145,'Prem Earn'!$A$6:$A$12,0),MATCH($A155,'Prem Earn'!$B$5:$J$5,0)),0)</f>
        <v>0</v>
      </c>
      <c r="T155" s="116">
        <f ca="1">IFERROR('Program Qtrly'!V$155*OFFSET('Prem Earn'!$A$5,MATCH($B$145,'Prem Earn'!$A$6:$A$12,0),MATCH($A155,'Prem Earn'!$B$5:$J$5,0)),0)</f>
        <v>0</v>
      </c>
      <c r="U155" s="116">
        <f ca="1">IFERROR('Program Qtrly'!W$155*OFFSET('Prem Earn'!$A$5,MATCH($B$145,'Prem Earn'!$A$6:$A$12,0),MATCH($A155,'Prem Earn'!$B$5:$J$5,0)),0)</f>
        <v>0</v>
      </c>
      <c r="W155" s="63">
        <f t="shared" si="115"/>
        <v>27</v>
      </c>
      <c r="X155" s="116">
        <f ca="1">IFERROR('Program Qtrly'!D$147*OFFSET('Prem Earn'!$A$5,MATCH($B$145,'Prem Earn'!$A$6:$A$12,0),MATCH($A155,'Prem Earn'!$B$5:$J$5,0)),0)</f>
        <v>0</v>
      </c>
      <c r="Y155" s="116">
        <f ca="1">IFERROR('Program Qtrly'!E$147*OFFSET('Prem Earn'!$A$5,MATCH($B$145,'Prem Earn'!$A$6:$A$12,0),MATCH($A155,'Prem Earn'!$B$5:$J$5,0)),0)</f>
        <v>0</v>
      </c>
      <c r="Z155" s="116">
        <f ca="1">IFERROR('Program Qtrly'!F$147*OFFSET('Prem Earn'!$A$5,MATCH($B$145,'Prem Earn'!$A$6:$A$12,0),MATCH($A155,'Prem Earn'!$B$5:$J$5,0)),0)</f>
        <v>0</v>
      </c>
      <c r="AA155" s="116">
        <f ca="1">IFERROR('Program Qtrly'!G$147*OFFSET('Prem Earn'!$A$5,MATCH($B$145,'Prem Earn'!$A$6:$A$12,0),MATCH($A155,'Prem Earn'!$B$5:$J$5,0)),0)</f>
        <v>0</v>
      </c>
      <c r="AB155" s="116">
        <f ca="1">IFERROR('Program Qtrly'!H$147*OFFSET('Prem Earn'!$A$5,MATCH($B$145,'Prem Earn'!$A$6:$A$12,0),MATCH($A155,'Prem Earn'!$B$5:$J$5,0)),0)</f>
        <v>0</v>
      </c>
      <c r="AC155" s="116">
        <f ca="1">IFERROR('Program Qtrly'!I$147*OFFSET('Prem Earn'!$A$5,MATCH($B$145,'Prem Earn'!$A$6:$A$12,0),MATCH($A155,'Prem Earn'!$B$5:$J$5,0)),0)</f>
        <v>0</v>
      </c>
      <c r="AD155" s="116">
        <f ca="1">IFERROR('Program Qtrly'!J$147*OFFSET('Prem Earn'!$A$5,MATCH($B$145,'Prem Earn'!$A$6:$A$12,0),MATCH($A155,'Prem Earn'!$B$5:$J$5,0)),0)</f>
        <v>0</v>
      </c>
      <c r="AE155" s="116">
        <f ca="1">IFERROR('Program Qtrly'!K$147*OFFSET('Prem Earn'!$A$5,MATCH($B$145,'Prem Earn'!$A$6:$A$12,0),MATCH($A155,'Prem Earn'!$B$5:$J$5,0)),0)</f>
        <v>0</v>
      </c>
      <c r="AF155" s="116">
        <f ca="1">IFERROR('Program Qtrly'!L$147*OFFSET('Prem Earn'!$A$5,MATCH($B$145,'Prem Earn'!$A$6:$A$12,0),MATCH($A155,'Prem Earn'!$B$5:$J$5,0)),0)</f>
        <v>0</v>
      </c>
      <c r="AG155" s="116">
        <f ca="1">IFERROR('Program Qtrly'!M$147*OFFSET('Prem Earn'!$A$5,MATCH($B$145,'Prem Earn'!$A$6:$A$12,0),MATCH($A155,'Prem Earn'!$B$5:$J$5,0)),0)</f>
        <v>0</v>
      </c>
      <c r="AH155" s="116">
        <f ca="1">IFERROR('Program Qtrly'!N$147*OFFSET('Prem Earn'!$A$5,MATCH($B$145,'Prem Earn'!$A$6:$A$12,0),MATCH($A155,'Prem Earn'!$B$5:$J$5,0)),0)</f>
        <v>0</v>
      </c>
      <c r="AI155" s="116">
        <f ca="1">IFERROR('Program Qtrly'!O$147*OFFSET('Prem Earn'!$A$5,MATCH($B$145,'Prem Earn'!$A$6:$A$12,0),MATCH($A155,'Prem Earn'!$B$5:$J$5,0)),0)</f>
        <v>0</v>
      </c>
      <c r="AJ155" s="116">
        <f ca="1">IFERROR('Program Qtrly'!P$147*OFFSET('Prem Earn'!$A$5,MATCH($B$145,'Prem Earn'!$A$6:$A$12,0),MATCH($A155,'Prem Earn'!$B$5:$J$5,0)),0)</f>
        <v>0</v>
      </c>
      <c r="AK155" s="116">
        <f ca="1">IFERROR('Program Qtrly'!Q$147*OFFSET('Prem Earn'!$A$5,MATCH($B$145,'Prem Earn'!$A$6:$A$12,0),MATCH($A155,'Prem Earn'!$B$5:$J$5,0)),0)</f>
        <v>0</v>
      </c>
      <c r="AL155" s="116">
        <f ca="1">IFERROR('Program Qtrly'!R$147*OFFSET('Prem Earn'!$A$5,MATCH($B$145,'Prem Earn'!$A$6:$A$12,0),MATCH($A155,'Prem Earn'!$B$5:$J$5,0)),0)</f>
        <v>0</v>
      </c>
      <c r="AM155" s="116">
        <f ca="1">IFERROR('Program Qtrly'!S$147*OFFSET('Prem Earn'!$A$5,MATCH($B$145,'Prem Earn'!$A$6:$A$12,0),MATCH($A155,'Prem Earn'!$B$5:$J$5,0)),0)</f>
        <v>0</v>
      </c>
      <c r="AN155" s="116">
        <f ca="1">IFERROR('Program Qtrly'!T$147*OFFSET('Prem Earn'!$A$5,MATCH($B$145,'Prem Earn'!$A$6:$A$12,0),MATCH($A155,'Prem Earn'!$B$5:$J$5,0)),0)</f>
        <v>0</v>
      </c>
      <c r="AO155" s="116">
        <f ca="1">IFERROR('Program Qtrly'!U$147*OFFSET('Prem Earn'!$A$5,MATCH($B$145,'Prem Earn'!$A$6:$A$12,0),MATCH($A155,'Prem Earn'!$B$5:$J$5,0)),0)</f>
        <v>0</v>
      </c>
      <c r="AP155" s="116">
        <f ca="1">IFERROR('Program Qtrly'!V$147*OFFSET('Prem Earn'!$A$5,MATCH($B$145,'Prem Earn'!$A$6:$A$12,0),MATCH($A155,'Prem Earn'!$B$5:$J$5,0)),0)</f>
        <v>0</v>
      </c>
      <c r="AQ155" s="116">
        <f ca="1">IFERROR('Program Qtrly'!W$147*OFFSET('Prem Earn'!$A$5,MATCH($B$145,'Prem Earn'!$A$6:$A$12,0),MATCH($A155,'Prem Earn'!$B$5:$J$5,0)),0)</f>
        <v>0</v>
      </c>
    </row>
    <row r="156" spans="1:43" ht="15" customHeight="1" x14ac:dyDescent="0.45">
      <c r="A156" s="112" t="s">
        <v>384</v>
      </c>
      <c r="B156" s="113">
        <f ca="1">B147</f>
        <v>0</v>
      </c>
      <c r="C156" s="113">
        <f ca="1">C147+B148</f>
        <v>0</v>
      </c>
      <c r="D156" s="113">
        <f ca="1">D147+C148+B149</f>
        <v>0</v>
      </c>
      <c r="E156" s="113">
        <f ca="1">E147+D148+C149+B150</f>
        <v>0</v>
      </c>
      <c r="F156" s="113">
        <f ca="1">F147+E148+D149+C150+B151</f>
        <v>46.875000000000007</v>
      </c>
      <c r="G156" s="113">
        <f ca="1">G147+F148+E149+D150+C151+B152</f>
        <v>140.62500000000003</v>
      </c>
      <c r="H156" s="113">
        <f ca="1">H147+G148+F149+E150+D151+C152+B153</f>
        <v>234.37500000000006</v>
      </c>
      <c r="I156" s="113">
        <f ca="1">I147+H148+G149+F150+E151+D152+C153+B154</f>
        <v>328.12500000000006</v>
      </c>
      <c r="J156" s="113">
        <f t="shared" ref="J156:P156" ca="1" si="116">J147+I148+H149+G150+F151+E152+D153+C154+B155</f>
        <v>393.75000000000006</v>
      </c>
      <c r="K156" s="113">
        <f t="shared" ca="1" si="116"/>
        <v>431.25000000000006</v>
      </c>
      <c r="L156" s="113">
        <f t="shared" ca="1" si="116"/>
        <v>468.75000000000011</v>
      </c>
      <c r="M156" s="113">
        <f t="shared" ca="1" si="116"/>
        <v>506.25000000000011</v>
      </c>
      <c r="N156" s="113">
        <f t="shared" ca="1" si="116"/>
        <v>553.12500000000011</v>
      </c>
      <c r="O156" s="113">
        <f t="shared" ca="1" si="116"/>
        <v>609.37500000000011</v>
      </c>
      <c r="P156" s="113">
        <f t="shared" ca="1" si="116"/>
        <v>665.62500000000011</v>
      </c>
      <c r="Q156" s="113">
        <f t="shared" ref="Q156" ca="1" si="117">Q147+P148+O149+N150+M151+L152+K153+J154+I155</f>
        <v>721.87500000000011</v>
      </c>
      <c r="R156" s="113">
        <f t="shared" ref="R156" ca="1" si="118">R147+Q148+P149+O150+N151+M152+L153+K154+J155</f>
        <v>796.87500000000011</v>
      </c>
      <c r="S156" s="113">
        <f t="shared" ref="S156" ca="1" si="119">S147+R148+Q149+P150+O151+N152+M153+L154+K155</f>
        <v>890.62500000000011</v>
      </c>
      <c r="T156" s="113">
        <f t="shared" ref="T156" ca="1" si="120">T147+S148+R149+Q150+P151+O152+N153+M154+L155</f>
        <v>984.37500000000023</v>
      </c>
      <c r="U156" s="113">
        <f t="shared" ref="U156" ca="1" si="121">U147+T148+S149+R150+Q151+P152+O153+N154+M155</f>
        <v>1078.1250000000002</v>
      </c>
      <c r="W156" s="112" t="s">
        <v>520</v>
      </c>
      <c r="X156" s="113">
        <f ca="1">X147</f>
        <v>0</v>
      </c>
      <c r="Y156" s="113">
        <f ca="1">Y147+X148</f>
        <v>0</v>
      </c>
      <c r="Z156" s="113">
        <f ca="1">Z147+Y148+X149</f>
        <v>0</v>
      </c>
      <c r="AA156" s="113">
        <f ca="1">AA147+Z148+Y149+X150</f>
        <v>0</v>
      </c>
      <c r="AB156" s="113">
        <f ca="1">AB147+AA148+Z149+Y150+X151</f>
        <v>156.25</v>
      </c>
      <c r="AC156" s="113">
        <f ca="1">AC147+AB148+AA149+Z150+Y151+X152</f>
        <v>468.75</v>
      </c>
      <c r="AD156" s="113">
        <f ca="1">AD147+AC148+AB149+AA150+Z151+Y152+X153</f>
        <v>781.25</v>
      </c>
      <c r="AE156" s="113">
        <f ca="1">AE147+AD148+AC149+AB150+AA151+Z152+Y153+X154</f>
        <v>1093.75</v>
      </c>
      <c r="AF156" s="113">
        <f t="shared" ref="AF156:AL156" ca="1" si="122">AF147+AE148+AD149+AC150+AB151+AA152+Z153+Y154+X155</f>
        <v>1312.5</v>
      </c>
      <c r="AG156" s="113">
        <f t="shared" ca="1" si="122"/>
        <v>1437.5</v>
      </c>
      <c r="AH156" s="113">
        <f t="shared" ca="1" si="122"/>
        <v>1562.5</v>
      </c>
      <c r="AI156" s="113">
        <f t="shared" ca="1" si="122"/>
        <v>1687.5</v>
      </c>
      <c r="AJ156" s="113">
        <f t="shared" ca="1" si="122"/>
        <v>1843.75</v>
      </c>
      <c r="AK156" s="113">
        <f t="shared" ca="1" si="122"/>
        <v>2031.25</v>
      </c>
      <c r="AL156" s="113">
        <f t="shared" ca="1" si="122"/>
        <v>2218.75</v>
      </c>
      <c r="AM156" s="113">
        <f t="shared" ref="AM156" ca="1" si="123">AM147+AL148+AK149+AJ150+AI151+AH152+AG153+AF154+AE155</f>
        <v>2406.25</v>
      </c>
      <c r="AN156" s="113">
        <f t="shared" ref="AN156" ca="1" si="124">AN147+AM148+AL149+AK150+AJ151+AI152+AH153+AG154+AF155</f>
        <v>2656.25</v>
      </c>
      <c r="AO156" s="113">
        <f t="shared" ref="AO156" ca="1" si="125">AO147+AN148+AM149+AL150+AK151+AJ152+AI153+AH154+AG155</f>
        <v>2968.75</v>
      </c>
      <c r="AP156" s="113">
        <f t="shared" ref="AP156" ca="1" si="126">AP147+AO148+AN149+AM150+AL151+AK152+AJ153+AI154+AH155</f>
        <v>3281.25</v>
      </c>
      <c r="AQ156" s="113">
        <f t="shared" ref="AQ156" ca="1" si="127">AQ147+AP148+AO149+AN150+AM151+AL152+AK153+AJ154+AI155</f>
        <v>3593.75</v>
      </c>
    </row>
    <row r="159" spans="1:43" ht="15" customHeight="1" x14ac:dyDescent="0.45">
      <c r="A159" s="46" t="s">
        <v>85</v>
      </c>
      <c r="B159" s="46" t="str">
        <f>INDEX('Program Inputs'!$B$9:$B$28,MATCH('Prem Earn'!A159,'Program Inputs'!$A$9:$A$28,0))</f>
        <v>Fronting Property</v>
      </c>
      <c r="C159" s="46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W159" s="46" t="s">
        <v>85</v>
      </c>
      <c r="X159" s="46" t="str">
        <f>INDEX('Program Inputs'!$B$9:$B$28,MATCH('Prem Earn'!W159,'Program Inputs'!$A$9:$A$28,0))</f>
        <v>Fronting Property</v>
      </c>
      <c r="Y159" s="46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</row>
    <row r="160" spans="1:43" ht="15" customHeight="1" x14ac:dyDescent="0.45">
      <c r="A160" s="67" t="s">
        <v>518</v>
      </c>
      <c r="B160" s="6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W160" s="67" t="s">
        <v>519</v>
      </c>
      <c r="X160" s="6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</row>
    <row r="161" spans="1:43" ht="15" customHeight="1" x14ac:dyDescent="0.45">
      <c r="A161" s="67" t="s">
        <v>45</v>
      </c>
      <c r="B161" s="115">
        <f>INDEX('Program Inputs'!$N$8:$N$28,MATCH(A159,'Program Inputs'!$A$8:$A$28,0))</f>
        <v>12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W161" s="67" t="s">
        <v>45</v>
      </c>
      <c r="X161" s="115">
        <f>INDEX('Program Inputs'!$N$8:$N$28,MATCH(W159,'Program Inputs'!$A$8:$A$28,0))</f>
        <v>12</v>
      </c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</row>
    <row r="162" spans="1:43" ht="15" customHeight="1" x14ac:dyDescent="0.45">
      <c r="A162" s="110" t="s">
        <v>180</v>
      </c>
      <c r="B162" s="3" t="str">
        <f>'Program Qtrly'!D$6</f>
        <v>2026 Q2</v>
      </c>
      <c r="C162" s="3" t="str">
        <f>'Program Qtrly'!E$6</f>
        <v>2026 Q3</v>
      </c>
      <c r="D162" s="3" t="str">
        <f>'Program Qtrly'!F$6</f>
        <v>2026 Q4</v>
      </c>
      <c r="E162" s="3" t="str">
        <f>'Program Qtrly'!G$6</f>
        <v>2027 Q1</v>
      </c>
      <c r="F162" s="3" t="str">
        <f>'Program Qtrly'!H$6</f>
        <v>2027 Q2</v>
      </c>
      <c r="G162" s="3" t="str">
        <f>'Program Qtrly'!I$6</f>
        <v>2027 Q3</v>
      </c>
      <c r="H162" s="3" t="str">
        <f>'Program Qtrly'!J$6</f>
        <v>2027 Q4</v>
      </c>
      <c r="I162" s="3" t="str">
        <f>'Program Qtrly'!K$6</f>
        <v>2028 Q1</v>
      </c>
      <c r="J162" s="3" t="str">
        <f>'Program Qtrly'!L$6</f>
        <v>2028 Q2</v>
      </c>
      <c r="K162" s="3" t="str">
        <f>'Program Qtrly'!M$6</f>
        <v>2028 Q3</v>
      </c>
      <c r="L162" s="3" t="str">
        <f>'Program Qtrly'!N$6</f>
        <v>2028 Q4</v>
      </c>
      <c r="M162" s="3" t="str">
        <f>'Program Qtrly'!O$6</f>
        <v>2029 Q1</v>
      </c>
      <c r="N162" s="3" t="str">
        <f>'Program Qtrly'!P$6</f>
        <v>2029 Q2</v>
      </c>
      <c r="O162" s="3" t="str">
        <f>'Program Qtrly'!Q$6</f>
        <v>2029 Q3</v>
      </c>
      <c r="P162" s="3" t="str">
        <f>'Program Qtrly'!R$6</f>
        <v>2029 Q4</v>
      </c>
      <c r="Q162" s="3" t="str">
        <f>'Program Qtrly'!S$6</f>
        <v>2030 Q1</v>
      </c>
      <c r="R162" s="3" t="str">
        <f>'Program Qtrly'!T$6</f>
        <v>2030 Q2</v>
      </c>
      <c r="S162" s="3" t="str">
        <f>'Program Qtrly'!U$6</f>
        <v>2030 Q3</v>
      </c>
      <c r="T162" s="3" t="str">
        <f>'Program Qtrly'!V$6</f>
        <v>2030 Q4</v>
      </c>
      <c r="U162" s="3" t="str">
        <f>'Program Qtrly'!W$6</f>
        <v>2031 Q1</v>
      </c>
      <c r="W162" s="110" t="s">
        <v>180</v>
      </c>
      <c r="X162" s="3" t="str">
        <f>'Program Qtrly'!D$6</f>
        <v>2026 Q2</v>
      </c>
      <c r="Y162" s="3" t="str">
        <f>'Program Qtrly'!E$6</f>
        <v>2026 Q3</v>
      </c>
      <c r="Z162" s="3" t="str">
        <f>'Program Qtrly'!F$6</f>
        <v>2026 Q4</v>
      </c>
      <c r="AA162" s="3" t="str">
        <f>'Program Qtrly'!G$6</f>
        <v>2027 Q1</v>
      </c>
      <c r="AB162" s="3" t="str">
        <f>'Program Qtrly'!H$6</f>
        <v>2027 Q2</v>
      </c>
      <c r="AC162" s="3" t="str">
        <f>'Program Qtrly'!I$6</f>
        <v>2027 Q3</v>
      </c>
      <c r="AD162" s="3" t="str">
        <f>'Program Qtrly'!J$6</f>
        <v>2027 Q4</v>
      </c>
      <c r="AE162" s="3" t="str">
        <f>'Program Qtrly'!K$6</f>
        <v>2028 Q1</v>
      </c>
      <c r="AF162" s="3" t="str">
        <f>'Program Qtrly'!L$6</f>
        <v>2028 Q2</v>
      </c>
      <c r="AG162" s="3" t="str">
        <f>'Program Qtrly'!M$6</f>
        <v>2028 Q3</v>
      </c>
      <c r="AH162" s="3" t="str">
        <f>'Program Qtrly'!N$6</f>
        <v>2028 Q4</v>
      </c>
      <c r="AI162" s="3" t="str">
        <f>'Program Qtrly'!O$6</f>
        <v>2029 Q1</v>
      </c>
      <c r="AJ162" s="3" t="str">
        <f>'Program Qtrly'!P$6</f>
        <v>2029 Q2</v>
      </c>
      <c r="AK162" s="3" t="str">
        <f>'Program Qtrly'!Q$6</f>
        <v>2029 Q3</v>
      </c>
      <c r="AL162" s="3" t="str">
        <f>'Program Qtrly'!R$6</f>
        <v>2029 Q4</v>
      </c>
      <c r="AM162" s="3" t="str">
        <f>'Program Qtrly'!S$6</f>
        <v>2030 Q1</v>
      </c>
      <c r="AN162" s="3" t="str">
        <f>'Program Qtrly'!T$6</f>
        <v>2030 Q2</v>
      </c>
      <c r="AO162" s="3" t="str">
        <f>'Program Qtrly'!U$6</f>
        <v>2030 Q3</v>
      </c>
      <c r="AP162" s="3" t="str">
        <f>'Program Qtrly'!V$6</f>
        <v>2030 Q4</v>
      </c>
      <c r="AQ162" s="3" t="str">
        <f>'Program Qtrly'!W$6</f>
        <v>2031 Q1</v>
      </c>
    </row>
    <row r="163" spans="1:43" ht="15" customHeight="1" x14ac:dyDescent="0.45">
      <c r="A163" s="63">
        <v>3</v>
      </c>
      <c r="B163" s="116">
        <f ca="1">IFERROR('Program Qtrly'!D$175*OFFSET('Prem Earn'!$A$5,MATCH($B$161,'Prem Earn'!$A$6:$A$12,0),MATCH($A163,'Prem Earn'!$B$5:$J$5,0)),0)</f>
        <v>0</v>
      </c>
      <c r="C163" s="116">
        <f ca="1">IFERROR('Program Qtrly'!E$175*OFFSET('Prem Earn'!$A$5,MATCH($B$161,'Prem Earn'!$A$6:$A$12,0),MATCH($A163,'Prem Earn'!$B$5:$J$5,0)),0)</f>
        <v>0</v>
      </c>
      <c r="D163" s="116">
        <f ca="1">IFERROR('Program Qtrly'!F$175*OFFSET('Prem Earn'!$A$5,MATCH($B$161,'Prem Earn'!$A$6:$A$12,0),MATCH($A163,'Prem Earn'!$B$5:$J$5,0)),0)</f>
        <v>0</v>
      </c>
      <c r="E163" s="116">
        <f ca="1">IFERROR('Program Qtrly'!G$175*OFFSET('Prem Earn'!$A$5,MATCH($B$161,'Prem Earn'!$A$6:$A$12,0),MATCH($A163,'Prem Earn'!$B$5:$J$5,0)),0)</f>
        <v>0</v>
      </c>
      <c r="F163" s="116">
        <f ca="1">IFERROR('Program Qtrly'!H$175*OFFSET('Prem Earn'!$A$5,MATCH($B$161,'Prem Earn'!$A$6:$A$12,0),MATCH($A163,'Prem Earn'!$B$5:$J$5,0)),0)</f>
        <v>0</v>
      </c>
      <c r="G163" s="116">
        <f ca="1">IFERROR('Program Qtrly'!I$175*OFFSET('Prem Earn'!$A$5,MATCH($B$161,'Prem Earn'!$A$6:$A$12,0),MATCH($A163,'Prem Earn'!$B$5:$J$5,0)),0)</f>
        <v>0</v>
      </c>
      <c r="H163" s="116">
        <f ca="1">IFERROR('Program Qtrly'!J$175*OFFSET('Prem Earn'!$A$5,MATCH($B$161,'Prem Earn'!$A$6:$A$12,0),MATCH($A163,'Prem Earn'!$B$5:$J$5,0)),0)</f>
        <v>0</v>
      </c>
      <c r="I163" s="116">
        <f ca="1">IFERROR('Program Qtrly'!K$175*OFFSET('Prem Earn'!$A$5,MATCH($B$161,'Prem Earn'!$A$6:$A$12,0),MATCH($A163,'Prem Earn'!$B$5:$J$5,0)),0)</f>
        <v>0</v>
      </c>
      <c r="J163" s="116">
        <f ca="1">IFERROR('Program Qtrly'!L$175*OFFSET('Prem Earn'!$A$5,MATCH($B$161,'Prem Earn'!$A$6:$A$12,0),MATCH($A163,'Prem Earn'!$B$5:$J$5,0)),0)</f>
        <v>0</v>
      </c>
      <c r="K163" s="116">
        <f ca="1">IFERROR('Program Qtrly'!M$175*OFFSET('Prem Earn'!$A$5,MATCH($B$161,'Prem Earn'!$A$6:$A$12,0),MATCH($A163,'Prem Earn'!$B$5:$J$5,0)),0)</f>
        <v>0</v>
      </c>
      <c r="L163" s="116">
        <f ca="1">IFERROR('Program Qtrly'!N$175*OFFSET('Prem Earn'!$A$5,MATCH($B$161,'Prem Earn'!$A$6:$A$12,0),MATCH($A163,'Prem Earn'!$B$5:$J$5,0)),0)</f>
        <v>0</v>
      </c>
      <c r="M163" s="116">
        <f ca="1">IFERROR('Program Qtrly'!O$175*OFFSET('Prem Earn'!$A$5,MATCH($B$161,'Prem Earn'!$A$6:$A$12,0),MATCH($A163,'Prem Earn'!$B$5:$J$5,0)),0)</f>
        <v>0</v>
      </c>
      <c r="N163" s="116">
        <f ca="1">IFERROR('Program Qtrly'!P$175*OFFSET('Prem Earn'!$A$5,MATCH($B$161,'Prem Earn'!$A$6:$A$12,0),MATCH($A163,'Prem Earn'!$B$5:$J$5,0)),0)</f>
        <v>0</v>
      </c>
      <c r="O163" s="116">
        <f ca="1">IFERROR('Program Qtrly'!Q$175*OFFSET('Prem Earn'!$A$5,MATCH($B$161,'Prem Earn'!$A$6:$A$12,0),MATCH($A163,'Prem Earn'!$B$5:$J$5,0)),0)</f>
        <v>0</v>
      </c>
      <c r="P163" s="116">
        <f ca="1">IFERROR('Program Qtrly'!R$175*OFFSET('Prem Earn'!$A$5,MATCH($B$161,'Prem Earn'!$A$6:$A$12,0),MATCH($A163,'Prem Earn'!$B$5:$J$5,0)),0)</f>
        <v>0</v>
      </c>
      <c r="Q163" s="116">
        <f ca="1">IFERROR('Program Qtrly'!S$175*OFFSET('Prem Earn'!$A$5,MATCH($B$161,'Prem Earn'!$A$6:$A$12,0),MATCH($A163,'Prem Earn'!$B$5:$J$5,0)),0)</f>
        <v>0</v>
      </c>
      <c r="R163" s="116">
        <f ca="1">IFERROR('Program Qtrly'!T$175*OFFSET('Prem Earn'!$A$5,MATCH($B$161,'Prem Earn'!$A$6:$A$12,0),MATCH($A163,'Prem Earn'!$B$5:$J$5,0)),0)</f>
        <v>0</v>
      </c>
      <c r="S163" s="116">
        <f ca="1">IFERROR('Program Qtrly'!U$175*OFFSET('Prem Earn'!$A$5,MATCH($B$161,'Prem Earn'!$A$6:$A$12,0),MATCH($A163,'Prem Earn'!$B$5:$J$5,0)),0)</f>
        <v>0</v>
      </c>
      <c r="T163" s="116">
        <f ca="1">IFERROR('Program Qtrly'!V$175*OFFSET('Prem Earn'!$A$5,MATCH($B$161,'Prem Earn'!$A$6:$A$12,0),MATCH($A163,'Prem Earn'!$B$5:$J$5,0)),0)</f>
        <v>0</v>
      </c>
      <c r="U163" s="116">
        <f ca="1">IFERROR('Program Qtrly'!W$175*OFFSET('Prem Earn'!$A$5,MATCH($B$161,'Prem Earn'!$A$6:$A$12,0),MATCH($A163,'Prem Earn'!$B$5:$J$5,0)),0)</f>
        <v>0</v>
      </c>
      <c r="W163" s="63">
        <v>3</v>
      </c>
      <c r="X163" s="116">
        <f ca="1">IFERROR('Program Qtrly'!D$167*OFFSET('Prem Earn'!$A$5,MATCH($B$161,'Prem Earn'!$A$6:$A$12,0),MATCH($A163,'Prem Earn'!$B$5:$J$5,0)),0)</f>
        <v>312.5</v>
      </c>
      <c r="Y163" s="116">
        <f ca="1">IFERROR('Program Qtrly'!E$167*OFFSET('Prem Earn'!$A$5,MATCH($B$161,'Prem Earn'!$A$6:$A$12,0),MATCH($A163,'Prem Earn'!$B$5:$J$5,0)),0)</f>
        <v>312.5</v>
      </c>
      <c r="Z163" s="116">
        <f ca="1">IFERROR('Program Qtrly'!F$167*OFFSET('Prem Earn'!$A$5,MATCH($B$161,'Prem Earn'!$A$6:$A$12,0),MATCH($A163,'Prem Earn'!$B$5:$J$5,0)),0)</f>
        <v>312.5</v>
      </c>
      <c r="AA163" s="116">
        <f ca="1">IFERROR('Program Qtrly'!G$167*OFFSET('Prem Earn'!$A$5,MATCH($B$161,'Prem Earn'!$A$6:$A$12,0),MATCH($A163,'Prem Earn'!$B$5:$J$5,0)),0)</f>
        <v>312.5</v>
      </c>
      <c r="AB163" s="116">
        <f ca="1">IFERROR('Program Qtrly'!H$167*OFFSET('Prem Earn'!$A$5,MATCH($B$161,'Prem Earn'!$A$6:$A$12,0),MATCH($A163,'Prem Earn'!$B$5:$J$5,0)),0)</f>
        <v>625</v>
      </c>
      <c r="AC163" s="116">
        <f ca="1">IFERROR('Program Qtrly'!I$167*OFFSET('Prem Earn'!$A$5,MATCH($B$161,'Prem Earn'!$A$6:$A$12,0),MATCH($A163,'Prem Earn'!$B$5:$J$5,0)),0)</f>
        <v>625</v>
      </c>
      <c r="AD163" s="116">
        <f ca="1">IFERROR('Program Qtrly'!J$167*OFFSET('Prem Earn'!$A$5,MATCH($B$161,'Prem Earn'!$A$6:$A$12,0),MATCH($A163,'Prem Earn'!$B$5:$J$5,0)),0)</f>
        <v>625</v>
      </c>
      <c r="AE163" s="116">
        <f ca="1">IFERROR('Program Qtrly'!K$167*OFFSET('Prem Earn'!$A$5,MATCH($B$161,'Prem Earn'!$A$6:$A$12,0),MATCH($A163,'Prem Earn'!$B$5:$J$5,0)),0)</f>
        <v>625</v>
      </c>
      <c r="AF163" s="116">
        <f ca="1">IFERROR('Program Qtrly'!L$167*OFFSET('Prem Earn'!$A$5,MATCH($B$161,'Prem Earn'!$A$6:$A$12,0),MATCH($A163,'Prem Earn'!$B$5:$J$5,0)),0)</f>
        <v>937.5</v>
      </c>
      <c r="AG163" s="116">
        <f ca="1">IFERROR('Program Qtrly'!M$167*OFFSET('Prem Earn'!$A$5,MATCH($B$161,'Prem Earn'!$A$6:$A$12,0),MATCH($A163,'Prem Earn'!$B$5:$J$5,0)),0)</f>
        <v>937.5</v>
      </c>
      <c r="AH163" s="116">
        <f ca="1">IFERROR('Program Qtrly'!N$167*OFFSET('Prem Earn'!$A$5,MATCH($B$161,'Prem Earn'!$A$6:$A$12,0),MATCH($A163,'Prem Earn'!$B$5:$J$5,0)),0)</f>
        <v>937.5</v>
      </c>
      <c r="AI163" s="116">
        <f ca="1">IFERROR('Program Qtrly'!O$167*OFFSET('Prem Earn'!$A$5,MATCH($B$161,'Prem Earn'!$A$6:$A$12,0),MATCH($A163,'Prem Earn'!$B$5:$J$5,0)),0)</f>
        <v>937.5</v>
      </c>
      <c r="AJ163" s="116">
        <f ca="1">IFERROR('Program Qtrly'!P$167*OFFSET('Prem Earn'!$A$5,MATCH($B$161,'Prem Earn'!$A$6:$A$12,0),MATCH($A163,'Prem Earn'!$B$5:$J$5,0)),0)</f>
        <v>1250</v>
      </c>
      <c r="AK163" s="116">
        <f ca="1">IFERROR('Program Qtrly'!Q$167*OFFSET('Prem Earn'!$A$5,MATCH($B$161,'Prem Earn'!$A$6:$A$12,0),MATCH($A163,'Prem Earn'!$B$5:$J$5,0)),0)</f>
        <v>1250</v>
      </c>
      <c r="AL163" s="116">
        <f ca="1">IFERROR('Program Qtrly'!R$167*OFFSET('Prem Earn'!$A$5,MATCH($B$161,'Prem Earn'!$A$6:$A$12,0),MATCH($A163,'Prem Earn'!$B$5:$J$5,0)),0)</f>
        <v>1250</v>
      </c>
      <c r="AM163" s="116">
        <f ca="1">IFERROR('Program Qtrly'!S$167*OFFSET('Prem Earn'!$A$5,MATCH($B$161,'Prem Earn'!$A$6:$A$12,0),MATCH($A163,'Prem Earn'!$B$5:$J$5,0)),0)</f>
        <v>1250</v>
      </c>
      <c r="AN163" s="116">
        <f ca="1">IFERROR('Program Qtrly'!T$167*OFFSET('Prem Earn'!$A$5,MATCH($B$161,'Prem Earn'!$A$6:$A$12,0),MATCH($A163,'Prem Earn'!$B$5:$J$5,0)),0)</f>
        <v>1562.5</v>
      </c>
      <c r="AO163" s="116">
        <f ca="1">IFERROR('Program Qtrly'!U$167*OFFSET('Prem Earn'!$A$5,MATCH($B$161,'Prem Earn'!$A$6:$A$12,0),MATCH($A163,'Prem Earn'!$B$5:$J$5,0)),0)</f>
        <v>1562.5</v>
      </c>
      <c r="AP163" s="116">
        <f ca="1">IFERROR('Program Qtrly'!V$167*OFFSET('Prem Earn'!$A$5,MATCH($B$161,'Prem Earn'!$A$6:$A$12,0),MATCH($A163,'Prem Earn'!$B$5:$J$5,0)),0)</f>
        <v>1562.5</v>
      </c>
      <c r="AQ163" s="116">
        <f ca="1">IFERROR('Program Qtrly'!W$167*OFFSET('Prem Earn'!$A$5,MATCH($B$161,'Prem Earn'!$A$6:$A$12,0),MATCH($A163,'Prem Earn'!$B$5:$J$5,0)),0)</f>
        <v>1562.5</v>
      </c>
    </row>
    <row r="164" spans="1:43" ht="15" customHeight="1" x14ac:dyDescent="0.45">
      <c r="A164" s="63">
        <f t="shared" ref="A164:A171" si="128">A163+3</f>
        <v>6</v>
      </c>
      <c r="B164" s="116">
        <f ca="1">IFERROR('Program Qtrly'!D$175*OFFSET('Prem Earn'!$A$5,MATCH($B$161,'Prem Earn'!$A$6:$A$12,0),MATCH($A164,'Prem Earn'!$B$5:$J$5,0)),0)</f>
        <v>0</v>
      </c>
      <c r="C164" s="116">
        <f ca="1">IFERROR('Program Qtrly'!E$175*OFFSET('Prem Earn'!$A$5,MATCH($B$161,'Prem Earn'!$A$6:$A$12,0),MATCH($A164,'Prem Earn'!$B$5:$J$5,0)),0)</f>
        <v>0</v>
      </c>
      <c r="D164" s="116">
        <f ca="1">IFERROR('Program Qtrly'!F$175*OFFSET('Prem Earn'!$A$5,MATCH($B$161,'Prem Earn'!$A$6:$A$12,0),MATCH($A164,'Prem Earn'!$B$5:$J$5,0)),0)</f>
        <v>0</v>
      </c>
      <c r="E164" s="116">
        <f ca="1">IFERROR('Program Qtrly'!G$175*OFFSET('Prem Earn'!$A$5,MATCH($B$161,'Prem Earn'!$A$6:$A$12,0),MATCH($A164,'Prem Earn'!$B$5:$J$5,0)),0)</f>
        <v>0</v>
      </c>
      <c r="F164" s="116">
        <f ca="1">IFERROR('Program Qtrly'!H$175*OFFSET('Prem Earn'!$A$5,MATCH($B$161,'Prem Earn'!$A$6:$A$12,0),MATCH($A164,'Prem Earn'!$B$5:$J$5,0)),0)</f>
        <v>0</v>
      </c>
      <c r="G164" s="116">
        <f ca="1">IFERROR('Program Qtrly'!I$175*OFFSET('Prem Earn'!$A$5,MATCH($B$161,'Prem Earn'!$A$6:$A$12,0),MATCH($A164,'Prem Earn'!$B$5:$J$5,0)),0)</f>
        <v>0</v>
      </c>
      <c r="H164" s="116">
        <f ca="1">IFERROR('Program Qtrly'!J$175*OFFSET('Prem Earn'!$A$5,MATCH($B$161,'Prem Earn'!$A$6:$A$12,0),MATCH($A164,'Prem Earn'!$B$5:$J$5,0)),0)</f>
        <v>0</v>
      </c>
      <c r="I164" s="116">
        <f ca="1">IFERROR('Program Qtrly'!K$175*OFFSET('Prem Earn'!$A$5,MATCH($B$161,'Prem Earn'!$A$6:$A$12,0),MATCH($A164,'Prem Earn'!$B$5:$J$5,0)),0)</f>
        <v>0</v>
      </c>
      <c r="J164" s="116">
        <f ca="1">IFERROR('Program Qtrly'!L$175*OFFSET('Prem Earn'!$A$5,MATCH($B$161,'Prem Earn'!$A$6:$A$12,0),MATCH($A164,'Prem Earn'!$B$5:$J$5,0)),0)</f>
        <v>0</v>
      </c>
      <c r="K164" s="116">
        <f ca="1">IFERROR('Program Qtrly'!M$175*OFFSET('Prem Earn'!$A$5,MATCH($B$161,'Prem Earn'!$A$6:$A$12,0),MATCH($A164,'Prem Earn'!$B$5:$J$5,0)),0)</f>
        <v>0</v>
      </c>
      <c r="L164" s="116">
        <f ca="1">IFERROR('Program Qtrly'!N$175*OFFSET('Prem Earn'!$A$5,MATCH($B$161,'Prem Earn'!$A$6:$A$12,0),MATCH($A164,'Prem Earn'!$B$5:$J$5,0)),0)</f>
        <v>0</v>
      </c>
      <c r="M164" s="116">
        <f ca="1">IFERROR('Program Qtrly'!O$175*OFFSET('Prem Earn'!$A$5,MATCH($B$161,'Prem Earn'!$A$6:$A$12,0),MATCH($A164,'Prem Earn'!$B$5:$J$5,0)),0)</f>
        <v>0</v>
      </c>
      <c r="N164" s="116">
        <f ca="1">IFERROR('Program Qtrly'!P$175*OFFSET('Prem Earn'!$A$5,MATCH($B$161,'Prem Earn'!$A$6:$A$12,0),MATCH($A164,'Prem Earn'!$B$5:$J$5,0)),0)</f>
        <v>0</v>
      </c>
      <c r="O164" s="116">
        <f ca="1">IFERROR('Program Qtrly'!Q$175*OFFSET('Prem Earn'!$A$5,MATCH($B$161,'Prem Earn'!$A$6:$A$12,0),MATCH($A164,'Prem Earn'!$B$5:$J$5,0)),0)</f>
        <v>0</v>
      </c>
      <c r="P164" s="116">
        <f ca="1">IFERROR('Program Qtrly'!R$175*OFFSET('Prem Earn'!$A$5,MATCH($B$161,'Prem Earn'!$A$6:$A$12,0),MATCH($A164,'Prem Earn'!$B$5:$J$5,0)),0)</f>
        <v>0</v>
      </c>
      <c r="Q164" s="116">
        <f ca="1">IFERROR('Program Qtrly'!S$175*OFFSET('Prem Earn'!$A$5,MATCH($B$161,'Prem Earn'!$A$6:$A$12,0),MATCH($A164,'Prem Earn'!$B$5:$J$5,0)),0)</f>
        <v>0</v>
      </c>
      <c r="R164" s="116">
        <f ca="1">IFERROR('Program Qtrly'!T$175*OFFSET('Prem Earn'!$A$5,MATCH($B$161,'Prem Earn'!$A$6:$A$12,0),MATCH($A164,'Prem Earn'!$B$5:$J$5,0)),0)</f>
        <v>0</v>
      </c>
      <c r="S164" s="116">
        <f ca="1">IFERROR('Program Qtrly'!U$175*OFFSET('Prem Earn'!$A$5,MATCH($B$161,'Prem Earn'!$A$6:$A$12,0),MATCH($A164,'Prem Earn'!$B$5:$J$5,0)),0)</f>
        <v>0</v>
      </c>
      <c r="T164" s="116">
        <f ca="1">IFERROR('Program Qtrly'!V$175*OFFSET('Prem Earn'!$A$5,MATCH($B$161,'Prem Earn'!$A$6:$A$12,0),MATCH($A164,'Prem Earn'!$B$5:$J$5,0)),0)</f>
        <v>0</v>
      </c>
      <c r="U164" s="116">
        <f ca="1">IFERROR('Program Qtrly'!W$175*OFFSET('Prem Earn'!$A$5,MATCH($B$161,'Prem Earn'!$A$6:$A$12,0),MATCH($A164,'Prem Earn'!$B$5:$J$5,0)),0)</f>
        <v>0</v>
      </c>
      <c r="W164" s="63">
        <f t="shared" ref="W164:W171" si="129">W163+3</f>
        <v>6</v>
      </c>
      <c r="X164" s="116">
        <f ca="1">IFERROR('Program Qtrly'!D$167*OFFSET('Prem Earn'!$A$5,MATCH($B$161,'Prem Earn'!$A$6:$A$12,0),MATCH($A164,'Prem Earn'!$B$5:$J$5,0)),0)</f>
        <v>625</v>
      </c>
      <c r="Y164" s="116">
        <f ca="1">IFERROR('Program Qtrly'!E$167*OFFSET('Prem Earn'!$A$5,MATCH($B$161,'Prem Earn'!$A$6:$A$12,0),MATCH($A164,'Prem Earn'!$B$5:$J$5,0)),0)</f>
        <v>625</v>
      </c>
      <c r="Z164" s="116">
        <f ca="1">IFERROR('Program Qtrly'!F$167*OFFSET('Prem Earn'!$A$5,MATCH($B$161,'Prem Earn'!$A$6:$A$12,0),MATCH($A164,'Prem Earn'!$B$5:$J$5,0)),0)</f>
        <v>625</v>
      </c>
      <c r="AA164" s="116">
        <f ca="1">IFERROR('Program Qtrly'!G$167*OFFSET('Prem Earn'!$A$5,MATCH($B$161,'Prem Earn'!$A$6:$A$12,0),MATCH($A164,'Prem Earn'!$B$5:$J$5,0)),0)</f>
        <v>625</v>
      </c>
      <c r="AB164" s="116">
        <f ca="1">IFERROR('Program Qtrly'!H$167*OFFSET('Prem Earn'!$A$5,MATCH($B$161,'Prem Earn'!$A$6:$A$12,0),MATCH($A164,'Prem Earn'!$B$5:$J$5,0)),0)</f>
        <v>1250</v>
      </c>
      <c r="AC164" s="116">
        <f ca="1">IFERROR('Program Qtrly'!I$167*OFFSET('Prem Earn'!$A$5,MATCH($B$161,'Prem Earn'!$A$6:$A$12,0),MATCH($A164,'Prem Earn'!$B$5:$J$5,0)),0)</f>
        <v>1250</v>
      </c>
      <c r="AD164" s="116">
        <f ca="1">IFERROR('Program Qtrly'!J$167*OFFSET('Prem Earn'!$A$5,MATCH($B$161,'Prem Earn'!$A$6:$A$12,0),MATCH($A164,'Prem Earn'!$B$5:$J$5,0)),0)</f>
        <v>1250</v>
      </c>
      <c r="AE164" s="116">
        <f ca="1">IFERROR('Program Qtrly'!K$167*OFFSET('Prem Earn'!$A$5,MATCH($B$161,'Prem Earn'!$A$6:$A$12,0),MATCH($A164,'Prem Earn'!$B$5:$J$5,0)),0)</f>
        <v>1250</v>
      </c>
      <c r="AF164" s="116">
        <f ca="1">IFERROR('Program Qtrly'!L$167*OFFSET('Prem Earn'!$A$5,MATCH($B$161,'Prem Earn'!$A$6:$A$12,0),MATCH($A164,'Prem Earn'!$B$5:$J$5,0)),0)</f>
        <v>1875</v>
      </c>
      <c r="AG164" s="116">
        <f ca="1">IFERROR('Program Qtrly'!M$167*OFFSET('Prem Earn'!$A$5,MATCH($B$161,'Prem Earn'!$A$6:$A$12,0),MATCH($A164,'Prem Earn'!$B$5:$J$5,0)),0)</f>
        <v>1875</v>
      </c>
      <c r="AH164" s="116">
        <f ca="1">IFERROR('Program Qtrly'!N$167*OFFSET('Prem Earn'!$A$5,MATCH($B$161,'Prem Earn'!$A$6:$A$12,0),MATCH($A164,'Prem Earn'!$B$5:$J$5,0)),0)</f>
        <v>1875</v>
      </c>
      <c r="AI164" s="116">
        <f ca="1">IFERROR('Program Qtrly'!O$167*OFFSET('Prem Earn'!$A$5,MATCH($B$161,'Prem Earn'!$A$6:$A$12,0),MATCH($A164,'Prem Earn'!$B$5:$J$5,0)),0)</f>
        <v>1875</v>
      </c>
      <c r="AJ164" s="116">
        <f ca="1">IFERROR('Program Qtrly'!P$167*OFFSET('Prem Earn'!$A$5,MATCH($B$161,'Prem Earn'!$A$6:$A$12,0),MATCH($A164,'Prem Earn'!$B$5:$J$5,0)),0)</f>
        <v>2500</v>
      </c>
      <c r="AK164" s="116">
        <f ca="1">IFERROR('Program Qtrly'!Q$167*OFFSET('Prem Earn'!$A$5,MATCH($B$161,'Prem Earn'!$A$6:$A$12,0),MATCH($A164,'Prem Earn'!$B$5:$J$5,0)),0)</f>
        <v>2500</v>
      </c>
      <c r="AL164" s="116">
        <f ca="1">IFERROR('Program Qtrly'!R$167*OFFSET('Prem Earn'!$A$5,MATCH($B$161,'Prem Earn'!$A$6:$A$12,0),MATCH($A164,'Prem Earn'!$B$5:$J$5,0)),0)</f>
        <v>2500</v>
      </c>
      <c r="AM164" s="116">
        <f ca="1">IFERROR('Program Qtrly'!S$167*OFFSET('Prem Earn'!$A$5,MATCH($B$161,'Prem Earn'!$A$6:$A$12,0),MATCH($A164,'Prem Earn'!$B$5:$J$5,0)),0)</f>
        <v>2500</v>
      </c>
      <c r="AN164" s="116">
        <f ca="1">IFERROR('Program Qtrly'!T$167*OFFSET('Prem Earn'!$A$5,MATCH($B$161,'Prem Earn'!$A$6:$A$12,0),MATCH($A164,'Prem Earn'!$B$5:$J$5,0)),0)</f>
        <v>3125</v>
      </c>
      <c r="AO164" s="116">
        <f ca="1">IFERROR('Program Qtrly'!U$167*OFFSET('Prem Earn'!$A$5,MATCH($B$161,'Prem Earn'!$A$6:$A$12,0),MATCH($A164,'Prem Earn'!$B$5:$J$5,0)),0)</f>
        <v>3125</v>
      </c>
      <c r="AP164" s="116">
        <f ca="1">IFERROR('Program Qtrly'!V$167*OFFSET('Prem Earn'!$A$5,MATCH($B$161,'Prem Earn'!$A$6:$A$12,0),MATCH($A164,'Prem Earn'!$B$5:$J$5,0)),0)</f>
        <v>3125</v>
      </c>
      <c r="AQ164" s="116">
        <f ca="1">IFERROR('Program Qtrly'!W$167*OFFSET('Prem Earn'!$A$5,MATCH($B$161,'Prem Earn'!$A$6:$A$12,0),MATCH($A164,'Prem Earn'!$B$5:$J$5,0)),0)</f>
        <v>3125</v>
      </c>
    </row>
    <row r="165" spans="1:43" ht="15" customHeight="1" x14ac:dyDescent="0.45">
      <c r="A165" s="63">
        <f t="shared" si="128"/>
        <v>9</v>
      </c>
      <c r="B165" s="116">
        <f ca="1">IFERROR('Program Qtrly'!D$175*OFFSET('Prem Earn'!$A$5,MATCH($B$161,'Prem Earn'!$A$6:$A$12,0),MATCH($A165,'Prem Earn'!$B$5:$J$5,0)),0)</f>
        <v>0</v>
      </c>
      <c r="C165" s="116">
        <f ca="1">IFERROR('Program Qtrly'!E$175*OFFSET('Prem Earn'!$A$5,MATCH($B$161,'Prem Earn'!$A$6:$A$12,0),MATCH($A165,'Prem Earn'!$B$5:$J$5,0)),0)</f>
        <v>0</v>
      </c>
      <c r="D165" s="116">
        <f ca="1">IFERROR('Program Qtrly'!F$175*OFFSET('Prem Earn'!$A$5,MATCH($B$161,'Prem Earn'!$A$6:$A$12,0),MATCH($A165,'Prem Earn'!$B$5:$J$5,0)),0)</f>
        <v>0</v>
      </c>
      <c r="E165" s="116">
        <f ca="1">IFERROR('Program Qtrly'!G$175*OFFSET('Prem Earn'!$A$5,MATCH($B$161,'Prem Earn'!$A$6:$A$12,0),MATCH($A165,'Prem Earn'!$B$5:$J$5,0)),0)</f>
        <v>0</v>
      </c>
      <c r="F165" s="116">
        <f ca="1">IFERROR('Program Qtrly'!H$175*OFFSET('Prem Earn'!$A$5,MATCH($B$161,'Prem Earn'!$A$6:$A$12,0),MATCH($A165,'Prem Earn'!$B$5:$J$5,0)),0)</f>
        <v>0</v>
      </c>
      <c r="G165" s="116">
        <f ca="1">IFERROR('Program Qtrly'!I$175*OFFSET('Prem Earn'!$A$5,MATCH($B$161,'Prem Earn'!$A$6:$A$12,0),MATCH($A165,'Prem Earn'!$B$5:$J$5,0)),0)</f>
        <v>0</v>
      </c>
      <c r="H165" s="116">
        <f ca="1">IFERROR('Program Qtrly'!J$175*OFFSET('Prem Earn'!$A$5,MATCH($B$161,'Prem Earn'!$A$6:$A$12,0),MATCH($A165,'Prem Earn'!$B$5:$J$5,0)),0)</f>
        <v>0</v>
      </c>
      <c r="I165" s="116">
        <f ca="1">IFERROR('Program Qtrly'!K$175*OFFSET('Prem Earn'!$A$5,MATCH($B$161,'Prem Earn'!$A$6:$A$12,0),MATCH($A165,'Prem Earn'!$B$5:$J$5,0)),0)</f>
        <v>0</v>
      </c>
      <c r="J165" s="116">
        <f ca="1">IFERROR('Program Qtrly'!L$175*OFFSET('Prem Earn'!$A$5,MATCH($B$161,'Prem Earn'!$A$6:$A$12,0),MATCH($A165,'Prem Earn'!$B$5:$J$5,0)),0)</f>
        <v>0</v>
      </c>
      <c r="K165" s="116">
        <f ca="1">IFERROR('Program Qtrly'!M$175*OFFSET('Prem Earn'!$A$5,MATCH($B$161,'Prem Earn'!$A$6:$A$12,0),MATCH($A165,'Prem Earn'!$B$5:$J$5,0)),0)</f>
        <v>0</v>
      </c>
      <c r="L165" s="116">
        <f ca="1">IFERROR('Program Qtrly'!N$175*OFFSET('Prem Earn'!$A$5,MATCH($B$161,'Prem Earn'!$A$6:$A$12,0),MATCH($A165,'Prem Earn'!$B$5:$J$5,0)),0)</f>
        <v>0</v>
      </c>
      <c r="M165" s="116">
        <f ca="1">IFERROR('Program Qtrly'!O$175*OFFSET('Prem Earn'!$A$5,MATCH($B$161,'Prem Earn'!$A$6:$A$12,0),MATCH($A165,'Prem Earn'!$B$5:$J$5,0)),0)</f>
        <v>0</v>
      </c>
      <c r="N165" s="116">
        <f ca="1">IFERROR('Program Qtrly'!P$175*OFFSET('Prem Earn'!$A$5,MATCH($B$161,'Prem Earn'!$A$6:$A$12,0),MATCH($A165,'Prem Earn'!$B$5:$J$5,0)),0)</f>
        <v>0</v>
      </c>
      <c r="O165" s="116">
        <f ca="1">IFERROR('Program Qtrly'!Q$175*OFFSET('Prem Earn'!$A$5,MATCH($B$161,'Prem Earn'!$A$6:$A$12,0),MATCH($A165,'Prem Earn'!$B$5:$J$5,0)),0)</f>
        <v>0</v>
      </c>
      <c r="P165" s="116">
        <f ca="1">IFERROR('Program Qtrly'!R$175*OFFSET('Prem Earn'!$A$5,MATCH($B$161,'Prem Earn'!$A$6:$A$12,0),MATCH($A165,'Prem Earn'!$B$5:$J$5,0)),0)</f>
        <v>0</v>
      </c>
      <c r="Q165" s="116">
        <f ca="1">IFERROR('Program Qtrly'!S$175*OFFSET('Prem Earn'!$A$5,MATCH($B$161,'Prem Earn'!$A$6:$A$12,0),MATCH($A165,'Prem Earn'!$B$5:$J$5,0)),0)</f>
        <v>0</v>
      </c>
      <c r="R165" s="116">
        <f ca="1">IFERROR('Program Qtrly'!T$175*OFFSET('Prem Earn'!$A$5,MATCH($B$161,'Prem Earn'!$A$6:$A$12,0),MATCH($A165,'Prem Earn'!$B$5:$J$5,0)),0)</f>
        <v>0</v>
      </c>
      <c r="S165" s="116">
        <f ca="1">IFERROR('Program Qtrly'!U$175*OFFSET('Prem Earn'!$A$5,MATCH($B$161,'Prem Earn'!$A$6:$A$12,0),MATCH($A165,'Prem Earn'!$B$5:$J$5,0)),0)</f>
        <v>0</v>
      </c>
      <c r="T165" s="116">
        <f ca="1">IFERROR('Program Qtrly'!V$175*OFFSET('Prem Earn'!$A$5,MATCH($B$161,'Prem Earn'!$A$6:$A$12,0),MATCH($A165,'Prem Earn'!$B$5:$J$5,0)),0)</f>
        <v>0</v>
      </c>
      <c r="U165" s="116">
        <f ca="1">IFERROR('Program Qtrly'!W$175*OFFSET('Prem Earn'!$A$5,MATCH($B$161,'Prem Earn'!$A$6:$A$12,0),MATCH($A165,'Prem Earn'!$B$5:$J$5,0)),0)</f>
        <v>0</v>
      </c>
      <c r="W165" s="63">
        <f t="shared" si="129"/>
        <v>9</v>
      </c>
      <c r="X165" s="116">
        <f ca="1">IFERROR('Program Qtrly'!D$167*OFFSET('Prem Earn'!$A$5,MATCH($B$161,'Prem Earn'!$A$6:$A$12,0),MATCH($A165,'Prem Earn'!$B$5:$J$5,0)),0)</f>
        <v>625</v>
      </c>
      <c r="Y165" s="116">
        <f ca="1">IFERROR('Program Qtrly'!E$167*OFFSET('Prem Earn'!$A$5,MATCH($B$161,'Prem Earn'!$A$6:$A$12,0),MATCH($A165,'Prem Earn'!$B$5:$J$5,0)),0)</f>
        <v>625</v>
      </c>
      <c r="Z165" s="116">
        <f ca="1">IFERROR('Program Qtrly'!F$167*OFFSET('Prem Earn'!$A$5,MATCH($B$161,'Prem Earn'!$A$6:$A$12,0),MATCH($A165,'Prem Earn'!$B$5:$J$5,0)),0)</f>
        <v>625</v>
      </c>
      <c r="AA165" s="116">
        <f ca="1">IFERROR('Program Qtrly'!G$167*OFFSET('Prem Earn'!$A$5,MATCH($B$161,'Prem Earn'!$A$6:$A$12,0),MATCH($A165,'Prem Earn'!$B$5:$J$5,0)),0)</f>
        <v>625</v>
      </c>
      <c r="AB165" s="116">
        <f ca="1">IFERROR('Program Qtrly'!H$167*OFFSET('Prem Earn'!$A$5,MATCH($B$161,'Prem Earn'!$A$6:$A$12,0),MATCH($A165,'Prem Earn'!$B$5:$J$5,0)),0)</f>
        <v>1250</v>
      </c>
      <c r="AC165" s="116">
        <f ca="1">IFERROR('Program Qtrly'!I$167*OFFSET('Prem Earn'!$A$5,MATCH($B$161,'Prem Earn'!$A$6:$A$12,0),MATCH($A165,'Prem Earn'!$B$5:$J$5,0)),0)</f>
        <v>1250</v>
      </c>
      <c r="AD165" s="116">
        <f ca="1">IFERROR('Program Qtrly'!J$167*OFFSET('Prem Earn'!$A$5,MATCH($B$161,'Prem Earn'!$A$6:$A$12,0),MATCH($A165,'Prem Earn'!$B$5:$J$5,0)),0)</f>
        <v>1250</v>
      </c>
      <c r="AE165" s="116">
        <f ca="1">IFERROR('Program Qtrly'!K$167*OFFSET('Prem Earn'!$A$5,MATCH($B$161,'Prem Earn'!$A$6:$A$12,0),MATCH($A165,'Prem Earn'!$B$5:$J$5,0)),0)</f>
        <v>1250</v>
      </c>
      <c r="AF165" s="116">
        <f ca="1">IFERROR('Program Qtrly'!L$167*OFFSET('Prem Earn'!$A$5,MATCH($B$161,'Prem Earn'!$A$6:$A$12,0),MATCH($A165,'Prem Earn'!$B$5:$J$5,0)),0)</f>
        <v>1875</v>
      </c>
      <c r="AG165" s="116">
        <f ca="1">IFERROR('Program Qtrly'!M$167*OFFSET('Prem Earn'!$A$5,MATCH($B$161,'Prem Earn'!$A$6:$A$12,0),MATCH($A165,'Prem Earn'!$B$5:$J$5,0)),0)</f>
        <v>1875</v>
      </c>
      <c r="AH165" s="116">
        <f ca="1">IFERROR('Program Qtrly'!N$167*OFFSET('Prem Earn'!$A$5,MATCH($B$161,'Prem Earn'!$A$6:$A$12,0),MATCH($A165,'Prem Earn'!$B$5:$J$5,0)),0)</f>
        <v>1875</v>
      </c>
      <c r="AI165" s="116">
        <f ca="1">IFERROR('Program Qtrly'!O$167*OFFSET('Prem Earn'!$A$5,MATCH($B$161,'Prem Earn'!$A$6:$A$12,0),MATCH($A165,'Prem Earn'!$B$5:$J$5,0)),0)</f>
        <v>1875</v>
      </c>
      <c r="AJ165" s="116">
        <f ca="1">IFERROR('Program Qtrly'!P$167*OFFSET('Prem Earn'!$A$5,MATCH($B$161,'Prem Earn'!$A$6:$A$12,0),MATCH($A165,'Prem Earn'!$B$5:$J$5,0)),0)</f>
        <v>2500</v>
      </c>
      <c r="AK165" s="116">
        <f ca="1">IFERROR('Program Qtrly'!Q$167*OFFSET('Prem Earn'!$A$5,MATCH($B$161,'Prem Earn'!$A$6:$A$12,0),MATCH($A165,'Prem Earn'!$B$5:$J$5,0)),0)</f>
        <v>2500</v>
      </c>
      <c r="AL165" s="116">
        <f ca="1">IFERROR('Program Qtrly'!R$167*OFFSET('Prem Earn'!$A$5,MATCH($B$161,'Prem Earn'!$A$6:$A$12,0),MATCH($A165,'Prem Earn'!$B$5:$J$5,0)),0)</f>
        <v>2500</v>
      </c>
      <c r="AM165" s="116">
        <f ca="1">IFERROR('Program Qtrly'!S$167*OFFSET('Prem Earn'!$A$5,MATCH($B$161,'Prem Earn'!$A$6:$A$12,0),MATCH($A165,'Prem Earn'!$B$5:$J$5,0)),0)</f>
        <v>2500</v>
      </c>
      <c r="AN165" s="116">
        <f ca="1">IFERROR('Program Qtrly'!T$167*OFFSET('Prem Earn'!$A$5,MATCH($B$161,'Prem Earn'!$A$6:$A$12,0),MATCH($A165,'Prem Earn'!$B$5:$J$5,0)),0)</f>
        <v>3125</v>
      </c>
      <c r="AO165" s="116">
        <f ca="1">IFERROR('Program Qtrly'!U$167*OFFSET('Prem Earn'!$A$5,MATCH($B$161,'Prem Earn'!$A$6:$A$12,0),MATCH($A165,'Prem Earn'!$B$5:$J$5,0)),0)</f>
        <v>3125</v>
      </c>
      <c r="AP165" s="116">
        <f ca="1">IFERROR('Program Qtrly'!V$167*OFFSET('Prem Earn'!$A$5,MATCH($B$161,'Prem Earn'!$A$6:$A$12,0),MATCH($A165,'Prem Earn'!$B$5:$J$5,0)),0)</f>
        <v>3125</v>
      </c>
      <c r="AQ165" s="116">
        <f ca="1">IFERROR('Program Qtrly'!W$167*OFFSET('Prem Earn'!$A$5,MATCH($B$161,'Prem Earn'!$A$6:$A$12,0),MATCH($A165,'Prem Earn'!$B$5:$J$5,0)),0)</f>
        <v>3125</v>
      </c>
    </row>
    <row r="166" spans="1:43" ht="15" customHeight="1" x14ac:dyDescent="0.45">
      <c r="A166" s="63">
        <f t="shared" si="128"/>
        <v>12</v>
      </c>
      <c r="B166" s="116">
        <f ca="1">IFERROR('Program Qtrly'!D$175*OFFSET('Prem Earn'!$A$5,MATCH($B$161,'Prem Earn'!$A$6:$A$12,0),MATCH($A166,'Prem Earn'!$B$5:$J$5,0)),0)</f>
        <v>0</v>
      </c>
      <c r="C166" s="116">
        <f ca="1">IFERROR('Program Qtrly'!E$175*OFFSET('Prem Earn'!$A$5,MATCH($B$161,'Prem Earn'!$A$6:$A$12,0),MATCH($A166,'Prem Earn'!$B$5:$J$5,0)),0)</f>
        <v>0</v>
      </c>
      <c r="D166" s="116">
        <f ca="1">IFERROR('Program Qtrly'!F$175*OFFSET('Prem Earn'!$A$5,MATCH($B$161,'Prem Earn'!$A$6:$A$12,0),MATCH($A166,'Prem Earn'!$B$5:$J$5,0)),0)</f>
        <v>0</v>
      </c>
      <c r="E166" s="116">
        <f ca="1">IFERROR('Program Qtrly'!G$175*OFFSET('Prem Earn'!$A$5,MATCH($B$161,'Prem Earn'!$A$6:$A$12,0),MATCH($A166,'Prem Earn'!$B$5:$J$5,0)),0)</f>
        <v>0</v>
      </c>
      <c r="F166" s="116">
        <f ca="1">IFERROR('Program Qtrly'!H$175*OFFSET('Prem Earn'!$A$5,MATCH($B$161,'Prem Earn'!$A$6:$A$12,0),MATCH($A166,'Prem Earn'!$B$5:$J$5,0)),0)</f>
        <v>0</v>
      </c>
      <c r="G166" s="116">
        <f ca="1">IFERROR('Program Qtrly'!I$175*OFFSET('Prem Earn'!$A$5,MATCH($B$161,'Prem Earn'!$A$6:$A$12,0),MATCH($A166,'Prem Earn'!$B$5:$J$5,0)),0)</f>
        <v>0</v>
      </c>
      <c r="H166" s="116">
        <f ca="1">IFERROR('Program Qtrly'!J$175*OFFSET('Prem Earn'!$A$5,MATCH($B$161,'Prem Earn'!$A$6:$A$12,0),MATCH($A166,'Prem Earn'!$B$5:$J$5,0)),0)</f>
        <v>0</v>
      </c>
      <c r="I166" s="116">
        <f ca="1">IFERROR('Program Qtrly'!K$175*OFFSET('Prem Earn'!$A$5,MATCH($B$161,'Prem Earn'!$A$6:$A$12,0),MATCH($A166,'Prem Earn'!$B$5:$J$5,0)),0)</f>
        <v>0</v>
      </c>
      <c r="J166" s="116">
        <f ca="1">IFERROR('Program Qtrly'!L$175*OFFSET('Prem Earn'!$A$5,MATCH($B$161,'Prem Earn'!$A$6:$A$12,0),MATCH($A166,'Prem Earn'!$B$5:$J$5,0)),0)</f>
        <v>0</v>
      </c>
      <c r="K166" s="116">
        <f ca="1">IFERROR('Program Qtrly'!M$175*OFFSET('Prem Earn'!$A$5,MATCH($B$161,'Prem Earn'!$A$6:$A$12,0),MATCH($A166,'Prem Earn'!$B$5:$J$5,0)),0)</f>
        <v>0</v>
      </c>
      <c r="L166" s="116">
        <f ca="1">IFERROR('Program Qtrly'!N$175*OFFSET('Prem Earn'!$A$5,MATCH($B$161,'Prem Earn'!$A$6:$A$12,0),MATCH($A166,'Prem Earn'!$B$5:$J$5,0)),0)</f>
        <v>0</v>
      </c>
      <c r="M166" s="116">
        <f ca="1">IFERROR('Program Qtrly'!O$175*OFFSET('Prem Earn'!$A$5,MATCH($B$161,'Prem Earn'!$A$6:$A$12,0),MATCH($A166,'Prem Earn'!$B$5:$J$5,0)),0)</f>
        <v>0</v>
      </c>
      <c r="N166" s="116">
        <f ca="1">IFERROR('Program Qtrly'!P$175*OFFSET('Prem Earn'!$A$5,MATCH($B$161,'Prem Earn'!$A$6:$A$12,0),MATCH($A166,'Prem Earn'!$B$5:$J$5,0)),0)</f>
        <v>0</v>
      </c>
      <c r="O166" s="116">
        <f ca="1">IFERROR('Program Qtrly'!Q$175*OFFSET('Prem Earn'!$A$5,MATCH($B$161,'Prem Earn'!$A$6:$A$12,0),MATCH($A166,'Prem Earn'!$B$5:$J$5,0)),0)</f>
        <v>0</v>
      </c>
      <c r="P166" s="116">
        <f ca="1">IFERROR('Program Qtrly'!R$175*OFFSET('Prem Earn'!$A$5,MATCH($B$161,'Prem Earn'!$A$6:$A$12,0),MATCH($A166,'Prem Earn'!$B$5:$J$5,0)),0)</f>
        <v>0</v>
      </c>
      <c r="Q166" s="116">
        <f ca="1">IFERROR('Program Qtrly'!S$175*OFFSET('Prem Earn'!$A$5,MATCH($B$161,'Prem Earn'!$A$6:$A$12,0),MATCH($A166,'Prem Earn'!$B$5:$J$5,0)),0)</f>
        <v>0</v>
      </c>
      <c r="R166" s="116">
        <f ca="1">IFERROR('Program Qtrly'!T$175*OFFSET('Prem Earn'!$A$5,MATCH($B$161,'Prem Earn'!$A$6:$A$12,0),MATCH($A166,'Prem Earn'!$B$5:$J$5,0)),0)</f>
        <v>0</v>
      </c>
      <c r="S166" s="116">
        <f ca="1">IFERROR('Program Qtrly'!U$175*OFFSET('Prem Earn'!$A$5,MATCH($B$161,'Prem Earn'!$A$6:$A$12,0),MATCH($A166,'Prem Earn'!$B$5:$J$5,0)),0)</f>
        <v>0</v>
      </c>
      <c r="T166" s="116">
        <f ca="1">IFERROR('Program Qtrly'!V$175*OFFSET('Prem Earn'!$A$5,MATCH($B$161,'Prem Earn'!$A$6:$A$12,0),MATCH($A166,'Prem Earn'!$B$5:$J$5,0)),0)</f>
        <v>0</v>
      </c>
      <c r="U166" s="116">
        <f ca="1">IFERROR('Program Qtrly'!W$175*OFFSET('Prem Earn'!$A$5,MATCH($B$161,'Prem Earn'!$A$6:$A$12,0),MATCH($A166,'Prem Earn'!$B$5:$J$5,0)),0)</f>
        <v>0</v>
      </c>
      <c r="W166" s="63">
        <f t="shared" si="129"/>
        <v>12</v>
      </c>
      <c r="X166" s="116">
        <f ca="1">IFERROR('Program Qtrly'!D$167*OFFSET('Prem Earn'!$A$5,MATCH($B$161,'Prem Earn'!$A$6:$A$12,0),MATCH($A166,'Prem Earn'!$B$5:$J$5,0)),0)</f>
        <v>625</v>
      </c>
      <c r="Y166" s="116">
        <f ca="1">IFERROR('Program Qtrly'!E$167*OFFSET('Prem Earn'!$A$5,MATCH($B$161,'Prem Earn'!$A$6:$A$12,0),MATCH($A166,'Prem Earn'!$B$5:$J$5,0)),0)</f>
        <v>625</v>
      </c>
      <c r="Z166" s="116">
        <f ca="1">IFERROR('Program Qtrly'!F$167*OFFSET('Prem Earn'!$A$5,MATCH($B$161,'Prem Earn'!$A$6:$A$12,0),MATCH($A166,'Prem Earn'!$B$5:$J$5,0)),0)</f>
        <v>625</v>
      </c>
      <c r="AA166" s="116">
        <f ca="1">IFERROR('Program Qtrly'!G$167*OFFSET('Prem Earn'!$A$5,MATCH($B$161,'Prem Earn'!$A$6:$A$12,0),MATCH($A166,'Prem Earn'!$B$5:$J$5,0)),0)</f>
        <v>625</v>
      </c>
      <c r="AB166" s="116">
        <f ca="1">IFERROR('Program Qtrly'!H$167*OFFSET('Prem Earn'!$A$5,MATCH($B$161,'Prem Earn'!$A$6:$A$12,0),MATCH($A166,'Prem Earn'!$B$5:$J$5,0)),0)</f>
        <v>1250</v>
      </c>
      <c r="AC166" s="116">
        <f ca="1">IFERROR('Program Qtrly'!I$167*OFFSET('Prem Earn'!$A$5,MATCH($B$161,'Prem Earn'!$A$6:$A$12,0),MATCH($A166,'Prem Earn'!$B$5:$J$5,0)),0)</f>
        <v>1250</v>
      </c>
      <c r="AD166" s="116">
        <f ca="1">IFERROR('Program Qtrly'!J$167*OFFSET('Prem Earn'!$A$5,MATCH($B$161,'Prem Earn'!$A$6:$A$12,0),MATCH($A166,'Prem Earn'!$B$5:$J$5,0)),0)</f>
        <v>1250</v>
      </c>
      <c r="AE166" s="116">
        <f ca="1">IFERROR('Program Qtrly'!K$167*OFFSET('Prem Earn'!$A$5,MATCH($B$161,'Prem Earn'!$A$6:$A$12,0),MATCH($A166,'Prem Earn'!$B$5:$J$5,0)),0)</f>
        <v>1250</v>
      </c>
      <c r="AF166" s="116">
        <f ca="1">IFERROR('Program Qtrly'!L$167*OFFSET('Prem Earn'!$A$5,MATCH($B$161,'Prem Earn'!$A$6:$A$12,0),MATCH($A166,'Prem Earn'!$B$5:$J$5,0)),0)</f>
        <v>1875</v>
      </c>
      <c r="AG166" s="116">
        <f ca="1">IFERROR('Program Qtrly'!M$167*OFFSET('Prem Earn'!$A$5,MATCH($B$161,'Prem Earn'!$A$6:$A$12,0),MATCH($A166,'Prem Earn'!$B$5:$J$5,0)),0)</f>
        <v>1875</v>
      </c>
      <c r="AH166" s="116">
        <f ca="1">IFERROR('Program Qtrly'!N$167*OFFSET('Prem Earn'!$A$5,MATCH($B$161,'Prem Earn'!$A$6:$A$12,0),MATCH($A166,'Prem Earn'!$B$5:$J$5,0)),0)</f>
        <v>1875</v>
      </c>
      <c r="AI166" s="116">
        <f ca="1">IFERROR('Program Qtrly'!O$167*OFFSET('Prem Earn'!$A$5,MATCH($B$161,'Prem Earn'!$A$6:$A$12,0),MATCH($A166,'Prem Earn'!$B$5:$J$5,0)),0)</f>
        <v>1875</v>
      </c>
      <c r="AJ166" s="116">
        <f ca="1">IFERROR('Program Qtrly'!P$167*OFFSET('Prem Earn'!$A$5,MATCH($B$161,'Prem Earn'!$A$6:$A$12,0),MATCH($A166,'Prem Earn'!$B$5:$J$5,0)),0)</f>
        <v>2500</v>
      </c>
      <c r="AK166" s="116">
        <f ca="1">IFERROR('Program Qtrly'!Q$167*OFFSET('Prem Earn'!$A$5,MATCH($B$161,'Prem Earn'!$A$6:$A$12,0),MATCH($A166,'Prem Earn'!$B$5:$J$5,0)),0)</f>
        <v>2500</v>
      </c>
      <c r="AL166" s="116">
        <f ca="1">IFERROR('Program Qtrly'!R$167*OFFSET('Prem Earn'!$A$5,MATCH($B$161,'Prem Earn'!$A$6:$A$12,0),MATCH($A166,'Prem Earn'!$B$5:$J$5,0)),0)</f>
        <v>2500</v>
      </c>
      <c r="AM166" s="116">
        <f ca="1">IFERROR('Program Qtrly'!S$167*OFFSET('Prem Earn'!$A$5,MATCH($B$161,'Prem Earn'!$A$6:$A$12,0),MATCH($A166,'Prem Earn'!$B$5:$J$5,0)),0)</f>
        <v>2500</v>
      </c>
      <c r="AN166" s="116">
        <f ca="1">IFERROR('Program Qtrly'!T$167*OFFSET('Prem Earn'!$A$5,MATCH($B$161,'Prem Earn'!$A$6:$A$12,0),MATCH($A166,'Prem Earn'!$B$5:$J$5,0)),0)</f>
        <v>3125</v>
      </c>
      <c r="AO166" s="116">
        <f ca="1">IFERROR('Program Qtrly'!U$167*OFFSET('Prem Earn'!$A$5,MATCH($B$161,'Prem Earn'!$A$6:$A$12,0),MATCH($A166,'Prem Earn'!$B$5:$J$5,0)),0)</f>
        <v>3125</v>
      </c>
      <c r="AP166" s="116">
        <f ca="1">IFERROR('Program Qtrly'!V$167*OFFSET('Prem Earn'!$A$5,MATCH($B$161,'Prem Earn'!$A$6:$A$12,0),MATCH($A166,'Prem Earn'!$B$5:$J$5,0)),0)</f>
        <v>3125</v>
      </c>
      <c r="AQ166" s="116">
        <f ca="1">IFERROR('Program Qtrly'!W$167*OFFSET('Prem Earn'!$A$5,MATCH($B$161,'Prem Earn'!$A$6:$A$12,0),MATCH($A166,'Prem Earn'!$B$5:$J$5,0)),0)</f>
        <v>3125</v>
      </c>
    </row>
    <row r="167" spans="1:43" ht="15" customHeight="1" x14ac:dyDescent="0.45">
      <c r="A167" s="63">
        <f t="shared" si="128"/>
        <v>15</v>
      </c>
      <c r="B167" s="116">
        <f ca="1">IFERROR('Program Qtrly'!D$175*OFFSET('Prem Earn'!$A$5,MATCH($B$161,'Prem Earn'!$A$6:$A$12,0),MATCH($A167,'Prem Earn'!$B$5:$J$5,0)),0)</f>
        <v>0</v>
      </c>
      <c r="C167" s="116">
        <f ca="1">IFERROR('Program Qtrly'!E$175*OFFSET('Prem Earn'!$A$5,MATCH($B$161,'Prem Earn'!$A$6:$A$12,0),MATCH($A167,'Prem Earn'!$B$5:$J$5,0)),0)</f>
        <v>0</v>
      </c>
      <c r="D167" s="116">
        <f ca="1">IFERROR('Program Qtrly'!F$175*OFFSET('Prem Earn'!$A$5,MATCH($B$161,'Prem Earn'!$A$6:$A$12,0),MATCH($A167,'Prem Earn'!$B$5:$J$5,0)),0)</f>
        <v>0</v>
      </c>
      <c r="E167" s="116">
        <f ca="1">IFERROR('Program Qtrly'!G$175*OFFSET('Prem Earn'!$A$5,MATCH($B$161,'Prem Earn'!$A$6:$A$12,0),MATCH($A167,'Prem Earn'!$B$5:$J$5,0)),0)</f>
        <v>0</v>
      </c>
      <c r="F167" s="116">
        <f ca="1">IFERROR('Program Qtrly'!H$175*OFFSET('Prem Earn'!$A$5,MATCH($B$161,'Prem Earn'!$A$6:$A$12,0),MATCH($A167,'Prem Earn'!$B$5:$J$5,0)),0)</f>
        <v>0</v>
      </c>
      <c r="G167" s="116">
        <f ca="1">IFERROR('Program Qtrly'!I$175*OFFSET('Prem Earn'!$A$5,MATCH($B$161,'Prem Earn'!$A$6:$A$12,0),MATCH($A167,'Prem Earn'!$B$5:$J$5,0)),0)</f>
        <v>0</v>
      </c>
      <c r="H167" s="116">
        <f ca="1">IFERROR('Program Qtrly'!J$175*OFFSET('Prem Earn'!$A$5,MATCH($B$161,'Prem Earn'!$A$6:$A$12,0),MATCH($A167,'Prem Earn'!$B$5:$J$5,0)),0)</f>
        <v>0</v>
      </c>
      <c r="I167" s="116">
        <f ca="1">IFERROR('Program Qtrly'!K$175*OFFSET('Prem Earn'!$A$5,MATCH($B$161,'Prem Earn'!$A$6:$A$12,0),MATCH($A167,'Prem Earn'!$B$5:$J$5,0)),0)</f>
        <v>0</v>
      </c>
      <c r="J167" s="116">
        <f ca="1">IFERROR('Program Qtrly'!L$175*OFFSET('Prem Earn'!$A$5,MATCH($B$161,'Prem Earn'!$A$6:$A$12,0),MATCH($A167,'Prem Earn'!$B$5:$J$5,0)),0)</f>
        <v>0</v>
      </c>
      <c r="K167" s="116">
        <f ca="1">IFERROR('Program Qtrly'!M$175*OFFSET('Prem Earn'!$A$5,MATCH($B$161,'Prem Earn'!$A$6:$A$12,0),MATCH($A167,'Prem Earn'!$B$5:$J$5,0)),0)</f>
        <v>0</v>
      </c>
      <c r="L167" s="116">
        <f ca="1">IFERROR('Program Qtrly'!N$175*OFFSET('Prem Earn'!$A$5,MATCH($B$161,'Prem Earn'!$A$6:$A$12,0),MATCH($A167,'Prem Earn'!$B$5:$J$5,0)),0)</f>
        <v>0</v>
      </c>
      <c r="M167" s="116">
        <f ca="1">IFERROR('Program Qtrly'!O$175*OFFSET('Prem Earn'!$A$5,MATCH($B$161,'Prem Earn'!$A$6:$A$12,0),MATCH($A167,'Prem Earn'!$B$5:$J$5,0)),0)</f>
        <v>0</v>
      </c>
      <c r="N167" s="116">
        <f ca="1">IFERROR('Program Qtrly'!P$175*OFFSET('Prem Earn'!$A$5,MATCH($B$161,'Prem Earn'!$A$6:$A$12,0),MATCH($A167,'Prem Earn'!$B$5:$J$5,0)),0)</f>
        <v>0</v>
      </c>
      <c r="O167" s="116">
        <f ca="1">IFERROR('Program Qtrly'!Q$175*OFFSET('Prem Earn'!$A$5,MATCH($B$161,'Prem Earn'!$A$6:$A$12,0),MATCH($A167,'Prem Earn'!$B$5:$J$5,0)),0)</f>
        <v>0</v>
      </c>
      <c r="P167" s="116">
        <f ca="1">IFERROR('Program Qtrly'!R$175*OFFSET('Prem Earn'!$A$5,MATCH($B$161,'Prem Earn'!$A$6:$A$12,0),MATCH($A167,'Prem Earn'!$B$5:$J$5,0)),0)</f>
        <v>0</v>
      </c>
      <c r="Q167" s="116">
        <f ca="1">IFERROR('Program Qtrly'!S$175*OFFSET('Prem Earn'!$A$5,MATCH($B$161,'Prem Earn'!$A$6:$A$12,0),MATCH($A167,'Prem Earn'!$B$5:$J$5,0)),0)</f>
        <v>0</v>
      </c>
      <c r="R167" s="116">
        <f ca="1">IFERROR('Program Qtrly'!T$175*OFFSET('Prem Earn'!$A$5,MATCH($B$161,'Prem Earn'!$A$6:$A$12,0),MATCH($A167,'Prem Earn'!$B$5:$J$5,0)),0)</f>
        <v>0</v>
      </c>
      <c r="S167" s="116">
        <f ca="1">IFERROR('Program Qtrly'!U$175*OFFSET('Prem Earn'!$A$5,MATCH($B$161,'Prem Earn'!$A$6:$A$12,0),MATCH($A167,'Prem Earn'!$B$5:$J$5,0)),0)</f>
        <v>0</v>
      </c>
      <c r="T167" s="116">
        <f ca="1">IFERROR('Program Qtrly'!V$175*OFFSET('Prem Earn'!$A$5,MATCH($B$161,'Prem Earn'!$A$6:$A$12,0),MATCH($A167,'Prem Earn'!$B$5:$J$5,0)),0)</f>
        <v>0</v>
      </c>
      <c r="U167" s="116">
        <f ca="1">IFERROR('Program Qtrly'!W$175*OFFSET('Prem Earn'!$A$5,MATCH($B$161,'Prem Earn'!$A$6:$A$12,0),MATCH($A167,'Prem Earn'!$B$5:$J$5,0)),0)</f>
        <v>0</v>
      </c>
      <c r="W167" s="63">
        <f t="shared" si="129"/>
        <v>15</v>
      </c>
      <c r="X167" s="116">
        <f ca="1">IFERROR('Program Qtrly'!D$167*OFFSET('Prem Earn'!$A$5,MATCH($B$161,'Prem Earn'!$A$6:$A$12,0),MATCH($A167,'Prem Earn'!$B$5:$J$5,0)),0)</f>
        <v>312.5</v>
      </c>
      <c r="Y167" s="116">
        <f ca="1">IFERROR('Program Qtrly'!E$167*OFFSET('Prem Earn'!$A$5,MATCH($B$161,'Prem Earn'!$A$6:$A$12,0),MATCH($A167,'Prem Earn'!$B$5:$J$5,0)),0)</f>
        <v>312.5</v>
      </c>
      <c r="Z167" s="116">
        <f ca="1">IFERROR('Program Qtrly'!F$167*OFFSET('Prem Earn'!$A$5,MATCH($B$161,'Prem Earn'!$A$6:$A$12,0),MATCH($A167,'Prem Earn'!$B$5:$J$5,0)),0)</f>
        <v>312.5</v>
      </c>
      <c r="AA167" s="116">
        <f ca="1">IFERROR('Program Qtrly'!G$167*OFFSET('Prem Earn'!$A$5,MATCH($B$161,'Prem Earn'!$A$6:$A$12,0),MATCH($A167,'Prem Earn'!$B$5:$J$5,0)),0)</f>
        <v>312.5</v>
      </c>
      <c r="AB167" s="116">
        <f ca="1">IFERROR('Program Qtrly'!H$167*OFFSET('Prem Earn'!$A$5,MATCH($B$161,'Prem Earn'!$A$6:$A$12,0),MATCH($A167,'Prem Earn'!$B$5:$J$5,0)),0)</f>
        <v>625</v>
      </c>
      <c r="AC167" s="116">
        <f ca="1">IFERROR('Program Qtrly'!I$167*OFFSET('Prem Earn'!$A$5,MATCH($B$161,'Prem Earn'!$A$6:$A$12,0),MATCH($A167,'Prem Earn'!$B$5:$J$5,0)),0)</f>
        <v>625</v>
      </c>
      <c r="AD167" s="116">
        <f ca="1">IFERROR('Program Qtrly'!J$167*OFFSET('Prem Earn'!$A$5,MATCH($B$161,'Prem Earn'!$A$6:$A$12,0),MATCH($A167,'Prem Earn'!$B$5:$J$5,0)),0)</f>
        <v>625</v>
      </c>
      <c r="AE167" s="116">
        <f ca="1">IFERROR('Program Qtrly'!K$167*OFFSET('Prem Earn'!$A$5,MATCH($B$161,'Prem Earn'!$A$6:$A$12,0),MATCH($A167,'Prem Earn'!$B$5:$J$5,0)),0)</f>
        <v>625</v>
      </c>
      <c r="AF167" s="116">
        <f ca="1">IFERROR('Program Qtrly'!L$167*OFFSET('Prem Earn'!$A$5,MATCH($B$161,'Prem Earn'!$A$6:$A$12,0),MATCH($A167,'Prem Earn'!$B$5:$J$5,0)),0)</f>
        <v>937.5</v>
      </c>
      <c r="AG167" s="116">
        <f ca="1">IFERROR('Program Qtrly'!M$167*OFFSET('Prem Earn'!$A$5,MATCH($B$161,'Prem Earn'!$A$6:$A$12,0),MATCH($A167,'Prem Earn'!$B$5:$J$5,0)),0)</f>
        <v>937.5</v>
      </c>
      <c r="AH167" s="116">
        <f ca="1">IFERROR('Program Qtrly'!N$167*OFFSET('Prem Earn'!$A$5,MATCH($B$161,'Prem Earn'!$A$6:$A$12,0),MATCH($A167,'Prem Earn'!$B$5:$J$5,0)),0)</f>
        <v>937.5</v>
      </c>
      <c r="AI167" s="116">
        <f ca="1">IFERROR('Program Qtrly'!O$167*OFFSET('Prem Earn'!$A$5,MATCH($B$161,'Prem Earn'!$A$6:$A$12,0),MATCH($A167,'Prem Earn'!$B$5:$J$5,0)),0)</f>
        <v>937.5</v>
      </c>
      <c r="AJ167" s="116">
        <f ca="1">IFERROR('Program Qtrly'!P$167*OFFSET('Prem Earn'!$A$5,MATCH($B$161,'Prem Earn'!$A$6:$A$12,0),MATCH($A167,'Prem Earn'!$B$5:$J$5,0)),0)</f>
        <v>1250</v>
      </c>
      <c r="AK167" s="116">
        <f ca="1">IFERROR('Program Qtrly'!Q$167*OFFSET('Prem Earn'!$A$5,MATCH($B$161,'Prem Earn'!$A$6:$A$12,0),MATCH($A167,'Prem Earn'!$B$5:$J$5,0)),0)</f>
        <v>1250</v>
      </c>
      <c r="AL167" s="116">
        <f ca="1">IFERROR('Program Qtrly'!R$167*OFFSET('Prem Earn'!$A$5,MATCH($B$161,'Prem Earn'!$A$6:$A$12,0),MATCH($A167,'Prem Earn'!$B$5:$J$5,0)),0)</f>
        <v>1250</v>
      </c>
      <c r="AM167" s="116">
        <f ca="1">IFERROR('Program Qtrly'!S$167*OFFSET('Prem Earn'!$A$5,MATCH($B$161,'Prem Earn'!$A$6:$A$12,0),MATCH($A167,'Prem Earn'!$B$5:$J$5,0)),0)</f>
        <v>1250</v>
      </c>
      <c r="AN167" s="116">
        <f ca="1">IFERROR('Program Qtrly'!T$167*OFFSET('Prem Earn'!$A$5,MATCH($B$161,'Prem Earn'!$A$6:$A$12,0),MATCH($A167,'Prem Earn'!$B$5:$J$5,0)),0)</f>
        <v>1562.5</v>
      </c>
      <c r="AO167" s="116">
        <f ca="1">IFERROR('Program Qtrly'!U$167*OFFSET('Prem Earn'!$A$5,MATCH($B$161,'Prem Earn'!$A$6:$A$12,0),MATCH($A167,'Prem Earn'!$B$5:$J$5,0)),0)</f>
        <v>1562.5</v>
      </c>
      <c r="AP167" s="116">
        <f ca="1">IFERROR('Program Qtrly'!V$167*OFFSET('Prem Earn'!$A$5,MATCH($B$161,'Prem Earn'!$A$6:$A$12,0),MATCH($A167,'Prem Earn'!$B$5:$J$5,0)),0)</f>
        <v>1562.5</v>
      </c>
      <c r="AQ167" s="116">
        <f ca="1">IFERROR('Program Qtrly'!W$167*OFFSET('Prem Earn'!$A$5,MATCH($B$161,'Prem Earn'!$A$6:$A$12,0),MATCH($A167,'Prem Earn'!$B$5:$J$5,0)),0)</f>
        <v>1562.5</v>
      </c>
    </row>
    <row r="168" spans="1:43" ht="15" customHeight="1" x14ac:dyDescent="0.45">
      <c r="A168" s="63">
        <f t="shared" si="128"/>
        <v>18</v>
      </c>
      <c r="B168" s="116">
        <f ca="1">IFERROR('Program Qtrly'!D$175*OFFSET('Prem Earn'!$A$5,MATCH($B$161,'Prem Earn'!$A$6:$A$12,0),MATCH($A168,'Prem Earn'!$B$5:$J$5,0)),0)</f>
        <v>0</v>
      </c>
      <c r="C168" s="116">
        <f ca="1">IFERROR('Program Qtrly'!E$175*OFFSET('Prem Earn'!$A$5,MATCH($B$161,'Prem Earn'!$A$6:$A$12,0),MATCH($A168,'Prem Earn'!$B$5:$J$5,0)),0)</f>
        <v>0</v>
      </c>
      <c r="D168" s="116">
        <f ca="1">IFERROR('Program Qtrly'!F$175*OFFSET('Prem Earn'!$A$5,MATCH($B$161,'Prem Earn'!$A$6:$A$12,0),MATCH($A168,'Prem Earn'!$B$5:$J$5,0)),0)</f>
        <v>0</v>
      </c>
      <c r="E168" s="116">
        <f ca="1">IFERROR('Program Qtrly'!G$175*OFFSET('Prem Earn'!$A$5,MATCH($B$161,'Prem Earn'!$A$6:$A$12,0),MATCH($A168,'Prem Earn'!$B$5:$J$5,0)),0)</f>
        <v>0</v>
      </c>
      <c r="F168" s="116">
        <f ca="1">IFERROR('Program Qtrly'!H$175*OFFSET('Prem Earn'!$A$5,MATCH($B$161,'Prem Earn'!$A$6:$A$12,0),MATCH($A168,'Prem Earn'!$B$5:$J$5,0)),0)</f>
        <v>0</v>
      </c>
      <c r="G168" s="116">
        <f ca="1">IFERROR('Program Qtrly'!I$175*OFFSET('Prem Earn'!$A$5,MATCH($B$161,'Prem Earn'!$A$6:$A$12,0),MATCH($A168,'Prem Earn'!$B$5:$J$5,0)),0)</f>
        <v>0</v>
      </c>
      <c r="H168" s="116">
        <f ca="1">IFERROR('Program Qtrly'!J$175*OFFSET('Prem Earn'!$A$5,MATCH($B$161,'Prem Earn'!$A$6:$A$12,0),MATCH($A168,'Prem Earn'!$B$5:$J$5,0)),0)</f>
        <v>0</v>
      </c>
      <c r="I168" s="116">
        <f ca="1">IFERROR('Program Qtrly'!K$175*OFFSET('Prem Earn'!$A$5,MATCH($B$161,'Prem Earn'!$A$6:$A$12,0),MATCH($A168,'Prem Earn'!$B$5:$J$5,0)),0)</f>
        <v>0</v>
      </c>
      <c r="J168" s="116">
        <f ca="1">IFERROR('Program Qtrly'!L$175*OFFSET('Prem Earn'!$A$5,MATCH($B$161,'Prem Earn'!$A$6:$A$12,0),MATCH($A168,'Prem Earn'!$B$5:$J$5,0)),0)</f>
        <v>0</v>
      </c>
      <c r="K168" s="116">
        <f ca="1">IFERROR('Program Qtrly'!M$175*OFFSET('Prem Earn'!$A$5,MATCH($B$161,'Prem Earn'!$A$6:$A$12,0),MATCH($A168,'Prem Earn'!$B$5:$J$5,0)),0)</f>
        <v>0</v>
      </c>
      <c r="L168" s="116">
        <f ca="1">IFERROR('Program Qtrly'!N$175*OFFSET('Prem Earn'!$A$5,MATCH($B$161,'Prem Earn'!$A$6:$A$12,0),MATCH($A168,'Prem Earn'!$B$5:$J$5,0)),0)</f>
        <v>0</v>
      </c>
      <c r="M168" s="116">
        <f ca="1">IFERROR('Program Qtrly'!O$175*OFFSET('Prem Earn'!$A$5,MATCH($B$161,'Prem Earn'!$A$6:$A$12,0),MATCH($A168,'Prem Earn'!$B$5:$J$5,0)),0)</f>
        <v>0</v>
      </c>
      <c r="N168" s="116">
        <f ca="1">IFERROR('Program Qtrly'!P$175*OFFSET('Prem Earn'!$A$5,MATCH($B$161,'Prem Earn'!$A$6:$A$12,0),MATCH($A168,'Prem Earn'!$B$5:$J$5,0)),0)</f>
        <v>0</v>
      </c>
      <c r="O168" s="116">
        <f ca="1">IFERROR('Program Qtrly'!Q$175*OFFSET('Prem Earn'!$A$5,MATCH($B$161,'Prem Earn'!$A$6:$A$12,0),MATCH($A168,'Prem Earn'!$B$5:$J$5,0)),0)</f>
        <v>0</v>
      </c>
      <c r="P168" s="116">
        <f ca="1">IFERROR('Program Qtrly'!R$175*OFFSET('Prem Earn'!$A$5,MATCH($B$161,'Prem Earn'!$A$6:$A$12,0),MATCH($A168,'Prem Earn'!$B$5:$J$5,0)),0)</f>
        <v>0</v>
      </c>
      <c r="Q168" s="116">
        <f ca="1">IFERROR('Program Qtrly'!S$175*OFFSET('Prem Earn'!$A$5,MATCH($B$161,'Prem Earn'!$A$6:$A$12,0),MATCH($A168,'Prem Earn'!$B$5:$J$5,0)),0)</f>
        <v>0</v>
      </c>
      <c r="R168" s="116">
        <f ca="1">IFERROR('Program Qtrly'!T$175*OFFSET('Prem Earn'!$A$5,MATCH($B$161,'Prem Earn'!$A$6:$A$12,0),MATCH($A168,'Prem Earn'!$B$5:$J$5,0)),0)</f>
        <v>0</v>
      </c>
      <c r="S168" s="116">
        <f ca="1">IFERROR('Program Qtrly'!U$175*OFFSET('Prem Earn'!$A$5,MATCH($B$161,'Prem Earn'!$A$6:$A$12,0),MATCH($A168,'Prem Earn'!$B$5:$J$5,0)),0)</f>
        <v>0</v>
      </c>
      <c r="T168" s="116">
        <f ca="1">IFERROR('Program Qtrly'!V$175*OFFSET('Prem Earn'!$A$5,MATCH($B$161,'Prem Earn'!$A$6:$A$12,0),MATCH($A168,'Prem Earn'!$B$5:$J$5,0)),0)</f>
        <v>0</v>
      </c>
      <c r="U168" s="116">
        <f ca="1">IFERROR('Program Qtrly'!W$175*OFFSET('Prem Earn'!$A$5,MATCH($B$161,'Prem Earn'!$A$6:$A$12,0),MATCH($A168,'Prem Earn'!$B$5:$J$5,0)),0)</f>
        <v>0</v>
      </c>
      <c r="W168" s="63">
        <f t="shared" si="129"/>
        <v>18</v>
      </c>
      <c r="X168" s="116">
        <f ca="1">IFERROR('Program Qtrly'!D$167*OFFSET('Prem Earn'!$A$5,MATCH($B$161,'Prem Earn'!$A$6:$A$12,0),MATCH($A168,'Prem Earn'!$B$5:$J$5,0)),0)</f>
        <v>0</v>
      </c>
      <c r="Y168" s="116">
        <f ca="1">IFERROR('Program Qtrly'!E$167*OFFSET('Prem Earn'!$A$5,MATCH($B$161,'Prem Earn'!$A$6:$A$12,0),MATCH($A168,'Prem Earn'!$B$5:$J$5,0)),0)</f>
        <v>0</v>
      </c>
      <c r="Z168" s="116">
        <f ca="1">IFERROR('Program Qtrly'!F$167*OFFSET('Prem Earn'!$A$5,MATCH($B$161,'Prem Earn'!$A$6:$A$12,0),MATCH($A168,'Prem Earn'!$B$5:$J$5,0)),0)</f>
        <v>0</v>
      </c>
      <c r="AA168" s="116">
        <f ca="1">IFERROR('Program Qtrly'!G$167*OFFSET('Prem Earn'!$A$5,MATCH($B$161,'Prem Earn'!$A$6:$A$12,0),MATCH($A168,'Prem Earn'!$B$5:$J$5,0)),0)</f>
        <v>0</v>
      </c>
      <c r="AB168" s="116">
        <f ca="1">IFERROR('Program Qtrly'!H$167*OFFSET('Prem Earn'!$A$5,MATCH($B$161,'Prem Earn'!$A$6:$A$12,0),MATCH($A168,'Prem Earn'!$B$5:$J$5,0)),0)</f>
        <v>0</v>
      </c>
      <c r="AC168" s="116">
        <f ca="1">IFERROR('Program Qtrly'!I$167*OFFSET('Prem Earn'!$A$5,MATCH($B$161,'Prem Earn'!$A$6:$A$12,0),MATCH($A168,'Prem Earn'!$B$5:$J$5,0)),0)</f>
        <v>0</v>
      </c>
      <c r="AD168" s="116">
        <f ca="1">IFERROR('Program Qtrly'!J$167*OFFSET('Prem Earn'!$A$5,MATCH($B$161,'Prem Earn'!$A$6:$A$12,0),MATCH($A168,'Prem Earn'!$B$5:$J$5,0)),0)</f>
        <v>0</v>
      </c>
      <c r="AE168" s="116">
        <f ca="1">IFERROR('Program Qtrly'!K$167*OFFSET('Prem Earn'!$A$5,MATCH($B$161,'Prem Earn'!$A$6:$A$12,0),MATCH($A168,'Prem Earn'!$B$5:$J$5,0)),0)</f>
        <v>0</v>
      </c>
      <c r="AF168" s="116">
        <f ca="1">IFERROR('Program Qtrly'!L$167*OFFSET('Prem Earn'!$A$5,MATCH($B$161,'Prem Earn'!$A$6:$A$12,0),MATCH($A168,'Prem Earn'!$B$5:$J$5,0)),0)</f>
        <v>0</v>
      </c>
      <c r="AG168" s="116">
        <f ca="1">IFERROR('Program Qtrly'!M$167*OFFSET('Prem Earn'!$A$5,MATCH($B$161,'Prem Earn'!$A$6:$A$12,0),MATCH($A168,'Prem Earn'!$B$5:$J$5,0)),0)</f>
        <v>0</v>
      </c>
      <c r="AH168" s="116">
        <f ca="1">IFERROR('Program Qtrly'!N$167*OFFSET('Prem Earn'!$A$5,MATCH($B$161,'Prem Earn'!$A$6:$A$12,0),MATCH($A168,'Prem Earn'!$B$5:$J$5,0)),0)</f>
        <v>0</v>
      </c>
      <c r="AI168" s="116">
        <f ca="1">IFERROR('Program Qtrly'!O$167*OFFSET('Prem Earn'!$A$5,MATCH($B$161,'Prem Earn'!$A$6:$A$12,0),MATCH($A168,'Prem Earn'!$B$5:$J$5,0)),0)</f>
        <v>0</v>
      </c>
      <c r="AJ168" s="116">
        <f ca="1">IFERROR('Program Qtrly'!P$167*OFFSET('Prem Earn'!$A$5,MATCH($B$161,'Prem Earn'!$A$6:$A$12,0),MATCH($A168,'Prem Earn'!$B$5:$J$5,0)),0)</f>
        <v>0</v>
      </c>
      <c r="AK168" s="116">
        <f ca="1">IFERROR('Program Qtrly'!Q$167*OFFSET('Prem Earn'!$A$5,MATCH($B$161,'Prem Earn'!$A$6:$A$12,0),MATCH($A168,'Prem Earn'!$B$5:$J$5,0)),0)</f>
        <v>0</v>
      </c>
      <c r="AL168" s="116">
        <f ca="1">IFERROR('Program Qtrly'!R$167*OFFSET('Prem Earn'!$A$5,MATCH($B$161,'Prem Earn'!$A$6:$A$12,0),MATCH($A168,'Prem Earn'!$B$5:$J$5,0)),0)</f>
        <v>0</v>
      </c>
      <c r="AM168" s="116">
        <f ca="1">IFERROR('Program Qtrly'!S$167*OFFSET('Prem Earn'!$A$5,MATCH($B$161,'Prem Earn'!$A$6:$A$12,0),MATCH($A168,'Prem Earn'!$B$5:$J$5,0)),0)</f>
        <v>0</v>
      </c>
      <c r="AN168" s="116">
        <f ca="1">IFERROR('Program Qtrly'!T$167*OFFSET('Prem Earn'!$A$5,MATCH($B$161,'Prem Earn'!$A$6:$A$12,0),MATCH($A168,'Prem Earn'!$B$5:$J$5,0)),0)</f>
        <v>0</v>
      </c>
      <c r="AO168" s="116">
        <f ca="1">IFERROR('Program Qtrly'!U$167*OFFSET('Prem Earn'!$A$5,MATCH($B$161,'Prem Earn'!$A$6:$A$12,0),MATCH($A168,'Prem Earn'!$B$5:$J$5,0)),0)</f>
        <v>0</v>
      </c>
      <c r="AP168" s="116">
        <f ca="1">IFERROR('Program Qtrly'!V$167*OFFSET('Prem Earn'!$A$5,MATCH($B$161,'Prem Earn'!$A$6:$A$12,0),MATCH($A168,'Prem Earn'!$B$5:$J$5,0)),0)</f>
        <v>0</v>
      </c>
      <c r="AQ168" s="116">
        <f ca="1">IFERROR('Program Qtrly'!W$167*OFFSET('Prem Earn'!$A$5,MATCH($B$161,'Prem Earn'!$A$6:$A$12,0),MATCH($A168,'Prem Earn'!$B$5:$J$5,0)),0)</f>
        <v>0</v>
      </c>
    </row>
    <row r="169" spans="1:43" ht="15" customHeight="1" x14ac:dyDescent="0.45">
      <c r="A169" s="63">
        <f t="shared" si="128"/>
        <v>21</v>
      </c>
      <c r="B169" s="116">
        <f ca="1">IFERROR('Program Qtrly'!D$175*OFFSET('Prem Earn'!$A$5,MATCH($B$161,'Prem Earn'!$A$6:$A$12,0),MATCH($A169,'Prem Earn'!$B$5:$J$5,0)),0)</f>
        <v>0</v>
      </c>
      <c r="C169" s="116">
        <f ca="1">IFERROR('Program Qtrly'!E$175*OFFSET('Prem Earn'!$A$5,MATCH($B$161,'Prem Earn'!$A$6:$A$12,0),MATCH($A169,'Prem Earn'!$B$5:$J$5,0)),0)</f>
        <v>0</v>
      </c>
      <c r="D169" s="116">
        <f ca="1">IFERROR('Program Qtrly'!F$175*OFFSET('Prem Earn'!$A$5,MATCH($B$161,'Prem Earn'!$A$6:$A$12,0),MATCH($A169,'Prem Earn'!$B$5:$J$5,0)),0)</f>
        <v>0</v>
      </c>
      <c r="E169" s="116">
        <f ca="1">IFERROR('Program Qtrly'!G$175*OFFSET('Prem Earn'!$A$5,MATCH($B$161,'Prem Earn'!$A$6:$A$12,0),MATCH($A169,'Prem Earn'!$B$5:$J$5,0)),0)</f>
        <v>0</v>
      </c>
      <c r="F169" s="116">
        <f ca="1">IFERROR('Program Qtrly'!H$175*OFFSET('Prem Earn'!$A$5,MATCH($B$161,'Prem Earn'!$A$6:$A$12,0),MATCH($A169,'Prem Earn'!$B$5:$J$5,0)),0)</f>
        <v>0</v>
      </c>
      <c r="G169" s="116">
        <f ca="1">IFERROR('Program Qtrly'!I$175*OFFSET('Prem Earn'!$A$5,MATCH($B$161,'Prem Earn'!$A$6:$A$12,0),MATCH($A169,'Prem Earn'!$B$5:$J$5,0)),0)</f>
        <v>0</v>
      </c>
      <c r="H169" s="116">
        <f ca="1">IFERROR('Program Qtrly'!J$175*OFFSET('Prem Earn'!$A$5,MATCH($B$161,'Prem Earn'!$A$6:$A$12,0),MATCH($A169,'Prem Earn'!$B$5:$J$5,0)),0)</f>
        <v>0</v>
      </c>
      <c r="I169" s="116">
        <f ca="1">IFERROR('Program Qtrly'!K$175*OFFSET('Prem Earn'!$A$5,MATCH($B$161,'Prem Earn'!$A$6:$A$12,0),MATCH($A169,'Prem Earn'!$B$5:$J$5,0)),0)</f>
        <v>0</v>
      </c>
      <c r="J169" s="116">
        <f ca="1">IFERROR('Program Qtrly'!L$175*OFFSET('Prem Earn'!$A$5,MATCH($B$161,'Prem Earn'!$A$6:$A$12,0),MATCH($A169,'Prem Earn'!$B$5:$J$5,0)),0)</f>
        <v>0</v>
      </c>
      <c r="K169" s="116">
        <f ca="1">IFERROR('Program Qtrly'!M$175*OFFSET('Prem Earn'!$A$5,MATCH($B$161,'Prem Earn'!$A$6:$A$12,0),MATCH($A169,'Prem Earn'!$B$5:$J$5,0)),0)</f>
        <v>0</v>
      </c>
      <c r="L169" s="116">
        <f ca="1">IFERROR('Program Qtrly'!N$175*OFFSET('Prem Earn'!$A$5,MATCH($B$161,'Prem Earn'!$A$6:$A$12,0),MATCH($A169,'Prem Earn'!$B$5:$J$5,0)),0)</f>
        <v>0</v>
      </c>
      <c r="M169" s="116">
        <f ca="1">IFERROR('Program Qtrly'!O$175*OFFSET('Prem Earn'!$A$5,MATCH($B$161,'Prem Earn'!$A$6:$A$12,0),MATCH($A169,'Prem Earn'!$B$5:$J$5,0)),0)</f>
        <v>0</v>
      </c>
      <c r="N169" s="116">
        <f ca="1">IFERROR('Program Qtrly'!P$175*OFFSET('Prem Earn'!$A$5,MATCH($B$161,'Prem Earn'!$A$6:$A$12,0),MATCH($A169,'Prem Earn'!$B$5:$J$5,0)),0)</f>
        <v>0</v>
      </c>
      <c r="O169" s="116">
        <f ca="1">IFERROR('Program Qtrly'!Q$175*OFFSET('Prem Earn'!$A$5,MATCH($B$161,'Prem Earn'!$A$6:$A$12,0),MATCH($A169,'Prem Earn'!$B$5:$J$5,0)),0)</f>
        <v>0</v>
      </c>
      <c r="P169" s="116">
        <f ca="1">IFERROR('Program Qtrly'!R$175*OFFSET('Prem Earn'!$A$5,MATCH($B$161,'Prem Earn'!$A$6:$A$12,0),MATCH($A169,'Prem Earn'!$B$5:$J$5,0)),0)</f>
        <v>0</v>
      </c>
      <c r="Q169" s="116">
        <f ca="1">IFERROR('Program Qtrly'!S$175*OFFSET('Prem Earn'!$A$5,MATCH($B$161,'Prem Earn'!$A$6:$A$12,0),MATCH($A169,'Prem Earn'!$B$5:$J$5,0)),0)</f>
        <v>0</v>
      </c>
      <c r="R169" s="116">
        <f ca="1">IFERROR('Program Qtrly'!T$175*OFFSET('Prem Earn'!$A$5,MATCH($B$161,'Prem Earn'!$A$6:$A$12,0),MATCH($A169,'Prem Earn'!$B$5:$J$5,0)),0)</f>
        <v>0</v>
      </c>
      <c r="S169" s="116">
        <f ca="1">IFERROR('Program Qtrly'!U$175*OFFSET('Prem Earn'!$A$5,MATCH($B$161,'Prem Earn'!$A$6:$A$12,0),MATCH($A169,'Prem Earn'!$B$5:$J$5,0)),0)</f>
        <v>0</v>
      </c>
      <c r="T169" s="116">
        <f ca="1">IFERROR('Program Qtrly'!V$175*OFFSET('Prem Earn'!$A$5,MATCH($B$161,'Prem Earn'!$A$6:$A$12,0),MATCH($A169,'Prem Earn'!$B$5:$J$5,0)),0)</f>
        <v>0</v>
      </c>
      <c r="U169" s="116">
        <f ca="1">IFERROR('Program Qtrly'!W$175*OFFSET('Prem Earn'!$A$5,MATCH($B$161,'Prem Earn'!$A$6:$A$12,0),MATCH($A169,'Prem Earn'!$B$5:$J$5,0)),0)</f>
        <v>0</v>
      </c>
      <c r="W169" s="63">
        <f t="shared" si="129"/>
        <v>21</v>
      </c>
      <c r="X169" s="116">
        <f ca="1">IFERROR('Program Qtrly'!D$167*OFFSET('Prem Earn'!$A$5,MATCH($B$161,'Prem Earn'!$A$6:$A$12,0),MATCH($A169,'Prem Earn'!$B$5:$J$5,0)),0)</f>
        <v>0</v>
      </c>
      <c r="Y169" s="116">
        <f ca="1">IFERROR('Program Qtrly'!E$167*OFFSET('Prem Earn'!$A$5,MATCH($B$161,'Prem Earn'!$A$6:$A$12,0),MATCH($A169,'Prem Earn'!$B$5:$J$5,0)),0)</f>
        <v>0</v>
      </c>
      <c r="Z169" s="116">
        <f ca="1">IFERROR('Program Qtrly'!F$167*OFFSET('Prem Earn'!$A$5,MATCH($B$161,'Prem Earn'!$A$6:$A$12,0),MATCH($A169,'Prem Earn'!$B$5:$J$5,0)),0)</f>
        <v>0</v>
      </c>
      <c r="AA169" s="116">
        <f ca="1">IFERROR('Program Qtrly'!G$167*OFFSET('Prem Earn'!$A$5,MATCH($B$161,'Prem Earn'!$A$6:$A$12,0),MATCH($A169,'Prem Earn'!$B$5:$J$5,0)),0)</f>
        <v>0</v>
      </c>
      <c r="AB169" s="116">
        <f ca="1">IFERROR('Program Qtrly'!H$167*OFFSET('Prem Earn'!$A$5,MATCH($B$161,'Prem Earn'!$A$6:$A$12,0),MATCH($A169,'Prem Earn'!$B$5:$J$5,0)),0)</f>
        <v>0</v>
      </c>
      <c r="AC169" s="116">
        <f ca="1">IFERROR('Program Qtrly'!I$167*OFFSET('Prem Earn'!$A$5,MATCH($B$161,'Prem Earn'!$A$6:$A$12,0),MATCH($A169,'Prem Earn'!$B$5:$J$5,0)),0)</f>
        <v>0</v>
      </c>
      <c r="AD169" s="116">
        <f ca="1">IFERROR('Program Qtrly'!J$167*OFFSET('Prem Earn'!$A$5,MATCH($B$161,'Prem Earn'!$A$6:$A$12,0),MATCH($A169,'Prem Earn'!$B$5:$J$5,0)),0)</f>
        <v>0</v>
      </c>
      <c r="AE169" s="116">
        <f ca="1">IFERROR('Program Qtrly'!K$167*OFFSET('Prem Earn'!$A$5,MATCH($B$161,'Prem Earn'!$A$6:$A$12,0),MATCH($A169,'Prem Earn'!$B$5:$J$5,0)),0)</f>
        <v>0</v>
      </c>
      <c r="AF169" s="116">
        <f ca="1">IFERROR('Program Qtrly'!L$167*OFFSET('Prem Earn'!$A$5,MATCH($B$161,'Prem Earn'!$A$6:$A$12,0),MATCH($A169,'Prem Earn'!$B$5:$J$5,0)),0)</f>
        <v>0</v>
      </c>
      <c r="AG169" s="116">
        <f ca="1">IFERROR('Program Qtrly'!M$167*OFFSET('Prem Earn'!$A$5,MATCH($B$161,'Prem Earn'!$A$6:$A$12,0),MATCH($A169,'Prem Earn'!$B$5:$J$5,0)),0)</f>
        <v>0</v>
      </c>
      <c r="AH169" s="116">
        <f ca="1">IFERROR('Program Qtrly'!N$167*OFFSET('Prem Earn'!$A$5,MATCH($B$161,'Prem Earn'!$A$6:$A$12,0),MATCH($A169,'Prem Earn'!$B$5:$J$5,0)),0)</f>
        <v>0</v>
      </c>
      <c r="AI169" s="116">
        <f ca="1">IFERROR('Program Qtrly'!O$167*OFFSET('Prem Earn'!$A$5,MATCH($B$161,'Prem Earn'!$A$6:$A$12,0),MATCH($A169,'Prem Earn'!$B$5:$J$5,0)),0)</f>
        <v>0</v>
      </c>
      <c r="AJ169" s="116">
        <f ca="1">IFERROR('Program Qtrly'!P$167*OFFSET('Prem Earn'!$A$5,MATCH($B$161,'Prem Earn'!$A$6:$A$12,0),MATCH($A169,'Prem Earn'!$B$5:$J$5,0)),0)</f>
        <v>0</v>
      </c>
      <c r="AK169" s="116">
        <f ca="1">IFERROR('Program Qtrly'!Q$167*OFFSET('Prem Earn'!$A$5,MATCH($B$161,'Prem Earn'!$A$6:$A$12,0),MATCH($A169,'Prem Earn'!$B$5:$J$5,0)),0)</f>
        <v>0</v>
      </c>
      <c r="AL169" s="116">
        <f ca="1">IFERROR('Program Qtrly'!R$167*OFFSET('Prem Earn'!$A$5,MATCH($B$161,'Prem Earn'!$A$6:$A$12,0),MATCH($A169,'Prem Earn'!$B$5:$J$5,0)),0)</f>
        <v>0</v>
      </c>
      <c r="AM169" s="116">
        <f ca="1">IFERROR('Program Qtrly'!S$167*OFFSET('Prem Earn'!$A$5,MATCH($B$161,'Prem Earn'!$A$6:$A$12,0),MATCH($A169,'Prem Earn'!$B$5:$J$5,0)),0)</f>
        <v>0</v>
      </c>
      <c r="AN169" s="116">
        <f ca="1">IFERROR('Program Qtrly'!T$167*OFFSET('Prem Earn'!$A$5,MATCH($B$161,'Prem Earn'!$A$6:$A$12,0),MATCH($A169,'Prem Earn'!$B$5:$J$5,0)),0)</f>
        <v>0</v>
      </c>
      <c r="AO169" s="116">
        <f ca="1">IFERROR('Program Qtrly'!U$167*OFFSET('Prem Earn'!$A$5,MATCH($B$161,'Prem Earn'!$A$6:$A$12,0),MATCH($A169,'Prem Earn'!$B$5:$J$5,0)),0)</f>
        <v>0</v>
      </c>
      <c r="AP169" s="116">
        <f ca="1">IFERROR('Program Qtrly'!V$167*OFFSET('Prem Earn'!$A$5,MATCH($B$161,'Prem Earn'!$A$6:$A$12,0),MATCH($A169,'Prem Earn'!$B$5:$J$5,0)),0)</f>
        <v>0</v>
      </c>
      <c r="AQ169" s="116">
        <f ca="1">IFERROR('Program Qtrly'!W$167*OFFSET('Prem Earn'!$A$5,MATCH($B$161,'Prem Earn'!$A$6:$A$12,0),MATCH($A169,'Prem Earn'!$B$5:$J$5,0)),0)</f>
        <v>0</v>
      </c>
    </row>
    <row r="170" spans="1:43" ht="15" customHeight="1" x14ac:dyDescent="0.45">
      <c r="A170" s="63">
        <f t="shared" si="128"/>
        <v>24</v>
      </c>
      <c r="B170" s="116">
        <f ca="1">IFERROR('Program Qtrly'!D$175*OFFSET('Prem Earn'!$A$5,MATCH($B$161,'Prem Earn'!$A$6:$A$12,0),MATCH($A170,'Prem Earn'!$B$5:$J$5,0)),0)</f>
        <v>0</v>
      </c>
      <c r="C170" s="116">
        <f ca="1">IFERROR('Program Qtrly'!E$175*OFFSET('Prem Earn'!$A$5,MATCH($B$161,'Prem Earn'!$A$6:$A$12,0),MATCH($A170,'Prem Earn'!$B$5:$J$5,0)),0)</f>
        <v>0</v>
      </c>
      <c r="D170" s="116">
        <f ca="1">IFERROR('Program Qtrly'!F$175*OFFSET('Prem Earn'!$A$5,MATCH($B$161,'Prem Earn'!$A$6:$A$12,0),MATCH($A170,'Prem Earn'!$B$5:$J$5,0)),0)</f>
        <v>0</v>
      </c>
      <c r="E170" s="116">
        <f ca="1">IFERROR('Program Qtrly'!G$175*OFFSET('Prem Earn'!$A$5,MATCH($B$161,'Prem Earn'!$A$6:$A$12,0),MATCH($A170,'Prem Earn'!$B$5:$J$5,0)),0)</f>
        <v>0</v>
      </c>
      <c r="F170" s="116">
        <f ca="1">IFERROR('Program Qtrly'!H$175*OFFSET('Prem Earn'!$A$5,MATCH($B$161,'Prem Earn'!$A$6:$A$12,0),MATCH($A170,'Prem Earn'!$B$5:$J$5,0)),0)</f>
        <v>0</v>
      </c>
      <c r="G170" s="116">
        <f ca="1">IFERROR('Program Qtrly'!I$175*OFFSET('Prem Earn'!$A$5,MATCH($B$161,'Prem Earn'!$A$6:$A$12,0),MATCH($A170,'Prem Earn'!$B$5:$J$5,0)),0)</f>
        <v>0</v>
      </c>
      <c r="H170" s="116">
        <f ca="1">IFERROR('Program Qtrly'!J$175*OFFSET('Prem Earn'!$A$5,MATCH($B$161,'Prem Earn'!$A$6:$A$12,0),MATCH($A170,'Prem Earn'!$B$5:$J$5,0)),0)</f>
        <v>0</v>
      </c>
      <c r="I170" s="116">
        <f ca="1">IFERROR('Program Qtrly'!K$175*OFFSET('Prem Earn'!$A$5,MATCH($B$161,'Prem Earn'!$A$6:$A$12,0),MATCH($A170,'Prem Earn'!$B$5:$J$5,0)),0)</f>
        <v>0</v>
      </c>
      <c r="J170" s="116">
        <f ca="1">IFERROR('Program Qtrly'!L$175*OFFSET('Prem Earn'!$A$5,MATCH($B$161,'Prem Earn'!$A$6:$A$12,0),MATCH($A170,'Prem Earn'!$B$5:$J$5,0)),0)</f>
        <v>0</v>
      </c>
      <c r="K170" s="116">
        <f ca="1">IFERROR('Program Qtrly'!M$175*OFFSET('Prem Earn'!$A$5,MATCH($B$161,'Prem Earn'!$A$6:$A$12,0),MATCH($A170,'Prem Earn'!$B$5:$J$5,0)),0)</f>
        <v>0</v>
      </c>
      <c r="L170" s="116">
        <f ca="1">IFERROR('Program Qtrly'!N$175*OFFSET('Prem Earn'!$A$5,MATCH($B$161,'Prem Earn'!$A$6:$A$12,0),MATCH($A170,'Prem Earn'!$B$5:$J$5,0)),0)</f>
        <v>0</v>
      </c>
      <c r="M170" s="116">
        <f ca="1">IFERROR('Program Qtrly'!O$175*OFFSET('Prem Earn'!$A$5,MATCH($B$161,'Prem Earn'!$A$6:$A$12,0),MATCH($A170,'Prem Earn'!$B$5:$J$5,0)),0)</f>
        <v>0</v>
      </c>
      <c r="N170" s="116">
        <f ca="1">IFERROR('Program Qtrly'!P$175*OFFSET('Prem Earn'!$A$5,MATCH($B$161,'Prem Earn'!$A$6:$A$12,0),MATCH($A170,'Prem Earn'!$B$5:$J$5,0)),0)</f>
        <v>0</v>
      </c>
      <c r="O170" s="116">
        <f ca="1">IFERROR('Program Qtrly'!Q$175*OFFSET('Prem Earn'!$A$5,MATCH($B$161,'Prem Earn'!$A$6:$A$12,0),MATCH($A170,'Prem Earn'!$B$5:$J$5,0)),0)</f>
        <v>0</v>
      </c>
      <c r="P170" s="116">
        <f ca="1">IFERROR('Program Qtrly'!R$175*OFFSET('Prem Earn'!$A$5,MATCH($B$161,'Prem Earn'!$A$6:$A$12,0),MATCH($A170,'Prem Earn'!$B$5:$J$5,0)),0)</f>
        <v>0</v>
      </c>
      <c r="Q170" s="116">
        <f ca="1">IFERROR('Program Qtrly'!S$175*OFFSET('Prem Earn'!$A$5,MATCH($B$161,'Prem Earn'!$A$6:$A$12,0),MATCH($A170,'Prem Earn'!$B$5:$J$5,0)),0)</f>
        <v>0</v>
      </c>
      <c r="R170" s="116">
        <f ca="1">IFERROR('Program Qtrly'!T$175*OFFSET('Prem Earn'!$A$5,MATCH($B$161,'Prem Earn'!$A$6:$A$12,0),MATCH($A170,'Prem Earn'!$B$5:$J$5,0)),0)</f>
        <v>0</v>
      </c>
      <c r="S170" s="116">
        <f ca="1">IFERROR('Program Qtrly'!U$175*OFFSET('Prem Earn'!$A$5,MATCH($B$161,'Prem Earn'!$A$6:$A$12,0),MATCH($A170,'Prem Earn'!$B$5:$J$5,0)),0)</f>
        <v>0</v>
      </c>
      <c r="T170" s="116">
        <f ca="1">IFERROR('Program Qtrly'!V$175*OFFSET('Prem Earn'!$A$5,MATCH($B$161,'Prem Earn'!$A$6:$A$12,0),MATCH($A170,'Prem Earn'!$B$5:$J$5,0)),0)</f>
        <v>0</v>
      </c>
      <c r="U170" s="116">
        <f ca="1">IFERROR('Program Qtrly'!W$175*OFFSET('Prem Earn'!$A$5,MATCH($B$161,'Prem Earn'!$A$6:$A$12,0),MATCH($A170,'Prem Earn'!$B$5:$J$5,0)),0)</f>
        <v>0</v>
      </c>
      <c r="W170" s="63">
        <f t="shared" si="129"/>
        <v>24</v>
      </c>
      <c r="X170" s="116">
        <f ca="1">IFERROR('Program Qtrly'!D$167*OFFSET('Prem Earn'!$A$5,MATCH($B$161,'Prem Earn'!$A$6:$A$12,0),MATCH($A170,'Prem Earn'!$B$5:$J$5,0)),0)</f>
        <v>0</v>
      </c>
      <c r="Y170" s="116">
        <f ca="1">IFERROR('Program Qtrly'!E$167*OFFSET('Prem Earn'!$A$5,MATCH($B$161,'Prem Earn'!$A$6:$A$12,0),MATCH($A170,'Prem Earn'!$B$5:$J$5,0)),0)</f>
        <v>0</v>
      </c>
      <c r="Z170" s="116">
        <f ca="1">IFERROR('Program Qtrly'!F$167*OFFSET('Prem Earn'!$A$5,MATCH($B$161,'Prem Earn'!$A$6:$A$12,0),MATCH($A170,'Prem Earn'!$B$5:$J$5,0)),0)</f>
        <v>0</v>
      </c>
      <c r="AA170" s="116">
        <f ca="1">IFERROR('Program Qtrly'!G$167*OFFSET('Prem Earn'!$A$5,MATCH($B$161,'Prem Earn'!$A$6:$A$12,0),MATCH($A170,'Prem Earn'!$B$5:$J$5,0)),0)</f>
        <v>0</v>
      </c>
      <c r="AB170" s="116">
        <f ca="1">IFERROR('Program Qtrly'!H$167*OFFSET('Prem Earn'!$A$5,MATCH($B$161,'Prem Earn'!$A$6:$A$12,0),MATCH($A170,'Prem Earn'!$B$5:$J$5,0)),0)</f>
        <v>0</v>
      </c>
      <c r="AC170" s="116">
        <f ca="1">IFERROR('Program Qtrly'!I$167*OFFSET('Prem Earn'!$A$5,MATCH($B$161,'Prem Earn'!$A$6:$A$12,0),MATCH($A170,'Prem Earn'!$B$5:$J$5,0)),0)</f>
        <v>0</v>
      </c>
      <c r="AD170" s="116">
        <f ca="1">IFERROR('Program Qtrly'!J$167*OFFSET('Prem Earn'!$A$5,MATCH($B$161,'Prem Earn'!$A$6:$A$12,0),MATCH($A170,'Prem Earn'!$B$5:$J$5,0)),0)</f>
        <v>0</v>
      </c>
      <c r="AE170" s="116">
        <f ca="1">IFERROR('Program Qtrly'!K$167*OFFSET('Prem Earn'!$A$5,MATCH($B$161,'Prem Earn'!$A$6:$A$12,0),MATCH($A170,'Prem Earn'!$B$5:$J$5,0)),0)</f>
        <v>0</v>
      </c>
      <c r="AF170" s="116">
        <f ca="1">IFERROR('Program Qtrly'!L$167*OFFSET('Prem Earn'!$A$5,MATCH($B$161,'Prem Earn'!$A$6:$A$12,0),MATCH($A170,'Prem Earn'!$B$5:$J$5,0)),0)</f>
        <v>0</v>
      </c>
      <c r="AG170" s="116">
        <f ca="1">IFERROR('Program Qtrly'!M$167*OFFSET('Prem Earn'!$A$5,MATCH($B$161,'Prem Earn'!$A$6:$A$12,0),MATCH($A170,'Prem Earn'!$B$5:$J$5,0)),0)</f>
        <v>0</v>
      </c>
      <c r="AH170" s="116">
        <f ca="1">IFERROR('Program Qtrly'!N$167*OFFSET('Prem Earn'!$A$5,MATCH($B$161,'Prem Earn'!$A$6:$A$12,0),MATCH($A170,'Prem Earn'!$B$5:$J$5,0)),0)</f>
        <v>0</v>
      </c>
      <c r="AI170" s="116">
        <f ca="1">IFERROR('Program Qtrly'!O$167*OFFSET('Prem Earn'!$A$5,MATCH($B$161,'Prem Earn'!$A$6:$A$12,0),MATCH($A170,'Prem Earn'!$B$5:$J$5,0)),0)</f>
        <v>0</v>
      </c>
      <c r="AJ170" s="116">
        <f ca="1">IFERROR('Program Qtrly'!P$167*OFFSET('Prem Earn'!$A$5,MATCH($B$161,'Prem Earn'!$A$6:$A$12,0),MATCH($A170,'Prem Earn'!$B$5:$J$5,0)),0)</f>
        <v>0</v>
      </c>
      <c r="AK170" s="116">
        <f ca="1">IFERROR('Program Qtrly'!Q$167*OFFSET('Prem Earn'!$A$5,MATCH($B$161,'Prem Earn'!$A$6:$A$12,0),MATCH($A170,'Prem Earn'!$B$5:$J$5,0)),0)</f>
        <v>0</v>
      </c>
      <c r="AL170" s="116">
        <f ca="1">IFERROR('Program Qtrly'!R$167*OFFSET('Prem Earn'!$A$5,MATCH($B$161,'Prem Earn'!$A$6:$A$12,0),MATCH($A170,'Prem Earn'!$B$5:$J$5,0)),0)</f>
        <v>0</v>
      </c>
      <c r="AM170" s="116">
        <f ca="1">IFERROR('Program Qtrly'!S$167*OFFSET('Prem Earn'!$A$5,MATCH($B$161,'Prem Earn'!$A$6:$A$12,0),MATCH($A170,'Prem Earn'!$B$5:$J$5,0)),0)</f>
        <v>0</v>
      </c>
      <c r="AN170" s="116">
        <f ca="1">IFERROR('Program Qtrly'!T$167*OFFSET('Prem Earn'!$A$5,MATCH($B$161,'Prem Earn'!$A$6:$A$12,0),MATCH($A170,'Prem Earn'!$B$5:$J$5,0)),0)</f>
        <v>0</v>
      </c>
      <c r="AO170" s="116">
        <f ca="1">IFERROR('Program Qtrly'!U$167*OFFSET('Prem Earn'!$A$5,MATCH($B$161,'Prem Earn'!$A$6:$A$12,0),MATCH($A170,'Prem Earn'!$B$5:$J$5,0)),0)</f>
        <v>0</v>
      </c>
      <c r="AP170" s="116">
        <f ca="1">IFERROR('Program Qtrly'!V$167*OFFSET('Prem Earn'!$A$5,MATCH($B$161,'Prem Earn'!$A$6:$A$12,0),MATCH($A170,'Prem Earn'!$B$5:$J$5,0)),0)</f>
        <v>0</v>
      </c>
      <c r="AQ170" s="116">
        <f ca="1">IFERROR('Program Qtrly'!W$167*OFFSET('Prem Earn'!$A$5,MATCH($B$161,'Prem Earn'!$A$6:$A$12,0),MATCH($A170,'Prem Earn'!$B$5:$J$5,0)),0)</f>
        <v>0</v>
      </c>
    </row>
    <row r="171" spans="1:43" ht="15" customHeight="1" x14ac:dyDescent="0.45">
      <c r="A171" s="63">
        <f t="shared" si="128"/>
        <v>27</v>
      </c>
      <c r="B171" s="116">
        <f ca="1">IFERROR('Program Qtrly'!D$175*OFFSET('Prem Earn'!$A$5,MATCH($B$161,'Prem Earn'!$A$6:$A$12,0),MATCH($A171,'Prem Earn'!$B$5:$J$5,0)),0)</f>
        <v>0</v>
      </c>
      <c r="C171" s="116">
        <f ca="1">IFERROR('Program Qtrly'!E$175*OFFSET('Prem Earn'!$A$5,MATCH($B$161,'Prem Earn'!$A$6:$A$12,0),MATCH($A171,'Prem Earn'!$B$5:$J$5,0)),0)</f>
        <v>0</v>
      </c>
      <c r="D171" s="116">
        <f ca="1">IFERROR('Program Qtrly'!F$175*OFFSET('Prem Earn'!$A$5,MATCH($B$161,'Prem Earn'!$A$6:$A$12,0),MATCH($A171,'Prem Earn'!$B$5:$J$5,0)),0)</f>
        <v>0</v>
      </c>
      <c r="E171" s="116">
        <f ca="1">IFERROR('Program Qtrly'!G$175*OFFSET('Prem Earn'!$A$5,MATCH($B$161,'Prem Earn'!$A$6:$A$12,0),MATCH($A171,'Prem Earn'!$B$5:$J$5,0)),0)</f>
        <v>0</v>
      </c>
      <c r="F171" s="116">
        <f ca="1">IFERROR('Program Qtrly'!H$175*OFFSET('Prem Earn'!$A$5,MATCH($B$161,'Prem Earn'!$A$6:$A$12,0),MATCH($A171,'Prem Earn'!$B$5:$J$5,0)),0)</f>
        <v>0</v>
      </c>
      <c r="G171" s="116">
        <f ca="1">IFERROR('Program Qtrly'!I$175*OFFSET('Prem Earn'!$A$5,MATCH($B$161,'Prem Earn'!$A$6:$A$12,0),MATCH($A171,'Prem Earn'!$B$5:$J$5,0)),0)</f>
        <v>0</v>
      </c>
      <c r="H171" s="116">
        <f ca="1">IFERROR('Program Qtrly'!J$175*OFFSET('Prem Earn'!$A$5,MATCH($B$161,'Prem Earn'!$A$6:$A$12,0),MATCH($A171,'Prem Earn'!$B$5:$J$5,0)),0)</f>
        <v>0</v>
      </c>
      <c r="I171" s="116">
        <f ca="1">IFERROR('Program Qtrly'!K$175*OFFSET('Prem Earn'!$A$5,MATCH($B$161,'Prem Earn'!$A$6:$A$12,0),MATCH($A171,'Prem Earn'!$B$5:$J$5,0)),0)</f>
        <v>0</v>
      </c>
      <c r="J171" s="116">
        <f ca="1">IFERROR('Program Qtrly'!L$175*OFFSET('Prem Earn'!$A$5,MATCH($B$161,'Prem Earn'!$A$6:$A$12,0),MATCH($A171,'Prem Earn'!$B$5:$J$5,0)),0)</f>
        <v>0</v>
      </c>
      <c r="K171" s="116">
        <f ca="1">IFERROR('Program Qtrly'!M$175*OFFSET('Prem Earn'!$A$5,MATCH($B$161,'Prem Earn'!$A$6:$A$12,0),MATCH($A171,'Prem Earn'!$B$5:$J$5,0)),0)</f>
        <v>0</v>
      </c>
      <c r="L171" s="116">
        <f ca="1">IFERROR('Program Qtrly'!N$175*OFFSET('Prem Earn'!$A$5,MATCH($B$161,'Prem Earn'!$A$6:$A$12,0),MATCH($A171,'Prem Earn'!$B$5:$J$5,0)),0)</f>
        <v>0</v>
      </c>
      <c r="M171" s="116">
        <f ca="1">IFERROR('Program Qtrly'!O$175*OFFSET('Prem Earn'!$A$5,MATCH($B$161,'Prem Earn'!$A$6:$A$12,0),MATCH($A171,'Prem Earn'!$B$5:$J$5,0)),0)</f>
        <v>0</v>
      </c>
      <c r="N171" s="116">
        <f ca="1">IFERROR('Program Qtrly'!P$175*OFFSET('Prem Earn'!$A$5,MATCH($B$161,'Prem Earn'!$A$6:$A$12,0),MATCH($A171,'Prem Earn'!$B$5:$J$5,0)),0)</f>
        <v>0</v>
      </c>
      <c r="O171" s="116">
        <f ca="1">IFERROR('Program Qtrly'!Q$175*OFFSET('Prem Earn'!$A$5,MATCH($B$161,'Prem Earn'!$A$6:$A$12,0),MATCH($A171,'Prem Earn'!$B$5:$J$5,0)),0)</f>
        <v>0</v>
      </c>
      <c r="P171" s="116">
        <f ca="1">IFERROR('Program Qtrly'!R$175*OFFSET('Prem Earn'!$A$5,MATCH($B$161,'Prem Earn'!$A$6:$A$12,0),MATCH($A171,'Prem Earn'!$B$5:$J$5,0)),0)</f>
        <v>0</v>
      </c>
      <c r="Q171" s="116">
        <f ca="1">IFERROR('Program Qtrly'!S$175*OFFSET('Prem Earn'!$A$5,MATCH($B$161,'Prem Earn'!$A$6:$A$12,0),MATCH($A171,'Prem Earn'!$B$5:$J$5,0)),0)</f>
        <v>0</v>
      </c>
      <c r="R171" s="116">
        <f ca="1">IFERROR('Program Qtrly'!T$175*OFFSET('Prem Earn'!$A$5,MATCH($B$161,'Prem Earn'!$A$6:$A$12,0),MATCH($A171,'Prem Earn'!$B$5:$J$5,0)),0)</f>
        <v>0</v>
      </c>
      <c r="S171" s="116">
        <f ca="1">IFERROR('Program Qtrly'!U$175*OFFSET('Prem Earn'!$A$5,MATCH($B$161,'Prem Earn'!$A$6:$A$12,0),MATCH($A171,'Prem Earn'!$B$5:$J$5,0)),0)</f>
        <v>0</v>
      </c>
      <c r="T171" s="116">
        <f ca="1">IFERROR('Program Qtrly'!V$175*OFFSET('Prem Earn'!$A$5,MATCH($B$161,'Prem Earn'!$A$6:$A$12,0),MATCH($A171,'Prem Earn'!$B$5:$J$5,0)),0)</f>
        <v>0</v>
      </c>
      <c r="U171" s="116">
        <f ca="1">IFERROR('Program Qtrly'!W$175*OFFSET('Prem Earn'!$A$5,MATCH($B$161,'Prem Earn'!$A$6:$A$12,0),MATCH($A171,'Prem Earn'!$B$5:$J$5,0)),0)</f>
        <v>0</v>
      </c>
      <c r="W171" s="63">
        <f t="shared" si="129"/>
        <v>27</v>
      </c>
      <c r="X171" s="116">
        <f ca="1">IFERROR('Program Qtrly'!D$167*OFFSET('Prem Earn'!$A$5,MATCH($B$161,'Prem Earn'!$A$6:$A$12,0),MATCH($A171,'Prem Earn'!$B$5:$J$5,0)),0)</f>
        <v>0</v>
      </c>
      <c r="Y171" s="116">
        <f ca="1">IFERROR('Program Qtrly'!E$167*OFFSET('Prem Earn'!$A$5,MATCH($B$161,'Prem Earn'!$A$6:$A$12,0),MATCH($A171,'Prem Earn'!$B$5:$J$5,0)),0)</f>
        <v>0</v>
      </c>
      <c r="Z171" s="116">
        <f ca="1">IFERROR('Program Qtrly'!F$167*OFFSET('Prem Earn'!$A$5,MATCH($B$161,'Prem Earn'!$A$6:$A$12,0),MATCH($A171,'Prem Earn'!$B$5:$J$5,0)),0)</f>
        <v>0</v>
      </c>
      <c r="AA171" s="116">
        <f ca="1">IFERROR('Program Qtrly'!G$167*OFFSET('Prem Earn'!$A$5,MATCH($B$161,'Prem Earn'!$A$6:$A$12,0),MATCH($A171,'Prem Earn'!$B$5:$J$5,0)),0)</f>
        <v>0</v>
      </c>
      <c r="AB171" s="116">
        <f ca="1">IFERROR('Program Qtrly'!H$167*OFFSET('Prem Earn'!$A$5,MATCH($B$161,'Prem Earn'!$A$6:$A$12,0),MATCH($A171,'Prem Earn'!$B$5:$J$5,0)),0)</f>
        <v>0</v>
      </c>
      <c r="AC171" s="116">
        <f ca="1">IFERROR('Program Qtrly'!I$167*OFFSET('Prem Earn'!$A$5,MATCH($B$161,'Prem Earn'!$A$6:$A$12,0),MATCH($A171,'Prem Earn'!$B$5:$J$5,0)),0)</f>
        <v>0</v>
      </c>
      <c r="AD171" s="116">
        <f ca="1">IFERROR('Program Qtrly'!J$167*OFFSET('Prem Earn'!$A$5,MATCH($B$161,'Prem Earn'!$A$6:$A$12,0),MATCH($A171,'Prem Earn'!$B$5:$J$5,0)),0)</f>
        <v>0</v>
      </c>
      <c r="AE171" s="116">
        <f ca="1">IFERROR('Program Qtrly'!K$167*OFFSET('Prem Earn'!$A$5,MATCH($B$161,'Prem Earn'!$A$6:$A$12,0),MATCH($A171,'Prem Earn'!$B$5:$J$5,0)),0)</f>
        <v>0</v>
      </c>
      <c r="AF171" s="116">
        <f ca="1">IFERROR('Program Qtrly'!L$167*OFFSET('Prem Earn'!$A$5,MATCH($B$161,'Prem Earn'!$A$6:$A$12,0),MATCH($A171,'Prem Earn'!$B$5:$J$5,0)),0)</f>
        <v>0</v>
      </c>
      <c r="AG171" s="116">
        <f ca="1">IFERROR('Program Qtrly'!M$167*OFFSET('Prem Earn'!$A$5,MATCH($B$161,'Prem Earn'!$A$6:$A$12,0),MATCH($A171,'Prem Earn'!$B$5:$J$5,0)),0)</f>
        <v>0</v>
      </c>
      <c r="AH171" s="116">
        <f ca="1">IFERROR('Program Qtrly'!N$167*OFFSET('Prem Earn'!$A$5,MATCH($B$161,'Prem Earn'!$A$6:$A$12,0),MATCH($A171,'Prem Earn'!$B$5:$J$5,0)),0)</f>
        <v>0</v>
      </c>
      <c r="AI171" s="116">
        <f ca="1">IFERROR('Program Qtrly'!O$167*OFFSET('Prem Earn'!$A$5,MATCH($B$161,'Prem Earn'!$A$6:$A$12,0),MATCH($A171,'Prem Earn'!$B$5:$J$5,0)),0)</f>
        <v>0</v>
      </c>
      <c r="AJ171" s="116">
        <f ca="1">IFERROR('Program Qtrly'!P$167*OFFSET('Prem Earn'!$A$5,MATCH($B$161,'Prem Earn'!$A$6:$A$12,0),MATCH($A171,'Prem Earn'!$B$5:$J$5,0)),0)</f>
        <v>0</v>
      </c>
      <c r="AK171" s="116">
        <f ca="1">IFERROR('Program Qtrly'!Q$167*OFFSET('Prem Earn'!$A$5,MATCH($B$161,'Prem Earn'!$A$6:$A$12,0),MATCH($A171,'Prem Earn'!$B$5:$J$5,0)),0)</f>
        <v>0</v>
      </c>
      <c r="AL171" s="116">
        <f ca="1">IFERROR('Program Qtrly'!R$167*OFFSET('Prem Earn'!$A$5,MATCH($B$161,'Prem Earn'!$A$6:$A$12,0),MATCH($A171,'Prem Earn'!$B$5:$J$5,0)),0)</f>
        <v>0</v>
      </c>
      <c r="AM171" s="116">
        <f ca="1">IFERROR('Program Qtrly'!S$167*OFFSET('Prem Earn'!$A$5,MATCH($B$161,'Prem Earn'!$A$6:$A$12,0),MATCH($A171,'Prem Earn'!$B$5:$J$5,0)),0)</f>
        <v>0</v>
      </c>
      <c r="AN171" s="116">
        <f ca="1">IFERROR('Program Qtrly'!T$167*OFFSET('Prem Earn'!$A$5,MATCH($B$161,'Prem Earn'!$A$6:$A$12,0),MATCH($A171,'Prem Earn'!$B$5:$J$5,0)),0)</f>
        <v>0</v>
      </c>
      <c r="AO171" s="116">
        <f ca="1">IFERROR('Program Qtrly'!U$167*OFFSET('Prem Earn'!$A$5,MATCH($B$161,'Prem Earn'!$A$6:$A$12,0),MATCH($A171,'Prem Earn'!$B$5:$J$5,0)),0)</f>
        <v>0</v>
      </c>
      <c r="AP171" s="116">
        <f ca="1">IFERROR('Program Qtrly'!V$167*OFFSET('Prem Earn'!$A$5,MATCH($B$161,'Prem Earn'!$A$6:$A$12,0),MATCH($A171,'Prem Earn'!$B$5:$J$5,0)),0)</f>
        <v>0</v>
      </c>
      <c r="AQ171" s="116">
        <f ca="1">IFERROR('Program Qtrly'!W$167*OFFSET('Prem Earn'!$A$5,MATCH($B$161,'Prem Earn'!$A$6:$A$12,0),MATCH($A171,'Prem Earn'!$B$5:$J$5,0)),0)</f>
        <v>0</v>
      </c>
    </row>
    <row r="172" spans="1:43" ht="15" customHeight="1" x14ac:dyDescent="0.45">
      <c r="A172" s="112" t="s">
        <v>384</v>
      </c>
      <c r="B172" s="113">
        <f ca="1">B163</f>
        <v>0</v>
      </c>
      <c r="C172" s="113">
        <f ca="1">C163+B164</f>
        <v>0</v>
      </c>
      <c r="D172" s="113">
        <f ca="1">D163+C164+B165</f>
        <v>0</v>
      </c>
      <c r="E172" s="113">
        <f ca="1">E163+D164+C165+B166</f>
        <v>0</v>
      </c>
      <c r="F172" s="113">
        <f ca="1">F163+E164+D165+C166+B167</f>
        <v>0</v>
      </c>
      <c r="G172" s="113">
        <f ca="1">G163+F164+E165+D166+C167+B168</f>
        <v>0</v>
      </c>
      <c r="H172" s="113">
        <f ca="1">H163+G164+F165+E166+D167+C168+B169</f>
        <v>0</v>
      </c>
      <c r="I172" s="113">
        <f ca="1">I163+H164+G165+F166+E167+D168+C169+B170</f>
        <v>0</v>
      </c>
      <c r="J172" s="113">
        <f t="shared" ref="J172:P172" ca="1" si="130">J163+I164+H165+G166+F167+E168+D169+C170+B171</f>
        <v>0</v>
      </c>
      <c r="K172" s="113">
        <f t="shared" ca="1" si="130"/>
        <v>0</v>
      </c>
      <c r="L172" s="113">
        <f t="shared" ca="1" si="130"/>
        <v>0</v>
      </c>
      <c r="M172" s="113">
        <f t="shared" ca="1" si="130"/>
        <v>0</v>
      </c>
      <c r="N172" s="113">
        <f t="shared" ca="1" si="130"/>
        <v>0</v>
      </c>
      <c r="O172" s="113">
        <f t="shared" ca="1" si="130"/>
        <v>0</v>
      </c>
      <c r="P172" s="113">
        <f t="shared" ca="1" si="130"/>
        <v>0</v>
      </c>
      <c r="Q172" s="113">
        <f t="shared" ref="Q172" ca="1" si="131">Q163+P164+O165+N166+M167+L168+K169+J170+I171</f>
        <v>0</v>
      </c>
      <c r="R172" s="113">
        <f t="shared" ref="R172" ca="1" si="132">R163+Q164+P165+O166+N167+M168+L169+K170+J171</f>
        <v>0</v>
      </c>
      <c r="S172" s="113">
        <f t="shared" ref="S172" ca="1" si="133">S163+R164+Q165+P166+O167+N168+M169+L170+K171</f>
        <v>0</v>
      </c>
      <c r="T172" s="113">
        <f t="shared" ref="T172" ca="1" si="134">T163+S164+R165+Q166+P167+O168+N169+M170+L171</f>
        <v>0</v>
      </c>
      <c r="U172" s="113">
        <f t="shared" ref="U172" ca="1" si="135">U163+T164+S165+R166+Q167+P168+O169+N170+M171</f>
        <v>0</v>
      </c>
      <c r="W172" s="112" t="s">
        <v>520</v>
      </c>
      <c r="X172" s="113">
        <f ca="1">X163</f>
        <v>312.5</v>
      </c>
      <c r="Y172" s="113">
        <f ca="1">Y163+X164</f>
        <v>937.5</v>
      </c>
      <c r="Z172" s="113">
        <f ca="1">Z163+Y164+X165</f>
        <v>1562.5</v>
      </c>
      <c r="AA172" s="113">
        <f ca="1">AA163+Z164+Y165+X166</f>
        <v>2187.5</v>
      </c>
      <c r="AB172" s="113">
        <f ca="1">AB163+AA164+Z165+Y166+X167</f>
        <v>2812.5</v>
      </c>
      <c r="AC172" s="113">
        <f ca="1">AC163+AB164+AA165+Z166+Y167+X168</f>
        <v>3437.5</v>
      </c>
      <c r="AD172" s="113">
        <f ca="1">AD163+AC164+AB165+AA166+Z167+Y168+X169</f>
        <v>4062.5</v>
      </c>
      <c r="AE172" s="113">
        <f ca="1">AE163+AD164+AC165+AB166+AA167+Z168+Y169+X170</f>
        <v>4687.5</v>
      </c>
      <c r="AF172" s="113">
        <f t="shared" ref="AF172:AL172" ca="1" si="136">AF163+AE164+AD165+AC166+AB167+AA168+Z169+Y170+X171</f>
        <v>5312.5</v>
      </c>
      <c r="AG172" s="113">
        <f t="shared" ca="1" si="136"/>
        <v>5937.5</v>
      </c>
      <c r="AH172" s="113">
        <f t="shared" ca="1" si="136"/>
        <v>6562.5</v>
      </c>
      <c r="AI172" s="113">
        <f t="shared" ca="1" si="136"/>
        <v>7187.5</v>
      </c>
      <c r="AJ172" s="113">
        <f t="shared" ca="1" si="136"/>
        <v>7812.5</v>
      </c>
      <c r="AK172" s="113">
        <f t="shared" ca="1" si="136"/>
        <v>8437.5</v>
      </c>
      <c r="AL172" s="113">
        <f t="shared" ca="1" si="136"/>
        <v>9062.5</v>
      </c>
      <c r="AM172" s="113">
        <f t="shared" ref="AM172" ca="1" si="137">AM163+AL164+AK165+AJ166+AI167+AH168+AG169+AF170+AE171</f>
        <v>9687.5</v>
      </c>
      <c r="AN172" s="113">
        <f t="shared" ref="AN172" ca="1" si="138">AN163+AM164+AL165+AK166+AJ167+AI168+AH169+AG170+AF171</f>
        <v>10312.5</v>
      </c>
      <c r="AO172" s="113">
        <f t="shared" ref="AO172" ca="1" si="139">AO163+AN164+AM165+AL166+AK167+AJ168+AI169+AH170+AG171</f>
        <v>10937.5</v>
      </c>
      <c r="AP172" s="113">
        <f t="shared" ref="AP172" ca="1" si="140">AP163+AO164+AN165+AM166+AL167+AK168+AJ169+AI170+AH171</f>
        <v>11562.5</v>
      </c>
      <c r="AQ172" s="113">
        <f t="shared" ref="AQ172" ca="1" si="141">AQ163+AP164+AO165+AN166+AM167+AL168+AK169+AJ170+AI171</f>
        <v>12187.5</v>
      </c>
    </row>
    <row r="175" spans="1:43" ht="15" customHeight="1" x14ac:dyDescent="0.45">
      <c r="A175" s="46" t="s">
        <v>88</v>
      </c>
      <c r="B175" s="46" t="str">
        <f>INDEX('Program Inputs'!$B$9:$B$28,MATCH('Prem Earn'!A175,'Program Inputs'!$A$9:$A$28,0))</f>
        <v>Fronting Casualty</v>
      </c>
      <c r="C175" s="46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W175" s="46" t="s">
        <v>88</v>
      </c>
      <c r="X175" s="46" t="str">
        <f>INDEX('Program Inputs'!$B$9:$B$28,MATCH('Prem Earn'!W175,'Program Inputs'!$A$9:$A$28,0))</f>
        <v>Fronting Casualty</v>
      </c>
      <c r="Y175" s="46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</row>
    <row r="176" spans="1:43" ht="15" customHeight="1" x14ac:dyDescent="0.45">
      <c r="A176" s="67" t="s">
        <v>518</v>
      </c>
      <c r="B176" s="6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W176" s="67" t="s">
        <v>519</v>
      </c>
      <c r="X176" s="6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</row>
    <row r="177" spans="1:43" ht="15" customHeight="1" x14ac:dyDescent="0.45">
      <c r="A177" s="67" t="s">
        <v>45</v>
      </c>
      <c r="B177" s="115">
        <f>INDEX('Program Inputs'!$N$8:$N$28,MATCH(A175,'Program Inputs'!$A$8:$A$28,0))</f>
        <v>12</v>
      </c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W177" s="67" t="s">
        <v>45</v>
      </c>
      <c r="X177" s="115">
        <f>INDEX('Program Inputs'!$N$8:$N$28,MATCH(W175,'Program Inputs'!$A$8:$A$28,0))</f>
        <v>12</v>
      </c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</row>
    <row r="178" spans="1:43" ht="15" customHeight="1" x14ac:dyDescent="0.45">
      <c r="A178" s="110" t="s">
        <v>180</v>
      </c>
      <c r="B178" s="3" t="str">
        <f>'Program Qtrly'!D$6</f>
        <v>2026 Q2</v>
      </c>
      <c r="C178" s="3" t="str">
        <f>'Program Qtrly'!E$6</f>
        <v>2026 Q3</v>
      </c>
      <c r="D178" s="3" t="str">
        <f>'Program Qtrly'!F$6</f>
        <v>2026 Q4</v>
      </c>
      <c r="E178" s="3" t="str">
        <f>'Program Qtrly'!G$6</f>
        <v>2027 Q1</v>
      </c>
      <c r="F178" s="3" t="str">
        <f>'Program Qtrly'!H$6</f>
        <v>2027 Q2</v>
      </c>
      <c r="G178" s="3" t="str">
        <f>'Program Qtrly'!I$6</f>
        <v>2027 Q3</v>
      </c>
      <c r="H178" s="3" t="str">
        <f>'Program Qtrly'!J$6</f>
        <v>2027 Q4</v>
      </c>
      <c r="I178" s="3" t="str">
        <f>'Program Qtrly'!K$6</f>
        <v>2028 Q1</v>
      </c>
      <c r="J178" s="3" t="str">
        <f>'Program Qtrly'!L$6</f>
        <v>2028 Q2</v>
      </c>
      <c r="K178" s="3" t="str">
        <f>'Program Qtrly'!M$6</f>
        <v>2028 Q3</v>
      </c>
      <c r="L178" s="3" t="str">
        <f>'Program Qtrly'!N$6</f>
        <v>2028 Q4</v>
      </c>
      <c r="M178" s="3" t="str">
        <f>'Program Qtrly'!O$6</f>
        <v>2029 Q1</v>
      </c>
      <c r="N178" s="3" t="str">
        <f>'Program Qtrly'!P$6</f>
        <v>2029 Q2</v>
      </c>
      <c r="O178" s="3" t="str">
        <f>'Program Qtrly'!Q$6</f>
        <v>2029 Q3</v>
      </c>
      <c r="P178" s="3" t="str">
        <f>'Program Qtrly'!R$6</f>
        <v>2029 Q4</v>
      </c>
      <c r="Q178" s="3" t="str">
        <f>'Program Qtrly'!S$6</f>
        <v>2030 Q1</v>
      </c>
      <c r="R178" s="3" t="str">
        <f>'Program Qtrly'!T$6</f>
        <v>2030 Q2</v>
      </c>
      <c r="S178" s="3" t="str">
        <f>'Program Qtrly'!U$6</f>
        <v>2030 Q3</v>
      </c>
      <c r="T178" s="3" t="str">
        <f>'Program Qtrly'!V$6</f>
        <v>2030 Q4</v>
      </c>
      <c r="U178" s="3" t="str">
        <f>'Program Qtrly'!W$6</f>
        <v>2031 Q1</v>
      </c>
      <c r="W178" s="110" t="s">
        <v>180</v>
      </c>
      <c r="X178" s="3" t="str">
        <f>'Program Qtrly'!D$6</f>
        <v>2026 Q2</v>
      </c>
      <c r="Y178" s="3" t="str">
        <f>'Program Qtrly'!E$6</f>
        <v>2026 Q3</v>
      </c>
      <c r="Z178" s="3" t="str">
        <f>'Program Qtrly'!F$6</f>
        <v>2026 Q4</v>
      </c>
      <c r="AA178" s="3" t="str">
        <f>'Program Qtrly'!G$6</f>
        <v>2027 Q1</v>
      </c>
      <c r="AB178" s="3" t="str">
        <f>'Program Qtrly'!H$6</f>
        <v>2027 Q2</v>
      </c>
      <c r="AC178" s="3" t="str">
        <f>'Program Qtrly'!I$6</f>
        <v>2027 Q3</v>
      </c>
      <c r="AD178" s="3" t="str">
        <f>'Program Qtrly'!J$6</f>
        <v>2027 Q4</v>
      </c>
      <c r="AE178" s="3" t="str">
        <f>'Program Qtrly'!K$6</f>
        <v>2028 Q1</v>
      </c>
      <c r="AF178" s="3" t="str">
        <f>'Program Qtrly'!L$6</f>
        <v>2028 Q2</v>
      </c>
      <c r="AG178" s="3" t="str">
        <f>'Program Qtrly'!M$6</f>
        <v>2028 Q3</v>
      </c>
      <c r="AH178" s="3" t="str">
        <f>'Program Qtrly'!N$6</f>
        <v>2028 Q4</v>
      </c>
      <c r="AI178" s="3" t="str">
        <f>'Program Qtrly'!O$6</f>
        <v>2029 Q1</v>
      </c>
      <c r="AJ178" s="3" t="str">
        <f>'Program Qtrly'!P$6</f>
        <v>2029 Q2</v>
      </c>
      <c r="AK178" s="3" t="str">
        <f>'Program Qtrly'!Q$6</f>
        <v>2029 Q3</v>
      </c>
      <c r="AL178" s="3" t="str">
        <f>'Program Qtrly'!R$6</f>
        <v>2029 Q4</v>
      </c>
      <c r="AM178" s="3" t="str">
        <f>'Program Qtrly'!S$6</f>
        <v>2030 Q1</v>
      </c>
      <c r="AN178" s="3" t="str">
        <f>'Program Qtrly'!T$6</f>
        <v>2030 Q2</v>
      </c>
      <c r="AO178" s="3" t="str">
        <f>'Program Qtrly'!U$6</f>
        <v>2030 Q3</v>
      </c>
      <c r="AP178" s="3" t="str">
        <f>'Program Qtrly'!V$6</f>
        <v>2030 Q4</v>
      </c>
      <c r="AQ178" s="3" t="str">
        <f>'Program Qtrly'!W$6</f>
        <v>2031 Q1</v>
      </c>
    </row>
    <row r="179" spans="1:43" ht="15" customHeight="1" x14ac:dyDescent="0.45">
      <c r="A179" s="63">
        <v>3</v>
      </c>
      <c r="B179" s="116">
        <f ca="1">IFERROR('Program Qtrly'!D$195*OFFSET('Prem Earn'!$A$5,MATCH($B$177,'Prem Earn'!$A$6:$A$12,0),MATCH($A179,'Prem Earn'!$B$5:$J$5,0)),0)</f>
        <v>0</v>
      </c>
      <c r="C179" s="116">
        <f ca="1">IFERROR('Program Qtrly'!E$195*OFFSET('Prem Earn'!$A$5,MATCH($B$177,'Prem Earn'!$A$6:$A$12,0),MATCH($A179,'Prem Earn'!$B$5:$J$5,0)),0)</f>
        <v>0</v>
      </c>
      <c r="D179" s="116">
        <f ca="1">IFERROR('Program Qtrly'!F$195*OFFSET('Prem Earn'!$A$5,MATCH($B$177,'Prem Earn'!$A$6:$A$12,0),MATCH($A179,'Prem Earn'!$B$5:$J$5,0)),0)</f>
        <v>0</v>
      </c>
      <c r="E179" s="116">
        <f ca="1">IFERROR('Program Qtrly'!G$195*OFFSET('Prem Earn'!$A$5,MATCH($B$177,'Prem Earn'!$A$6:$A$12,0),MATCH($A179,'Prem Earn'!$B$5:$J$5,0)),0)</f>
        <v>0</v>
      </c>
      <c r="F179" s="116">
        <f ca="1">IFERROR('Program Qtrly'!H$195*OFFSET('Prem Earn'!$A$5,MATCH($B$177,'Prem Earn'!$A$6:$A$12,0),MATCH($A179,'Prem Earn'!$B$5:$J$5,0)),0)</f>
        <v>0</v>
      </c>
      <c r="G179" s="116">
        <f ca="1">IFERROR('Program Qtrly'!I$195*OFFSET('Prem Earn'!$A$5,MATCH($B$177,'Prem Earn'!$A$6:$A$12,0),MATCH($A179,'Prem Earn'!$B$5:$J$5,0)),0)</f>
        <v>0</v>
      </c>
      <c r="H179" s="116">
        <f ca="1">IFERROR('Program Qtrly'!J$195*OFFSET('Prem Earn'!$A$5,MATCH($B$177,'Prem Earn'!$A$6:$A$12,0),MATCH($A179,'Prem Earn'!$B$5:$J$5,0)),0)</f>
        <v>0</v>
      </c>
      <c r="I179" s="116">
        <f ca="1">IFERROR('Program Qtrly'!K$195*OFFSET('Prem Earn'!$A$5,MATCH($B$177,'Prem Earn'!$A$6:$A$12,0),MATCH($A179,'Prem Earn'!$B$5:$J$5,0)),0)</f>
        <v>0</v>
      </c>
      <c r="J179" s="116">
        <f ca="1">IFERROR('Program Qtrly'!L$195*OFFSET('Prem Earn'!$A$5,MATCH($B$177,'Prem Earn'!$A$6:$A$12,0),MATCH($A179,'Prem Earn'!$B$5:$J$5,0)),0)</f>
        <v>0</v>
      </c>
      <c r="K179" s="116">
        <f ca="1">IFERROR('Program Qtrly'!M$195*OFFSET('Prem Earn'!$A$5,MATCH($B$177,'Prem Earn'!$A$6:$A$12,0),MATCH($A179,'Prem Earn'!$B$5:$J$5,0)),0)</f>
        <v>0</v>
      </c>
      <c r="L179" s="116">
        <f ca="1">IFERROR('Program Qtrly'!N$195*OFFSET('Prem Earn'!$A$5,MATCH($B$177,'Prem Earn'!$A$6:$A$12,0),MATCH($A179,'Prem Earn'!$B$5:$J$5,0)),0)</f>
        <v>0</v>
      </c>
      <c r="M179" s="116">
        <f ca="1">IFERROR('Program Qtrly'!O$195*OFFSET('Prem Earn'!$A$5,MATCH($B$177,'Prem Earn'!$A$6:$A$12,0),MATCH($A179,'Prem Earn'!$B$5:$J$5,0)),0)</f>
        <v>0</v>
      </c>
      <c r="N179" s="116">
        <f ca="1">IFERROR('Program Qtrly'!P$195*OFFSET('Prem Earn'!$A$5,MATCH($B$177,'Prem Earn'!$A$6:$A$12,0),MATCH($A179,'Prem Earn'!$B$5:$J$5,0)),0)</f>
        <v>0</v>
      </c>
      <c r="O179" s="116">
        <f ca="1">IFERROR('Program Qtrly'!Q$195*OFFSET('Prem Earn'!$A$5,MATCH($B$177,'Prem Earn'!$A$6:$A$12,0),MATCH($A179,'Prem Earn'!$B$5:$J$5,0)),0)</f>
        <v>0</v>
      </c>
      <c r="P179" s="116">
        <f ca="1">IFERROR('Program Qtrly'!R$195*OFFSET('Prem Earn'!$A$5,MATCH($B$177,'Prem Earn'!$A$6:$A$12,0),MATCH($A179,'Prem Earn'!$B$5:$J$5,0)),0)</f>
        <v>0</v>
      </c>
      <c r="Q179" s="116">
        <f ca="1">IFERROR('Program Qtrly'!S$195*OFFSET('Prem Earn'!$A$5,MATCH($B$177,'Prem Earn'!$A$6:$A$12,0),MATCH($A179,'Prem Earn'!$B$5:$J$5,0)),0)</f>
        <v>0</v>
      </c>
      <c r="R179" s="116">
        <f ca="1">IFERROR('Program Qtrly'!T$195*OFFSET('Prem Earn'!$A$5,MATCH($B$177,'Prem Earn'!$A$6:$A$12,0),MATCH($A179,'Prem Earn'!$B$5:$J$5,0)),0)</f>
        <v>0</v>
      </c>
      <c r="S179" s="116">
        <f ca="1">IFERROR('Program Qtrly'!U$195*OFFSET('Prem Earn'!$A$5,MATCH($B$177,'Prem Earn'!$A$6:$A$12,0),MATCH($A179,'Prem Earn'!$B$5:$J$5,0)),0)</f>
        <v>0</v>
      </c>
      <c r="T179" s="116">
        <f ca="1">IFERROR('Program Qtrly'!V$195*OFFSET('Prem Earn'!$A$5,MATCH($B$177,'Prem Earn'!$A$6:$A$12,0),MATCH($A179,'Prem Earn'!$B$5:$J$5,0)),0)</f>
        <v>0</v>
      </c>
      <c r="U179" s="116">
        <f ca="1">IFERROR('Program Qtrly'!W$195*OFFSET('Prem Earn'!$A$5,MATCH($B$177,'Prem Earn'!$A$6:$A$12,0),MATCH($A179,'Prem Earn'!$B$5:$J$5,0)),0)</f>
        <v>0</v>
      </c>
      <c r="W179" s="63">
        <v>3</v>
      </c>
      <c r="X179" s="116">
        <f ca="1">IFERROR('Program Qtrly'!D$187*OFFSET('Prem Earn'!$A$5,MATCH($B$177,'Prem Earn'!$A$6:$A$12,0),MATCH($A179,'Prem Earn'!$B$5:$J$5,0)),0)</f>
        <v>0</v>
      </c>
      <c r="Y179" s="116">
        <f ca="1">IFERROR('Program Qtrly'!E$187*OFFSET('Prem Earn'!$A$5,MATCH($B$177,'Prem Earn'!$A$6:$A$12,0),MATCH($A179,'Prem Earn'!$B$5:$J$5,0)),0)</f>
        <v>0</v>
      </c>
      <c r="Z179" s="116">
        <f ca="1">IFERROR('Program Qtrly'!F$187*OFFSET('Prem Earn'!$A$5,MATCH($B$177,'Prem Earn'!$A$6:$A$12,0),MATCH($A179,'Prem Earn'!$B$5:$J$5,0)),0)</f>
        <v>0</v>
      </c>
      <c r="AA179" s="116">
        <f ca="1">IFERROR('Program Qtrly'!G$187*OFFSET('Prem Earn'!$A$5,MATCH($B$177,'Prem Earn'!$A$6:$A$12,0),MATCH($A179,'Prem Earn'!$B$5:$J$5,0)),0)</f>
        <v>0</v>
      </c>
      <c r="AB179" s="116">
        <f ca="1">IFERROR('Program Qtrly'!H$187*OFFSET('Prem Earn'!$A$5,MATCH($B$177,'Prem Earn'!$A$6:$A$12,0),MATCH($A179,'Prem Earn'!$B$5:$J$5,0)),0)</f>
        <v>0</v>
      </c>
      <c r="AC179" s="116">
        <f ca="1">IFERROR('Program Qtrly'!I$187*OFFSET('Prem Earn'!$A$5,MATCH($B$177,'Prem Earn'!$A$6:$A$12,0),MATCH($A179,'Prem Earn'!$B$5:$J$5,0)),0)</f>
        <v>0</v>
      </c>
      <c r="AD179" s="116">
        <f ca="1">IFERROR('Program Qtrly'!J$187*OFFSET('Prem Earn'!$A$5,MATCH($B$177,'Prem Earn'!$A$6:$A$12,0),MATCH($A179,'Prem Earn'!$B$5:$J$5,0)),0)</f>
        <v>0</v>
      </c>
      <c r="AE179" s="116">
        <f ca="1">IFERROR('Program Qtrly'!K$187*OFFSET('Prem Earn'!$A$5,MATCH($B$177,'Prem Earn'!$A$6:$A$12,0),MATCH($A179,'Prem Earn'!$B$5:$J$5,0)),0)</f>
        <v>0</v>
      </c>
      <c r="AF179" s="116">
        <f ca="1">IFERROR('Program Qtrly'!L$187*OFFSET('Prem Earn'!$A$5,MATCH($B$177,'Prem Earn'!$A$6:$A$12,0),MATCH($A179,'Prem Earn'!$B$5:$J$5,0)),0)</f>
        <v>312.5</v>
      </c>
      <c r="AG179" s="116">
        <f ca="1">IFERROR('Program Qtrly'!M$187*OFFSET('Prem Earn'!$A$5,MATCH($B$177,'Prem Earn'!$A$6:$A$12,0),MATCH($A179,'Prem Earn'!$B$5:$J$5,0)),0)</f>
        <v>312.5</v>
      </c>
      <c r="AH179" s="116">
        <f ca="1">IFERROR('Program Qtrly'!N$187*OFFSET('Prem Earn'!$A$5,MATCH($B$177,'Prem Earn'!$A$6:$A$12,0),MATCH($A179,'Prem Earn'!$B$5:$J$5,0)),0)</f>
        <v>312.5</v>
      </c>
      <c r="AI179" s="116">
        <f ca="1">IFERROR('Program Qtrly'!O$187*OFFSET('Prem Earn'!$A$5,MATCH($B$177,'Prem Earn'!$A$6:$A$12,0),MATCH($A179,'Prem Earn'!$B$5:$J$5,0)),0)</f>
        <v>312.5</v>
      </c>
      <c r="AJ179" s="116">
        <f ca="1">IFERROR('Program Qtrly'!P$187*OFFSET('Prem Earn'!$A$5,MATCH($B$177,'Prem Earn'!$A$6:$A$12,0),MATCH($A179,'Prem Earn'!$B$5:$J$5,0)),0)</f>
        <v>625</v>
      </c>
      <c r="AK179" s="116">
        <f ca="1">IFERROR('Program Qtrly'!Q$187*OFFSET('Prem Earn'!$A$5,MATCH($B$177,'Prem Earn'!$A$6:$A$12,0),MATCH($A179,'Prem Earn'!$B$5:$J$5,0)),0)</f>
        <v>625</v>
      </c>
      <c r="AL179" s="116">
        <f ca="1">IFERROR('Program Qtrly'!R$187*OFFSET('Prem Earn'!$A$5,MATCH($B$177,'Prem Earn'!$A$6:$A$12,0),MATCH($A179,'Prem Earn'!$B$5:$J$5,0)),0)</f>
        <v>625</v>
      </c>
      <c r="AM179" s="116">
        <f ca="1">IFERROR('Program Qtrly'!S$187*OFFSET('Prem Earn'!$A$5,MATCH($B$177,'Prem Earn'!$A$6:$A$12,0),MATCH($A179,'Prem Earn'!$B$5:$J$5,0)),0)</f>
        <v>625</v>
      </c>
      <c r="AN179" s="116">
        <f ca="1">IFERROR('Program Qtrly'!T$187*OFFSET('Prem Earn'!$A$5,MATCH($B$177,'Prem Earn'!$A$6:$A$12,0),MATCH($A179,'Prem Earn'!$B$5:$J$5,0)),0)</f>
        <v>1250</v>
      </c>
      <c r="AO179" s="116">
        <f ca="1">IFERROR('Program Qtrly'!U$187*OFFSET('Prem Earn'!$A$5,MATCH($B$177,'Prem Earn'!$A$6:$A$12,0),MATCH($A179,'Prem Earn'!$B$5:$J$5,0)),0)</f>
        <v>1250</v>
      </c>
      <c r="AP179" s="116">
        <f ca="1">IFERROR('Program Qtrly'!V$187*OFFSET('Prem Earn'!$A$5,MATCH($B$177,'Prem Earn'!$A$6:$A$12,0),MATCH($A179,'Prem Earn'!$B$5:$J$5,0)),0)</f>
        <v>1250</v>
      </c>
      <c r="AQ179" s="116">
        <f ca="1">IFERROR('Program Qtrly'!W$187*OFFSET('Prem Earn'!$A$5,MATCH($B$177,'Prem Earn'!$A$6:$A$12,0),MATCH($A179,'Prem Earn'!$B$5:$J$5,0)),0)</f>
        <v>1250</v>
      </c>
    </row>
    <row r="180" spans="1:43" ht="15" customHeight="1" x14ac:dyDescent="0.45">
      <c r="A180" s="63">
        <f t="shared" ref="A180:A187" si="142">A179+3</f>
        <v>6</v>
      </c>
      <c r="B180" s="116">
        <f ca="1">IFERROR('Program Qtrly'!D$195*OFFSET('Prem Earn'!$A$5,MATCH($B$177,'Prem Earn'!$A$6:$A$12,0),MATCH($A180,'Prem Earn'!$B$5:$J$5,0)),0)</f>
        <v>0</v>
      </c>
      <c r="C180" s="116">
        <f ca="1">IFERROR('Program Qtrly'!E$195*OFFSET('Prem Earn'!$A$5,MATCH($B$177,'Prem Earn'!$A$6:$A$12,0),MATCH($A180,'Prem Earn'!$B$5:$J$5,0)),0)</f>
        <v>0</v>
      </c>
      <c r="D180" s="116">
        <f ca="1">IFERROR('Program Qtrly'!F$195*OFFSET('Prem Earn'!$A$5,MATCH($B$177,'Prem Earn'!$A$6:$A$12,0),MATCH($A180,'Prem Earn'!$B$5:$J$5,0)),0)</f>
        <v>0</v>
      </c>
      <c r="E180" s="116">
        <f ca="1">IFERROR('Program Qtrly'!G$195*OFFSET('Prem Earn'!$A$5,MATCH($B$177,'Prem Earn'!$A$6:$A$12,0),MATCH($A180,'Prem Earn'!$B$5:$J$5,0)),0)</f>
        <v>0</v>
      </c>
      <c r="F180" s="116">
        <f ca="1">IFERROR('Program Qtrly'!H$195*OFFSET('Prem Earn'!$A$5,MATCH($B$177,'Prem Earn'!$A$6:$A$12,0),MATCH($A180,'Prem Earn'!$B$5:$J$5,0)),0)</f>
        <v>0</v>
      </c>
      <c r="G180" s="116">
        <f ca="1">IFERROR('Program Qtrly'!I$195*OFFSET('Prem Earn'!$A$5,MATCH($B$177,'Prem Earn'!$A$6:$A$12,0),MATCH($A180,'Prem Earn'!$B$5:$J$5,0)),0)</f>
        <v>0</v>
      </c>
      <c r="H180" s="116">
        <f ca="1">IFERROR('Program Qtrly'!J$195*OFFSET('Prem Earn'!$A$5,MATCH($B$177,'Prem Earn'!$A$6:$A$12,0),MATCH($A180,'Prem Earn'!$B$5:$J$5,0)),0)</f>
        <v>0</v>
      </c>
      <c r="I180" s="116">
        <f ca="1">IFERROR('Program Qtrly'!K$195*OFFSET('Prem Earn'!$A$5,MATCH($B$177,'Prem Earn'!$A$6:$A$12,0),MATCH($A180,'Prem Earn'!$B$5:$J$5,0)),0)</f>
        <v>0</v>
      </c>
      <c r="J180" s="116">
        <f ca="1">IFERROR('Program Qtrly'!L$195*OFFSET('Prem Earn'!$A$5,MATCH($B$177,'Prem Earn'!$A$6:$A$12,0),MATCH($A180,'Prem Earn'!$B$5:$J$5,0)),0)</f>
        <v>0</v>
      </c>
      <c r="K180" s="116">
        <f ca="1">IFERROR('Program Qtrly'!M$195*OFFSET('Prem Earn'!$A$5,MATCH($B$177,'Prem Earn'!$A$6:$A$12,0),MATCH($A180,'Prem Earn'!$B$5:$J$5,0)),0)</f>
        <v>0</v>
      </c>
      <c r="L180" s="116">
        <f ca="1">IFERROR('Program Qtrly'!N$195*OFFSET('Prem Earn'!$A$5,MATCH($B$177,'Prem Earn'!$A$6:$A$12,0),MATCH($A180,'Prem Earn'!$B$5:$J$5,0)),0)</f>
        <v>0</v>
      </c>
      <c r="M180" s="116">
        <f ca="1">IFERROR('Program Qtrly'!O$195*OFFSET('Prem Earn'!$A$5,MATCH($B$177,'Prem Earn'!$A$6:$A$12,0),MATCH($A180,'Prem Earn'!$B$5:$J$5,0)),0)</f>
        <v>0</v>
      </c>
      <c r="N180" s="116">
        <f ca="1">IFERROR('Program Qtrly'!P$195*OFFSET('Prem Earn'!$A$5,MATCH($B$177,'Prem Earn'!$A$6:$A$12,0),MATCH($A180,'Prem Earn'!$B$5:$J$5,0)),0)</f>
        <v>0</v>
      </c>
      <c r="O180" s="116">
        <f ca="1">IFERROR('Program Qtrly'!Q$195*OFFSET('Prem Earn'!$A$5,MATCH($B$177,'Prem Earn'!$A$6:$A$12,0),MATCH($A180,'Prem Earn'!$B$5:$J$5,0)),0)</f>
        <v>0</v>
      </c>
      <c r="P180" s="116">
        <f ca="1">IFERROR('Program Qtrly'!R$195*OFFSET('Prem Earn'!$A$5,MATCH($B$177,'Prem Earn'!$A$6:$A$12,0),MATCH($A180,'Prem Earn'!$B$5:$J$5,0)),0)</f>
        <v>0</v>
      </c>
      <c r="Q180" s="116">
        <f ca="1">IFERROR('Program Qtrly'!S$195*OFFSET('Prem Earn'!$A$5,MATCH($B$177,'Prem Earn'!$A$6:$A$12,0),MATCH($A180,'Prem Earn'!$B$5:$J$5,0)),0)</f>
        <v>0</v>
      </c>
      <c r="R180" s="116">
        <f ca="1">IFERROR('Program Qtrly'!T$195*OFFSET('Prem Earn'!$A$5,MATCH($B$177,'Prem Earn'!$A$6:$A$12,0),MATCH($A180,'Prem Earn'!$B$5:$J$5,0)),0)</f>
        <v>0</v>
      </c>
      <c r="S180" s="116">
        <f ca="1">IFERROR('Program Qtrly'!U$195*OFFSET('Prem Earn'!$A$5,MATCH($B$177,'Prem Earn'!$A$6:$A$12,0),MATCH($A180,'Prem Earn'!$B$5:$J$5,0)),0)</f>
        <v>0</v>
      </c>
      <c r="T180" s="116">
        <f ca="1">IFERROR('Program Qtrly'!V$195*OFFSET('Prem Earn'!$A$5,MATCH($B$177,'Prem Earn'!$A$6:$A$12,0),MATCH($A180,'Prem Earn'!$B$5:$J$5,0)),0)</f>
        <v>0</v>
      </c>
      <c r="U180" s="116">
        <f ca="1">IFERROR('Program Qtrly'!W$195*OFFSET('Prem Earn'!$A$5,MATCH($B$177,'Prem Earn'!$A$6:$A$12,0),MATCH($A180,'Prem Earn'!$B$5:$J$5,0)),0)</f>
        <v>0</v>
      </c>
      <c r="W180" s="63">
        <f t="shared" ref="W180:W187" si="143">W179+3</f>
        <v>6</v>
      </c>
      <c r="X180" s="116">
        <f ca="1">IFERROR('Program Qtrly'!D$187*OFFSET('Prem Earn'!$A$5,MATCH($B$177,'Prem Earn'!$A$6:$A$12,0),MATCH($A180,'Prem Earn'!$B$5:$J$5,0)),0)</f>
        <v>0</v>
      </c>
      <c r="Y180" s="116">
        <f ca="1">IFERROR('Program Qtrly'!E$187*OFFSET('Prem Earn'!$A$5,MATCH($B$177,'Prem Earn'!$A$6:$A$12,0),MATCH($A180,'Prem Earn'!$B$5:$J$5,0)),0)</f>
        <v>0</v>
      </c>
      <c r="Z180" s="116">
        <f ca="1">IFERROR('Program Qtrly'!F$187*OFFSET('Prem Earn'!$A$5,MATCH($B$177,'Prem Earn'!$A$6:$A$12,0),MATCH($A180,'Prem Earn'!$B$5:$J$5,0)),0)</f>
        <v>0</v>
      </c>
      <c r="AA180" s="116">
        <f ca="1">IFERROR('Program Qtrly'!G$187*OFFSET('Prem Earn'!$A$5,MATCH($B$177,'Prem Earn'!$A$6:$A$12,0),MATCH($A180,'Prem Earn'!$B$5:$J$5,0)),0)</f>
        <v>0</v>
      </c>
      <c r="AB180" s="116">
        <f ca="1">IFERROR('Program Qtrly'!H$187*OFFSET('Prem Earn'!$A$5,MATCH($B$177,'Prem Earn'!$A$6:$A$12,0),MATCH($A180,'Prem Earn'!$B$5:$J$5,0)),0)</f>
        <v>0</v>
      </c>
      <c r="AC180" s="116">
        <f ca="1">IFERROR('Program Qtrly'!I$187*OFFSET('Prem Earn'!$A$5,MATCH($B$177,'Prem Earn'!$A$6:$A$12,0),MATCH($A180,'Prem Earn'!$B$5:$J$5,0)),0)</f>
        <v>0</v>
      </c>
      <c r="AD180" s="116">
        <f ca="1">IFERROR('Program Qtrly'!J$187*OFFSET('Prem Earn'!$A$5,MATCH($B$177,'Prem Earn'!$A$6:$A$12,0),MATCH($A180,'Prem Earn'!$B$5:$J$5,0)),0)</f>
        <v>0</v>
      </c>
      <c r="AE180" s="116">
        <f ca="1">IFERROR('Program Qtrly'!K$187*OFFSET('Prem Earn'!$A$5,MATCH($B$177,'Prem Earn'!$A$6:$A$12,0),MATCH($A180,'Prem Earn'!$B$5:$J$5,0)),0)</f>
        <v>0</v>
      </c>
      <c r="AF180" s="116">
        <f ca="1">IFERROR('Program Qtrly'!L$187*OFFSET('Prem Earn'!$A$5,MATCH($B$177,'Prem Earn'!$A$6:$A$12,0),MATCH($A180,'Prem Earn'!$B$5:$J$5,0)),0)</f>
        <v>625</v>
      </c>
      <c r="AG180" s="116">
        <f ca="1">IFERROR('Program Qtrly'!M$187*OFFSET('Prem Earn'!$A$5,MATCH($B$177,'Prem Earn'!$A$6:$A$12,0),MATCH($A180,'Prem Earn'!$B$5:$J$5,0)),0)</f>
        <v>625</v>
      </c>
      <c r="AH180" s="116">
        <f ca="1">IFERROR('Program Qtrly'!N$187*OFFSET('Prem Earn'!$A$5,MATCH($B$177,'Prem Earn'!$A$6:$A$12,0),MATCH($A180,'Prem Earn'!$B$5:$J$5,0)),0)</f>
        <v>625</v>
      </c>
      <c r="AI180" s="116">
        <f ca="1">IFERROR('Program Qtrly'!O$187*OFFSET('Prem Earn'!$A$5,MATCH($B$177,'Prem Earn'!$A$6:$A$12,0),MATCH($A180,'Prem Earn'!$B$5:$J$5,0)),0)</f>
        <v>625</v>
      </c>
      <c r="AJ180" s="116">
        <f ca="1">IFERROR('Program Qtrly'!P$187*OFFSET('Prem Earn'!$A$5,MATCH($B$177,'Prem Earn'!$A$6:$A$12,0),MATCH($A180,'Prem Earn'!$B$5:$J$5,0)),0)</f>
        <v>1250</v>
      </c>
      <c r="AK180" s="116">
        <f ca="1">IFERROR('Program Qtrly'!Q$187*OFFSET('Prem Earn'!$A$5,MATCH($B$177,'Prem Earn'!$A$6:$A$12,0),MATCH($A180,'Prem Earn'!$B$5:$J$5,0)),0)</f>
        <v>1250</v>
      </c>
      <c r="AL180" s="116">
        <f ca="1">IFERROR('Program Qtrly'!R$187*OFFSET('Prem Earn'!$A$5,MATCH($B$177,'Prem Earn'!$A$6:$A$12,0),MATCH($A180,'Prem Earn'!$B$5:$J$5,0)),0)</f>
        <v>1250</v>
      </c>
      <c r="AM180" s="116">
        <f ca="1">IFERROR('Program Qtrly'!S$187*OFFSET('Prem Earn'!$A$5,MATCH($B$177,'Prem Earn'!$A$6:$A$12,0),MATCH($A180,'Prem Earn'!$B$5:$J$5,0)),0)</f>
        <v>1250</v>
      </c>
      <c r="AN180" s="116">
        <f ca="1">IFERROR('Program Qtrly'!T$187*OFFSET('Prem Earn'!$A$5,MATCH($B$177,'Prem Earn'!$A$6:$A$12,0),MATCH($A180,'Prem Earn'!$B$5:$J$5,0)),0)</f>
        <v>2500</v>
      </c>
      <c r="AO180" s="116">
        <f ca="1">IFERROR('Program Qtrly'!U$187*OFFSET('Prem Earn'!$A$5,MATCH($B$177,'Prem Earn'!$A$6:$A$12,0),MATCH($A180,'Prem Earn'!$B$5:$J$5,0)),0)</f>
        <v>2500</v>
      </c>
      <c r="AP180" s="116">
        <f ca="1">IFERROR('Program Qtrly'!V$187*OFFSET('Prem Earn'!$A$5,MATCH($B$177,'Prem Earn'!$A$6:$A$12,0),MATCH($A180,'Prem Earn'!$B$5:$J$5,0)),0)</f>
        <v>2500</v>
      </c>
      <c r="AQ180" s="116">
        <f ca="1">IFERROR('Program Qtrly'!W$187*OFFSET('Prem Earn'!$A$5,MATCH($B$177,'Prem Earn'!$A$6:$A$12,0),MATCH($A180,'Prem Earn'!$B$5:$J$5,0)),0)</f>
        <v>2500</v>
      </c>
    </row>
    <row r="181" spans="1:43" ht="15" customHeight="1" x14ac:dyDescent="0.45">
      <c r="A181" s="63">
        <f t="shared" si="142"/>
        <v>9</v>
      </c>
      <c r="B181" s="116">
        <f ca="1">IFERROR('Program Qtrly'!D$195*OFFSET('Prem Earn'!$A$5,MATCH($B$177,'Prem Earn'!$A$6:$A$12,0),MATCH($A181,'Prem Earn'!$B$5:$J$5,0)),0)</f>
        <v>0</v>
      </c>
      <c r="C181" s="116">
        <f ca="1">IFERROR('Program Qtrly'!E$195*OFFSET('Prem Earn'!$A$5,MATCH($B$177,'Prem Earn'!$A$6:$A$12,0),MATCH($A181,'Prem Earn'!$B$5:$J$5,0)),0)</f>
        <v>0</v>
      </c>
      <c r="D181" s="116">
        <f ca="1">IFERROR('Program Qtrly'!F$195*OFFSET('Prem Earn'!$A$5,MATCH($B$177,'Prem Earn'!$A$6:$A$12,0),MATCH($A181,'Prem Earn'!$B$5:$J$5,0)),0)</f>
        <v>0</v>
      </c>
      <c r="E181" s="116">
        <f ca="1">IFERROR('Program Qtrly'!G$195*OFFSET('Prem Earn'!$A$5,MATCH($B$177,'Prem Earn'!$A$6:$A$12,0),MATCH($A181,'Prem Earn'!$B$5:$J$5,0)),0)</f>
        <v>0</v>
      </c>
      <c r="F181" s="116">
        <f ca="1">IFERROR('Program Qtrly'!H$195*OFFSET('Prem Earn'!$A$5,MATCH($B$177,'Prem Earn'!$A$6:$A$12,0),MATCH($A181,'Prem Earn'!$B$5:$J$5,0)),0)</f>
        <v>0</v>
      </c>
      <c r="G181" s="116">
        <f ca="1">IFERROR('Program Qtrly'!I$195*OFFSET('Prem Earn'!$A$5,MATCH($B$177,'Prem Earn'!$A$6:$A$12,0),MATCH($A181,'Prem Earn'!$B$5:$J$5,0)),0)</f>
        <v>0</v>
      </c>
      <c r="H181" s="116">
        <f ca="1">IFERROR('Program Qtrly'!J$195*OFFSET('Prem Earn'!$A$5,MATCH($B$177,'Prem Earn'!$A$6:$A$12,0),MATCH($A181,'Prem Earn'!$B$5:$J$5,0)),0)</f>
        <v>0</v>
      </c>
      <c r="I181" s="116">
        <f ca="1">IFERROR('Program Qtrly'!K$195*OFFSET('Prem Earn'!$A$5,MATCH($B$177,'Prem Earn'!$A$6:$A$12,0),MATCH($A181,'Prem Earn'!$B$5:$J$5,0)),0)</f>
        <v>0</v>
      </c>
      <c r="J181" s="116">
        <f ca="1">IFERROR('Program Qtrly'!L$195*OFFSET('Prem Earn'!$A$5,MATCH($B$177,'Prem Earn'!$A$6:$A$12,0),MATCH($A181,'Prem Earn'!$B$5:$J$5,0)),0)</f>
        <v>0</v>
      </c>
      <c r="K181" s="116">
        <f ca="1">IFERROR('Program Qtrly'!M$195*OFFSET('Prem Earn'!$A$5,MATCH($B$177,'Prem Earn'!$A$6:$A$12,0),MATCH($A181,'Prem Earn'!$B$5:$J$5,0)),0)</f>
        <v>0</v>
      </c>
      <c r="L181" s="116">
        <f ca="1">IFERROR('Program Qtrly'!N$195*OFFSET('Prem Earn'!$A$5,MATCH($B$177,'Prem Earn'!$A$6:$A$12,0),MATCH($A181,'Prem Earn'!$B$5:$J$5,0)),0)</f>
        <v>0</v>
      </c>
      <c r="M181" s="116">
        <f ca="1">IFERROR('Program Qtrly'!O$195*OFFSET('Prem Earn'!$A$5,MATCH($B$177,'Prem Earn'!$A$6:$A$12,0),MATCH($A181,'Prem Earn'!$B$5:$J$5,0)),0)</f>
        <v>0</v>
      </c>
      <c r="N181" s="116">
        <f ca="1">IFERROR('Program Qtrly'!P$195*OFFSET('Prem Earn'!$A$5,MATCH($B$177,'Prem Earn'!$A$6:$A$12,0),MATCH($A181,'Prem Earn'!$B$5:$J$5,0)),0)</f>
        <v>0</v>
      </c>
      <c r="O181" s="116">
        <f ca="1">IFERROR('Program Qtrly'!Q$195*OFFSET('Prem Earn'!$A$5,MATCH($B$177,'Prem Earn'!$A$6:$A$12,0),MATCH($A181,'Prem Earn'!$B$5:$J$5,0)),0)</f>
        <v>0</v>
      </c>
      <c r="P181" s="116">
        <f ca="1">IFERROR('Program Qtrly'!R$195*OFFSET('Prem Earn'!$A$5,MATCH($B$177,'Prem Earn'!$A$6:$A$12,0),MATCH($A181,'Prem Earn'!$B$5:$J$5,0)),0)</f>
        <v>0</v>
      </c>
      <c r="Q181" s="116">
        <f ca="1">IFERROR('Program Qtrly'!S$195*OFFSET('Prem Earn'!$A$5,MATCH($B$177,'Prem Earn'!$A$6:$A$12,0),MATCH($A181,'Prem Earn'!$B$5:$J$5,0)),0)</f>
        <v>0</v>
      </c>
      <c r="R181" s="116">
        <f ca="1">IFERROR('Program Qtrly'!T$195*OFFSET('Prem Earn'!$A$5,MATCH($B$177,'Prem Earn'!$A$6:$A$12,0),MATCH($A181,'Prem Earn'!$B$5:$J$5,0)),0)</f>
        <v>0</v>
      </c>
      <c r="S181" s="116">
        <f ca="1">IFERROR('Program Qtrly'!U$195*OFFSET('Prem Earn'!$A$5,MATCH($B$177,'Prem Earn'!$A$6:$A$12,0),MATCH($A181,'Prem Earn'!$B$5:$J$5,0)),0)</f>
        <v>0</v>
      </c>
      <c r="T181" s="116">
        <f ca="1">IFERROR('Program Qtrly'!V$195*OFFSET('Prem Earn'!$A$5,MATCH($B$177,'Prem Earn'!$A$6:$A$12,0),MATCH($A181,'Prem Earn'!$B$5:$J$5,0)),0)</f>
        <v>0</v>
      </c>
      <c r="U181" s="116">
        <f ca="1">IFERROR('Program Qtrly'!W$195*OFFSET('Prem Earn'!$A$5,MATCH($B$177,'Prem Earn'!$A$6:$A$12,0),MATCH($A181,'Prem Earn'!$B$5:$J$5,0)),0)</f>
        <v>0</v>
      </c>
      <c r="W181" s="63">
        <f t="shared" si="143"/>
        <v>9</v>
      </c>
      <c r="X181" s="116">
        <f ca="1">IFERROR('Program Qtrly'!D$187*OFFSET('Prem Earn'!$A$5,MATCH($B$177,'Prem Earn'!$A$6:$A$12,0),MATCH($A181,'Prem Earn'!$B$5:$J$5,0)),0)</f>
        <v>0</v>
      </c>
      <c r="Y181" s="116">
        <f ca="1">IFERROR('Program Qtrly'!E$187*OFFSET('Prem Earn'!$A$5,MATCH($B$177,'Prem Earn'!$A$6:$A$12,0),MATCH($A181,'Prem Earn'!$B$5:$J$5,0)),0)</f>
        <v>0</v>
      </c>
      <c r="Z181" s="116">
        <f ca="1">IFERROR('Program Qtrly'!F$187*OFFSET('Prem Earn'!$A$5,MATCH($B$177,'Prem Earn'!$A$6:$A$12,0),MATCH($A181,'Prem Earn'!$B$5:$J$5,0)),0)</f>
        <v>0</v>
      </c>
      <c r="AA181" s="116">
        <f ca="1">IFERROR('Program Qtrly'!G$187*OFFSET('Prem Earn'!$A$5,MATCH($B$177,'Prem Earn'!$A$6:$A$12,0),MATCH($A181,'Prem Earn'!$B$5:$J$5,0)),0)</f>
        <v>0</v>
      </c>
      <c r="AB181" s="116">
        <f ca="1">IFERROR('Program Qtrly'!H$187*OFFSET('Prem Earn'!$A$5,MATCH($B$177,'Prem Earn'!$A$6:$A$12,0),MATCH($A181,'Prem Earn'!$B$5:$J$5,0)),0)</f>
        <v>0</v>
      </c>
      <c r="AC181" s="116">
        <f ca="1">IFERROR('Program Qtrly'!I$187*OFFSET('Prem Earn'!$A$5,MATCH($B$177,'Prem Earn'!$A$6:$A$12,0),MATCH($A181,'Prem Earn'!$B$5:$J$5,0)),0)</f>
        <v>0</v>
      </c>
      <c r="AD181" s="116">
        <f ca="1">IFERROR('Program Qtrly'!J$187*OFFSET('Prem Earn'!$A$5,MATCH($B$177,'Prem Earn'!$A$6:$A$12,0),MATCH($A181,'Prem Earn'!$B$5:$J$5,0)),0)</f>
        <v>0</v>
      </c>
      <c r="AE181" s="116">
        <f ca="1">IFERROR('Program Qtrly'!K$187*OFFSET('Prem Earn'!$A$5,MATCH($B$177,'Prem Earn'!$A$6:$A$12,0),MATCH($A181,'Prem Earn'!$B$5:$J$5,0)),0)</f>
        <v>0</v>
      </c>
      <c r="AF181" s="116">
        <f ca="1">IFERROR('Program Qtrly'!L$187*OFFSET('Prem Earn'!$A$5,MATCH($B$177,'Prem Earn'!$A$6:$A$12,0),MATCH($A181,'Prem Earn'!$B$5:$J$5,0)),0)</f>
        <v>625</v>
      </c>
      <c r="AG181" s="116">
        <f ca="1">IFERROR('Program Qtrly'!M$187*OFFSET('Prem Earn'!$A$5,MATCH($B$177,'Prem Earn'!$A$6:$A$12,0),MATCH($A181,'Prem Earn'!$B$5:$J$5,0)),0)</f>
        <v>625</v>
      </c>
      <c r="AH181" s="116">
        <f ca="1">IFERROR('Program Qtrly'!N$187*OFFSET('Prem Earn'!$A$5,MATCH($B$177,'Prem Earn'!$A$6:$A$12,0),MATCH($A181,'Prem Earn'!$B$5:$J$5,0)),0)</f>
        <v>625</v>
      </c>
      <c r="AI181" s="116">
        <f ca="1">IFERROR('Program Qtrly'!O$187*OFFSET('Prem Earn'!$A$5,MATCH($B$177,'Prem Earn'!$A$6:$A$12,0),MATCH($A181,'Prem Earn'!$B$5:$J$5,0)),0)</f>
        <v>625</v>
      </c>
      <c r="AJ181" s="116">
        <f ca="1">IFERROR('Program Qtrly'!P$187*OFFSET('Prem Earn'!$A$5,MATCH($B$177,'Prem Earn'!$A$6:$A$12,0),MATCH($A181,'Prem Earn'!$B$5:$J$5,0)),0)</f>
        <v>1250</v>
      </c>
      <c r="AK181" s="116">
        <f ca="1">IFERROR('Program Qtrly'!Q$187*OFFSET('Prem Earn'!$A$5,MATCH($B$177,'Prem Earn'!$A$6:$A$12,0),MATCH($A181,'Prem Earn'!$B$5:$J$5,0)),0)</f>
        <v>1250</v>
      </c>
      <c r="AL181" s="116">
        <f ca="1">IFERROR('Program Qtrly'!R$187*OFFSET('Prem Earn'!$A$5,MATCH($B$177,'Prem Earn'!$A$6:$A$12,0),MATCH($A181,'Prem Earn'!$B$5:$J$5,0)),0)</f>
        <v>1250</v>
      </c>
      <c r="AM181" s="116">
        <f ca="1">IFERROR('Program Qtrly'!S$187*OFFSET('Prem Earn'!$A$5,MATCH($B$177,'Prem Earn'!$A$6:$A$12,0),MATCH($A181,'Prem Earn'!$B$5:$J$5,0)),0)</f>
        <v>1250</v>
      </c>
      <c r="AN181" s="116">
        <f ca="1">IFERROR('Program Qtrly'!T$187*OFFSET('Prem Earn'!$A$5,MATCH($B$177,'Prem Earn'!$A$6:$A$12,0),MATCH($A181,'Prem Earn'!$B$5:$J$5,0)),0)</f>
        <v>2500</v>
      </c>
      <c r="AO181" s="116">
        <f ca="1">IFERROR('Program Qtrly'!U$187*OFFSET('Prem Earn'!$A$5,MATCH($B$177,'Prem Earn'!$A$6:$A$12,0),MATCH($A181,'Prem Earn'!$B$5:$J$5,0)),0)</f>
        <v>2500</v>
      </c>
      <c r="AP181" s="116">
        <f ca="1">IFERROR('Program Qtrly'!V$187*OFFSET('Prem Earn'!$A$5,MATCH($B$177,'Prem Earn'!$A$6:$A$12,0),MATCH($A181,'Prem Earn'!$B$5:$J$5,0)),0)</f>
        <v>2500</v>
      </c>
      <c r="AQ181" s="116">
        <f ca="1">IFERROR('Program Qtrly'!W$187*OFFSET('Prem Earn'!$A$5,MATCH($B$177,'Prem Earn'!$A$6:$A$12,0),MATCH($A181,'Prem Earn'!$B$5:$J$5,0)),0)</f>
        <v>2500</v>
      </c>
    </row>
    <row r="182" spans="1:43" ht="15" customHeight="1" x14ac:dyDescent="0.45">
      <c r="A182" s="63">
        <f t="shared" si="142"/>
        <v>12</v>
      </c>
      <c r="B182" s="116">
        <f ca="1">IFERROR('Program Qtrly'!D$195*OFFSET('Prem Earn'!$A$5,MATCH($B$177,'Prem Earn'!$A$6:$A$12,0),MATCH($A182,'Prem Earn'!$B$5:$J$5,0)),0)</f>
        <v>0</v>
      </c>
      <c r="C182" s="116">
        <f ca="1">IFERROR('Program Qtrly'!E$195*OFFSET('Prem Earn'!$A$5,MATCH($B$177,'Prem Earn'!$A$6:$A$12,0),MATCH($A182,'Prem Earn'!$B$5:$J$5,0)),0)</f>
        <v>0</v>
      </c>
      <c r="D182" s="116">
        <f ca="1">IFERROR('Program Qtrly'!F$195*OFFSET('Prem Earn'!$A$5,MATCH($B$177,'Prem Earn'!$A$6:$A$12,0),MATCH($A182,'Prem Earn'!$B$5:$J$5,0)),0)</f>
        <v>0</v>
      </c>
      <c r="E182" s="116">
        <f ca="1">IFERROR('Program Qtrly'!G$195*OFFSET('Prem Earn'!$A$5,MATCH($B$177,'Prem Earn'!$A$6:$A$12,0),MATCH($A182,'Prem Earn'!$B$5:$J$5,0)),0)</f>
        <v>0</v>
      </c>
      <c r="F182" s="116">
        <f ca="1">IFERROR('Program Qtrly'!H$195*OFFSET('Prem Earn'!$A$5,MATCH($B$177,'Prem Earn'!$A$6:$A$12,0),MATCH($A182,'Prem Earn'!$B$5:$J$5,0)),0)</f>
        <v>0</v>
      </c>
      <c r="G182" s="116">
        <f ca="1">IFERROR('Program Qtrly'!I$195*OFFSET('Prem Earn'!$A$5,MATCH($B$177,'Prem Earn'!$A$6:$A$12,0),MATCH($A182,'Prem Earn'!$B$5:$J$5,0)),0)</f>
        <v>0</v>
      </c>
      <c r="H182" s="116">
        <f ca="1">IFERROR('Program Qtrly'!J$195*OFFSET('Prem Earn'!$A$5,MATCH($B$177,'Prem Earn'!$A$6:$A$12,0),MATCH($A182,'Prem Earn'!$B$5:$J$5,0)),0)</f>
        <v>0</v>
      </c>
      <c r="I182" s="116">
        <f ca="1">IFERROR('Program Qtrly'!K$195*OFFSET('Prem Earn'!$A$5,MATCH($B$177,'Prem Earn'!$A$6:$A$12,0),MATCH($A182,'Prem Earn'!$B$5:$J$5,0)),0)</f>
        <v>0</v>
      </c>
      <c r="J182" s="116">
        <f ca="1">IFERROR('Program Qtrly'!L$195*OFFSET('Prem Earn'!$A$5,MATCH($B$177,'Prem Earn'!$A$6:$A$12,0),MATCH($A182,'Prem Earn'!$B$5:$J$5,0)),0)</f>
        <v>0</v>
      </c>
      <c r="K182" s="116">
        <f ca="1">IFERROR('Program Qtrly'!M$195*OFFSET('Prem Earn'!$A$5,MATCH($B$177,'Prem Earn'!$A$6:$A$12,0),MATCH($A182,'Prem Earn'!$B$5:$J$5,0)),0)</f>
        <v>0</v>
      </c>
      <c r="L182" s="116">
        <f ca="1">IFERROR('Program Qtrly'!N$195*OFFSET('Prem Earn'!$A$5,MATCH($B$177,'Prem Earn'!$A$6:$A$12,0),MATCH($A182,'Prem Earn'!$B$5:$J$5,0)),0)</f>
        <v>0</v>
      </c>
      <c r="M182" s="116">
        <f ca="1">IFERROR('Program Qtrly'!O$195*OFFSET('Prem Earn'!$A$5,MATCH($B$177,'Prem Earn'!$A$6:$A$12,0),MATCH($A182,'Prem Earn'!$B$5:$J$5,0)),0)</f>
        <v>0</v>
      </c>
      <c r="N182" s="116">
        <f ca="1">IFERROR('Program Qtrly'!P$195*OFFSET('Prem Earn'!$A$5,MATCH($B$177,'Prem Earn'!$A$6:$A$12,0),MATCH($A182,'Prem Earn'!$B$5:$J$5,0)),0)</f>
        <v>0</v>
      </c>
      <c r="O182" s="116">
        <f ca="1">IFERROR('Program Qtrly'!Q$195*OFFSET('Prem Earn'!$A$5,MATCH($B$177,'Prem Earn'!$A$6:$A$12,0),MATCH($A182,'Prem Earn'!$B$5:$J$5,0)),0)</f>
        <v>0</v>
      </c>
      <c r="P182" s="116">
        <f ca="1">IFERROR('Program Qtrly'!R$195*OFFSET('Prem Earn'!$A$5,MATCH($B$177,'Prem Earn'!$A$6:$A$12,0),MATCH($A182,'Prem Earn'!$B$5:$J$5,0)),0)</f>
        <v>0</v>
      </c>
      <c r="Q182" s="116">
        <f ca="1">IFERROR('Program Qtrly'!S$195*OFFSET('Prem Earn'!$A$5,MATCH($B$177,'Prem Earn'!$A$6:$A$12,0),MATCH($A182,'Prem Earn'!$B$5:$J$5,0)),0)</f>
        <v>0</v>
      </c>
      <c r="R182" s="116">
        <f ca="1">IFERROR('Program Qtrly'!T$195*OFFSET('Prem Earn'!$A$5,MATCH($B$177,'Prem Earn'!$A$6:$A$12,0),MATCH($A182,'Prem Earn'!$B$5:$J$5,0)),0)</f>
        <v>0</v>
      </c>
      <c r="S182" s="116">
        <f ca="1">IFERROR('Program Qtrly'!U$195*OFFSET('Prem Earn'!$A$5,MATCH($B$177,'Prem Earn'!$A$6:$A$12,0),MATCH($A182,'Prem Earn'!$B$5:$J$5,0)),0)</f>
        <v>0</v>
      </c>
      <c r="T182" s="116">
        <f ca="1">IFERROR('Program Qtrly'!V$195*OFFSET('Prem Earn'!$A$5,MATCH($B$177,'Prem Earn'!$A$6:$A$12,0),MATCH($A182,'Prem Earn'!$B$5:$J$5,0)),0)</f>
        <v>0</v>
      </c>
      <c r="U182" s="116">
        <f ca="1">IFERROR('Program Qtrly'!W$195*OFFSET('Prem Earn'!$A$5,MATCH($B$177,'Prem Earn'!$A$6:$A$12,0),MATCH($A182,'Prem Earn'!$B$5:$J$5,0)),0)</f>
        <v>0</v>
      </c>
      <c r="W182" s="63">
        <f t="shared" si="143"/>
        <v>12</v>
      </c>
      <c r="X182" s="116">
        <f ca="1">IFERROR('Program Qtrly'!D$187*OFFSET('Prem Earn'!$A$5,MATCH($B$177,'Prem Earn'!$A$6:$A$12,0),MATCH($A182,'Prem Earn'!$B$5:$J$5,0)),0)</f>
        <v>0</v>
      </c>
      <c r="Y182" s="116">
        <f ca="1">IFERROR('Program Qtrly'!E$187*OFFSET('Prem Earn'!$A$5,MATCH($B$177,'Prem Earn'!$A$6:$A$12,0),MATCH($A182,'Prem Earn'!$B$5:$J$5,0)),0)</f>
        <v>0</v>
      </c>
      <c r="Z182" s="116">
        <f ca="1">IFERROR('Program Qtrly'!F$187*OFFSET('Prem Earn'!$A$5,MATCH($B$177,'Prem Earn'!$A$6:$A$12,0),MATCH($A182,'Prem Earn'!$B$5:$J$5,0)),0)</f>
        <v>0</v>
      </c>
      <c r="AA182" s="116">
        <f ca="1">IFERROR('Program Qtrly'!G$187*OFFSET('Prem Earn'!$A$5,MATCH($B$177,'Prem Earn'!$A$6:$A$12,0),MATCH($A182,'Prem Earn'!$B$5:$J$5,0)),0)</f>
        <v>0</v>
      </c>
      <c r="AB182" s="116">
        <f ca="1">IFERROR('Program Qtrly'!H$187*OFFSET('Prem Earn'!$A$5,MATCH($B$177,'Prem Earn'!$A$6:$A$12,0),MATCH($A182,'Prem Earn'!$B$5:$J$5,0)),0)</f>
        <v>0</v>
      </c>
      <c r="AC182" s="116">
        <f ca="1">IFERROR('Program Qtrly'!I$187*OFFSET('Prem Earn'!$A$5,MATCH($B$177,'Prem Earn'!$A$6:$A$12,0),MATCH($A182,'Prem Earn'!$B$5:$J$5,0)),0)</f>
        <v>0</v>
      </c>
      <c r="AD182" s="116">
        <f ca="1">IFERROR('Program Qtrly'!J$187*OFFSET('Prem Earn'!$A$5,MATCH($B$177,'Prem Earn'!$A$6:$A$12,0),MATCH($A182,'Prem Earn'!$B$5:$J$5,0)),0)</f>
        <v>0</v>
      </c>
      <c r="AE182" s="116">
        <f ca="1">IFERROR('Program Qtrly'!K$187*OFFSET('Prem Earn'!$A$5,MATCH($B$177,'Prem Earn'!$A$6:$A$12,0),MATCH($A182,'Prem Earn'!$B$5:$J$5,0)),0)</f>
        <v>0</v>
      </c>
      <c r="AF182" s="116">
        <f ca="1">IFERROR('Program Qtrly'!L$187*OFFSET('Prem Earn'!$A$5,MATCH($B$177,'Prem Earn'!$A$6:$A$12,0),MATCH($A182,'Prem Earn'!$B$5:$J$5,0)),0)</f>
        <v>625</v>
      </c>
      <c r="AG182" s="116">
        <f ca="1">IFERROR('Program Qtrly'!M$187*OFFSET('Prem Earn'!$A$5,MATCH($B$177,'Prem Earn'!$A$6:$A$12,0),MATCH($A182,'Prem Earn'!$B$5:$J$5,0)),0)</f>
        <v>625</v>
      </c>
      <c r="AH182" s="116">
        <f ca="1">IFERROR('Program Qtrly'!N$187*OFFSET('Prem Earn'!$A$5,MATCH($B$177,'Prem Earn'!$A$6:$A$12,0),MATCH($A182,'Prem Earn'!$B$5:$J$5,0)),0)</f>
        <v>625</v>
      </c>
      <c r="AI182" s="116">
        <f ca="1">IFERROR('Program Qtrly'!O$187*OFFSET('Prem Earn'!$A$5,MATCH($B$177,'Prem Earn'!$A$6:$A$12,0),MATCH($A182,'Prem Earn'!$B$5:$J$5,0)),0)</f>
        <v>625</v>
      </c>
      <c r="AJ182" s="116">
        <f ca="1">IFERROR('Program Qtrly'!P$187*OFFSET('Prem Earn'!$A$5,MATCH($B$177,'Prem Earn'!$A$6:$A$12,0),MATCH($A182,'Prem Earn'!$B$5:$J$5,0)),0)</f>
        <v>1250</v>
      </c>
      <c r="AK182" s="116">
        <f ca="1">IFERROR('Program Qtrly'!Q$187*OFFSET('Prem Earn'!$A$5,MATCH($B$177,'Prem Earn'!$A$6:$A$12,0),MATCH($A182,'Prem Earn'!$B$5:$J$5,0)),0)</f>
        <v>1250</v>
      </c>
      <c r="AL182" s="116">
        <f ca="1">IFERROR('Program Qtrly'!R$187*OFFSET('Prem Earn'!$A$5,MATCH($B$177,'Prem Earn'!$A$6:$A$12,0),MATCH($A182,'Prem Earn'!$B$5:$J$5,0)),0)</f>
        <v>1250</v>
      </c>
      <c r="AM182" s="116">
        <f ca="1">IFERROR('Program Qtrly'!S$187*OFFSET('Prem Earn'!$A$5,MATCH($B$177,'Prem Earn'!$A$6:$A$12,0),MATCH($A182,'Prem Earn'!$B$5:$J$5,0)),0)</f>
        <v>1250</v>
      </c>
      <c r="AN182" s="116">
        <f ca="1">IFERROR('Program Qtrly'!T$187*OFFSET('Prem Earn'!$A$5,MATCH($B$177,'Prem Earn'!$A$6:$A$12,0),MATCH($A182,'Prem Earn'!$B$5:$J$5,0)),0)</f>
        <v>2500</v>
      </c>
      <c r="AO182" s="116">
        <f ca="1">IFERROR('Program Qtrly'!U$187*OFFSET('Prem Earn'!$A$5,MATCH($B$177,'Prem Earn'!$A$6:$A$12,0),MATCH($A182,'Prem Earn'!$B$5:$J$5,0)),0)</f>
        <v>2500</v>
      </c>
      <c r="AP182" s="116">
        <f ca="1">IFERROR('Program Qtrly'!V$187*OFFSET('Prem Earn'!$A$5,MATCH($B$177,'Prem Earn'!$A$6:$A$12,0),MATCH($A182,'Prem Earn'!$B$5:$J$5,0)),0)</f>
        <v>2500</v>
      </c>
      <c r="AQ182" s="116">
        <f ca="1">IFERROR('Program Qtrly'!W$187*OFFSET('Prem Earn'!$A$5,MATCH($B$177,'Prem Earn'!$A$6:$A$12,0),MATCH($A182,'Prem Earn'!$B$5:$J$5,0)),0)</f>
        <v>2500</v>
      </c>
    </row>
    <row r="183" spans="1:43" ht="15" customHeight="1" x14ac:dyDescent="0.45">
      <c r="A183" s="63">
        <f t="shared" si="142"/>
        <v>15</v>
      </c>
      <c r="B183" s="116">
        <f ca="1">IFERROR('Program Qtrly'!D$195*OFFSET('Prem Earn'!$A$5,MATCH($B$177,'Prem Earn'!$A$6:$A$12,0),MATCH($A183,'Prem Earn'!$B$5:$J$5,0)),0)</f>
        <v>0</v>
      </c>
      <c r="C183" s="116">
        <f ca="1">IFERROR('Program Qtrly'!E$195*OFFSET('Prem Earn'!$A$5,MATCH($B$177,'Prem Earn'!$A$6:$A$12,0),MATCH($A183,'Prem Earn'!$B$5:$J$5,0)),0)</f>
        <v>0</v>
      </c>
      <c r="D183" s="116">
        <f ca="1">IFERROR('Program Qtrly'!F$195*OFFSET('Prem Earn'!$A$5,MATCH($B$177,'Prem Earn'!$A$6:$A$12,0),MATCH($A183,'Prem Earn'!$B$5:$J$5,0)),0)</f>
        <v>0</v>
      </c>
      <c r="E183" s="116">
        <f ca="1">IFERROR('Program Qtrly'!G$195*OFFSET('Prem Earn'!$A$5,MATCH($B$177,'Prem Earn'!$A$6:$A$12,0),MATCH($A183,'Prem Earn'!$B$5:$J$5,0)),0)</f>
        <v>0</v>
      </c>
      <c r="F183" s="116">
        <f ca="1">IFERROR('Program Qtrly'!H$195*OFFSET('Prem Earn'!$A$5,MATCH($B$177,'Prem Earn'!$A$6:$A$12,0),MATCH($A183,'Prem Earn'!$B$5:$J$5,0)),0)</f>
        <v>0</v>
      </c>
      <c r="G183" s="116">
        <f ca="1">IFERROR('Program Qtrly'!I$195*OFFSET('Prem Earn'!$A$5,MATCH($B$177,'Prem Earn'!$A$6:$A$12,0),MATCH($A183,'Prem Earn'!$B$5:$J$5,0)),0)</f>
        <v>0</v>
      </c>
      <c r="H183" s="116">
        <f ca="1">IFERROR('Program Qtrly'!J$195*OFFSET('Prem Earn'!$A$5,MATCH($B$177,'Prem Earn'!$A$6:$A$12,0),MATCH($A183,'Prem Earn'!$B$5:$J$5,0)),0)</f>
        <v>0</v>
      </c>
      <c r="I183" s="116">
        <f ca="1">IFERROR('Program Qtrly'!K$195*OFFSET('Prem Earn'!$A$5,MATCH($B$177,'Prem Earn'!$A$6:$A$12,0),MATCH($A183,'Prem Earn'!$B$5:$J$5,0)),0)</f>
        <v>0</v>
      </c>
      <c r="J183" s="116">
        <f ca="1">IFERROR('Program Qtrly'!L$195*OFFSET('Prem Earn'!$A$5,MATCH($B$177,'Prem Earn'!$A$6:$A$12,0),MATCH($A183,'Prem Earn'!$B$5:$J$5,0)),0)</f>
        <v>0</v>
      </c>
      <c r="K183" s="116">
        <f ca="1">IFERROR('Program Qtrly'!M$195*OFFSET('Prem Earn'!$A$5,MATCH($B$177,'Prem Earn'!$A$6:$A$12,0),MATCH($A183,'Prem Earn'!$B$5:$J$5,0)),0)</f>
        <v>0</v>
      </c>
      <c r="L183" s="116">
        <f ca="1">IFERROR('Program Qtrly'!N$195*OFFSET('Prem Earn'!$A$5,MATCH($B$177,'Prem Earn'!$A$6:$A$12,0),MATCH($A183,'Prem Earn'!$B$5:$J$5,0)),0)</f>
        <v>0</v>
      </c>
      <c r="M183" s="116">
        <f ca="1">IFERROR('Program Qtrly'!O$195*OFFSET('Prem Earn'!$A$5,MATCH($B$177,'Prem Earn'!$A$6:$A$12,0),MATCH($A183,'Prem Earn'!$B$5:$J$5,0)),0)</f>
        <v>0</v>
      </c>
      <c r="N183" s="116">
        <f ca="1">IFERROR('Program Qtrly'!P$195*OFFSET('Prem Earn'!$A$5,MATCH($B$177,'Prem Earn'!$A$6:$A$12,0),MATCH($A183,'Prem Earn'!$B$5:$J$5,0)),0)</f>
        <v>0</v>
      </c>
      <c r="O183" s="116">
        <f ca="1">IFERROR('Program Qtrly'!Q$195*OFFSET('Prem Earn'!$A$5,MATCH($B$177,'Prem Earn'!$A$6:$A$12,0),MATCH($A183,'Prem Earn'!$B$5:$J$5,0)),0)</f>
        <v>0</v>
      </c>
      <c r="P183" s="116">
        <f ca="1">IFERROR('Program Qtrly'!R$195*OFFSET('Prem Earn'!$A$5,MATCH($B$177,'Prem Earn'!$A$6:$A$12,0),MATCH($A183,'Prem Earn'!$B$5:$J$5,0)),0)</f>
        <v>0</v>
      </c>
      <c r="Q183" s="116">
        <f ca="1">IFERROR('Program Qtrly'!S$195*OFFSET('Prem Earn'!$A$5,MATCH($B$177,'Prem Earn'!$A$6:$A$12,0),MATCH($A183,'Prem Earn'!$B$5:$J$5,0)),0)</f>
        <v>0</v>
      </c>
      <c r="R183" s="116">
        <f ca="1">IFERROR('Program Qtrly'!T$195*OFFSET('Prem Earn'!$A$5,MATCH($B$177,'Prem Earn'!$A$6:$A$12,0),MATCH($A183,'Prem Earn'!$B$5:$J$5,0)),0)</f>
        <v>0</v>
      </c>
      <c r="S183" s="116">
        <f ca="1">IFERROR('Program Qtrly'!U$195*OFFSET('Prem Earn'!$A$5,MATCH($B$177,'Prem Earn'!$A$6:$A$12,0),MATCH($A183,'Prem Earn'!$B$5:$J$5,0)),0)</f>
        <v>0</v>
      </c>
      <c r="T183" s="116">
        <f ca="1">IFERROR('Program Qtrly'!V$195*OFFSET('Prem Earn'!$A$5,MATCH($B$177,'Prem Earn'!$A$6:$A$12,0),MATCH($A183,'Prem Earn'!$B$5:$J$5,0)),0)</f>
        <v>0</v>
      </c>
      <c r="U183" s="116">
        <f ca="1">IFERROR('Program Qtrly'!W$195*OFFSET('Prem Earn'!$A$5,MATCH($B$177,'Prem Earn'!$A$6:$A$12,0),MATCH($A183,'Prem Earn'!$B$5:$J$5,0)),0)</f>
        <v>0</v>
      </c>
      <c r="W183" s="63">
        <f t="shared" si="143"/>
        <v>15</v>
      </c>
      <c r="X183" s="116">
        <f ca="1">IFERROR('Program Qtrly'!D$187*OFFSET('Prem Earn'!$A$5,MATCH($B$177,'Prem Earn'!$A$6:$A$12,0),MATCH($A183,'Prem Earn'!$B$5:$J$5,0)),0)</f>
        <v>0</v>
      </c>
      <c r="Y183" s="116">
        <f ca="1">IFERROR('Program Qtrly'!E$187*OFFSET('Prem Earn'!$A$5,MATCH($B$177,'Prem Earn'!$A$6:$A$12,0),MATCH($A183,'Prem Earn'!$B$5:$J$5,0)),0)</f>
        <v>0</v>
      </c>
      <c r="Z183" s="116">
        <f ca="1">IFERROR('Program Qtrly'!F$187*OFFSET('Prem Earn'!$A$5,MATCH($B$177,'Prem Earn'!$A$6:$A$12,0),MATCH($A183,'Prem Earn'!$B$5:$J$5,0)),0)</f>
        <v>0</v>
      </c>
      <c r="AA183" s="116">
        <f ca="1">IFERROR('Program Qtrly'!G$187*OFFSET('Prem Earn'!$A$5,MATCH($B$177,'Prem Earn'!$A$6:$A$12,0),MATCH($A183,'Prem Earn'!$B$5:$J$5,0)),0)</f>
        <v>0</v>
      </c>
      <c r="AB183" s="116">
        <f ca="1">IFERROR('Program Qtrly'!H$187*OFFSET('Prem Earn'!$A$5,MATCH($B$177,'Prem Earn'!$A$6:$A$12,0),MATCH($A183,'Prem Earn'!$B$5:$J$5,0)),0)</f>
        <v>0</v>
      </c>
      <c r="AC183" s="116">
        <f ca="1">IFERROR('Program Qtrly'!I$187*OFFSET('Prem Earn'!$A$5,MATCH($B$177,'Prem Earn'!$A$6:$A$12,0),MATCH($A183,'Prem Earn'!$B$5:$J$5,0)),0)</f>
        <v>0</v>
      </c>
      <c r="AD183" s="116">
        <f ca="1">IFERROR('Program Qtrly'!J$187*OFFSET('Prem Earn'!$A$5,MATCH($B$177,'Prem Earn'!$A$6:$A$12,0),MATCH($A183,'Prem Earn'!$B$5:$J$5,0)),0)</f>
        <v>0</v>
      </c>
      <c r="AE183" s="116">
        <f ca="1">IFERROR('Program Qtrly'!K$187*OFFSET('Prem Earn'!$A$5,MATCH($B$177,'Prem Earn'!$A$6:$A$12,0),MATCH($A183,'Prem Earn'!$B$5:$J$5,0)),0)</f>
        <v>0</v>
      </c>
      <c r="AF183" s="116">
        <f ca="1">IFERROR('Program Qtrly'!L$187*OFFSET('Prem Earn'!$A$5,MATCH($B$177,'Prem Earn'!$A$6:$A$12,0),MATCH($A183,'Prem Earn'!$B$5:$J$5,0)),0)</f>
        <v>312.5</v>
      </c>
      <c r="AG183" s="116">
        <f ca="1">IFERROR('Program Qtrly'!M$187*OFFSET('Prem Earn'!$A$5,MATCH($B$177,'Prem Earn'!$A$6:$A$12,0),MATCH($A183,'Prem Earn'!$B$5:$J$5,0)),0)</f>
        <v>312.5</v>
      </c>
      <c r="AH183" s="116">
        <f ca="1">IFERROR('Program Qtrly'!N$187*OFFSET('Prem Earn'!$A$5,MATCH($B$177,'Prem Earn'!$A$6:$A$12,0),MATCH($A183,'Prem Earn'!$B$5:$J$5,0)),0)</f>
        <v>312.5</v>
      </c>
      <c r="AI183" s="116">
        <f ca="1">IFERROR('Program Qtrly'!O$187*OFFSET('Prem Earn'!$A$5,MATCH($B$177,'Prem Earn'!$A$6:$A$12,0),MATCH($A183,'Prem Earn'!$B$5:$J$5,0)),0)</f>
        <v>312.5</v>
      </c>
      <c r="AJ183" s="116">
        <f ca="1">IFERROR('Program Qtrly'!P$187*OFFSET('Prem Earn'!$A$5,MATCH($B$177,'Prem Earn'!$A$6:$A$12,0),MATCH($A183,'Prem Earn'!$B$5:$J$5,0)),0)</f>
        <v>625</v>
      </c>
      <c r="AK183" s="116">
        <f ca="1">IFERROR('Program Qtrly'!Q$187*OFFSET('Prem Earn'!$A$5,MATCH($B$177,'Prem Earn'!$A$6:$A$12,0),MATCH($A183,'Prem Earn'!$B$5:$J$5,0)),0)</f>
        <v>625</v>
      </c>
      <c r="AL183" s="116">
        <f ca="1">IFERROR('Program Qtrly'!R$187*OFFSET('Prem Earn'!$A$5,MATCH($B$177,'Prem Earn'!$A$6:$A$12,0),MATCH($A183,'Prem Earn'!$B$5:$J$5,0)),0)</f>
        <v>625</v>
      </c>
      <c r="AM183" s="116">
        <f ca="1">IFERROR('Program Qtrly'!S$187*OFFSET('Prem Earn'!$A$5,MATCH($B$177,'Prem Earn'!$A$6:$A$12,0),MATCH($A183,'Prem Earn'!$B$5:$J$5,0)),0)</f>
        <v>625</v>
      </c>
      <c r="AN183" s="116">
        <f ca="1">IFERROR('Program Qtrly'!T$187*OFFSET('Prem Earn'!$A$5,MATCH($B$177,'Prem Earn'!$A$6:$A$12,0),MATCH($A183,'Prem Earn'!$B$5:$J$5,0)),0)</f>
        <v>1250</v>
      </c>
      <c r="AO183" s="116">
        <f ca="1">IFERROR('Program Qtrly'!U$187*OFFSET('Prem Earn'!$A$5,MATCH($B$177,'Prem Earn'!$A$6:$A$12,0),MATCH($A183,'Prem Earn'!$B$5:$J$5,0)),0)</f>
        <v>1250</v>
      </c>
      <c r="AP183" s="116">
        <f ca="1">IFERROR('Program Qtrly'!V$187*OFFSET('Prem Earn'!$A$5,MATCH($B$177,'Prem Earn'!$A$6:$A$12,0),MATCH($A183,'Prem Earn'!$B$5:$J$5,0)),0)</f>
        <v>1250</v>
      </c>
      <c r="AQ183" s="116">
        <f ca="1">IFERROR('Program Qtrly'!W$187*OFFSET('Prem Earn'!$A$5,MATCH($B$177,'Prem Earn'!$A$6:$A$12,0),MATCH($A183,'Prem Earn'!$B$5:$J$5,0)),0)</f>
        <v>1250</v>
      </c>
    </row>
    <row r="184" spans="1:43" ht="15" customHeight="1" x14ac:dyDescent="0.45">
      <c r="A184" s="63">
        <f t="shared" si="142"/>
        <v>18</v>
      </c>
      <c r="B184" s="116">
        <f ca="1">IFERROR('Program Qtrly'!D$195*OFFSET('Prem Earn'!$A$5,MATCH($B$177,'Prem Earn'!$A$6:$A$12,0),MATCH($A184,'Prem Earn'!$B$5:$J$5,0)),0)</f>
        <v>0</v>
      </c>
      <c r="C184" s="116">
        <f ca="1">IFERROR('Program Qtrly'!E$195*OFFSET('Prem Earn'!$A$5,MATCH($B$177,'Prem Earn'!$A$6:$A$12,0),MATCH($A184,'Prem Earn'!$B$5:$J$5,0)),0)</f>
        <v>0</v>
      </c>
      <c r="D184" s="116">
        <f ca="1">IFERROR('Program Qtrly'!F$195*OFFSET('Prem Earn'!$A$5,MATCH($B$177,'Prem Earn'!$A$6:$A$12,0),MATCH($A184,'Prem Earn'!$B$5:$J$5,0)),0)</f>
        <v>0</v>
      </c>
      <c r="E184" s="116">
        <f ca="1">IFERROR('Program Qtrly'!G$195*OFFSET('Prem Earn'!$A$5,MATCH($B$177,'Prem Earn'!$A$6:$A$12,0),MATCH($A184,'Prem Earn'!$B$5:$J$5,0)),0)</f>
        <v>0</v>
      </c>
      <c r="F184" s="116">
        <f ca="1">IFERROR('Program Qtrly'!H$195*OFFSET('Prem Earn'!$A$5,MATCH($B$177,'Prem Earn'!$A$6:$A$12,0),MATCH($A184,'Prem Earn'!$B$5:$J$5,0)),0)</f>
        <v>0</v>
      </c>
      <c r="G184" s="116">
        <f ca="1">IFERROR('Program Qtrly'!I$195*OFFSET('Prem Earn'!$A$5,MATCH($B$177,'Prem Earn'!$A$6:$A$12,0),MATCH($A184,'Prem Earn'!$B$5:$J$5,0)),0)</f>
        <v>0</v>
      </c>
      <c r="H184" s="116">
        <f ca="1">IFERROR('Program Qtrly'!J$195*OFFSET('Prem Earn'!$A$5,MATCH($B$177,'Prem Earn'!$A$6:$A$12,0),MATCH($A184,'Prem Earn'!$B$5:$J$5,0)),0)</f>
        <v>0</v>
      </c>
      <c r="I184" s="116">
        <f ca="1">IFERROR('Program Qtrly'!K$195*OFFSET('Prem Earn'!$A$5,MATCH($B$177,'Prem Earn'!$A$6:$A$12,0),MATCH($A184,'Prem Earn'!$B$5:$J$5,0)),0)</f>
        <v>0</v>
      </c>
      <c r="J184" s="116">
        <f ca="1">IFERROR('Program Qtrly'!L$195*OFFSET('Prem Earn'!$A$5,MATCH($B$177,'Prem Earn'!$A$6:$A$12,0),MATCH($A184,'Prem Earn'!$B$5:$J$5,0)),0)</f>
        <v>0</v>
      </c>
      <c r="K184" s="116">
        <f ca="1">IFERROR('Program Qtrly'!M$195*OFFSET('Prem Earn'!$A$5,MATCH($B$177,'Prem Earn'!$A$6:$A$12,0),MATCH($A184,'Prem Earn'!$B$5:$J$5,0)),0)</f>
        <v>0</v>
      </c>
      <c r="L184" s="116">
        <f ca="1">IFERROR('Program Qtrly'!N$195*OFFSET('Prem Earn'!$A$5,MATCH($B$177,'Prem Earn'!$A$6:$A$12,0),MATCH($A184,'Prem Earn'!$B$5:$J$5,0)),0)</f>
        <v>0</v>
      </c>
      <c r="M184" s="116">
        <f ca="1">IFERROR('Program Qtrly'!O$195*OFFSET('Prem Earn'!$A$5,MATCH($B$177,'Prem Earn'!$A$6:$A$12,0),MATCH($A184,'Prem Earn'!$B$5:$J$5,0)),0)</f>
        <v>0</v>
      </c>
      <c r="N184" s="116">
        <f ca="1">IFERROR('Program Qtrly'!P$195*OFFSET('Prem Earn'!$A$5,MATCH($B$177,'Prem Earn'!$A$6:$A$12,0),MATCH($A184,'Prem Earn'!$B$5:$J$5,0)),0)</f>
        <v>0</v>
      </c>
      <c r="O184" s="116">
        <f ca="1">IFERROR('Program Qtrly'!Q$195*OFFSET('Prem Earn'!$A$5,MATCH($B$177,'Prem Earn'!$A$6:$A$12,0),MATCH($A184,'Prem Earn'!$B$5:$J$5,0)),0)</f>
        <v>0</v>
      </c>
      <c r="P184" s="116">
        <f ca="1">IFERROR('Program Qtrly'!R$195*OFFSET('Prem Earn'!$A$5,MATCH($B$177,'Prem Earn'!$A$6:$A$12,0),MATCH($A184,'Prem Earn'!$B$5:$J$5,0)),0)</f>
        <v>0</v>
      </c>
      <c r="Q184" s="116">
        <f ca="1">IFERROR('Program Qtrly'!S$195*OFFSET('Prem Earn'!$A$5,MATCH($B$177,'Prem Earn'!$A$6:$A$12,0),MATCH($A184,'Prem Earn'!$B$5:$J$5,0)),0)</f>
        <v>0</v>
      </c>
      <c r="R184" s="116">
        <f ca="1">IFERROR('Program Qtrly'!T$195*OFFSET('Prem Earn'!$A$5,MATCH($B$177,'Prem Earn'!$A$6:$A$12,0),MATCH($A184,'Prem Earn'!$B$5:$J$5,0)),0)</f>
        <v>0</v>
      </c>
      <c r="S184" s="116">
        <f ca="1">IFERROR('Program Qtrly'!U$195*OFFSET('Prem Earn'!$A$5,MATCH($B$177,'Prem Earn'!$A$6:$A$12,0),MATCH($A184,'Prem Earn'!$B$5:$J$5,0)),0)</f>
        <v>0</v>
      </c>
      <c r="T184" s="116">
        <f ca="1">IFERROR('Program Qtrly'!V$195*OFFSET('Prem Earn'!$A$5,MATCH($B$177,'Prem Earn'!$A$6:$A$12,0),MATCH($A184,'Prem Earn'!$B$5:$J$5,0)),0)</f>
        <v>0</v>
      </c>
      <c r="U184" s="116">
        <f ca="1">IFERROR('Program Qtrly'!W$195*OFFSET('Prem Earn'!$A$5,MATCH($B$177,'Prem Earn'!$A$6:$A$12,0),MATCH($A184,'Prem Earn'!$B$5:$J$5,0)),0)</f>
        <v>0</v>
      </c>
      <c r="W184" s="63">
        <f t="shared" si="143"/>
        <v>18</v>
      </c>
      <c r="X184" s="116">
        <f ca="1">IFERROR('Program Qtrly'!D$187*OFFSET('Prem Earn'!$A$5,MATCH($B$177,'Prem Earn'!$A$6:$A$12,0),MATCH($A184,'Prem Earn'!$B$5:$J$5,0)),0)</f>
        <v>0</v>
      </c>
      <c r="Y184" s="116">
        <f ca="1">IFERROR('Program Qtrly'!E$187*OFFSET('Prem Earn'!$A$5,MATCH($B$177,'Prem Earn'!$A$6:$A$12,0),MATCH($A184,'Prem Earn'!$B$5:$J$5,0)),0)</f>
        <v>0</v>
      </c>
      <c r="Z184" s="116">
        <f ca="1">IFERROR('Program Qtrly'!F$187*OFFSET('Prem Earn'!$A$5,MATCH($B$177,'Prem Earn'!$A$6:$A$12,0),MATCH($A184,'Prem Earn'!$B$5:$J$5,0)),0)</f>
        <v>0</v>
      </c>
      <c r="AA184" s="116">
        <f ca="1">IFERROR('Program Qtrly'!G$187*OFFSET('Prem Earn'!$A$5,MATCH($B$177,'Prem Earn'!$A$6:$A$12,0),MATCH($A184,'Prem Earn'!$B$5:$J$5,0)),0)</f>
        <v>0</v>
      </c>
      <c r="AB184" s="116">
        <f ca="1">IFERROR('Program Qtrly'!H$187*OFFSET('Prem Earn'!$A$5,MATCH($B$177,'Prem Earn'!$A$6:$A$12,0),MATCH($A184,'Prem Earn'!$B$5:$J$5,0)),0)</f>
        <v>0</v>
      </c>
      <c r="AC184" s="116">
        <f ca="1">IFERROR('Program Qtrly'!I$187*OFFSET('Prem Earn'!$A$5,MATCH($B$177,'Prem Earn'!$A$6:$A$12,0),MATCH($A184,'Prem Earn'!$B$5:$J$5,0)),0)</f>
        <v>0</v>
      </c>
      <c r="AD184" s="116">
        <f ca="1">IFERROR('Program Qtrly'!J$187*OFFSET('Prem Earn'!$A$5,MATCH($B$177,'Prem Earn'!$A$6:$A$12,0),MATCH($A184,'Prem Earn'!$B$5:$J$5,0)),0)</f>
        <v>0</v>
      </c>
      <c r="AE184" s="116">
        <f ca="1">IFERROR('Program Qtrly'!K$187*OFFSET('Prem Earn'!$A$5,MATCH($B$177,'Prem Earn'!$A$6:$A$12,0),MATCH($A184,'Prem Earn'!$B$5:$J$5,0)),0)</f>
        <v>0</v>
      </c>
      <c r="AF184" s="116">
        <f ca="1">IFERROR('Program Qtrly'!L$187*OFFSET('Prem Earn'!$A$5,MATCH($B$177,'Prem Earn'!$A$6:$A$12,0),MATCH($A184,'Prem Earn'!$B$5:$J$5,0)),0)</f>
        <v>0</v>
      </c>
      <c r="AG184" s="116">
        <f ca="1">IFERROR('Program Qtrly'!M$187*OFFSET('Prem Earn'!$A$5,MATCH($B$177,'Prem Earn'!$A$6:$A$12,0),MATCH($A184,'Prem Earn'!$B$5:$J$5,0)),0)</f>
        <v>0</v>
      </c>
      <c r="AH184" s="116">
        <f ca="1">IFERROR('Program Qtrly'!N$187*OFFSET('Prem Earn'!$A$5,MATCH($B$177,'Prem Earn'!$A$6:$A$12,0),MATCH($A184,'Prem Earn'!$B$5:$J$5,0)),0)</f>
        <v>0</v>
      </c>
      <c r="AI184" s="116">
        <f ca="1">IFERROR('Program Qtrly'!O$187*OFFSET('Prem Earn'!$A$5,MATCH($B$177,'Prem Earn'!$A$6:$A$12,0),MATCH($A184,'Prem Earn'!$B$5:$J$5,0)),0)</f>
        <v>0</v>
      </c>
      <c r="AJ184" s="116">
        <f ca="1">IFERROR('Program Qtrly'!P$187*OFFSET('Prem Earn'!$A$5,MATCH($B$177,'Prem Earn'!$A$6:$A$12,0),MATCH($A184,'Prem Earn'!$B$5:$J$5,0)),0)</f>
        <v>0</v>
      </c>
      <c r="AK184" s="116">
        <f ca="1">IFERROR('Program Qtrly'!Q$187*OFFSET('Prem Earn'!$A$5,MATCH($B$177,'Prem Earn'!$A$6:$A$12,0),MATCH($A184,'Prem Earn'!$B$5:$J$5,0)),0)</f>
        <v>0</v>
      </c>
      <c r="AL184" s="116">
        <f ca="1">IFERROR('Program Qtrly'!R$187*OFFSET('Prem Earn'!$A$5,MATCH($B$177,'Prem Earn'!$A$6:$A$12,0),MATCH($A184,'Prem Earn'!$B$5:$J$5,0)),0)</f>
        <v>0</v>
      </c>
      <c r="AM184" s="116">
        <f ca="1">IFERROR('Program Qtrly'!S$187*OFFSET('Prem Earn'!$A$5,MATCH($B$177,'Prem Earn'!$A$6:$A$12,0),MATCH($A184,'Prem Earn'!$B$5:$J$5,0)),0)</f>
        <v>0</v>
      </c>
      <c r="AN184" s="116">
        <f ca="1">IFERROR('Program Qtrly'!T$187*OFFSET('Prem Earn'!$A$5,MATCH($B$177,'Prem Earn'!$A$6:$A$12,0),MATCH($A184,'Prem Earn'!$B$5:$J$5,0)),0)</f>
        <v>0</v>
      </c>
      <c r="AO184" s="116">
        <f ca="1">IFERROR('Program Qtrly'!U$187*OFFSET('Prem Earn'!$A$5,MATCH($B$177,'Prem Earn'!$A$6:$A$12,0),MATCH($A184,'Prem Earn'!$B$5:$J$5,0)),0)</f>
        <v>0</v>
      </c>
      <c r="AP184" s="116">
        <f ca="1">IFERROR('Program Qtrly'!V$187*OFFSET('Prem Earn'!$A$5,MATCH($B$177,'Prem Earn'!$A$6:$A$12,0),MATCH($A184,'Prem Earn'!$B$5:$J$5,0)),0)</f>
        <v>0</v>
      </c>
      <c r="AQ184" s="116">
        <f ca="1">IFERROR('Program Qtrly'!W$187*OFFSET('Prem Earn'!$A$5,MATCH($B$177,'Prem Earn'!$A$6:$A$12,0),MATCH($A184,'Prem Earn'!$B$5:$J$5,0)),0)</f>
        <v>0</v>
      </c>
    </row>
    <row r="185" spans="1:43" ht="15" customHeight="1" x14ac:dyDescent="0.45">
      <c r="A185" s="63">
        <f t="shared" si="142"/>
        <v>21</v>
      </c>
      <c r="B185" s="116">
        <f ca="1">IFERROR('Program Qtrly'!D$195*OFFSET('Prem Earn'!$A$5,MATCH($B$177,'Prem Earn'!$A$6:$A$12,0),MATCH($A185,'Prem Earn'!$B$5:$J$5,0)),0)</f>
        <v>0</v>
      </c>
      <c r="C185" s="116">
        <f ca="1">IFERROR('Program Qtrly'!E$195*OFFSET('Prem Earn'!$A$5,MATCH($B$177,'Prem Earn'!$A$6:$A$12,0),MATCH($A185,'Prem Earn'!$B$5:$J$5,0)),0)</f>
        <v>0</v>
      </c>
      <c r="D185" s="116">
        <f ca="1">IFERROR('Program Qtrly'!F$195*OFFSET('Prem Earn'!$A$5,MATCH($B$177,'Prem Earn'!$A$6:$A$12,0),MATCH($A185,'Prem Earn'!$B$5:$J$5,0)),0)</f>
        <v>0</v>
      </c>
      <c r="E185" s="116">
        <f ca="1">IFERROR('Program Qtrly'!G$195*OFFSET('Prem Earn'!$A$5,MATCH($B$177,'Prem Earn'!$A$6:$A$12,0),MATCH($A185,'Prem Earn'!$B$5:$J$5,0)),0)</f>
        <v>0</v>
      </c>
      <c r="F185" s="116">
        <f ca="1">IFERROR('Program Qtrly'!H$195*OFFSET('Prem Earn'!$A$5,MATCH($B$177,'Prem Earn'!$A$6:$A$12,0),MATCH($A185,'Prem Earn'!$B$5:$J$5,0)),0)</f>
        <v>0</v>
      </c>
      <c r="G185" s="116">
        <f ca="1">IFERROR('Program Qtrly'!I$195*OFFSET('Prem Earn'!$A$5,MATCH($B$177,'Prem Earn'!$A$6:$A$12,0),MATCH($A185,'Prem Earn'!$B$5:$J$5,0)),0)</f>
        <v>0</v>
      </c>
      <c r="H185" s="116">
        <f ca="1">IFERROR('Program Qtrly'!J$195*OFFSET('Prem Earn'!$A$5,MATCH($B$177,'Prem Earn'!$A$6:$A$12,0),MATCH($A185,'Prem Earn'!$B$5:$J$5,0)),0)</f>
        <v>0</v>
      </c>
      <c r="I185" s="116">
        <f ca="1">IFERROR('Program Qtrly'!K$195*OFFSET('Prem Earn'!$A$5,MATCH($B$177,'Prem Earn'!$A$6:$A$12,0),MATCH($A185,'Prem Earn'!$B$5:$J$5,0)),0)</f>
        <v>0</v>
      </c>
      <c r="J185" s="116">
        <f ca="1">IFERROR('Program Qtrly'!L$195*OFFSET('Prem Earn'!$A$5,MATCH($B$177,'Prem Earn'!$A$6:$A$12,0),MATCH($A185,'Prem Earn'!$B$5:$J$5,0)),0)</f>
        <v>0</v>
      </c>
      <c r="K185" s="116">
        <f ca="1">IFERROR('Program Qtrly'!M$195*OFFSET('Prem Earn'!$A$5,MATCH($B$177,'Prem Earn'!$A$6:$A$12,0),MATCH($A185,'Prem Earn'!$B$5:$J$5,0)),0)</f>
        <v>0</v>
      </c>
      <c r="L185" s="116">
        <f ca="1">IFERROR('Program Qtrly'!N$195*OFFSET('Prem Earn'!$A$5,MATCH($B$177,'Prem Earn'!$A$6:$A$12,0),MATCH($A185,'Prem Earn'!$B$5:$J$5,0)),0)</f>
        <v>0</v>
      </c>
      <c r="M185" s="116">
        <f ca="1">IFERROR('Program Qtrly'!O$195*OFFSET('Prem Earn'!$A$5,MATCH($B$177,'Prem Earn'!$A$6:$A$12,0),MATCH($A185,'Prem Earn'!$B$5:$J$5,0)),0)</f>
        <v>0</v>
      </c>
      <c r="N185" s="116">
        <f ca="1">IFERROR('Program Qtrly'!P$195*OFFSET('Prem Earn'!$A$5,MATCH($B$177,'Prem Earn'!$A$6:$A$12,0),MATCH($A185,'Prem Earn'!$B$5:$J$5,0)),0)</f>
        <v>0</v>
      </c>
      <c r="O185" s="116">
        <f ca="1">IFERROR('Program Qtrly'!Q$195*OFFSET('Prem Earn'!$A$5,MATCH($B$177,'Prem Earn'!$A$6:$A$12,0),MATCH($A185,'Prem Earn'!$B$5:$J$5,0)),0)</f>
        <v>0</v>
      </c>
      <c r="P185" s="116">
        <f ca="1">IFERROR('Program Qtrly'!R$195*OFFSET('Prem Earn'!$A$5,MATCH($B$177,'Prem Earn'!$A$6:$A$12,0),MATCH($A185,'Prem Earn'!$B$5:$J$5,0)),0)</f>
        <v>0</v>
      </c>
      <c r="Q185" s="116">
        <f ca="1">IFERROR('Program Qtrly'!S$195*OFFSET('Prem Earn'!$A$5,MATCH($B$177,'Prem Earn'!$A$6:$A$12,0),MATCH($A185,'Prem Earn'!$B$5:$J$5,0)),0)</f>
        <v>0</v>
      </c>
      <c r="R185" s="116">
        <f ca="1">IFERROR('Program Qtrly'!T$195*OFFSET('Prem Earn'!$A$5,MATCH($B$177,'Prem Earn'!$A$6:$A$12,0),MATCH($A185,'Prem Earn'!$B$5:$J$5,0)),0)</f>
        <v>0</v>
      </c>
      <c r="S185" s="116">
        <f ca="1">IFERROR('Program Qtrly'!U$195*OFFSET('Prem Earn'!$A$5,MATCH($B$177,'Prem Earn'!$A$6:$A$12,0),MATCH($A185,'Prem Earn'!$B$5:$J$5,0)),0)</f>
        <v>0</v>
      </c>
      <c r="T185" s="116">
        <f ca="1">IFERROR('Program Qtrly'!V$195*OFFSET('Prem Earn'!$A$5,MATCH($B$177,'Prem Earn'!$A$6:$A$12,0),MATCH($A185,'Prem Earn'!$B$5:$J$5,0)),0)</f>
        <v>0</v>
      </c>
      <c r="U185" s="116">
        <f ca="1">IFERROR('Program Qtrly'!W$195*OFFSET('Prem Earn'!$A$5,MATCH($B$177,'Prem Earn'!$A$6:$A$12,0),MATCH($A185,'Prem Earn'!$B$5:$J$5,0)),0)</f>
        <v>0</v>
      </c>
      <c r="W185" s="63">
        <f t="shared" si="143"/>
        <v>21</v>
      </c>
      <c r="X185" s="116">
        <f ca="1">IFERROR('Program Qtrly'!D$187*OFFSET('Prem Earn'!$A$5,MATCH($B$177,'Prem Earn'!$A$6:$A$12,0),MATCH($A185,'Prem Earn'!$B$5:$J$5,0)),0)</f>
        <v>0</v>
      </c>
      <c r="Y185" s="116">
        <f ca="1">IFERROR('Program Qtrly'!E$187*OFFSET('Prem Earn'!$A$5,MATCH($B$177,'Prem Earn'!$A$6:$A$12,0),MATCH($A185,'Prem Earn'!$B$5:$J$5,0)),0)</f>
        <v>0</v>
      </c>
      <c r="Z185" s="116">
        <f ca="1">IFERROR('Program Qtrly'!F$187*OFFSET('Prem Earn'!$A$5,MATCH($B$177,'Prem Earn'!$A$6:$A$12,0),MATCH($A185,'Prem Earn'!$B$5:$J$5,0)),0)</f>
        <v>0</v>
      </c>
      <c r="AA185" s="116">
        <f ca="1">IFERROR('Program Qtrly'!G$187*OFFSET('Prem Earn'!$A$5,MATCH($B$177,'Prem Earn'!$A$6:$A$12,0),MATCH($A185,'Prem Earn'!$B$5:$J$5,0)),0)</f>
        <v>0</v>
      </c>
      <c r="AB185" s="116">
        <f ca="1">IFERROR('Program Qtrly'!H$187*OFFSET('Prem Earn'!$A$5,MATCH($B$177,'Prem Earn'!$A$6:$A$12,0),MATCH($A185,'Prem Earn'!$B$5:$J$5,0)),0)</f>
        <v>0</v>
      </c>
      <c r="AC185" s="116">
        <f ca="1">IFERROR('Program Qtrly'!I$187*OFFSET('Prem Earn'!$A$5,MATCH($B$177,'Prem Earn'!$A$6:$A$12,0),MATCH($A185,'Prem Earn'!$B$5:$J$5,0)),0)</f>
        <v>0</v>
      </c>
      <c r="AD185" s="116">
        <f ca="1">IFERROR('Program Qtrly'!J$187*OFFSET('Prem Earn'!$A$5,MATCH($B$177,'Prem Earn'!$A$6:$A$12,0),MATCH($A185,'Prem Earn'!$B$5:$J$5,0)),0)</f>
        <v>0</v>
      </c>
      <c r="AE185" s="116">
        <f ca="1">IFERROR('Program Qtrly'!K$187*OFFSET('Prem Earn'!$A$5,MATCH($B$177,'Prem Earn'!$A$6:$A$12,0),MATCH($A185,'Prem Earn'!$B$5:$J$5,0)),0)</f>
        <v>0</v>
      </c>
      <c r="AF185" s="116">
        <f ca="1">IFERROR('Program Qtrly'!L$187*OFFSET('Prem Earn'!$A$5,MATCH($B$177,'Prem Earn'!$A$6:$A$12,0),MATCH($A185,'Prem Earn'!$B$5:$J$5,0)),0)</f>
        <v>0</v>
      </c>
      <c r="AG185" s="116">
        <f ca="1">IFERROR('Program Qtrly'!M$187*OFFSET('Prem Earn'!$A$5,MATCH($B$177,'Prem Earn'!$A$6:$A$12,0),MATCH($A185,'Prem Earn'!$B$5:$J$5,0)),0)</f>
        <v>0</v>
      </c>
      <c r="AH185" s="116">
        <f ca="1">IFERROR('Program Qtrly'!N$187*OFFSET('Prem Earn'!$A$5,MATCH($B$177,'Prem Earn'!$A$6:$A$12,0),MATCH($A185,'Prem Earn'!$B$5:$J$5,0)),0)</f>
        <v>0</v>
      </c>
      <c r="AI185" s="116">
        <f ca="1">IFERROR('Program Qtrly'!O$187*OFFSET('Prem Earn'!$A$5,MATCH($B$177,'Prem Earn'!$A$6:$A$12,0),MATCH($A185,'Prem Earn'!$B$5:$J$5,0)),0)</f>
        <v>0</v>
      </c>
      <c r="AJ185" s="116">
        <f ca="1">IFERROR('Program Qtrly'!P$187*OFFSET('Prem Earn'!$A$5,MATCH($B$177,'Prem Earn'!$A$6:$A$12,0),MATCH($A185,'Prem Earn'!$B$5:$J$5,0)),0)</f>
        <v>0</v>
      </c>
      <c r="AK185" s="116">
        <f ca="1">IFERROR('Program Qtrly'!Q$187*OFFSET('Prem Earn'!$A$5,MATCH($B$177,'Prem Earn'!$A$6:$A$12,0),MATCH($A185,'Prem Earn'!$B$5:$J$5,0)),0)</f>
        <v>0</v>
      </c>
      <c r="AL185" s="116">
        <f ca="1">IFERROR('Program Qtrly'!R$187*OFFSET('Prem Earn'!$A$5,MATCH($B$177,'Prem Earn'!$A$6:$A$12,0),MATCH($A185,'Prem Earn'!$B$5:$J$5,0)),0)</f>
        <v>0</v>
      </c>
      <c r="AM185" s="116">
        <f ca="1">IFERROR('Program Qtrly'!S$187*OFFSET('Prem Earn'!$A$5,MATCH($B$177,'Prem Earn'!$A$6:$A$12,0),MATCH($A185,'Prem Earn'!$B$5:$J$5,0)),0)</f>
        <v>0</v>
      </c>
      <c r="AN185" s="116">
        <f ca="1">IFERROR('Program Qtrly'!T$187*OFFSET('Prem Earn'!$A$5,MATCH($B$177,'Prem Earn'!$A$6:$A$12,0),MATCH($A185,'Prem Earn'!$B$5:$J$5,0)),0)</f>
        <v>0</v>
      </c>
      <c r="AO185" s="116">
        <f ca="1">IFERROR('Program Qtrly'!U$187*OFFSET('Prem Earn'!$A$5,MATCH($B$177,'Prem Earn'!$A$6:$A$12,0),MATCH($A185,'Prem Earn'!$B$5:$J$5,0)),0)</f>
        <v>0</v>
      </c>
      <c r="AP185" s="116">
        <f ca="1">IFERROR('Program Qtrly'!V$187*OFFSET('Prem Earn'!$A$5,MATCH($B$177,'Prem Earn'!$A$6:$A$12,0),MATCH($A185,'Prem Earn'!$B$5:$J$5,0)),0)</f>
        <v>0</v>
      </c>
      <c r="AQ185" s="116">
        <f ca="1">IFERROR('Program Qtrly'!W$187*OFFSET('Prem Earn'!$A$5,MATCH($B$177,'Prem Earn'!$A$6:$A$12,0),MATCH($A185,'Prem Earn'!$B$5:$J$5,0)),0)</f>
        <v>0</v>
      </c>
    </row>
    <row r="186" spans="1:43" ht="15" customHeight="1" x14ac:dyDescent="0.45">
      <c r="A186" s="63">
        <f t="shared" si="142"/>
        <v>24</v>
      </c>
      <c r="B186" s="116">
        <f ca="1">IFERROR('Program Qtrly'!D$195*OFFSET('Prem Earn'!$A$5,MATCH($B$177,'Prem Earn'!$A$6:$A$12,0),MATCH($A186,'Prem Earn'!$B$5:$J$5,0)),0)</f>
        <v>0</v>
      </c>
      <c r="C186" s="116">
        <f ca="1">IFERROR('Program Qtrly'!E$195*OFFSET('Prem Earn'!$A$5,MATCH($B$177,'Prem Earn'!$A$6:$A$12,0),MATCH($A186,'Prem Earn'!$B$5:$J$5,0)),0)</f>
        <v>0</v>
      </c>
      <c r="D186" s="116">
        <f ca="1">IFERROR('Program Qtrly'!F$195*OFFSET('Prem Earn'!$A$5,MATCH($B$177,'Prem Earn'!$A$6:$A$12,0),MATCH($A186,'Prem Earn'!$B$5:$J$5,0)),0)</f>
        <v>0</v>
      </c>
      <c r="E186" s="116">
        <f ca="1">IFERROR('Program Qtrly'!G$195*OFFSET('Prem Earn'!$A$5,MATCH($B$177,'Prem Earn'!$A$6:$A$12,0),MATCH($A186,'Prem Earn'!$B$5:$J$5,0)),0)</f>
        <v>0</v>
      </c>
      <c r="F186" s="116">
        <f ca="1">IFERROR('Program Qtrly'!H$195*OFFSET('Prem Earn'!$A$5,MATCH($B$177,'Prem Earn'!$A$6:$A$12,0),MATCH($A186,'Prem Earn'!$B$5:$J$5,0)),0)</f>
        <v>0</v>
      </c>
      <c r="G186" s="116">
        <f ca="1">IFERROR('Program Qtrly'!I$195*OFFSET('Prem Earn'!$A$5,MATCH($B$177,'Prem Earn'!$A$6:$A$12,0),MATCH($A186,'Prem Earn'!$B$5:$J$5,0)),0)</f>
        <v>0</v>
      </c>
      <c r="H186" s="116">
        <f ca="1">IFERROR('Program Qtrly'!J$195*OFFSET('Prem Earn'!$A$5,MATCH($B$177,'Prem Earn'!$A$6:$A$12,0),MATCH($A186,'Prem Earn'!$B$5:$J$5,0)),0)</f>
        <v>0</v>
      </c>
      <c r="I186" s="116">
        <f ca="1">IFERROR('Program Qtrly'!K$195*OFFSET('Prem Earn'!$A$5,MATCH($B$177,'Prem Earn'!$A$6:$A$12,0),MATCH($A186,'Prem Earn'!$B$5:$J$5,0)),0)</f>
        <v>0</v>
      </c>
      <c r="J186" s="116">
        <f ca="1">IFERROR('Program Qtrly'!L$195*OFFSET('Prem Earn'!$A$5,MATCH($B$177,'Prem Earn'!$A$6:$A$12,0),MATCH($A186,'Prem Earn'!$B$5:$J$5,0)),0)</f>
        <v>0</v>
      </c>
      <c r="K186" s="116">
        <f ca="1">IFERROR('Program Qtrly'!M$195*OFFSET('Prem Earn'!$A$5,MATCH($B$177,'Prem Earn'!$A$6:$A$12,0),MATCH($A186,'Prem Earn'!$B$5:$J$5,0)),0)</f>
        <v>0</v>
      </c>
      <c r="L186" s="116">
        <f ca="1">IFERROR('Program Qtrly'!N$195*OFFSET('Prem Earn'!$A$5,MATCH($B$177,'Prem Earn'!$A$6:$A$12,0),MATCH($A186,'Prem Earn'!$B$5:$J$5,0)),0)</f>
        <v>0</v>
      </c>
      <c r="M186" s="116">
        <f ca="1">IFERROR('Program Qtrly'!O$195*OFFSET('Prem Earn'!$A$5,MATCH($B$177,'Prem Earn'!$A$6:$A$12,0),MATCH($A186,'Prem Earn'!$B$5:$J$5,0)),0)</f>
        <v>0</v>
      </c>
      <c r="N186" s="116">
        <f ca="1">IFERROR('Program Qtrly'!P$195*OFFSET('Prem Earn'!$A$5,MATCH($B$177,'Prem Earn'!$A$6:$A$12,0),MATCH($A186,'Prem Earn'!$B$5:$J$5,0)),0)</f>
        <v>0</v>
      </c>
      <c r="O186" s="116">
        <f ca="1">IFERROR('Program Qtrly'!Q$195*OFFSET('Prem Earn'!$A$5,MATCH($B$177,'Prem Earn'!$A$6:$A$12,0),MATCH($A186,'Prem Earn'!$B$5:$J$5,0)),0)</f>
        <v>0</v>
      </c>
      <c r="P186" s="116">
        <f ca="1">IFERROR('Program Qtrly'!R$195*OFFSET('Prem Earn'!$A$5,MATCH($B$177,'Prem Earn'!$A$6:$A$12,0),MATCH($A186,'Prem Earn'!$B$5:$J$5,0)),0)</f>
        <v>0</v>
      </c>
      <c r="Q186" s="116">
        <f ca="1">IFERROR('Program Qtrly'!S$195*OFFSET('Prem Earn'!$A$5,MATCH($B$177,'Prem Earn'!$A$6:$A$12,0),MATCH($A186,'Prem Earn'!$B$5:$J$5,0)),0)</f>
        <v>0</v>
      </c>
      <c r="R186" s="116">
        <f ca="1">IFERROR('Program Qtrly'!T$195*OFFSET('Prem Earn'!$A$5,MATCH($B$177,'Prem Earn'!$A$6:$A$12,0),MATCH($A186,'Prem Earn'!$B$5:$J$5,0)),0)</f>
        <v>0</v>
      </c>
      <c r="S186" s="116">
        <f ca="1">IFERROR('Program Qtrly'!U$195*OFFSET('Prem Earn'!$A$5,MATCH($B$177,'Prem Earn'!$A$6:$A$12,0),MATCH($A186,'Prem Earn'!$B$5:$J$5,0)),0)</f>
        <v>0</v>
      </c>
      <c r="T186" s="116">
        <f ca="1">IFERROR('Program Qtrly'!V$195*OFFSET('Prem Earn'!$A$5,MATCH($B$177,'Prem Earn'!$A$6:$A$12,0),MATCH($A186,'Prem Earn'!$B$5:$J$5,0)),0)</f>
        <v>0</v>
      </c>
      <c r="U186" s="116">
        <f ca="1">IFERROR('Program Qtrly'!W$195*OFFSET('Prem Earn'!$A$5,MATCH($B$177,'Prem Earn'!$A$6:$A$12,0),MATCH($A186,'Prem Earn'!$B$5:$J$5,0)),0)</f>
        <v>0</v>
      </c>
      <c r="W186" s="63">
        <f t="shared" si="143"/>
        <v>24</v>
      </c>
      <c r="X186" s="116">
        <f ca="1">IFERROR('Program Qtrly'!D$187*OFFSET('Prem Earn'!$A$5,MATCH($B$177,'Prem Earn'!$A$6:$A$12,0),MATCH($A186,'Prem Earn'!$B$5:$J$5,0)),0)</f>
        <v>0</v>
      </c>
      <c r="Y186" s="116">
        <f ca="1">IFERROR('Program Qtrly'!E$187*OFFSET('Prem Earn'!$A$5,MATCH($B$177,'Prem Earn'!$A$6:$A$12,0),MATCH($A186,'Prem Earn'!$B$5:$J$5,0)),0)</f>
        <v>0</v>
      </c>
      <c r="Z186" s="116">
        <f ca="1">IFERROR('Program Qtrly'!F$187*OFFSET('Prem Earn'!$A$5,MATCH($B$177,'Prem Earn'!$A$6:$A$12,0),MATCH($A186,'Prem Earn'!$B$5:$J$5,0)),0)</f>
        <v>0</v>
      </c>
      <c r="AA186" s="116">
        <f ca="1">IFERROR('Program Qtrly'!G$187*OFFSET('Prem Earn'!$A$5,MATCH($B$177,'Prem Earn'!$A$6:$A$12,0),MATCH($A186,'Prem Earn'!$B$5:$J$5,0)),0)</f>
        <v>0</v>
      </c>
      <c r="AB186" s="116">
        <f ca="1">IFERROR('Program Qtrly'!H$187*OFFSET('Prem Earn'!$A$5,MATCH($B$177,'Prem Earn'!$A$6:$A$12,0),MATCH($A186,'Prem Earn'!$B$5:$J$5,0)),0)</f>
        <v>0</v>
      </c>
      <c r="AC186" s="116">
        <f ca="1">IFERROR('Program Qtrly'!I$187*OFFSET('Prem Earn'!$A$5,MATCH($B$177,'Prem Earn'!$A$6:$A$12,0),MATCH($A186,'Prem Earn'!$B$5:$J$5,0)),0)</f>
        <v>0</v>
      </c>
      <c r="AD186" s="116">
        <f ca="1">IFERROR('Program Qtrly'!J$187*OFFSET('Prem Earn'!$A$5,MATCH($B$177,'Prem Earn'!$A$6:$A$12,0),MATCH($A186,'Prem Earn'!$B$5:$J$5,0)),0)</f>
        <v>0</v>
      </c>
      <c r="AE186" s="116">
        <f ca="1">IFERROR('Program Qtrly'!K$187*OFFSET('Prem Earn'!$A$5,MATCH($B$177,'Prem Earn'!$A$6:$A$12,0),MATCH($A186,'Prem Earn'!$B$5:$J$5,0)),0)</f>
        <v>0</v>
      </c>
      <c r="AF186" s="116">
        <f ca="1">IFERROR('Program Qtrly'!L$187*OFFSET('Prem Earn'!$A$5,MATCH($B$177,'Prem Earn'!$A$6:$A$12,0),MATCH($A186,'Prem Earn'!$B$5:$J$5,0)),0)</f>
        <v>0</v>
      </c>
      <c r="AG186" s="116">
        <f ca="1">IFERROR('Program Qtrly'!M$187*OFFSET('Prem Earn'!$A$5,MATCH($B$177,'Prem Earn'!$A$6:$A$12,0),MATCH($A186,'Prem Earn'!$B$5:$J$5,0)),0)</f>
        <v>0</v>
      </c>
      <c r="AH186" s="116">
        <f ca="1">IFERROR('Program Qtrly'!N$187*OFFSET('Prem Earn'!$A$5,MATCH($B$177,'Prem Earn'!$A$6:$A$12,0),MATCH($A186,'Prem Earn'!$B$5:$J$5,0)),0)</f>
        <v>0</v>
      </c>
      <c r="AI186" s="116">
        <f ca="1">IFERROR('Program Qtrly'!O$187*OFFSET('Prem Earn'!$A$5,MATCH($B$177,'Prem Earn'!$A$6:$A$12,0),MATCH($A186,'Prem Earn'!$B$5:$J$5,0)),0)</f>
        <v>0</v>
      </c>
      <c r="AJ186" s="116">
        <f ca="1">IFERROR('Program Qtrly'!P$187*OFFSET('Prem Earn'!$A$5,MATCH($B$177,'Prem Earn'!$A$6:$A$12,0),MATCH($A186,'Prem Earn'!$B$5:$J$5,0)),0)</f>
        <v>0</v>
      </c>
      <c r="AK186" s="116">
        <f ca="1">IFERROR('Program Qtrly'!Q$187*OFFSET('Prem Earn'!$A$5,MATCH($B$177,'Prem Earn'!$A$6:$A$12,0),MATCH($A186,'Prem Earn'!$B$5:$J$5,0)),0)</f>
        <v>0</v>
      </c>
      <c r="AL186" s="116">
        <f ca="1">IFERROR('Program Qtrly'!R$187*OFFSET('Prem Earn'!$A$5,MATCH($B$177,'Prem Earn'!$A$6:$A$12,0),MATCH($A186,'Prem Earn'!$B$5:$J$5,0)),0)</f>
        <v>0</v>
      </c>
      <c r="AM186" s="116">
        <f ca="1">IFERROR('Program Qtrly'!S$187*OFFSET('Prem Earn'!$A$5,MATCH($B$177,'Prem Earn'!$A$6:$A$12,0),MATCH($A186,'Prem Earn'!$B$5:$J$5,0)),0)</f>
        <v>0</v>
      </c>
      <c r="AN186" s="116">
        <f ca="1">IFERROR('Program Qtrly'!T$187*OFFSET('Prem Earn'!$A$5,MATCH($B$177,'Prem Earn'!$A$6:$A$12,0),MATCH($A186,'Prem Earn'!$B$5:$J$5,0)),0)</f>
        <v>0</v>
      </c>
      <c r="AO186" s="116">
        <f ca="1">IFERROR('Program Qtrly'!U$187*OFFSET('Prem Earn'!$A$5,MATCH($B$177,'Prem Earn'!$A$6:$A$12,0),MATCH($A186,'Prem Earn'!$B$5:$J$5,0)),0)</f>
        <v>0</v>
      </c>
      <c r="AP186" s="116">
        <f ca="1">IFERROR('Program Qtrly'!V$187*OFFSET('Prem Earn'!$A$5,MATCH($B$177,'Prem Earn'!$A$6:$A$12,0),MATCH($A186,'Prem Earn'!$B$5:$J$5,0)),0)</f>
        <v>0</v>
      </c>
      <c r="AQ186" s="116">
        <f ca="1">IFERROR('Program Qtrly'!W$187*OFFSET('Prem Earn'!$A$5,MATCH($B$177,'Prem Earn'!$A$6:$A$12,0),MATCH($A186,'Prem Earn'!$B$5:$J$5,0)),0)</f>
        <v>0</v>
      </c>
    </row>
    <row r="187" spans="1:43" ht="15" customHeight="1" x14ac:dyDescent="0.45">
      <c r="A187" s="63">
        <f t="shared" si="142"/>
        <v>27</v>
      </c>
      <c r="B187" s="116">
        <f ca="1">IFERROR('Program Qtrly'!D$195*OFFSET('Prem Earn'!$A$5,MATCH($B$177,'Prem Earn'!$A$6:$A$12,0),MATCH($A187,'Prem Earn'!$B$5:$J$5,0)),0)</f>
        <v>0</v>
      </c>
      <c r="C187" s="116">
        <f ca="1">IFERROR('Program Qtrly'!E$195*OFFSET('Prem Earn'!$A$5,MATCH($B$177,'Prem Earn'!$A$6:$A$12,0),MATCH($A187,'Prem Earn'!$B$5:$J$5,0)),0)</f>
        <v>0</v>
      </c>
      <c r="D187" s="116">
        <f ca="1">IFERROR('Program Qtrly'!F$195*OFFSET('Prem Earn'!$A$5,MATCH($B$177,'Prem Earn'!$A$6:$A$12,0),MATCH($A187,'Prem Earn'!$B$5:$J$5,0)),0)</f>
        <v>0</v>
      </c>
      <c r="E187" s="116">
        <f ca="1">IFERROR('Program Qtrly'!G$195*OFFSET('Prem Earn'!$A$5,MATCH($B$177,'Prem Earn'!$A$6:$A$12,0),MATCH($A187,'Prem Earn'!$B$5:$J$5,0)),0)</f>
        <v>0</v>
      </c>
      <c r="F187" s="116">
        <f ca="1">IFERROR('Program Qtrly'!H$195*OFFSET('Prem Earn'!$A$5,MATCH($B$177,'Prem Earn'!$A$6:$A$12,0),MATCH($A187,'Prem Earn'!$B$5:$J$5,0)),0)</f>
        <v>0</v>
      </c>
      <c r="G187" s="116">
        <f ca="1">IFERROR('Program Qtrly'!I$195*OFFSET('Prem Earn'!$A$5,MATCH($B$177,'Prem Earn'!$A$6:$A$12,0),MATCH($A187,'Prem Earn'!$B$5:$J$5,0)),0)</f>
        <v>0</v>
      </c>
      <c r="H187" s="116">
        <f ca="1">IFERROR('Program Qtrly'!J$195*OFFSET('Prem Earn'!$A$5,MATCH($B$177,'Prem Earn'!$A$6:$A$12,0),MATCH($A187,'Prem Earn'!$B$5:$J$5,0)),0)</f>
        <v>0</v>
      </c>
      <c r="I187" s="116">
        <f ca="1">IFERROR('Program Qtrly'!K$195*OFFSET('Prem Earn'!$A$5,MATCH($B$177,'Prem Earn'!$A$6:$A$12,0),MATCH($A187,'Prem Earn'!$B$5:$J$5,0)),0)</f>
        <v>0</v>
      </c>
      <c r="J187" s="116">
        <f ca="1">IFERROR('Program Qtrly'!L$195*OFFSET('Prem Earn'!$A$5,MATCH($B$177,'Prem Earn'!$A$6:$A$12,0),MATCH($A187,'Prem Earn'!$B$5:$J$5,0)),0)</f>
        <v>0</v>
      </c>
      <c r="K187" s="116">
        <f ca="1">IFERROR('Program Qtrly'!M$195*OFFSET('Prem Earn'!$A$5,MATCH($B$177,'Prem Earn'!$A$6:$A$12,0),MATCH($A187,'Prem Earn'!$B$5:$J$5,0)),0)</f>
        <v>0</v>
      </c>
      <c r="L187" s="116">
        <f ca="1">IFERROR('Program Qtrly'!N$195*OFFSET('Prem Earn'!$A$5,MATCH($B$177,'Prem Earn'!$A$6:$A$12,0),MATCH($A187,'Prem Earn'!$B$5:$J$5,0)),0)</f>
        <v>0</v>
      </c>
      <c r="M187" s="116">
        <f ca="1">IFERROR('Program Qtrly'!O$195*OFFSET('Prem Earn'!$A$5,MATCH($B$177,'Prem Earn'!$A$6:$A$12,0),MATCH($A187,'Prem Earn'!$B$5:$J$5,0)),0)</f>
        <v>0</v>
      </c>
      <c r="N187" s="116">
        <f ca="1">IFERROR('Program Qtrly'!P$195*OFFSET('Prem Earn'!$A$5,MATCH($B$177,'Prem Earn'!$A$6:$A$12,0),MATCH($A187,'Prem Earn'!$B$5:$J$5,0)),0)</f>
        <v>0</v>
      </c>
      <c r="O187" s="116">
        <f ca="1">IFERROR('Program Qtrly'!Q$195*OFFSET('Prem Earn'!$A$5,MATCH($B$177,'Prem Earn'!$A$6:$A$12,0),MATCH($A187,'Prem Earn'!$B$5:$J$5,0)),0)</f>
        <v>0</v>
      </c>
      <c r="P187" s="116">
        <f ca="1">IFERROR('Program Qtrly'!R$195*OFFSET('Prem Earn'!$A$5,MATCH($B$177,'Prem Earn'!$A$6:$A$12,0),MATCH($A187,'Prem Earn'!$B$5:$J$5,0)),0)</f>
        <v>0</v>
      </c>
      <c r="Q187" s="116">
        <f ca="1">IFERROR('Program Qtrly'!S$195*OFFSET('Prem Earn'!$A$5,MATCH($B$177,'Prem Earn'!$A$6:$A$12,0),MATCH($A187,'Prem Earn'!$B$5:$J$5,0)),0)</f>
        <v>0</v>
      </c>
      <c r="R187" s="116">
        <f ca="1">IFERROR('Program Qtrly'!T$195*OFFSET('Prem Earn'!$A$5,MATCH($B$177,'Prem Earn'!$A$6:$A$12,0),MATCH($A187,'Prem Earn'!$B$5:$J$5,0)),0)</f>
        <v>0</v>
      </c>
      <c r="S187" s="116">
        <f ca="1">IFERROR('Program Qtrly'!U$195*OFFSET('Prem Earn'!$A$5,MATCH($B$177,'Prem Earn'!$A$6:$A$12,0),MATCH($A187,'Prem Earn'!$B$5:$J$5,0)),0)</f>
        <v>0</v>
      </c>
      <c r="T187" s="116">
        <f ca="1">IFERROR('Program Qtrly'!V$195*OFFSET('Prem Earn'!$A$5,MATCH($B$177,'Prem Earn'!$A$6:$A$12,0),MATCH($A187,'Prem Earn'!$B$5:$J$5,0)),0)</f>
        <v>0</v>
      </c>
      <c r="U187" s="116">
        <f ca="1">IFERROR('Program Qtrly'!W$195*OFFSET('Prem Earn'!$A$5,MATCH($B$177,'Prem Earn'!$A$6:$A$12,0),MATCH($A187,'Prem Earn'!$B$5:$J$5,0)),0)</f>
        <v>0</v>
      </c>
      <c r="W187" s="63">
        <f t="shared" si="143"/>
        <v>27</v>
      </c>
      <c r="X187" s="116">
        <f ca="1">IFERROR('Program Qtrly'!D$187*OFFSET('Prem Earn'!$A$5,MATCH($B$177,'Prem Earn'!$A$6:$A$12,0),MATCH($A187,'Prem Earn'!$B$5:$J$5,0)),0)</f>
        <v>0</v>
      </c>
      <c r="Y187" s="116">
        <f ca="1">IFERROR('Program Qtrly'!E$187*OFFSET('Prem Earn'!$A$5,MATCH($B$177,'Prem Earn'!$A$6:$A$12,0),MATCH($A187,'Prem Earn'!$B$5:$J$5,0)),0)</f>
        <v>0</v>
      </c>
      <c r="Z187" s="116">
        <f ca="1">IFERROR('Program Qtrly'!F$187*OFFSET('Prem Earn'!$A$5,MATCH($B$177,'Prem Earn'!$A$6:$A$12,0),MATCH($A187,'Prem Earn'!$B$5:$J$5,0)),0)</f>
        <v>0</v>
      </c>
      <c r="AA187" s="116">
        <f ca="1">IFERROR('Program Qtrly'!G$187*OFFSET('Prem Earn'!$A$5,MATCH($B$177,'Prem Earn'!$A$6:$A$12,0),MATCH($A187,'Prem Earn'!$B$5:$J$5,0)),0)</f>
        <v>0</v>
      </c>
      <c r="AB187" s="116">
        <f ca="1">IFERROR('Program Qtrly'!H$187*OFFSET('Prem Earn'!$A$5,MATCH($B$177,'Prem Earn'!$A$6:$A$12,0),MATCH($A187,'Prem Earn'!$B$5:$J$5,0)),0)</f>
        <v>0</v>
      </c>
      <c r="AC187" s="116">
        <f ca="1">IFERROR('Program Qtrly'!I$187*OFFSET('Prem Earn'!$A$5,MATCH($B$177,'Prem Earn'!$A$6:$A$12,0),MATCH($A187,'Prem Earn'!$B$5:$J$5,0)),0)</f>
        <v>0</v>
      </c>
      <c r="AD187" s="116">
        <f ca="1">IFERROR('Program Qtrly'!J$187*OFFSET('Prem Earn'!$A$5,MATCH($B$177,'Prem Earn'!$A$6:$A$12,0),MATCH($A187,'Prem Earn'!$B$5:$J$5,0)),0)</f>
        <v>0</v>
      </c>
      <c r="AE187" s="116">
        <f ca="1">IFERROR('Program Qtrly'!K$187*OFFSET('Prem Earn'!$A$5,MATCH($B$177,'Prem Earn'!$A$6:$A$12,0),MATCH($A187,'Prem Earn'!$B$5:$J$5,0)),0)</f>
        <v>0</v>
      </c>
      <c r="AF187" s="116">
        <f ca="1">IFERROR('Program Qtrly'!L$187*OFFSET('Prem Earn'!$A$5,MATCH($B$177,'Prem Earn'!$A$6:$A$12,0),MATCH($A187,'Prem Earn'!$B$5:$J$5,0)),0)</f>
        <v>0</v>
      </c>
      <c r="AG187" s="116">
        <f ca="1">IFERROR('Program Qtrly'!M$187*OFFSET('Prem Earn'!$A$5,MATCH($B$177,'Prem Earn'!$A$6:$A$12,0),MATCH($A187,'Prem Earn'!$B$5:$J$5,0)),0)</f>
        <v>0</v>
      </c>
      <c r="AH187" s="116">
        <f ca="1">IFERROR('Program Qtrly'!N$187*OFFSET('Prem Earn'!$A$5,MATCH($B$177,'Prem Earn'!$A$6:$A$12,0),MATCH($A187,'Prem Earn'!$B$5:$J$5,0)),0)</f>
        <v>0</v>
      </c>
      <c r="AI187" s="116">
        <f ca="1">IFERROR('Program Qtrly'!O$187*OFFSET('Prem Earn'!$A$5,MATCH($B$177,'Prem Earn'!$A$6:$A$12,0),MATCH($A187,'Prem Earn'!$B$5:$J$5,0)),0)</f>
        <v>0</v>
      </c>
      <c r="AJ187" s="116">
        <f ca="1">IFERROR('Program Qtrly'!P$187*OFFSET('Prem Earn'!$A$5,MATCH($B$177,'Prem Earn'!$A$6:$A$12,0),MATCH($A187,'Prem Earn'!$B$5:$J$5,0)),0)</f>
        <v>0</v>
      </c>
      <c r="AK187" s="116">
        <f ca="1">IFERROR('Program Qtrly'!Q$187*OFFSET('Prem Earn'!$A$5,MATCH($B$177,'Prem Earn'!$A$6:$A$12,0),MATCH($A187,'Prem Earn'!$B$5:$J$5,0)),0)</f>
        <v>0</v>
      </c>
      <c r="AL187" s="116">
        <f ca="1">IFERROR('Program Qtrly'!R$187*OFFSET('Prem Earn'!$A$5,MATCH($B$177,'Prem Earn'!$A$6:$A$12,0),MATCH($A187,'Prem Earn'!$B$5:$J$5,0)),0)</f>
        <v>0</v>
      </c>
      <c r="AM187" s="116">
        <f ca="1">IFERROR('Program Qtrly'!S$187*OFFSET('Prem Earn'!$A$5,MATCH($B$177,'Prem Earn'!$A$6:$A$12,0),MATCH($A187,'Prem Earn'!$B$5:$J$5,0)),0)</f>
        <v>0</v>
      </c>
      <c r="AN187" s="116">
        <f ca="1">IFERROR('Program Qtrly'!T$187*OFFSET('Prem Earn'!$A$5,MATCH($B$177,'Prem Earn'!$A$6:$A$12,0),MATCH($A187,'Prem Earn'!$B$5:$J$5,0)),0)</f>
        <v>0</v>
      </c>
      <c r="AO187" s="116">
        <f ca="1">IFERROR('Program Qtrly'!U$187*OFFSET('Prem Earn'!$A$5,MATCH($B$177,'Prem Earn'!$A$6:$A$12,0),MATCH($A187,'Prem Earn'!$B$5:$J$5,0)),0)</f>
        <v>0</v>
      </c>
      <c r="AP187" s="116">
        <f ca="1">IFERROR('Program Qtrly'!V$187*OFFSET('Prem Earn'!$A$5,MATCH($B$177,'Prem Earn'!$A$6:$A$12,0),MATCH($A187,'Prem Earn'!$B$5:$J$5,0)),0)</f>
        <v>0</v>
      </c>
      <c r="AQ187" s="116">
        <f ca="1">IFERROR('Program Qtrly'!W$187*OFFSET('Prem Earn'!$A$5,MATCH($B$177,'Prem Earn'!$A$6:$A$12,0),MATCH($A187,'Prem Earn'!$B$5:$J$5,0)),0)</f>
        <v>0</v>
      </c>
    </row>
    <row r="188" spans="1:43" ht="15" customHeight="1" x14ac:dyDescent="0.45">
      <c r="A188" s="112" t="s">
        <v>384</v>
      </c>
      <c r="B188" s="113">
        <f ca="1">B179</f>
        <v>0</v>
      </c>
      <c r="C188" s="113">
        <f ca="1">C179+B180</f>
        <v>0</v>
      </c>
      <c r="D188" s="113">
        <f ca="1">D179+C180+B181</f>
        <v>0</v>
      </c>
      <c r="E188" s="113">
        <f ca="1">E179+D180+C181+B182</f>
        <v>0</v>
      </c>
      <c r="F188" s="113">
        <f ca="1">F179+E180+D181+C182+B183</f>
        <v>0</v>
      </c>
      <c r="G188" s="113">
        <f ca="1">G179+F180+E181+D182+C183+B184</f>
        <v>0</v>
      </c>
      <c r="H188" s="113">
        <f ca="1">H179+G180+F181+E182+D183+C184+B185</f>
        <v>0</v>
      </c>
      <c r="I188" s="113">
        <f ca="1">I179+H180+G181+F182+E183+D184+C185+B186</f>
        <v>0</v>
      </c>
      <c r="J188" s="113">
        <f t="shared" ref="J188:P188" ca="1" si="144">J179+I180+H181+G182+F183+E184+D185+C186+B187</f>
        <v>0</v>
      </c>
      <c r="K188" s="113">
        <f t="shared" ca="1" si="144"/>
        <v>0</v>
      </c>
      <c r="L188" s="113">
        <f t="shared" ca="1" si="144"/>
        <v>0</v>
      </c>
      <c r="M188" s="113">
        <f t="shared" ca="1" si="144"/>
        <v>0</v>
      </c>
      <c r="N188" s="113">
        <f t="shared" ca="1" si="144"/>
        <v>0</v>
      </c>
      <c r="O188" s="113">
        <f t="shared" ca="1" si="144"/>
        <v>0</v>
      </c>
      <c r="P188" s="113">
        <f t="shared" ca="1" si="144"/>
        <v>0</v>
      </c>
      <c r="Q188" s="113">
        <f t="shared" ref="Q188" ca="1" si="145">Q179+P180+O181+N182+M183+L184+K185+J186+I187</f>
        <v>0</v>
      </c>
      <c r="R188" s="113">
        <f t="shared" ref="R188" ca="1" si="146">R179+Q180+P181+O182+N183+M184+L185+K186+J187</f>
        <v>0</v>
      </c>
      <c r="S188" s="113">
        <f t="shared" ref="S188" ca="1" si="147">S179+R180+Q181+P182+O183+N184+M185+L186+K187</f>
        <v>0</v>
      </c>
      <c r="T188" s="113">
        <f t="shared" ref="T188" ca="1" si="148">T179+S180+R181+Q182+P183+O184+N185+M186+L187</f>
        <v>0</v>
      </c>
      <c r="U188" s="113">
        <f t="shared" ref="U188" ca="1" si="149">U179+T180+S181+R182+Q183+P184+O185+N186+M187</f>
        <v>0</v>
      </c>
      <c r="W188" s="112" t="s">
        <v>520</v>
      </c>
      <c r="X188" s="113">
        <f ca="1">X179</f>
        <v>0</v>
      </c>
      <c r="Y188" s="113">
        <f ca="1">Y179+X180</f>
        <v>0</v>
      </c>
      <c r="Z188" s="113">
        <f ca="1">Z179+Y180+X181</f>
        <v>0</v>
      </c>
      <c r="AA188" s="113">
        <f ca="1">AA179+Z180+Y181+X182</f>
        <v>0</v>
      </c>
      <c r="AB188" s="113">
        <f ca="1">AB179+AA180+Z181+Y182+X183</f>
        <v>0</v>
      </c>
      <c r="AC188" s="113">
        <f ca="1">AC179+AB180+AA181+Z182+Y183+X184</f>
        <v>0</v>
      </c>
      <c r="AD188" s="113">
        <f ca="1">AD179+AC180+AB181+AA182+Z183+Y184+X185</f>
        <v>0</v>
      </c>
      <c r="AE188" s="113">
        <f ca="1">AE179+AD180+AC181+AB182+AA183+Z184+Y185+X186</f>
        <v>0</v>
      </c>
      <c r="AF188" s="113">
        <f t="shared" ref="AF188:AL188" ca="1" si="150">AF179+AE180+AD181+AC182+AB183+AA184+Z185+Y186+X187</f>
        <v>312.5</v>
      </c>
      <c r="AG188" s="113">
        <f t="shared" ca="1" si="150"/>
        <v>937.5</v>
      </c>
      <c r="AH188" s="113">
        <f t="shared" ca="1" si="150"/>
        <v>1562.5</v>
      </c>
      <c r="AI188" s="113">
        <f t="shared" ca="1" si="150"/>
        <v>2187.5</v>
      </c>
      <c r="AJ188" s="113">
        <f t="shared" ca="1" si="150"/>
        <v>2812.5</v>
      </c>
      <c r="AK188" s="113">
        <f t="shared" ca="1" si="150"/>
        <v>3437.5</v>
      </c>
      <c r="AL188" s="113">
        <f t="shared" ca="1" si="150"/>
        <v>4062.5</v>
      </c>
      <c r="AM188" s="113">
        <f t="shared" ref="AM188" ca="1" si="151">AM179+AL180+AK181+AJ182+AI183+AH184+AG185+AF186+AE187</f>
        <v>4687.5</v>
      </c>
      <c r="AN188" s="113">
        <f t="shared" ref="AN188" ca="1" si="152">AN179+AM180+AL181+AK182+AJ183+AI184+AH185+AG186+AF187</f>
        <v>5625</v>
      </c>
      <c r="AO188" s="113">
        <f t="shared" ref="AO188" ca="1" si="153">AO179+AN180+AM181+AL182+AK183+AJ184+AI185+AH186+AG187</f>
        <v>6875</v>
      </c>
      <c r="AP188" s="113">
        <f t="shared" ref="AP188" ca="1" si="154">AP179+AO180+AN181+AM182+AL183+AK184+AJ185+AI186+AH187</f>
        <v>8125</v>
      </c>
      <c r="AQ188" s="113">
        <f t="shared" ref="AQ188" ca="1" si="155">AQ179+AP180+AO181+AN182+AM183+AL184+AK185+AJ186+AI187</f>
        <v>9375</v>
      </c>
    </row>
    <row r="191" spans="1:43" ht="15" customHeight="1" x14ac:dyDescent="0.45">
      <c r="A191" s="46" t="s">
        <v>174</v>
      </c>
      <c r="B191" s="46" t="str">
        <f>INDEX('Program Inputs'!$B$9:$B$28,MATCH('Prem Earn'!A191,'Program Inputs'!$A$9:$A$28,0))</f>
        <v>Short-tail</v>
      </c>
      <c r="C191" s="46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W191" s="46" t="s">
        <v>174</v>
      </c>
      <c r="X191" s="46" t="str">
        <f>INDEX('Program Inputs'!$B$9:$B$28,MATCH('Prem Earn'!W191,'Program Inputs'!$A$9:$A$28,0))</f>
        <v>Short-tail</v>
      </c>
      <c r="Y191" s="46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</row>
    <row r="192" spans="1:43" ht="15" customHeight="1" x14ac:dyDescent="0.45">
      <c r="A192" s="67" t="s">
        <v>518</v>
      </c>
      <c r="B192" s="6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W192" s="67" t="s">
        <v>519</v>
      </c>
      <c r="X192" s="6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</row>
    <row r="193" spans="1:43" ht="15" customHeight="1" x14ac:dyDescent="0.45">
      <c r="A193" s="67" t="s">
        <v>45</v>
      </c>
      <c r="B193" s="115">
        <f>INDEX('Program Inputs'!$N$8:$N$28,MATCH(A191,'Program Inputs'!$A$8:$A$28,0))</f>
        <v>12</v>
      </c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W193" s="67" t="s">
        <v>45</v>
      </c>
      <c r="X193" s="115">
        <f>INDEX('Program Inputs'!$N$8:$N$28,MATCH(W191,'Program Inputs'!$A$8:$A$28,0))</f>
        <v>12</v>
      </c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</row>
    <row r="194" spans="1:43" ht="15" customHeight="1" x14ac:dyDescent="0.45">
      <c r="A194" s="110" t="s">
        <v>180</v>
      </c>
      <c r="B194" s="3" t="str">
        <f>'Program Qtrly'!D$6</f>
        <v>2026 Q2</v>
      </c>
      <c r="C194" s="3" t="str">
        <f>'Program Qtrly'!E$6</f>
        <v>2026 Q3</v>
      </c>
      <c r="D194" s="3" t="str">
        <f>'Program Qtrly'!F$6</f>
        <v>2026 Q4</v>
      </c>
      <c r="E194" s="3" t="str">
        <f>'Program Qtrly'!G$6</f>
        <v>2027 Q1</v>
      </c>
      <c r="F194" s="3" t="str">
        <f>'Program Qtrly'!H$6</f>
        <v>2027 Q2</v>
      </c>
      <c r="G194" s="3" t="str">
        <f>'Program Qtrly'!I$6</f>
        <v>2027 Q3</v>
      </c>
      <c r="H194" s="3" t="str">
        <f>'Program Qtrly'!J$6</f>
        <v>2027 Q4</v>
      </c>
      <c r="I194" s="3" t="str">
        <f>'Program Qtrly'!K$6</f>
        <v>2028 Q1</v>
      </c>
      <c r="J194" s="3" t="str">
        <f>'Program Qtrly'!L$6</f>
        <v>2028 Q2</v>
      </c>
      <c r="K194" s="3" t="str">
        <f>'Program Qtrly'!M$6</f>
        <v>2028 Q3</v>
      </c>
      <c r="L194" s="3" t="str">
        <f>'Program Qtrly'!N$6</f>
        <v>2028 Q4</v>
      </c>
      <c r="M194" s="3" t="str">
        <f>'Program Qtrly'!O$6</f>
        <v>2029 Q1</v>
      </c>
      <c r="N194" s="3" t="str">
        <f>'Program Qtrly'!P$6</f>
        <v>2029 Q2</v>
      </c>
      <c r="O194" s="3" t="str">
        <f>'Program Qtrly'!Q$6</f>
        <v>2029 Q3</v>
      </c>
      <c r="P194" s="3" t="str">
        <f>'Program Qtrly'!R$6</f>
        <v>2029 Q4</v>
      </c>
      <c r="Q194" s="3" t="str">
        <f>'Program Qtrly'!S$6</f>
        <v>2030 Q1</v>
      </c>
      <c r="R194" s="3" t="str">
        <f>'Program Qtrly'!T$6</f>
        <v>2030 Q2</v>
      </c>
      <c r="S194" s="3" t="str">
        <f>'Program Qtrly'!U$6</f>
        <v>2030 Q3</v>
      </c>
      <c r="T194" s="3" t="str">
        <f>'Program Qtrly'!V$6</f>
        <v>2030 Q4</v>
      </c>
      <c r="U194" s="3" t="str">
        <f>'Program Qtrly'!W$6</f>
        <v>2031 Q1</v>
      </c>
      <c r="W194" s="110" t="s">
        <v>180</v>
      </c>
      <c r="X194" s="3" t="str">
        <f>'Program Qtrly'!D$6</f>
        <v>2026 Q2</v>
      </c>
      <c r="Y194" s="3" t="str">
        <f>'Program Qtrly'!E$6</f>
        <v>2026 Q3</v>
      </c>
      <c r="Z194" s="3" t="str">
        <f>'Program Qtrly'!F$6</f>
        <v>2026 Q4</v>
      </c>
      <c r="AA194" s="3" t="str">
        <f>'Program Qtrly'!G$6</f>
        <v>2027 Q1</v>
      </c>
      <c r="AB194" s="3" t="str">
        <f>'Program Qtrly'!H$6</f>
        <v>2027 Q2</v>
      </c>
      <c r="AC194" s="3" t="str">
        <f>'Program Qtrly'!I$6</f>
        <v>2027 Q3</v>
      </c>
      <c r="AD194" s="3" t="str">
        <f>'Program Qtrly'!J$6</f>
        <v>2027 Q4</v>
      </c>
      <c r="AE194" s="3" t="str">
        <f>'Program Qtrly'!K$6</f>
        <v>2028 Q1</v>
      </c>
      <c r="AF194" s="3" t="str">
        <f>'Program Qtrly'!L$6</f>
        <v>2028 Q2</v>
      </c>
      <c r="AG194" s="3" t="str">
        <f>'Program Qtrly'!M$6</f>
        <v>2028 Q3</v>
      </c>
      <c r="AH194" s="3" t="str">
        <f>'Program Qtrly'!N$6</f>
        <v>2028 Q4</v>
      </c>
      <c r="AI194" s="3" t="str">
        <f>'Program Qtrly'!O$6</f>
        <v>2029 Q1</v>
      </c>
      <c r="AJ194" s="3" t="str">
        <f>'Program Qtrly'!P$6</f>
        <v>2029 Q2</v>
      </c>
      <c r="AK194" s="3" t="str">
        <f>'Program Qtrly'!Q$6</f>
        <v>2029 Q3</v>
      </c>
      <c r="AL194" s="3" t="str">
        <f>'Program Qtrly'!R$6</f>
        <v>2029 Q4</v>
      </c>
      <c r="AM194" s="3" t="str">
        <f>'Program Qtrly'!S$6</f>
        <v>2030 Q1</v>
      </c>
      <c r="AN194" s="3" t="str">
        <f>'Program Qtrly'!T$6</f>
        <v>2030 Q2</v>
      </c>
      <c r="AO194" s="3" t="str">
        <f>'Program Qtrly'!U$6</f>
        <v>2030 Q3</v>
      </c>
      <c r="AP194" s="3" t="str">
        <f>'Program Qtrly'!V$6</f>
        <v>2030 Q4</v>
      </c>
      <c r="AQ194" s="3" t="str">
        <f>'Program Qtrly'!W$6</f>
        <v>2031 Q1</v>
      </c>
    </row>
    <row r="195" spans="1:43" ht="15" customHeight="1" x14ac:dyDescent="0.45">
      <c r="A195" s="63">
        <v>3</v>
      </c>
      <c r="B195" s="116">
        <f ca="1">IFERROR('Program Qtrly'!D$215*OFFSET('Prem Earn'!$A$5,MATCH($B$193,'Prem Earn'!$A$6:$A$12,0),MATCH($A195,'Prem Earn'!$B$5:$J$5,0)),0)</f>
        <v>0</v>
      </c>
      <c r="C195" s="116">
        <f ca="1">IFERROR('Program Qtrly'!E$215*OFFSET('Prem Earn'!$A$5,MATCH($B$193,'Prem Earn'!$A$6:$A$12,0),MATCH($A195,'Prem Earn'!$B$5:$J$5,0)),0)</f>
        <v>0</v>
      </c>
      <c r="D195" s="116">
        <f ca="1">IFERROR('Program Qtrly'!F$215*OFFSET('Prem Earn'!$A$5,MATCH($B$193,'Prem Earn'!$A$6:$A$12,0),MATCH($A195,'Prem Earn'!$B$5:$J$5,0)),0)</f>
        <v>0</v>
      </c>
      <c r="E195" s="116">
        <f ca="1">IFERROR('Program Qtrly'!G$215*OFFSET('Prem Earn'!$A$5,MATCH($B$193,'Prem Earn'!$A$6:$A$12,0),MATCH($A195,'Prem Earn'!$B$5:$J$5,0)),0)</f>
        <v>0</v>
      </c>
      <c r="F195" s="116">
        <f ca="1">IFERROR('Program Qtrly'!H$215*OFFSET('Prem Earn'!$A$5,MATCH($B$193,'Prem Earn'!$A$6:$A$12,0),MATCH($A195,'Prem Earn'!$B$5:$J$5,0)),0)</f>
        <v>62.499999999999986</v>
      </c>
      <c r="G195" s="116">
        <f ca="1">IFERROR('Program Qtrly'!I$215*OFFSET('Prem Earn'!$A$5,MATCH($B$193,'Prem Earn'!$A$6:$A$12,0),MATCH($A195,'Prem Earn'!$B$5:$J$5,0)),0)</f>
        <v>62.499999999999986</v>
      </c>
      <c r="H195" s="116">
        <f ca="1">IFERROR('Program Qtrly'!J$215*OFFSET('Prem Earn'!$A$5,MATCH($B$193,'Prem Earn'!$A$6:$A$12,0),MATCH($A195,'Prem Earn'!$B$5:$J$5,0)),0)</f>
        <v>62.499999999999986</v>
      </c>
      <c r="I195" s="116">
        <f ca="1">IFERROR('Program Qtrly'!K$215*OFFSET('Prem Earn'!$A$5,MATCH($B$193,'Prem Earn'!$A$6:$A$12,0),MATCH($A195,'Prem Earn'!$B$5:$J$5,0)),0)</f>
        <v>62.499999999999986</v>
      </c>
      <c r="J195" s="116">
        <f ca="1">IFERROR('Program Qtrly'!L$215*OFFSET('Prem Earn'!$A$5,MATCH($B$193,'Prem Earn'!$A$6:$A$12,0),MATCH($A195,'Prem Earn'!$B$5:$J$5,0)),0)</f>
        <v>124.99999999999997</v>
      </c>
      <c r="K195" s="116">
        <f ca="1">IFERROR('Program Qtrly'!M$215*OFFSET('Prem Earn'!$A$5,MATCH($B$193,'Prem Earn'!$A$6:$A$12,0),MATCH($A195,'Prem Earn'!$B$5:$J$5,0)),0)</f>
        <v>124.99999999999997</v>
      </c>
      <c r="L195" s="116">
        <f ca="1">IFERROR('Program Qtrly'!N$215*OFFSET('Prem Earn'!$A$5,MATCH($B$193,'Prem Earn'!$A$6:$A$12,0),MATCH($A195,'Prem Earn'!$B$5:$J$5,0)),0)</f>
        <v>124.99999999999997</v>
      </c>
      <c r="M195" s="116">
        <f ca="1">IFERROR('Program Qtrly'!O$215*OFFSET('Prem Earn'!$A$5,MATCH($B$193,'Prem Earn'!$A$6:$A$12,0),MATCH($A195,'Prem Earn'!$B$5:$J$5,0)),0)</f>
        <v>124.99999999999997</v>
      </c>
      <c r="N195" s="116">
        <f ca="1">IFERROR('Program Qtrly'!P$215*OFFSET('Prem Earn'!$A$5,MATCH($B$193,'Prem Earn'!$A$6:$A$12,0),MATCH($A195,'Prem Earn'!$B$5:$J$5,0)),0)</f>
        <v>249.99999999999994</v>
      </c>
      <c r="O195" s="116">
        <f ca="1">IFERROR('Program Qtrly'!Q$215*OFFSET('Prem Earn'!$A$5,MATCH($B$193,'Prem Earn'!$A$6:$A$12,0),MATCH($A195,'Prem Earn'!$B$5:$J$5,0)),0)</f>
        <v>249.99999999999994</v>
      </c>
      <c r="P195" s="116">
        <f ca="1">IFERROR('Program Qtrly'!R$215*OFFSET('Prem Earn'!$A$5,MATCH($B$193,'Prem Earn'!$A$6:$A$12,0),MATCH($A195,'Prem Earn'!$B$5:$J$5,0)),0)</f>
        <v>249.99999999999994</v>
      </c>
      <c r="Q195" s="116">
        <f ca="1">IFERROR('Program Qtrly'!S$215*OFFSET('Prem Earn'!$A$5,MATCH($B$193,'Prem Earn'!$A$6:$A$12,0),MATCH($A195,'Prem Earn'!$B$5:$J$5,0)),0)</f>
        <v>249.99999999999994</v>
      </c>
      <c r="R195" s="116">
        <f ca="1">IFERROR('Program Qtrly'!T$215*OFFSET('Prem Earn'!$A$5,MATCH($B$193,'Prem Earn'!$A$6:$A$12,0),MATCH($A195,'Prem Earn'!$B$5:$J$5,0)),0)</f>
        <v>374.99999999999994</v>
      </c>
      <c r="S195" s="116">
        <f ca="1">IFERROR('Program Qtrly'!U$215*OFFSET('Prem Earn'!$A$5,MATCH($B$193,'Prem Earn'!$A$6:$A$12,0),MATCH($A195,'Prem Earn'!$B$5:$J$5,0)),0)</f>
        <v>374.99999999999994</v>
      </c>
      <c r="T195" s="116">
        <f ca="1">IFERROR('Program Qtrly'!V$215*OFFSET('Prem Earn'!$A$5,MATCH($B$193,'Prem Earn'!$A$6:$A$12,0),MATCH($A195,'Prem Earn'!$B$5:$J$5,0)),0)</f>
        <v>374.99999999999994</v>
      </c>
      <c r="U195" s="116">
        <f ca="1">IFERROR('Program Qtrly'!W$215*OFFSET('Prem Earn'!$A$5,MATCH($B$193,'Prem Earn'!$A$6:$A$12,0),MATCH($A195,'Prem Earn'!$B$5:$J$5,0)),0)</f>
        <v>374.99999999999994</v>
      </c>
      <c r="W195" s="63">
        <v>3</v>
      </c>
      <c r="X195" s="116">
        <f ca="1">IFERROR('Program Qtrly'!D$207*OFFSET('Prem Earn'!$A$5,MATCH($B$193,'Prem Earn'!$A$6:$A$12,0),MATCH($A195,'Prem Earn'!$B$5:$J$5,0)),0)</f>
        <v>0</v>
      </c>
      <c r="Y195" s="116">
        <f ca="1">IFERROR('Program Qtrly'!E$207*OFFSET('Prem Earn'!$A$5,MATCH($B$193,'Prem Earn'!$A$6:$A$12,0),MATCH($A195,'Prem Earn'!$B$5:$J$5,0)),0)</f>
        <v>0</v>
      </c>
      <c r="Z195" s="116">
        <f ca="1">IFERROR('Program Qtrly'!F$207*OFFSET('Prem Earn'!$A$5,MATCH($B$193,'Prem Earn'!$A$6:$A$12,0),MATCH($A195,'Prem Earn'!$B$5:$J$5,0)),0)</f>
        <v>0</v>
      </c>
      <c r="AA195" s="116">
        <f ca="1">IFERROR('Program Qtrly'!G$207*OFFSET('Prem Earn'!$A$5,MATCH($B$193,'Prem Earn'!$A$6:$A$12,0),MATCH($A195,'Prem Earn'!$B$5:$J$5,0)),0)</f>
        <v>0</v>
      </c>
      <c r="AB195" s="116">
        <f ca="1">IFERROR('Program Qtrly'!H$207*OFFSET('Prem Earn'!$A$5,MATCH($B$193,'Prem Earn'!$A$6:$A$12,0),MATCH($A195,'Prem Earn'!$B$5:$J$5,0)),0)</f>
        <v>312.5</v>
      </c>
      <c r="AC195" s="116">
        <f ca="1">IFERROR('Program Qtrly'!I$207*OFFSET('Prem Earn'!$A$5,MATCH($B$193,'Prem Earn'!$A$6:$A$12,0),MATCH($A195,'Prem Earn'!$B$5:$J$5,0)),0)</f>
        <v>312.5</v>
      </c>
      <c r="AD195" s="116">
        <f ca="1">IFERROR('Program Qtrly'!J$207*OFFSET('Prem Earn'!$A$5,MATCH($B$193,'Prem Earn'!$A$6:$A$12,0),MATCH($A195,'Prem Earn'!$B$5:$J$5,0)),0)</f>
        <v>312.5</v>
      </c>
      <c r="AE195" s="116">
        <f ca="1">IFERROR('Program Qtrly'!K$207*OFFSET('Prem Earn'!$A$5,MATCH($B$193,'Prem Earn'!$A$6:$A$12,0),MATCH($A195,'Prem Earn'!$B$5:$J$5,0)),0)</f>
        <v>312.5</v>
      </c>
      <c r="AF195" s="116">
        <f ca="1">IFERROR('Program Qtrly'!L$207*OFFSET('Prem Earn'!$A$5,MATCH($B$193,'Prem Earn'!$A$6:$A$12,0),MATCH($A195,'Prem Earn'!$B$5:$J$5,0)),0)</f>
        <v>625</v>
      </c>
      <c r="AG195" s="116">
        <f ca="1">IFERROR('Program Qtrly'!M$207*OFFSET('Prem Earn'!$A$5,MATCH($B$193,'Prem Earn'!$A$6:$A$12,0),MATCH($A195,'Prem Earn'!$B$5:$J$5,0)),0)</f>
        <v>625</v>
      </c>
      <c r="AH195" s="116">
        <f ca="1">IFERROR('Program Qtrly'!N$207*OFFSET('Prem Earn'!$A$5,MATCH($B$193,'Prem Earn'!$A$6:$A$12,0),MATCH($A195,'Prem Earn'!$B$5:$J$5,0)),0)</f>
        <v>625</v>
      </c>
      <c r="AI195" s="116">
        <f ca="1">IFERROR('Program Qtrly'!O$207*OFFSET('Prem Earn'!$A$5,MATCH($B$193,'Prem Earn'!$A$6:$A$12,0),MATCH($A195,'Prem Earn'!$B$5:$J$5,0)),0)</f>
        <v>625</v>
      </c>
      <c r="AJ195" s="116">
        <f ca="1">IFERROR('Program Qtrly'!P$207*OFFSET('Prem Earn'!$A$5,MATCH($B$193,'Prem Earn'!$A$6:$A$12,0),MATCH($A195,'Prem Earn'!$B$5:$J$5,0)),0)</f>
        <v>1250</v>
      </c>
      <c r="AK195" s="116">
        <f ca="1">IFERROR('Program Qtrly'!Q$207*OFFSET('Prem Earn'!$A$5,MATCH($B$193,'Prem Earn'!$A$6:$A$12,0),MATCH($A195,'Prem Earn'!$B$5:$J$5,0)),0)</f>
        <v>1250</v>
      </c>
      <c r="AL195" s="116">
        <f ca="1">IFERROR('Program Qtrly'!R$207*OFFSET('Prem Earn'!$A$5,MATCH($B$193,'Prem Earn'!$A$6:$A$12,0),MATCH($A195,'Prem Earn'!$B$5:$J$5,0)),0)</f>
        <v>1250</v>
      </c>
      <c r="AM195" s="116">
        <f ca="1">IFERROR('Program Qtrly'!S$207*OFFSET('Prem Earn'!$A$5,MATCH($B$193,'Prem Earn'!$A$6:$A$12,0),MATCH($A195,'Prem Earn'!$B$5:$J$5,0)),0)</f>
        <v>1250</v>
      </c>
      <c r="AN195" s="116">
        <f ca="1">IFERROR('Program Qtrly'!T$207*OFFSET('Prem Earn'!$A$5,MATCH($B$193,'Prem Earn'!$A$6:$A$12,0),MATCH($A195,'Prem Earn'!$B$5:$J$5,0)),0)</f>
        <v>1875</v>
      </c>
      <c r="AO195" s="116">
        <f ca="1">IFERROR('Program Qtrly'!U$207*OFFSET('Prem Earn'!$A$5,MATCH($B$193,'Prem Earn'!$A$6:$A$12,0),MATCH($A195,'Prem Earn'!$B$5:$J$5,0)),0)</f>
        <v>1875</v>
      </c>
      <c r="AP195" s="116">
        <f ca="1">IFERROR('Program Qtrly'!V$207*OFFSET('Prem Earn'!$A$5,MATCH($B$193,'Prem Earn'!$A$6:$A$12,0),MATCH($A195,'Prem Earn'!$B$5:$J$5,0)),0)</f>
        <v>1875</v>
      </c>
      <c r="AQ195" s="116">
        <f ca="1">IFERROR('Program Qtrly'!W$207*OFFSET('Prem Earn'!$A$5,MATCH($B$193,'Prem Earn'!$A$6:$A$12,0),MATCH($A195,'Prem Earn'!$B$5:$J$5,0)),0)</f>
        <v>1875</v>
      </c>
    </row>
    <row r="196" spans="1:43" ht="15" customHeight="1" x14ac:dyDescent="0.45">
      <c r="A196" s="63">
        <f t="shared" ref="A196:A203" si="156">A195+3</f>
        <v>6</v>
      </c>
      <c r="B196" s="116">
        <f ca="1">IFERROR('Program Qtrly'!D$215*OFFSET('Prem Earn'!$A$5,MATCH($B$193,'Prem Earn'!$A$6:$A$12,0),MATCH($A196,'Prem Earn'!$B$5:$J$5,0)),0)</f>
        <v>0</v>
      </c>
      <c r="C196" s="116">
        <f ca="1">IFERROR('Program Qtrly'!E$215*OFFSET('Prem Earn'!$A$5,MATCH($B$193,'Prem Earn'!$A$6:$A$12,0),MATCH($A196,'Prem Earn'!$B$5:$J$5,0)),0)</f>
        <v>0</v>
      </c>
      <c r="D196" s="116">
        <f ca="1">IFERROR('Program Qtrly'!F$215*OFFSET('Prem Earn'!$A$5,MATCH($B$193,'Prem Earn'!$A$6:$A$12,0),MATCH($A196,'Prem Earn'!$B$5:$J$5,0)),0)</f>
        <v>0</v>
      </c>
      <c r="E196" s="116">
        <f ca="1">IFERROR('Program Qtrly'!G$215*OFFSET('Prem Earn'!$A$5,MATCH($B$193,'Prem Earn'!$A$6:$A$12,0),MATCH($A196,'Prem Earn'!$B$5:$J$5,0)),0)</f>
        <v>0</v>
      </c>
      <c r="F196" s="116">
        <f ca="1">IFERROR('Program Qtrly'!H$215*OFFSET('Prem Earn'!$A$5,MATCH($B$193,'Prem Earn'!$A$6:$A$12,0),MATCH($A196,'Prem Earn'!$B$5:$J$5,0)),0)</f>
        <v>124.99999999999997</v>
      </c>
      <c r="G196" s="116">
        <f ca="1">IFERROR('Program Qtrly'!I$215*OFFSET('Prem Earn'!$A$5,MATCH($B$193,'Prem Earn'!$A$6:$A$12,0),MATCH($A196,'Prem Earn'!$B$5:$J$5,0)),0)</f>
        <v>124.99999999999997</v>
      </c>
      <c r="H196" s="116">
        <f ca="1">IFERROR('Program Qtrly'!J$215*OFFSET('Prem Earn'!$A$5,MATCH($B$193,'Prem Earn'!$A$6:$A$12,0),MATCH($A196,'Prem Earn'!$B$5:$J$5,0)),0)</f>
        <v>124.99999999999997</v>
      </c>
      <c r="I196" s="116">
        <f ca="1">IFERROR('Program Qtrly'!K$215*OFFSET('Prem Earn'!$A$5,MATCH($B$193,'Prem Earn'!$A$6:$A$12,0),MATCH($A196,'Prem Earn'!$B$5:$J$5,0)),0)</f>
        <v>124.99999999999997</v>
      </c>
      <c r="J196" s="116">
        <f ca="1">IFERROR('Program Qtrly'!L$215*OFFSET('Prem Earn'!$A$5,MATCH($B$193,'Prem Earn'!$A$6:$A$12,0),MATCH($A196,'Prem Earn'!$B$5:$J$5,0)),0)</f>
        <v>249.99999999999994</v>
      </c>
      <c r="K196" s="116">
        <f ca="1">IFERROR('Program Qtrly'!M$215*OFFSET('Prem Earn'!$A$5,MATCH($B$193,'Prem Earn'!$A$6:$A$12,0),MATCH($A196,'Prem Earn'!$B$5:$J$5,0)),0)</f>
        <v>249.99999999999994</v>
      </c>
      <c r="L196" s="116">
        <f ca="1">IFERROR('Program Qtrly'!N$215*OFFSET('Prem Earn'!$A$5,MATCH($B$193,'Prem Earn'!$A$6:$A$12,0),MATCH($A196,'Prem Earn'!$B$5:$J$5,0)),0)</f>
        <v>249.99999999999994</v>
      </c>
      <c r="M196" s="116">
        <f ca="1">IFERROR('Program Qtrly'!O$215*OFFSET('Prem Earn'!$A$5,MATCH($B$193,'Prem Earn'!$A$6:$A$12,0),MATCH($A196,'Prem Earn'!$B$5:$J$5,0)),0)</f>
        <v>249.99999999999994</v>
      </c>
      <c r="N196" s="116">
        <f ca="1">IFERROR('Program Qtrly'!P$215*OFFSET('Prem Earn'!$A$5,MATCH($B$193,'Prem Earn'!$A$6:$A$12,0),MATCH($A196,'Prem Earn'!$B$5:$J$5,0)),0)</f>
        <v>499.99999999999989</v>
      </c>
      <c r="O196" s="116">
        <f ca="1">IFERROR('Program Qtrly'!Q$215*OFFSET('Prem Earn'!$A$5,MATCH($B$193,'Prem Earn'!$A$6:$A$12,0),MATCH($A196,'Prem Earn'!$B$5:$J$5,0)),0)</f>
        <v>499.99999999999989</v>
      </c>
      <c r="P196" s="116">
        <f ca="1">IFERROR('Program Qtrly'!R$215*OFFSET('Prem Earn'!$A$5,MATCH($B$193,'Prem Earn'!$A$6:$A$12,0),MATCH($A196,'Prem Earn'!$B$5:$J$5,0)),0)</f>
        <v>499.99999999999989</v>
      </c>
      <c r="Q196" s="116">
        <f ca="1">IFERROR('Program Qtrly'!S$215*OFFSET('Prem Earn'!$A$5,MATCH($B$193,'Prem Earn'!$A$6:$A$12,0),MATCH($A196,'Prem Earn'!$B$5:$J$5,0)),0)</f>
        <v>499.99999999999989</v>
      </c>
      <c r="R196" s="116">
        <f ca="1">IFERROR('Program Qtrly'!T$215*OFFSET('Prem Earn'!$A$5,MATCH($B$193,'Prem Earn'!$A$6:$A$12,0),MATCH($A196,'Prem Earn'!$B$5:$J$5,0)),0)</f>
        <v>749.99999999999989</v>
      </c>
      <c r="S196" s="116">
        <f ca="1">IFERROR('Program Qtrly'!U$215*OFFSET('Prem Earn'!$A$5,MATCH($B$193,'Prem Earn'!$A$6:$A$12,0),MATCH($A196,'Prem Earn'!$B$5:$J$5,0)),0)</f>
        <v>749.99999999999989</v>
      </c>
      <c r="T196" s="116">
        <f ca="1">IFERROR('Program Qtrly'!V$215*OFFSET('Prem Earn'!$A$5,MATCH($B$193,'Prem Earn'!$A$6:$A$12,0),MATCH($A196,'Prem Earn'!$B$5:$J$5,0)),0)</f>
        <v>749.99999999999989</v>
      </c>
      <c r="U196" s="116">
        <f ca="1">IFERROR('Program Qtrly'!W$215*OFFSET('Prem Earn'!$A$5,MATCH($B$193,'Prem Earn'!$A$6:$A$12,0),MATCH($A196,'Prem Earn'!$B$5:$J$5,0)),0)</f>
        <v>749.99999999999989</v>
      </c>
      <c r="W196" s="63">
        <f t="shared" ref="W196:W203" si="157">W195+3</f>
        <v>6</v>
      </c>
      <c r="X196" s="116">
        <f ca="1">IFERROR('Program Qtrly'!D$207*OFFSET('Prem Earn'!$A$5,MATCH($B$193,'Prem Earn'!$A$6:$A$12,0),MATCH($A196,'Prem Earn'!$B$5:$J$5,0)),0)</f>
        <v>0</v>
      </c>
      <c r="Y196" s="116">
        <f ca="1">IFERROR('Program Qtrly'!E$207*OFFSET('Prem Earn'!$A$5,MATCH($B$193,'Prem Earn'!$A$6:$A$12,0),MATCH($A196,'Prem Earn'!$B$5:$J$5,0)),0)</f>
        <v>0</v>
      </c>
      <c r="Z196" s="116">
        <f ca="1">IFERROR('Program Qtrly'!F$207*OFFSET('Prem Earn'!$A$5,MATCH($B$193,'Prem Earn'!$A$6:$A$12,0),MATCH($A196,'Prem Earn'!$B$5:$J$5,0)),0)</f>
        <v>0</v>
      </c>
      <c r="AA196" s="116">
        <f ca="1">IFERROR('Program Qtrly'!G$207*OFFSET('Prem Earn'!$A$5,MATCH($B$193,'Prem Earn'!$A$6:$A$12,0),MATCH($A196,'Prem Earn'!$B$5:$J$5,0)),0)</f>
        <v>0</v>
      </c>
      <c r="AB196" s="116">
        <f ca="1">IFERROR('Program Qtrly'!H$207*OFFSET('Prem Earn'!$A$5,MATCH($B$193,'Prem Earn'!$A$6:$A$12,0),MATCH($A196,'Prem Earn'!$B$5:$J$5,0)),0)</f>
        <v>625</v>
      </c>
      <c r="AC196" s="116">
        <f ca="1">IFERROR('Program Qtrly'!I$207*OFFSET('Prem Earn'!$A$5,MATCH($B$193,'Prem Earn'!$A$6:$A$12,0),MATCH($A196,'Prem Earn'!$B$5:$J$5,0)),0)</f>
        <v>625</v>
      </c>
      <c r="AD196" s="116">
        <f ca="1">IFERROR('Program Qtrly'!J$207*OFFSET('Prem Earn'!$A$5,MATCH($B$193,'Prem Earn'!$A$6:$A$12,0),MATCH($A196,'Prem Earn'!$B$5:$J$5,0)),0)</f>
        <v>625</v>
      </c>
      <c r="AE196" s="116">
        <f ca="1">IFERROR('Program Qtrly'!K$207*OFFSET('Prem Earn'!$A$5,MATCH($B$193,'Prem Earn'!$A$6:$A$12,0),MATCH($A196,'Prem Earn'!$B$5:$J$5,0)),0)</f>
        <v>625</v>
      </c>
      <c r="AF196" s="116">
        <f ca="1">IFERROR('Program Qtrly'!L$207*OFFSET('Prem Earn'!$A$5,MATCH($B$193,'Prem Earn'!$A$6:$A$12,0),MATCH($A196,'Prem Earn'!$B$5:$J$5,0)),0)</f>
        <v>1250</v>
      </c>
      <c r="AG196" s="116">
        <f ca="1">IFERROR('Program Qtrly'!M$207*OFFSET('Prem Earn'!$A$5,MATCH($B$193,'Prem Earn'!$A$6:$A$12,0),MATCH($A196,'Prem Earn'!$B$5:$J$5,0)),0)</f>
        <v>1250</v>
      </c>
      <c r="AH196" s="116">
        <f ca="1">IFERROR('Program Qtrly'!N$207*OFFSET('Prem Earn'!$A$5,MATCH($B$193,'Prem Earn'!$A$6:$A$12,0),MATCH($A196,'Prem Earn'!$B$5:$J$5,0)),0)</f>
        <v>1250</v>
      </c>
      <c r="AI196" s="116">
        <f ca="1">IFERROR('Program Qtrly'!O$207*OFFSET('Prem Earn'!$A$5,MATCH($B$193,'Prem Earn'!$A$6:$A$12,0),MATCH($A196,'Prem Earn'!$B$5:$J$5,0)),0)</f>
        <v>1250</v>
      </c>
      <c r="AJ196" s="116">
        <f ca="1">IFERROR('Program Qtrly'!P$207*OFFSET('Prem Earn'!$A$5,MATCH($B$193,'Prem Earn'!$A$6:$A$12,0),MATCH($A196,'Prem Earn'!$B$5:$J$5,0)),0)</f>
        <v>2500</v>
      </c>
      <c r="AK196" s="116">
        <f ca="1">IFERROR('Program Qtrly'!Q$207*OFFSET('Prem Earn'!$A$5,MATCH($B$193,'Prem Earn'!$A$6:$A$12,0),MATCH($A196,'Prem Earn'!$B$5:$J$5,0)),0)</f>
        <v>2500</v>
      </c>
      <c r="AL196" s="116">
        <f ca="1">IFERROR('Program Qtrly'!R$207*OFFSET('Prem Earn'!$A$5,MATCH($B$193,'Prem Earn'!$A$6:$A$12,0),MATCH($A196,'Prem Earn'!$B$5:$J$5,0)),0)</f>
        <v>2500</v>
      </c>
      <c r="AM196" s="116">
        <f ca="1">IFERROR('Program Qtrly'!S$207*OFFSET('Prem Earn'!$A$5,MATCH($B$193,'Prem Earn'!$A$6:$A$12,0),MATCH($A196,'Prem Earn'!$B$5:$J$5,0)),0)</f>
        <v>2500</v>
      </c>
      <c r="AN196" s="116">
        <f ca="1">IFERROR('Program Qtrly'!T$207*OFFSET('Prem Earn'!$A$5,MATCH($B$193,'Prem Earn'!$A$6:$A$12,0),MATCH($A196,'Prem Earn'!$B$5:$J$5,0)),0)</f>
        <v>3750</v>
      </c>
      <c r="AO196" s="116">
        <f ca="1">IFERROR('Program Qtrly'!U$207*OFFSET('Prem Earn'!$A$5,MATCH($B$193,'Prem Earn'!$A$6:$A$12,0),MATCH($A196,'Prem Earn'!$B$5:$J$5,0)),0)</f>
        <v>3750</v>
      </c>
      <c r="AP196" s="116">
        <f ca="1">IFERROR('Program Qtrly'!V$207*OFFSET('Prem Earn'!$A$5,MATCH($B$193,'Prem Earn'!$A$6:$A$12,0),MATCH($A196,'Prem Earn'!$B$5:$J$5,0)),0)</f>
        <v>3750</v>
      </c>
      <c r="AQ196" s="116">
        <f ca="1">IFERROR('Program Qtrly'!W$207*OFFSET('Prem Earn'!$A$5,MATCH($B$193,'Prem Earn'!$A$6:$A$12,0),MATCH($A196,'Prem Earn'!$B$5:$J$5,0)),0)</f>
        <v>3750</v>
      </c>
    </row>
    <row r="197" spans="1:43" ht="15" customHeight="1" x14ac:dyDescent="0.45">
      <c r="A197" s="63">
        <f t="shared" si="156"/>
        <v>9</v>
      </c>
      <c r="B197" s="116">
        <f ca="1">IFERROR('Program Qtrly'!D$215*OFFSET('Prem Earn'!$A$5,MATCH($B$193,'Prem Earn'!$A$6:$A$12,0),MATCH($A197,'Prem Earn'!$B$5:$J$5,0)),0)</f>
        <v>0</v>
      </c>
      <c r="C197" s="116">
        <f ca="1">IFERROR('Program Qtrly'!E$215*OFFSET('Prem Earn'!$A$5,MATCH($B$193,'Prem Earn'!$A$6:$A$12,0),MATCH($A197,'Prem Earn'!$B$5:$J$5,0)),0)</f>
        <v>0</v>
      </c>
      <c r="D197" s="116">
        <f ca="1">IFERROR('Program Qtrly'!F$215*OFFSET('Prem Earn'!$A$5,MATCH($B$193,'Prem Earn'!$A$6:$A$12,0),MATCH($A197,'Prem Earn'!$B$5:$J$5,0)),0)</f>
        <v>0</v>
      </c>
      <c r="E197" s="116">
        <f ca="1">IFERROR('Program Qtrly'!G$215*OFFSET('Prem Earn'!$A$5,MATCH($B$193,'Prem Earn'!$A$6:$A$12,0),MATCH($A197,'Prem Earn'!$B$5:$J$5,0)),0)</f>
        <v>0</v>
      </c>
      <c r="F197" s="116">
        <f ca="1">IFERROR('Program Qtrly'!H$215*OFFSET('Prem Earn'!$A$5,MATCH($B$193,'Prem Earn'!$A$6:$A$12,0),MATCH($A197,'Prem Earn'!$B$5:$J$5,0)),0)</f>
        <v>124.99999999999997</v>
      </c>
      <c r="G197" s="116">
        <f ca="1">IFERROR('Program Qtrly'!I$215*OFFSET('Prem Earn'!$A$5,MATCH($B$193,'Prem Earn'!$A$6:$A$12,0),MATCH($A197,'Prem Earn'!$B$5:$J$5,0)),0)</f>
        <v>124.99999999999997</v>
      </c>
      <c r="H197" s="116">
        <f ca="1">IFERROR('Program Qtrly'!J$215*OFFSET('Prem Earn'!$A$5,MATCH($B$193,'Prem Earn'!$A$6:$A$12,0),MATCH($A197,'Prem Earn'!$B$5:$J$5,0)),0)</f>
        <v>124.99999999999997</v>
      </c>
      <c r="I197" s="116">
        <f ca="1">IFERROR('Program Qtrly'!K$215*OFFSET('Prem Earn'!$A$5,MATCH($B$193,'Prem Earn'!$A$6:$A$12,0),MATCH($A197,'Prem Earn'!$B$5:$J$5,0)),0)</f>
        <v>124.99999999999997</v>
      </c>
      <c r="J197" s="116">
        <f ca="1">IFERROR('Program Qtrly'!L$215*OFFSET('Prem Earn'!$A$5,MATCH($B$193,'Prem Earn'!$A$6:$A$12,0),MATCH($A197,'Prem Earn'!$B$5:$J$5,0)),0)</f>
        <v>249.99999999999994</v>
      </c>
      <c r="K197" s="116">
        <f ca="1">IFERROR('Program Qtrly'!M$215*OFFSET('Prem Earn'!$A$5,MATCH($B$193,'Prem Earn'!$A$6:$A$12,0),MATCH($A197,'Prem Earn'!$B$5:$J$5,0)),0)</f>
        <v>249.99999999999994</v>
      </c>
      <c r="L197" s="116">
        <f ca="1">IFERROR('Program Qtrly'!N$215*OFFSET('Prem Earn'!$A$5,MATCH($B$193,'Prem Earn'!$A$6:$A$12,0),MATCH($A197,'Prem Earn'!$B$5:$J$5,0)),0)</f>
        <v>249.99999999999994</v>
      </c>
      <c r="M197" s="116">
        <f ca="1">IFERROR('Program Qtrly'!O$215*OFFSET('Prem Earn'!$A$5,MATCH($B$193,'Prem Earn'!$A$6:$A$12,0),MATCH($A197,'Prem Earn'!$B$5:$J$5,0)),0)</f>
        <v>249.99999999999994</v>
      </c>
      <c r="N197" s="116">
        <f ca="1">IFERROR('Program Qtrly'!P$215*OFFSET('Prem Earn'!$A$5,MATCH($B$193,'Prem Earn'!$A$6:$A$12,0),MATCH($A197,'Prem Earn'!$B$5:$J$5,0)),0)</f>
        <v>499.99999999999989</v>
      </c>
      <c r="O197" s="116">
        <f ca="1">IFERROR('Program Qtrly'!Q$215*OFFSET('Prem Earn'!$A$5,MATCH($B$193,'Prem Earn'!$A$6:$A$12,0),MATCH($A197,'Prem Earn'!$B$5:$J$5,0)),0)</f>
        <v>499.99999999999989</v>
      </c>
      <c r="P197" s="116">
        <f ca="1">IFERROR('Program Qtrly'!R$215*OFFSET('Prem Earn'!$A$5,MATCH($B$193,'Prem Earn'!$A$6:$A$12,0),MATCH($A197,'Prem Earn'!$B$5:$J$5,0)),0)</f>
        <v>499.99999999999989</v>
      </c>
      <c r="Q197" s="116">
        <f ca="1">IFERROR('Program Qtrly'!S$215*OFFSET('Prem Earn'!$A$5,MATCH($B$193,'Prem Earn'!$A$6:$A$12,0),MATCH($A197,'Prem Earn'!$B$5:$J$5,0)),0)</f>
        <v>499.99999999999989</v>
      </c>
      <c r="R197" s="116">
        <f ca="1">IFERROR('Program Qtrly'!T$215*OFFSET('Prem Earn'!$A$5,MATCH($B$193,'Prem Earn'!$A$6:$A$12,0),MATCH($A197,'Prem Earn'!$B$5:$J$5,0)),0)</f>
        <v>749.99999999999989</v>
      </c>
      <c r="S197" s="116">
        <f ca="1">IFERROR('Program Qtrly'!U$215*OFFSET('Prem Earn'!$A$5,MATCH($B$193,'Prem Earn'!$A$6:$A$12,0),MATCH($A197,'Prem Earn'!$B$5:$J$5,0)),0)</f>
        <v>749.99999999999989</v>
      </c>
      <c r="T197" s="116">
        <f ca="1">IFERROR('Program Qtrly'!V$215*OFFSET('Prem Earn'!$A$5,MATCH($B$193,'Prem Earn'!$A$6:$A$12,0),MATCH($A197,'Prem Earn'!$B$5:$J$5,0)),0)</f>
        <v>749.99999999999989</v>
      </c>
      <c r="U197" s="116">
        <f ca="1">IFERROR('Program Qtrly'!W$215*OFFSET('Prem Earn'!$A$5,MATCH($B$193,'Prem Earn'!$A$6:$A$12,0),MATCH($A197,'Prem Earn'!$B$5:$J$5,0)),0)</f>
        <v>749.99999999999989</v>
      </c>
      <c r="W197" s="63">
        <f t="shared" si="157"/>
        <v>9</v>
      </c>
      <c r="X197" s="116">
        <f ca="1">IFERROR('Program Qtrly'!D$207*OFFSET('Prem Earn'!$A$5,MATCH($B$193,'Prem Earn'!$A$6:$A$12,0),MATCH($A197,'Prem Earn'!$B$5:$J$5,0)),0)</f>
        <v>0</v>
      </c>
      <c r="Y197" s="116">
        <f ca="1">IFERROR('Program Qtrly'!E$207*OFFSET('Prem Earn'!$A$5,MATCH($B$193,'Prem Earn'!$A$6:$A$12,0),MATCH($A197,'Prem Earn'!$B$5:$J$5,0)),0)</f>
        <v>0</v>
      </c>
      <c r="Z197" s="116">
        <f ca="1">IFERROR('Program Qtrly'!F$207*OFFSET('Prem Earn'!$A$5,MATCH($B$193,'Prem Earn'!$A$6:$A$12,0),MATCH($A197,'Prem Earn'!$B$5:$J$5,0)),0)</f>
        <v>0</v>
      </c>
      <c r="AA197" s="116">
        <f ca="1">IFERROR('Program Qtrly'!G$207*OFFSET('Prem Earn'!$A$5,MATCH($B$193,'Prem Earn'!$A$6:$A$12,0),MATCH($A197,'Prem Earn'!$B$5:$J$5,0)),0)</f>
        <v>0</v>
      </c>
      <c r="AB197" s="116">
        <f ca="1">IFERROR('Program Qtrly'!H$207*OFFSET('Prem Earn'!$A$5,MATCH($B$193,'Prem Earn'!$A$6:$A$12,0),MATCH($A197,'Prem Earn'!$B$5:$J$5,0)),0)</f>
        <v>625</v>
      </c>
      <c r="AC197" s="116">
        <f ca="1">IFERROR('Program Qtrly'!I$207*OFFSET('Prem Earn'!$A$5,MATCH($B$193,'Prem Earn'!$A$6:$A$12,0),MATCH($A197,'Prem Earn'!$B$5:$J$5,0)),0)</f>
        <v>625</v>
      </c>
      <c r="AD197" s="116">
        <f ca="1">IFERROR('Program Qtrly'!J$207*OFFSET('Prem Earn'!$A$5,MATCH($B$193,'Prem Earn'!$A$6:$A$12,0),MATCH($A197,'Prem Earn'!$B$5:$J$5,0)),0)</f>
        <v>625</v>
      </c>
      <c r="AE197" s="116">
        <f ca="1">IFERROR('Program Qtrly'!K$207*OFFSET('Prem Earn'!$A$5,MATCH($B$193,'Prem Earn'!$A$6:$A$12,0),MATCH($A197,'Prem Earn'!$B$5:$J$5,0)),0)</f>
        <v>625</v>
      </c>
      <c r="AF197" s="116">
        <f ca="1">IFERROR('Program Qtrly'!L$207*OFFSET('Prem Earn'!$A$5,MATCH($B$193,'Prem Earn'!$A$6:$A$12,0),MATCH($A197,'Prem Earn'!$B$5:$J$5,0)),0)</f>
        <v>1250</v>
      </c>
      <c r="AG197" s="116">
        <f ca="1">IFERROR('Program Qtrly'!M$207*OFFSET('Prem Earn'!$A$5,MATCH($B$193,'Prem Earn'!$A$6:$A$12,0),MATCH($A197,'Prem Earn'!$B$5:$J$5,0)),0)</f>
        <v>1250</v>
      </c>
      <c r="AH197" s="116">
        <f ca="1">IFERROR('Program Qtrly'!N$207*OFFSET('Prem Earn'!$A$5,MATCH($B$193,'Prem Earn'!$A$6:$A$12,0),MATCH($A197,'Prem Earn'!$B$5:$J$5,0)),0)</f>
        <v>1250</v>
      </c>
      <c r="AI197" s="116">
        <f ca="1">IFERROR('Program Qtrly'!O$207*OFFSET('Prem Earn'!$A$5,MATCH($B$193,'Prem Earn'!$A$6:$A$12,0),MATCH($A197,'Prem Earn'!$B$5:$J$5,0)),0)</f>
        <v>1250</v>
      </c>
      <c r="AJ197" s="116">
        <f ca="1">IFERROR('Program Qtrly'!P$207*OFFSET('Prem Earn'!$A$5,MATCH($B$193,'Prem Earn'!$A$6:$A$12,0),MATCH($A197,'Prem Earn'!$B$5:$J$5,0)),0)</f>
        <v>2500</v>
      </c>
      <c r="AK197" s="116">
        <f ca="1">IFERROR('Program Qtrly'!Q$207*OFFSET('Prem Earn'!$A$5,MATCH($B$193,'Prem Earn'!$A$6:$A$12,0),MATCH($A197,'Prem Earn'!$B$5:$J$5,0)),0)</f>
        <v>2500</v>
      </c>
      <c r="AL197" s="116">
        <f ca="1">IFERROR('Program Qtrly'!R$207*OFFSET('Prem Earn'!$A$5,MATCH($B$193,'Prem Earn'!$A$6:$A$12,0),MATCH($A197,'Prem Earn'!$B$5:$J$5,0)),0)</f>
        <v>2500</v>
      </c>
      <c r="AM197" s="116">
        <f ca="1">IFERROR('Program Qtrly'!S$207*OFFSET('Prem Earn'!$A$5,MATCH($B$193,'Prem Earn'!$A$6:$A$12,0),MATCH($A197,'Prem Earn'!$B$5:$J$5,0)),0)</f>
        <v>2500</v>
      </c>
      <c r="AN197" s="116">
        <f ca="1">IFERROR('Program Qtrly'!T$207*OFFSET('Prem Earn'!$A$5,MATCH($B$193,'Prem Earn'!$A$6:$A$12,0),MATCH($A197,'Prem Earn'!$B$5:$J$5,0)),0)</f>
        <v>3750</v>
      </c>
      <c r="AO197" s="116">
        <f ca="1">IFERROR('Program Qtrly'!U$207*OFFSET('Prem Earn'!$A$5,MATCH($B$193,'Prem Earn'!$A$6:$A$12,0),MATCH($A197,'Prem Earn'!$B$5:$J$5,0)),0)</f>
        <v>3750</v>
      </c>
      <c r="AP197" s="116">
        <f ca="1">IFERROR('Program Qtrly'!V$207*OFFSET('Prem Earn'!$A$5,MATCH($B$193,'Prem Earn'!$A$6:$A$12,0),MATCH($A197,'Prem Earn'!$B$5:$J$5,0)),0)</f>
        <v>3750</v>
      </c>
      <c r="AQ197" s="116">
        <f ca="1">IFERROR('Program Qtrly'!W$207*OFFSET('Prem Earn'!$A$5,MATCH($B$193,'Prem Earn'!$A$6:$A$12,0),MATCH($A197,'Prem Earn'!$B$5:$J$5,0)),0)</f>
        <v>3750</v>
      </c>
    </row>
    <row r="198" spans="1:43" ht="15" customHeight="1" x14ac:dyDescent="0.45">
      <c r="A198" s="63">
        <f t="shared" si="156"/>
        <v>12</v>
      </c>
      <c r="B198" s="116">
        <f ca="1">IFERROR('Program Qtrly'!D$215*OFFSET('Prem Earn'!$A$5,MATCH($B$193,'Prem Earn'!$A$6:$A$12,0),MATCH($A198,'Prem Earn'!$B$5:$J$5,0)),0)</f>
        <v>0</v>
      </c>
      <c r="C198" s="116">
        <f ca="1">IFERROR('Program Qtrly'!E$215*OFFSET('Prem Earn'!$A$5,MATCH($B$193,'Prem Earn'!$A$6:$A$12,0),MATCH($A198,'Prem Earn'!$B$5:$J$5,0)),0)</f>
        <v>0</v>
      </c>
      <c r="D198" s="116">
        <f ca="1">IFERROR('Program Qtrly'!F$215*OFFSET('Prem Earn'!$A$5,MATCH($B$193,'Prem Earn'!$A$6:$A$12,0),MATCH($A198,'Prem Earn'!$B$5:$J$5,0)),0)</f>
        <v>0</v>
      </c>
      <c r="E198" s="116">
        <f ca="1">IFERROR('Program Qtrly'!G$215*OFFSET('Prem Earn'!$A$5,MATCH($B$193,'Prem Earn'!$A$6:$A$12,0),MATCH($A198,'Prem Earn'!$B$5:$J$5,0)),0)</f>
        <v>0</v>
      </c>
      <c r="F198" s="116">
        <f ca="1">IFERROR('Program Qtrly'!H$215*OFFSET('Prem Earn'!$A$5,MATCH($B$193,'Prem Earn'!$A$6:$A$12,0),MATCH($A198,'Prem Earn'!$B$5:$J$5,0)),0)</f>
        <v>124.99999999999997</v>
      </c>
      <c r="G198" s="116">
        <f ca="1">IFERROR('Program Qtrly'!I$215*OFFSET('Prem Earn'!$A$5,MATCH($B$193,'Prem Earn'!$A$6:$A$12,0),MATCH($A198,'Prem Earn'!$B$5:$J$5,0)),0)</f>
        <v>124.99999999999997</v>
      </c>
      <c r="H198" s="116">
        <f ca="1">IFERROR('Program Qtrly'!J$215*OFFSET('Prem Earn'!$A$5,MATCH($B$193,'Prem Earn'!$A$6:$A$12,0),MATCH($A198,'Prem Earn'!$B$5:$J$5,0)),0)</f>
        <v>124.99999999999997</v>
      </c>
      <c r="I198" s="116">
        <f ca="1">IFERROR('Program Qtrly'!K$215*OFFSET('Prem Earn'!$A$5,MATCH($B$193,'Prem Earn'!$A$6:$A$12,0),MATCH($A198,'Prem Earn'!$B$5:$J$5,0)),0)</f>
        <v>124.99999999999997</v>
      </c>
      <c r="J198" s="116">
        <f ca="1">IFERROR('Program Qtrly'!L$215*OFFSET('Prem Earn'!$A$5,MATCH($B$193,'Prem Earn'!$A$6:$A$12,0),MATCH($A198,'Prem Earn'!$B$5:$J$5,0)),0)</f>
        <v>249.99999999999994</v>
      </c>
      <c r="K198" s="116">
        <f ca="1">IFERROR('Program Qtrly'!M$215*OFFSET('Prem Earn'!$A$5,MATCH($B$193,'Prem Earn'!$A$6:$A$12,0),MATCH($A198,'Prem Earn'!$B$5:$J$5,0)),0)</f>
        <v>249.99999999999994</v>
      </c>
      <c r="L198" s="116">
        <f ca="1">IFERROR('Program Qtrly'!N$215*OFFSET('Prem Earn'!$A$5,MATCH($B$193,'Prem Earn'!$A$6:$A$12,0),MATCH($A198,'Prem Earn'!$B$5:$J$5,0)),0)</f>
        <v>249.99999999999994</v>
      </c>
      <c r="M198" s="116">
        <f ca="1">IFERROR('Program Qtrly'!O$215*OFFSET('Prem Earn'!$A$5,MATCH($B$193,'Prem Earn'!$A$6:$A$12,0),MATCH($A198,'Prem Earn'!$B$5:$J$5,0)),0)</f>
        <v>249.99999999999994</v>
      </c>
      <c r="N198" s="116">
        <f ca="1">IFERROR('Program Qtrly'!P$215*OFFSET('Prem Earn'!$A$5,MATCH($B$193,'Prem Earn'!$A$6:$A$12,0),MATCH($A198,'Prem Earn'!$B$5:$J$5,0)),0)</f>
        <v>499.99999999999989</v>
      </c>
      <c r="O198" s="116">
        <f ca="1">IFERROR('Program Qtrly'!Q$215*OFFSET('Prem Earn'!$A$5,MATCH($B$193,'Prem Earn'!$A$6:$A$12,0),MATCH($A198,'Prem Earn'!$B$5:$J$5,0)),0)</f>
        <v>499.99999999999989</v>
      </c>
      <c r="P198" s="116">
        <f ca="1">IFERROR('Program Qtrly'!R$215*OFFSET('Prem Earn'!$A$5,MATCH($B$193,'Prem Earn'!$A$6:$A$12,0),MATCH($A198,'Prem Earn'!$B$5:$J$5,0)),0)</f>
        <v>499.99999999999989</v>
      </c>
      <c r="Q198" s="116">
        <f ca="1">IFERROR('Program Qtrly'!S$215*OFFSET('Prem Earn'!$A$5,MATCH($B$193,'Prem Earn'!$A$6:$A$12,0),MATCH($A198,'Prem Earn'!$B$5:$J$5,0)),0)</f>
        <v>499.99999999999989</v>
      </c>
      <c r="R198" s="116">
        <f ca="1">IFERROR('Program Qtrly'!T$215*OFFSET('Prem Earn'!$A$5,MATCH($B$193,'Prem Earn'!$A$6:$A$12,0),MATCH($A198,'Prem Earn'!$B$5:$J$5,0)),0)</f>
        <v>749.99999999999989</v>
      </c>
      <c r="S198" s="116">
        <f ca="1">IFERROR('Program Qtrly'!U$215*OFFSET('Prem Earn'!$A$5,MATCH($B$193,'Prem Earn'!$A$6:$A$12,0),MATCH($A198,'Prem Earn'!$B$5:$J$5,0)),0)</f>
        <v>749.99999999999989</v>
      </c>
      <c r="T198" s="116">
        <f ca="1">IFERROR('Program Qtrly'!V$215*OFFSET('Prem Earn'!$A$5,MATCH($B$193,'Prem Earn'!$A$6:$A$12,0),MATCH($A198,'Prem Earn'!$B$5:$J$5,0)),0)</f>
        <v>749.99999999999989</v>
      </c>
      <c r="U198" s="116">
        <f ca="1">IFERROR('Program Qtrly'!W$215*OFFSET('Prem Earn'!$A$5,MATCH($B$193,'Prem Earn'!$A$6:$A$12,0),MATCH($A198,'Prem Earn'!$B$5:$J$5,0)),0)</f>
        <v>749.99999999999989</v>
      </c>
      <c r="W198" s="63">
        <f t="shared" si="157"/>
        <v>12</v>
      </c>
      <c r="X198" s="116">
        <f ca="1">IFERROR('Program Qtrly'!D$207*OFFSET('Prem Earn'!$A$5,MATCH($B$193,'Prem Earn'!$A$6:$A$12,0),MATCH($A198,'Prem Earn'!$B$5:$J$5,0)),0)</f>
        <v>0</v>
      </c>
      <c r="Y198" s="116">
        <f ca="1">IFERROR('Program Qtrly'!E$207*OFFSET('Prem Earn'!$A$5,MATCH($B$193,'Prem Earn'!$A$6:$A$12,0),MATCH($A198,'Prem Earn'!$B$5:$J$5,0)),0)</f>
        <v>0</v>
      </c>
      <c r="Z198" s="116">
        <f ca="1">IFERROR('Program Qtrly'!F$207*OFFSET('Prem Earn'!$A$5,MATCH($B$193,'Prem Earn'!$A$6:$A$12,0),MATCH($A198,'Prem Earn'!$B$5:$J$5,0)),0)</f>
        <v>0</v>
      </c>
      <c r="AA198" s="116">
        <f ca="1">IFERROR('Program Qtrly'!G$207*OFFSET('Prem Earn'!$A$5,MATCH($B$193,'Prem Earn'!$A$6:$A$12,0),MATCH($A198,'Prem Earn'!$B$5:$J$5,0)),0)</f>
        <v>0</v>
      </c>
      <c r="AB198" s="116">
        <f ca="1">IFERROR('Program Qtrly'!H$207*OFFSET('Prem Earn'!$A$5,MATCH($B$193,'Prem Earn'!$A$6:$A$12,0),MATCH($A198,'Prem Earn'!$B$5:$J$5,0)),0)</f>
        <v>625</v>
      </c>
      <c r="AC198" s="116">
        <f ca="1">IFERROR('Program Qtrly'!I$207*OFFSET('Prem Earn'!$A$5,MATCH($B$193,'Prem Earn'!$A$6:$A$12,0),MATCH($A198,'Prem Earn'!$B$5:$J$5,0)),0)</f>
        <v>625</v>
      </c>
      <c r="AD198" s="116">
        <f ca="1">IFERROR('Program Qtrly'!J$207*OFFSET('Prem Earn'!$A$5,MATCH($B$193,'Prem Earn'!$A$6:$A$12,0),MATCH($A198,'Prem Earn'!$B$5:$J$5,0)),0)</f>
        <v>625</v>
      </c>
      <c r="AE198" s="116">
        <f ca="1">IFERROR('Program Qtrly'!K$207*OFFSET('Prem Earn'!$A$5,MATCH($B$193,'Prem Earn'!$A$6:$A$12,0),MATCH($A198,'Prem Earn'!$B$5:$J$5,0)),0)</f>
        <v>625</v>
      </c>
      <c r="AF198" s="116">
        <f ca="1">IFERROR('Program Qtrly'!L$207*OFFSET('Prem Earn'!$A$5,MATCH($B$193,'Prem Earn'!$A$6:$A$12,0),MATCH($A198,'Prem Earn'!$B$5:$J$5,0)),0)</f>
        <v>1250</v>
      </c>
      <c r="AG198" s="116">
        <f ca="1">IFERROR('Program Qtrly'!M$207*OFFSET('Prem Earn'!$A$5,MATCH($B$193,'Prem Earn'!$A$6:$A$12,0),MATCH($A198,'Prem Earn'!$B$5:$J$5,0)),0)</f>
        <v>1250</v>
      </c>
      <c r="AH198" s="116">
        <f ca="1">IFERROR('Program Qtrly'!N$207*OFFSET('Prem Earn'!$A$5,MATCH($B$193,'Prem Earn'!$A$6:$A$12,0),MATCH($A198,'Prem Earn'!$B$5:$J$5,0)),0)</f>
        <v>1250</v>
      </c>
      <c r="AI198" s="116">
        <f ca="1">IFERROR('Program Qtrly'!O$207*OFFSET('Prem Earn'!$A$5,MATCH($B$193,'Prem Earn'!$A$6:$A$12,0),MATCH($A198,'Prem Earn'!$B$5:$J$5,0)),0)</f>
        <v>1250</v>
      </c>
      <c r="AJ198" s="116">
        <f ca="1">IFERROR('Program Qtrly'!P$207*OFFSET('Prem Earn'!$A$5,MATCH($B$193,'Prem Earn'!$A$6:$A$12,0),MATCH($A198,'Prem Earn'!$B$5:$J$5,0)),0)</f>
        <v>2500</v>
      </c>
      <c r="AK198" s="116">
        <f ca="1">IFERROR('Program Qtrly'!Q$207*OFFSET('Prem Earn'!$A$5,MATCH($B$193,'Prem Earn'!$A$6:$A$12,0),MATCH($A198,'Prem Earn'!$B$5:$J$5,0)),0)</f>
        <v>2500</v>
      </c>
      <c r="AL198" s="116">
        <f ca="1">IFERROR('Program Qtrly'!R$207*OFFSET('Prem Earn'!$A$5,MATCH($B$193,'Prem Earn'!$A$6:$A$12,0),MATCH($A198,'Prem Earn'!$B$5:$J$5,0)),0)</f>
        <v>2500</v>
      </c>
      <c r="AM198" s="116">
        <f ca="1">IFERROR('Program Qtrly'!S$207*OFFSET('Prem Earn'!$A$5,MATCH($B$193,'Prem Earn'!$A$6:$A$12,0),MATCH($A198,'Prem Earn'!$B$5:$J$5,0)),0)</f>
        <v>2500</v>
      </c>
      <c r="AN198" s="116">
        <f ca="1">IFERROR('Program Qtrly'!T$207*OFFSET('Prem Earn'!$A$5,MATCH($B$193,'Prem Earn'!$A$6:$A$12,0),MATCH($A198,'Prem Earn'!$B$5:$J$5,0)),0)</f>
        <v>3750</v>
      </c>
      <c r="AO198" s="116">
        <f ca="1">IFERROR('Program Qtrly'!U$207*OFFSET('Prem Earn'!$A$5,MATCH($B$193,'Prem Earn'!$A$6:$A$12,0),MATCH($A198,'Prem Earn'!$B$5:$J$5,0)),0)</f>
        <v>3750</v>
      </c>
      <c r="AP198" s="116">
        <f ca="1">IFERROR('Program Qtrly'!V$207*OFFSET('Prem Earn'!$A$5,MATCH($B$193,'Prem Earn'!$A$6:$A$12,0),MATCH($A198,'Prem Earn'!$B$5:$J$5,0)),0)</f>
        <v>3750</v>
      </c>
      <c r="AQ198" s="116">
        <f ca="1">IFERROR('Program Qtrly'!W$207*OFFSET('Prem Earn'!$A$5,MATCH($B$193,'Prem Earn'!$A$6:$A$12,0),MATCH($A198,'Prem Earn'!$B$5:$J$5,0)),0)</f>
        <v>3750</v>
      </c>
    </row>
    <row r="199" spans="1:43" ht="15" customHeight="1" x14ac:dyDescent="0.45">
      <c r="A199" s="63">
        <f t="shared" si="156"/>
        <v>15</v>
      </c>
      <c r="B199" s="116">
        <f ca="1">IFERROR('Program Qtrly'!D$215*OFFSET('Prem Earn'!$A$5,MATCH($B$193,'Prem Earn'!$A$6:$A$12,0),MATCH($A199,'Prem Earn'!$B$5:$J$5,0)),0)</f>
        <v>0</v>
      </c>
      <c r="C199" s="116">
        <f ca="1">IFERROR('Program Qtrly'!E$215*OFFSET('Prem Earn'!$A$5,MATCH($B$193,'Prem Earn'!$A$6:$A$12,0),MATCH($A199,'Prem Earn'!$B$5:$J$5,0)),0)</f>
        <v>0</v>
      </c>
      <c r="D199" s="116">
        <f ca="1">IFERROR('Program Qtrly'!F$215*OFFSET('Prem Earn'!$A$5,MATCH($B$193,'Prem Earn'!$A$6:$A$12,0),MATCH($A199,'Prem Earn'!$B$5:$J$5,0)),0)</f>
        <v>0</v>
      </c>
      <c r="E199" s="116">
        <f ca="1">IFERROR('Program Qtrly'!G$215*OFFSET('Prem Earn'!$A$5,MATCH($B$193,'Prem Earn'!$A$6:$A$12,0),MATCH($A199,'Prem Earn'!$B$5:$J$5,0)),0)</f>
        <v>0</v>
      </c>
      <c r="F199" s="116">
        <f ca="1">IFERROR('Program Qtrly'!H$215*OFFSET('Prem Earn'!$A$5,MATCH($B$193,'Prem Earn'!$A$6:$A$12,0),MATCH($A199,'Prem Earn'!$B$5:$J$5,0)),0)</f>
        <v>62.499999999999986</v>
      </c>
      <c r="G199" s="116">
        <f ca="1">IFERROR('Program Qtrly'!I$215*OFFSET('Prem Earn'!$A$5,MATCH($B$193,'Prem Earn'!$A$6:$A$12,0),MATCH($A199,'Prem Earn'!$B$5:$J$5,0)),0)</f>
        <v>62.499999999999986</v>
      </c>
      <c r="H199" s="116">
        <f ca="1">IFERROR('Program Qtrly'!J$215*OFFSET('Prem Earn'!$A$5,MATCH($B$193,'Prem Earn'!$A$6:$A$12,0),MATCH($A199,'Prem Earn'!$B$5:$J$5,0)),0)</f>
        <v>62.499999999999986</v>
      </c>
      <c r="I199" s="116">
        <f ca="1">IFERROR('Program Qtrly'!K$215*OFFSET('Prem Earn'!$A$5,MATCH($B$193,'Prem Earn'!$A$6:$A$12,0),MATCH($A199,'Prem Earn'!$B$5:$J$5,0)),0)</f>
        <v>62.499999999999986</v>
      </c>
      <c r="J199" s="116">
        <f ca="1">IFERROR('Program Qtrly'!L$215*OFFSET('Prem Earn'!$A$5,MATCH($B$193,'Prem Earn'!$A$6:$A$12,0),MATCH($A199,'Prem Earn'!$B$5:$J$5,0)),0)</f>
        <v>124.99999999999997</v>
      </c>
      <c r="K199" s="116">
        <f ca="1">IFERROR('Program Qtrly'!M$215*OFFSET('Prem Earn'!$A$5,MATCH($B$193,'Prem Earn'!$A$6:$A$12,0),MATCH($A199,'Prem Earn'!$B$5:$J$5,0)),0)</f>
        <v>124.99999999999997</v>
      </c>
      <c r="L199" s="116">
        <f ca="1">IFERROR('Program Qtrly'!N$215*OFFSET('Prem Earn'!$A$5,MATCH($B$193,'Prem Earn'!$A$6:$A$12,0),MATCH($A199,'Prem Earn'!$B$5:$J$5,0)),0)</f>
        <v>124.99999999999997</v>
      </c>
      <c r="M199" s="116">
        <f ca="1">IFERROR('Program Qtrly'!O$215*OFFSET('Prem Earn'!$A$5,MATCH($B$193,'Prem Earn'!$A$6:$A$12,0),MATCH($A199,'Prem Earn'!$B$5:$J$5,0)),0)</f>
        <v>124.99999999999997</v>
      </c>
      <c r="N199" s="116">
        <f ca="1">IFERROR('Program Qtrly'!P$215*OFFSET('Prem Earn'!$A$5,MATCH($B$193,'Prem Earn'!$A$6:$A$12,0),MATCH($A199,'Prem Earn'!$B$5:$J$5,0)),0)</f>
        <v>249.99999999999994</v>
      </c>
      <c r="O199" s="116">
        <f ca="1">IFERROR('Program Qtrly'!Q$215*OFFSET('Prem Earn'!$A$5,MATCH($B$193,'Prem Earn'!$A$6:$A$12,0),MATCH($A199,'Prem Earn'!$B$5:$J$5,0)),0)</f>
        <v>249.99999999999994</v>
      </c>
      <c r="P199" s="116">
        <f ca="1">IFERROR('Program Qtrly'!R$215*OFFSET('Prem Earn'!$A$5,MATCH($B$193,'Prem Earn'!$A$6:$A$12,0),MATCH($A199,'Prem Earn'!$B$5:$J$5,0)),0)</f>
        <v>249.99999999999994</v>
      </c>
      <c r="Q199" s="116">
        <f ca="1">IFERROR('Program Qtrly'!S$215*OFFSET('Prem Earn'!$A$5,MATCH($B$193,'Prem Earn'!$A$6:$A$12,0),MATCH($A199,'Prem Earn'!$B$5:$J$5,0)),0)</f>
        <v>249.99999999999994</v>
      </c>
      <c r="R199" s="116">
        <f ca="1">IFERROR('Program Qtrly'!T$215*OFFSET('Prem Earn'!$A$5,MATCH($B$193,'Prem Earn'!$A$6:$A$12,0),MATCH($A199,'Prem Earn'!$B$5:$J$5,0)),0)</f>
        <v>374.99999999999994</v>
      </c>
      <c r="S199" s="116">
        <f ca="1">IFERROR('Program Qtrly'!U$215*OFFSET('Prem Earn'!$A$5,MATCH($B$193,'Prem Earn'!$A$6:$A$12,0),MATCH($A199,'Prem Earn'!$B$5:$J$5,0)),0)</f>
        <v>374.99999999999994</v>
      </c>
      <c r="T199" s="116">
        <f ca="1">IFERROR('Program Qtrly'!V$215*OFFSET('Prem Earn'!$A$5,MATCH($B$193,'Prem Earn'!$A$6:$A$12,0),MATCH($A199,'Prem Earn'!$B$5:$J$5,0)),0)</f>
        <v>374.99999999999994</v>
      </c>
      <c r="U199" s="116">
        <f ca="1">IFERROR('Program Qtrly'!W$215*OFFSET('Prem Earn'!$A$5,MATCH($B$193,'Prem Earn'!$A$6:$A$12,0),MATCH($A199,'Prem Earn'!$B$5:$J$5,0)),0)</f>
        <v>374.99999999999994</v>
      </c>
      <c r="W199" s="63">
        <f t="shared" si="157"/>
        <v>15</v>
      </c>
      <c r="X199" s="116">
        <f ca="1">IFERROR('Program Qtrly'!D$207*OFFSET('Prem Earn'!$A$5,MATCH($B$193,'Prem Earn'!$A$6:$A$12,0),MATCH($A199,'Prem Earn'!$B$5:$J$5,0)),0)</f>
        <v>0</v>
      </c>
      <c r="Y199" s="116">
        <f ca="1">IFERROR('Program Qtrly'!E$207*OFFSET('Prem Earn'!$A$5,MATCH($B$193,'Prem Earn'!$A$6:$A$12,0),MATCH($A199,'Prem Earn'!$B$5:$J$5,0)),0)</f>
        <v>0</v>
      </c>
      <c r="Z199" s="116">
        <f ca="1">IFERROR('Program Qtrly'!F$207*OFFSET('Prem Earn'!$A$5,MATCH($B$193,'Prem Earn'!$A$6:$A$12,0),MATCH($A199,'Prem Earn'!$B$5:$J$5,0)),0)</f>
        <v>0</v>
      </c>
      <c r="AA199" s="116">
        <f ca="1">IFERROR('Program Qtrly'!G$207*OFFSET('Prem Earn'!$A$5,MATCH($B$193,'Prem Earn'!$A$6:$A$12,0),MATCH($A199,'Prem Earn'!$B$5:$J$5,0)),0)</f>
        <v>0</v>
      </c>
      <c r="AB199" s="116">
        <f ca="1">IFERROR('Program Qtrly'!H$207*OFFSET('Prem Earn'!$A$5,MATCH($B$193,'Prem Earn'!$A$6:$A$12,0),MATCH($A199,'Prem Earn'!$B$5:$J$5,0)),0)</f>
        <v>312.5</v>
      </c>
      <c r="AC199" s="116">
        <f ca="1">IFERROR('Program Qtrly'!I$207*OFFSET('Prem Earn'!$A$5,MATCH($B$193,'Prem Earn'!$A$6:$A$12,0),MATCH($A199,'Prem Earn'!$B$5:$J$5,0)),0)</f>
        <v>312.5</v>
      </c>
      <c r="AD199" s="116">
        <f ca="1">IFERROR('Program Qtrly'!J$207*OFFSET('Prem Earn'!$A$5,MATCH($B$193,'Prem Earn'!$A$6:$A$12,0),MATCH($A199,'Prem Earn'!$B$5:$J$5,0)),0)</f>
        <v>312.5</v>
      </c>
      <c r="AE199" s="116">
        <f ca="1">IFERROR('Program Qtrly'!K$207*OFFSET('Prem Earn'!$A$5,MATCH($B$193,'Prem Earn'!$A$6:$A$12,0),MATCH($A199,'Prem Earn'!$B$5:$J$5,0)),0)</f>
        <v>312.5</v>
      </c>
      <c r="AF199" s="116">
        <f ca="1">IFERROR('Program Qtrly'!L$207*OFFSET('Prem Earn'!$A$5,MATCH($B$193,'Prem Earn'!$A$6:$A$12,0),MATCH($A199,'Prem Earn'!$B$5:$J$5,0)),0)</f>
        <v>625</v>
      </c>
      <c r="AG199" s="116">
        <f ca="1">IFERROR('Program Qtrly'!M$207*OFFSET('Prem Earn'!$A$5,MATCH($B$193,'Prem Earn'!$A$6:$A$12,0),MATCH($A199,'Prem Earn'!$B$5:$J$5,0)),0)</f>
        <v>625</v>
      </c>
      <c r="AH199" s="116">
        <f ca="1">IFERROR('Program Qtrly'!N$207*OFFSET('Prem Earn'!$A$5,MATCH($B$193,'Prem Earn'!$A$6:$A$12,0),MATCH($A199,'Prem Earn'!$B$5:$J$5,0)),0)</f>
        <v>625</v>
      </c>
      <c r="AI199" s="116">
        <f ca="1">IFERROR('Program Qtrly'!O$207*OFFSET('Prem Earn'!$A$5,MATCH($B$193,'Prem Earn'!$A$6:$A$12,0),MATCH($A199,'Prem Earn'!$B$5:$J$5,0)),0)</f>
        <v>625</v>
      </c>
      <c r="AJ199" s="116">
        <f ca="1">IFERROR('Program Qtrly'!P$207*OFFSET('Prem Earn'!$A$5,MATCH($B$193,'Prem Earn'!$A$6:$A$12,0),MATCH($A199,'Prem Earn'!$B$5:$J$5,0)),0)</f>
        <v>1250</v>
      </c>
      <c r="AK199" s="116">
        <f ca="1">IFERROR('Program Qtrly'!Q$207*OFFSET('Prem Earn'!$A$5,MATCH($B$193,'Prem Earn'!$A$6:$A$12,0),MATCH($A199,'Prem Earn'!$B$5:$J$5,0)),0)</f>
        <v>1250</v>
      </c>
      <c r="AL199" s="116">
        <f ca="1">IFERROR('Program Qtrly'!R$207*OFFSET('Prem Earn'!$A$5,MATCH($B$193,'Prem Earn'!$A$6:$A$12,0),MATCH($A199,'Prem Earn'!$B$5:$J$5,0)),0)</f>
        <v>1250</v>
      </c>
      <c r="AM199" s="116">
        <f ca="1">IFERROR('Program Qtrly'!S$207*OFFSET('Prem Earn'!$A$5,MATCH($B$193,'Prem Earn'!$A$6:$A$12,0),MATCH($A199,'Prem Earn'!$B$5:$J$5,0)),0)</f>
        <v>1250</v>
      </c>
      <c r="AN199" s="116">
        <f ca="1">IFERROR('Program Qtrly'!T$207*OFFSET('Prem Earn'!$A$5,MATCH($B$193,'Prem Earn'!$A$6:$A$12,0),MATCH($A199,'Prem Earn'!$B$5:$J$5,0)),0)</f>
        <v>1875</v>
      </c>
      <c r="AO199" s="116">
        <f ca="1">IFERROR('Program Qtrly'!U$207*OFFSET('Prem Earn'!$A$5,MATCH($B$193,'Prem Earn'!$A$6:$A$12,0),MATCH($A199,'Prem Earn'!$B$5:$J$5,0)),0)</f>
        <v>1875</v>
      </c>
      <c r="AP199" s="116">
        <f ca="1">IFERROR('Program Qtrly'!V$207*OFFSET('Prem Earn'!$A$5,MATCH($B$193,'Prem Earn'!$A$6:$A$12,0),MATCH($A199,'Prem Earn'!$B$5:$J$5,0)),0)</f>
        <v>1875</v>
      </c>
      <c r="AQ199" s="116">
        <f ca="1">IFERROR('Program Qtrly'!W$207*OFFSET('Prem Earn'!$A$5,MATCH($B$193,'Prem Earn'!$A$6:$A$12,0),MATCH($A199,'Prem Earn'!$B$5:$J$5,0)),0)</f>
        <v>1875</v>
      </c>
    </row>
    <row r="200" spans="1:43" ht="15" customHeight="1" x14ac:dyDescent="0.45">
      <c r="A200" s="63">
        <f t="shared" si="156"/>
        <v>18</v>
      </c>
      <c r="B200" s="116">
        <f ca="1">IFERROR('Program Qtrly'!D$215*OFFSET('Prem Earn'!$A$5,MATCH($B$193,'Prem Earn'!$A$6:$A$12,0),MATCH($A200,'Prem Earn'!$B$5:$J$5,0)),0)</f>
        <v>0</v>
      </c>
      <c r="C200" s="116">
        <f ca="1">IFERROR('Program Qtrly'!E$215*OFFSET('Prem Earn'!$A$5,MATCH($B$193,'Prem Earn'!$A$6:$A$12,0),MATCH($A200,'Prem Earn'!$B$5:$J$5,0)),0)</f>
        <v>0</v>
      </c>
      <c r="D200" s="116">
        <f ca="1">IFERROR('Program Qtrly'!F$215*OFFSET('Prem Earn'!$A$5,MATCH($B$193,'Prem Earn'!$A$6:$A$12,0),MATCH($A200,'Prem Earn'!$B$5:$J$5,0)),0)</f>
        <v>0</v>
      </c>
      <c r="E200" s="116">
        <f ca="1">IFERROR('Program Qtrly'!G$215*OFFSET('Prem Earn'!$A$5,MATCH($B$193,'Prem Earn'!$A$6:$A$12,0),MATCH($A200,'Prem Earn'!$B$5:$J$5,0)),0)</f>
        <v>0</v>
      </c>
      <c r="F200" s="116">
        <f ca="1">IFERROR('Program Qtrly'!H$215*OFFSET('Prem Earn'!$A$5,MATCH($B$193,'Prem Earn'!$A$6:$A$12,0),MATCH($A200,'Prem Earn'!$B$5:$J$5,0)),0)</f>
        <v>0</v>
      </c>
      <c r="G200" s="116">
        <f ca="1">IFERROR('Program Qtrly'!I$215*OFFSET('Prem Earn'!$A$5,MATCH($B$193,'Prem Earn'!$A$6:$A$12,0),MATCH($A200,'Prem Earn'!$B$5:$J$5,0)),0)</f>
        <v>0</v>
      </c>
      <c r="H200" s="116">
        <f ca="1">IFERROR('Program Qtrly'!J$215*OFFSET('Prem Earn'!$A$5,MATCH($B$193,'Prem Earn'!$A$6:$A$12,0),MATCH($A200,'Prem Earn'!$B$5:$J$5,0)),0)</f>
        <v>0</v>
      </c>
      <c r="I200" s="116">
        <f ca="1">IFERROR('Program Qtrly'!K$215*OFFSET('Prem Earn'!$A$5,MATCH($B$193,'Prem Earn'!$A$6:$A$12,0),MATCH($A200,'Prem Earn'!$B$5:$J$5,0)),0)</f>
        <v>0</v>
      </c>
      <c r="J200" s="116">
        <f ca="1">IFERROR('Program Qtrly'!L$215*OFFSET('Prem Earn'!$A$5,MATCH($B$193,'Prem Earn'!$A$6:$A$12,0),MATCH($A200,'Prem Earn'!$B$5:$J$5,0)),0)</f>
        <v>0</v>
      </c>
      <c r="K200" s="116">
        <f ca="1">IFERROR('Program Qtrly'!M$215*OFFSET('Prem Earn'!$A$5,MATCH($B$193,'Prem Earn'!$A$6:$A$12,0),MATCH($A200,'Prem Earn'!$B$5:$J$5,0)),0)</f>
        <v>0</v>
      </c>
      <c r="L200" s="116">
        <f ca="1">IFERROR('Program Qtrly'!N$215*OFFSET('Prem Earn'!$A$5,MATCH($B$193,'Prem Earn'!$A$6:$A$12,0),MATCH($A200,'Prem Earn'!$B$5:$J$5,0)),0)</f>
        <v>0</v>
      </c>
      <c r="M200" s="116">
        <f ca="1">IFERROR('Program Qtrly'!O$215*OFFSET('Prem Earn'!$A$5,MATCH($B$193,'Prem Earn'!$A$6:$A$12,0),MATCH($A200,'Prem Earn'!$B$5:$J$5,0)),0)</f>
        <v>0</v>
      </c>
      <c r="N200" s="116">
        <f ca="1">IFERROR('Program Qtrly'!P$215*OFFSET('Prem Earn'!$A$5,MATCH($B$193,'Prem Earn'!$A$6:$A$12,0),MATCH($A200,'Prem Earn'!$B$5:$J$5,0)),0)</f>
        <v>0</v>
      </c>
      <c r="O200" s="116">
        <f ca="1">IFERROR('Program Qtrly'!Q$215*OFFSET('Prem Earn'!$A$5,MATCH($B$193,'Prem Earn'!$A$6:$A$12,0),MATCH($A200,'Prem Earn'!$B$5:$J$5,0)),0)</f>
        <v>0</v>
      </c>
      <c r="P200" s="116">
        <f ca="1">IFERROR('Program Qtrly'!R$215*OFFSET('Prem Earn'!$A$5,MATCH($B$193,'Prem Earn'!$A$6:$A$12,0),MATCH($A200,'Prem Earn'!$B$5:$J$5,0)),0)</f>
        <v>0</v>
      </c>
      <c r="Q200" s="116">
        <f ca="1">IFERROR('Program Qtrly'!S$215*OFFSET('Prem Earn'!$A$5,MATCH($B$193,'Prem Earn'!$A$6:$A$12,0),MATCH($A200,'Prem Earn'!$B$5:$J$5,0)),0)</f>
        <v>0</v>
      </c>
      <c r="R200" s="116">
        <f ca="1">IFERROR('Program Qtrly'!T$215*OFFSET('Prem Earn'!$A$5,MATCH($B$193,'Prem Earn'!$A$6:$A$12,0),MATCH($A200,'Prem Earn'!$B$5:$J$5,0)),0)</f>
        <v>0</v>
      </c>
      <c r="S200" s="116">
        <f ca="1">IFERROR('Program Qtrly'!U$215*OFFSET('Prem Earn'!$A$5,MATCH($B$193,'Prem Earn'!$A$6:$A$12,0),MATCH($A200,'Prem Earn'!$B$5:$J$5,0)),0)</f>
        <v>0</v>
      </c>
      <c r="T200" s="116">
        <f ca="1">IFERROR('Program Qtrly'!V$215*OFFSET('Prem Earn'!$A$5,MATCH($B$193,'Prem Earn'!$A$6:$A$12,0),MATCH($A200,'Prem Earn'!$B$5:$J$5,0)),0)</f>
        <v>0</v>
      </c>
      <c r="U200" s="116">
        <f ca="1">IFERROR('Program Qtrly'!W$215*OFFSET('Prem Earn'!$A$5,MATCH($B$193,'Prem Earn'!$A$6:$A$12,0),MATCH($A200,'Prem Earn'!$B$5:$J$5,0)),0)</f>
        <v>0</v>
      </c>
      <c r="W200" s="63">
        <f t="shared" si="157"/>
        <v>18</v>
      </c>
      <c r="X200" s="116">
        <f ca="1">IFERROR('Program Qtrly'!D$207*OFFSET('Prem Earn'!$A$5,MATCH($B$193,'Prem Earn'!$A$6:$A$12,0),MATCH($A200,'Prem Earn'!$B$5:$J$5,0)),0)</f>
        <v>0</v>
      </c>
      <c r="Y200" s="116">
        <f ca="1">IFERROR('Program Qtrly'!E$207*OFFSET('Prem Earn'!$A$5,MATCH($B$193,'Prem Earn'!$A$6:$A$12,0),MATCH($A200,'Prem Earn'!$B$5:$J$5,0)),0)</f>
        <v>0</v>
      </c>
      <c r="Z200" s="116">
        <f ca="1">IFERROR('Program Qtrly'!F$207*OFFSET('Prem Earn'!$A$5,MATCH($B$193,'Prem Earn'!$A$6:$A$12,0),MATCH($A200,'Prem Earn'!$B$5:$J$5,0)),0)</f>
        <v>0</v>
      </c>
      <c r="AA200" s="116">
        <f ca="1">IFERROR('Program Qtrly'!G$207*OFFSET('Prem Earn'!$A$5,MATCH($B$193,'Prem Earn'!$A$6:$A$12,0),MATCH($A200,'Prem Earn'!$B$5:$J$5,0)),0)</f>
        <v>0</v>
      </c>
      <c r="AB200" s="116">
        <f ca="1">IFERROR('Program Qtrly'!H$207*OFFSET('Prem Earn'!$A$5,MATCH($B$193,'Prem Earn'!$A$6:$A$12,0),MATCH($A200,'Prem Earn'!$B$5:$J$5,0)),0)</f>
        <v>0</v>
      </c>
      <c r="AC200" s="116">
        <f ca="1">IFERROR('Program Qtrly'!I$207*OFFSET('Prem Earn'!$A$5,MATCH($B$193,'Prem Earn'!$A$6:$A$12,0),MATCH($A200,'Prem Earn'!$B$5:$J$5,0)),0)</f>
        <v>0</v>
      </c>
      <c r="AD200" s="116">
        <f ca="1">IFERROR('Program Qtrly'!J$207*OFFSET('Prem Earn'!$A$5,MATCH($B$193,'Prem Earn'!$A$6:$A$12,0),MATCH($A200,'Prem Earn'!$B$5:$J$5,0)),0)</f>
        <v>0</v>
      </c>
      <c r="AE200" s="116">
        <f ca="1">IFERROR('Program Qtrly'!K$207*OFFSET('Prem Earn'!$A$5,MATCH($B$193,'Prem Earn'!$A$6:$A$12,0),MATCH($A200,'Prem Earn'!$B$5:$J$5,0)),0)</f>
        <v>0</v>
      </c>
      <c r="AF200" s="116">
        <f ca="1">IFERROR('Program Qtrly'!L$207*OFFSET('Prem Earn'!$A$5,MATCH($B$193,'Prem Earn'!$A$6:$A$12,0),MATCH($A200,'Prem Earn'!$B$5:$J$5,0)),0)</f>
        <v>0</v>
      </c>
      <c r="AG200" s="116">
        <f ca="1">IFERROR('Program Qtrly'!M$207*OFFSET('Prem Earn'!$A$5,MATCH($B$193,'Prem Earn'!$A$6:$A$12,0),MATCH($A200,'Prem Earn'!$B$5:$J$5,0)),0)</f>
        <v>0</v>
      </c>
      <c r="AH200" s="116">
        <f ca="1">IFERROR('Program Qtrly'!N$207*OFFSET('Prem Earn'!$A$5,MATCH($B$193,'Prem Earn'!$A$6:$A$12,0),MATCH($A200,'Prem Earn'!$B$5:$J$5,0)),0)</f>
        <v>0</v>
      </c>
      <c r="AI200" s="116">
        <f ca="1">IFERROR('Program Qtrly'!O$207*OFFSET('Prem Earn'!$A$5,MATCH($B$193,'Prem Earn'!$A$6:$A$12,0),MATCH($A200,'Prem Earn'!$B$5:$J$5,0)),0)</f>
        <v>0</v>
      </c>
      <c r="AJ200" s="116">
        <f ca="1">IFERROR('Program Qtrly'!P$207*OFFSET('Prem Earn'!$A$5,MATCH($B$193,'Prem Earn'!$A$6:$A$12,0),MATCH($A200,'Prem Earn'!$B$5:$J$5,0)),0)</f>
        <v>0</v>
      </c>
      <c r="AK200" s="116">
        <f ca="1">IFERROR('Program Qtrly'!Q$207*OFFSET('Prem Earn'!$A$5,MATCH($B$193,'Prem Earn'!$A$6:$A$12,0),MATCH($A200,'Prem Earn'!$B$5:$J$5,0)),0)</f>
        <v>0</v>
      </c>
      <c r="AL200" s="116">
        <f ca="1">IFERROR('Program Qtrly'!R$207*OFFSET('Prem Earn'!$A$5,MATCH($B$193,'Prem Earn'!$A$6:$A$12,0),MATCH($A200,'Prem Earn'!$B$5:$J$5,0)),0)</f>
        <v>0</v>
      </c>
      <c r="AM200" s="116">
        <f ca="1">IFERROR('Program Qtrly'!S$207*OFFSET('Prem Earn'!$A$5,MATCH($B$193,'Prem Earn'!$A$6:$A$12,0),MATCH($A200,'Prem Earn'!$B$5:$J$5,0)),0)</f>
        <v>0</v>
      </c>
      <c r="AN200" s="116">
        <f ca="1">IFERROR('Program Qtrly'!T$207*OFFSET('Prem Earn'!$A$5,MATCH($B$193,'Prem Earn'!$A$6:$A$12,0),MATCH($A200,'Prem Earn'!$B$5:$J$5,0)),0)</f>
        <v>0</v>
      </c>
      <c r="AO200" s="116">
        <f ca="1">IFERROR('Program Qtrly'!U$207*OFFSET('Prem Earn'!$A$5,MATCH($B$193,'Prem Earn'!$A$6:$A$12,0),MATCH($A200,'Prem Earn'!$B$5:$J$5,0)),0)</f>
        <v>0</v>
      </c>
      <c r="AP200" s="116">
        <f ca="1">IFERROR('Program Qtrly'!V$207*OFFSET('Prem Earn'!$A$5,MATCH($B$193,'Prem Earn'!$A$6:$A$12,0),MATCH($A200,'Prem Earn'!$B$5:$J$5,0)),0)</f>
        <v>0</v>
      </c>
      <c r="AQ200" s="116">
        <f ca="1">IFERROR('Program Qtrly'!W$207*OFFSET('Prem Earn'!$A$5,MATCH($B$193,'Prem Earn'!$A$6:$A$12,0),MATCH($A200,'Prem Earn'!$B$5:$J$5,0)),0)</f>
        <v>0</v>
      </c>
    </row>
    <row r="201" spans="1:43" ht="15" customHeight="1" x14ac:dyDescent="0.45">
      <c r="A201" s="63">
        <f t="shared" si="156"/>
        <v>21</v>
      </c>
      <c r="B201" s="116">
        <f ca="1">IFERROR('Program Qtrly'!D$215*OFFSET('Prem Earn'!$A$5,MATCH($B$193,'Prem Earn'!$A$6:$A$12,0),MATCH($A201,'Prem Earn'!$B$5:$J$5,0)),0)</f>
        <v>0</v>
      </c>
      <c r="C201" s="116">
        <f ca="1">IFERROR('Program Qtrly'!E$215*OFFSET('Prem Earn'!$A$5,MATCH($B$193,'Prem Earn'!$A$6:$A$12,0),MATCH($A201,'Prem Earn'!$B$5:$J$5,0)),0)</f>
        <v>0</v>
      </c>
      <c r="D201" s="116">
        <f ca="1">IFERROR('Program Qtrly'!F$215*OFFSET('Prem Earn'!$A$5,MATCH($B$193,'Prem Earn'!$A$6:$A$12,0),MATCH($A201,'Prem Earn'!$B$5:$J$5,0)),0)</f>
        <v>0</v>
      </c>
      <c r="E201" s="116">
        <f ca="1">IFERROR('Program Qtrly'!G$215*OFFSET('Prem Earn'!$A$5,MATCH($B$193,'Prem Earn'!$A$6:$A$12,0),MATCH($A201,'Prem Earn'!$B$5:$J$5,0)),0)</f>
        <v>0</v>
      </c>
      <c r="F201" s="116">
        <f ca="1">IFERROR('Program Qtrly'!H$215*OFFSET('Prem Earn'!$A$5,MATCH($B$193,'Prem Earn'!$A$6:$A$12,0),MATCH($A201,'Prem Earn'!$B$5:$J$5,0)),0)</f>
        <v>0</v>
      </c>
      <c r="G201" s="116">
        <f ca="1">IFERROR('Program Qtrly'!I$215*OFFSET('Prem Earn'!$A$5,MATCH($B$193,'Prem Earn'!$A$6:$A$12,0),MATCH($A201,'Prem Earn'!$B$5:$J$5,0)),0)</f>
        <v>0</v>
      </c>
      <c r="H201" s="116">
        <f ca="1">IFERROR('Program Qtrly'!J$215*OFFSET('Prem Earn'!$A$5,MATCH($B$193,'Prem Earn'!$A$6:$A$12,0),MATCH($A201,'Prem Earn'!$B$5:$J$5,0)),0)</f>
        <v>0</v>
      </c>
      <c r="I201" s="116">
        <f ca="1">IFERROR('Program Qtrly'!K$215*OFFSET('Prem Earn'!$A$5,MATCH($B$193,'Prem Earn'!$A$6:$A$12,0),MATCH($A201,'Prem Earn'!$B$5:$J$5,0)),0)</f>
        <v>0</v>
      </c>
      <c r="J201" s="116">
        <f ca="1">IFERROR('Program Qtrly'!L$215*OFFSET('Prem Earn'!$A$5,MATCH($B$193,'Prem Earn'!$A$6:$A$12,0),MATCH($A201,'Prem Earn'!$B$5:$J$5,0)),0)</f>
        <v>0</v>
      </c>
      <c r="K201" s="116">
        <f ca="1">IFERROR('Program Qtrly'!M$215*OFFSET('Prem Earn'!$A$5,MATCH($B$193,'Prem Earn'!$A$6:$A$12,0),MATCH($A201,'Prem Earn'!$B$5:$J$5,0)),0)</f>
        <v>0</v>
      </c>
      <c r="L201" s="116">
        <f ca="1">IFERROR('Program Qtrly'!N$215*OFFSET('Prem Earn'!$A$5,MATCH($B$193,'Prem Earn'!$A$6:$A$12,0),MATCH($A201,'Prem Earn'!$B$5:$J$5,0)),0)</f>
        <v>0</v>
      </c>
      <c r="M201" s="116">
        <f ca="1">IFERROR('Program Qtrly'!O$215*OFFSET('Prem Earn'!$A$5,MATCH($B$193,'Prem Earn'!$A$6:$A$12,0),MATCH($A201,'Prem Earn'!$B$5:$J$5,0)),0)</f>
        <v>0</v>
      </c>
      <c r="N201" s="116">
        <f ca="1">IFERROR('Program Qtrly'!P$215*OFFSET('Prem Earn'!$A$5,MATCH($B$193,'Prem Earn'!$A$6:$A$12,0),MATCH($A201,'Prem Earn'!$B$5:$J$5,0)),0)</f>
        <v>0</v>
      </c>
      <c r="O201" s="116">
        <f ca="1">IFERROR('Program Qtrly'!Q$215*OFFSET('Prem Earn'!$A$5,MATCH($B$193,'Prem Earn'!$A$6:$A$12,0),MATCH($A201,'Prem Earn'!$B$5:$J$5,0)),0)</f>
        <v>0</v>
      </c>
      <c r="P201" s="116">
        <f ca="1">IFERROR('Program Qtrly'!R$215*OFFSET('Prem Earn'!$A$5,MATCH($B$193,'Prem Earn'!$A$6:$A$12,0),MATCH($A201,'Prem Earn'!$B$5:$J$5,0)),0)</f>
        <v>0</v>
      </c>
      <c r="Q201" s="116">
        <f ca="1">IFERROR('Program Qtrly'!S$215*OFFSET('Prem Earn'!$A$5,MATCH($B$193,'Prem Earn'!$A$6:$A$12,0),MATCH($A201,'Prem Earn'!$B$5:$J$5,0)),0)</f>
        <v>0</v>
      </c>
      <c r="R201" s="116">
        <f ca="1">IFERROR('Program Qtrly'!T$215*OFFSET('Prem Earn'!$A$5,MATCH($B$193,'Prem Earn'!$A$6:$A$12,0),MATCH($A201,'Prem Earn'!$B$5:$J$5,0)),0)</f>
        <v>0</v>
      </c>
      <c r="S201" s="116">
        <f ca="1">IFERROR('Program Qtrly'!U$215*OFFSET('Prem Earn'!$A$5,MATCH($B$193,'Prem Earn'!$A$6:$A$12,0),MATCH($A201,'Prem Earn'!$B$5:$J$5,0)),0)</f>
        <v>0</v>
      </c>
      <c r="T201" s="116">
        <f ca="1">IFERROR('Program Qtrly'!V$215*OFFSET('Prem Earn'!$A$5,MATCH($B$193,'Prem Earn'!$A$6:$A$12,0),MATCH($A201,'Prem Earn'!$B$5:$J$5,0)),0)</f>
        <v>0</v>
      </c>
      <c r="U201" s="116">
        <f ca="1">IFERROR('Program Qtrly'!W$215*OFFSET('Prem Earn'!$A$5,MATCH($B$193,'Prem Earn'!$A$6:$A$12,0),MATCH($A201,'Prem Earn'!$B$5:$J$5,0)),0)</f>
        <v>0</v>
      </c>
      <c r="W201" s="63">
        <f t="shared" si="157"/>
        <v>21</v>
      </c>
      <c r="X201" s="116">
        <f ca="1">IFERROR('Program Qtrly'!D$207*OFFSET('Prem Earn'!$A$5,MATCH($B$193,'Prem Earn'!$A$6:$A$12,0),MATCH($A201,'Prem Earn'!$B$5:$J$5,0)),0)</f>
        <v>0</v>
      </c>
      <c r="Y201" s="116">
        <f ca="1">IFERROR('Program Qtrly'!E$207*OFFSET('Prem Earn'!$A$5,MATCH($B$193,'Prem Earn'!$A$6:$A$12,0),MATCH($A201,'Prem Earn'!$B$5:$J$5,0)),0)</f>
        <v>0</v>
      </c>
      <c r="Z201" s="116">
        <f ca="1">IFERROR('Program Qtrly'!F$207*OFFSET('Prem Earn'!$A$5,MATCH($B$193,'Prem Earn'!$A$6:$A$12,0),MATCH($A201,'Prem Earn'!$B$5:$J$5,0)),0)</f>
        <v>0</v>
      </c>
      <c r="AA201" s="116">
        <f ca="1">IFERROR('Program Qtrly'!G$207*OFFSET('Prem Earn'!$A$5,MATCH($B$193,'Prem Earn'!$A$6:$A$12,0),MATCH($A201,'Prem Earn'!$B$5:$J$5,0)),0)</f>
        <v>0</v>
      </c>
      <c r="AB201" s="116">
        <f ca="1">IFERROR('Program Qtrly'!H$207*OFFSET('Prem Earn'!$A$5,MATCH($B$193,'Prem Earn'!$A$6:$A$12,0),MATCH($A201,'Prem Earn'!$B$5:$J$5,0)),0)</f>
        <v>0</v>
      </c>
      <c r="AC201" s="116">
        <f ca="1">IFERROR('Program Qtrly'!I$207*OFFSET('Prem Earn'!$A$5,MATCH($B$193,'Prem Earn'!$A$6:$A$12,0),MATCH($A201,'Prem Earn'!$B$5:$J$5,0)),0)</f>
        <v>0</v>
      </c>
      <c r="AD201" s="116">
        <f ca="1">IFERROR('Program Qtrly'!J$207*OFFSET('Prem Earn'!$A$5,MATCH($B$193,'Prem Earn'!$A$6:$A$12,0),MATCH($A201,'Prem Earn'!$B$5:$J$5,0)),0)</f>
        <v>0</v>
      </c>
      <c r="AE201" s="116">
        <f ca="1">IFERROR('Program Qtrly'!K$207*OFFSET('Prem Earn'!$A$5,MATCH($B$193,'Prem Earn'!$A$6:$A$12,0),MATCH($A201,'Prem Earn'!$B$5:$J$5,0)),0)</f>
        <v>0</v>
      </c>
      <c r="AF201" s="116">
        <f ca="1">IFERROR('Program Qtrly'!L$207*OFFSET('Prem Earn'!$A$5,MATCH($B$193,'Prem Earn'!$A$6:$A$12,0),MATCH($A201,'Prem Earn'!$B$5:$J$5,0)),0)</f>
        <v>0</v>
      </c>
      <c r="AG201" s="116">
        <f ca="1">IFERROR('Program Qtrly'!M$207*OFFSET('Prem Earn'!$A$5,MATCH($B$193,'Prem Earn'!$A$6:$A$12,0),MATCH($A201,'Prem Earn'!$B$5:$J$5,0)),0)</f>
        <v>0</v>
      </c>
      <c r="AH201" s="116">
        <f ca="1">IFERROR('Program Qtrly'!N$207*OFFSET('Prem Earn'!$A$5,MATCH($B$193,'Prem Earn'!$A$6:$A$12,0),MATCH($A201,'Prem Earn'!$B$5:$J$5,0)),0)</f>
        <v>0</v>
      </c>
      <c r="AI201" s="116">
        <f ca="1">IFERROR('Program Qtrly'!O$207*OFFSET('Prem Earn'!$A$5,MATCH($B$193,'Prem Earn'!$A$6:$A$12,0),MATCH($A201,'Prem Earn'!$B$5:$J$5,0)),0)</f>
        <v>0</v>
      </c>
      <c r="AJ201" s="116">
        <f ca="1">IFERROR('Program Qtrly'!P$207*OFFSET('Prem Earn'!$A$5,MATCH($B$193,'Prem Earn'!$A$6:$A$12,0),MATCH($A201,'Prem Earn'!$B$5:$J$5,0)),0)</f>
        <v>0</v>
      </c>
      <c r="AK201" s="116">
        <f ca="1">IFERROR('Program Qtrly'!Q$207*OFFSET('Prem Earn'!$A$5,MATCH($B$193,'Prem Earn'!$A$6:$A$12,0),MATCH($A201,'Prem Earn'!$B$5:$J$5,0)),0)</f>
        <v>0</v>
      </c>
      <c r="AL201" s="116">
        <f ca="1">IFERROR('Program Qtrly'!R$207*OFFSET('Prem Earn'!$A$5,MATCH($B$193,'Prem Earn'!$A$6:$A$12,0),MATCH($A201,'Prem Earn'!$B$5:$J$5,0)),0)</f>
        <v>0</v>
      </c>
      <c r="AM201" s="116">
        <f ca="1">IFERROR('Program Qtrly'!S$207*OFFSET('Prem Earn'!$A$5,MATCH($B$193,'Prem Earn'!$A$6:$A$12,0),MATCH($A201,'Prem Earn'!$B$5:$J$5,0)),0)</f>
        <v>0</v>
      </c>
      <c r="AN201" s="116">
        <f ca="1">IFERROR('Program Qtrly'!T$207*OFFSET('Prem Earn'!$A$5,MATCH($B$193,'Prem Earn'!$A$6:$A$12,0),MATCH($A201,'Prem Earn'!$B$5:$J$5,0)),0)</f>
        <v>0</v>
      </c>
      <c r="AO201" s="116">
        <f ca="1">IFERROR('Program Qtrly'!U$207*OFFSET('Prem Earn'!$A$5,MATCH($B$193,'Prem Earn'!$A$6:$A$12,0),MATCH($A201,'Prem Earn'!$B$5:$J$5,0)),0)</f>
        <v>0</v>
      </c>
      <c r="AP201" s="116">
        <f ca="1">IFERROR('Program Qtrly'!V$207*OFFSET('Prem Earn'!$A$5,MATCH($B$193,'Prem Earn'!$A$6:$A$12,0),MATCH($A201,'Prem Earn'!$B$5:$J$5,0)),0)</f>
        <v>0</v>
      </c>
      <c r="AQ201" s="116">
        <f ca="1">IFERROR('Program Qtrly'!W$207*OFFSET('Prem Earn'!$A$5,MATCH($B$193,'Prem Earn'!$A$6:$A$12,0),MATCH($A201,'Prem Earn'!$B$5:$J$5,0)),0)</f>
        <v>0</v>
      </c>
    </row>
    <row r="202" spans="1:43" ht="15" customHeight="1" x14ac:dyDescent="0.45">
      <c r="A202" s="63">
        <f t="shared" si="156"/>
        <v>24</v>
      </c>
      <c r="B202" s="116">
        <f ca="1">IFERROR('Program Qtrly'!D$215*OFFSET('Prem Earn'!$A$5,MATCH($B$193,'Prem Earn'!$A$6:$A$12,0),MATCH($A202,'Prem Earn'!$B$5:$J$5,0)),0)</f>
        <v>0</v>
      </c>
      <c r="C202" s="116">
        <f ca="1">IFERROR('Program Qtrly'!E$215*OFFSET('Prem Earn'!$A$5,MATCH($B$193,'Prem Earn'!$A$6:$A$12,0),MATCH($A202,'Prem Earn'!$B$5:$J$5,0)),0)</f>
        <v>0</v>
      </c>
      <c r="D202" s="116">
        <f ca="1">IFERROR('Program Qtrly'!F$215*OFFSET('Prem Earn'!$A$5,MATCH($B$193,'Prem Earn'!$A$6:$A$12,0),MATCH($A202,'Prem Earn'!$B$5:$J$5,0)),0)</f>
        <v>0</v>
      </c>
      <c r="E202" s="116">
        <f ca="1">IFERROR('Program Qtrly'!G$215*OFFSET('Prem Earn'!$A$5,MATCH($B$193,'Prem Earn'!$A$6:$A$12,0),MATCH($A202,'Prem Earn'!$B$5:$J$5,0)),0)</f>
        <v>0</v>
      </c>
      <c r="F202" s="116">
        <f ca="1">IFERROR('Program Qtrly'!H$215*OFFSET('Prem Earn'!$A$5,MATCH($B$193,'Prem Earn'!$A$6:$A$12,0),MATCH($A202,'Prem Earn'!$B$5:$J$5,0)),0)</f>
        <v>0</v>
      </c>
      <c r="G202" s="116">
        <f ca="1">IFERROR('Program Qtrly'!I$215*OFFSET('Prem Earn'!$A$5,MATCH($B$193,'Prem Earn'!$A$6:$A$12,0),MATCH($A202,'Prem Earn'!$B$5:$J$5,0)),0)</f>
        <v>0</v>
      </c>
      <c r="H202" s="116">
        <f ca="1">IFERROR('Program Qtrly'!J$215*OFFSET('Prem Earn'!$A$5,MATCH($B$193,'Prem Earn'!$A$6:$A$12,0),MATCH($A202,'Prem Earn'!$B$5:$J$5,0)),0)</f>
        <v>0</v>
      </c>
      <c r="I202" s="116">
        <f ca="1">IFERROR('Program Qtrly'!K$215*OFFSET('Prem Earn'!$A$5,MATCH($B$193,'Prem Earn'!$A$6:$A$12,0),MATCH($A202,'Prem Earn'!$B$5:$J$5,0)),0)</f>
        <v>0</v>
      </c>
      <c r="J202" s="116">
        <f ca="1">IFERROR('Program Qtrly'!L$215*OFFSET('Prem Earn'!$A$5,MATCH($B$193,'Prem Earn'!$A$6:$A$12,0),MATCH($A202,'Prem Earn'!$B$5:$J$5,0)),0)</f>
        <v>0</v>
      </c>
      <c r="K202" s="116">
        <f ca="1">IFERROR('Program Qtrly'!M$215*OFFSET('Prem Earn'!$A$5,MATCH($B$193,'Prem Earn'!$A$6:$A$12,0),MATCH($A202,'Prem Earn'!$B$5:$J$5,0)),0)</f>
        <v>0</v>
      </c>
      <c r="L202" s="116">
        <f ca="1">IFERROR('Program Qtrly'!N$215*OFFSET('Prem Earn'!$A$5,MATCH($B$193,'Prem Earn'!$A$6:$A$12,0),MATCH($A202,'Prem Earn'!$B$5:$J$5,0)),0)</f>
        <v>0</v>
      </c>
      <c r="M202" s="116">
        <f ca="1">IFERROR('Program Qtrly'!O$215*OFFSET('Prem Earn'!$A$5,MATCH($B$193,'Prem Earn'!$A$6:$A$12,0),MATCH($A202,'Prem Earn'!$B$5:$J$5,0)),0)</f>
        <v>0</v>
      </c>
      <c r="N202" s="116">
        <f ca="1">IFERROR('Program Qtrly'!P$215*OFFSET('Prem Earn'!$A$5,MATCH($B$193,'Prem Earn'!$A$6:$A$12,0),MATCH($A202,'Prem Earn'!$B$5:$J$5,0)),0)</f>
        <v>0</v>
      </c>
      <c r="O202" s="116">
        <f ca="1">IFERROR('Program Qtrly'!Q$215*OFFSET('Prem Earn'!$A$5,MATCH($B$193,'Prem Earn'!$A$6:$A$12,0),MATCH($A202,'Prem Earn'!$B$5:$J$5,0)),0)</f>
        <v>0</v>
      </c>
      <c r="P202" s="116">
        <f ca="1">IFERROR('Program Qtrly'!R$215*OFFSET('Prem Earn'!$A$5,MATCH($B$193,'Prem Earn'!$A$6:$A$12,0),MATCH($A202,'Prem Earn'!$B$5:$J$5,0)),0)</f>
        <v>0</v>
      </c>
      <c r="Q202" s="116">
        <f ca="1">IFERROR('Program Qtrly'!S$215*OFFSET('Prem Earn'!$A$5,MATCH($B$193,'Prem Earn'!$A$6:$A$12,0),MATCH($A202,'Prem Earn'!$B$5:$J$5,0)),0)</f>
        <v>0</v>
      </c>
      <c r="R202" s="116">
        <f ca="1">IFERROR('Program Qtrly'!T$215*OFFSET('Prem Earn'!$A$5,MATCH($B$193,'Prem Earn'!$A$6:$A$12,0),MATCH($A202,'Prem Earn'!$B$5:$J$5,0)),0)</f>
        <v>0</v>
      </c>
      <c r="S202" s="116">
        <f ca="1">IFERROR('Program Qtrly'!U$215*OFFSET('Prem Earn'!$A$5,MATCH($B$193,'Prem Earn'!$A$6:$A$12,0),MATCH($A202,'Prem Earn'!$B$5:$J$5,0)),0)</f>
        <v>0</v>
      </c>
      <c r="T202" s="116">
        <f ca="1">IFERROR('Program Qtrly'!V$215*OFFSET('Prem Earn'!$A$5,MATCH($B$193,'Prem Earn'!$A$6:$A$12,0),MATCH($A202,'Prem Earn'!$B$5:$J$5,0)),0)</f>
        <v>0</v>
      </c>
      <c r="U202" s="116">
        <f ca="1">IFERROR('Program Qtrly'!W$215*OFFSET('Prem Earn'!$A$5,MATCH($B$193,'Prem Earn'!$A$6:$A$12,0),MATCH($A202,'Prem Earn'!$B$5:$J$5,0)),0)</f>
        <v>0</v>
      </c>
      <c r="W202" s="63">
        <f t="shared" si="157"/>
        <v>24</v>
      </c>
      <c r="X202" s="116">
        <f ca="1">IFERROR('Program Qtrly'!D$207*OFFSET('Prem Earn'!$A$5,MATCH($B$193,'Prem Earn'!$A$6:$A$12,0),MATCH($A202,'Prem Earn'!$B$5:$J$5,0)),0)</f>
        <v>0</v>
      </c>
      <c r="Y202" s="116">
        <f ca="1">IFERROR('Program Qtrly'!E$207*OFFSET('Prem Earn'!$A$5,MATCH($B$193,'Prem Earn'!$A$6:$A$12,0),MATCH($A202,'Prem Earn'!$B$5:$J$5,0)),0)</f>
        <v>0</v>
      </c>
      <c r="Z202" s="116">
        <f ca="1">IFERROR('Program Qtrly'!F$207*OFFSET('Prem Earn'!$A$5,MATCH($B$193,'Prem Earn'!$A$6:$A$12,0),MATCH($A202,'Prem Earn'!$B$5:$J$5,0)),0)</f>
        <v>0</v>
      </c>
      <c r="AA202" s="116">
        <f ca="1">IFERROR('Program Qtrly'!G$207*OFFSET('Prem Earn'!$A$5,MATCH($B$193,'Prem Earn'!$A$6:$A$12,0),MATCH($A202,'Prem Earn'!$B$5:$J$5,0)),0)</f>
        <v>0</v>
      </c>
      <c r="AB202" s="116">
        <f ca="1">IFERROR('Program Qtrly'!H$207*OFFSET('Prem Earn'!$A$5,MATCH($B$193,'Prem Earn'!$A$6:$A$12,0),MATCH($A202,'Prem Earn'!$B$5:$J$5,0)),0)</f>
        <v>0</v>
      </c>
      <c r="AC202" s="116">
        <f ca="1">IFERROR('Program Qtrly'!I$207*OFFSET('Prem Earn'!$A$5,MATCH($B$193,'Prem Earn'!$A$6:$A$12,0),MATCH($A202,'Prem Earn'!$B$5:$J$5,0)),0)</f>
        <v>0</v>
      </c>
      <c r="AD202" s="116">
        <f ca="1">IFERROR('Program Qtrly'!J$207*OFFSET('Prem Earn'!$A$5,MATCH($B$193,'Prem Earn'!$A$6:$A$12,0),MATCH($A202,'Prem Earn'!$B$5:$J$5,0)),0)</f>
        <v>0</v>
      </c>
      <c r="AE202" s="116">
        <f ca="1">IFERROR('Program Qtrly'!K$207*OFFSET('Prem Earn'!$A$5,MATCH($B$193,'Prem Earn'!$A$6:$A$12,0),MATCH($A202,'Prem Earn'!$B$5:$J$5,0)),0)</f>
        <v>0</v>
      </c>
      <c r="AF202" s="116">
        <f ca="1">IFERROR('Program Qtrly'!L$207*OFFSET('Prem Earn'!$A$5,MATCH($B$193,'Prem Earn'!$A$6:$A$12,0),MATCH($A202,'Prem Earn'!$B$5:$J$5,0)),0)</f>
        <v>0</v>
      </c>
      <c r="AG202" s="116">
        <f ca="1">IFERROR('Program Qtrly'!M$207*OFFSET('Prem Earn'!$A$5,MATCH($B$193,'Prem Earn'!$A$6:$A$12,0),MATCH($A202,'Prem Earn'!$B$5:$J$5,0)),0)</f>
        <v>0</v>
      </c>
      <c r="AH202" s="116">
        <f ca="1">IFERROR('Program Qtrly'!N$207*OFFSET('Prem Earn'!$A$5,MATCH($B$193,'Prem Earn'!$A$6:$A$12,0),MATCH($A202,'Prem Earn'!$B$5:$J$5,0)),0)</f>
        <v>0</v>
      </c>
      <c r="AI202" s="116">
        <f ca="1">IFERROR('Program Qtrly'!O$207*OFFSET('Prem Earn'!$A$5,MATCH($B$193,'Prem Earn'!$A$6:$A$12,0),MATCH($A202,'Prem Earn'!$B$5:$J$5,0)),0)</f>
        <v>0</v>
      </c>
      <c r="AJ202" s="116">
        <f ca="1">IFERROR('Program Qtrly'!P$207*OFFSET('Prem Earn'!$A$5,MATCH($B$193,'Prem Earn'!$A$6:$A$12,0),MATCH($A202,'Prem Earn'!$B$5:$J$5,0)),0)</f>
        <v>0</v>
      </c>
      <c r="AK202" s="116">
        <f ca="1">IFERROR('Program Qtrly'!Q$207*OFFSET('Prem Earn'!$A$5,MATCH($B$193,'Prem Earn'!$A$6:$A$12,0),MATCH($A202,'Prem Earn'!$B$5:$J$5,0)),0)</f>
        <v>0</v>
      </c>
      <c r="AL202" s="116">
        <f ca="1">IFERROR('Program Qtrly'!R$207*OFFSET('Prem Earn'!$A$5,MATCH($B$193,'Prem Earn'!$A$6:$A$12,0),MATCH($A202,'Prem Earn'!$B$5:$J$5,0)),0)</f>
        <v>0</v>
      </c>
      <c r="AM202" s="116">
        <f ca="1">IFERROR('Program Qtrly'!S$207*OFFSET('Prem Earn'!$A$5,MATCH($B$193,'Prem Earn'!$A$6:$A$12,0),MATCH($A202,'Prem Earn'!$B$5:$J$5,0)),0)</f>
        <v>0</v>
      </c>
      <c r="AN202" s="116">
        <f ca="1">IFERROR('Program Qtrly'!T$207*OFFSET('Prem Earn'!$A$5,MATCH($B$193,'Prem Earn'!$A$6:$A$12,0),MATCH($A202,'Prem Earn'!$B$5:$J$5,0)),0)</f>
        <v>0</v>
      </c>
      <c r="AO202" s="116">
        <f ca="1">IFERROR('Program Qtrly'!U$207*OFFSET('Prem Earn'!$A$5,MATCH($B$193,'Prem Earn'!$A$6:$A$12,0),MATCH($A202,'Prem Earn'!$B$5:$J$5,0)),0)</f>
        <v>0</v>
      </c>
      <c r="AP202" s="116">
        <f ca="1">IFERROR('Program Qtrly'!V$207*OFFSET('Prem Earn'!$A$5,MATCH($B$193,'Prem Earn'!$A$6:$A$12,0),MATCH($A202,'Prem Earn'!$B$5:$J$5,0)),0)</f>
        <v>0</v>
      </c>
      <c r="AQ202" s="116">
        <f ca="1">IFERROR('Program Qtrly'!W$207*OFFSET('Prem Earn'!$A$5,MATCH($B$193,'Prem Earn'!$A$6:$A$12,0),MATCH($A202,'Prem Earn'!$B$5:$J$5,0)),0)</f>
        <v>0</v>
      </c>
    </row>
    <row r="203" spans="1:43" ht="15" customHeight="1" x14ac:dyDescent="0.45">
      <c r="A203" s="63">
        <f t="shared" si="156"/>
        <v>27</v>
      </c>
      <c r="B203" s="116">
        <f ca="1">IFERROR('Program Qtrly'!D$215*OFFSET('Prem Earn'!$A$5,MATCH($B$193,'Prem Earn'!$A$6:$A$12,0),MATCH($A203,'Prem Earn'!$B$5:$J$5,0)),0)</f>
        <v>0</v>
      </c>
      <c r="C203" s="116">
        <f ca="1">IFERROR('Program Qtrly'!E$215*OFFSET('Prem Earn'!$A$5,MATCH($B$193,'Prem Earn'!$A$6:$A$12,0),MATCH($A203,'Prem Earn'!$B$5:$J$5,0)),0)</f>
        <v>0</v>
      </c>
      <c r="D203" s="116">
        <f ca="1">IFERROR('Program Qtrly'!F$215*OFFSET('Prem Earn'!$A$5,MATCH($B$193,'Prem Earn'!$A$6:$A$12,0),MATCH($A203,'Prem Earn'!$B$5:$J$5,0)),0)</f>
        <v>0</v>
      </c>
      <c r="E203" s="116">
        <f ca="1">IFERROR('Program Qtrly'!G$215*OFFSET('Prem Earn'!$A$5,MATCH($B$193,'Prem Earn'!$A$6:$A$12,0),MATCH($A203,'Prem Earn'!$B$5:$J$5,0)),0)</f>
        <v>0</v>
      </c>
      <c r="F203" s="116">
        <f ca="1">IFERROR('Program Qtrly'!H$215*OFFSET('Prem Earn'!$A$5,MATCH($B$193,'Prem Earn'!$A$6:$A$12,0),MATCH($A203,'Prem Earn'!$B$5:$J$5,0)),0)</f>
        <v>0</v>
      </c>
      <c r="G203" s="116">
        <f ca="1">IFERROR('Program Qtrly'!I$215*OFFSET('Prem Earn'!$A$5,MATCH($B$193,'Prem Earn'!$A$6:$A$12,0),MATCH($A203,'Prem Earn'!$B$5:$J$5,0)),0)</f>
        <v>0</v>
      </c>
      <c r="H203" s="116">
        <f ca="1">IFERROR('Program Qtrly'!J$215*OFFSET('Prem Earn'!$A$5,MATCH($B$193,'Prem Earn'!$A$6:$A$12,0),MATCH($A203,'Prem Earn'!$B$5:$J$5,0)),0)</f>
        <v>0</v>
      </c>
      <c r="I203" s="116">
        <f ca="1">IFERROR('Program Qtrly'!K$215*OFFSET('Prem Earn'!$A$5,MATCH($B$193,'Prem Earn'!$A$6:$A$12,0),MATCH($A203,'Prem Earn'!$B$5:$J$5,0)),0)</f>
        <v>0</v>
      </c>
      <c r="J203" s="116">
        <f ca="1">IFERROR('Program Qtrly'!L$215*OFFSET('Prem Earn'!$A$5,MATCH($B$193,'Prem Earn'!$A$6:$A$12,0),MATCH($A203,'Prem Earn'!$B$5:$J$5,0)),0)</f>
        <v>0</v>
      </c>
      <c r="K203" s="116">
        <f ca="1">IFERROR('Program Qtrly'!M$215*OFFSET('Prem Earn'!$A$5,MATCH($B$193,'Prem Earn'!$A$6:$A$12,0),MATCH($A203,'Prem Earn'!$B$5:$J$5,0)),0)</f>
        <v>0</v>
      </c>
      <c r="L203" s="116">
        <f ca="1">IFERROR('Program Qtrly'!N$215*OFFSET('Prem Earn'!$A$5,MATCH($B$193,'Prem Earn'!$A$6:$A$12,0),MATCH($A203,'Prem Earn'!$B$5:$J$5,0)),0)</f>
        <v>0</v>
      </c>
      <c r="M203" s="116">
        <f ca="1">IFERROR('Program Qtrly'!O$215*OFFSET('Prem Earn'!$A$5,MATCH($B$193,'Prem Earn'!$A$6:$A$12,0),MATCH($A203,'Prem Earn'!$B$5:$J$5,0)),0)</f>
        <v>0</v>
      </c>
      <c r="N203" s="116">
        <f ca="1">IFERROR('Program Qtrly'!P$215*OFFSET('Prem Earn'!$A$5,MATCH($B$193,'Prem Earn'!$A$6:$A$12,0),MATCH($A203,'Prem Earn'!$B$5:$J$5,0)),0)</f>
        <v>0</v>
      </c>
      <c r="O203" s="116">
        <f ca="1">IFERROR('Program Qtrly'!Q$215*OFFSET('Prem Earn'!$A$5,MATCH($B$193,'Prem Earn'!$A$6:$A$12,0),MATCH($A203,'Prem Earn'!$B$5:$J$5,0)),0)</f>
        <v>0</v>
      </c>
      <c r="P203" s="116">
        <f ca="1">IFERROR('Program Qtrly'!R$215*OFFSET('Prem Earn'!$A$5,MATCH($B$193,'Prem Earn'!$A$6:$A$12,0),MATCH($A203,'Prem Earn'!$B$5:$J$5,0)),0)</f>
        <v>0</v>
      </c>
      <c r="Q203" s="116">
        <f ca="1">IFERROR('Program Qtrly'!S$215*OFFSET('Prem Earn'!$A$5,MATCH($B$193,'Prem Earn'!$A$6:$A$12,0),MATCH($A203,'Prem Earn'!$B$5:$J$5,0)),0)</f>
        <v>0</v>
      </c>
      <c r="R203" s="116">
        <f ca="1">IFERROR('Program Qtrly'!T$215*OFFSET('Prem Earn'!$A$5,MATCH($B$193,'Prem Earn'!$A$6:$A$12,0),MATCH($A203,'Prem Earn'!$B$5:$J$5,0)),0)</f>
        <v>0</v>
      </c>
      <c r="S203" s="116">
        <f ca="1">IFERROR('Program Qtrly'!U$215*OFFSET('Prem Earn'!$A$5,MATCH($B$193,'Prem Earn'!$A$6:$A$12,0),MATCH($A203,'Prem Earn'!$B$5:$J$5,0)),0)</f>
        <v>0</v>
      </c>
      <c r="T203" s="116">
        <f ca="1">IFERROR('Program Qtrly'!V$215*OFFSET('Prem Earn'!$A$5,MATCH($B$193,'Prem Earn'!$A$6:$A$12,0),MATCH($A203,'Prem Earn'!$B$5:$J$5,0)),0)</f>
        <v>0</v>
      </c>
      <c r="U203" s="116">
        <f ca="1">IFERROR('Program Qtrly'!W$215*OFFSET('Prem Earn'!$A$5,MATCH($B$193,'Prem Earn'!$A$6:$A$12,0),MATCH($A203,'Prem Earn'!$B$5:$J$5,0)),0)</f>
        <v>0</v>
      </c>
      <c r="W203" s="63">
        <f t="shared" si="157"/>
        <v>27</v>
      </c>
      <c r="X203" s="116">
        <f ca="1">IFERROR('Program Qtrly'!D$207*OFFSET('Prem Earn'!$A$5,MATCH($B$193,'Prem Earn'!$A$6:$A$12,0),MATCH($A203,'Prem Earn'!$B$5:$J$5,0)),0)</f>
        <v>0</v>
      </c>
      <c r="Y203" s="116">
        <f ca="1">IFERROR('Program Qtrly'!E$207*OFFSET('Prem Earn'!$A$5,MATCH($B$193,'Prem Earn'!$A$6:$A$12,0),MATCH($A203,'Prem Earn'!$B$5:$J$5,0)),0)</f>
        <v>0</v>
      </c>
      <c r="Z203" s="116">
        <f ca="1">IFERROR('Program Qtrly'!F$207*OFFSET('Prem Earn'!$A$5,MATCH($B$193,'Prem Earn'!$A$6:$A$12,0),MATCH($A203,'Prem Earn'!$B$5:$J$5,0)),0)</f>
        <v>0</v>
      </c>
      <c r="AA203" s="116">
        <f ca="1">IFERROR('Program Qtrly'!G$207*OFFSET('Prem Earn'!$A$5,MATCH($B$193,'Prem Earn'!$A$6:$A$12,0),MATCH($A203,'Prem Earn'!$B$5:$J$5,0)),0)</f>
        <v>0</v>
      </c>
      <c r="AB203" s="116">
        <f ca="1">IFERROR('Program Qtrly'!H$207*OFFSET('Prem Earn'!$A$5,MATCH($B$193,'Prem Earn'!$A$6:$A$12,0),MATCH($A203,'Prem Earn'!$B$5:$J$5,0)),0)</f>
        <v>0</v>
      </c>
      <c r="AC203" s="116">
        <f ca="1">IFERROR('Program Qtrly'!I$207*OFFSET('Prem Earn'!$A$5,MATCH($B$193,'Prem Earn'!$A$6:$A$12,0),MATCH($A203,'Prem Earn'!$B$5:$J$5,0)),0)</f>
        <v>0</v>
      </c>
      <c r="AD203" s="116">
        <f ca="1">IFERROR('Program Qtrly'!J$207*OFFSET('Prem Earn'!$A$5,MATCH($B$193,'Prem Earn'!$A$6:$A$12,0),MATCH($A203,'Prem Earn'!$B$5:$J$5,0)),0)</f>
        <v>0</v>
      </c>
      <c r="AE203" s="116">
        <f ca="1">IFERROR('Program Qtrly'!K$207*OFFSET('Prem Earn'!$A$5,MATCH($B$193,'Prem Earn'!$A$6:$A$12,0),MATCH($A203,'Prem Earn'!$B$5:$J$5,0)),0)</f>
        <v>0</v>
      </c>
      <c r="AF203" s="116">
        <f ca="1">IFERROR('Program Qtrly'!L$207*OFFSET('Prem Earn'!$A$5,MATCH($B$193,'Prem Earn'!$A$6:$A$12,0),MATCH($A203,'Prem Earn'!$B$5:$J$5,0)),0)</f>
        <v>0</v>
      </c>
      <c r="AG203" s="116">
        <f ca="1">IFERROR('Program Qtrly'!M$207*OFFSET('Prem Earn'!$A$5,MATCH($B$193,'Prem Earn'!$A$6:$A$12,0),MATCH($A203,'Prem Earn'!$B$5:$J$5,0)),0)</f>
        <v>0</v>
      </c>
      <c r="AH203" s="116">
        <f ca="1">IFERROR('Program Qtrly'!N$207*OFFSET('Prem Earn'!$A$5,MATCH($B$193,'Prem Earn'!$A$6:$A$12,0),MATCH($A203,'Prem Earn'!$B$5:$J$5,0)),0)</f>
        <v>0</v>
      </c>
      <c r="AI203" s="116">
        <f ca="1">IFERROR('Program Qtrly'!O$207*OFFSET('Prem Earn'!$A$5,MATCH($B$193,'Prem Earn'!$A$6:$A$12,0),MATCH($A203,'Prem Earn'!$B$5:$J$5,0)),0)</f>
        <v>0</v>
      </c>
      <c r="AJ203" s="116">
        <f ca="1">IFERROR('Program Qtrly'!P$207*OFFSET('Prem Earn'!$A$5,MATCH($B$193,'Prem Earn'!$A$6:$A$12,0),MATCH($A203,'Prem Earn'!$B$5:$J$5,0)),0)</f>
        <v>0</v>
      </c>
      <c r="AK203" s="116">
        <f ca="1">IFERROR('Program Qtrly'!Q$207*OFFSET('Prem Earn'!$A$5,MATCH($B$193,'Prem Earn'!$A$6:$A$12,0),MATCH($A203,'Prem Earn'!$B$5:$J$5,0)),0)</f>
        <v>0</v>
      </c>
      <c r="AL203" s="116">
        <f ca="1">IFERROR('Program Qtrly'!R$207*OFFSET('Prem Earn'!$A$5,MATCH($B$193,'Prem Earn'!$A$6:$A$12,0),MATCH($A203,'Prem Earn'!$B$5:$J$5,0)),0)</f>
        <v>0</v>
      </c>
      <c r="AM203" s="116">
        <f ca="1">IFERROR('Program Qtrly'!S$207*OFFSET('Prem Earn'!$A$5,MATCH($B$193,'Prem Earn'!$A$6:$A$12,0),MATCH($A203,'Prem Earn'!$B$5:$J$5,0)),0)</f>
        <v>0</v>
      </c>
      <c r="AN203" s="116">
        <f ca="1">IFERROR('Program Qtrly'!T$207*OFFSET('Prem Earn'!$A$5,MATCH($B$193,'Prem Earn'!$A$6:$A$12,0),MATCH($A203,'Prem Earn'!$B$5:$J$5,0)),0)</f>
        <v>0</v>
      </c>
      <c r="AO203" s="116">
        <f ca="1">IFERROR('Program Qtrly'!U$207*OFFSET('Prem Earn'!$A$5,MATCH($B$193,'Prem Earn'!$A$6:$A$12,0),MATCH($A203,'Prem Earn'!$B$5:$J$5,0)),0)</f>
        <v>0</v>
      </c>
      <c r="AP203" s="116">
        <f ca="1">IFERROR('Program Qtrly'!V$207*OFFSET('Prem Earn'!$A$5,MATCH($B$193,'Prem Earn'!$A$6:$A$12,0),MATCH($A203,'Prem Earn'!$B$5:$J$5,0)),0)</f>
        <v>0</v>
      </c>
      <c r="AQ203" s="116">
        <f ca="1">IFERROR('Program Qtrly'!W$207*OFFSET('Prem Earn'!$A$5,MATCH($B$193,'Prem Earn'!$A$6:$A$12,0),MATCH($A203,'Prem Earn'!$B$5:$J$5,0)),0)</f>
        <v>0</v>
      </c>
    </row>
    <row r="204" spans="1:43" ht="15" customHeight="1" x14ac:dyDescent="0.45">
      <c r="A204" s="112" t="s">
        <v>384</v>
      </c>
      <c r="B204" s="113">
        <f ca="1">B195</f>
        <v>0</v>
      </c>
      <c r="C204" s="113">
        <f ca="1">C195+B196</f>
        <v>0</v>
      </c>
      <c r="D204" s="113">
        <f ca="1">D195+C196+B197</f>
        <v>0</v>
      </c>
      <c r="E204" s="113">
        <f ca="1">E195+D196+C197+B198</f>
        <v>0</v>
      </c>
      <c r="F204" s="113">
        <f ca="1">F195+E196+D197+C198+B199</f>
        <v>62.499999999999986</v>
      </c>
      <c r="G204" s="113">
        <f ca="1">G195+F196+E197+D198+C199+B200</f>
        <v>187.49999999999994</v>
      </c>
      <c r="H204" s="113">
        <f ca="1">H195+G196+F197+E198+D199+C200+B201</f>
        <v>312.49999999999989</v>
      </c>
      <c r="I204" s="113">
        <f ca="1">I195+H196+G197+F198+E199+D200+C201+B202</f>
        <v>437.49999999999989</v>
      </c>
      <c r="J204" s="113">
        <f t="shared" ref="J204:P204" ca="1" si="158">J195+I196+H197+G198+F199+E200+D201+C202+B203</f>
        <v>562.49999999999989</v>
      </c>
      <c r="K204" s="113">
        <f t="shared" ca="1" si="158"/>
        <v>687.49999999999989</v>
      </c>
      <c r="L204" s="113">
        <f t="shared" ca="1" si="158"/>
        <v>812.49999999999977</v>
      </c>
      <c r="M204" s="113">
        <f t="shared" ca="1" si="158"/>
        <v>937.49999999999977</v>
      </c>
      <c r="N204" s="113">
        <f t="shared" ca="1" si="158"/>
        <v>1124.9999999999998</v>
      </c>
      <c r="O204" s="113">
        <f t="shared" ca="1" si="158"/>
        <v>1374.9999999999998</v>
      </c>
      <c r="P204" s="113">
        <f t="shared" ca="1" si="158"/>
        <v>1624.9999999999995</v>
      </c>
      <c r="Q204" s="113">
        <f t="shared" ref="Q204" ca="1" si="159">Q195+P196+O197+N198+M199+L200+K201+J202+I203</f>
        <v>1874.9999999999995</v>
      </c>
      <c r="R204" s="113">
        <f t="shared" ref="R204" ca="1" si="160">R195+Q196+P197+O198+N199+M200+L201+K202+J203</f>
        <v>2124.9999999999995</v>
      </c>
      <c r="S204" s="113">
        <f t="shared" ref="S204" ca="1" si="161">S195+R196+Q197+P198+O199+N200+M201+L202+K203</f>
        <v>2374.9999999999995</v>
      </c>
      <c r="T204" s="113">
        <f t="shared" ref="T204" ca="1" si="162">T195+S196+R197+Q198+P199+O200+N201+M202+L203</f>
        <v>2624.9999999999995</v>
      </c>
      <c r="U204" s="113">
        <f t="shared" ref="U204" ca="1" si="163">U195+T196+S197+R198+Q199+P200+O201+N202+M203</f>
        <v>2874.9999999999995</v>
      </c>
      <c r="W204" s="112" t="s">
        <v>520</v>
      </c>
      <c r="X204" s="113">
        <f ca="1">X195</f>
        <v>0</v>
      </c>
      <c r="Y204" s="113">
        <f ca="1">Y195+X196</f>
        <v>0</v>
      </c>
      <c r="Z204" s="113">
        <f ca="1">Z195+Y196+X197</f>
        <v>0</v>
      </c>
      <c r="AA204" s="113">
        <f ca="1">AA195+Z196+Y197+X198</f>
        <v>0</v>
      </c>
      <c r="AB204" s="113">
        <f ca="1">AB195+AA196+Z197+Y198+X199</f>
        <v>312.5</v>
      </c>
      <c r="AC204" s="113">
        <f ca="1">AC195+AB196+AA197+Z198+Y199+X200</f>
        <v>937.5</v>
      </c>
      <c r="AD204" s="113">
        <f ca="1">AD195+AC196+AB197+AA198+Z199+Y200+X201</f>
        <v>1562.5</v>
      </c>
      <c r="AE204" s="113">
        <f ca="1">AE195+AD196+AC197+AB198+AA199+Z200+Y201+X202</f>
        <v>2187.5</v>
      </c>
      <c r="AF204" s="113">
        <f t="shared" ref="AF204:AL204" ca="1" si="164">AF195+AE196+AD197+AC198+AB199+AA200+Z201+Y202+X203</f>
        <v>2812.5</v>
      </c>
      <c r="AG204" s="113">
        <f t="shared" ca="1" si="164"/>
        <v>3437.5</v>
      </c>
      <c r="AH204" s="113">
        <f t="shared" ca="1" si="164"/>
        <v>4062.5</v>
      </c>
      <c r="AI204" s="113">
        <f t="shared" ca="1" si="164"/>
        <v>4687.5</v>
      </c>
      <c r="AJ204" s="113">
        <f t="shared" ca="1" si="164"/>
        <v>5625</v>
      </c>
      <c r="AK204" s="113">
        <f t="shared" ca="1" si="164"/>
        <v>6875</v>
      </c>
      <c r="AL204" s="113">
        <f t="shared" ca="1" si="164"/>
        <v>8125</v>
      </c>
      <c r="AM204" s="113">
        <f t="shared" ref="AM204" ca="1" si="165">AM195+AL196+AK197+AJ198+AI199+AH200+AG201+AF202+AE203</f>
        <v>9375</v>
      </c>
      <c r="AN204" s="113">
        <f t="shared" ref="AN204" ca="1" si="166">AN195+AM196+AL197+AK198+AJ199+AI200+AH201+AG202+AF203</f>
        <v>10625</v>
      </c>
      <c r="AO204" s="113">
        <f t="shared" ref="AO204" ca="1" si="167">AO195+AN196+AM197+AL198+AK199+AJ200+AI201+AH202+AG203</f>
        <v>11875</v>
      </c>
      <c r="AP204" s="113">
        <f t="shared" ref="AP204" ca="1" si="168">AP195+AO196+AN197+AM198+AL199+AK200+AJ201+AI202+AH203</f>
        <v>13125</v>
      </c>
      <c r="AQ204" s="113">
        <f t="shared" ref="AQ204" ca="1" si="169">AQ195+AP196+AO197+AN198+AM199+AL200+AK201+AJ202+AI203</f>
        <v>14375</v>
      </c>
    </row>
    <row r="207" spans="1:43" ht="15" customHeight="1" x14ac:dyDescent="0.45">
      <c r="A207" s="46" t="s">
        <v>175</v>
      </c>
      <c r="B207" s="46" t="str">
        <f>INDEX('Program Inputs'!$B$9:$B$28,MATCH('Prem Earn'!A207,'Program Inputs'!$A$9:$A$28,0))</f>
        <v>Long-tail</v>
      </c>
      <c r="C207" s="46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W207" s="46" t="s">
        <v>175</v>
      </c>
      <c r="X207" s="46" t="str">
        <f>INDEX('Program Inputs'!$B$9:$B$28,MATCH('Prem Earn'!W207,'Program Inputs'!$A$9:$A$28,0))</f>
        <v>Long-tail</v>
      </c>
      <c r="Y207" s="46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</row>
    <row r="208" spans="1:43" ht="15" customHeight="1" x14ac:dyDescent="0.45">
      <c r="A208" s="67" t="s">
        <v>518</v>
      </c>
      <c r="B208" s="6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W208" s="67" t="s">
        <v>519</v>
      </c>
      <c r="X208" s="6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</row>
    <row r="209" spans="1:43" ht="15" customHeight="1" x14ac:dyDescent="0.45">
      <c r="A209" s="67" t="s">
        <v>45</v>
      </c>
      <c r="B209" s="115">
        <f>INDEX('Program Inputs'!$N$8:$N$28,MATCH(A207,'Program Inputs'!$A$8:$A$28,0))</f>
        <v>12</v>
      </c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W209" s="67" t="s">
        <v>45</v>
      </c>
      <c r="X209" s="115">
        <f>INDEX('Program Inputs'!$N$8:$N$28,MATCH(W207,'Program Inputs'!$A$8:$A$28,0))</f>
        <v>12</v>
      </c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</row>
    <row r="210" spans="1:43" ht="15" customHeight="1" x14ac:dyDescent="0.45">
      <c r="A210" s="110" t="s">
        <v>180</v>
      </c>
      <c r="B210" s="3" t="str">
        <f>'Program Qtrly'!D$6</f>
        <v>2026 Q2</v>
      </c>
      <c r="C210" s="3" t="str">
        <f>'Program Qtrly'!E$6</f>
        <v>2026 Q3</v>
      </c>
      <c r="D210" s="3" t="str">
        <f>'Program Qtrly'!F$6</f>
        <v>2026 Q4</v>
      </c>
      <c r="E210" s="3" t="str">
        <f>'Program Qtrly'!G$6</f>
        <v>2027 Q1</v>
      </c>
      <c r="F210" s="3" t="str">
        <f>'Program Qtrly'!H$6</f>
        <v>2027 Q2</v>
      </c>
      <c r="G210" s="3" t="str">
        <f>'Program Qtrly'!I$6</f>
        <v>2027 Q3</v>
      </c>
      <c r="H210" s="3" t="str">
        <f>'Program Qtrly'!J$6</f>
        <v>2027 Q4</v>
      </c>
      <c r="I210" s="3" t="str">
        <f>'Program Qtrly'!K$6</f>
        <v>2028 Q1</v>
      </c>
      <c r="J210" s="3" t="str">
        <f>'Program Qtrly'!L$6</f>
        <v>2028 Q2</v>
      </c>
      <c r="K210" s="3" t="str">
        <f>'Program Qtrly'!M$6</f>
        <v>2028 Q3</v>
      </c>
      <c r="L210" s="3" t="str">
        <f>'Program Qtrly'!N$6</f>
        <v>2028 Q4</v>
      </c>
      <c r="M210" s="3" t="str">
        <f>'Program Qtrly'!O$6</f>
        <v>2029 Q1</v>
      </c>
      <c r="N210" s="3" t="str">
        <f>'Program Qtrly'!P$6</f>
        <v>2029 Q2</v>
      </c>
      <c r="O210" s="3" t="str">
        <f>'Program Qtrly'!Q$6</f>
        <v>2029 Q3</v>
      </c>
      <c r="P210" s="3" t="str">
        <f>'Program Qtrly'!R$6</f>
        <v>2029 Q4</v>
      </c>
      <c r="Q210" s="3" t="str">
        <f>'Program Qtrly'!S$6</f>
        <v>2030 Q1</v>
      </c>
      <c r="R210" s="3" t="str">
        <f>'Program Qtrly'!T$6</f>
        <v>2030 Q2</v>
      </c>
      <c r="S210" s="3" t="str">
        <f>'Program Qtrly'!U$6</f>
        <v>2030 Q3</v>
      </c>
      <c r="T210" s="3" t="str">
        <f>'Program Qtrly'!V$6</f>
        <v>2030 Q4</v>
      </c>
      <c r="U210" s="3" t="str">
        <f>'Program Qtrly'!W$6</f>
        <v>2031 Q1</v>
      </c>
      <c r="W210" s="110" t="s">
        <v>180</v>
      </c>
      <c r="X210" s="3" t="str">
        <f>'Program Qtrly'!D$6</f>
        <v>2026 Q2</v>
      </c>
      <c r="Y210" s="3" t="str">
        <f>'Program Qtrly'!E$6</f>
        <v>2026 Q3</v>
      </c>
      <c r="Z210" s="3" t="str">
        <f>'Program Qtrly'!F$6</f>
        <v>2026 Q4</v>
      </c>
      <c r="AA210" s="3" t="str">
        <f>'Program Qtrly'!G$6</f>
        <v>2027 Q1</v>
      </c>
      <c r="AB210" s="3" t="str">
        <f>'Program Qtrly'!H$6</f>
        <v>2027 Q2</v>
      </c>
      <c r="AC210" s="3" t="str">
        <f>'Program Qtrly'!I$6</f>
        <v>2027 Q3</v>
      </c>
      <c r="AD210" s="3" t="str">
        <f>'Program Qtrly'!J$6</f>
        <v>2027 Q4</v>
      </c>
      <c r="AE210" s="3" t="str">
        <f>'Program Qtrly'!K$6</f>
        <v>2028 Q1</v>
      </c>
      <c r="AF210" s="3" t="str">
        <f>'Program Qtrly'!L$6</f>
        <v>2028 Q2</v>
      </c>
      <c r="AG210" s="3" t="str">
        <f>'Program Qtrly'!M$6</f>
        <v>2028 Q3</v>
      </c>
      <c r="AH210" s="3" t="str">
        <f>'Program Qtrly'!N$6</f>
        <v>2028 Q4</v>
      </c>
      <c r="AI210" s="3" t="str">
        <f>'Program Qtrly'!O$6</f>
        <v>2029 Q1</v>
      </c>
      <c r="AJ210" s="3" t="str">
        <f>'Program Qtrly'!P$6</f>
        <v>2029 Q2</v>
      </c>
      <c r="AK210" s="3" t="str">
        <f>'Program Qtrly'!Q$6</f>
        <v>2029 Q3</v>
      </c>
      <c r="AL210" s="3" t="str">
        <f>'Program Qtrly'!R$6</f>
        <v>2029 Q4</v>
      </c>
      <c r="AM210" s="3" t="str">
        <f>'Program Qtrly'!S$6</f>
        <v>2030 Q1</v>
      </c>
      <c r="AN210" s="3" t="str">
        <f>'Program Qtrly'!T$6</f>
        <v>2030 Q2</v>
      </c>
      <c r="AO210" s="3" t="str">
        <f>'Program Qtrly'!U$6</f>
        <v>2030 Q3</v>
      </c>
      <c r="AP210" s="3" t="str">
        <f>'Program Qtrly'!V$6</f>
        <v>2030 Q4</v>
      </c>
      <c r="AQ210" s="3" t="str">
        <f>'Program Qtrly'!W$6</f>
        <v>2031 Q1</v>
      </c>
    </row>
    <row r="211" spans="1:43" ht="15" customHeight="1" x14ac:dyDescent="0.45">
      <c r="A211" s="63">
        <v>3</v>
      </c>
      <c r="B211" s="116">
        <f ca="1">IFERROR('Program Qtrly'!D$235*OFFSET('Prem Earn'!$A$5,MATCH($B$209,'Prem Earn'!$A$6:$A$12,0),MATCH($A211,'Prem Earn'!$B$5:$J$5,0)),0)</f>
        <v>0</v>
      </c>
      <c r="C211" s="116">
        <f ca="1">IFERROR('Program Qtrly'!E$235*OFFSET('Prem Earn'!$A$5,MATCH($B$209,'Prem Earn'!$A$6:$A$12,0),MATCH($A211,'Prem Earn'!$B$5:$J$5,0)),0)</f>
        <v>0</v>
      </c>
      <c r="D211" s="116">
        <f ca="1">IFERROR('Program Qtrly'!F$235*OFFSET('Prem Earn'!$A$5,MATCH($B$209,'Prem Earn'!$A$6:$A$12,0),MATCH($A211,'Prem Earn'!$B$5:$J$5,0)),0)</f>
        <v>0</v>
      </c>
      <c r="E211" s="116">
        <f ca="1">IFERROR('Program Qtrly'!G$235*OFFSET('Prem Earn'!$A$5,MATCH($B$209,'Prem Earn'!$A$6:$A$12,0),MATCH($A211,'Prem Earn'!$B$5:$J$5,0)),0)</f>
        <v>0</v>
      </c>
      <c r="F211" s="116">
        <f ca="1">IFERROR('Program Qtrly'!H$235*OFFSET('Prem Earn'!$A$5,MATCH($B$209,'Prem Earn'!$A$6:$A$12,0),MATCH($A211,'Prem Earn'!$B$5:$J$5,0)),0)</f>
        <v>0</v>
      </c>
      <c r="G211" s="116">
        <f ca="1">IFERROR('Program Qtrly'!I$235*OFFSET('Prem Earn'!$A$5,MATCH($B$209,'Prem Earn'!$A$6:$A$12,0),MATCH($A211,'Prem Earn'!$B$5:$J$5,0)),0)</f>
        <v>0</v>
      </c>
      <c r="H211" s="116">
        <f ca="1">IFERROR('Program Qtrly'!J$235*OFFSET('Prem Earn'!$A$5,MATCH($B$209,'Prem Earn'!$A$6:$A$12,0),MATCH($A211,'Prem Earn'!$B$5:$J$5,0)),0)</f>
        <v>0</v>
      </c>
      <c r="I211" s="116">
        <f ca="1">IFERROR('Program Qtrly'!K$235*OFFSET('Prem Earn'!$A$5,MATCH($B$209,'Prem Earn'!$A$6:$A$12,0),MATCH($A211,'Prem Earn'!$B$5:$J$5,0)),0)</f>
        <v>0</v>
      </c>
      <c r="J211" s="116">
        <f ca="1">IFERROR('Program Qtrly'!L$235*OFFSET('Prem Earn'!$A$5,MATCH($B$209,'Prem Earn'!$A$6:$A$12,0),MATCH($A211,'Prem Earn'!$B$5:$J$5,0)),0)</f>
        <v>0</v>
      </c>
      <c r="K211" s="116">
        <f ca="1">IFERROR('Program Qtrly'!M$235*OFFSET('Prem Earn'!$A$5,MATCH($B$209,'Prem Earn'!$A$6:$A$12,0),MATCH($A211,'Prem Earn'!$B$5:$J$5,0)),0)</f>
        <v>0</v>
      </c>
      <c r="L211" s="116">
        <f ca="1">IFERROR('Program Qtrly'!N$235*OFFSET('Prem Earn'!$A$5,MATCH($B$209,'Prem Earn'!$A$6:$A$12,0),MATCH($A211,'Prem Earn'!$B$5:$J$5,0)),0)</f>
        <v>0</v>
      </c>
      <c r="M211" s="116">
        <f ca="1">IFERROR('Program Qtrly'!O$235*OFFSET('Prem Earn'!$A$5,MATCH($B$209,'Prem Earn'!$A$6:$A$12,0),MATCH($A211,'Prem Earn'!$B$5:$J$5,0)),0)</f>
        <v>0</v>
      </c>
      <c r="N211" s="116">
        <f ca="1">IFERROR('Program Qtrly'!P$235*OFFSET('Prem Earn'!$A$5,MATCH($B$209,'Prem Earn'!$A$6:$A$12,0),MATCH($A211,'Prem Earn'!$B$5:$J$5,0)),0)</f>
        <v>62.499999999999986</v>
      </c>
      <c r="O211" s="116">
        <f ca="1">IFERROR('Program Qtrly'!Q$235*OFFSET('Prem Earn'!$A$5,MATCH($B$209,'Prem Earn'!$A$6:$A$12,0),MATCH($A211,'Prem Earn'!$B$5:$J$5,0)),0)</f>
        <v>62.499999999999986</v>
      </c>
      <c r="P211" s="116">
        <f ca="1">IFERROR('Program Qtrly'!R$235*OFFSET('Prem Earn'!$A$5,MATCH($B$209,'Prem Earn'!$A$6:$A$12,0),MATCH($A211,'Prem Earn'!$B$5:$J$5,0)),0)</f>
        <v>62.499999999999986</v>
      </c>
      <c r="Q211" s="116">
        <f ca="1">IFERROR('Program Qtrly'!S$235*OFFSET('Prem Earn'!$A$5,MATCH($B$209,'Prem Earn'!$A$6:$A$12,0),MATCH($A211,'Prem Earn'!$B$5:$J$5,0)),0)</f>
        <v>62.499999999999986</v>
      </c>
      <c r="R211" s="116">
        <f ca="1">IFERROR('Program Qtrly'!T$235*OFFSET('Prem Earn'!$A$5,MATCH($B$209,'Prem Earn'!$A$6:$A$12,0),MATCH($A211,'Prem Earn'!$B$5:$J$5,0)),0)</f>
        <v>124.99999999999997</v>
      </c>
      <c r="S211" s="116">
        <f ca="1">IFERROR('Program Qtrly'!U$235*OFFSET('Prem Earn'!$A$5,MATCH($B$209,'Prem Earn'!$A$6:$A$12,0),MATCH($A211,'Prem Earn'!$B$5:$J$5,0)),0)</f>
        <v>124.99999999999997</v>
      </c>
      <c r="T211" s="116">
        <f ca="1">IFERROR('Program Qtrly'!V$235*OFFSET('Prem Earn'!$A$5,MATCH($B$209,'Prem Earn'!$A$6:$A$12,0),MATCH($A211,'Prem Earn'!$B$5:$J$5,0)),0)</f>
        <v>124.99999999999997</v>
      </c>
      <c r="U211" s="116">
        <f ca="1">IFERROR('Program Qtrly'!W$235*OFFSET('Prem Earn'!$A$5,MATCH($B$209,'Prem Earn'!$A$6:$A$12,0),MATCH($A211,'Prem Earn'!$B$5:$J$5,0)),0)</f>
        <v>124.99999999999997</v>
      </c>
      <c r="W211" s="63">
        <v>3</v>
      </c>
      <c r="X211" s="116">
        <f ca="1">IFERROR('Program Qtrly'!D$227*OFFSET('Prem Earn'!$A$5,MATCH($B$209,'Prem Earn'!$A$6:$A$12,0),MATCH($A211,'Prem Earn'!$B$5:$J$5,0)),0)</f>
        <v>0</v>
      </c>
      <c r="Y211" s="116">
        <f ca="1">IFERROR('Program Qtrly'!E$227*OFFSET('Prem Earn'!$A$5,MATCH($B$209,'Prem Earn'!$A$6:$A$12,0),MATCH($A211,'Prem Earn'!$B$5:$J$5,0)),0)</f>
        <v>0</v>
      </c>
      <c r="Z211" s="116">
        <f ca="1">IFERROR('Program Qtrly'!F$227*OFFSET('Prem Earn'!$A$5,MATCH($B$209,'Prem Earn'!$A$6:$A$12,0),MATCH($A211,'Prem Earn'!$B$5:$J$5,0)),0)</f>
        <v>0</v>
      </c>
      <c r="AA211" s="116">
        <f ca="1">IFERROR('Program Qtrly'!G$227*OFFSET('Prem Earn'!$A$5,MATCH($B$209,'Prem Earn'!$A$6:$A$12,0),MATCH($A211,'Prem Earn'!$B$5:$J$5,0)),0)</f>
        <v>0</v>
      </c>
      <c r="AB211" s="116">
        <f ca="1">IFERROR('Program Qtrly'!H$227*OFFSET('Prem Earn'!$A$5,MATCH($B$209,'Prem Earn'!$A$6:$A$12,0),MATCH($A211,'Prem Earn'!$B$5:$J$5,0)),0)</f>
        <v>0</v>
      </c>
      <c r="AC211" s="116">
        <f ca="1">IFERROR('Program Qtrly'!I$227*OFFSET('Prem Earn'!$A$5,MATCH($B$209,'Prem Earn'!$A$6:$A$12,0),MATCH($A211,'Prem Earn'!$B$5:$J$5,0)),0)</f>
        <v>0</v>
      </c>
      <c r="AD211" s="116">
        <f ca="1">IFERROR('Program Qtrly'!J$227*OFFSET('Prem Earn'!$A$5,MATCH($B$209,'Prem Earn'!$A$6:$A$12,0),MATCH($A211,'Prem Earn'!$B$5:$J$5,0)),0)</f>
        <v>0</v>
      </c>
      <c r="AE211" s="116">
        <f ca="1">IFERROR('Program Qtrly'!K$227*OFFSET('Prem Earn'!$A$5,MATCH($B$209,'Prem Earn'!$A$6:$A$12,0),MATCH($A211,'Prem Earn'!$B$5:$J$5,0)),0)</f>
        <v>0</v>
      </c>
      <c r="AF211" s="116">
        <f ca="1">IFERROR('Program Qtrly'!L$227*OFFSET('Prem Earn'!$A$5,MATCH($B$209,'Prem Earn'!$A$6:$A$12,0),MATCH($A211,'Prem Earn'!$B$5:$J$5,0)),0)</f>
        <v>0</v>
      </c>
      <c r="AG211" s="116">
        <f ca="1">IFERROR('Program Qtrly'!M$227*OFFSET('Prem Earn'!$A$5,MATCH($B$209,'Prem Earn'!$A$6:$A$12,0),MATCH($A211,'Prem Earn'!$B$5:$J$5,0)),0)</f>
        <v>0</v>
      </c>
      <c r="AH211" s="116">
        <f ca="1">IFERROR('Program Qtrly'!N$227*OFFSET('Prem Earn'!$A$5,MATCH($B$209,'Prem Earn'!$A$6:$A$12,0),MATCH($A211,'Prem Earn'!$B$5:$J$5,0)),0)</f>
        <v>0</v>
      </c>
      <c r="AI211" s="116">
        <f ca="1">IFERROR('Program Qtrly'!O$227*OFFSET('Prem Earn'!$A$5,MATCH($B$209,'Prem Earn'!$A$6:$A$12,0),MATCH($A211,'Prem Earn'!$B$5:$J$5,0)),0)</f>
        <v>0</v>
      </c>
      <c r="AJ211" s="116">
        <f ca="1">IFERROR('Program Qtrly'!P$227*OFFSET('Prem Earn'!$A$5,MATCH($B$209,'Prem Earn'!$A$6:$A$12,0),MATCH($A211,'Prem Earn'!$B$5:$J$5,0)),0)</f>
        <v>312.5</v>
      </c>
      <c r="AK211" s="116">
        <f ca="1">IFERROR('Program Qtrly'!Q$227*OFFSET('Prem Earn'!$A$5,MATCH($B$209,'Prem Earn'!$A$6:$A$12,0),MATCH($A211,'Prem Earn'!$B$5:$J$5,0)),0)</f>
        <v>312.5</v>
      </c>
      <c r="AL211" s="116">
        <f ca="1">IFERROR('Program Qtrly'!R$227*OFFSET('Prem Earn'!$A$5,MATCH($B$209,'Prem Earn'!$A$6:$A$12,0),MATCH($A211,'Prem Earn'!$B$5:$J$5,0)),0)</f>
        <v>312.5</v>
      </c>
      <c r="AM211" s="116">
        <f ca="1">IFERROR('Program Qtrly'!S$227*OFFSET('Prem Earn'!$A$5,MATCH($B$209,'Prem Earn'!$A$6:$A$12,0),MATCH($A211,'Prem Earn'!$B$5:$J$5,0)),0)</f>
        <v>312.5</v>
      </c>
      <c r="AN211" s="116">
        <f ca="1">IFERROR('Program Qtrly'!T$227*OFFSET('Prem Earn'!$A$5,MATCH($B$209,'Prem Earn'!$A$6:$A$12,0),MATCH($A211,'Prem Earn'!$B$5:$J$5,0)),0)</f>
        <v>625</v>
      </c>
      <c r="AO211" s="116">
        <f ca="1">IFERROR('Program Qtrly'!U$227*OFFSET('Prem Earn'!$A$5,MATCH($B$209,'Prem Earn'!$A$6:$A$12,0),MATCH($A211,'Prem Earn'!$B$5:$J$5,0)),0)</f>
        <v>625</v>
      </c>
      <c r="AP211" s="116">
        <f ca="1">IFERROR('Program Qtrly'!V$227*OFFSET('Prem Earn'!$A$5,MATCH($B$209,'Prem Earn'!$A$6:$A$12,0),MATCH($A211,'Prem Earn'!$B$5:$J$5,0)),0)</f>
        <v>625</v>
      </c>
      <c r="AQ211" s="116">
        <f ca="1">IFERROR('Program Qtrly'!W$227*OFFSET('Prem Earn'!$A$5,MATCH($B$209,'Prem Earn'!$A$6:$A$12,0),MATCH($A211,'Prem Earn'!$B$5:$J$5,0)),0)</f>
        <v>625</v>
      </c>
    </row>
    <row r="212" spans="1:43" ht="15" customHeight="1" x14ac:dyDescent="0.45">
      <c r="A212" s="63">
        <f t="shared" ref="A212:A219" si="170">A211+3</f>
        <v>6</v>
      </c>
      <c r="B212" s="116">
        <f ca="1">IFERROR('Program Qtrly'!D$235*OFFSET('Prem Earn'!$A$5,MATCH($B$209,'Prem Earn'!$A$6:$A$12,0),MATCH($A212,'Prem Earn'!$B$5:$J$5,0)),0)</f>
        <v>0</v>
      </c>
      <c r="C212" s="116">
        <f ca="1">IFERROR('Program Qtrly'!E$235*OFFSET('Prem Earn'!$A$5,MATCH($B$209,'Prem Earn'!$A$6:$A$12,0),MATCH($A212,'Prem Earn'!$B$5:$J$5,0)),0)</f>
        <v>0</v>
      </c>
      <c r="D212" s="116">
        <f ca="1">IFERROR('Program Qtrly'!F$235*OFFSET('Prem Earn'!$A$5,MATCH($B$209,'Prem Earn'!$A$6:$A$12,0),MATCH($A212,'Prem Earn'!$B$5:$J$5,0)),0)</f>
        <v>0</v>
      </c>
      <c r="E212" s="116">
        <f ca="1">IFERROR('Program Qtrly'!G$235*OFFSET('Prem Earn'!$A$5,MATCH($B$209,'Prem Earn'!$A$6:$A$12,0),MATCH($A212,'Prem Earn'!$B$5:$J$5,0)),0)</f>
        <v>0</v>
      </c>
      <c r="F212" s="116">
        <f ca="1">IFERROR('Program Qtrly'!H$235*OFFSET('Prem Earn'!$A$5,MATCH($B$209,'Prem Earn'!$A$6:$A$12,0),MATCH($A212,'Prem Earn'!$B$5:$J$5,0)),0)</f>
        <v>0</v>
      </c>
      <c r="G212" s="116">
        <f ca="1">IFERROR('Program Qtrly'!I$235*OFFSET('Prem Earn'!$A$5,MATCH($B$209,'Prem Earn'!$A$6:$A$12,0),MATCH($A212,'Prem Earn'!$B$5:$J$5,0)),0)</f>
        <v>0</v>
      </c>
      <c r="H212" s="116">
        <f ca="1">IFERROR('Program Qtrly'!J$235*OFFSET('Prem Earn'!$A$5,MATCH($B$209,'Prem Earn'!$A$6:$A$12,0),MATCH($A212,'Prem Earn'!$B$5:$J$5,0)),0)</f>
        <v>0</v>
      </c>
      <c r="I212" s="116">
        <f ca="1">IFERROR('Program Qtrly'!K$235*OFFSET('Prem Earn'!$A$5,MATCH($B$209,'Prem Earn'!$A$6:$A$12,0),MATCH($A212,'Prem Earn'!$B$5:$J$5,0)),0)</f>
        <v>0</v>
      </c>
      <c r="J212" s="116">
        <f ca="1">IFERROR('Program Qtrly'!L$235*OFFSET('Prem Earn'!$A$5,MATCH($B$209,'Prem Earn'!$A$6:$A$12,0),MATCH($A212,'Prem Earn'!$B$5:$J$5,0)),0)</f>
        <v>0</v>
      </c>
      <c r="K212" s="116">
        <f ca="1">IFERROR('Program Qtrly'!M$235*OFFSET('Prem Earn'!$A$5,MATCH($B$209,'Prem Earn'!$A$6:$A$12,0),MATCH($A212,'Prem Earn'!$B$5:$J$5,0)),0)</f>
        <v>0</v>
      </c>
      <c r="L212" s="116">
        <f ca="1">IFERROR('Program Qtrly'!N$235*OFFSET('Prem Earn'!$A$5,MATCH($B$209,'Prem Earn'!$A$6:$A$12,0),MATCH($A212,'Prem Earn'!$B$5:$J$5,0)),0)</f>
        <v>0</v>
      </c>
      <c r="M212" s="116">
        <f ca="1">IFERROR('Program Qtrly'!O$235*OFFSET('Prem Earn'!$A$5,MATCH($B$209,'Prem Earn'!$A$6:$A$12,0),MATCH($A212,'Prem Earn'!$B$5:$J$5,0)),0)</f>
        <v>0</v>
      </c>
      <c r="N212" s="116">
        <f ca="1">IFERROR('Program Qtrly'!P$235*OFFSET('Prem Earn'!$A$5,MATCH($B$209,'Prem Earn'!$A$6:$A$12,0),MATCH($A212,'Prem Earn'!$B$5:$J$5,0)),0)</f>
        <v>124.99999999999997</v>
      </c>
      <c r="O212" s="116">
        <f ca="1">IFERROR('Program Qtrly'!Q$235*OFFSET('Prem Earn'!$A$5,MATCH($B$209,'Prem Earn'!$A$6:$A$12,0),MATCH($A212,'Prem Earn'!$B$5:$J$5,0)),0)</f>
        <v>124.99999999999997</v>
      </c>
      <c r="P212" s="116">
        <f ca="1">IFERROR('Program Qtrly'!R$235*OFFSET('Prem Earn'!$A$5,MATCH($B$209,'Prem Earn'!$A$6:$A$12,0),MATCH($A212,'Prem Earn'!$B$5:$J$5,0)),0)</f>
        <v>124.99999999999997</v>
      </c>
      <c r="Q212" s="116">
        <f ca="1">IFERROR('Program Qtrly'!S$235*OFFSET('Prem Earn'!$A$5,MATCH($B$209,'Prem Earn'!$A$6:$A$12,0),MATCH($A212,'Prem Earn'!$B$5:$J$5,0)),0)</f>
        <v>124.99999999999997</v>
      </c>
      <c r="R212" s="116">
        <f ca="1">IFERROR('Program Qtrly'!T$235*OFFSET('Prem Earn'!$A$5,MATCH($B$209,'Prem Earn'!$A$6:$A$12,0),MATCH($A212,'Prem Earn'!$B$5:$J$5,0)),0)</f>
        <v>249.99999999999994</v>
      </c>
      <c r="S212" s="116">
        <f ca="1">IFERROR('Program Qtrly'!U$235*OFFSET('Prem Earn'!$A$5,MATCH($B$209,'Prem Earn'!$A$6:$A$12,0),MATCH($A212,'Prem Earn'!$B$5:$J$5,0)),0)</f>
        <v>249.99999999999994</v>
      </c>
      <c r="T212" s="116">
        <f ca="1">IFERROR('Program Qtrly'!V$235*OFFSET('Prem Earn'!$A$5,MATCH($B$209,'Prem Earn'!$A$6:$A$12,0),MATCH($A212,'Prem Earn'!$B$5:$J$5,0)),0)</f>
        <v>249.99999999999994</v>
      </c>
      <c r="U212" s="116">
        <f ca="1">IFERROR('Program Qtrly'!W$235*OFFSET('Prem Earn'!$A$5,MATCH($B$209,'Prem Earn'!$A$6:$A$12,0),MATCH($A212,'Prem Earn'!$B$5:$J$5,0)),0)</f>
        <v>249.99999999999994</v>
      </c>
      <c r="W212" s="63">
        <f t="shared" ref="W212:W219" si="171">W211+3</f>
        <v>6</v>
      </c>
      <c r="X212" s="116">
        <f ca="1">IFERROR('Program Qtrly'!D$227*OFFSET('Prem Earn'!$A$5,MATCH($B$209,'Prem Earn'!$A$6:$A$12,0),MATCH($A212,'Prem Earn'!$B$5:$J$5,0)),0)</f>
        <v>0</v>
      </c>
      <c r="Y212" s="116">
        <f ca="1">IFERROR('Program Qtrly'!E$227*OFFSET('Prem Earn'!$A$5,MATCH($B$209,'Prem Earn'!$A$6:$A$12,0),MATCH($A212,'Prem Earn'!$B$5:$J$5,0)),0)</f>
        <v>0</v>
      </c>
      <c r="Z212" s="116">
        <f ca="1">IFERROR('Program Qtrly'!F$227*OFFSET('Prem Earn'!$A$5,MATCH($B$209,'Prem Earn'!$A$6:$A$12,0),MATCH($A212,'Prem Earn'!$B$5:$J$5,0)),0)</f>
        <v>0</v>
      </c>
      <c r="AA212" s="116">
        <f ca="1">IFERROR('Program Qtrly'!G$227*OFFSET('Prem Earn'!$A$5,MATCH($B$209,'Prem Earn'!$A$6:$A$12,0),MATCH($A212,'Prem Earn'!$B$5:$J$5,0)),0)</f>
        <v>0</v>
      </c>
      <c r="AB212" s="116">
        <f ca="1">IFERROR('Program Qtrly'!H$227*OFFSET('Prem Earn'!$A$5,MATCH($B$209,'Prem Earn'!$A$6:$A$12,0),MATCH($A212,'Prem Earn'!$B$5:$J$5,0)),0)</f>
        <v>0</v>
      </c>
      <c r="AC212" s="116">
        <f ca="1">IFERROR('Program Qtrly'!I$227*OFFSET('Prem Earn'!$A$5,MATCH($B$209,'Prem Earn'!$A$6:$A$12,0),MATCH($A212,'Prem Earn'!$B$5:$J$5,0)),0)</f>
        <v>0</v>
      </c>
      <c r="AD212" s="116">
        <f ca="1">IFERROR('Program Qtrly'!J$227*OFFSET('Prem Earn'!$A$5,MATCH($B$209,'Prem Earn'!$A$6:$A$12,0),MATCH($A212,'Prem Earn'!$B$5:$J$5,0)),0)</f>
        <v>0</v>
      </c>
      <c r="AE212" s="116">
        <f ca="1">IFERROR('Program Qtrly'!K$227*OFFSET('Prem Earn'!$A$5,MATCH($B$209,'Prem Earn'!$A$6:$A$12,0),MATCH($A212,'Prem Earn'!$B$5:$J$5,0)),0)</f>
        <v>0</v>
      </c>
      <c r="AF212" s="116">
        <f ca="1">IFERROR('Program Qtrly'!L$227*OFFSET('Prem Earn'!$A$5,MATCH($B$209,'Prem Earn'!$A$6:$A$12,0),MATCH($A212,'Prem Earn'!$B$5:$J$5,0)),0)</f>
        <v>0</v>
      </c>
      <c r="AG212" s="116">
        <f ca="1">IFERROR('Program Qtrly'!M$227*OFFSET('Prem Earn'!$A$5,MATCH($B$209,'Prem Earn'!$A$6:$A$12,0),MATCH($A212,'Prem Earn'!$B$5:$J$5,0)),0)</f>
        <v>0</v>
      </c>
      <c r="AH212" s="116">
        <f ca="1">IFERROR('Program Qtrly'!N$227*OFFSET('Prem Earn'!$A$5,MATCH($B$209,'Prem Earn'!$A$6:$A$12,0),MATCH($A212,'Prem Earn'!$B$5:$J$5,0)),0)</f>
        <v>0</v>
      </c>
      <c r="AI212" s="116">
        <f ca="1">IFERROR('Program Qtrly'!O$227*OFFSET('Prem Earn'!$A$5,MATCH($B$209,'Prem Earn'!$A$6:$A$12,0),MATCH($A212,'Prem Earn'!$B$5:$J$5,0)),0)</f>
        <v>0</v>
      </c>
      <c r="AJ212" s="116">
        <f ca="1">IFERROR('Program Qtrly'!P$227*OFFSET('Prem Earn'!$A$5,MATCH($B$209,'Prem Earn'!$A$6:$A$12,0),MATCH($A212,'Prem Earn'!$B$5:$J$5,0)),0)</f>
        <v>625</v>
      </c>
      <c r="AK212" s="116">
        <f ca="1">IFERROR('Program Qtrly'!Q$227*OFFSET('Prem Earn'!$A$5,MATCH($B$209,'Prem Earn'!$A$6:$A$12,0),MATCH($A212,'Prem Earn'!$B$5:$J$5,0)),0)</f>
        <v>625</v>
      </c>
      <c r="AL212" s="116">
        <f ca="1">IFERROR('Program Qtrly'!R$227*OFFSET('Prem Earn'!$A$5,MATCH($B$209,'Prem Earn'!$A$6:$A$12,0),MATCH($A212,'Prem Earn'!$B$5:$J$5,0)),0)</f>
        <v>625</v>
      </c>
      <c r="AM212" s="116">
        <f ca="1">IFERROR('Program Qtrly'!S$227*OFFSET('Prem Earn'!$A$5,MATCH($B$209,'Prem Earn'!$A$6:$A$12,0),MATCH($A212,'Prem Earn'!$B$5:$J$5,0)),0)</f>
        <v>625</v>
      </c>
      <c r="AN212" s="116">
        <f ca="1">IFERROR('Program Qtrly'!T$227*OFFSET('Prem Earn'!$A$5,MATCH($B$209,'Prem Earn'!$A$6:$A$12,0),MATCH($A212,'Prem Earn'!$B$5:$J$5,0)),0)</f>
        <v>1250</v>
      </c>
      <c r="AO212" s="116">
        <f ca="1">IFERROR('Program Qtrly'!U$227*OFFSET('Prem Earn'!$A$5,MATCH($B$209,'Prem Earn'!$A$6:$A$12,0),MATCH($A212,'Prem Earn'!$B$5:$J$5,0)),0)</f>
        <v>1250</v>
      </c>
      <c r="AP212" s="116">
        <f ca="1">IFERROR('Program Qtrly'!V$227*OFFSET('Prem Earn'!$A$5,MATCH($B$209,'Prem Earn'!$A$6:$A$12,0),MATCH($A212,'Prem Earn'!$B$5:$J$5,0)),0)</f>
        <v>1250</v>
      </c>
      <c r="AQ212" s="116">
        <f ca="1">IFERROR('Program Qtrly'!W$227*OFFSET('Prem Earn'!$A$5,MATCH($B$209,'Prem Earn'!$A$6:$A$12,0),MATCH($A212,'Prem Earn'!$B$5:$J$5,0)),0)</f>
        <v>1250</v>
      </c>
    </row>
    <row r="213" spans="1:43" ht="15" customHeight="1" x14ac:dyDescent="0.45">
      <c r="A213" s="63">
        <f t="shared" si="170"/>
        <v>9</v>
      </c>
      <c r="B213" s="116">
        <f ca="1">IFERROR('Program Qtrly'!D$235*OFFSET('Prem Earn'!$A$5,MATCH($B$209,'Prem Earn'!$A$6:$A$12,0),MATCH($A213,'Prem Earn'!$B$5:$J$5,0)),0)</f>
        <v>0</v>
      </c>
      <c r="C213" s="116">
        <f ca="1">IFERROR('Program Qtrly'!E$235*OFFSET('Prem Earn'!$A$5,MATCH($B$209,'Prem Earn'!$A$6:$A$12,0),MATCH($A213,'Prem Earn'!$B$5:$J$5,0)),0)</f>
        <v>0</v>
      </c>
      <c r="D213" s="116">
        <f ca="1">IFERROR('Program Qtrly'!F$235*OFFSET('Prem Earn'!$A$5,MATCH($B$209,'Prem Earn'!$A$6:$A$12,0),MATCH($A213,'Prem Earn'!$B$5:$J$5,0)),0)</f>
        <v>0</v>
      </c>
      <c r="E213" s="116">
        <f ca="1">IFERROR('Program Qtrly'!G$235*OFFSET('Prem Earn'!$A$5,MATCH($B$209,'Prem Earn'!$A$6:$A$12,0),MATCH($A213,'Prem Earn'!$B$5:$J$5,0)),0)</f>
        <v>0</v>
      </c>
      <c r="F213" s="116">
        <f ca="1">IFERROR('Program Qtrly'!H$235*OFFSET('Prem Earn'!$A$5,MATCH($B$209,'Prem Earn'!$A$6:$A$12,0),MATCH($A213,'Prem Earn'!$B$5:$J$5,0)),0)</f>
        <v>0</v>
      </c>
      <c r="G213" s="116">
        <f ca="1">IFERROR('Program Qtrly'!I$235*OFFSET('Prem Earn'!$A$5,MATCH($B$209,'Prem Earn'!$A$6:$A$12,0),MATCH($A213,'Prem Earn'!$B$5:$J$5,0)),0)</f>
        <v>0</v>
      </c>
      <c r="H213" s="116">
        <f ca="1">IFERROR('Program Qtrly'!J$235*OFFSET('Prem Earn'!$A$5,MATCH($B$209,'Prem Earn'!$A$6:$A$12,0),MATCH($A213,'Prem Earn'!$B$5:$J$5,0)),0)</f>
        <v>0</v>
      </c>
      <c r="I213" s="116">
        <f ca="1">IFERROR('Program Qtrly'!K$235*OFFSET('Prem Earn'!$A$5,MATCH($B$209,'Prem Earn'!$A$6:$A$12,0),MATCH($A213,'Prem Earn'!$B$5:$J$5,0)),0)</f>
        <v>0</v>
      </c>
      <c r="J213" s="116">
        <f ca="1">IFERROR('Program Qtrly'!L$235*OFFSET('Prem Earn'!$A$5,MATCH($B$209,'Prem Earn'!$A$6:$A$12,0),MATCH($A213,'Prem Earn'!$B$5:$J$5,0)),0)</f>
        <v>0</v>
      </c>
      <c r="K213" s="116">
        <f ca="1">IFERROR('Program Qtrly'!M$235*OFFSET('Prem Earn'!$A$5,MATCH($B$209,'Prem Earn'!$A$6:$A$12,0),MATCH($A213,'Prem Earn'!$B$5:$J$5,0)),0)</f>
        <v>0</v>
      </c>
      <c r="L213" s="116">
        <f ca="1">IFERROR('Program Qtrly'!N$235*OFFSET('Prem Earn'!$A$5,MATCH($B$209,'Prem Earn'!$A$6:$A$12,0),MATCH($A213,'Prem Earn'!$B$5:$J$5,0)),0)</f>
        <v>0</v>
      </c>
      <c r="M213" s="116">
        <f ca="1">IFERROR('Program Qtrly'!O$235*OFFSET('Prem Earn'!$A$5,MATCH($B$209,'Prem Earn'!$A$6:$A$12,0),MATCH($A213,'Prem Earn'!$B$5:$J$5,0)),0)</f>
        <v>0</v>
      </c>
      <c r="N213" s="116">
        <f ca="1">IFERROR('Program Qtrly'!P$235*OFFSET('Prem Earn'!$A$5,MATCH($B$209,'Prem Earn'!$A$6:$A$12,0),MATCH($A213,'Prem Earn'!$B$5:$J$5,0)),0)</f>
        <v>124.99999999999997</v>
      </c>
      <c r="O213" s="116">
        <f ca="1">IFERROR('Program Qtrly'!Q$235*OFFSET('Prem Earn'!$A$5,MATCH($B$209,'Prem Earn'!$A$6:$A$12,0),MATCH($A213,'Prem Earn'!$B$5:$J$5,0)),0)</f>
        <v>124.99999999999997</v>
      </c>
      <c r="P213" s="116">
        <f ca="1">IFERROR('Program Qtrly'!R$235*OFFSET('Prem Earn'!$A$5,MATCH($B$209,'Prem Earn'!$A$6:$A$12,0),MATCH($A213,'Prem Earn'!$B$5:$J$5,0)),0)</f>
        <v>124.99999999999997</v>
      </c>
      <c r="Q213" s="116">
        <f ca="1">IFERROR('Program Qtrly'!S$235*OFFSET('Prem Earn'!$A$5,MATCH($B$209,'Prem Earn'!$A$6:$A$12,0),MATCH($A213,'Prem Earn'!$B$5:$J$5,0)),0)</f>
        <v>124.99999999999997</v>
      </c>
      <c r="R213" s="116">
        <f ca="1">IFERROR('Program Qtrly'!T$235*OFFSET('Prem Earn'!$A$5,MATCH($B$209,'Prem Earn'!$A$6:$A$12,0),MATCH($A213,'Prem Earn'!$B$5:$J$5,0)),0)</f>
        <v>249.99999999999994</v>
      </c>
      <c r="S213" s="116">
        <f ca="1">IFERROR('Program Qtrly'!U$235*OFFSET('Prem Earn'!$A$5,MATCH($B$209,'Prem Earn'!$A$6:$A$12,0),MATCH($A213,'Prem Earn'!$B$5:$J$5,0)),0)</f>
        <v>249.99999999999994</v>
      </c>
      <c r="T213" s="116">
        <f ca="1">IFERROR('Program Qtrly'!V$235*OFFSET('Prem Earn'!$A$5,MATCH($B$209,'Prem Earn'!$A$6:$A$12,0),MATCH($A213,'Prem Earn'!$B$5:$J$5,0)),0)</f>
        <v>249.99999999999994</v>
      </c>
      <c r="U213" s="116">
        <f ca="1">IFERROR('Program Qtrly'!W$235*OFFSET('Prem Earn'!$A$5,MATCH($B$209,'Prem Earn'!$A$6:$A$12,0),MATCH($A213,'Prem Earn'!$B$5:$J$5,0)),0)</f>
        <v>249.99999999999994</v>
      </c>
      <c r="W213" s="63">
        <f t="shared" si="171"/>
        <v>9</v>
      </c>
      <c r="X213" s="116">
        <f ca="1">IFERROR('Program Qtrly'!D$227*OFFSET('Prem Earn'!$A$5,MATCH($B$209,'Prem Earn'!$A$6:$A$12,0),MATCH($A213,'Prem Earn'!$B$5:$J$5,0)),0)</f>
        <v>0</v>
      </c>
      <c r="Y213" s="116">
        <f ca="1">IFERROR('Program Qtrly'!E$227*OFFSET('Prem Earn'!$A$5,MATCH($B$209,'Prem Earn'!$A$6:$A$12,0),MATCH($A213,'Prem Earn'!$B$5:$J$5,0)),0)</f>
        <v>0</v>
      </c>
      <c r="Z213" s="116">
        <f ca="1">IFERROR('Program Qtrly'!F$227*OFFSET('Prem Earn'!$A$5,MATCH($B$209,'Prem Earn'!$A$6:$A$12,0),MATCH($A213,'Prem Earn'!$B$5:$J$5,0)),0)</f>
        <v>0</v>
      </c>
      <c r="AA213" s="116">
        <f ca="1">IFERROR('Program Qtrly'!G$227*OFFSET('Prem Earn'!$A$5,MATCH($B$209,'Prem Earn'!$A$6:$A$12,0),MATCH($A213,'Prem Earn'!$B$5:$J$5,0)),0)</f>
        <v>0</v>
      </c>
      <c r="AB213" s="116">
        <f ca="1">IFERROR('Program Qtrly'!H$227*OFFSET('Prem Earn'!$A$5,MATCH($B$209,'Prem Earn'!$A$6:$A$12,0),MATCH($A213,'Prem Earn'!$B$5:$J$5,0)),0)</f>
        <v>0</v>
      </c>
      <c r="AC213" s="116">
        <f ca="1">IFERROR('Program Qtrly'!I$227*OFFSET('Prem Earn'!$A$5,MATCH($B$209,'Prem Earn'!$A$6:$A$12,0),MATCH($A213,'Prem Earn'!$B$5:$J$5,0)),0)</f>
        <v>0</v>
      </c>
      <c r="AD213" s="116">
        <f ca="1">IFERROR('Program Qtrly'!J$227*OFFSET('Prem Earn'!$A$5,MATCH($B$209,'Prem Earn'!$A$6:$A$12,0),MATCH($A213,'Prem Earn'!$B$5:$J$5,0)),0)</f>
        <v>0</v>
      </c>
      <c r="AE213" s="116">
        <f ca="1">IFERROR('Program Qtrly'!K$227*OFFSET('Prem Earn'!$A$5,MATCH($B$209,'Prem Earn'!$A$6:$A$12,0),MATCH($A213,'Prem Earn'!$B$5:$J$5,0)),0)</f>
        <v>0</v>
      </c>
      <c r="AF213" s="116">
        <f ca="1">IFERROR('Program Qtrly'!L$227*OFFSET('Prem Earn'!$A$5,MATCH($B$209,'Prem Earn'!$A$6:$A$12,0),MATCH($A213,'Prem Earn'!$B$5:$J$5,0)),0)</f>
        <v>0</v>
      </c>
      <c r="AG213" s="116">
        <f ca="1">IFERROR('Program Qtrly'!M$227*OFFSET('Prem Earn'!$A$5,MATCH($B$209,'Prem Earn'!$A$6:$A$12,0),MATCH($A213,'Prem Earn'!$B$5:$J$5,0)),0)</f>
        <v>0</v>
      </c>
      <c r="AH213" s="116">
        <f ca="1">IFERROR('Program Qtrly'!N$227*OFFSET('Prem Earn'!$A$5,MATCH($B$209,'Prem Earn'!$A$6:$A$12,0),MATCH($A213,'Prem Earn'!$B$5:$J$5,0)),0)</f>
        <v>0</v>
      </c>
      <c r="AI213" s="116">
        <f ca="1">IFERROR('Program Qtrly'!O$227*OFFSET('Prem Earn'!$A$5,MATCH($B$209,'Prem Earn'!$A$6:$A$12,0),MATCH($A213,'Prem Earn'!$B$5:$J$5,0)),0)</f>
        <v>0</v>
      </c>
      <c r="AJ213" s="116">
        <f ca="1">IFERROR('Program Qtrly'!P$227*OFFSET('Prem Earn'!$A$5,MATCH($B$209,'Prem Earn'!$A$6:$A$12,0),MATCH($A213,'Prem Earn'!$B$5:$J$5,0)),0)</f>
        <v>625</v>
      </c>
      <c r="AK213" s="116">
        <f ca="1">IFERROR('Program Qtrly'!Q$227*OFFSET('Prem Earn'!$A$5,MATCH($B$209,'Prem Earn'!$A$6:$A$12,0),MATCH($A213,'Prem Earn'!$B$5:$J$5,0)),0)</f>
        <v>625</v>
      </c>
      <c r="AL213" s="116">
        <f ca="1">IFERROR('Program Qtrly'!R$227*OFFSET('Prem Earn'!$A$5,MATCH($B$209,'Prem Earn'!$A$6:$A$12,0),MATCH($A213,'Prem Earn'!$B$5:$J$5,0)),0)</f>
        <v>625</v>
      </c>
      <c r="AM213" s="116">
        <f ca="1">IFERROR('Program Qtrly'!S$227*OFFSET('Prem Earn'!$A$5,MATCH($B$209,'Prem Earn'!$A$6:$A$12,0),MATCH($A213,'Prem Earn'!$B$5:$J$5,0)),0)</f>
        <v>625</v>
      </c>
      <c r="AN213" s="116">
        <f ca="1">IFERROR('Program Qtrly'!T$227*OFFSET('Prem Earn'!$A$5,MATCH($B$209,'Prem Earn'!$A$6:$A$12,0),MATCH($A213,'Prem Earn'!$B$5:$J$5,0)),0)</f>
        <v>1250</v>
      </c>
      <c r="AO213" s="116">
        <f ca="1">IFERROR('Program Qtrly'!U$227*OFFSET('Prem Earn'!$A$5,MATCH($B$209,'Prem Earn'!$A$6:$A$12,0),MATCH($A213,'Prem Earn'!$B$5:$J$5,0)),0)</f>
        <v>1250</v>
      </c>
      <c r="AP213" s="116">
        <f ca="1">IFERROR('Program Qtrly'!V$227*OFFSET('Prem Earn'!$A$5,MATCH($B$209,'Prem Earn'!$A$6:$A$12,0),MATCH($A213,'Prem Earn'!$B$5:$J$5,0)),0)</f>
        <v>1250</v>
      </c>
      <c r="AQ213" s="116">
        <f ca="1">IFERROR('Program Qtrly'!W$227*OFFSET('Prem Earn'!$A$5,MATCH($B$209,'Prem Earn'!$A$6:$A$12,0),MATCH($A213,'Prem Earn'!$B$5:$J$5,0)),0)</f>
        <v>1250</v>
      </c>
    </row>
    <row r="214" spans="1:43" ht="15" customHeight="1" x14ac:dyDescent="0.45">
      <c r="A214" s="63">
        <f t="shared" si="170"/>
        <v>12</v>
      </c>
      <c r="B214" s="116">
        <f ca="1">IFERROR('Program Qtrly'!D$235*OFFSET('Prem Earn'!$A$5,MATCH($B$209,'Prem Earn'!$A$6:$A$12,0),MATCH($A214,'Prem Earn'!$B$5:$J$5,0)),0)</f>
        <v>0</v>
      </c>
      <c r="C214" s="116">
        <f ca="1">IFERROR('Program Qtrly'!E$235*OFFSET('Prem Earn'!$A$5,MATCH($B$209,'Prem Earn'!$A$6:$A$12,0),MATCH($A214,'Prem Earn'!$B$5:$J$5,0)),0)</f>
        <v>0</v>
      </c>
      <c r="D214" s="116">
        <f ca="1">IFERROR('Program Qtrly'!F$235*OFFSET('Prem Earn'!$A$5,MATCH($B$209,'Prem Earn'!$A$6:$A$12,0),MATCH($A214,'Prem Earn'!$B$5:$J$5,0)),0)</f>
        <v>0</v>
      </c>
      <c r="E214" s="116">
        <f ca="1">IFERROR('Program Qtrly'!G$235*OFFSET('Prem Earn'!$A$5,MATCH($B$209,'Prem Earn'!$A$6:$A$12,0),MATCH($A214,'Prem Earn'!$B$5:$J$5,0)),0)</f>
        <v>0</v>
      </c>
      <c r="F214" s="116">
        <f ca="1">IFERROR('Program Qtrly'!H$235*OFFSET('Prem Earn'!$A$5,MATCH($B$209,'Prem Earn'!$A$6:$A$12,0),MATCH($A214,'Prem Earn'!$B$5:$J$5,0)),0)</f>
        <v>0</v>
      </c>
      <c r="G214" s="116">
        <f ca="1">IFERROR('Program Qtrly'!I$235*OFFSET('Prem Earn'!$A$5,MATCH($B$209,'Prem Earn'!$A$6:$A$12,0),MATCH($A214,'Prem Earn'!$B$5:$J$5,0)),0)</f>
        <v>0</v>
      </c>
      <c r="H214" s="116">
        <f ca="1">IFERROR('Program Qtrly'!J$235*OFFSET('Prem Earn'!$A$5,MATCH($B$209,'Prem Earn'!$A$6:$A$12,0),MATCH($A214,'Prem Earn'!$B$5:$J$5,0)),0)</f>
        <v>0</v>
      </c>
      <c r="I214" s="116">
        <f ca="1">IFERROR('Program Qtrly'!K$235*OFFSET('Prem Earn'!$A$5,MATCH($B$209,'Prem Earn'!$A$6:$A$12,0),MATCH($A214,'Prem Earn'!$B$5:$J$5,0)),0)</f>
        <v>0</v>
      </c>
      <c r="J214" s="116">
        <f ca="1">IFERROR('Program Qtrly'!L$235*OFFSET('Prem Earn'!$A$5,MATCH($B$209,'Prem Earn'!$A$6:$A$12,0),MATCH($A214,'Prem Earn'!$B$5:$J$5,0)),0)</f>
        <v>0</v>
      </c>
      <c r="K214" s="116">
        <f ca="1">IFERROR('Program Qtrly'!M$235*OFFSET('Prem Earn'!$A$5,MATCH($B$209,'Prem Earn'!$A$6:$A$12,0),MATCH($A214,'Prem Earn'!$B$5:$J$5,0)),0)</f>
        <v>0</v>
      </c>
      <c r="L214" s="116">
        <f ca="1">IFERROR('Program Qtrly'!N$235*OFFSET('Prem Earn'!$A$5,MATCH($B$209,'Prem Earn'!$A$6:$A$12,0),MATCH($A214,'Prem Earn'!$B$5:$J$5,0)),0)</f>
        <v>0</v>
      </c>
      <c r="M214" s="116">
        <f ca="1">IFERROR('Program Qtrly'!O$235*OFFSET('Prem Earn'!$A$5,MATCH($B$209,'Prem Earn'!$A$6:$A$12,0),MATCH($A214,'Prem Earn'!$B$5:$J$5,0)),0)</f>
        <v>0</v>
      </c>
      <c r="N214" s="116">
        <f ca="1">IFERROR('Program Qtrly'!P$235*OFFSET('Prem Earn'!$A$5,MATCH($B$209,'Prem Earn'!$A$6:$A$12,0),MATCH($A214,'Prem Earn'!$B$5:$J$5,0)),0)</f>
        <v>124.99999999999997</v>
      </c>
      <c r="O214" s="116">
        <f ca="1">IFERROR('Program Qtrly'!Q$235*OFFSET('Prem Earn'!$A$5,MATCH($B$209,'Prem Earn'!$A$6:$A$12,0),MATCH($A214,'Prem Earn'!$B$5:$J$5,0)),0)</f>
        <v>124.99999999999997</v>
      </c>
      <c r="P214" s="116">
        <f ca="1">IFERROR('Program Qtrly'!R$235*OFFSET('Prem Earn'!$A$5,MATCH($B$209,'Prem Earn'!$A$6:$A$12,0),MATCH($A214,'Prem Earn'!$B$5:$J$5,0)),0)</f>
        <v>124.99999999999997</v>
      </c>
      <c r="Q214" s="116">
        <f ca="1">IFERROR('Program Qtrly'!S$235*OFFSET('Prem Earn'!$A$5,MATCH($B$209,'Prem Earn'!$A$6:$A$12,0),MATCH($A214,'Prem Earn'!$B$5:$J$5,0)),0)</f>
        <v>124.99999999999997</v>
      </c>
      <c r="R214" s="116">
        <f ca="1">IFERROR('Program Qtrly'!T$235*OFFSET('Prem Earn'!$A$5,MATCH($B$209,'Prem Earn'!$A$6:$A$12,0),MATCH($A214,'Prem Earn'!$B$5:$J$5,0)),0)</f>
        <v>249.99999999999994</v>
      </c>
      <c r="S214" s="116">
        <f ca="1">IFERROR('Program Qtrly'!U$235*OFFSET('Prem Earn'!$A$5,MATCH($B$209,'Prem Earn'!$A$6:$A$12,0),MATCH($A214,'Prem Earn'!$B$5:$J$5,0)),0)</f>
        <v>249.99999999999994</v>
      </c>
      <c r="T214" s="116">
        <f ca="1">IFERROR('Program Qtrly'!V$235*OFFSET('Prem Earn'!$A$5,MATCH($B$209,'Prem Earn'!$A$6:$A$12,0),MATCH($A214,'Prem Earn'!$B$5:$J$5,0)),0)</f>
        <v>249.99999999999994</v>
      </c>
      <c r="U214" s="116">
        <f ca="1">IFERROR('Program Qtrly'!W$235*OFFSET('Prem Earn'!$A$5,MATCH($B$209,'Prem Earn'!$A$6:$A$12,0),MATCH($A214,'Prem Earn'!$B$5:$J$5,0)),0)</f>
        <v>249.99999999999994</v>
      </c>
      <c r="W214" s="63">
        <f t="shared" si="171"/>
        <v>12</v>
      </c>
      <c r="X214" s="116">
        <f ca="1">IFERROR('Program Qtrly'!D$227*OFFSET('Prem Earn'!$A$5,MATCH($B$209,'Prem Earn'!$A$6:$A$12,0),MATCH($A214,'Prem Earn'!$B$5:$J$5,0)),0)</f>
        <v>0</v>
      </c>
      <c r="Y214" s="116">
        <f ca="1">IFERROR('Program Qtrly'!E$227*OFFSET('Prem Earn'!$A$5,MATCH($B$209,'Prem Earn'!$A$6:$A$12,0),MATCH($A214,'Prem Earn'!$B$5:$J$5,0)),0)</f>
        <v>0</v>
      </c>
      <c r="Z214" s="116">
        <f ca="1">IFERROR('Program Qtrly'!F$227*OFFSET('Prem Earn'!$A$5,MATCH($B$209,'Prem Earn'!$A$6:$A$12,0),MATCH($A214,'Prem Earn'!$B$5:$J$5,0)),0)</f>
        <v>0</v>
      </c>
      <c r="AA214" s="116">
        <f ca="1">IFERROR('Program Qtrly'!G$227*OFFSET('Prem Earn'!$A$5,MATCH($B$209,'Prem Earn'!$A$6:$A$12,0),MATCH($A214,'Prem Earn'!$B$5:$J$5,0)),0)</f>
        <v>0</v>
      </c>
      <c r="AB214" s="116">
        <f ca="1">IFERROR('Program Qtrly'!H$227*OFFSET('Prem Earn'!$A$5,MATCH($B$209,'Prem Earn'!$A$6:$A$12,0),MATCH($A214,'Prem Earn'!$B$5:$J$5,0)),0)</f>
        <v>0</v>
      </c>
      <c r="AC214" s="116">
        <f ca="1">IFERROR('Program Qtrly'!I$227*OFFSET('Prem Earn'!$A$5,MATCH($B$209,'Prem Earn'!$A$6:$A$12,0),MATCH($A214,'Prem Earn'!$B$5:$J$5,0)),0)</f>
        <v>0</v>
      </c>
      <c r="AD214" s="116">
        <f ca="1">IFERROR('Program Qtrly'!J$227*OFFSET('Prem Earn'!$A$5,MATCH($B$209,'Prem Earn'!$A$6:$A$12,0),MATCH($A214,'Prem Earn'!$B$5:$J$5,0)),0)</f>
        <v>0</v>
      </c>
      <c r="AE214" s="116">
        <f ca="1">IFERROR('Program Qtrly'!K$227*OFFSET('Prem Earn'!$A$5,MATCH($B$209,'Prem Earn'!$A$6:$A$12,0),MATCH($A214,'Prem Earn'!$B$5:$J$5,0)),0)</f>
        <v>0</v>
      </c>
      <c r="AF214" s="116">
        <f ca="1">IFERROR('Program Qtrly'!L$227*OFFSET('Prem Earn'!$A$5,MATCH($B$209,'Prem Earn'!$A$6:$A$12,0),MATCH($A214,'Prem Earn'!$B$5:$J$5,0)),0)</f>
        <v>0</v>
      </c>
      <c r="AG214" s="116">
        <f ca="1">IFERROR('Program Qtrly'!M$227*OFFSET('Prem Earn'!$A$5,MATCH($B$209,'Prem Earn'!$A$6:$A$12,0),MATCH($A214,'Prem Earn'!$B$5:$J$5,0)),0)</f>
        <v>0</v>
      </c>
      <c r="AH214" s="116">
        <f ca="1">IFERROR('Program Qtrly'!N$227*OFFSET('Prem Earn'!$A$5,MATCH($B$209,'Prem Earn'!$A$6:$A$12,0),MATCH($A214,'Prem Earn'!$B$5:$J$5,0)),0)</f>
        <v>0</v>
      </c>
      <c r="AI214" s="116">
        <f ca="1">IFERROR('Program Qtrly'!O$227*OFFSET('Prem Earn'!$A$5,MATCH($B$209,'Prem Earn'!$A$6:$A$12,0),MATCH($A214,'Prem Earn'!$B$5:$J$5,0)),0)</f>
        <v>0</v>
      </c>
      <c r="AJ214" s="116">
        <f ca="1">IFERROR('Program Qtrly'!P$227*OFFSET('Prem Earn'!$A$5,MATCH($B$209,'Prem Earn'!$A$6:$A$12,0),MATCH($A214,'Prem Earn'!$B$5:$J$5,0)),0)</f>
        <v>625</v>
      </c>
      <c r="AK214" s="116">
        <f ca="1">IFERROR('Program Qtrly'!Q$227*OFFSET('Prem Earn'!$A$5,MATCH($B$209,'Prem Earn'!$A$6:$A$12,0),MATCH($A214,'Prem Earn'!$B$5:$J$5,0)),0)</f>
        <v>625</v>
      </c>
      <c r="AL214" s="116">
        <f ca="1">IFERROR('Program Qtrly'!R$227*OFFSET('Prem Earn'!$A$5,MATCH($B$209,'Prem Earn'!$A$6:$A$12,0),MATCH($A214,'Prem Earn'!$B$5:$J$5,0)),0)</f>
        <v>625</v>
      </c>
      <c r="AM214" s="116">
        <f ca="1">IFERROR('Program Qtrly'!S$227*OFFSET('Prem Earn'!$A$5,MATCH($B$209,'Prem Earn'!$A$6:$A$12,0),MATCH($A214,'Prem Earn'!$B$5:$J$5,0)),0)</f>
        <v>625</v>
      </c>
      <c r="AN214" s="116">
        <f ca="1">IFERROR('Program Qtrly'!T$227*OFFSET('Prem Earn'!$A$5,MATCH($B$209,'Prem Earn'!$A$6:$A$12,0),MATCH($A214,'Prem Earn'!$B$5:$J$5,0)),0)</f>
        <v>1250</v>
      </c>
      <c r="AO214" s="116">
        <f ca="1">IFERROR('Program Qtrly'!U$227*OFFSET('Prem Earn'!$A$5,MATCH($B$209,'Prem Earn'!$A$6:$A$12,0),MATCH($A214,'Prem Earn'!$B$5:$J$5,0)),0)</f>
        <v>1250</v>
      </c>
      <c r="AP214" s="116">
        <f ca="1">IFERROR('Program Qtrly'!V$227*OFFSET('Prem Earn'!$A$5,MATCH($B$209,'Prem Earn'!$A$6:$A$12,0),MATCH($A214,'Prem Earn'!$B$5:$J$5,0)),0)</f>
        <v>1250</v>
      </c>
      <c r="AQ214" s="116">
        <f ca="1">IFERROR('Program Qtrly'!W$227*OFFSET('Prem Earn'!$A$5,MATCH($B$209,'Prem Earn'!$A$6:$A$12,0),MATCH($A214,'Prem Earn'!$B$5:$J$5,0)),0)</f>
        <v>1250</v>
      </c>
    </row>
    <row r="215" spans="1:43" ht="15" customHeight="1" x14ac:dyDescent="0.45">
      <c r="A215" s="63">
        <f t="shared" si="170"/>
        <v>15</v>
      </c>
      <c r="B215" s="116">
        <f ca="1">IFERROR('Program Qtrly'!D$235*OFFSET('Prem Earn'!$A$5,MATCH($B$209,'Prem Earn'!$A$6:$A$12,0),MATCH($A215,'Prem Earn'!$B$5:$J$5,0)),0)</f>
        <v>0</v>
      </c>
      <c r="C215" s="116">
        <f ca="1">IFERROR('Program Qtrly'!E$235*OFFSET('Prem Earn'!$A$5,MATCH($B$209,'Prem Earn'!$A$6:$A$12,0),MATCH($A215,'Prem Earn'!$B$5:$J$5,0)),0)</f>
        <v>0</v>
      </c>
      <c r="D215" s="116">
        <f ca="1">IFERROR('Program Qtrly'!F$235*OFFSET('Prem Earn'!$A$5,MATCH($B$209,'Prem Earn'!$A$6:$A$12,0),MATCH($A215,'Prem Earn'!$B$5:$J$5,0)),0)</f>
        <v>0</v>
      </c>
      <c r="E215" s="116">
        <f ca="1">IFERROR('Program Qtrly'!G$235*OFFSET('Prem Earn'!$A$5,MATCH($B$209,'Prem Earn'!$A$6:$A$12,0),MATCH($A215,'Prem Earn'!$B$5:$J$5,0)),0)</f>
        <v>0</v>
      </c>
      <c r="F215" s="116">
        <f ca="1">IFERROR('Program Qtrly'!H$235*OFFSET('Prem Earn'!$A$5,MATCH($B$209,'Prem Earn'!$A$6:$A$12,0),MATCH($A215,'Prem Earn'!$B$5:$J$5,0)),0)</f>
        <v>0</v>
      </c>
      <c r="G215" s="116">
        <f ca="1">IFERROR('Program Qtrly'!I$235*OFFSET('Prem Earn'!$A$5,MATCH($B$209,'Prem Earn'!$A$6:$A$12,0),MATCH($A215,'Prem Earn'!$B$5:$J$5,0)),0)</f>
        <v>0</v>
      </c>
      <c r="H215" s="116">
        <f ca="1">IFERROR('Program Qtrly'!J$235*OFFSET('Prem Earn'!$A$5,MATCH($B$209,'Prem Earn'!$A$6:$A$12,0),MATCH($A215,'Prem Earn'!$B$5:$J$5,0)),0)</f>
        <v>0</v>
      </c>
      <c r="I215" s="116">
        <f ca="1">IFERROR('Program Qtrly'!K$235*OFFSET('Prem Earn'!$A$5,MATCH($B$209,'Prem Earn'!$A$6:$A$12,0),MATCH($A215,'Prem Earn'!$B$5:$J$5,0)),0)</f>
        <v>0</v>
      </c>
      <c r="J215" s="116">
        <f ca="1">IFERROR('Program Qtrly'!L$235*OFFSET('Prem Earn'!$A$5,MATCH($B$209,'Prem Earn'!$A$6:$A$12,0),MATCH($A215,'Prem Earn'!$B$5:$J$5,0)),0)</f>
        <v>0</v>
      </c>
      <c r="K215" s="116">
        <f ca="1">IFERROR('Program Qtrly'!M$235*OFFSET('Prem Earn'!$A$5,MATCH($B$209,'Prem Earn'!$A$6:$A$12,0),MATCH($A215,'Prem Earn'!$B$5:$J$5,0)),0)</f>
        <v>0</v>
      </c>
      <c r="L215" s="116">
        <f ca="1">IFERROR('Program Qtrly'!N$235*OFFSET('Prem Earn'!$A$5,MATCH($B$209,'Prem Earn'!$A$6:$A$12,0),MATCH($A215,'Prem Earn'!$B$5:$J$5,0)),0)</f>
        <v>0</v>
      </c>
      <c r="M215" s="116">
        <f ca="1">IFERROR('Program Qtrly'!O$235*OFFSET('Prem Earn'!$A$5,MATCH($B$209,'Prem Earn'!$A$6:$A$12,0),MATCH($A215,'Prem Earn'!$B$5:$J$5,0)),0)</f>
        <v>0</v>
      </c>
      <c r="N215" s="116">
        <f ca="1">IFERROR('Program Qtrly'!P$235*OFFSET('Prem Earn'!$A$5,MATCH($B$209,'Prem Earn'!$A$6:$A$12,0),MATCH($A215,'Prem Earn'!$B$5:$J$5,0)),0)</f>
        <v>62.499999999999986</v>
      </c>
      <c r="O215" s="116">
        <f ca="1">IFERROR('Program Qtrly'!Q$235*OFFSET('Prem Earn'!$A$5,MATCH($B$209,'Prem Earn'!$A$6:$A$12,0),MATCH($A215,'Prem Earn'!$B$5:$J$5,0)),0)</f>
        <v>62.499999999999986</v>
      </c>
      <c r="P215" s="116">
        <f ca="1">IFERROR('Program Qtrly'!R$235*OFFSET('Prem Earn'!$A$5,MATCH($B$209,'Prem Earn'!$A$6:$A$12,0),MATCH($A215,'Prem Earn'!$B$5:$J$5,0)),0)</f>
        <v>62.499999999999986</v>
      </c>
      <c r="Q215" s="116">
        <f ca="1">IFERROR('Program Qtrly'!S$235*OFFSET('Prem Earn'!$A$5,MATCH($B$209,'Prem Earn'!$A$6:$A$12,0),MATCH($A215,'Prem Earn'!$B$5:$J$5,0)),0)</f>
        <v>62.499999999999986</v>
      </c>
      <c r="R215" s="116">
        <f ca="1">IFERROR('Program Qtrly'!T$235*OFFSET('Prem Earn'!$A$5,MATCH($B$209,'Prem Earn'!$A$6:$A$12,0),MATCH($A215,'Prem Earn'!$B$5:$J$5,0)),0)</f>
        <v>124.99999999999997</v>
      </c>
      <c r="S215" s="116">
        <f ca="1">IFERROR('Program Qtrly'!U$235*OFFSET('Prem Earn'!$A$5,MATCH($B$209,'Prem Earn'!$A$6:$A$12,0),MATCH($A215,'Prem Earn'!$B$5:$J$5,0)),0)</f>
        <v>124.99999999999997</v>
      </c>
      <c r="T215" s="116">
        <f ca="1">IFERROR('Program Qtrly'!V$235*OFFSET('Prem Earn'!$A$5,MATCH($B$209,'Prem Earn'!$A$6:$A$12,0),MATCH($A215,'Prem Earn'!$B$5:$J$5,0)),0)</f>
        <v>124.99999999999997</v>
      </c>
      <c r="U215" s="116">
        <f ca="1">IFERROR('Program Qtrly'!W$235*OFFSET('Prem Earn'!$A$5,MATCH($B$209,'Prem Earn'!$A$6:$A$12,0),MATCH($A215,'Prem Earn'!$B$5:$J$5,0)),0)</f>
        <v>124.99999999999997</v>
      </c>
      <c r="W215" s="63">
        <f t="shared" si="171"/>
        <v>15</v>
      </c>
      <c r="X215" s="116">
        <f ca="1">IFERROR('Program Qtrly'!D$227*OFFSET('Prem Earn'!$A$5,MATCH($B$209,'Prem Earn'!$A$6:$A$12,0),MATCH($A215,'Prem Earn'!$B$5:$J$5,0)),0)</f>
        <v>0</v>
      </c>
      <c r="Y215" s="116">
        <f ca="1">IFERROR('Program Qtrly'!E$227*OFFSET('Prem Earn'!$A$5,MATCH($B$209,'Prem Earn'!$A$6:$A$12,0),MATCH($A215,'Prem Earn'!$B$5:$J$5,0)),0)</f>
        <v>0</v>
      </c>
      <c r="Z215" s="116">
        <f ca="1">IFERROR('Program Qtrly'!F$227*OFFSET('Prem Earn'!$A$5,MATCH($B$209,'Prem Earn'!$A$6:$A$12,0),MATCH($A215,'Prem Earn'!$B$5:$J$5,0)),0)</f>
        <v>0</v>
      </c>
      <c r="AA215" s="116">
        <f ca="1">IFERROR('Program Qtrly'!G$227*OFFSET('Prem Earn'!$A$5,MATCH($B$209,'Prem Earn'!$A$6:$A$12,0),MATCH($A215,'Prem Earn'!$B$5:$J$5,0)),0)</f>
        <v>0</v>
      </c>
      <c r="AB215" s="116">
        <f ca="1">IFERROR('Program Qtrly'!H$227*OFFSET('Prem Earn'!$A$5,MATCH($B$209,'Prem Earn'!$A$6:$A$12,0),MATCH($A215,'Prem Earn'!$B$5:$J$5,0)),0)</f>
        <v>0</v>
      </c>
      <c r="AC215" s="116">
        <f ca="1">IFERROR('Program Qtrly'!I$227*OFFSET('Prem Earn'!$A$5,MATCH($B$209,'Prem Earn'!$A$6:$A$12,0),MATCH($A215,'Prem Earn'!$B$5:$J$5,0)),0)</f>
        <v>0</v>
      </c>
      <c r="AD215" s="116">
        <f ca="1">IFERROR('Program Qtrly'!J$227*OFFSET('Prem Earn'!$A$5,MATCH($B$209,'Prem Earn'!$A$6:$A$12,0),MATCH($A215,'Prem Earn'!$B$5:$J$5,0)),0)</f>
        <v>0</v>
      </c>
      <c r="AE215" s="116">
        <f ca="1">IFERROR('Program Qtrly'!K$227*OFFSET('Prem Earn'!$A$5,MATCH($B$209,'Prem Earn'!$A$6:$A$12,0),MATCH($A215,'Prem Earn'!$B$5:$J$5,0)),0)</f>
        <v>0</v>
      </c>
      <c r="AF215" s="116">
        <f ca="1">IFERROR('Program Qtrly'!L$227*OFFSET('Prem Earn'!$A$5,MATCH($B$209,'Prem Earn'!$A$6:$A$12,0),MATCH($A215,'Prem Earn'!$B$5:$J$5,0)),0)</f>
        <v>0</v>
      </c>
      <c r="AG215" s="116">
        <f ca="1">IFERROR('Program Qtrly'!M$227*OFFSET('Prem Earn'!$A$5,MATCH($B$209,'Prem Earn'!$A$6:$A$12,0),MATCH($A215,'Prem Earn'!$B$5:$J$5,0)),0)</f>
        <v>0</v>
      </c>
      <c r="AH215" s="116">
        <f ca="1">IFERROR('Program Qtrly'!N$227*OFFSET('Prem Earn'!$A$5,MATCH($B$209,'Prem Earn'!$A$6:$A$12,0),MATCH($A215,'Prem Earn'!$B$5:$J$5,0)),0)</f>
        <v>0</v>
      </c>
      <c r="AI215" s="116">
        <f ca="1">IFERROR('Program Qtrly'!O$227*OFFSET('Prem Earn'!$A$5,MATCH($B$209,'Prem Earn'!$A$6:$A$12,0),MATCH($A215,'Prem Earn'!$B$5:$J$5,0)),0)</f>
        <v>0</v>
      </c>
      <c r="AJ215" s="116">
        <f ca="1">IFERROR('Program Qtrly'!P$227*OFFSET('Prem Earn'!$A$5,MATCH($B$209,'Prem Earn'!$A$6:$A$12,0),MATCH($A215,'Prem Earn'!$B$5:$J$5,0)),0)</f>
        <v>312.5</v>
      </c>
      <c r="AK215" s="116">
        <f ca="1">IFERROR('Program Qtrly'!Q$227*OFFSET('Prem Earn'!$A$5,MATCH($B$209,'Prem Earn'!$A$6:$A$12,0),MATCH($A215,'Prem Earn'!$B$5:$J$5,0)),0)</f>
        <v>312.5</v>
      </c>
      <c r="AL215" s="116">
        <f ca="1">IFERROR('Program Qtrly'!R$227*OFFSET('Prem Earn'!$A$5,MATCH($B$209,'Prem Earn'!$A$6:$A$12,0),MATCH($A215,'Prem Earn'!$B$5:$J$5,0)),0)</f>
        <v>312.5</v>
      </c>
      <c r="AM215" s="116">
        <f ca="1">IFERROR('Program Qtrly'!S$227*OFFSET('Prem Earn'!$A$5,MATCH($B$209,'Prem Earn'!$A$6:$A$12,0),MATCH($A215,'Prem Earn'!$B$5:$J$5,0)),0)</f>
        <v>312.5</v>
      </c>
      <c r="AN215" s="116">
        <f ca="1">IFERROR('Program Qtrly'!T$227*OFFSET('Prem Earn'!$A$5,MATCH($B$209,'Prem Earn'!$A$6:$A$12,0),MATCH($A215,'Prem Earn'!$B$5:$J$5,0)),0)</f>
        <v>625</v>
      </c>
      <c r="AO215" s="116">
        <f ca="1">IFERROR('Program Qtrly'!U$227*OFFSET('Prem Earn'!$A$5,MATCH($B$209,'Prem Earn'!$A$6:$A$12,0),MATCH($A215,'Prem Earn'!$B$5:$J$5,0)),0)</f>
        <v>625</v>
      </c>
      <c r="AP215" s="116">
        <f ca="1">IFERROR('Program Qtrly'!V$227*OFFSET('Prem Earn'!$A$5,MATCH($B$209,'Prem Earn'!$A$6:$A$12,0),MATCH($A215,'Prem Earn'!$B$5:$J$5,0)),0)</f>
        <v>625</v>
      </c>
      <c r="AQ215" s="116">
        <f ca="1">IFERROR('Program Qtrly'!W$227*OFFSET('Prem Earn'!$A$5,MATCH($B$209,'Prem Earn'!$A$6:$A$12,0),MATCH($A215,'Prem Earn'!$B$5:$J$5,0)),0)</f>
        <v>625</v>
      </c>
    </row>
    <row r="216" spans="1:43" ht="15" customHeight="1" x14ac:dyDescent="0.45">
      <c r="A216" s="63">
        <f t="shared" si="170"/>
        <v>18</v>
      </c>
      <c r="B216" s="116">
        <f ca="1">IFERROR('Program Qtrly'!D$235*OFFSET('Prem Earn'!$A$5,MATCH($B$209,'Prem Earn'!$A$6:$A$12,0),MATCH($A216,'Prem Earn'!$B$5:$J$5,0)),0)</f>
        <v>0</v>
      </c>
      <c r="C216" s="116">
        <f ca="1">IFERROR('Program Qtrly'!E$235*OFFSET('Prem Earn'!$A$5,MATCH($B$209,'Prem Earn'!$A$6:$A$12,0),MATCH($A216,'Prem Earn'!$B$5:$J$5,0)),0)</f>
        <v>0</v>
      </c>
      <c r="D216" s="116">
        <f ca="1">IFERROR('Program Qtrly'!F$235*OFFSET('Prem Earn'!$A$5,MATCH($B$209,'Prem Earn'!$A$6:$A$12,0),MATCH($A216,'Prem Earn'!$B$5:$J$5,0)),0)</f>
        <v>0</v>
      </c>
      <c r="E216" s="116">
        <f ca="1">IFERROR('Program Qtrly'!G$235*OFFSET('Prem Earn'!$A$5,MATCH($B$209,'Prem Earn'!$A$6:$A$12,0),MATCH($A216,'Prem Earn'!$B$5:$J$5,0)),0)</f>
        <v>0</v>
      </c>
      <c r="F216" s="116">
        <f ca="1">IFERROR('Program Qtrly'!H$235*OFFSET('Prem Earn'!$A$5,MATCH($B$209,'Prem Earn'!$A$6:$A$12,0),MATCH($A216,'Prem Earn'!$B$5:$J$5,0)),0)</f>
        <v>0</v>
      </c>
      <c r="G216" s="116">
        <f ca="1">IFERROR('Program Qtrly'!I$235*OFFSET('Prem Earn'!$A$5,MATCH($B$209,'Prem Earn'!$A$6:$A$12,0),MATCH($A216,'Prem Earn'!$B$5:$J$5,0)),0)</f>
        <v>0</v>
      </c>
      <c r="H216" s="116">
        <f ca="1">IFERROR('Program Qtrly'!J$235*OFFSET('Prem Earn'!$A$5,MATCH($B$209,'Prem Earn'!$A$6:$A$12,0),MATCH($A216,'Prem Earn'!$B$5:$J$5,0)),0)</f>
        <v>0</v>
      </c>
      <c r="I216" s="116">
        <f ca="1">IFERROR('Program Qtrly'!K$235*OFFSET('Prem Earn'!$A$5,MATCH($B$209,'Prem Earn'!$A$6:$A$12,0),MATCH($A216,'Prem Earn'!$B$5:$J$5,0)),0)</f>
        <v>0</v>
      </c>
      <c r="J216" s="116">
        <f ca="1">IFERROR('Program Qtrly'!L$235*OFFSET('Prem Earn'!$A$5,MATCH($B$209,'Prem Earn'!$A$6:$A$12,0),MATCH($A216,'Prem Earn'!$B$5:$J$5,0)),0)</f>
        <v>0</v>
      </c>
      <c r="K216" s="116">
        <f ca="1">IFERROR('Program Qtrly'!M$235*OFFSET('Prem Earn'!$A$5,MATCH($B$209,'Prem Earn'!$A$6:$A$12,0),MATCH($A216,'Prem Earn'!$B$5:$J$5,0)),0)</f>
        <v>0</v>
      </c>
      <c r="L216" s="116">
        <f ca="1">IFERROR('Program Qtrly'!N$235*OFFSET('Prem Earn'!$A$5,MATCH($B$209,'Prem Earn'!$A$6:$A$12,0),MATCH($A216,'Prem Earn'!$B$5:$J$5,0)),0)</f>
        <v>0</v>
      </c>
      <c r="M216" s="116">
        <f ca="1">IFERROR('Program Qtrly'!O$235*OFFSET('Prem Earn'!$A$5,MATCH($B$209,'Prem Earn'!$A$6:$A$12,0),MATCH($A216,'Prem Earn'!$B$5:$J$5,0)),0)</f>
        <v>0</v>
      </c>
      <c r="N216" s="116">
        <f ca="1">IFERROR('Program Qtrly'!P$235*OFFSET('Prem Earn'!$A$5,MATCH($B$209,'Prem Earn'!$A$6:$A$12,0),MATCH($A216,'Prem Earn'!$B$5:$J$5,0)),0)</f>
        <v>0</v>
      </c>
      <c r="O216" s="116">
        <f ca="1">IFERROR('Program Qtrly'!Q$235*OFFSET('Prem Earn'!$A$5,MATCH($B$209,'Prem Earn'!$A$6:$A$12,0),MATCH($A216,'Prem Earn'!$B$5:$J$5,0)),0)</f>
        <v>0</v>
      </c>
      <c r="P216" s="116">
        <f ca="1">IFERROR('Program Qtrly'!R$235*OFFSET('Prem Earn'!$A$5,MATCH($B$209,'Prem Earn'!$A$6:$A$12,0),MATCH($A216,'Prem Earn'!$B$5:$J$5,0)),0)</f>
        <v>0</v>
      </c>
      <c r="Q216" s="116">
        <f ca="1">IFERROR('Program Qtrly'!S$235*OFFSET('Prem Earn'!$A$5,MATCH($B$209,'Prem Earn'!$A$6:$A$12,0),MATCH($A216,'Prem Earn'!$B$5:$J$5,0)),0)</f>
        <v>0</v>
      </c>
      <c r="R216" s="116">
        <f ca="1">IFERROR('Program Qtrly'!T$235*OFFSET('Prem Earn'!$A$5,MATCH($B$209,'Prem Earn'!$A$6:$A$12,0),MATCH($A216,'Prem Earn'!$B$5:$J$5,0)),0)</f>
        <v>0</v>
      </c>
      <c r="S216" s="116">
        <f ca="1">IFERROR('Program Qtrly'!U$235*OFFSET('Prem Earn'!$A$5,MATCH($B$209,'Prem Earn'!$A$6:$A$12,0),MATCH($A216,'Prem Earn'!$B$5:$J$5,0)),0)</f>
        <v>0</v>
      </c>
      <c r="T216" s="116">
        <f ca="1">IFERROR('Program Qtrly'!V$235*OFFSET('Prem Earn'!$A$5,MATCH($B$209,'Prem Earn'!$A$6:$A$12,0),MATCH($A216,'Prem Earn'!$B$5:$J$5,0)),0)</f>
        <v>0</v>
      </c>
      <c r="U216" s="116">
        <f ca="1">IFERROR('Program Qtrly'!W$235*OFFSET('Prem Earn'!$A$5,MATCH($B$209,'Prem Earn'!$A$6:$A$12,0),MATCH($A216,'Prem Earn'!$B$5:$J$5,0)),0)</f>
        <v>0</v>
      </c>
      <c r="W216" s="63">
        <f t="shared" si="171"/>
        <v>18</v>
      </c>
      <c r="X216" s="116">
        <f ca="1">IFERROR('Program Qtrly'!D$227*OFFSET('Prem Earn'!$A$5,MATCH($B$209,'Prem Earn'!$A$6:$A$12,0),MATCH($A216,'Prem Earn'!$B$5:$J$5,0)),0)</f>
        <v>0</v>
      </c>
      <c r="Y216" s="116">
        <f ca="1">IFERROR('Program Qtrly'!E$227*OFFSET('Prem Earn'!$A$5,MATCH($B$209,'Prem Earn'!$A$6:$A$12,0),MATCH($A216,'Prem Earn'!$B$5:$J$5,0)),0)</f>
        <v>0</v>
      </c>
      <c r="Z216" s="116">
        <f ca="1">IFERROR('Program Qtrly'!F$227*OFFSET('Prem Earn'!$A$5,MATCH($B$209,'Prem Earn'!$A$6:$A$12,0),MATCH($A216,'Prem Earn'!$B$5:$J$5,0)),0)</f>
        <v>0</v>
      </c>
      <c r="AA216" s="116">
        <f ca="1">IFERROR('Program Qtrly'!G$227*OFFSET('Prem Earn'!$A$5,MATCH($B$209,'Prem Earn'!$A$6:$A$12,0),MATCH($A216,'Prem Earn'!$B$5:$J$5,0)),0)</f>
        <v>0</v>
      </c>
      <c r="AB216" s="116">
        <f ca="1">IFERROR('Program Qtrly'!H$227*OFFSET('Prem Earn'!$A$5,MATCH($B$209,'Prem Earn'!$A$6:$A$12,0),MATCH($A216,'Prem Earn'!$B$5:$J$5,0)),0)</f>
        <v>0</v>
      </c>
      <c r="AC216" s="116">
        <f ca="1">IFERROR('Program Qtrly'!I$227*OFFSET('Prem Earn'!$A$5,MATCH($B$209,'Prem Earn'!$A$6:$A$12,0),MATCH($A216,'Prem Earn'!$B$5:$J$5,0)),0)</f>
        <v>0</v>
      </c>
      <c r="AD216" s="116">
        <f ca="1">IFERROR('Program Qtrly'!J$227*OFFSET('Prem Earn'!$A$5,MATCH($B$209,'Prem Earn'!$A$6:$A$12,0),MATCH($A216,'Prem Earn'!$B$5:$J$5,0)),0)</f>
        <v>0</v>
      </c>
      <c r="AE216" s="116">
        <f ca="1">IFERROR('Program Qtrly'!K$227*OFFSET('Prem Earn'!$A$5,MATCH($B$209,'Prem Earn'!$A$6:$A$12,0),MATCH($A216,'Prem Earn'!$B$5:$J$5,0)),0)</f>
        <v>0</v>
      </c>
      <c r="AF216" s="116">
        <f ca="1">IFERROR('Program Qtrly'!L$227*OFFSET('Prem Earn'!$A$5,MATCH($B$209,'Prem Earn'!$A$6:$A$12,0),MATCH($A216,'Prem Earn'!$B$5:$J$5,0)),0)</f>
        <v>0</v>
      </c>
      <c r="AG216" s="116">
        <f ca="1">IFERROR('Program Qtrly'!M$227*OFFSET('Prem Earn'!$A$5,MATCH($B$209,'Prem Earn'!$A$6:$A$12,0),MATCH($A216,'Prem Earn'!$B$5:$J$5,0)),0)</f>
        <v>0</v>
      </c>
      <c r="AH216" s="116">
        <f ca="1">IFERROR('Program Qtrly'!N$227*OFFSET('Prem Earn'!$A$5,MATCH($B$209,'Prem Earn'!$A$6:$A$12,0),MATCH($A216,'Prem Earn'!$B$5:$J$5,0)),0)</f>
        <v>0</v>
      </c>
      <c r="AI216" s="116">
        <f ca="1">IFERROR('Program Qtrly'!O$227*OFFSET('Prem Earn'!$A$5,MATCH($B$209,'Prem Earn'!$A$6:$A$12,0),MATCH($A216,'Prem Earn'!$B$5:$J$5,0)),0)</f>
        <v>0</v>
      </c>
      <c r="AJ216" s="116">
        <f ca="1">IFERROR('Program Qtrly'!P$227*OFFSET('Prem Earn'!$A$5,MATCH($B$209,'Prem Earn'!$A$6:$A$12,0),MATCH($A216,'Prem Earn'!$B$5:$J$5,0)),0)</f>
        <v>0</v>
      </c>
      <c r="AK216" s="116">
        <f ca="1">IFERROR('Program Qtrly'!Q$227*OFFSET('Prem Earn'!$A$5,MATCH($B$209,'Prem Earn'!$A$6:$A$12,0),MATCH($A216,'Prem Earn'!$B$5:$J$5,0)),0)</f>
        <v>0</v>
      </c>
      <c r="AL216" s="116">
        <f ca="1">IFERROR('Program Qtrly'!R$227*OFFSET('Prem Earn'!$A$5,MATCH($B$209,'Prem Earn'!$A$6:$A$12,0),MATCH($A216,'Prem Earn'!$B$5:$J$5,0)),0)</f>
        <v>0</v>
      </c>
      <c r="AM216" s="116">
        <f ca="1">IFERROR('Program Qtrly'!S$227*OFFSET('Prem Earn'!$A$5,MATCH($B$209,'Prem Earn'!$A$6:$A$12,0),MATCH($A216,'Prem Earn'!$B$5:$J$5,0)),0)</f>
        <v>0</v>
      </c>
      <c r="AN216" s="116">
        <f ca="1">IFERROR('Program Qtrly'!T$227*OFFSET('Prem Earn'!$A$5,MATCH($B$209,'Prem Earn'!$A$6:$A$12,0),MATCH($A216,'Prem Earn'!$B$5:$J$5,0)),0)</f>
        <v>0</v>
      </c>
      <c r="AO216" s="116">
        <f ca="1">IFERROR('Program Qtrly'!U$227*OFFSET('Prem Earn'!$A$5,MATCH($B$209,'Prem Earn'!$A$6:$A$12,0),MATCH($A216,'Prem Earn'!$B$5:$J$5,0)),0)</f>
        <v>0</v>
      </c>
      <c r="AP216" s="116">
        <f ca="1">IFERROR('Program Qtrly'!V$227*OFFSET('Prem Earn'!$A$5,MATCH($B$209,'Prem Earn'!$A$6:$A$12,0),MATCH($A216,'Prem Earn'!$B$5:$J$5,0)),0)</f>
        <v>0</v>
      </c>
      <c r="AQ216" s="116">
        <f ca="1">IFERROR('Program Qtrly'!W$227*OFFSET('Prem Earn'!$A$5,MATCH($B$209,'Prem Earn'!$A$6:$A$12,0),MATCH($A216,'Prem Earn'!$B$5:$J$5,0)),0)</f>
        <v>0</v>
      </c>
    </row>
    <row r="217" spans="1:43" ht="15" customHeight="1" x14ac:dyDescent="0.45">
      <c r="A217" s="63">
        <f t="shared" si="170"/>
        <v>21</v>
      </c>
      <c r="B217" s="116">
        <f ca="1">IFERROR('Program Qtrly'!D$235*OFFSET('Prem Earn'!$A$5,MATCH($B$209,'Prem Earn'!$A$6:$A$12,0),MATCH($A217,'Prem Earn'!$B$5:$J$5,0)),0)</f>
        <v>0</v>
      </c>
      <c r="C217" s="116">
        <f ca="1">IFERROR('Program Qtrly'!E$235*OFFSET('Prem Earn'!$A$5,MATCH($B$209,'Prem Earn'!$A$6:$A$12,0),MATCH($A217,'Prem Earn'!$B$5:$J$5,0)),0)</f>
        <v>0</v>
      </c>
      <c r="D217" s="116">
        <f ca="1">IFERROR('Program Qtrly'!F$235*OFFSET('Prem Earn'!$A$5,MATCH($B$209,'Prem Earn'!$A$6:$A$12,0),MATCH($A217,'Prem Earn'!$B$5:$J$5,0)),0)</f>
        <v>0</v>
      </c>
      <c r="E217" s="116">
        <f ca="1">IFERROR('Program Qtrly'!G$235*OFFSET('Prem Earn'!$A$5,MATCH($B$209,'Prem Earn'!$A$6:$A$12,0),MATCH($A217,'Prem Earn'!$B$5:$J$5,0)),0)</f>
        <v>0</v>
      </c>
      <c r="F217" s="116">
        <f ca="1">IFERROR('Program Qtrly'!H$235*OFFSET('Prem Earn'!$A$5,MATCH($B$209,'Prem Earn'!$A$6:$A$12,0),MATCH($A217,'Prem Earn'!$B$5:$J$5,0)),0)</f>
        <v>0</v>
      </c>
      <c r="G217" s="116">
        <f ca="1">IFERROR('Program Qtrly'!I$235*OFFSET('Prem Earn'!$A$5,MATCH($B$209,'Prem Earn'!$A$6:$A$12,0),MATCH($A217,'Prem Earn'!$B$5:$J$5,0)),0)</f>
        <v>0</v>
      </c>
      <c r="H217" s="116">
        <f ca="1">IFERROR('Program Qtrly'!J$235*OFFSET('Prem Earn'!$A$5,MATCH($B$209,'Prem Earn'!$A$6:$A$12,0),MATCH($A217,'Prem Earn'!$B$5:$J$5,0)),0)</f>
        <v>0</v>
      </c>
      <c r="I217" s="116">
        <f ca="1">IFERROR('Program Qtrly'!K$235*OFFSET('Prem Earn'!$A$5,MATCH($B$209,'Prem Earn'!$A$6:$A$12,0),MATCH($A217,'Prem Earn'!$B$5:$J$5,0)),0)</f>
        <v>0</v>
      </c>
      <c r="J217" s="116">
        <f ca="1">IFERROR('Program Qtrly'!L$235*OFFSET('Prem Earn'!$A$5,MATCH($B$209,'Prem Earn'!$A$6:$A$12,0),MATCH($A217,'Prem Earn'!$B$5:$J$5,0)),0)</f>
        <v>0</v>
      </c>
      <c r="K217" s="116">
        <f ca="1">IFERROR('Program Qtrly'!M$235*OFFSET('Prem Earn'!$A$5,MATCH($B$209,'Prem Earn'!$A$6:$A$12,0),MATCH($A217,'Prem Earn'!$B$5:$J$5,0)),0)</f>
        <v>0</v>
      </c>
      <c r="L217" s="116">
        <f ca="1">IFERROR('Program Qtrly'!N$235*OFFSET('Prem Earn'!$A$5,MATCH($B$209,'Prem Earn'!$A$6:$A$12,0),MATCH($A217,'Prem Earn'!$B$5:$J$5,0)),0)</f>
        <v>0</v>
      </c>
      <c r="M217" s="116">
        <f ca="1">IFERROR('Program Qtrly'!O$235*OFFSET('Prem Earn'!$A$5,MATCH($B$209,'Prem Earn'!$A$6:$A$12,0),MATCH($A217,'Prem Earn'!$B$5:$J$5,0)),0)</f>
        <v>0</v>
      </c>
      <c r="N217" s="116">
        <f ca="1">IFERROR('Program Qtrly'!P$235*OFFSET('Prem Earn'!$A$5,MATCH($B$209,'Prem Earn'!$A$6:$A$12,0),MATCH($A217,'Prem Earn'!$B$5:$J$5,0)),0)</f>
        <v>0</v>
      </c>
      <c r="O217" s="116">
        <f ca="1">IFERROR('Program Qtrly'!Q$235*OFFSET('Prem Earn'!$A$5,MATCH($B$209,'Prem Earn'!$A$6:$A$12,0),MATCH($A217,'Prem Earn'!$B$5:$J$5,0)),0)</f>
        <v>0</v>
      </c>
      <c r="P217" s="116">
        <f ca="1">IFERROR('Program Qtrly'!R$235*OFFSET('Prem Earn'!$A$5,MATCH($B$209,'Prem Earn'!$A$6:$A$12,0),MATCH($A217,'Prem Earn'!$B$5:$J$5,0)),0)</f>
        <v>0</v>
      </c>
      <c r="Q217" s="116">
        <f ca="1">IFERROR('Program Qtrly'!S$235*OFFSET('Prem Earn'!$A$5,MATCH($B$209,'Prem Earn'!$A$6:$A$12,0),MATCH($A217,'Prem Earn'!$B$5:$J$5,0)),0)</f>
        <v>0</v>
      </c>
      <c r="R217" s="116">
        <f ca="1">IFERROR('Program Qtrly'!T$235*OFFSET('Prem Earn'!$A$5,MATCH($B$209,'Prem Earn'!$A$6:$A$12,0),MATCH($A217,'Prem Earn'!$B$5:$J$5,0)),0)</f>
        <v>0</v>
      </c>
      <c r="S217" s="116">
        <f ca="1">IFERROR('Program Qtrly'!U$235*OFFSET('Prem Earn'!$A$5,MATCH($B$209,'Prem Earn'!$A$6:$A$12,0),MATCH($A217,'Prem Earn'!$B$5:$J$5,0)),0)</f>
        <v>0</v>
      </c>
      <c r="T217" s="116">
        <f ca="1">IFERROR('Program Qtrly'!V$235*OFFSET('Prem Earn'!$A$5,MATCH($B$209,'Prem Earn'!$A$6:$A$12,0),MATCH($A217,'Prem Earn'!$B$5:$J$5,0)),0)</f>
        <v>0</v>
      </c>
      <c r="U217" s="116">
        <f ca="1">IFERROR('Program Qtrly'!W$235*OFFSET('Prem Earn'!$A$5,MATCH($B$209,'Prem Earn'!$A$6:$A$12,0),MATCH($A217,'Prem Earn'!$B$5:$J$5,0)),0)</f>
        <v>0</v>
      </c>
      <c r="W217" s="63">
        <f t="shared" si="171"/>
        <v>21</v>
      </c>
      <c r="X217" s="116">
        <f ca="1">IFERROR('Program Qtrly'!D$227*OFFSET('Prem Earn'!$A$5,MATCH($B$209,'Prem Earn'!$A$6:$A$12,0),MATCH($A217,'Prem Earn'!$B$5:$J$5,0)),0)</f>
        <v>0</v>
      </c>
      <c r="Y217" s="116">
        <f ca="1">IFERROR('Program Qtrly'!E$227*OFFSET('Prem Earn'!$A$5,MATCH($B$209,'Prem Earn'!$A$6:$A$12,0),MATCH($A217,'Prem Earn'!$B$5:$J$5,0)),0)</f>
        <v>0</v>
      </c>
      <c r="Z217" s="116">
        <f ca="1">IFERROR('Program Qtrly'!F$227*OFFSET('Prem Earn'!$A$5,MATCH($B$209,'Prem Earn'!$A$6:$A$12,0),MATCH($A217,'Prem Earn'!$B$5:$J$5,0)),0)</f>
        <v>0</v>
      </c>
      <c r="AA217" s="116">
        <f ca="1">IFERROR('Program Qtrly'!G$227*OFFSET('Prem Earn'!$A$5,MATCH($B$209,'Prem Earn'!$A$6:$A$12,0),MATCH($A217,'Prem Earn'!$B$5:$J$5,0)),0)</f>
        <v>0</v>
      </c>
      <c r="AB217" s="116">
        <f ca="1">IFERROR('Program Qtrly'!H$227*OFFSET('Prem Earn'!$A$5,MATCH($B$209,'Prem Earn'!$A$6:$A$12,0),MATCH($A217,'Prem Earn'!$B$5:$J$5,0)),0)</f>
        <v>0</v>
      </c>
      <c r="AC217" s="116">
        <f ca="1">IFERROR('Program Qtrly'!I$227*OFFSET('Prem Earn'!$A$5,MATCH($B$209,'Prem Earn'!$A$6:$A$12,0),MATCH($A217,'Prem Earn'!$B$5:$J$5,0)),0)</f>
        <v>0</v>
      </c>
      <c r="AD217" s="116">
        <f ca="1">IFERROR('Program Qtrly'!J$227*OFFSET('Prem Earn'!$A$5,MATCH($B$209,'Prem Earn'!$A$6:$A$12,0),MATCH($A217,'Prem Earn'!$B$5:$J$5,0)),0)</f>
        <v>0</v>
      </c>
      <c r="AE217" s="116">
        <f ca="1">IFERROR('Program Qtrly'!K$227*OFFSET('Prem Earn'!$A$5,MATCH($B$209,'Prem Earn'!$A$6:$A$12,0),MATCH($A217,'Prem Earn'!$B$5:$J$5,0)),0)</f>
        <v>0</v>
      </c>
      <c r="AF217" s="116">
        <f ca="1">IFERROR('Program Qtrly'!L$227*OFFSET('Prem Earn'!$A$5,MATCH($B$209,'Prem Earn'!$A$6:$A$12,0),MATCH($A217,'Prem Earn'!$B$5:$J$5,0)),0)</f>
        <v>0</v>
      </c>
      <c r="AG217" s="116">
        <f ca="1">IFERROR('Program Qtrly'!M$227*OFFSET('Prem Earn'!$A$5,MATCH($B$209,'Prem Earn'!$A$6:$A$12,0),MATCH($A217,'Prem Earn'!$B$5:$J$5,0)),0)</f>
        <v>0</v>
      </c>
      <c r="AH217" s="116">
        <f ca="1">IFERROR('Program Qtrly'!N$227*OFFSET('Prem Earn'!$A$5,MATCH($B$209,'Prem Earn'!$A$6:$A$12,0),MATCH($A217,'Prem Earn'!$B$5:$J$5,0)),0)</f>
        <v>0</v>
      </c>
      <c r="AI217" s="116">
        <f ca="1">IFERROR('Program Qtrly'!O$227*OFFSET('Prem Earn'!$A$5,MATCH($B$209,'Prem Earn'!$A$6:$A$12,0),MATCH($A217,'Prem Earn'!$B$5:$J$5,0)),0)</f>
        <v>0</v>
      </c>
      <c r="AJ217" s="116">
        <f ca="1">IFERROR('Program Qtrly'!P$227*OFFSET('Prem Earn'!$A$5,MATCH($B$209,'Prem Earn'!$A$6:$A$12,0),MATCH($A217,'Prem Earn'!$B$5:$J$5,0)),0)</f>
        <v>0</v>
      </c>
      <c r="AK217" s="116">
        <f ca="1">IFERROR('Program Qtrly'!Q$227*OFFSET('Prem Earn'!$A$5,MATCH($B$209,'Prem Earn'!$A$6:$A$12,0),MATCH($A217,'Prem Earn'!$B$5:$J$5,0)),0)</f>
        <v>0</v>
      </c>
      <c r="AL217" s="116">
        <f ca="1">IFERROR('Program Qtrly'!R$227*OFFSET('Prem Earn'!$A$5,MATCH($B$209,'Prem Earn'!$A$6:$A$12,0),MATCH($A217,'Prem Earn'!$B$5:$J$5,0)),0)</f>
        <v>0</v>
      </c>
      <c r="AM217" s="116">
        <f ca="1">IFERROR('Program Qtrly'!S$227*OFFSET('Prem Earn'!$A$5,MATCH($B$209,'Prem Earn'!$A$6:$A$12,0),MATCH($A217,'Prem Earn'!$B$5:$J$5,0)),0)</f>
        <v>0</v>
      </c>
      <c r="AN217" s="116">
        <f ca="1">IFERROR('Program Qtrly'!T$227*OFFSET('Prem Earn'!$A$5,MATCH($B$209,'Prem Earn'!$A$6:$A$12,0),MATCH($A217,'Prem Earn'!$B$5:$J$5,0)),0)</f>
        <v>0</v>
      </c>
      <c r="AO217" s="116">
        <f ca="1">IFERROR('Program Qtrly'!U$227*OFFSET('Prem Earn'!$A$5,MATCH($B$209,'Prem Earn'!$A$6:$A$12,0),MATCH($A217,'Prem Earn'!$B$5:$J$5,0)),0)</f>
        <v>0</v>
      </c>
      <c r="AP217" s="116">
        <f ca="1">IFERROR('Program Qtrly'!V$227*OFFSET('Prem Earn'!$A$5,MATCH($B$209,'Prem Earn'!$A$6:$A$12,0),MATCH($A217,'Prem Earn'!$B$5:$J$5,0)),0)</f>
        <v>0</v>
      </c>
      <c r="AQ217" s="116">
        <f ca="1">IFERROR('Program Qtrly'!W$227*OFFSET('Prem Earn'!$A$5,MATCH($B$209,'Prem Earn'!$A$6:$A$12,0),MATCH($A217,'Prem Earn'!$B$5:$J$5,0)),0)</f>
        <v>0</v>
      </c>
    </row>
    <row r="218" spans="1:43" ht="15" customHeight="1" x14ac:dyDescent="0.45">
      <c r="A218" s="63">
        <f t="shared" si="170"/>
        <v>24</v>
      </c>
      <c r="B218" s="116">
        <f ca="1">IFERROR('Program Qtrly'!D$235*OFFSET('Prem Earn'!$A$5,MATCH($B$209,'Prem Earn'!$A$6:$A$12,0),MATCH($A218,'Prem Earn'!$B$5:$J$5,0)),0)</f>
        <v>0</v>
      </c>
      <c r="C218" s="116">
        <f ca="1">IFERROR('Program Qtrly'!E$235*OFFSET('Prem Earn'!$A$5,MATCH($B$209,'Prem Earn'!$A$6:$A$12,0),MATCH($A218,'Prem Earn'!$B$5:$J$5,0)),0)</f>
        <v>0</v>
      </c>
      <c r="D218" s="116">
        <f ca="1">IFERROR('Program Qtrly'!F$235*OFFSET('Prem Earn'!$A$5,MATCH($B$209,'Prem Earn'!$A$6:$A$12,0),MATCH($A218,'Prem Earn'!$B$5:$J$5,0)),0)</f>
        <v>0</v>
      </c>
      <c r="E218" s="116">
        <f ca="1">IFERROR('Program Qtrly'!G$235*OFFSET('Prem Earn'!$A$5,MATCH($B$209,'Prem Earn'!$A$6:$A$12,0),MATCH($A218,'Prem Earn'!$B$5:$J$5,0)),0)</f>
        <v>0</v>
      </c>
      <c r="F218" s="116">
        <f ca="1">IFERROR('Program Qtrly'!H$235*OFFSET('Prem Earn'!$A$5,MATCH($B$209,'Prem Earn'!$A$6:$A$12,0),MATCH($A218,'Prem Earn'!$B$5:$J$5,0)),0)</f>
        <v>0</v>
      </c>
      <c r="G218" s="116">
        <f ca="1">IFERROR('Program Qtrly'!I$235*OFFSET('Prem Earn'!$A$5,MATCH($B$209,'Prem Earn'!$A$6:$A$12,0),MATCH($A218,'Prem Earn'!$B$5:$J$5,0)),0)</f>
        <v>0</v>
      </c>
      <c r="H218" s="116">
        <f ca="1">IFERROR('Program Qtrly'!J$235*OFFSET('Prem Earn'!$A$5,MATCH($B$209,'Prem Earn'!$A$6:$A$12,0),MATCH($A218,'Prem Earn'!$B$5:$J$5,0)),0)</f>
        <v>0</v>
      </c>
      <c r="I218" s="116">
        <f ca="1">IFERROR('Program Qtrly'!K$235*OFFSET('Prem Earn'!$A$5,MATCH($B$209,'Prem Earn'!$A$6:$A$12,0),MATCH($A218,'Prem Earn'!$B$5:$J$5,0)),0)</f>
        <v>0</v>
      </c>
      <c r="J218" s="116">
        <f ca="1">IFERROR('Program Qtrly'!L$235*OFFSET('Prem Earn'!$A$5,MATCH($B$209,'Prem Earn'!$A$6:$A$12,0),MATCH($A218,'Prem Earn'!$B$5:$J$5,0)),0)</f>
        <v>0</v>
      </c>
      <c r="K218" s="116">
        <f ca="1">IFERROR('Program Qtrly'!M$235*OFFSET('Prem Earn'!$A$5,MATCH($B$209,'Prem Earn'!$A$6:$A$12,0),MATCH($A218,'Prem Earn'!$B$5:$J$5,0)),0)</f>
        <v>0</v>
      </c>
      <c r="L218" s="116">
        <f ca="1">IFERROR('Program Qtrly'!N$235*OFFSET('Prem Earn'!$A$5,MATCH($B$209,'Prem Earn'!$A$6:$A$12,0),MATCH($A218,'Prem Earn'!$B$5:$J$5,0)),0)</f>
        <v>0</v>
      </c>
      <c r="M218" s="116">
        <f ca="1">IFERROR('Program Qtrly'!O$235*OFFSET('Prem Earn'!$A$5,MATCH($B$209,'Prem Earn'!$A$6:$A$12,0),MATCH($A218,'Prem Earn'!$B$5:$J$5,0)),0)</f>
        <v>0</v>
      </c>
      <c r="N218" s="116">
        <f ca="1">IFERROR('Program Qtrly'!P$235*OFFSET('Prem Earn'!$A$5,MATCH($B$209,'Prem Earn'!$A$6:$A$12,0),MATCH($A218,'Prem Earn'!$B$5:$J$5,0)),0)</f>
        <v>0</v>
      </c>
      <c r="O218" s="116">
        <f ca="1">IFERROR('Program Qtrly'!Q$235*OFFSET('Prem Earn'!$A$5,MATCH($B$209,'Prem Earn'!$A$6:$A$12,0),MATCH($A218,'Prem Earn'!$B$5:$J$5,0)),0)</f>
        <v>0</v>
      </c>
      <c r="P218" s="116">
        <f ca="1">IFERROR('Program Qtrly'!R$235*OFFSET('Prem Earn'!$A$5,MATCH($B$209,'Prem Earn'!$A$6:$A$12,0),MATCH($A218,'Prem Earn'!$B$5:$J$5,0)),0)</f>
        <v>0</v>
      </c>
      <c r="Q218" s="116">
        <f ca="1">IFERROR('Program Qtrly'!S$235*OFFSET('Prem Earn'!$A$5,MATCH($B$209,'Prem Earn'!$A$6:$A$12,0),MATCH($A218,'Prem Earn'!$B$5:$J$5,0)),0)</f>
        <v>0</v>
      </c>
      <c r="R218" s="116">
        <f ca="1">IFERROR('Program Qtrly'!T$235*OFFSET('Prem Earn'!$A$5,MATCH($B$209,'Prem Earn'!$A$6:$A$12,0),MATCH($A218,'Prem Earn'!$B$5:$J$5,0)),0)</f>
        <v>0</v>
      </c>
      <c r="S218" s="116">
        <f ca="1">IFERROR('Program Qtrly'!U$235*OFFSET('Prem Earn'!$A$5,MATCH($B$209,'Prem Earn'!$A$6:$A$12,0),MATCH($A218,'Prem Earn'!$B$5:$J$5,0)),0)</f>
        <v>0</v>
      </c>
      <c r="T218" s="116">
        <f ca="1">IFERROR('Program Qtrly'!V$235*OFFSET('Prem Earn'!$A$5,MATCH($B$209,'Prem Earn'!$A$6:$A$12,0),MATCH($A218,'Prem Earn'!$B$5:$J$5,0)),0)</f>
        <v>0</v>
      </c>
      <c r="U218" s="116">
        <f ca="1">IFERROR('Program Qtrly'!W$235*OFFSET('Prem Earn'!$A$5,MATCH($B$209,'Prem Earn'!$A$6:$A$12,0),MATCH($A218,'Prem Earn'!$B$5:$J$5,0)),0)</f>
        <v>0</v>
      </c>
      <c r="W218" s="63">
        <f t="shared" si="171"/>
        <v>24</v>
      </c>
      <c r="X218" s="116">
        <f ca="1">IFERROR('Program Qtrly'!D$227*OFFSET('Prem Earn'!$A$5,MATCH($B$209,'Prem Earn'!$A$6:$A$12,0),MATCH($A218,'Prem Earn'!$B$5:$J$5,0)),0)</f>
        <v>0</v>
      </c>
      <c r="Y218" s="116">
        <f ca="1">IFERROR('Program Qtrly'!E$227*OFFSET('Prem Earn'!$A$5,MATCH($B$209,'Prem Earn'!$A$6:$A$12,0),MATCH($A218,'Prem Earn'!$B$5:$J$5,0)),0)</f>
        <v>0</v>
      </c>
      <c r="Z218" s="116">
        <f ca="1">IFERROR('Program Qtrly'!F$227*OFFSET('Prem Earn'!$A$5,MATCH($B$209,'Prem Earn'!$A$6:$A$12,0),MATCH($A218,'Prem Earn'!$B$5:$J$5,0)),0)</f>
        <v>0</v>
      </c>
      <c r="AA218" s="116">
        <f ca="1">IFERROR('Program Qtrly'!G$227*OFFSET('Prem Earn'!$A$5,MATCH($B$209,'Prem Earn'!$A$6:$A$12,0),MATCH($A218,'Prem Earn'!$B$5:$J$5,0)),0)</f>
        <v>0</v>
      </c>
      <c r="AB218" s="116">
        <f ca="1">IFERROR('Program Qtrly'!H$227*OFFSET('Prem Earn'!$A$5,MATCH($B$209,'Prem Earn'!$A$6:$A$12,0),MATCH($A218,'Prem Earn'!$B$5:$J$5,0)),0)</f>
        <v>0</v>
      </c>
      <c r="AC218" s="116">
        <f ca="1">IFERROR('Program Qtrly'!I$227*OFFSET('Prem Earn'!$A$5,MATCH($B$209,'Prem Earn'!$A$6:$A$12,0),MATCH($A218,'Prem Earn'!$B$5:$J$5,0)),0)</f>
        <v>0</v>
      </c>
      <c r="AD218" s="116">
        <f ca="1">IFERROR('Program Qtrly'!J$227*OFFSET('Prem Earn'!$A$5,MATCH($B$209,'Prem Earn'!$A$6:$A$12,0),MATCH($A218,'Prem Earn'!$B$5:$J$5,0)),0)</f>
        <v>0</v>
      </c>
      <c r="AE218" s="116">
        <f ca="1">IFERROR('Program Qtrly'!K$227*OFFSET('Prem Earn'!$A$5,MATCH($B$209,'Prem Earn'!$A$6:$A$12,0),MATCH($A218,'Prem Earn'!$B$5:$J$5,0)),0)</f>
        <v>0</v>
      </c>
      <c r="AF218" s="116">
        <f ca="1">IFERROR('Program Qtrly'!L$227*OFFSET('Prem Earn'!$A$5,MATCH($B$209,'Prem Earn'!$A$6:$A$12,0),MATCH($A218,'Prem Earn'!$B$5:$J$5,0)),0)</f>
        <v>0</v>
      </c>
      <c r="AG218" s="116">
        <f ca="1">IFERROR('Program Qtrly'!M$227*OFFSET('Prem Earn'!$A$5,MATCH($B$209,'Prem Earn'!$A$6:$A$12,0),MATCH($A218,'Prem Earn'!$B$5:$J$5,0)),0)</f>
        <v>0</v>
      </c>
      <c r="AH218" s="116">
        <f ca="1">IFERROR('Program Qtrly'!N$227*OFFSET('Prem Earn'!$A$5,MATCH($B$209,'Prem Earn'!$A$6:$A$12,0),MATCH($A218,'Prem Earn'!$B$5:$J$5,0)),0)</f>
        <v>0</v>
      </c>
      <c r="AI218" s="116">
        <f ca="1">IFERROR('Program Qtrly'!O$227*OFFSET('Prem Earn'!$A$5,MATCH($B$209,'Prem Earn'!$A$6:$A$12,0),MATCH($A218,'Prem Earn'!$B$5:$J$5,0)),0)</f>
        <v>0</v>
      </c>
      <c r="AJ218" s="116">
        <f ca="1">IFERROR('Program Qtrly'!P$227*OFFSET('Prem Earn'!$A$5,MATCH($B$209,'Prem Earn'!$A$6:$A$12,0),MATCH($A218,'Prem Earn'!$B$5:$J$5,0)),0)</f>
        <v>0</v>
      </c>
      <c r="AK218" s="116">
        <f ca="1">IFERROR('Program Qtrly'!Q$227*OFFSET('Prem Earn'!$A$5,MATCH($B$209,'Prem Earn'!$A$6:$A$12,0),MATCH($A218,'Prem Earn'!$B$5:$J$5,0)),0)</f>
        <v>0</v>
      </c>
      <c r="AL218" s="116">
        <f ca="1">IFERROR('Program Qtrly'!R$227*OFFSET('Prem Earn'!$A$5,MATCH($B$209,'Prem Earn'!$A$6:$A$12,0),MATCH($A218,'Prem Earn'!$B$5:$J$5,0)),0)</f>
        <v>0</v>
      </c>
      <c r="AM218" s="116">
        <f ca="1">IFERROR('Program Qtrly'!S$227*OFFSET('Prem Earn'!$A$5,MATCH($B$209,'Prem Earn'!$A$6:$A$12,0),MATCH($A218,'Prem Earn'!$B$5:$J$5,0)),0)</f>
        <v>0</v>
      </c>
      <c r="AN218" s="116">
        <f ca="1">IFERROR('Program Qtrly'!T$227*OFFSET('Prem Earn'!$A$5,MATCH($B$209,'Prem Earn'!$A$6:$A$12,0),MATCH($A218,'Prem Earn'!$B$5:$J$5,0)),0)</f>
        <v>0</v>
      </c>
      <c r="AO218" s="116">
        <f ca="1">IFERROR('Program Qtrly'!U$227*OFFSET('Prem Earn'!$A$5,MATCH($B$209,'Prem Earn'!$A$6:$A$12,0),MATCH($A218,'Prem Earn'!$B$5:$J$5,0)),0)</f>
        <v>0</v>
      </c>
      <c r="AP218" s="116">
        <f ca="1">IFERROR('Program Qtrly'!V$227*OFFSET('Prem Earn'!$A$5,MATCH($B$209,'Prem Earn'!$A$6:$A$12,0),MATCH($A218,'Prem Earn'!$B$5:$J$5,0)),0)</f>
        <v>0</v>
      </c>
      <c r="AQ218" s="116">
        <f ca="1">IFERROR('Program Qtrly'!W$227*OFFSET('Prem Earn'!$A$5,MATCH($B$209,'Prem Earn'!$A$6:$A$12,0),MATCH($A218,'Prem Earn'!$B$5:$J$5,0)),0)</f>
        <v>0</v>
      </c>
    </row>
    <row r="219" spans="1:43" ht="15" customHeight="1" x14ac:dyDescent="0.45">
      <c r="A219" s="63">
        <f t="shared" si="170"/>
        <v>27</v>
      </c>
      <c r="B219" s="116">
        <f ca="1">IFERROR('Program Qtrly'!D$235*OFFSET('Prem Earn'!$A$5,MATCH($B$209,'Prem Earn'!$A$6:$A$12,0),MATCH($A219,'Prem Earn'!$B$5:$J$5,0)),0)</f>
        <v>0</v>
      </c>
      <c r="C219" s="116">
        <f ca="1">IFERROR('Program Qtrly'!E$235*OFFSET('Prem Earn'!$A$5,MATCH($B$209,'Prem Earn'!$A$6:$A$12,0),MATCH($A219,'Prem Earn'!$B$5:$J$5,0)),0)</f>
        <v>0</v>
      </c>
      <c r="D219" s="116">
        <f ca="1">IFERROR('Program Qtrly'!F$235*OFFSET('Prem Earn'!$A$5,MATCH($B$209,'Prem Earn'!$A$6:$A$12,0),MATCH($A219,'Prem Earn'!$B$5:$J$5,0)),0)</f>
        <v>0</v>
      </c>
      <c r="E219" s="116">
        <f ca="1">IFERROR('Program Qtrly'!G$235*OFFSET('Prem Earn'!$A$5,MATCH($B$209,'Prem Earn'!$A$6:$A$12,0),MATCH($A219,'Prem Earn'!$B$5:$J$5,0)),0)</f>
        <v>0</v>
      </c>
      <c r="F219" s="116">
        <f ca="1">IFERROR('Program Qtrly'!H$235*OFFSET('Prem Earn'!$A$5,MATCH($B$209,'Prem Earn'!$A$6:$A$12,0),MATCH($A219,'Prem Earn'!$B$5:$J$5,0)),0)</f>
        <v>0</v>
      </c>
      <c r="G219" s="116">
        <f ca="1">IFERROR('Program Qtrly'!I$235*OFFSET('Prem Earn'!$A$5,MATCH($B$209,'Prem Earn'!$A$6:$A$12,0),MATCH($A219,'Prem Earn'!$B$5:$J$5,0)),0)</f>
        <v>0</v>
      </c>
      <c r="H219" s="116">
        <f ca="1">IFERROR('Program Qtrly'!J$235*OFFSET('Prem Earn'!$A$5,MATCH($B$209,'Prem Earn'!$A$6:$A$12,0),MATCH($A219,'Prem Earn'!$B$5:$J$5,0)),0)</f>
        <v>0</v>
      </c>
      <c r="I219" s="116">
        <f ca="1">IFERROR('Program Qtrly'!K$235*OFFSET('Prem Earn'!$A$5,MATCH($B$209,'Prem Earn'!$A$6:$A$12,0),MATCH($A219,'Prem Earn'!$B$5:$J$5,0)),0)</f>
        <v>0</v>
      </c>
      <c r="J219" s="116">
        <f ca="1">IFERROR('Program Qtrly'!L$235*OFFSET('Prem Earn'!$A$5,MATCH($B$209,'Prem Earn'!$A$6:$A$12,0),MATCH($A219,'Prem Earn'!$B$5:$J$5,0)),0)</f>
        <v>0</v>
      </c>
      <c r="K219" s="116">
        <f ca="1">IFERROR('Program Qtrly'!M$235*OFFSET('Prem Earn'!$A$5,MATCH($B$209,'Prem Earn'!$A$6:$A$12,0),MATCH($A219,'Prem Earn'!$B$5:$J$5,0)),0)</f>
        <v>0</v>
      </c>
      <c r="L219" s="116">
        <f ca="1">IFERROR('Program Qtrly'!N$235*OFFSET('Prem Earn'!$A$5,MATCH($B$209,'Prem Earn'!$A$6:$A$12,0),MATCH($A219,'Prem Earn'!$B$5:$J$5,0)),0)</f>
        <v>0</v>
      </c>
      <c r="M219" s="116">
        <f ca="1">IFERROR('Program Qtrly'!O$235*OFFSET('Prem Earn'!$A$5,MATCH($B$209,'Prem Earn'!$A$6:$A$12,0),MATCH($A219,'Prem Earn'!$B$5:$J$5,0)),0)</f>
        <v>0</v>
      </c>
      <c r="N219" s="116">
        <f ca="1">IFERROR('Program Qtrly'!P$235*OFFSET('Prem Earn'!$A$5,MATCH($B$209,'Prem Earn'!$A$6:$A$12,0),MATCH($A219,'Prem Earn'!$B$5:$J$5,0)),0)</f>
        <v>0</v>
      </c>
      <c r="O219" s="116">
        <f ca="1">IFERROR('Program Qtrly'!Q$235*OFFSET('Prem Earn'!$A$5,MATCH($B$209,'Prem Earn'!$A$6:$A$12,0),MATCH($A219,'Prem Earn'!$B$5:$J$5,0)),0)</f>
        <v>0</v>
      </c>
      <c r="P219" s="116">
        <f ca="1">IFERROR('Program Qtrly'!R$235*OFFSET('Prem Earn'!$A$5,MATCH($B$209,'Prem Earn'!$A$6:$A$12,0),MATCH($A219,'Prem Earn'!$B$5:$J$5,0)),0)</f>
        <v>0</v>
      </c>
      <c r="Q219" s="116">
        <f ca="1">IFERROR('Program Qtrly'!S$235*OFFSET('Prem Earn'!$A$5,MATCH($B$209,'Prem Earn'!$A$6:$A$12,0),MATCH($A219,'Prem Earn'!$B$5:$J$5,0)),0)</f>
        <v>0</v>
      </c>
      <c r="R219" s="116">
        <f ca="1">IFERROR('Program Qtrly'!T$235*OFFSET('Prem Earn'!$A$5,MATCH($B$209,'Prem Earn'!$A$6:$A$12,0),MATCH($A219,'Prem Earn'!$B$5:$J$5,0)),0)</f>
        <v>0</v>
      </c>
      <c r="S219" s="116">
        <f ca="1">IFERROR('Program Qtrly'!U$235*OFFSET('Prem Earn'!$A$5,MATCH($B$209,'Prem Earn'!$A$6:$A$12,0),MATCH($A219,'Prem Earn'!$B$5:$J$5,0)),0)</f>
        <v>0</v>
      </c>
      <c r="T219" s="116">
        <f ca="1">IFERROR('Program Qtrly'!V$235*OFFSET('Prem Earn'!$A$5,MATCH($B$209,'Prem Earn'!$A$6:$A$12,0),MATCH($A219,'Prem Earn'!$B$5:$J$5,0)),0)</f>
        <v>0</v>
      </c>
      <c r="U219" s="116">
        <f ca="1">IFERROR('Program Qtrly'!W$235*OFFSET('Prem Earn'!$A$5,MATCH($B$209,'Prem Earn'!$A$6:$A$12,0),MATCH($A219,'Prem Earn'!$B$5:$J$5,0)),0)</f>
        <v>0</v>
      </c>
      <c r="W219" s="63">
        <f t="shared" si="171"/>
        <v>27</v>
      </c>
      <c r="X219" s="116">
        <f ca="1">IFERROR('Program Qtrly'!D$227*OFFSET('Prem Earn'!$A$5,MATCH($B$209,'Prem Earn'!$A$6:$A$12,0),MATCH($A219,'Prem Earn'!$B$5:$J$5,0)),0)</f>
        <v>0</v>
      </c>
      <c r="Y219" s="116">
        <f ca="1">IFERROR('Program Qtrly'!E$227*OFFSET('Prem Earn'!$A$5,MATCH($B$209,'Prem Earn'!$A$6:$A$12,0),MATCH($A219,'Prem Earn'!$B$5:$J$5,0)),0)</f>
        <v>0</v>
      </c>
      <c r="Z219" s="116">
        <f ca="1">IFERROR('Program Qtrly'!F$227*OFFSET('Prem Earn'!$A$5,MATCH($B$209,'Prem Earn'!$A$6:$A$12,0),MATCH($A219,'Prem Earn'!$B$5:$J$5,0)),0)</f>
        <v>0</v>
      </c>
      <c r="AA219" s="116">
        <f ca="1">IFERROR('Program Qtrly'!G$227*OFFSET('Prem Earn'!$A$5,MATCH($B$209,'Prem Earn'!$A$6:$A$12,0),MATCH($A219,'Prem Earn'!$B$5:$J$5,0)),0)</f>
        <v>0</v>
      </c>
      <c r="AB219" s="116">
        <f ca="1">IFERROR('Program Qtrly'!H$227*OFFSET('Prem Earn'!$A$5,MATCH($B$209,'Prem Earn'!$A$6:$A$12,0),MATCH($A219,'Prem Earn'!$B$5:$J$5,0)),0)</f>
        <v>0</v>
      </c>
      <c r="AC219" s="116">
        <f ca="1">IFERROR('Program Qtrly'!I$227*OFFSET('Prem Earn'!$A$5,MATCH($B$209,'Prem Earn'!$A$6:$A$12,0),MATCH($A219,'Prem Earn'!$B$5:$J$5,0)),0)</f>
        <v>0</v>
      </c>
      <c r="AD219" s="116">
        <f ca="1">IFERROR('Program Qtrly'!J$227*OFFSET('Prem Earn'!$A$5,MATCH($B$209,'Prem Earn'!$A$6:$A$12,0),MATCH($A219,'Prem Earn'!$B$5:$J$5,0)),0)</f>
        <v>0</v>
      </c>
      <c r="AE219" s="116">
        <f ca="1">IFERROR('Program Qtrly'!K$227*OFFSET('Prem Earn'!$A$5,MATCH($B$209,'Prem Earn'!$A$6:$A$12,0),MATCH($A219,'Prem Earn'!$B$5:$J$5,0)),0)</f>
        <v>0</v>
      </c>
      <c r="AF219" s="116">
        <f ca="1">IFERROR('Program Qtrly'!L$227*OFFSET('Prem Earn'!$A$5,MATCH($B$209,'Prem Earn'!$A$6:$A$12,0),MATCH($A219,'Prem Earn'!$B$5:$J$5,0)),0)</f>
        <v>0</v>
      </c>
      <c r="AG219" s="116">
        <f ca="1">IFERROR('Program Qtrly'!M$227*OFFSET('Prem Earn'!$A$5,MATCH($B$209,'Prem Earn'!$A$6:$A$12,0),MATCH($A219,'Prem Earn'!$B$5:$J$5,0)),0)</f>
        <v>0</v>
      </c>
      <c r="AH219" s="116">
        <f ca="1">IFERROR('Program Qtrly'!N$227*OFFSET('Prem Earn'!$A$5,MATCH($B$209,'Prem Earn'!$A$6:$A$12,0),MATCH($A219,'Prem Earn'!$B$5:$J$5,0)),0)</f>
        <v>0</v>
      </c>
      <c r="AI219" s="116">
        <f ca="1">IFERROR('Program Qtrly'!O$227*OFFSET('Prem Earn'!$A$5,MATCH($B$209,'Prem Earn'!$A$6:$A$12,0),MATCH($A219,'Prem Earn'!$B$5:$J$5,0)),0)</f>
        <v>0</v>
      </c>
      <c r="AJ219" s="116">
        <f ca="1">IFERROR('Program Qtrly'!P$227*OFFSET('Prem Earn'!$A$5,MATCH($B$209,'Prem Earn'!$A$6:$A$12,0),MATCH($A219,'Prem Earn'!$B$5:$J$5,0)),0)</f>
        <v>0</v>
      </c>
      <c r="AK219" s="116">
        <f ca="1">IFERROR('Program Qtrly'!Q$227*OFFSET('Prem Earn'!$A$5,MATCH($B$209,'Prem Earn'!$A$6:$A$12,0),MATCH($A219,'Prem Earn'!$B$5:$J$5,0)),0)</f>
        <v>0</v>
      </c>
      <c r="AL219" s="116">
        <f ca="1">IFERROR('Program Qtrly'!R$227*OFFSET('Prem Earn'!$A$5,MATCH($B$209,'Prem Earn'!$A$6:$A$12,0),MATCH($A219,'Prem Earn'!$B$5:$J$5,0)),0)</f>
        <v>0</v>
      </c>
      <c r="AM219" s="116">
        <f ca="1">IFERROR('Program Qtrly'!S$227*OFFSET('Prem Earn'!$A$5,MATCH($B$209,'Prem Earn'!$A$6:$A$12,0),MATCH($A219,'Prem Earn'!$B$5:$J$5,0)),0)</f>
        <v>0</v>
      </c>
      <c r="AN219" s="116">
        <f ca="1">IFERROR('Program Qtrly'!T$227*OFFSET('Prem Earn'!$A$5,MATCH($B$209,'Prem Earn'!$A$6:$A$12,0),MATCH($A219,'Prem Earn'!$B$5:$J$5,0)),0)</f>
        <v>0</v>
      </c>
      <c r="AO219" s="116">
        <f ca="1">IFERROR('Program Qtrly'!U$227*OFFSET('Prem Earn'!$A$5,MATCH($B$209,'Prem Earn'!$A$6:$A$12,0),MATCH($A219,'Prem Earn'!$B$5:$J$5,0)),0)</f>
        <v>0</v>
      </c>
      <c r="AP219" s="116">
        <f ca="1">IFERROR('Program Qtrly'!V$227*OFFSET('Prem Earn'!$A$5,MATCH($B$209,'Prem Earn'!$A$6:$A$12,0),MATCH($A219,'Prem Earn'!$B$5:$J$5,0)),0)</f>
        <v>0</v>
      </c>
      <c r="AQ219" s="116">
        <f ca="1">IFERROR('Program Qtrly'!W$227*OFFSET('Prem Earn'!$A$5,MATCH($B$209,'Prem Earn'!$A$6:$A$12,0),MATCH($A219,'Prem Earn'!$B$5:$J$5,0)),0)</f>
        <v>0</v>
      </c>
    </row>
    <row r="220" spans="1:43" ht="15" customHeight="1" x14ac:dyDescent="0.45">
      <c r="A220" s="112" t="s">
        <v>384</v>
      </c>
      <c r="B220" s="113">
        <f ca="1">B211</f>
        <v>0</v>
      </c>
      <c r="C220" s="113">
        <f ca="1">C211+B212</f>
        <v>0</v>
      </c>
      <c r="D220" s="113">
        <f ca="1">D211+C212+B213</f>
        <v>0</v>
      </c>
      <c r="E220" s="113">
        <f ca="1">E211+D212+C213+B214</f>
        <v>0</v>
      </c>
      <c r="F220" s="113">
        <f ca="1">F211+E212+D213+C214+B215</f>
        <v>0</v>
      </c>
      <c r="G220" s="113">
        <f ca="1">G211+F212+E213+D214+C215+B216</f>
        <v>0</v>
      </c>
      <c r="H220" s="113">
        <f ca="1">H211+G212+F213+E214+D215+C216+B217</f>
        <v>0</v>
      </c>
      <c r="I220" s="113">
        <f ca="1">I211+H212+G213+F214+E215+D216+C217+B218</f>
        <v>0</v>
      </c>
      <c r="J220" s="113">
        <f t="shared" ref="J220:P220" ca="1" si="172">J211+I212+H213+G214+F215+E216+D217+C218+B219</f>
        <v>0</v>
      </c>
      <c r="K220" s="113">
        <f t="shared" ca="1" si="172"/>
        <v>0</v>
      </c>
      <c r="L220" s="113">
        <f t="shared" ca="1" si="172"/>
        <v>0</v>
      </c>
      <c r="M220" s="113">
        <f t="shared" ca="1" si="172"/>
        <v>0</v>
      </c>
      <c r="N220" s="113">
        <f t="shared" ca="1" si="172"/>
        <v>62.499999999999986</v>
      </c>
      <c r="O220" s="113">
        <f t="shared" ca="1" si="172"/>
        <v>187.49999999999994</v>
      </c>
      <c r="P220" s="113">
        <f t="shared" ca="1" si="172"/>
        <v>312.49999999999989</v>
      </c>
      <c r="Q220" s="113">
        <f t="shared" ref="Q220" ca="1" si="173">Q211+P212+O213+N214+M215+L216+K217+J218+I219</f>
        <v>437.49999999999989</v>
      </c>
      <c r="R220" s="113">
        <f t="shared" ref="R220" ca="1" si="174">R211+Q212+P213+O214+N215+M216+L217+K218+J219</f>
        <v>562.49999999999989</v>
      </c>
      <c r="S220" s="113">
        <f t="shared" ref="S220" ca="1" si="175">S211+R212+Q213+P214+O215+N216+M217+L218+K219</f>
        <v>687.49999999999989</v>
      </c>
      <c r="T220" s="113">
        <f t="shared" ref="T220" ca="1" si="176">T211+S212+R213+Q214+P215+O216+N217+M218+L219</f>
        <v>812.49999999999977</v>
      </c>
      <c r="U220" s="113">
        <f t="shared" ref="U220" ca="1" si="177">U211+T212+S213+R214+Q215+P216+O217+N218+M219</f>
        <v>937.49999999999977</v>
      </c>
      <c r="W220" s="112" t="s">
        <v>520</v>
      </c>
      <c r="X220" s="113">
        <f ca="1">X211</f>
        <v>0</v>
      </c>
      <c r="Y220" s="113">
        <f ca="1">Y211+X212</f>
        <v>0</v>
      </c>
      <c r="Z220" s="113">
        <f ca="1">Z211+Y212+X213</f>
        <v>0</v>
      </c>
      <c r="AA220" s="113">
        <f ca="1">AA211+Z212+Y213+X214</f>
        <v>0</v>
      </c>
      <c r="AB220" s="113">
        <f ca="1">AB211+AA212+Z213+Y214+X215</f>
        <v>0</v>
      </c>
      <c r="AC220" s="113">
        <f ca="1">AC211+AB212+AA213+Z214+Y215+X216</f>
        <v>0</v>
      </c>
      <c r="AD220" s="113">
        <f ca="1">AD211+AC212+AB213+AA214+Z215+Y216+X217</f>
        <v>0</v>
      </c>
      <c r="AE220" s="113">
        <f ca="1">AE211+AD212+AC213+AB214+AA215+Z216+Y217+X218</f>
        <v>0</v>
      </c>
      <c r="AF220" s="113">
        <f t="shared" ref="AF220:AL220" ca="1" si="178">AF211+AE212+AD213+AC214+AB215+AA216+Z217+Y218+X219</f>
        <v>0</v>
      </c>
      <c r="AG220" s="113">
        <f t="shared" ca="1" si="178"/>
        <v>0</v>
      </c>
      <c r="AH220" s="113">
        <f t="shared" ca="1" si="178"/>
        <v>0</v>
      </c>
      <c r="AI220" s="113">
        <f t="shared" ca="1" si="178"/>
        <v>0</v>
      </c>
      <c r="AJ220" s="113">
        <f t="shared" ca="1" si="178"/>
        <v>312.5</v>
      </c>
      <c r="AK220" s="113">
        <f t="shared" ca="1" si="178"/>
        <v>937.5</v>
      </c>
      <c r="AL220" s="113">
        <f t="shared" ca="1" si="178"/>
        <v>1562.5</v>
      </c>
      <c r="AM220" s="113">
        <f t="shared" ref="AM220" ca="1" si="179">AM211+AL212+AK213+AJ214+AI215+AH216+AG217+AF218+AE219</f>
        <v>2187.5</v>
      </c>
      <c r="AN220" s="113">
        <f t="shared" ref="AN220" ca="1" si="180">AN211+AM212+AL213+AK214+AJ215+AI216+AH217+AG218+AF219</f>
        <v>2812.5</v>
      </c>
      <c r="AO220" s="113">
        <f t="shared" ref="AO220" ca="1" si="181">AO211+AN212+AM213+AL214+AK215+AJ216+AI217+AH218+AG219</f>
        <v>3437.5</v>
      </c>
      <c r="AP220" s="113">
        <f t="shared" ref="AP220" ca="1" si="182">AP211+AO212+AN213+AM214+AL215+AK216+AJ217+AI218+AH219</f>
        <v>4062.5</v>
      </c>
      <c r="AQ220" s="113">
        <f t="shared" ref="AQ220" ca="1" si="183">AQ211+AP212+AO213+AN214+AM215+AL216+AK217+AJ218+AI219</f>
        <v>4687.5</v>
      </c>
    </row>
    <row r="223" spans="1:43" ht="15" customHeight="1" x14ac:dyDescent="0.45">
      <c r="A223" s="46" t="s">
        <v>176</v>
      </c>
      <c r="B223" s="46" t="str">
        <f>INDEX('Program Inputs'!$B$9:$B$28,MATCH('Prem Earn'!A223,'Program Inputs'!$A$9:$A$28,0))</f>
        <v>Other</v>
      </c>
      <c r="C223" s="46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W223" s="46" t="s">
        <v>176</v>
      </c>
      <c r="X223" s="46" t="str">
        <f>INDEX('Program Inputs'!$B$9:$B$28,MATCH('Prem Earn'!W223,'Program Inputs'!$A$9:$A$28,0))</f>
        <v>Other</v>
      </c>
      <c r="Y223" s="46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</row>
    <row r="224" spans="1:43" ht="15" customHeight="1" x14ac:dyDescent="0.45">
      <c r="A224" s="67" t="s">
        <v>518</v>
      </c>
      <c r="B224" s="6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W224" s="67" t="s">
        <v>519</v>
      </c>
      <c r="X224" s="6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</row>
    <row r="225" spans="1:43" ht="15" customHeight="1" x14ac:dyDescent="0.45">
      <c r="A225" s="67" t="s">
        <v>45</v>
      </c>
      <c r="B225" s="115">
        <f>INDEX('Program Inputs'!$N$8:$N$28,MATCH(A223,'Program Inputs'!$A$8:$A$28,0))</f>
        <v>12</v>
      </c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W225" s="67" t="s">
        <v>45</v>
      </c>
      <c r="X225" s="115">
        <f>INDEX('Program Inputs'!$N$8:$N$28,MATCH(W223,'Program Inputs'!$A$8:$A$28,0))</f>
        <v>12</v>
      </c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</row>
    <row r="226" spans="1:43" ht="15" customHeight="1" x14ac:dyDescent="0.45">
      <c r="A226" s="110" t="s">
        <v>180</v>
      </c>
      <c r="B226" s="3" t="str">
        <f>'Program Qtrly'!D$6</f>
        <v>2026 Q2</v>
      </c>
      <c r="C226" s="3" t="str">
        <f>'Program Qtrly'!E$6</f>
        <v>2026 Q3</v>
      </c>
      <c r="D226" s="3" t="str">
        <f>'Program Qtrly'!F$6</f>
        <v>2026 Q4</v>
      </c>
      <c r="E226" s="3" t="str">
        <f>'Program Qtrly'!G$6</f>
        <v>2027 Q1</v>
      </c>
      <c r="F226" s="3" t="str">
        <f>'Program Qtrly'!H$6</f>
        <v>2027 Q2</v>
      </c>
      <c r="G226" s="3" t="str">
        <f>'Program Qtrly'!I$6</f>
        <v>2027 Q3</v>
      </c>
      <c r="H226" s="3" t="str">
        <f>'Program Qtrly'!J$6</f>
        <v>2027 Q4</v>
      </c>
      <c r="I226" s="3" t="str">
        <f>'Program Qtrly'!K$6</f>
        <v>2028 Q1</v>
      </c>
      <c r="J226" s="3" t="str">
        <f>'Program Qtrly'!L$6</f>
        <v>2028 Q2</v>
      </c>
      <c r="K226" s="3" t="str">
        <f>'Program Qtrly'!M$6</f>
        <v>2028 Q3</v>
      </c>
      <c r="L226" s="3" t="str">
        <f>'Program Qtrly'!N$6</f>
        <v>2028 Q4</v>
      </c>
      <c r="M226" s="3" t="str">
        <f>'Program Qtrly'!O$6</f>
        <v>2029 Q1</v>
      </c>
      <c r="N226" s="3" t="str">
        <f>'Program Qtrly'!P$6</f>
        <v>2029 Q2</v>
      </c>
      <c r="O226" s="3" t="str">
        <f>'Program Qtrly'!Q$6</f>
        <v>2029 Q3</v>
      </c>
      <c r="P226" s="3" t="str">
        <f>'Program Qtrly'!R$6</f>
        <v>2029 Q4</v>
      </c>
      <c r="Q226" s="3" t="str">
        <f>'Program Qtrly'!S$6</f>
        <v>2030 Q1</v>
      </c>
      <c r="R226" s="3" t="str">
        <f>'Program Qtrly'!T$6</f>
        <v>2030 Q2</v>
      </c>
      <c r="S226" s="3" t="str">
        <f>'Program Qtrly'!U$6</f>
        <v>2030 Q3</v>
      </c>
      <c r="T226" s="3" t="str">
        <f>'Program Qtrly'!V$6</f>
        <v>2030 Q4</v>
      </c>
      <c r="U226" s="3" t="str">
        <f>'Program Qtrly'!W$6</f>
        <v>2031 Q1</v>
      </c>
      <c r="W226" s="110" t="s">
        <v>180</v>
      </c>
      <c r="X226" s="3" t="str">
        <f>'Program Qtrly'!D$6</f>
        <v>2026 Q2</v>
      </c>
      <c r="Y226" s="3" t="str">
        <f>'Program Qtrly'!E$6</f>
        <v>2026 Q3</v>
      </c>
      <c r="Z226" s="3" t="str">
        <f>'Program Qtrly'!F$6</f>
        <v>2026 Q4</v>
      </c>
      <c r="AA226" s="3" t="str">
        <f>'Program Qtrly'!G$6</f>
        <v>2027 Q1</v>
      </c>
      <c r="AB226" s="3" t="str">
        <f>'Program Qtrly'!H$6</f>
        <v>2027 Q2</v>
      </c>
      <c r="AC226" s="3" t="str">
        <f>'Program Qtrly'!I$6</f>
        <v>2027 Q3</v>
      </c>
      <c r="AD226" s="3" t="str">
        <f>'Program Qtrly'!J$6</f>
        <v>2027 Q4</v>
      </c>
      <c r="AE226" s="3" t="str">
        <f>'Program Qtrly'!K$6</f>
        <v>2028 Q1</v>
      </c>
      <c r="AF226" s="3" t="str">
        <f>'Program Qtrly'!L$6</f>
        <v>2028 Q2</v>
      </c>
      <c r="AG226" s="3" t="str">
        <f>'Program Qtrly'!M$6</f>
        <v>2028 Q3</v>
      </c>
      <c r="AH226" s="3" t="str">
        <f>'Program Qtrly'!N$6</f>
        <v>2028 Q4</v>
      </c>
      <c r="AI226" s="3" t="str">
        <f>'Program Qtrly'!O$6</f>
        <v>2029 Q1</v>
      </c>
      <c r="AJ226" s="3" t="str">
        <f>'Program Qtrly'!P$6</f>
        <v>2029 Q2</v>
      </c>
      <c r="AK226" s="3" t="str">
        <f>'Program Qtrly'!Q$6</f>
        <v>2029 Q3</v>
      </c>
      <c r="AL226" s="3" t="str">
        <f>'Program Qtrly'!R$6</f>
        <v>2029 Q4</v>
      </c>
      <c r="AM226" s="3" t="str">
        <f>'Program Qtrly'!S$6</f>
        <v>2030 Q1</v>
      </c>
      <c r="AN226" s="3" t="str">
        <f>'Program Qtrly'!T$6</f>
        <v>2030 Q2</v>
      </c>
      <c r="AO226" s="3" t="str">
        <f>'Program Qtrly'!U$6</f>
        <v>2030 Q3</v>
      </c>
      <c r="AP226" s="3" t="str">
        <f>'Program Qtrly'!V$6</f>
        <v>2030 Q4</v>
      </c>
      <c r="AQ226" s="3" t="str">
        <f>'Program Qtrly'!W$6</f>
        <v>2031 Q1</v>
      </c>
    </row>
    <row r="227" spans="1:43" ht="15" customHeight="1" x14ac:dyDescent="0.45">
      <c r="A227" s="63">
        <v>3</v>
      </c>
      <c r="B227" s="116">
        <f ca="1">IFERROR('Program Qtrly'!D$255*OFFSET('Prem Earn'!$A$5,MATCH($B$225,'Prem Earn'!$A$6:$A$12,0),MATCH($A227,'Prem Earn'!$B$5:$J$5,0)),0)</f>
        <v>15.625</v>
      </c>
      <c r="C227" s="116">
        <f ca="1">IFERROR('Program Qtrly'!E$255*OFFSET('Prem Earn'!$A$5,MATCH($B$225,'Prem Earn'!$A$6:$A$12,0),MATCH($A227,'Prem Earn'!$B$5:$J$5,0)),0)</f>
        <v>15.625</v>
      </c>
      <c r="D227" s="116">
        <f ca="1">IFERROR('Program Qtrly'!F$255*OFFSET('Prem Earn'!$A$5,MATCH($B$225,'Prem Earn'!$A$6:$A$12,0),MATCH($A227,'Prem Earn'!$B$5:$J$5,0)),0)</f>
        <v>15.625</v>
      </c>
      <c r="E227" s="116">
        <f ca="1">IFERROR('Program Qtrly'!G$255*OFFSET('Prem Earn'!$A$5,MATCH($B$225,'Prem Earn'!$A$6:$A$12,0),MATCH($A227,'Prem Earn'!$B$5:$J$5,0)),0)</f>
        <v>15.625</v>
      </c>
      <c r="F227" s="116">
        <f ca="1">IFERROR('Program Qtrly'!H$255*OFFSET('Prem Earn'!$A$5,MATCH($B$225,'Prem Earn'!$A$6:$A$12,0),MATCH($A227,'Prem Earn'!$B$5:$J$5,0)),0)</f>
        <v>78.125</v>
      </c>
      <c r="G227" s="116">
        <f ca="1">IFERROR('Program Qtrly'!I$255*OFFSET('Prem Earn'!$A$5,MATCH($B$225,'Prem Earn'!$A$6:$A$12,0),MATCH($A227,'Prem Earn'!$B$5:$J$5,0)),0)</f>
        <v>78.125</v>
      </c>
      <c r="H227" s="116">
        <f ca="1">IFERROR('Program Qtrly'!J$255*OFFSET('Prem Earn'!$A$5,MATCH($B$225,'Prem Earn'!$A$6:$A$12,0),MATCH($A227,'Prem Earn'!$B$5:$J$5,0)),0)</f>
        <v>78.125</v>
      </c>
      <c r="I227" s="116">
        <f ca="1">IFERROR('Program Qtrly'!K$255*OFFSET('Prem Earn'!$A$5,MATCH($B$225,'Prem Earn'!$A$6:$A$12,0),MATCH($A227,'Prem Earn'!$B$5:$J$5,0)),0)</f>
        <v>78.125</v>
      </c>
      <c r="J227" s="116">
        <f ca="1">IFERROR('Program Qtrly'!L$255*OFFSET('Prem Earn'!$A$5,MATCH($B$225,'Prem Earn'!$A$6:$A$12,0),MATCH($A227,'Prem Earn'!$B$5:$J$5,0)),0)</f>
        <v>156.25</v>
      </c>
      <c r="K227" s="116">
        <f ca="1">IFERROR('Program Qtrly'!M$255*OFFSET('Prem Earn'!$A$5,MATCH($B$225,'Prem Earn'!$A$6:$A$12,0),MATCH($A227,'Prem Earn'!$B$5:$J$5,0)),0)</f>
        <v>156.25</v>
      </c>
      <c r="L227" s="116">
        <f ca="1">IFERROR('Program Qtrly'!N$255*OFFSET('Prem Earn'!$A$5,MATCH($B$225,'Prem Earn'!$A$6:$A$12,0),MATCH($A227,'Prem Earn'!$B$5:$J$5,0)),0)</f>
        <v>156.25</v>
      </c>
      <c r="M227" s="116">
        <f ca="1">IFERROR('Program Qtrly'!O$255*OFFSET('Prem Earn'!$A$5,MATCH($B$225,'Prem Earn'!$A$6:$A$12,0),MATCH($A227,'Prem Earn'!$B$5:$J$5,0)),0)</f>
        <v>156.25</v>
      </c>
      <c r="N227" s="116">
        <f ca="1">IFERROR('Program Qtrly'!P$255*OFFSET('Prem Earn'!$A$5,MATCH($B$225,'Prem Earn'!$A$6:$A$12,0),MATCH($A227,'Prem Earn'!$B$5:$J$5,0)),0)</f>
        <v>312.5</v>
      </c>
      <c r="O227" s="116">
        <f ca="1">IFERROR('Program Qtrly'!Q$255*OFFSET('Prem Earn'!$A$5,MATCH($B$225,'Prem Earn'!$A$6:$A$12,0),MATCH($A227,'Prem Earn'!$B$5:$J$5,0)),0)</f>
        <v>312.5</v>
      </c>
      <c r="P227" s="116">
        <f ca="1">IFERROR('Program Qtrly'!R$255*OFFSET('Prem Earn'!$A$5,MATCH($B$225,'Prem Earn'!$A$6:$A$12,0),MATCH($A227,'Prem Earn'!$B$5:$J$5,0)),0)</f>
        <v>312.5</v>
      </c>
      <c r="Q227" s="116">
        <f ca="1">IFERROR('Program Qtrly'!S$255*OFFSET('Prem Earn'!$A$5,MATCH($B$225,'Prem Earn'!$A$6:$A$12,0),MATCH($A227,'Prem Earn'!$B$5:$J$5,0)),0)</f>
        <v>312.5</v>
      </c>
      <c r="R227" s="116">
        <f ca="1">IFERROR('Program Qtrly'!T$255*OFFSET('Prem Earn'!$A$5,MATCH($B$225,'Prem Earn'!$A$6:$A$12,0),MATCH($A227,'Prem Earn'!$B$5:$J$5,0)),0)</f>
        <v>468.75</v>
      </c>
      <c r="S227" s="116">
        <f ca="1">IFERROR('Program Qtrly'!U$255*OFFSET('Prem Earn'!$A$5,MATCH($B$225,'Prem Earn'!$A$6:$A$12,0),MATCH($A227,'Prem Earn'!$B$5:$J$5,0)),0)</f>
        <v>468.75</v>
      </c>
      <c r="T227" s="116">
        <f ca="1">IFERROR('Program Qtrly'!V$255*OFFSET('Prem Earn'!$A$5,MATCH($B$225,'Prem Earn'!$A$6:$A$12,0),MATCH($A227,'Prem Earn'!$B$5:$J$5,0)),0)</f>
        <v>468.75</v>
      </c>
      <c r="U227" s="116">
        <f ca="1">IFERROR('Program Qtrly'!W$255*OFFSET('Prem Earn'!$A$5,MATCH($B$225,'Prem Earn'!$A$6:$A$12,0),MATCH($A227,'Prem Earn'!$B$5:$J$5,0)),0)</f>
        <v>468.75</v>
      </c>
      <c r="W227" s="63">
        <v>3</v>
      </c>
      <c r="X227" s="116">
        <f ca="1">IFERROR('Program Qtrly'!D$247*OFFSET('Prem Earn'!$A$5,MATCH($B$225,'Prem Earn'!$A$6:$A$12,0),MATCH($A227,'Prem Earn'!$B$5:$J$5,0)),0)</f>
        <v>31.25</v>
      </c>
      <c r="Y227" s="116">
        <f ca="1">IFERROR('Program Qtrly'!E$247*OFFSET('Prem Earn'!$A$5,MATCH($B$225,'Prem Earn'!$A$6:$A$12,0),MATCH($A227,'Prem Earn'!$B$5:$J$5,0)),0)</f>
        <v>31.25</v>
      </c>
      <c r="Z227" s="116">
        <f ca="1">IFERROR('Program Qtrly'!F$247*OFFSET('Prem Earn'!$A$5,MATCH($B$225,'Prem Earn'!$A$6:$A$12,0),MATCH($A227,'Prem Earn'!$B$5:$J$5,0)),0)</f>
        <v>31.25</v>
      </c>
      <c r="AA227" s="116">
        <f ca="1">IFERROR('Program Qtrly'!G$247*OFFSET('Prem Earn'!$A$5,MATCH($B$225,'Prem Earn'!$A$6:$A$12,0),MATCH($A227,'Prem Earn'!$B$5:$J$5,0)),0)</f>
        <v>31.25</v>
      </c>
      <c r="AB227" s="116">
        <f ca="1">IFERROR('Program Qtrly'!H$247*OFFSET('Prem Earn'!$A$5,MATCH($B$225,'Prem Earn'!$A$6:$A$12,0),MATCH($A227,'Prem Earn'!$B$5:$J$5,0)),0)</f>
        <v>156.25</v>
      </c>
      <c r="AC227" s="116">
        <f ca="1">IFERROR('Program Qtrly'!I$247*OFFSET('Prem Earn'!$A$5,MATCH($B$225,'Prem Earn'!$A$6:$A$12,0),MATCH($A227,'Prem Earn'!$B$5:$J$5,0)),0)</f>
        <v>156.25</v>
      </c>
      <c r="AD227" s="116">
        <f ca="1">IFERROR('Program Qtrly'!J$247*OFFSET('Prem Earn'!$A$5,MATCH($B$225,'Prem Earn'!$A$6:$A$12,0),MATCH($A227,'Prem Earn'!$B$5:$J$5,0)),0)</f>
        <v>156.25</v>
      </c>
      <c r="AE227" s="116">
        <f ca="1">IFERROR('Program Qtrly'!K$247*OFFSET('Prem Earn'!$A$5,MATCH($B$225,'Prem Earn'!$A$6:$A$12,0),MATCH($A227,'Prem Earn'!$B$5:$J$5,0)),0)</f>
        <v>156.25</v>
      </c>
      <c r="AF227" s="116">
        <f ca="1">IFERROR('Program Qtrly'!L$247*OFFSET('Prem Earn'!$A$5,MATCH($B$225,'Prem Earn'!$A$6:$A$12,0),MATCH($A227,'Prem Earn'!$B$5:$J$5,0)),0)</f>
        <v>312.5</v>
      </c>
      <c r="AG227" s="116">
        <f ca="1">IFERROR('Program Qtrly'!M$247*OFFSET('Prem Earn'!$A$5,MATCH($B$225,'Prem Earn'!$A$6:$A$12,0),MATCH($A227,'Prem Earn'!$B$5:$J$5,0)),0)</f>
        <v>312.5</v>
      </c>
      <c r="AH227" s="116">
        <f ca="1">IFERROR('Program Qtrly'!N$247*OFFSET('Prem Earn'!$A$5,MATCH($B$225,'Prem Earn'!$A$6:$A$12,0),MATCH($A227,'Prem Earn'!$B$5:$J$5,0)),0)</f>
        <v>312.5</v>
      </c>
      <c r="AI227" s="116">
        <f ca="1">IFERROR('Program Qtrly'!O$247*OFFSET('Prem Earn'!$A$5,MATCH($B$225,'Prem Earn'!$A$6:$A$12,0),MATCH($A227,'Prem Earn'!$B$5:$J$5,0)),0)</f>
        <v>312.5</v>
      </c>
      <c r="AJ227" s="116">
        <f ca="1">IFERROR('Program Qtrly'!P$247*OFFSET('Prem Earn'!$A$5,MATCH($B$225,'Prem Earn'!$A$6:$A$12,0),MATCH($A227,'Prem Earn'!$B$5:$J$5,0)),0)</f>
        <v>625</v>
      </c>
      <c r="AK227" s="116">
        <f ca="1">IFERROR('Program Qtrly'!Q$247*OFFSET('Prem Earn'!$A$5,MATCH($B$225,'Prem Earn'!$A$6:$A$12,0),MATCH($A227,'Prem Earn'!$B$5:$J$5,0)),0)</f>
        <v>625</v>
      </c>
      <c r="AL227" s="116">
        <f ca="1">IFERROR('Program Qtrly'!R$247*OFFSET('Prem Earn'!$A$5,MATCH($B$225,'Prem Earn'!$A$6:$A$12,0),MATCH($A227,'Prem Earn'!$B$5:$J$5,0)),0)</f>
        <v>625</v>
      </c>
      <c r="AM227" s="116">
        <f ca="1">IFERROR('Program Qtrly'!S$247*OFFSET('Prem Earn'!$A$5,MATCH($B$225,'Prem Earn'!$A$6:$A$12,0),MATCH($A227,'Prem Earn'!$B$5:$J$5,0)),0)</f>
        <v>625</v>
      </c>
      <c r="AN227" s="116">
        <f ca="1">IFERROR('Program Qtrly'!T$247*OFFSET('Prem Earn'!$A$5,MATCH($B$225,'Prem Earn'!$A$6:$A$12,0),MATCH($A227,'Prem Earn'!$B$5:$J$5,0)),0)</f>
        <v>937.5</v>
      </c>
      <c r="AO227" s="116">
        <f ca="1">IFERROR('Program Qtrly'!U$247*OFFSET('Prem Earn'!$A$5,MATCH($B$225,'Prem Earn'!$A$6:$A$12,0),MATCH($A227,'Prem Earn'!$B$5:$J$5,0)),0)</f>
        <v>937.5</v>
      </c>
      <c r="AP227" s="116">
        <f ca="1">IFERROR('Program Qtrly'!V$247*OFFSET('Prem Earn'!$A$5,MATCH($B$225,'Prem Earn'!$A$6:$A$12,0),MATCH($A227,'Prem Earn'!$B$5:$J$5,0)),0)</f>
        <v>937.5</v>
      </c>
      <c r="AQ227" s="116">
        <f ca="1">IFERROR('Program Qtrly'!W$247*OFFSET('Prem Earn'!$A$5,MATCH($B$225,'Prem Earn'!$A$6:$A$12,0),MATCH($A227,'Prem Earn'!$B$5:$J$5,0)),0)</f>
        <v>937.5</v>
      </c>
    </row>
    <row r="228" spans="1:43" ht="15" customHeight="1" x14ac:dyDescent="0.45">
      <c r="A228" s="63">
        <f t="shared" ref="A228:A235" si="184">A227+3</f>
        <v>6</v>
      </c>
      <c r="B228" s="116">
        <f ca="1">IFERROR('Program Qtrly'!D$255*OFFSET('Prem Earn'!$A$5,MATCH($B$225,'Prem Earn'!$A$6:$A$12,0),MATCH($A228,'Prem Earn'!$B$5:$J$5,0)),0)</f>
        <v>31.25</v>
      </c>
      <c r="C228" s="116">
        <f ca="1">IFERROR('Program Qtrly'!E$255*OFFSET('Prem Earn'!$A$5,MATCH($B$225,'Prem Earn'!$A$6:$A$12,0),MATCH($A228,'Prem Earn'!$B$5:$J$5,0)),0)</f>
        <v>31.25</v>
      </c>
      <c r="D228" s="116">
        <f ca="1">IFERROR('Program Qtrly'!F$255*OFFSET('Prem Earn'!$A$5,MATCH($B$225,'Prem Earn'!$A$6:$A$12,0),MATCH($A228,'Prem Earn'!$B$5:$J$5,0)),0)</f>
        <v>31.25</v>
      </c>
      <c r="E228" s="116">
        <f ca="1">IFERROR('Program Qtrly'!G$255*OFFSET('Prem Earn'!$A$5,MATCH($B$225,'Prem Earn'!$A$6:$A$12,0),MATCH($A228,'Prem Earn'!$B$5:$J$5,0)),0)</f>
        <v>31.25</v>
      </c>
      <c r="F228" s="116">
        <f ca="1">IFERROR('Program Qtrly'!H$255*OFFSET('Prem Earn'!$A$5,MATCH($B$225,'Prem Earn'!$A$6:$A$12,0),MATCH($A228,'Prem Earn'!$B$5:$J$5,0)),0)</f>
        <v>156.25</v>
      </c>
      <c r="G228" s="116">
        <f ca="1">IFERROR('Program Qtrly'!I$255*OFFSET('Prem Earn'!$A$5,MATCH($B$225,'Prem Earn'!$A$6:$A$12,0),MATCH($A228,'Prem Earn'!$B$5:$J$5,0)),0)</f>
        <v>156.25</v>
      </c>
      <c r="H228" s="116">
        <f ca="1">IFERROR('Program Qtrly'!J$255*OFFSET('Prem Earn'!$A$5,MATCH($B$225,'Prem Earn'!$A$6:$A$12,0),MATCH($A228,'Prem Earn'!$B$5:$J$5,0)),0)</f>
        <v>156.25</v>
      </c>
      <c r="I228" s="116">
        <f ca="1">IFERROR('Program Qtrly'!K$255*OFFSET('Prem Earn'!$A$5,MATCH($B$225,'Prem Earn'!$A$6:$A$12,0),MATCH($A228,'Prem Earn'!$B$5:$J$5,0)),0)</f>
        <v>156.25</v>
      </c>
      <c r="J228" s="116">
        <f ca="1">IFERROR('Program Qtrly'!L$255*OFFSET('Prem Earn'!$A$5,MATCH($B$225,'Prem Earn'!$A$6:$A$12,0),MATCH($A228,'Prem Earn'!$B$5:$J$5,0)),0)</f>
        <v>312.5</v>
      </c>
      <c r="K228" s="116">
        <f ca="1">IFERROR('Program Qtrly'!M$255*OFFSET('Prem Earn'!$A$5,MATCH($B$225,'Prem Earn'!$A$6:$A$12,0),MATCH($A228,'Prem Earn'!$B$5:$J$5,0)),0)</f>
        <v>312.5</v>
      </c>
      <c r="L228" s="116">
        <f ca="1">IFERROR('Program Qtrly'!N$255*OFFSET('Prem Earn'!$A$5,MATCH($B$225,'Prem Earn'!$A$6:$A$12,0),MATCH($A228,'Prem Earn'!$B$5:$J$5,0)),0)</f>
        <v>312.5</v>
      </c>
      <c r="M228" s="116">
        <f ca="1">IFERROR('Program Qtrly'!O$255*OFFSET('Prem Earn'!$A$5,MATCH($B$225,'Prem Earn'!$A$6:$A$12,0),MATCH($A228,'Prem Earn'!$B$5:$J$5,0)),0)</f>
        <v>312.5</v>
      </c>
      <c r="N228" s="116">
        <f ca="1">IFERROR('Program Qtrly'!P$255*OFFSET('Prem Earn'!$A$5,MATCH($B$225,'Prem Earn'!$A$6:$A$12,0),MATCH($A228,'Prem Earn'!$B$5:$J$5,0)),0)</f>
        <v>625</v>
      </c>
      <c r="O228" s="116">
        <f ca="1">IFERROR('Program Qtrly'!Q$255*OFFSET('Prem Earn'!$A$5,MATCH($B$225,'Prem Earn'!$A$6:$A$12,0),MATCH($A228,'Prem Earn'!$B$5:$J$5,0)),0)</f>
        <v>625</v>
      </c>
      <c r="P228" s="116">
        <f ca="1">IFERROR('Program Qtrly'!R$255*OFFSET('Prem Earn'!$A$5,MATCH($B$225,'Prem Earn'!$A$6:$A$12,0),MATCH($A228,'Prem Earn'!$B$5:$J$5,0)),0)</f>
        <v>625</v>
      </c>
      <c r="Q228" s="116">
        <f ca="1">IFERROR('Program Qtrly'!S$255*OFFSET('Prem Earn'!$A$5,MATCH($B$225,'Prem Earn'!$A$6:$A$12,0),MATCH($A228,'Prem Earn'!$B$5:$J$5,0)),0)</f>
        <v>625</v>
      </c>
      <c r="R228" s="116">
        <f ca="1">IFERROR('Program Qtrly'!T$255*OFFSET('Prem Earn'!$A$5,MATCH($B$225,'Prem Earn'!$A$6:$A$12,0),MATCH($A228,'Prem Earn'!$B$5:$J$5,0)),0)</f>
        <v>937.5</v>
      </c>
      <c r="S228" s="116">
        <f ca="1">IFERROR('Program Qtrly'!U$255*OFFSET('Prem Earn'!$A$5,MATCH($B$225,'Prem Earn'!$A$6:$A$12,0),MATCH($A228,'Prem Earn'!$B$5:$J$5,0)),0)</f>
        <v>937.5</v>
      </c>
      <c r="T228" s="116">
        <f ca="1">IFERROR('Program Qtrly'!V$255*OFFSET('Prem Earn'!$A$5,MATCH($B$225,'Prem Earn'!$A$6:$A$12,0),MATCH($A228,'Prem Earn'!$B$5:$J$5,0)),0)</f>
        <v>937.5</v>
      </c>
      <c r="U228" s="116">
        <f ca="1">IFERROR('Program Qtrly'!W$255*OFFSET('Prem Earn'!$A$5,MATCH($B$225,'Prem Earn'!$A$6:$A$12,0),MATCH($A228,'Prem Earn'!$B$5:$J$5,0)),0)</f>
        <v>937.5</v>
      </c>
      <c r="W228" s="63">
        <f t="shared" ref="W228:W235" si="185">W227+3</f>
        <v>6</v>
      </c>
      <c r="X228" s="116">
        <f ca="1">IFERROR('Program Qtrly'!D$247*OFFSET('Prem Earn'!$A$5,MATCH($B$225,'Prem Earn'!$A$6:$A$12,0),MATCH($A228,'Prem Earn'!$B$5:$J$5,0)),0)</f>
        <v>62.5</v>
      </c>
      <c r="Y228" s="116">
        <f ca="1">IFERROR('Program Qtrly'!E$247*OFFSET('Prem Earn'!$A$5,MATCH($B$225,'Prem Earn'!$A$6:$A$12,0),MATCH($A228,'Prem Earn'!$B$5:$J$5,0)),0)</f>
        <v>62.5</v>
      </c>
      <c r="Z228" s="116">
        <f ca="1">IFERROR('Program Qtrly'!F$247*OFFSET('Prem Earn'!$A$5,MATCH($B$225,'Prem Earn'!$A$6:$A$12,0),MATCH($A228,'Prem Earn'!$B$5:$J$5,0)),0)</f>
        <v>62.5</v>
      </c>
      <c r="AA228" s="116">
        <f ca="1">IFERROR('Program Qtrly'!G$247*OFFSET('Prem Earn'!$A$5,MATCH($B$225,'Prem Earn'!$A$6:$A$12,0),MATCH($A228,'Prem Earn'!$B$5:$J$5,0)),0)</f>
        <v>62.5</v>
      </c>
      <c r="AB228" s="116">
        <f ca="1">IFERROR('Program Qtrly'!H$247*OFFSET('Prem Earn'!$A$5,MATCH($B$225,'Prem Earn'!$A$6:$A$12,0),MATCH($A228,'Prem Earn'!$B$5:$J$5,0)),0)</f>
        <v>312.5</v>
      </c>
      <c r="AC228" s="116">
        <f ca="1">IFERROR('Program Qtrly'!I$247*OFFSET('Prem Earn'!$A$5,MATCH($B$225,'Prem Earn'!$A$6:$A$12,0),MATCH($A228,'Prem Earn'!$B$5:$J$5,0)),0)</f>
        <v>312.5</v>
      </c>
      <c r="AD228" s="116">
        <f ca="1">IFERROR('Program Qtrly'!J$247*OFFSET('Prem Earn'!$A$5,MATCH($B$225,'Prem Earn'!$A$6:$A$12,0),MATCH($A228,'Prem Earn'!$B$5:$J$5,0)),0)</f>
        <v>312.5</v>
      </c>
      <c r="AE228" s="116">
        <f ca="1">IFERROR('Program Qtrly'!K$247*OFFSET('Prem Earn'!$A$5,MATCH($B$225,'Prem Earn'!$A$6:$A$12,0),MATCH($A228,'Prem Earn'!$B$5:$J$5,0)),0)</f>
        <v>312.5</v>
      </c>
      <c r="AF228" s="116">
        <f ca="1">IFERROR('Program Qtrly'!L$247*OFFSET('Prem Earn'!$A$5,MATCH($B$225,'Prem Earn'!$A$6:$A$12,0),MATCH($A228,'Prem Earn'!$B$5:$J$5,0)),0)</f>
        <v>625</v>
      </c>
      <c r="AG228" s="116">
        <f ca="1">IFERROR('Program Qtrly'!M$247*OFFSET('Prem Earn'!$A$5,MATCH($B$225,'Prem Earn'!$A$6:$A$12,0),MATCH($A228,'Prem Earn'!$B$5:$J$5,0)),0)</f>
        <v>625</v>
      </c>
      <c r="AH228" s="116">
        <f ca="1">IFERROR('Program Qtrly'!N$247*OFFSET('Prem Earn'!$A$5,MATCH($B$225,'Prem Earn'!$A$6:$A$12,0),MATCH($A228,'Prem Earn'!$B$5:$J$5,0)),0)</f>
        <v>625</v>
      </c>
      <c r="AI228" s="116">
        <f ca="1">IFERROR('Program Qtrly'!O$247*OFFSET('Prem Earn'!$A$5,MATCH($B$225,'Prem Earn'!$A$6:$A$12,0),MATCH($A228,'Prem Earn'!$B$5:$J$5,0)),0)</f>
        <v>625</v>
      </c>
      <c r="AJ228" s="116">
        <f ca="1">IFERROR('Program Qtrly'!P$247*OFFSET('Prem Earn'!$A$5,MATCH($B$225,'Prem Earn'!$A$6:$A$12,0),MATCH($A228,'Prem Earn'!$B$5:$J$5,0)),0)</f>
        <v>1250</v>
      </c>
      <c r="AK228" s="116">
        <f ca="1">IFERROR('Program Qtrly'!Q$247*OFFSET('Prem Earn'!$A$5,MATCH($B$225,'Prem Earn'!$A$6:$A$12,0),MATCH($A228,'Prem Earn'!$B$5:$J$5,0)),0)</f>
        <v>1250</v>
      </c>
      <c r="AL228" s="116">
        <f ca="1">IFERROR('Program Qtrly'!R$247*OFFSET('Prem Earn'!$A$5,MATCH($B$225,'Prem Earn'!$A$6:$A$12,0),MATCH($A228,'Prem Earn'!$B$5:$J$5,0)),0)</f>
        <v>1250</v>
      </c>
      <c r="AM228" s="116">
        <f ca="1">IFERROR('Program Qtrly'!S$247*OFFSET('Prem Earn'!$A$5,MATCH($B$225,'Prem Earn'!$A$6:$A$12,0),MATCH($A228,'Prem Earn'!$B$5:$J$5,0)),0)</f>
        <v>1250</v>
      </c>
      <c r="AN228" s="116">
        <f ca="1">IFERROR('Program Qtrly'!T$247*OFFSET('Prem Earn'!$A$5,MATCH($B$225,'Prem Earn'!$A$6:$A$12,0),MATCH($A228,'Prem Earn'!$B$5:$J$5,0)),0)</f>
        <v>1875</v>
      </c>
      <c r="AO228" s="116">
        <f ca="1">IFERROR('Program Qtrly'!U$247*OFFSET('Prem Earn'!$A$5,MATCH($B$225,'Prem Earn'!$A$6:$A$12,0),MATCH($A228,'Prem Earn'!$B$5:$J$5,0)),0)</f>
        <v>1875</v>
      </c>
      <c r="AP228" s="116">
        <f ca="1">IFERROR('Program Qtrly'!V$247*OFFSET('Prem Earn'!$A$5,MATCH($B$225,'Prem Earn'!$A$6:$A$12,0),MATCH($A228,'Prem Earn'!$B$5:$J$5,0)),0)</f>
        <v>1875</v>
      </c>
      <c r="AQ228" s="116">
        <f ca="1">IFERROR('Program Qtrly'!W$247*OFFSET('Prem Earn'!$A$5,MATCH($B$225,'Prem Earn'!$A$6:$A$12,0),MATCH($A228,'Prem Earn'!$B$5:$J$5,0)),0)</f>
        <v>1875</v>
      </c>
    </row>
    <row r="229" spans="1:43" ht="15" customHeight="1" x14ac:dyDescent="0.45">
      <c r="A229" s="63">
        <f t="shared" si="184"/>
        <v>9</v>
      </c>
      <c r="B229" s="116">
        <f ca="1">IFERROR('Program Qtrly'!D$255*OFFSET('Prem Earn'!$A$5,MATCH($B$225,'Prem Earn'!$A$6:$A$12,0),MATCH($A229,'Prem Earn'!$B$5:$J$5,0)),0)</f>
        <v>31.25</v>
      </c>
      <c r="C229" s="116">
        <f ca="1">IFERROR('Program Qtrly'!E$255*OFFSET('Prem Earn'!$A$5,MATCH($B$225,'Prem Earn'!$A$6:$A$12,0),MATCH($A229,'Prem Earn'!$B$5:$J$5,0)),0)</f>
        <v>31.25</v>
      </c>
      <c r="D229" s="116">
        <f ca="1">IFERROR('Program Qtrly'!F$255*OFFSET('Prem Earn'!$A$5,MATCH($B$225,'Prem Earn'!$A$6:$A$12,0),MATCH($A229,'Prem Earn'!$B$5:$J$5,0)),0)</f>
        <v>31.25</v>
      </c>
      <c r="E229" s="116">
        <f ca="1">IFERROR('Program Qtrly'!G$255*OFFSET('Prem Earn'!$A$5,MATCH($B$225,'Prem Earn'!$A$6:$A$12,0),MATCH($A229,'Prem Earn'!$B$5:$J$5,0)),0)</f>
        <v>31.25</v>
      </c>
      <c r="F229" s="116">
        <f ca="1">IFERROR('Program Qtrly'!H$255*OFFSET('Prem Earn'!$A$5,MATCH($B$225,'Prem Earn'!$A$6:$A$12,0),MATCH($A229,'Prem Earn'!$B$5:$J$5,0)),0)</f>
        <v>156.25</v>
      </c>
      <c r="G229" s="116">
        <f ca="1">IFERROR('Program Qtrly'!I$255*OFFSET('Prem Earn'!$A$5,MATCH($B$225,'Prem Earn'!$A$6:$A$12,0),MATCH($A229,'Prem Earn'!$B$5:$J$5,0)),0)</f>
        <v>156.25</v>
      </c>
      <c r="H229" s="116">
        <f ca="1">IFERROR('Program Qtrly'!J$255*OFFSET('Prem Earn'!$A$5,MATCH($B$225,'Prem Earn'!$A$6:$A$12,0),MATCH($A229,'Prem Earn'!$B$5:$J$5,0)),0)</f>
        <v>156.25</v>
      </c>
      <c r="I229" s="116">
        <f ca="1">IFERROR('Program Qtrly'!K$255*OFFSET('Prem Earn'!$A$5,MATCH($B$225,'Prem Earn'!$A$6:$A$12,0),MATCH($A229,'Prem Earn'!$B$5:$J$5,0)),0)</f>
        <v>156.25</v>
      </c>
      <c r="J229" s="116">
        <f ca="1">IFERROR('Program Qtrly'!L$255*OFFSET('Prem Earn'!$A$5,MATCH($B$225,'Prem Earn'!$A$6:$A$12,0),MATCH($A229,'Prem Earn'!$B$5:$J$5,0)),0)</f>
        <v>312.5</v>
      </c>
      <c r="K229" s="116">
        <f ca="1">IFERROR('Program Qtrly'!M$255*OFFSET('Prem Earn'!$A$5,MATCH($B$225,'Prem Earn'!$A$6:$A$12,0),MATCH($A229,'Prem Earn'!$B$5:$J$5,0)),0)</f>
        <v>312.5</v>
      </c>
      <c r="L229" s="116">
        <f ca="1">IFERROR('Program Qtrly'!N$255*OFFSET('Prem Earn'!$A$5,MATCH($B$225,'Prem Earn'!$A$6:$A$12,0),MATCH($A229,'Prem Earn'!$B$5:$J$5,0)),0)</f>
        <v>312.5</v>
      </c>
      <c r="M229" s="116">
        <f ca="1">IFERROR('Program Qtrly'!O$255*OFFSET('Prem Earn'!$A$5,MATCH($B$225,'Prem Earn'!$A$6:$A$12,0),MATCH($A229,'Prem Earn'!$B$5:$J$5,0)),0)</f>
        <v>312.5</v>
      </c>
      <c r="N229" s="116">
        <f ca="1">IFERROR('Program Qtrly'!P$255*OFFSET('Prem Earn'!$A$5,MATCH($B$225,'Prem Earn'!$A$6:$A$12,0),MATCH($A229,'Prem Earn'!$B$5:$J$5,0)),0)</f>
        <v>625</v>
      </c>
      <c r="O229" s="116">
        <f ca="1">IFERROR('Program Qtrly'!Q$255*OFFSET('Prem Earn'!$A$5,MATCH($B$225,'Prem Earn'!$A$6:$A$12,0),MATCH($A229,'Prem Earn'!$B$5:$J$5,0)),0)</f>
        <v>625</v>
      </c>
      <c r="P229" s="116">
        <f ca="1">IFERROR('Program Qtrly'!R$255*OFFSET('Prem Earn'!$A$5,MATCH($B$225,'Prem Earn'!$A$6:$A$12,0),MATCH($A229,'Prem Earn'!$B$5:$J$5,0)),0)</f>
        <v>625</v>
      </c>
      <c r="Q229" s="116">
        <f ca="1">IFERROR('Program Qtrly'!S$255*OFFSET('Prem Earn'!$A$5,MATCH($B$225,'Prem Earn'!$A$6:$A$12,0),MATCH($A229,'Prem Earn'!$B$5:$J$5,0)),0)</f>
        <v>625</v>
      </c>
      <c r="R229" s="116">
        <f ca="1">IFERROR('Program Qtrly'!T$255*OFFSET('Prem Earn'!$A$5,MATCH($B$225,'Prem Earn'!$A$6:$A$12,0),MATCH($A229,'Prem Earn'!$B$5:$J$5,0)),0)</f>
        <v>937.5</v>
      </c>
      <c r="S229" s="116">
        <f ca="1">IFERROR('Program Qtrly'!U$255*OFFSET('Prem Earn'!$A$5,MATCH($B$225,'Prem Earn'!$A$6:$A$12,0),MATCH($A229,'Prem Earn'!$B$5:$J$5,0)),0)</f>
        <v>937.5</v>
      </c>
      <c r="T229" s="116">
        <f ca="1">IFERROR('Program Qtrly'!V$255*OFFSET('Prem Earn'!$A$5,MATCH($B$225,'Prem Earn'!$A$6:$A$12,0),MATCH($A229,'Prem Earn'!$B$5:$J$5,0)),0)</f>
        <v>937.5</v>
      </c>
      <c r="U229" s="116">
        <f ca="1">IFERROR('Program Qtrly'!W$255*OFFSET('Prem Earn'!$A$5,MATCH($B$225,'Prem Earn'!$A$6:$A$12,0),MATCH($A229,'Prem Earn'!$B$5:$J$5,0)),0)</f>
        <v>937.5</v>
      </c>
      <c r="W229" s="63">
        <f t="shared" si="185"/>
        <v>9</v>
      </c>
      <c r="X229" s="116">
        <f ca="1">IFERROR('Program Qtrly'!D$247*OFFSET('Prem Earn'!$A$5,MATCH($B$225,'Prem Earn'!$A$6:$A$12,0),MATCH($A229,'Prem Earn'!$B$5:$J$5,0)),0)</f>
        <v>62.5</v>
      </c>
      <c r="Y229" s="116">
        <f ca="1">IFERROR('Program Qtrly'!E$247*OFFSET('Prem Earn'!$A$5,MATCH($B$225,'Prem Earn'!$A$6:$A$12,0),MATCH($A229,'Prem Earn'!$B$5:$J$5,0)),0)</f>
        <v>62.5</v>
      </c>
      <c r="Z229" s="116">
        <f ca="1">IFERROR('Program Qtrly'!F$247*OFFSET('Prem Earn'!$A$5,MATCH($B$225,'Prem Earn'!$A$6:$A$12,0),MATCH($A229,'Prem Earn'!$B$5:$J$5,0)),0)</f>
        <v>62.5</v>
      </c>
      <c r="AA229" s="116">
        <f ca="1">IFERROR('Program Qtrly'!G$247*OFFSET('Prem Earn'!$A$5,MATCH($B$225,'Prem Earn'!$A$6:$A$12,0),MATCH($A229,'Prem Earn'!$B$5:$J$5,0)),0)</f>
        <v>62.5</v>
      </c>
      <c r="AB229" s="116">
        <f ca="1">IFERROR('Program Qtrly'!H$247*OFFSET('Prem Earn'!$A$5,MATCH($B$225,'Prem Earn'!$A$6:$A$12,0),MATCH($A229,'Prem Earn'!$B$5:$J$5,0)),0)</f>
        <v>312.5</v>
      </c>
      <c r="AC229" s="116">
        <f ca="1">IFERROR('Program Qtrly'!I$247*OFFSET('Prem Earn'!$A$5,MATCH($B$225,'Prem Earn'!$A$6:$A$12,0),MATCH($A229,'Prem Earn'!$B$5:$J$5,0)),0)</f>
        <v>312.5</v>
      </c>
      <c r="AD229" s="116">
        <f ca="1">IFERROR('Program Qtrly'!J$247*OFFSET('Prem Earn'!$A$5,MATCH($B$225,'Prem Earn'!$A$6:$A$12,0),MATCH($A229,'Prem Earn'!$B$5:$J$5,0)),0)</f>
        <v>312.5</v>
      </c>
      <c r="AE229" s="116">
        <f ca="1">IFERROR('Program Qtrly'!K$247*OFFSET('Prem Earn'!$A$5,MATCH($B$225,'Prem Earn'!$A$6:$A$12,0),MATCH($A229,'Prem Earn'!$B$5:$J$5,0)),0)</f>
        <v>312.5</v>
      </c>
      <c r="AF229" s="116">
        <f ca="1">IFERROR('Program Qtrly'!L$247*OFFSET('Prem Earn'!$A$5,MATCH($B$225,'Prem Earn'!$A$6:$A$12,0),MATCH($A229,'Prem Earn'!$B$5:$J$5,0)),0)</f>
        <v>625</v>
      </c>
      <c r="AG229" s="116">
        <f ca="1">IFERROR('Program Qtrly'!M$247*OFFSET('Prem Earn'!$A$5,MATCH($B$225,'Prem Earn'!$A$6:$A$12,0),MATCH($A229,'Prem Earn'!$B$5:$J$5,0)),0)</f>
        <v>625</v>
      </c>
      <c r="AH229" s="116">
        <f ca="1">IFERROR('Program Qtrly'!N$247*OFFSET('Prem Earn'!$A$5,MATCH($B$225,'Prem Earn'!$A$6:$A$12,0),MATCH($A229,'Prem Earn'!$B$5:$J$5,0)),0)</f>
        <v>625</v>
      </c>
      <c r="AI229" s="116">
        <f ca="1">IFERROR('Program Qtrly'!O$247*OFFSET('Prem Earn'!$A$5,MATCH($B$225,'Prem Earn'!$A$6:$A$12,0),MATCH($A229,'Prem Earn'!$B$5:$J$5,0)),0)</f>
        <v>625</v>
      </c>
      <c r="AJ229" s="116">
        <f ca="1">IFERROR('Program Qtrly'!P$247*OFFSET('Prem Earn'!$A$5,MATCH($B$225,'Prem Earn'!$A$6:$A$12,0),MATCH($A229,'Prem Earn'!$B$5:$J$5,0)),0)</f>
        <v>1250</v>
      </c>
      <c r="AK229" s="116">
        <f ca="1">IFERROR('Program Qtrly'!Q$247*OFFSET('Prem Earn'!$A$5,MATCH($B$225,'Prem Earn'!$A$6:$A$12,0),MATCH($A229,'Prem Earn'!$B$5:$J$5,0)),0)</f>
        <v>1250</v>
      </c>
      <c r="AL229" s="116">
        <f ca="1">IFERROR('Program Qtrly'!R$247*OFFSET('Prem Earn'!$A$5,MATCH($B$225,'Prem Earn'!$A$6:$A$12,0),MATCH($A229,'Prem Earn'!$B$5:$J$5,0)),0)</f>
        <v>1250</v>
      </c>
      <c r="AM229" s="116">
        <f ca="1">IFERROR('Program Qtrly'!S$247*OFFSET('Prem Earn'!$A$5,MATCH($B$225,'Prem Earn'!$A$6:$A$12,0),MATCH($A229,'Prem Earn'!$B$5:$J$5,0)),0)</f>
        <v>1250</v>
      </c>
      <c r="AN229" s="116">
        <f ca="1">IFERROR('Program Qtrly'!T$247*OFFSET('Prem Earn'!$A$5,MATCH($B$225,'Prem Earn'!$A$6:$A$12,0),MATCH($A229,'Prem Earn'!$B$5:$J$5,0)),0)</f>
        <v>1875</v>
      </c>
      <c r="AO229" s="116">
        <f ca="1">IFERROR('Program Qtrly'!U$247*OFFSET('Prem Earn'!$A$5,MATCH($B$225,'Prem Earn'!$A$6:$A$12,0),MATCH($A229,'Prem Earn'!$B$5:$J$5,0)),0)</f>
        <v>1875</v>
      </c>
      <c r="AP229" s="116">
        <f ca="1">IFERROR('Program Qtrly'!V$247*OFFSET('Prem Earn'!$A$5,MATCH($B$225,'Prem Earn'!$A$6:$A$12,0),MATCH($A229,'Prem Earn'!$B$5:$J$5,0)),0)</f>
        <v>1875</v>
      </c>
      <c r="AQ229" s="116">
        <f ca="1">IFERROR('Program Qtrly'!W$247*OFFSET('Prem Earn'!$A$5,MATCH($B$225,'Prem Earn'!$A$6:$A$12,0),MATCH($A229,'Prem Earn'!$B$5:$J$5,0)),0)</f>
        <v>1875</v>
      </c>
    </row>
    <row r="230" spans="1:43" ht="15" customHeight="1" x14ac:dyDescent="0.45">
      <c r="A230" s="63">
        <f t="shared" si="184"/>
        <v>12</v>
      </c>
      <c r="B230" s="116">
        <f ca="1">IFERROR('Program Qtrly'!D$255*OFFSET('Prem Earn'!$A$5,MATCH($B$225,'Prem Earn'!$A$6:$A$12,0),MATCH($A230,'Prem Earn'!$B$5:$J$5,0)),0)</f>
        <v>31.25</v>
      </c>
      <c r="C230" s="116">
        <f ca="1">IFERROR('Program Qtrly'!E$255*OFFSET('Prem Earn'!$A$5,MATCH($B$225,'Prem Earn'!$A$6:$A$12,0),MATCH($A230,'Prem Earn'!$B$5:$J$5,0)),0)</f>
        <v>31.25</v>
      </c>
      <c r="D230" s="116">
        <f ca="1">IFERROR('Program Qtrly'!F$255*OFFSET('Prem Earn'!$A$5,MATCH($B$225,'Prem Earn'!$A$6:$A$12,0),MATCH($A230,'Prem Earn'!$B$5:$J$5,0)),0)</f>
        <v>31.25</v>
      </c>
      <c r="E230" s="116">
        <f ca="1">IFERROR('Program Qtrly'!G$255*OFFSET('Prem Earn'!$A$5,MATCH($B$225,'Prem Earn'!$A$6:$A$12,0),MATCH($A230,'Prem Earn'!$B$5:$J$5,0)),0)</f>
        <v>31.25</v>
      </c>
      <c r="F230" s="116">
        <f ca="1">IFERROR('Program Qtrly'!H$255*OFFSET('Prem Earn'!$A$5,MATCH($B$225,'Prem Earn'!$A$6:$A$12,0),MATCH($A230,'Prem Earn'!$B$5:$J$5,0)),0)</f>
        <v>156.25</v>
      </c>
      <c r="G230" s="116">
        <f ca="1">IFERROR('Program Qtrly'!I$255*OFFSET('Prem Earn'!$A$5,MATCH($B$225,'Prem Earn'!$A$6:$A$12,0),MATCH($A230,'Prem Earn'!$B$5:$J$5,0)),0)</f>
        <v>156.25</v>
      </c>
      <c r="H230" s="116">
        <f ca="1">IFERROR('Program Qtrly'!J$255*OFFSET('Prem Earn'!$A$5,MATCH($B$225,'Prem Earn'!$A$6:$A$12,0),MATCH($A230,'Prem Earn'!$B$5:$J$5,0)),0)</f>
        <v>156.25</v>
      </c>
      <c r="I230" s="116">
        <f ca="1">IFERROR('Program Qtrly'!K$255*OFFSET('Prem Earn'!$A$5,MATCH($B$225,'Prem Earn'!$A$6:$A$12,0),MATCH($A230,'Prem Earn'!$B$5:$J$5,0)),0)</f>
        <v>156.25</v>
      </c>
      <c r="J230" s="116">
        <f ca="1">IFERROR('Program Qtrly'!L$255*OFFSET('Prem Earn'!$A$5,MATCH($B$225,'Prem Earn'!$A$6:$A$12,0),MATCH($A230,'Prem Earn'!$B$5:$J$5,0)),0)</f>
        <v>312.5</v>
      </c>
      <c r="K230" s="116">
        <f ca="1">IFERROR('Program Qtrly'!M$255*OFFSET('Prem Earn'!$A$5,MATCH($B$225,'Prem Earn'!$A$6:$A$12,0),MATCH($A230,'Prem Earn'!$B$5:$J$5,0)),0)</f>
        <v>312.5</v>
      </c>
      <c r="L230" s="116">
        <f ca="1">IFERROR('Program Qtrly'!N$255*OFFSET('Prem Earn'!$A$5,MATCH($B$225,'Prem Earn'!$A$6:$A$12,0),MATCH($A230,'Prem Earn'!$B$5:$J$5,0)),0)</f>
        <v>312.5</v>
      </c>
      <c r="M230" s="116">
        <f ca="1">IFERROR('Program Qtrly'!O$255*OFFSET('Prem Earn'!$A$5,MATCH($B$225,'Prem Earn'!$A$6:$A$12,0),MATCH($A230,'Prem Earn'!$B$5:$J$5,0)),0)</f>
        <v>312.5</v>
      </c>
      <c r="N230" s="116">
        <f ca="1">IFERROR('Program Qtrly'!P$255*OFFSET('Prem Earn'!$A$5,MATCH($B$225,'Prem Earn'!$A$6:$A$12,0),MATCH($A230,'Prem Earn'!$B$5:$J$5,0)),0)</f>
        <v>625</v>
      </c>
      <c r="O230" s="116">
        <f ca="1">IFERROR('Program Qtrly'!Q$255*OFFSET('Prem Earn'!$A$5,MATCH($B$225,'Prem Earn'!$A$6:$A$12,0),MATCH($A230,'Prem Earn'!$B$5:$J$5,0)),0)</f>
        <v>625</v>
      </c>
      <c r="P230" s="116">
        <f ca="1">IFERROR('Program Qtrly'!R$255*OFFSET('Prem Earn'!$A$5,MATCH($B$225,'Prem Earn'!$A$6:$A$12,0),MATCH($A230,'Prem Earn'!$B$5:$J$5,0)),0)</f>
        <v>625</v>
      </c>
      <c r="Q230" s="116">
        <f ca="1">IFERROR('Program Qtrly'!S$255*OFFSET('Prem Earn'!$A$5,MATCH($B$225,'Prem Earn'!$A$6:$A$12,0),MATCH($A230,'Prem Earn'!$B$5:$J$5,0)),0)</f>
        <v>625</v>
      </c>
      <c r="R230" s="116">
        <f ca="1">IFERROR('Program Qtrly'!T$255*OFFSET('Prem Earn'!$A$5,MATCH($B$225,'Prem Earn'!$A$6:$A$12,0),MATCH($A230,'Prem Earn'!$B$5:$J$5,0)),0)</f>
        <v>937.5</v>
      </c>
      <c r="S230" s="116">
        <f ca="1">IFERROR('Program Qtrly'!U$255*OFFSET('Prem Earn'!$A$5,MATCH($B$225,'Prem Earn'!$A$6:$A$12,0),MATCH($A230,'Prem Earn'!$B$5:$J$5,0)),0)</f>
        <v>937.5</v>
      </c>
      <c r="T230" s="116">
        <f ca="1">IFERROR('Program Qtrly'!V$255*OFFSET('Prem Earn'!$A$5,MATCH($B$225,'Prem Earn'!$A$6:$A$12,0),MATCH($A230,'Prem Earn'!$B$5:$J$5,0)),0)</f>
        <v>937.5</v>
      </c>
      <c r="U230" s="116">
        <f ca="1">IFERROR('Program Qtrly'!W$255*OFFSET('Prem Earn'!$A$5,MATCH($B$225,'Prem Earn'!$A$6:$A$12,0),MATCH($A230,'Prem Earn'!$B$5:$J$5,0)),0)</f>
        <v>937.5</v>
      </c>
      <c r="W230" s="63">
        <f t="shared" si="185"/>
        <v>12</v>
      </c>
      <c r="X230" s="116">
        <f ca="1">IFERROR('Program Qtrly'!D$247*OFFSET('Prem Earn'!$A$5,MATCH($B$225,'Prem Earn'!$A$6:$A$12,0),MATCH($A230,'Prem Earn'!$B$5:$J$5,0)),0)</f>
        <v>62.5</v>
      </c>
      <c r="Y230" s="116">
        <f ca="1">IFERROR('Program Qtrly'!E$247*OFFSET('Prem Earn'!$A$5,MATCH($B$225,'Prem Earn'!$A$6:$A$12,0),MATCH($A230,'Prem Earn'!$B$5:$J$5,0)),0)</f>
        <v>62.5</v>
      </c>
      <c r="Z230" s="116">
        <f ca="1">IFERROR('Program Qtrly'!F$247*OFFSET('Prem Earn'!$A$5,MATCH($B$225,'Prem Earn'!$A$6:$A$12,0),MATCH($A230,'Prem Earn'!$B$5:$J$5,0)),0)</f>
        <v>62.5</v>
      </c>
      <c r="AA230" s="116">
        <f ca="1">IFERROR('Program Qtrly'!G$247*OFFSET('Prem Earn'!$A$5,MATCH($B$225,'Prem Earn'!$A$6:$A$12,0),MATCH($A230,'Prem Earn'!$B$5:$J$5,0)),0)</f>
        <v>62.5</v>
      </c>
      <c r="AB230" s="116">
        <f ca="1">IFERROR('Program Qtrly'!H$247*OFFSET('Prem Earn'!$A$5,MATCH($B$225,'Prem Earn'!$A$6:$A$12,0),MATCH($A230,'Prem Earn'!$B$5:$J$5,0)),0)</f>
        <v>312.5</v>
      </c>
      <c r="AC230" s="116">
        <f ca="1">IFERROR('Program Qtrly'!I$247*OFFSET('Prem Earn'!$A$5,MATCH($B$225,'Prem Earn'!$A$6:$A$12,0),MATCH($A230,'Prem Earn'!$B$5:$J$5,0)),0)</f>
        <v>312.5</v>
      </c>
      <c r="AD230" s="116">
        <f ca="1">IFERROR('Program Qtrly'!J$247*OFFSET('Prem Earn'!$A$5,MATCH($B$225,'Prem Earn'!$A$6:$A$12,0),MATCH($A230,'Prem Earn'!$B$5:$J$5,0)),0)</f>
        <v>312.5</v>
      </c>
      <c r="AE230" s="116">
        <f ca="1">IFERROR('Program Qtrly'!K$247*OFFSET('Prem Earn'!$A$5,MATCH($B$225,'Prem Earn'!$A$6:$A$12,0),MATCH($A230,'Prem Earn'!$B$5:$J$5,0)),0)</f>
        <v>312.5</v>
      </c>
      <c r="AF230" s="116">
        <f ca="1">IFERROR('Program Qtrly'!L$247*OFFSET('Prem Earn'!$A$5,MATCH($B$225,'Prem Earn'!$A$6:$A$12,0),MATCH($A230,'Prem Earn'!$B$5:$J$5,0)),0)</f>
        <v>625</v>
      </c>
      <c r="AG230" s="116">
        <f ca="1">IFERROR('Program Qtrly'!M$247*OFFSET('Prem Earn'!$A$5,MATCH($B$225,'Prem Earn'!$A$6:$A$12,0),MATCH($A230,'Prem Earn'!$B$5:$J$5,0)),0)</f>
        <v>625</v>
      </c>
      <c r="AH230" s="116">
        <f ca="1">IFERROR('Program Qtrly'!N$247*OFFSET('Prem Earn'!$A$5,MATCH($B$225,'Prem Earn'!$A$6:$A$12,0),MATCH($A230,'Prem Earn'!$B$5:$J$5,0)),0)</f>
        <v>625</v>
      </c>
      <c r="AI230" s="116">
        <f ca="1">IFERROR('Program Qtrly'!O$247*OFFSET('Prem Earn'!$A$5,MATCH($B$225,'Prem Earn'!$A$6:$A$12,0),MATCH($A230,'Prem Earn'!$B$5:$J$5,0)),0)</f>
        <v>625</v>
      </c>
      <c r="AJ230" s="116">
        <f ca="1">IFERROR('Program Qtrly'!P$247*OFFSET('Prem Earn'!$A$5,MATCH($B$225,'Prem Earn'!$A$6:$A$12,0),MATCH($A230,'Prem Earn'!$B$5:$J$5,0)),0)</f>
        <v>1250</v>
      </c>
      <c r="AK230" s="116">
        <f ca="1">IFERROR('Program Qtrly'!Q$247*OFFSET('Prem Earn'!$A$5,MATCH($B$225,'Prem Earn'!$A$6:$A$12,0),MATCH($A230,'Prem Earn'!$B$5:$J$5,0)),0)</f>
        <v>1250</v>
      </c>
      <c r="AL230" s="116">
        <f ca="1">IFERROR('Program Qtrly'!R$247*OFFSET('Prem Earn'!$A$5,MATCH($B$225,'Prem Earn'!$A$6:$A$12,0),MATCH($A230,'Prem Earn'!$B$5:$J$5,0)),0)</f>
        <v>1250</v>
      </c>
      <c r="AM230" s="116">
        <f ca="1">IFERROR('Program Qtrly'!S$247*OFFSET('Prem Earn'!$A$5,MATCH($B$225,'Prem Earn'!$A$6:$A$12,0),MATCH($A230,'Prem Earn'!$B$5:$J$5,0)),0)</f>
        <v>1250</v>
      </c>
      <c r="AN230" s="116">
        <f ca="1">IFERROR('Program Qtrly'!T$247*OFFSET('Prem Earn'!$A$5,MATCH($B$225,'Prem Earn'!$A$6:$A$12,0),MATCH($A230,'Prem Earn'!$B$5:$J$5,0)),0)</f>
        <v>1875</v>
      </c>
      <c r="AO230" s="116">
        <f ca="1">IFERROR('Program Qtrly'!U$247*OFFSET('Prem Earn'!$A$5,MATCH($B$225,'Prem Earn'!$A$6:$A$12,0),MATCH($A230,'Prem Earn'!$B$5:$J$5,0)),0)</f>
        <v>1875</v>
      </c>
      <c r="AP230" s="116">
        <f ca="1">IFERROR('Program Qtrly'!V$247*OFFSET('Prem Earn'!$A$5,MATCH($B$225,'Prem Earn'!$A$6:$A$12,0),MATCH($A230,'Prem Earn'!$B$5:$J$5,0)),0)</f>
        <v>1875</v>
      </c>
      <c r="AQ230" s="116">
        <f ca="1">IFERROR('Program Qtrly'!W$247*OFFSET('Prem Earn'!$A$5,MATCH($B$225,'Prem Earn'!$A$6:$A$12,0),MATCH($A230,'Prem Earn'!$B$5:$J$5,0)),0)</f>
        <v>1875</v>
      </c>
    </row>
    <row r="231" spans="1:43" ht="15" customHeight="1" x14ac:dyDescent="0.45">
      <c r="A231" s="63">
        <f t="shared" si="184"/>
        <v>15</v>
      </c>
      <c r="B231" s="116">
        <f ca="1">IFERROR('Program Qtrly'!D$255*OFFSET('Prem Earn'!$A$5,MATCH($B$225,'Prem Earn'!$A$6:$A$12,0),MATCH($A231,'Prem Earn'!$B$5:$J$5,0)),0)</f>
        <v>15.625</v>
      </c>
      <c r="C231" s="116">
        <f ca="1">IFERROR('Program Qtrly'!E$255*OFFSET('Prem Earn'!$A$5,MATCH($B$225,'Prem Earn'!$A$6:$A$12,0),MATCH($A231,'Prem Earn'!$B$5:$J$5,0)),0)</f>
        <v>15.625</v>
      </c>
      <c r="D231" s="116">
        <f ca="1">IFERROR('Program Qtrly'!F$255*OFFSET('Prem Earn'!$A$5,MATCH($B$225,'Prem Earn'!$A$6:$A$12,0),MATCH($A231,'Prem Earn'!$B$5:$J$5,0)),0)</f>
        <v>15.625</v>
      </c>
      <c r="E231" s="116">
        <f ca="1">IFERROR('Program Qtrly'!G$255*OFFSET('Prem Earn'!$A$5,MATCH($B$225,'Prem Earn'!$A$6:$A$12,0),MATCH($A231,'Prem Earn'!$B$5:$J$5,0)),0)</f>
        <v>15.625</v>
      </c>
      <c r="F231" s="116">
        <f ca="1">IFERROR('Program Qtrly'!H$255*OFFSET('Prem Earn'!$A$5,MATCH($B$225,'Prem Earn'!$A$6:$A$12,0),MATCH($A231,'Prem Earn'!$B$5:$J$5,0)),0)</f>
        <v>78.125</v>
      </c>
      <c r="G231" s="116">
        <f ca="1">IFERROR('Program Qtrly'!I$255*OFFSET('Prem Earn'!$A$5,MATCH($B$225,'Prem Earn'!$A$6:$A$12,0),MATCH($A231,'Prem Earn'!$B$5:$J$5,0)),0)</f>
        <v>78.125</v>
      </c>
      <c r="H231" s="116">
        <f ca="1">IFERROR('Program Qtrly'!J$255*OFFSET('Prem Earn'!$A$5,MATCH($B$225,'Prem Earn'!$A$6:$A$12,0),MATCH($A231,'Prem Earn'!$B$5:$J$5,0)),0)</f>
        <v>78.125</v>
      </c>
      <c r="I231" s="116">
        <f ca="1">IFERROR('Program Qtrly'!K$255*OFFSET('Prem Earn'!$A$5,MATCH($B$225,'Prem Earn'!$A$6:$A$12,0),MATCH($A231,'Prem Earn'!$B$5:$J$5,0)),0)</f>
        <v>78.125</v>
      </c>
      <c r="J231" s="116">
        <f ca="1">IFERROR('Program Qtrly'!L$255*OFFSET('Prem Earn'!$A$5,MATCH($B$225,'Prem Earn'!$A$6:$A$12,0),MATCH($A231,'Prem Earn'!$B$5:$J$5,0)),0)</f>
        <v>156.25</v>
      </c>
      <c r="K231" s="116">
        <f ca="1">IFERROR('Program Qtrly'!M$255*OFFSET('Prem Earn'!$A$5,MATCH($B$225,'Prem Earn'!$A$6:$A$12,0),MATCH($A231,'Prem Earn'!$B$5:$J$5,0)),0)</f>
        <v>156.25</v>
      </c>
      <c r="L231" s="116">
        <f ca="1">IFERROR('Program Qtrly'!N$255*OFFSET('Prem Earn'!$A$5,MATCH($B$225,'Prem Earn'!$A$6:$A$12,0),MATCH($A231,'Prem Earn'!$B$5:$J$5,0)),0)</f>
        <v>156.25</v>
      </c>
      <c r="M231" s="116">
        <f ca="1">IFERROR('Program Qtrly'!O$255*OFFSET('Prem Earn'!$A$5,MATCH($B$225,'Prem Earn'!$A$6:$A$12,0),MATCH($A231,'Prem Earn'!$B$5:$J$5,0)),0)</f>
        <v>156.25</v>
      </c>
      <c r="N231" s="116">
        <f ca="1">IFERROR('Program Qtrly'!P$255*OFFSET('Prem Earn'!$A$5,MATCH($B$225,'Prem Earn'!$A$6:$A$12,0),MATCH($A231,'Prem Earn'!$B$5:$J$5,0)),0)</f>
        <v>312.5</v>
      </c>
      <c r="O231" s="116">
        <f ca="1">IFERROR('Program Qtrly'!Q$255*OFFSET('Prem Earn'!$A$5,MATCH($B$225,'Prem Earn'!$A$6:$A$12,0),MATCH($A231,'Prem Earn'!$B$5:$J$5,0)),0)</f>
        <v>312.5</v>
      </c>
      <c r="P231" s="116">
        <f ca="1">IFERROR('Program Qtrly'!R$255*OFFSET('Prem Earn'!$A$5,MATCH($B$225,'Prem Earn'!$A$6:$A$12,0),MATCH($A231,'Prem Earn'!$B$5:$J$5,0)),0)</f>
        <v>312.5</v>
      </c>
      <c r="Q231" s="116">
        <f ca="1">IFERROR('Program Qtrly'!S$255*OFFSET('Prem Earn'!$A$5,MATCH($B$225,'Prem Earn'!$A$6:$A$12,0),MATCH($A231,'Prem Earn'!$B$5:$J$5,0)),0)</f>
        <v>312.5</v>
      </c>
      <c r="R231" s="116">
        <f ca="1">IFERROR('Program Qtrly'!T$255*OFFSET('Prem Earn'!$A$5,MATCH($B$225,'Prem Earn'!$A$6:$A$12,0),MATCH($A231,'Prem Earn'!$B$5:$J$5,0)),0)</f>
        <v>468.75</v>
      </c>
      <c r="S231" s="116">
        <f ca="1">IFERROR('Program Qtrly'!U$255*OFFSET('Prem Earn'!$A$5,MATCH($B$225,'Prem Earn'!$A$6:$A$12,0),MATCH($A231,'Prem Earn'!$B$5:$J$5,0)),0)</f>
        <v>468.75</v>
      </c>
      <c r="T231" s="116">
        <f ca="1">IFERROR('Program Qtrly'!V$255*OFFSET('Prem Earn'!$A$5,MATCH($B$225,'Prem Earn'!$A$6:$A$12,0),MATCH($A231,'Prem Earn'!$B$5:$J$5,0)),0)</f>
        <v>468.75</v>
      </c>
      <c r="U231" s="116">
        <f ca="1">IFERROR('Program Qtrly'!W$255*OFFSET('Prem Earn'!$A$5,MATCH($B$225,'Prem Earn'!$A$6:$A$12,0),MATCH($A231,'Prem Earn'!$B$5:$J$5,0)),0)</f>
        <v>468.75</v>
      </c>
      <c r="W231" s="63">
        <f t="shared" si="185"/>
        <v>15</v>
      </c>
      <c r="X231" s="116">
        <f ca="1">IFERROR('Program Qtrly'!D$247*OFFSET('Prem Earn'!$A$5,MATCH($B$225,'Prem Earn'!$A$6:$A$12,0),MATCH($A231,'Prem Earn'!$B$5:$J$5,0)),0)</f>
        <v>31.25</v>
      </c>
      <c r="Y231" s="116">
        <f ca="1">IFERROR('Program Qtrly'!E$247*OFFSET('Prem Earn'!$A$5,MATCH($B$225,'Prem Earn'!$A$6:$A$12,0),MATCH($A231,'Prem Earn'!$B$5:$J$5,0)),0)</f>
        <v>31.25</v>
      </c>
      <c r="Z231" s="116">
        <f ca="1">IFERROR('Program Qtrly'!F$247*OFFSET('Prem Earn'!$A$5,MATCH($B$225,'Prem Earn'!$A$6:$A$12,0),MATCH($A231,'Prem Earn'!$B$5:$J$5,0)),0)</f>
        <v>31.25</v>
      </c>
      <c r="AA231" s="116">
        <f ca="1">IFERROR('Program Qtrly'!G$247*OFFSET('Prem Earn'!$A$5,MATCH($B$225,'Prem Earn'!$A$6:$A$12,0),MATCH($A231,'Prem Earn'!$B$5:$J$5,0)),0)</f>
        <v>31.25</v>
      </c>
      <c r="AB231" s="116">
        <f ca="1">IFERROR('Program Qtrly'!H$247*OFFSET('Prem Earn'!$A$5,MATCH($B$225,'Prem Earn'!$A$6:$A$12,0),MATCH($A231,'Prem Earn'!$B$5:$J$5,0)),0)</f>
        <v>156.25</v>
      </c>
      <c r="AC231" s="116">
        <f ca="1">IFERROR('Program Qtrly'!I$247*OFFSET('Prem Earn'!$A$5,MATCH($B$225,'Prem Earn'!$A$6:$A$12,0),MATCH($A231,'Prem Earn'!$B$5:$J$5,0)),0)</f>
        <v>156.25</v>
      </c>
      <c r="AD231" s="116">
        <f ca="1">IFERROR('Program Qtrly'!J$247*OFFSET('Prem Earn'!$A$5,MATCH($B$225,'Prem Earn'!$A$6:$A$12,0),MATCH($A231,'Prem Earn'!$B$5:$J$5,0)),0)</f>
        <v>156.25</v>
      </c>
      <c r="AE231" s="116">
        <f ca="1">IFERROR('Program Qtrly'!K$247*OFFSET('Prem Earn'!$A$5,MATCH($B$225,'Prem Earn'!$A$6:$A$12,0),MATCH($A231,'Prem Earn'!$B$5:$J$5,0)),0)</f>
        <v>156.25</v>
      </c>
      <c r="AF231" s="116">
        <f ca="1">IFERROR('Program Qtrly'!L$247*OFFSET('Prem Earn'!$A$5,MATCH($B$225,'Prem Earn'!$A$6:$A$12,0),MATCH($A231,'Prem Earn'!$B$5:$J$5,0)),0)</f>
        <v>312.5</v>
      </c>
      <c r="AG231" s="116">
        <f ca="1">IFERROR('Program Qtrly'!M$247*OFFSET('Prem Earn'!$A$5,MATCH($B$225,'Prem Earn'!$A$6:$A$12,0),MATCH($A231,'Prem Earn'!$B$5:$J$5,0)),0)</f>
        <v>312.5</v>
      </c>
      <c r="AH231" s="116">
        <f ca="1">IFERROR('Program Qtrly'!N$247*OFFSET('Prem Earn'!$A$5,MATCH($B$225,'Prem Earn'!$A$6:$A$12,0),MATCH($A231,'Prem Earn'!$B$5:$J$5,0)),0)</f>
        <v>312.5</v>
      </c>
      <c r="AI231" s="116">
        <f ca="1">IFERROR('Program Qtrly'!O$247*OFFSET('Prem Earn'!$A$5,MATCH($B$225,'Prem Earn'!$A$6:$A$12,0),MATCH($A231,'Prem Earn'!$B$5:$J$5,0)),0)</f>
        <v>312.5</v>
      </c>
      <c r="AJ231" s="116">
        <f ca="1">IFERROR('Program Qtrly'!P$247*OFFSET('Prem Earn'!$A$5,MATCH($B$225,'Prem Earn'!$A$6:$A$12,0),MATCH($A231,'Prem Earn'!$B$5:$J$5,0)),0)</f>
        <v>625</v>
      </c>
      <c r="AK231" s="116">
        <f ca="1">IFERROR('Program Qtrly'!Q$247*OFFSET('Prem Earn'!$A$5,MATCH($B$225,'Prem Earn'!$A$6:$A$12,0),MATCH($A231,'Prem Earn'!$B$5:$J$5,0)),0)</f>
        <v>625</v>
      </c>
      <c r="AL231" s="116">
        <f ca="1">IFERROR('Program Qtrly'!R$247*OFFSET('Prem Earn'!$A$5,MATCH($B$225,'Prem Earn'!$A$6:$A$12,0),MATCH($A231,'Prem Earn'!$B$5:$J$5,0)),0)</f>
        <v>625</v>
      </c>
      <c r="AM231" s="116">
        <f ca="1">IFERROR('Program Qtrly'!S$247*OFFSET('Prem Earn'!$A$5,MATCH($B$225,'Prem Earn'!$A$6:$A$12,0),MATCH($A231,'Prem Earn'!$B$5:$J$5,0)),0)</f>
        <v>625</v>
      </c>
      <c r="AN231" s="116">
        <f ca="1">IFERROR('Program Qtrly'!T$247*OFFSET('Prem Earn'!$A$5,MATCH($B$225,'Prem Earn'!$A$6:$A$12,0),MATCH($A231,'Prem Earn'!$B$5:$J$5,0)),0)</f>
        <v>937.5</v>
      </c>
      <c r="AO231" s="116">
        <f ca="1">IFERROR('Program Qtrly'!U$247*OFFSET('Prem Earn'!$A$5,MATCH($B$225,'Prem Earn'!$A$6:$A$12,0),MATCH($A231,'Prem Earn'!$B$5:$J$5,0)),0)</f>
        <v>937.5</v>
      </c>
      <c r="AP231" s="116">
        <f ca="1">IFERROR('Program Qtrly'!V$247*OFFSET('Prem Earn'!$A$5,MATCH($B$225,'Prem Earn'!$A$6:$A$12,0),MATCH($A231,'Prem Earn'!$B$5:$J$5,0)),0)</f>
        <v>937.5</v>
      </c>
      <c r="AQ231" s="116">
        <f ca="1">IFERROR('Program Qtrly'!W$247*OFFSET('Prem Earn'!$A$5,MATCH($B$225,'Prem Earn'!$A$6:$A$12,0),MATCH($A231,'Prem Earn'!$B$5:$J$5,0)),0)</f>
        <v>937.5</v>
      </c>
    </row>
    <row r="232" spans="1:43" ht="15" customHeight="1" x14ac:dyDescent="0.45">
      <c r="A232" s="63">
        <f t="shared" si="184"/>
        <v>18</v>
      </c>
      <c r="B232" s="116">
        <f ca="1">IFERROR('Program Qtrly'!D$255*OFFSET('Prem Earn'!$A$5,MATCH($B$225,'Prem Earn'!$A$6:$A$12,0),MATCH($A232,'Prem Earn'!$B$5:$J$5,0)),0)</f>
        <v>0</v>
      </c>
      <c r="C232" s="116">
        <f ca="1">IFERROR('Program Qtrly'!E$255*OFFSET('Prem Earn'!$A$5,MATCH($B$225,'Prem Earn'!$A$6:$A$12,0),MATCH($A232,'Prem Earn'!$B$5:$J$5,0)),0)</f>
        <v>0</v>
      </c>
      <c r="D232" s="116">
        <f ca="1">IFERROR('Program Qtrly'!F$255*OFFSET('Prem Earn'!$A$5,MATCH($B$225,'Prem Earn'!$A$6:$A$12,0),MATCH($A232,'Prem Earn'!$B$5:$J$5,0)),0)</f>
        <v>0</v>
      </c>
      <c r="E232" s="116">
        <f ca="1">IFERROR('Program Qtrly'!G$255*OFFSET('Prem Earn'!$A$5,MATCH($B$225,'Prem Earn'!$A$6:$A$12,0),MATCH($A232,'Prem Earn'!$B$5:$J$5,0)),0)</f>
        <v>0</v>
      </c>
      <c r="F232" s="116">
        <f ca="1">IFERROR('Program Qtrly'!H$255*OFFSET('Prem Earn'!$A$5,MATCH($B$225,'Prem Earn'!$A$6:$A$12,0),MATCH($A232,'Prem Earn'!$B$5:$J$5,0)),0)</f>
        <v>0</v>
      </c>
      <c r="G232" s="116">
        <f ca="1">IFERROR('Program Qtrly'!I$255*OFFSET('Prem Earn'!$A$5,MATCH($B$225,'Prem Earn'!$A$6:$A$12,0),MATCH($A232,'Prem Earn'!$B$5:$J$5,0)),0)</f>
        <v>0</v>
      </c>
      <c r="H232" s="116">
        <f ca="1">IFERROR('Program Qtrly'!J$255*OFFSET('Prem Earn'!$A$5,MATCH($B$225,'Prem Earn'!$A$6:$A$12,0),MATCH($A232,'Prem Earn'!$B$5:$J$5,0)),0)</f>
        <v>0</v>
      </c>
      <c r="I232" s="116">
        <f ca="1">IFERROR('Program Qtrly'!K$255*OFFSET('Prem Earn'!$A$5,MATCH($B$225,'Prem Earn'!$A$6:$A$12,0),MATCH($A232,'Prem Earn'!$B$5:$J$5,0)),0)</f>
        <v>0</v>
      </c>
      <c r="J232" s="116">
        <f ca="1">IFERROR('Program Qtrly'!L$255*OFFSET('Prem Earn'!$A$5,MATCH($B$225,'Prem Earn'!$A$6:$A$12,0),MATCH($A232,'Prem Earn'!$B$5:$J$5,0)),0)</f>
        <v>0</v>
      </c>
      <c r="K232" s="116">
        <f ca="1">IFERROR('Program Qtrly'!M$255*OFFSET('Prem Earn'!$A$5,MATCH($B$225,'Prem Earn'!$A$6:$A$12,0),MATCH($A232,'Prem Earn'!$B$5:$J$5,0)),0)</f>
        <v>0</v>
      </c>
      <c r="L232" s="116">
        <f ca="1">IFERROR('Program Qtrly'!N$255*OFFSET('Prem Earn'!$A$5,MATCH($B$225,'Prem Earn'!$A$6:$A$12,0),MATCH($A232,'Prem Earn'!$B$5:$J$5,0)),0)</f>
        <v>0</v>
      </c>
      <c r="M232" s="116">
        <f ca="1">IFERROR('Program Qtrly'!O$255*OFFSET('Prem Earn'!$A$5,MATCH($B$225,'Prem Earn'!$A$6:$A$12,0),MATCH($A232,'Prem Earn'!$B$5:$J$5,0)),0)</f>
        <v>0</v>
      </c>
      <c r="N232" s="116">
        <f ca="1">IFERROR('Program Qtrly'!P$255*OFFSET('Prem Earn'!$A$5,MATCH($B$225,'Prem Earn'!$A$6:$A$12,0),MATCH($A232,'Prem Earn'!$B$5:$J$5,0)),0)</f>
        <v>0</v>
      </c>
      <c r="O232" s="116">
        <f ca="1">IFERROR('Program Qtrly'!Q$255*OFFSET('Prem Earn'!$A$5,MATCH($B$225,'Prem Earn'!$A$6:$A$12,0),MATCH($A232,'Prem Earn'!$B$5:$J$5,0)),0)</f>
        <v>0</v>
      </c>
      <c r="P232" s="116">
        <f ca="1">IFERROR('Program Qtrly'!R$255*OFFSET('Prem Earn'!$A$5,MATCH($B$225,'Prem Earn'!$A$6:$A$12,0),MATCH($A232,'Prem Earn'!$B$5:$J$5,0)),0)</f>
        <v>0</v>
      </c>
      <c r="Q232" s="116">
        <f ca="1">IFERROR('Program Qtrly'!S$255*OFFSET('Prem Earn'!$A$5,MATCH($B$225,'Prem Earn'!$A$6:$A$12,0),MATCH($A232,'Prem Earn'!$B$5:$J$5,0)),0)</f>
        <v>0</v>
      </c>
      <c r="R232" s="116">
        <f ca="1">IFERROR('Program Qtrly'!T$255*OFFSET('Prem Earn'!$A$5,MATCH($B$225,'Prem Earn'!$A$6:$A$12,0),MATCH($A232,'Prem Earn'!$B$5:$J$5,0)),0)</f>
        <v>0</v>
      </c>
      <c r="S232" s="116">
        <f ca="1">IFERROR('Program Qtrly'!U$255*OFFSET('Prem Earn'!$A$5,MATCH($B$225,'Prem Earn'!$A$6:$A$12,0),MATCH($A232,'Prem Earn'!$B$5:$J$5,0)),0)</f>
        <v>0</v>
      </c>
      <c r="T232" s="116">
        <f ca="1">IFERROR('Program Qtrly'!V$255*OFFSET('Prem Earn'!$A$5,MATCH($B$225,'Prem Earn'!$A$6:$A$12,0),MATCH($A232,'Prem Earn'!$B$5:$J$5,0)),0)</f>
        <v>0</v>
      </c>
      <c r="U232" s="116">
        <f ca="1">IFERROR('Program Qtrly'!W$255*OFFSET('Prem Earn'!$A$5,MATCH($B$225,'Prem Earn'!$A$6:$A$12,0),MATCH($A232,'Prem Earn'!$B$5:$J$5,0)),0)</f>
        <v>0</v>
      </c>
      <c r="W232" s="63">
        <f t="shared" si="185"/>
        <v>18</v>
      </c>
      <c r="X232" s="116">
        <f ca="1">IFERROR('Program Qtrly'!D$247*OFFSET('Prem Earn'!$A$5,MATCH($B$225,'Prem Earn'!$A$6:$A$12,0),MATCH($A232,'Prem Earn'!$B$5:$J$5,0)),0)</f>
        <v>0</v>
      </c>
      <c r="Y232" s="116">
        <f ca="1">IFERROR('Program Qtrly'!E$247*OFFSET('Prem Earn'!$A$5,MATCH($B$225,'Prem Earn'!$A$6:$A$12,0),MATCH($A232,'Prem Earn'!$B$5:$J$5,0)),0)</f>
        <v>0</v>
      </c>
      <c r="Z232" s="116">
        <f ca="1">IFERROR('Program Qtrly'!F$247*OFFSET('Prem Earn'!$A$5,MATCH($B$225,'Prem Earn'!$A$6:$A$12,0),MATCH($A232,'Prem Earn'!$B$5:$J$5,0)),0)</f>
        <v>0</v>
      </c>
      <c r="AA232" s="116">
        <f ca="1">IFERROR('Program Qtrly'!G$247*OFFSET('Prem Earn'!$A$5,MATCH($B$225,'Prem Earn'!$A$6:$A$12,0),MATCH($A232,'Prem Earn'!$B$5:$J$5,0)),0)</f>
        <v>0</v>
      </c>
      <c r="AB232" s="116">
        <f ca="1">IFERROR('Program Qtrly'!H$247*OFFSET('Prem Earn'!$A$5,MATCH($B$225,'Prem Earn'!$A$6:$A$12,0),MATCH($A232,'Prem Earn'!$B$5:$J$5,0)),0)</f>
        <v>0</v>
      </c>
      <c r="AC232" s="116">
        <f ca="1">IFERROR('Program Qtrly'!I$247*OFFSET('Prem Earn'!$A$5,MATCH($B$225,'Prem Earn'!$A$6:$A$12,0),MATCH($A232,'Prem Earn'!$B$5:$J$5,0)),0)</f>
        <v>0</v>
      </c>
      <c r="AD232" s="116">
        <f ca="1">IFERROR('Program Qtrly'!J$247*OFFSET('Prem Earn'!$A$5,MATCH($B$225,'Prem Earn'!$A$6:$A$12,0),MATCH($A232,'Prem Earn'!$B$5:$J$5,0)),0)</f>
        <v>0</v>
      </c>
      <c r="AE232" s="116">
        <f ca="1">IFERROR('Program Qtrly'!K$247*OFFSET('Prem Earn'!$A$5,MATCH($B$225,'Prem Earn'!$A$6:$A$12,0),MATCH($A232,'Prem Earn'!$B$5:$J$5,0)),0)</f>
        <v>0</v>
      </c>
      <c r="AF232" s="116">
        <f ca="1">IFERROR('Program Qtrly'!L$247*OFFSET('Prem Earn'!$A$5,MATCH($B$225,'Prem Earn'!$A$6:$A$12,0),MATCH($A232,'Prem Earn'!$B$5:$J$5,0)),0)</f>
        <v>0</v>
      </c>
      <c r="AG232" s="116">
        <f ca="1">IFERROR('Program Qtrly'!M$247*OFFSET('Prem Earn'!$A$5,MATCH($B$225,'Prem Earn'!$A$6:$A$12,0),MATCH($A232,'Prem Earn'!$B$5:$J$5,0)),0)</f>
        <v>0</v>
      </c>
      <c r="AH232" s="116">
        <f ca="1">IFERROR('Program Qtrly'!N$247*OFFSET('Prem Earn'!$A$5,MATCH($B$225,'Prem Earn'!$A$6:$A$12,0),MATCH($A232,'Prem Earn'!$B$5:$J$5,0)),0)</f>
        <v>0</v>
      </c>
      <c r="AI232" s="116">
        <f ca="1">IFERROR('Program Qtrly'!O$247*OFFSET('Prem Earn'!$A$5,MATCH($B$225,'Prem Earn'!$A$6:$A$12,0),MATCH($A232,'Prem Earn'!$B$5:$J$5,0)),0)</f>
        <v>0</v>
      </c>
      <c r="AJ232" s="116">
        <f ca="1">IFERROR('Program Qtrly'!P$247*OFFSET('Prem Earn'!$A$5,MATCH($B$225,'Prem Earn'!$A$6:$A$12,0),MATCH($A232,'Prem Earn'!$B$5:$J$5,0)),0)</f>
        <v>0</v>
      </c>
      <c r="AK232" s="116">
        <f ca="1">IFERROR('Program Qtrly'!Q$247*OFFSET('Prem Earn'!$A$5,MATCH($B$225,'Prem Earn'!$A$6:$A$12,0),MATCH($A232,'Prem Earn'!$B$5:$J$5,0)),0)</f>
        <v>0</v>
      </c>
      <c r="AL232" s="116">
        <f ca="1">IFERROR('Program Qtrly'!R$247*OFFSET('Prem Earn'!$A$5,MATCH($B$225,'Prem Earn'!$A$6:$A$12,0),MATCH($A232,'Prem Earn'!$B$5:$J$5,0)),0)</f>
        <v>0</v>
      </c>
      <c r="AM232" s="116">
        <f ca="1">IFERROR('Program Qtrly'!S$247*OFFSET('Prem Earn'!$A$5,MATCH($B$225,'Prem Earn'!$A$6:$A$12,0),MATCH($A232,'Prem Earn'!$B$5:$J$5,0)),0)</f>
        <v>0</v>
      </c>
      <c r="AN232" s="116">
        <f ca="1">IFERROR('Program Qtrly'!T$247*OFFSET('Prem Earn'!$A$5,MATCH($B$225,'Prem Earn'!$A$6:$A$12,0),MATCH($A232,'Prem Earn'!$B$5:$J$5,0)),0)</f>
        <v>0</v>
      </c>
      <c r="AO232" s="116">
        <f ca="1">IFERROR('Program Qtrly'!U$247*OFFSET('Prem Earn'!$A$5,MATCH($B$225,'Prem Earn'!$A$6:$A$12,0),MATCH($A232,'Prem Earn'!$B$5:$J$5,0)),0)</f>
        <v>0</v>
      </c>
      <c r="AP232" s="116">
        <f ca="1">IFERROR('Program Qtrly'!V$247*OFFSET('Prem Earn'!$A$5,MATCH($B$225,'Prem Earn'!$A$6:$A$12,0),MATCH($A232,'Prem Earn'!$B$5:$J$5,0)),0)</f>
        <v>0</v>
      </c>
      <c r="AQ232" s="116">
        <f ca="1">IFERROR('Program Qtrly'!W$247*OFFSET('Prem Earn'!$A$5,MATCH($B$225,'Prem Earn'!$A$6:$A$12,0),MATCH($A232,'Prem Earn'!$B$5:$J$5,0)),0)</f>
        <v>0</v>
      </c>
    </row>
    <row r="233" spans="1:43" ht="15" customHeight="1" x14ac:dyDescent="0.45">
      <c r="A233" s="63">
        <f t="shared" si="184"/>
        <v>21</v>
      </c>
      <c r="B233" s="116">
        <f ca="1">IFERROR('Program Qtrly'!D$255*OFFSET('Prem Earn'!$A$5,MATCH($B$225,'Prem Earn'!$A$6:$A$12,0),MATCH($A233,'Prem Earn'!$B$5:$J$5,0)),0)</f>
        <v>0</v>
      </c>
      <c r="C233" s="116">
        <f ca="1">IFERROR('Program Qtrly'!E$255*OFFSET('Prem Earn'!$A$5,MATCH($B$225,'Prem Earn'!$A$6:$A$12,0),MATCH($A233,'Prem Earn'!$B$5:$J$5,0)),0)</f>
        <v>0</v>
      </c>
      <c r="D233" s="116">
        <f ca="1">IFERROR('Program Qtrly'!F$255*OFFSET('Prem Earn'!$A$5,MATCH($B$225,'Prem Earn'!$A$6:$A$12,0),MATCH($A233,'Prem Earn'!$B$5:$J$5,0)),0)</f>
        <v>0</v>
      </c>
      <c r="E233" s="116">
        <f ca="1">IFERROR('Program Qtrly'!G$255*OFFSET('Prem Earn'!$A$5,MATCH($B$225,'Prem Earn'!$A$6:$A$12,0),MATCH($A233,'Prem Earn'!$B$5:$J$5,0)),0)</f>
        <v>0</v>
      </c>
      <c r="F233" s="116">
        <f ca="1">IFERROR('Program Qtrly'!H$255*OFFSET('Prem Earn'!$A$5,MATCH($B$225,'Prem Earn'!$A$6:$A$12,0),MATCH($A233,'Prem Earn'!$B$5:$J$5,0)),0)</f>
        <v>0</v>
      </c>
      <c r="G233" s="116">
        <f ca="1">IFERROR('Program Qtrly'!I$255*OFFSET('Prem Earn'!$A$5,MATCH($B$225,'Prem Earn'!$A$6:$A$12,0),MATCH($A233,'Prem Earn'!$B$5:$J$5,0)),0)</f>
        <v>0</v>
      </c>
      <c r="H233" s="116">
        <f ca="1">IFERROR('Program Qtrly'!J$255*OFFSET('Prem Earn'!$A$5,MATCH($B$225,'Prem Earn'!$A$6:$A$12,0),MATCH($A233,'Prem Earn'!$B$5:$J$5,0)),0)</f>
        <v>0</v>
      </c>
      <c r="I233" s="116">
        <f ca="1">IFERROR('Program Qtrly'!K$255*OFFSET('Prem Earn'!$A$5,MATCH($B$225,'Prem Earn'!$A$6:$A$12,0),MATCH($A233,'Prem Earn'!$B$5:$J$5,0)),0)</f>
        <v>0</v>
      </c>
      <c r="J233" s="116">
        <f ca="1">IFERROR('Program Qtrly'!L$255*OFFSET('Prem Earn'!$A$5,MATCH($B$225,'Prem Earn'!$A$6:$A$12,0),MATCH($A233,'Prem Earn'!$B$5:$J$5,0)),0)</f>
        <v>0</v>
      </c>
      <c r="K233" s="116">
        <f ca="1">IFERROR('Program Qtrly'!M$255*OFFSET('Prem Earn'!$A$5,MATCH($B$225,'Prem Earn'!$A$6:$A$12,0),MATCH($A233,'Prem Earn'!$B$5:$J$5,0)),0)</f>
        <v>0</v>
      </c>
      <c r="L233" s="116">
        <f ca="1">IFERROR('Program Qtrly'!N$255*OFFSET('Prem Earn'!$A$5,MATCH($B$225,'Prem Earn'!$A$6:$A$12,0),MATCH($A233,'Prem Earn'!$B$5:$J$5,0)),0)</f>
        <v>0</v>
      </c>
      <c r="M233" s="116">
        <f ca="1">IFERROR('Program Qtrly'!O$255*OFFSET('Prem Earn'!$A$5,MATCH($B$225,'Prem Earn'!$A$6:$A$12,0),MATCH($A233,'Prem Earn'!$B$5:$J$5,0)),0)</f>
        <v>0</v>
      </c>
      <c r="N233" s="116">
        <f ca="1">IFERROR('Program Qtrly'!P$255*OFFSET('Prem Earn'!$A$5,MATCH($B$225,'Prem Earn'!$A$6:$A$12,0),MATCH($A233,'Prem Earn'!$B$5:$J$5,0)),0)</f>
        <v>0</v>
      </c>
      <c r="O233" s="116">
        <f ca="1">IFERROR('Program Qtrly'!Q$255*OFFSET('Prem Earn'!$A$5,MATCH($B$225,'Prem Earn'!$A$6:$A$12,0),MATCH($A233,'Prem Earn'!$B$5:$J$5,0)),0)</f>
        <v>0</v>
      </c>
      <c r="P233" s="116">
        <f ca="1">IFERROR('Program Qtrly'!R$255*OFFSET('Prem Earn'!$A$5,MATCH($B$225,'Prem Earn'!$A$6:$A$12,0),MATCH($A233,'Prem Earn'!$B$5:$J$5,0)),0)</f>
        <v>0</v>
      </c>
      <c r="Q233" s="116">
        <f ca="1">IFERROR('Program Qtrly'!S$255*OFFSET('Prem Earn'!$A$5,MATCH($B$225,'Prem Earn'!$A$6:$A$12,0),MATCH($A233,'Prem Earn'!$B$5:$J$5,0)),0)</f>
        <v>0</v>
      </c>
      <c r="R233" s="116">
        <f ca="1">IFERROR('Program Qtrly'!T$255*OFFSET('Prem Earn'!$A$5,MATCH($B$225,'Prem Earn'!$A$6:$A$12,0),MATCH($A233,'Prem Earn'!$B$5:$J$5,0)),0)</f>
        <v>0</v>
      </c>
      <c r="S233" s="116">
        <f ca="1">IFERROR('Program Qtrly'!U$255*OFFSET('Prem Earn'!$A$5,MATCH($B$225,'Prem Earn'!$A$6:$A$12,0),MATCH($A233,'Prem Earn'!$B$5:$J$5,0)),0)</f>
        <v>0</v>
      </c>
      <c r="T233" s="116">
        <f ca="1">IFERROR('Program Qtrly'!V$255*OFFSET('Prem Earn'!$A$5,MATCH($B$225,'Prem Earn'!$A$6:$A$12,0),MATCH($A233,'Prem Earn'!$B$5:$J$5,0)),0)</f>
        <v>0</v>
      </c>
      <c r="U233" s="116">
        <f ca="1">IFERROR('Program Qtrly'!W$255*OFFSET('Prem Earn'!$A$5,MATCH($B$225,'Prem Earn'!$A$6:$A$12,0),MATCH($A233,'Prem Earn'!$B$5:$J$5,0)),0)</f>
        <v>0</v>
      </c>
      <c r="W233" s="63">
        <f t="shared" si="185"/>
        <v>21</v>
      </c>
      <c r="X233" s="116">
        <f ca="1">IFERROR('Program Qtrly'!D$247*OFFSET('Prem Earn'!$A$5,MATCH($B$225,'Prem Earn'!$A$6:$A$12,0),MATCH($A233,'Prem Earn'!$B$5:$J$5,0)),0)</f>
        <v>0</v>
      </c>
      <c r="Y233" s="116">
        <f ca="1">IFERROR('Program Qtrly'!E$247*OFFSET('Prem Earn'!$A$5,MATCH($B$225,'Prem Earn'!$A$6:$A$12,0),MATCH($A233,'Prem Earn'!$B$5:$J$5,0)),0)</f>
        <v>0</v>
      </c>
      <c r="Z233" s="116">
        <f ca="1">IFERROR('Program Qtrly'!F$247*OFFSET('Prem Earn'!$A$5,MATCH($B$225,'Prem Earn'!$A$6:$A$12,0),MATCH($A233,'Prem Earn'!$B$5:$J$5,0)),0)</f>
        <v>0</v>
      </c>
      <c r="AA233" s="116">
        <f ca="1">IFERROR('Program Qtrly'!G$247*OFFSET('Prem Earn'!$A$5,MATCH($B$225,'Prem Earn'!$A$6:$A$12,0),MATCH($A233,'Prem Earn'!$B$5:$J$5,0)),0)</f>
        <v>0</v>
      </c>
      <c r="AB233" s="116">
        <f ca="1">IFERROR('Program Qtrly'!H$247*OFFSET('Prem Earn'!$A$5,MATCH($B$225,'Prem Earn'!$A$6:$A$12,0),MATCH($A233,'Prem Earn'!$B$5:$J$5,0)),0)</f>
        <v>0</v>
      </c>
      <c r="AC233" s="116">
        <f ca="1">IFERROR('Program Qtrly'!I$247*OFFSET('Prem Earn'!$A$5,MATCH($B$225,'Prem Earn'!$A$6:$A$12,0),MATCH($A233,'Prem Earn'!$B$5:$J$5,0)),0)</f>
        <v>0</v>
      </c>
      <c r="AD233" s="116">
        <f ca="1">IFERROR('Program Qtrly'!J$247*OFFSET('Prem Earn'!$A$5,MATCH($B$225,'Prem Earn'!$A$6:$A$12,0),MATCH($A233,'Prem Earn'!$B$5:$J$5,0)),0)</f>
        <v>0</v>
      </c>
      <c r="AE233" s="116">
        <f ca="1">IFERROR('Program Qtrly'!K$247*OFFSET('Prem Earn'!$A$5,MATCH($B$225,'Prem Earn'!$A$6:$A$12,0),MATCH($A233,'Prem Earn'!$B$5:$J$5,0)),0)</f>
        <v>0</v>
      </c>
      <c r="AF233" s="116">
        <f ca="1">IFERROR('Program Qtrly'!L$247*OFFSET('Prem Earn'!$A$5,MATCH($B$225,'Prem Earn'!$A$6:$A$12,0),MATCH($A233,'Prem Earn'!$B$5:$J$5,0)),0)</f>
        <v>0</v>
      </c>
      <c r="AG233" s="116">
        <f ca="1">IFERROR('Program Qtrly'!M$247*OFFSET('Prem Earn'!$A$5,MATCH($B$225,'Prem Earn'!$A$6:$A$12,0),MATCH($A233,'Prem Earn'!$B$5:$J$5,0)),0)</f>
        <v>0</v>
      </c>
      <c r="AH233" s="116">
        <f ca="1">IFERROR('Program Qtrly'!N$247*OFFSET('Prem Earn'!$A$5,MATCH($B$225,'Prem Earn'!$A$6:$A$12,0),MATCH($A233,'Prem Earn'!$B$5:$J$5,0)),0)</f>
        <v>0</v>
      </c>
      <c r="AI233" s="116">
        <f ca="1">IFERROR('Program Qtrly'!O$247*OFFSET('Prem Earn'!$A$5,MATCH($B$225,'Prem Earn'!$A$6:$A$12,0),MATCH($A233,'Prem Earn'!$B$5:$J$5,0)),0)</f>
        <v>0</v>
      </c>
      <c r="AJ233" s="116">
        <f ca="1">IFERROR('Program Qtrly'!P$247*OFFSET('Prem Earn'!$A$5,MATCH($B$225,'Prem Earn'!$A$6:$A$12,0),MATCH($A233,'Prem Earn'!$B$5:$J$5,0)),0)</f>
        <v>0</v>
      </c>
      <c r="AK233" s="116">
        <f ca="1">IFERROR('Program Qtrly'!Q$247*OFFSET('Prem Earn'!$A$5,MATCH($B$225,'Prem Earn'!$A$6:$A$12,0),MATCH($A233,'Prem Earn'!$B$5:$J$5,0)),0)</f>
        <v>0</v>
      </c>
      <c r="AL233" s="116">
        <f ca="1">IFERROR('Program Qtrly'!R$247*OFFSET('Prem Earn'!$A$5,MATCH($B$225,'Prem Earn'!$A$6:$A$12,0),MATCH($A233,'Prem Earn'!$B$5:$J$5,0)),0)</f>
        <v>0</v>
      </c>
      <c r="AM233" s="116">
        <f ca="1">IFERROR('Program Qtrly'!S$247*OFFSET('Prem Earn'!$A$5,MATCH($B$225,'Prem Earn'!$A$6:$A$12,0),MATCH($A233,'Prem Earn'!$B$5:$J$5,0)),0)</f>
        <v>0</v>
      </c>
      <c r="AN233" s="116">
        <f ca="1">IFERROR('Program Qtrly'!T$247*OFFSET('Prem Earn'!$A$5,MATCH($B$225,'Prem Earn'!$A$6:$A$12,0),MATCH($A233,'Prem Earn'!$B$5:$J$5,0)),0)</f>
        <v>0</v>
      </c>
      <c r="AO233" s="116">
        <f ca="1">IFERROR('Program Qtrly'!U$247*OFFSET('Prem Earn'!$A$5,MATCH($B$225,'Prem Earn'!$A$6:$A$12,0),MATCH($A233,'Prem Earn'!$B$5:$J$5,0)),0)</f>
        <v>0</v>
      </c>
      <c r="AP233" s="116">
        <f ca="1">IFERROR('Program Qtrly'!V$247*OFFSET('Prem Earn'!$A$5,MATCH($B$225,'Prem Earn'!$A$6:$A$12,0),MATCH($A233,'Prem Earn'!$B$5:$J$5,0)),0)</f>
        <v>0</v>
      </c>
      <c r="AQ233" s="116">
        <f ca="1">IFERROR('Program Qtrly'!W$247*OFFSET('Prem Earn'!$A$5,MATCH($B$225,'Prem Earn'!$A$6:$A$12,0),MATCH($A233,'Prem Earn'!$B$5:$J$5,0)),0)</f>
        <v>0</v>
      </c>
    </row>
    <row r="234" spans="1:43" ht="15" customHeight="1" x14ac:dyDescent="0.45">
      <c r="A234" s="63">
        <f t="shared" si="184"/>
        <v>24</v>
      </c>
      <c r="B234" s="116">
        <f ca="1">IFERROR('Program Qtrly'!D$255*OFFSET('Prem Earn'!$A$5,MATCH($B$225,'Prem Earn'!$A$6:$A$12,0),MATCH($A234,'Prem Earn'!$B$5:$J$5,0)),0)</f>
        <v>0</v>
      </c>
      <c r="C234" s="116">
        <f ca="1">IFERROR('Program Qtrly'!E$255*OFFSET('Prem Earn'!$A$5,MATCH($B$225,'Prem Earn'!$A$6:$A$12,0),MATCH($A234,'Prem Earn'!$B$5:$J$5,0)),0)</f>
        <v>0</v>
      </c>
      <c r="D234" s="116">
        <f ca="1">IFERROR('Program Qtrly'!F$255*OFFSET('Prem Earn'!$A$5,MATCH($B$225,'Prem Earn'!$A$6:$A$12,0),MATCH($A234,'Prem Earn'!$B$5:$J$5,0)),0)</f>
        <v>0</v>
      </c>
      <c r="E234" s="116">
        <f ca="1">IFERROR('Program Qtrly'!G$255*OFFSET('Prem Earn'!$A$5,MATCH($B$225,'Prem Earn'!$A$6:$A$12,0),MATCH($A234,'Prem Earn'!$B$5:$J$5,0)),0)</f>
        <v>0</v>
      </c>
      <c r="F234" s="116">
        <f ca="1">IFERROR('Program Qtrly'!H$255*OFFSET('Prem Earn'!$A$5,MATCH($B$225,'Prem Earn'!$A$6:$A$12,0),MATCH($A234,'Prem Earn'!$B$5:$J$5,0)),0)</f>
        <v>0</v>
      </c>
      <c r="G234" s="116">
        <f ca="1">IFERROR('Program Qtrly'!I$255*OFFSET('Prem Earn'!$A$5,MATCH($B$225,'Prem Earn'!$A$6:$A$12,0),MATCH($A234,'Prem Earn'!$B$5:$J$5,0)),0)</f>
        <v>0</v>
      </c>
      <c r="H234" s="116">
        <f ca="1">IFERROR('Program Qtrly'!J$255*OFFSET('Prem Earn'!$A$5,MATCH($B$225,'Prem Earn'!$A$6:$A$12,0),MATCH($A234,'Prem Earn'!$B$5:$J$5,0)),0)</f>
        <v>0</v>
      </c>
      <c r="I234" s="116">
        <f ca="1">IFERROR('Program Qtrly'!K$255*OFFSET('Prem Earn'!$A$5,MATCH($B$225,'Prem Earn'!$A$6:$A$12,0),MATCH($A234,'Prem Earn'!$B$5:$J$5,0)),0)</f>
        <v>0</v>
      </c>
      <c r="J234" s="116">
        <f ca="1">IFERROR('Program Qtrly'!L$255*OFFSET('Prem Earn'!$A$5,MATCH($B$225,'Prem Earn'!$A$6:$A$12,0),MATCH($A234,'Prem Earn'!$B$5:$J$5,0)),0)</f>
        <v>0</v>
      </c>
      <c r="K234" s="116">
        <f ca="1">IFERROR('Program Qtrly'!M$255*OFFSET('Prem Earn'!$A$5,MATCH($B$225,'Prem Earn'!$A$6:$A$12,0),MATCH($A234,'Prem Earn'!$B$5:$J$5,0)),0)</f>
        <v>0</v>
      </c>
      <c r="L234" s="116">
        <f ca="1">IFERROR('Program Qtrly'!N$255*OFFSET('Prem Earn'!$A$5,MATCH($B$225,'Prem Earn'!$A$6:$A$12,0),MATCH($A234,'Prem Earn'!$B$5:$J$5,0)),0)</f>
        <v>0</v>
      </c>
      <c r="M234" s="116">
        <f ca="1">IFERROR('Program Qtrly'!O$255*OFFSET('Prem Earn'!$A$5,MATCH($B$225,'Prem Earn'!$A$6:$A$12,0),MATCH($A234,'Prem Earn'!$B$5:$J$5,0)),0)</f>
        <v>0</v>
      </c>
      <c r="N234" s="116">
        <f ca="1">IFERROR('Program Qtrly'!P$255*OFFSET('Prem Earn'!$A$5,MATCH($B$225,'Prem Earn'!$A$6:$A$12,0),MATCH($A234,'Prem Earn'!$B$5:$J$5,0)),0)</f>
        <v>0</v>
      </c>
      <c r="O234" s="116">
        <f ca="1">IFERROR('Program Qtrly'!Q$255*OFFSET('Prem Earn'!$A$5,MATCH($B$225,'Prem Earn'!$A$6:$A$12,0),MATCH($A234,'Prem Earn'!$B$5:$J$5,0)),0)</f>
        <v>0</v>
      </c>
      <c r="P234" s="116">
        <f ca="1">IFERROR('Program Qtrly'!R$255*OFFSET('Prem Earn'!$A$5,MATCH($B$225,'Prem Earn'!$A$6:$A$12,0),MATCH($A234,'Prem Earn'!$B$5:$J$5,0)),0)</f>
        <v>0</v>
      </c>
      <c r="Q234" s="116">
        <f ca="1">IFERROR('Program Qtrly'!S$255*OFFSET('Prem Earn'!$A$5,MATCH($B$225,'Prem Earn'!$A$6:$A$12,0),MATCH($A234,'Prem Earn'!$B$5:$J$5,0)),0)</f>
        <v>0</v>
      </c>
      <c r="R234" s="116">
        <f ca="1">IFERROR('Program Qtrly'!T$255*OFFSET('Prem Earn'!$A$5,MATCH($B$225,'Prem Earn'!$A$6:$A$12,0),MATCH($A234,'Prem Earn'!$B$5:$J$5,0)),0)</f>
        <v>0</v>
      </c>
      <c r="S234" s="116">
        <f ca="1">IFERROR('Program Qtrly'!U$255*OFFSET('Prem Earn'!$A$5,MATCH($B$225,'Prem Earn'!$A$6:$A$12,0),MATCH($A234,'Prem Earn'!$B$5:$J$5,0)),0)</f>
        <v>0</v>
      </c>
      <c r="T234" s="116">
        <f ca="1">IFERROR('Program Qtrly'!V$255*OFFSET('Prem Earn'!$A$5,MATCH($B$225,'Prem Earn'!$A$6:$A$12,0),MATCH($A234,'Prem Earn'!$B$5:$J$5,0)),0)</f>
        <v>0</v>
      </c>
      <c r="U234" s="116">
        <f ca="1">IFERROR('Program Qtrly'!W$255*OFFSET('Prem Earn'!$A$5,MATCH($B$225,'Prem Earn'!$A$6:$A$12,0),MATCH($A234,'Prem Earn'!$B$5:$J$5,0)),0)</f>
        <v>0</v>
      </c>
      <c r="W234" s="63">
        <f t="shared" si="185"/>
        <v>24</v>
      </c>
      <c r="X234" s="116">
        <f ca="1">IFERROR('Program Qtrly'!D$247*OFFSET('Prem Earn'!$A$5,MATCH($B$225,'Prem Earn'!$A$6:$A$12,0),MATCH($A234,'Prem Earn'!$B$5:$J$5,0)),0)</f>
        <v>0</v>
      </c>
      <c r="Y234" s="116">
        <f ca="1">IFERROR('Program Qtrly'!E$247*OFFSET('Prem Earn'!$A$5,MATCH($B$225,'Prem Earn'!$A$6:$A$12,0),MATCH($A234,'Prem Earn'!$B$5:$J$5,0)),0)</f>
        <v>0</v>
      </c>
      <c r="Z234" s="116">
        <f ca="1">IFERROR('Program Qtrly'!F$247*OFFSET('Prem Earn'!$A$5,MATCH($B$225,'Prem Earn'!$A$6:$A$12,0),MATCH($A234,'Prem Earn'!$B$5:$J$5,0)),0)</f>
        <v>0</v>
      </c>
      <c r="AA234" s="116">
        <f ca="1">IFERROR('Program Qtrly'!G$247*OFFSET('Prem Earn'!$A$5,MATCH($B$225,'Prem Earn'!$A$6:$A$12,0),MATCH($A234,'Prem Earn'!$B$5:$J$5,0)),0)</f>
        <v>0</v>
      </c>
      <c r="AB234" s="116">
        <f ca="1">IFERROR('Program Qtrly'!H$247*OFFSET('Prem Earn'!$A$5,MATCH($B$225,'Prem Earn'!$A$6:$A$12,0),MATCH($A234,'Prem Earn'!$B$5:$J$5,0)),0)</f>
        <v>0</v>
      </c>
      <c r="AC234" s="116">
        <f ca="1">IFERROR('Program Qtrly'!I$247*OFFSET('Prem Earn'!$A$5,MATCH($B$225,'Prem Earn'!$A$6:$A$12,0),MATCH($A234,'Prem Earn'!$B$5:$J$5,0)),0)</f>
        <v>0</v>
      </c>
      <c r="AD234" s="116">
        <f ca="1">IFERROR('Program Qtrly'!J$247*OFFSET('Prem Earn'!$A$5,MATCH($B$225,'Prem Earn'!$A$6:$A$12,0),MATCH($A234,'Prem Earn'!$B$5:$J$5,0)),0)</f>
        <v>0</v>
      </c>
      <c r="AE234" s="116">
        <f ca="1">IFERROR('Program Qtrly'!K$247*OFFSET('Prem Earn'!$A$5,MATCH($B$225,'Prem Earn'!$A$6:$A$12,0),MATCH($A234,'Prem Earn'!$B$5:$J$5,0)),0)</f>
        <v>0</v>
      </c>
      <c r="AF234" s="116">
        <f ca="1">IFERROR('Program Qtrly'!L$247*OFFSET('Prem Earn'!$A$5,MATCH($B$225,'Prem Earn'!$A$6:$A$12,0),MATCH($A234,'Prem Earn'!$B$5:$J$5,0)),0)</f>
        <v>0</v>
      </c>
      <c r="AG234" s="116">
        <f ca="1">IFERROR('Program Qtrly'!M$247*OFFSET('Prem Earn'!$A$5,MATCH($B$225,'Prem Earn'!$A$6:$A$12,0),MATCH($A234,'Prem Earn'!$B$5:$J$5,0)),0)</f>
        <v>0</v>
      </c>
      <c r="AH234" s="116">
        <f ca="1">IFERROR('Program Qtrly'!N$247*OFFSET('Prem Earn'!$A$5,MATCH($B$225,'Prem Earn'!$A$6:$A$12,0),MATCH($A234,'Prem Earn'!$B$5:$J$5,0)),0)</f>
        <v>0</v>
      </c>
      <c r="AI234" s="116">
        <f ca="1">IFERROR('Program Qtrly'!O$247*OFFSET('Prem Earn'!$A$5,MATCH($B$225,'Prem Earn'!$A$6:$A$12,0),MATCH($A234,'Prem Earn'!$B$5:$J$5,0)),0)</f>
        <v>0</v>
      </c>
      <c r="AJ234" s="116">
        <f ca="1">IFERROR('Program Qtrly'!P$247*OFFSET('Prem Earn'!$A$5,MATCH($B$225,'Prem Earn'!$A$6:$A$12,0),MATCH($A234,'Prem Earn'!$B$5:$J$5,0)),0)</f>
        <v>0</v>
      </c>
      <c r="AK234" s="116">
        <f ca="1">IFERROR('Program Qtrly'!Q$247*OFFSET('Prem Earn'!$A$5,MATCH($B$225,'Prem Earn'!$A$6:$A$12,0),MATCH($A234,'Prem Earn'!$B$5:$J$5,0)),0)</f>
        <v>0</v>
      </c>
      <c r="AL234" s="116">
        <f ca="1">IFERROR('Program Qtrly'!R$247*OFFSET('Prem Earn'!$A$5,MATCH($B$225,'Prem Earn'!$A$6:$A$12,0),MATCH($A234,'Prem Earn'!$B$5:$J$5,0)),0)</f>
        <v>0</v>
      </c>
      <c r="AM234" s="116">
        <f ca="1">IFERROR('Program Qtrly'!S$247*OFFSET('Prem Earn'!$A$5,MATCH($B$225,'Prem Earn'!$A$6:$A$12,0),MATCH($A234,'Prem Earn'!$B$5:$J$5,0)),0)</f>
        <v>0</v>
      </c>
      <c r="AN234" s="116">
        <f ca="1">IFERROR('Program Qtrly'!T$247*OFFSET('Prem Earn'!$A$5,MATCH($B$225,'Prem Earn'!$A$6:$A$12,0),MATCH($A234,'Prem Earn'!$B$5:$J$5,0)),0)</f>
        <v>0</v>
      </c>
      <c r="AO234" s="116">
        <f ca="1">IFERROR('Program Qtrly'!U$247*OFFSET('Prem Earn'!$A$5,MATCH($B$225,'Prem Earn'!$A$6:$A$12,0),MATCH($A234,'Prem Earn'!$B$5:$J$5,0)),0)</f>
        <v>0</v>
      </c>
      <c r="AP234" s="116">
        <f ca="1">IFERROR('Program Qtrly'!V$247*OFFSET('Prem Earn'!$A$5,MATCH($B$225,'Prem Earn'!$A$6:$A$12,0),MATCH($A234,'Prem Earn'!$B$5:$J$5,0)),0)</f>
        <v>0</v>
      </c>
      <c r="AQ234" s="116">
        <f ca="1">IFERROR('Program Qtrly'!W$247*OFFSET('Prem Earn'!$A$5,MATCH($B$225,'Prem Earn'!$A$6:$A$12,0),MATCH($A234,'Prem Earn'!$B$5:$J$5,0)),0)</f>
        <v>0</v>
      </c>
    </row>
    <row r="235" spans="1:43" ht="15" customHeight="1" x14ac:dyDescent="0.45">
      <c r="A235" s="63">
        <f t="shared" si="184"/>
        <v>27</v>
      </c>
      <c r="B235" s="116">
        <f ca="1">IFERROR('Program Qtrly'!D$255*OFFSET('Prem Earn'!$A$5,MATCH($B$225,'Prem Earn'!$A$6:$A$12,0),MATCH($A235,'Prem Earn'!$B$5:$J$5,0)),0)</f>
        <v>0</v>
      </c>
      <c r="C235" s="116">
        <f ca="1">IFERROR('Program Qtrly'!E$255*OFFSET('Prem Earn'!$A$5,MATCH($B$225,'Prem Earn'!$A$6:$A$12,0),MATCH($A235,'Prem Earn'!$B$5:$J$5,0)),0)</f>
        <v>0</v>
      </c>
      <c r="D235" s="116">
        <f ca="1">IFERROR('Program Qtrly'!F$255*OFFSET('Prem Earn'!$A$5,MATCH($B$225,'Prem Earn'!$A$6:$A$12,0),MATCH($A235,'Prem Earn'!$B$5:$J$5,0)),0)</f>
        <v>0</v>
      </c>
      <c r="E235" s="116">
        <f ca="1">IFERROR('Program Qtrly'!G$255*OFFSET('Prem Earn'!$A$5,MATCH($B$225,'Prem Earn'!$A$6:$A$12,0),MATCH($A235,'Prem Earn'!$B$5:$J$5,0)),0)</f>
        <v>0</v>
      </c>
      <c r="F235" s="116">
        <f ca="1">IFERROR('Program Qtrly'!H$255*OFFSET('Prem Earn'!$A$5,MATCH($B$225,'Prem Earn'!$A$6:$A$12,0),MATCH($A235,'Prem Earn'!$B$5:$J$5,0)),0)</f>
        <v>0</v>
      </c>
      <c r="G235" s="116">
        <f ca="1">IFERROR('Program Qtrly'!I$255*OFFSET('Prem Earn'!$A$5,MATCH($B$225,'Prem Earn'!$A$6:$A$12,0),MATCH($A235,'Prem Earn'!$B$5:$J$5,0)),0)</f>
        <v>0</v>
      </c>
      <c r="H235" s="116">
        <f ca="1">IFERROR('Program Qtrly'!J$255*OFFSET('Prem Earn'!$A$5,MATCH($B$225,'Prem Earn'!$A$6:$A$12,0),MATCH($A235,'Prem Earn'!$B$5:$J$5,0)),0)</f>
        <v>0</v>
      </c>
      <c r="I235" s="116">
        <f ca="1">IFERROR('Program Qtrly'!K$255*OFFSET('Prem Earn'!$A$5,MATCH($B$225,'Prem Earn'!$A$6:$A$12,0),MATCH($A235,'Prem Earn'!$B$5:$J$5,0)),0)</f>
        <v>0</v>
      </c>
      <c r="J235" s="116">
        <f ca="1">IFERROR('Program Qtrly'!L$255*OFFSET('Prem Earn'!$A$5,MATCH($B$225,'Prem Earn'!$A$6:$A$12,0),MATCH($A235,'Prem Earn'!$B$5:$J$5,0)),0)</f>
        <v>0</v>
      </c>
      <c r="K235" s="116">
        <f ca="1">IFERROR('Program Qtrly'!M$255*OFFSET('Prem Earn'!$A$5,MATCH($B$225,'Prem Earn'!$A$6:$A$12,0),MATCH($A235,'Prem Earn'!$B$5:$J$5,0)),0)</f>
        <v>0</v>
      </c>
      <c r="L235" s="116">
        <f ca="1">IFERROR('Program Qtrly'!N$255*OFFSET('Prem Earn'!$A$5,MATCH($B$225,'Prem Earn'!$A$6:$A$12,0),MATCH($A235,'Prem Earn'!$B$5:$J$5,0)),0)</f>
        <v>0</v>
      </c>
      <c r="M235" s="116">
        <f ca="1">IFERROR('Program Qtrly'!O$255*OFFSET('Prem Earn'!$A$5,MATCH($B$225,'Prem Earn'!$A$6:$A$12,0),MATCH($A235,'Prem Earn'!$B$5:$J$5,0)),0)</f>
        <v>0</v>
      </c>
      <c r="N235" s="116">
        <f ca="1">IFERROR('Program Qtrly'!P$255*OFFSET('Prem Earn'!$A$5,MATCH($B$225,'Prem Earn'!$A$6:$A$12,0),MATCH($A235,'Prem Earn'!$B$5:$J$5,0)),0)</f>
        <v>0</v>
      </c>
      <c r="O235" s="116">
        <f ca="1">IFERROR('Program Qtrly'!Q$255*OFFSET('Prem Earn'!$A$5,MATCH($B$225,'Prem Earn'!$A$6:$A$12,0),MATCH($A235,'Prem Earn'!$B$5:$J$5,0)),0)</f>
        <v>0</v>
      </c>
      <c r="P235" s="116">
        <f ca="1">IFERROR('Program Qtrly'!R$255*OFFSET('Prem Earn'!$A$5,MATCH($B$225,'Prem Earn'!$A$6:$A$12,0),MATCH($A235,'Prem Earn'!$B$5:$J$5,0)),0)</f>
        <v>0</v>
      </c>
      <c r="Q235" s="116">
        <f ca="1">IFERROR('Program Qtrly'!S$255*OFFSET('Prem Earn'!$A$5,MATCH($B$225,'Prem Earn'!$A$6:$A$12,0),MATCH($A235,'Prem Earn'!$B$5:$J$5,0)),0)</f>
        <v>0</v>
      </c>
      <c r="R235" s="116">
        <f ca="1">IFERROR('Program Qtrly'!T$255*OFFSET('Prem Earn'!$A$5,MATCH($B$225,'Prem Earn'!$A$6:$A$12,0),MATCH($A235,'Prem Earn'!$B$5:$J$5,0)),0)</f>
        <v>0</v>
      </c>
      <c r="S235" s="116">
        <f ca="1">IFERROR('Program Qtrly'!U$255*OFFSET('Prem Earn'!$A$5,MATCH($B$225,'Prem Earn'!$A$6:$A$12,0),MATCH($A235,'Prem Earn'!$B$5:$J$5,0)),0)</f>
        <v>0</v>
      </c>
      <c r="T235" s="116">
        <f ca="1">IFERROR('Program Qtrly'!V$255*OFFSET('Prem Earn'!$A$5,MATCH($B$225,'Prem Earn'!$A$6:$A$12,0),MATCH($A235,'Prem Earn'!$B$5:$J$5,0)),0)</f>
        <v>0</v>
      </c>
      <c r="U235" s="116">
        <f ca="1">IFERROR('Program Qtrly'!W$255*OFFSET('Prem Earn'!$A$5,MATCH($B$225,'Prem Earn'!$A$6:$A$12,0),MATCH($A235,'Prem Earn'!$B$5:$J$5,0)),0)</f>
        <v>0</v>
      </c>
      <c r="W235" s="63">
        <f t="shared" si="185"/>
        <v>27</v>
      </c>
      <c r="X235" s="116">
        <f ca="1">IFERROR('Program Qtrly'!D$247*OFFSET('Prem Earn'!$A$5,MATCH($B$225,'Prem Earn'!$A$6:$A$12,0),MATCH($A235,'Prem Earn'!$B$5:$J$5,0)),0)</f>
        <v>0</v>
      </c>
      <c r="Y235" s="116">
        <f ca="1">IFERROR('Program Qtrly'!E$247*OFFSET('Prem Earn'!$A$5,MATCH($B$225,'Prem Earn'!$A$6:$A$12,0),MATCH($A235,'Prem Earn'!$B$5:$J$5,0)),0)</f>
        <v>0</v>
      </c>
      <c r="Z235" s="116">
        <f ca="1">IFERROR('Program Qtrly'!F$247*OFFSET('Prem Earn'!$A$5,MATCH($B$225,'Prem Earn'!$A$6:$A$12,0),MATCH($A235,'Prem Earn'!$B$5:$J$5,0)),0)</f>
        <v>0</v>
      </c>
      <c r="AA235" s="116">
        <f ca="1">IFERROR('Program Qtrly'!G$247*OFFSET('Prem Earn'!$A$5,MATCH($B$225,'Prem Earn'!$A$6:$A$12,0),MATCH($A235,'Prem Earn'!$B$5:$J$5,0)),0)</f>
        <v>0</v>
      </c>
      <c r="AB235" s="116">
        <f ca="1">IFERROR('Program Qtrly'!H$247*OFFSET('Prem Earn'!$A$5,MATCH($B$225,'Prem Earn'!$A$6:$A$12,0),MATCH($A235,'Prem Earn'!$B$5:$J$5,0)),0)</f>
        <v>0</v>
      </c>
      <c r="AC235" s="116">
        <f ca="1">IFERROR('Program Qtrly'!I$247*OFFSET('Prem Earn'!$A$5,MATCH($B$225,'Prem Earn'!$A$6:$A$12,0),MATCH($A235,'Prem Earn'!$B$5:$J$5,0)),0)</f>
        <v>0</v>
      </c>
      <c r="AD235" s="116">
        <f ca="1">IFERROR('Program Qtrly'!J$247*OFFSET('Prem Earn'!$A$5,MATCH($B$225,'Prem Earn'!$A$6:$A$12,0),MATCH($A235,'Prem Earn'!$B$5:$J$5,0)),0)</f>
        <v>0</v>
      </c>
      <c r="AE235" s="116">
        <f ca="1">IFERROR('Program Qtrly'!K$247*OFFSET('Prem Earn'!$A$5,MATCH($B$225,'Prem Earn'!$A$6:$A$12,0),MATCH($A235,'Prem Earn'!$B$5:$J$5,0)),0)</f>
        <v>0</v>
      </c>
      <c r="AF235" s="116">
        <f ca="1">IFERROR('Program Qtrly'!L$247*OFFSET('Prem Earn'!$A$5,MATCH($B$225,'Prem Earn'!$A$6:$A$12,0),MATCH($A235,'Prem Earn'!$B$5:$J$5,0)),0)</f>
        <v>0</v>
      </c>
      <c r="AG235" s="116">
        <f ca="1">IFERROR('Program Qtrly'!M$247*OFFSET('Prem Earn'!$A$5,MATCH($B$225,'Prem Earn'!$A$6:$A$12,0),MATCH($A235,'Prem Earn'!$B$5:$J$5,0)),0)</f>
        <v>0</v>
      </c>
      <c r="AH235" s="116">
        <f ca="1">IFERROR('Program Qtrly'!N$247*OFFSET('Prem Earn'!$A$5,MATCH($B$225,'Prem Earn'!$A$6:$A$12,0),MATCH($A235,'Prem Earn'!$B$5:$J$5,0)),0)</f>
        <v>0</v>
      </c>
      <c r="AI235" s="116">
        <f ca="1">IFERROR('Program Qtrly'!O$247*OFFSET('Prem Earn'!$A$5,MATCH($B$225,'Prem Earn'!$A$6:$A$12,0),MATCH($A235,'Prem Earn'!$B$5:$J$5,0)),0)</f>
        <v>0</v>
      </c>
      <c r="AJ235" s="116">
        <f ca="1">IFERROR('Program Qtrly'!P$247*OFFSET('Prem Earn'!$A$5,MATCH($B$225,'Prem Earn'!$A$6:$A$12,0),MATCH($A235,'Prem Earn'!$B$5:$J$5,0)),0)</f>
        <v>0</v>
      </c>
      <c r="AK235" s="116">
        <f ca="1">IFERROR('Program Qtrly'!Q$247*OFFSET('Prem Earn'!$A$5,MATCH($B$225,'Prem Earn'!$A$6:$A$12,0),MATCH($A235,'Prem Earn'!$B$5:$J$5,0)),0)</f>
        <v>0</v>
      </c>
      <c r="AL235" s="116">
        <f ca="1">IFERROR('Program Qtrly'!R$247*OFFSET('Prem Earn'!$A$5,MATCH($B$225,'Prem Earn'!$A$6:$A$12,0),MATCH($A235,'Prem Earn'!$B$5:$J$5,0)),0)</f>
        <v>0</v>
      </c>
      <c r="AM235" s="116">
        <f ca="1">IFERROR('Program Qtrly'!S$247*OFFSET('Prem Earn'!$A$5,MATCH($B$225,'Prem Earn'!$A$6:$A$12,0),MATCH($A235,'Prem Earn'!$B$5:$J$5,0)),0)</f>
        <v>0</v>
      </c>
      <c r="AN235" s="116">
        <f ca="1">IFERROR('Program Qtrly'!T$247*OFFSET('Prem Earn'!$A$5,MATCH($B$225,'Prem Earn'!$A$6:$A$12,0),MATCH($A235,'Prem Earn'!$B$5:$J$5,0)),0)</f>
        <v>0</v>
      </c>
      <c r="AO235" s="116">
        <f ca="1">IFERROR('Program Qtrly'!U$247*OFFSET('Prem Earn'!$A$5,MATCH($B$225,'Prem Earn'!$A$6:$A$12,0),MATCH($A235,'Prem Earn'!$B$5:$J$5,0)),0)</f>
        <v>0</v>
      </c>
      <c r="AP235" s="116">
        <f ca="1">IFERROR('Program Qtrly'!V$247*OFFSET('Prem Earn'!$A$5,MATCH($B$225,'Prem Earn'!$A$6:$A$12,0),MATCH($A235,'Prem Earn'!$B$5:$J$5,0)),0)</f>
        <v>0</v>
      </c>
      <c r="AQ235" s="116">
        <f ca="1">IFERROR('Program Qtrly'!W$247*OFFSET('Prem Earn'!$A$5,MATCH($B$225,'Prem Earn'!$A$6:$A$12,0),MATCH($A235,'Prem Earn'!$B$5:$J$5,0)),0)</f>
        <v>0</v>
      </c>
    </row>
    <row r="236" spans="1:43" ht="15" customHeight="1" x14ac:dyDescent="0.45">
      <c r="A236" s="112" t="s">
        <v>384</v>
      </c>
      <c r="B236" s="113">
        <f ca="1">B227</f>
        <v>15.625</v>
      </c>
      <c r="C236" s="113">
        <f ca="1">C227+B228</f>
        <v>46.875</v>
      </c>
      <c r="D236" s="113">
        <f ca="1">D227+C228+B229</f>
        <v>78.125</v>
      </c>
      <c r="E236" s="113">
        <f ca="1">E227+D228+C229+B230</f>
        <v>109.375</v>
      </c>
      <c r="F236" s="113">
        <f ca="1">F227+E228+D229+C230+B231</f>
        <v>187.5</v>
      </c>
      <c r="G236" s="113">
        <f ca="1">G227+F228+E229+D230+C231+B232</f>
        <v>312.5</v>
      </c>
      <c r="H236" s="113">
        <f ca="1">H227+G228+F229+E230+D231+C232+B233</f>
        <v>437.5</v>
      </c>
      <c r="I236" s="113">
        <f ca="1">I227+H228+G229+F230+E231+D232+C233+B234</f>
        <v>562.5</v>
      </c>
      <c r="J236" s="113">
        <f t="shared" ref="J236:P236" ca="1" si="186">J227+I228+H229+G230+F231+E232+D233+C234+B235</f>
        <v>703.125</v>
      </c>
      <c r="K236" s="113">
        <f t="shared" ca="1" si="186"/>
        <v>859.375</v>
      </c>
      <c r="L236" s="113">
        <f t="shared" ca="1" si="186"/>
        <v>1015.625</v>
      </c>
      <c r="M236" s="113">
        <f t="shared" ca="1" si="186"/>
        <v>1171.875</v>
      </c>
      <c r="N236" s="113">
        <f t="shared" ca="1" si="186"/>
        <v>1406.25</v>
      </c>
      <c r="O236" s="113">
        <f t="shared" ca="1" si="186"/>
        <v>1718.75</v>
      </c>
      <c r="P236" s="113">
        <f t="shared" ca="1" si="186"/>
        <v>2031.25</v>
      </c>
      <c r="Q236" s="113">
        <f t="shared" ref="Q236" ca="1" si="187">Q227+P228+O229+N230+M231+L232+K233+J234+I235</f>
        <v>2343.75</v>
      </c>
      <c r="R236" s="113">
        <f t="shared" ref="R236" ca="1" si="188">R227+Q228+P229+O230+N231+M232+L233+K234+J235</f>
        <v>2656.25</v>
      </c>
      <c r="S236" s="113">
        <f t="shared" ref="S236" ca="1" si="189">S227+R228+Q229+P230+O231+N232+M233+L234+K235</f>
        <v>2968.75</v>
      </c>
      <c r="T236" s="113">
        <f t="shared" ref="T236" ca="1" si="190">T227+S228+R229+Q230+P231+O232+N233+M234+L235</f>
        <v>3281.25</v>
      </c>
      <c r="U236" s="113">
        <f t="shared" ref="U236" ca="1" si="191">U227+T228+S229+R230+Q231+P232+O233+N234+M235</f>
        <v>3593.75</v>
      </c>
      <c r="W236" s="112" t="s">
        <v>520</v>
      </c>
      <c r="X236" s="113">
        <f ca="1">X227</f>
        <v>31.25</v>
      </c>
      <c r="Y236" s="113">
        <f ca="1">Y227+X228</f>
        <v>93.75</v>
      </c>
      <c r="Z236" s="113">
        <f ca="1">Z227+Y228+X229</f>
        <v>156.25</v>
      </c>
      <c r="AA236" s="113">
        <f ca="1">AA227+Z228+Y229+X230</f>
        <v>218.75</v>
      </c>
      <c r="AB236" s="113">
        <f ca="1">AB227+AA228+Z229+Y230+X231</f>
        <v>375</v>
      </c>
      <c r="AC236" s="113">
        <f ca="1">AC227+AB228+AA229+Z230+Y231+X232</f>
        <v>625</v>
      </c>
      <c r="AD236" s="113">
        <f ca="1">AD227+AC228+AB229+AA230+Z231+Y232+X233</f>
        <v>875</v>
      </c>
      <c r="AE236" s="113">
        <f ca="1">AE227+AD228+AC229+AB230+AA231+Z232+Y233+X234</f>
        <v>1125</v>
      </c>
      <c r="AF236" s="113">
        <f t="shared" ref="AF236:AL236" ca="1" si="192">AF227+AE228+AD229+AC230+AB231+AA232+Z233+Y234+X235</f>
        <v>1406.25</v>
      </c>
      <c r="AG236" s="113">
        <f t="shared" ca="1" si="192"/>
        <v>1718.75</v>
      </c>
      <c r="AH236" s="113">
        <f t="shared" ca="1" si="192"/>
        <v>2031.25</v>
      </c>
      <c r="AI236" s="113">
        <f t="shared" ca="1" si="192"/>
        <v>2343.75</v>
      </c>
      <c r="AJ236" s="113">
        <f t="shared" ca="1" si="192"/>
        <v>2812.5</v>
      </c>
      <c r="AK236" s="113">
        <f t="shared" ca="1" si="192"/>
        <v>3437.5</v>
      </c>
      <c r="AL236" s="113">
        <f t="shared" ca="1" si="192"/>
        <v>4062.5</v>
      </c>
      <c r="AM236" s="113">
        <f t="shared" ref="AM236" ca="1" si="193">AM227+AL228+AK229+AJ230+AI231+AH232+AG233+AF234+AE235</f>
        <v>4687.5</v>
      </c>
      <c r="AN236" s="113">
        <f t="shared" ref="AN236" ca="1" si="194">AN227+AM228+AL229+AK230+AJ231+AI232+AH233+AG234+AF235</f>
        <v>5312.5</v>
      </c>
      <c r="AO236" s="113">
        <f t="shared" ref="AO236" ca="1" si="195">AO227+AN228+AM229+AL230+AK231+AJ232+AI233+AH234+AG235</f>
        <v>5937.5</v>
      </c>
      <c r="AP236" s="113">
        <f t="shared" ref="AP236" ca="1" si="196">AP227+AO228+AN229+AM230+AL231+AK232+AJ233+AI234+AH235</f>
        <v>6562.5</v>
      </c>
      <c r="AQ236" s="113">
        <f t="shared" ref="AQ236" ca="1" si="197">AQ227+AP228+AO229+AN230+AM231+AL232+AK233+AJ234+AI235</f>
        <v>7187.5</v>
      </c>
    </row>
    <row r="239" spans="1:43" ht="15" customHeight="1" x14ac:dyDescent="0.45">
      <c r="A239" s="46" t="s">
        <v>177</v>
      </c>
      <c r="B239" s="46">
        <f>INDEX('Program Inputs'!$B$9:$B$28,MATCH('Prem Earn'!A239,'Program Inputs'!$A$9:$A$28,0))</f>
        <v>0</v>
      </c>
      <c r="C239" s="46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W239" s="46" t="s">
        <v>177</v>
      </c>
      <c r="X239" s="46">
        <f>INDEX('Program Inputs'!$B$9:$B$28,MATCH('Prem Earn'!W239,'Program Inputs'!$A$9:$A$28,0))</f>
        <v>0</v>
      </c>
      <c r="Y239" s="46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</row>
    <row r="240" spans="1:43" ht="15" customHeight="1" x14ac:dyDescent="0.45">
      <c r="A240" s="67" t="s">
        <v>518</v>
      </c>
      <c r="B240" s="6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W240" s="67" t="s">
        <v>519</v>
      </c>
      <c r="X240" s="6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</row>
    <row r="241" spans="1:43" ht="15" customHeight="1" x14ac:dyDescent="0.45">
      <c r="A241" s="67" t="s">
        <v>45</v>
      </c>
      <c r="B241" s="115">
        <f>INDEX('Program Inputs'!$N$8:$N$28,MATCH(A239,'Program Inputs'!$A$8:$A$28,0))</f>
        <v>0</v>
      </c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W241" s="67" t="s">
        <v>45</v>
      </c>
      <c r="X241" s="115">
        <f>INDEX('Program Inputs'!$N$8:$N$28,MATCH(W239,'Program Inputs'!$A$8:$A$28,0))</f>
        <v>0</v>
      </c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</row>
    <row r="242" spans="1:43" ht="15" customHeight="1" x14ac:dyDescent="0.45">
      <c r="A242" s="110" t="s">
        <v>180</v>
      </c>
      <c r="B242" s="3" t="str">
        <f>'Program Qtrly'!D$6</f>
        <v>2026 Q2</v>
      </c>
      <c r="C242" s="3" t="str">
        <f>'Program Qtrly'!E$6</f>
        <v>2026 Q3</v>
      </c>
      <c r="D242" s="3" t="str">
        <f>'Program Qtrly'!F$6</f>
        <v>2026 Q4</v>
      </c>
      <c r="E242" s="3" t="str">
        <f>'Program Qtrly'!G$6</f>
        <v>2027 Q1</v>
      </c>
      <c r="F242" s="3" t="str">
        <f>'Program Qtrly'!H$6</f>
        <v>2027 Q2</v>
      </c>
      <c r="G242" s="3" t="str">
        <f>'Program Qtrly'!I$6</f>
        <v>2027 Q3</v>
      </c>
      <c r="H242" s="3" t="str">
        <f>'Program Qtrly'!J$6</f>
        <v>2027 Q4</v>
      </c>
      <c r="I242" s="3" t="str">
        <f>'Program Qtrly'!K$6</f>
        <v>2028 Q1</v>
      </c>
      <c r="J242" s="3" t="str">
        <f>'Program Qtrly'!L$6</f>
        <v>2028 Q2</v>
      </c>
      <c r="K242" s="3" t="str">
        <f>'Program Qtrly'!M$6</f>
        <v>2028 Q3</v>
      </c>
      <c r="L242" s="3" t="str">
        <f>'Program Qtrly'!N$6</f>
        <v>2028 Q4</v>
      </c>
      <c r="M242" s="3" t="str">
        <f>'Program Qtrly'!O$6</f>
        <v>2029 Q1</v>
      </c>
      <c r="N242" s="3" t="str">
        <f>'Program Qtrly'!P$6</f>
        <v>2029 Q2</v>
      </c>
      <c r="O242" s="3" t="str">
        <f>'Program Qtrly'!Q$6</f>
        <v>2029 Q3</v>
      </c>
      <c r="P242" s="3" t="str">
        <f>'Program Qtrly'!R$6</f>
        <v>2029 Q4</v>
      </c>
      <c r="Q242" s="3" t="str">
        <f>'Program Qtrly'!S$6</f>
        <v>2030 Q1</v>
      </c>
      <c r="R242" s="3" t="str">
        <f>'Program Qtrly'!T$6</f>
        <v>2030 Q2</v>
      </c>
      <c r="S242" s="3" t="str">
        <f>'Program Qtrly'!U$6</f>
        <v>2030 Q3</v>
      </c>
      <c r="T242" s="3" t="str">
        <f>'Program Qtrly'!V$6</f>
        <v>2030 Q4</v>
      </c>
      <c r="U242" s="3" t="str">
        <f>'Program Qtrly'!W$6</f>
        <v>2031 Q1</v>
      </c>
      <c r="W242" s="110" t="s">
        <v>180</v>
      </c>
      <c r="X242" s="3" t="str">
        <f>'Program Qtrly'!D$6</f>
        <v>2026 Q2</v>
      </c>
      <c r="Y242" s="3" t="str">
        <f>'Program Qtrly'!E$6</f>
        <v>2026 Q3</v>
      </c>
      <c r="Z242" s="3" t="str">
        <f>'Program Qtrly'!F$6</f>
        <v>2026 Q4</v>
      </c>
      <c r="AA242" s="3" t="str">
        <f>'Program Qtrly'!G$6</f>
        <v>2027 Q1</v>
      </c>
      <c r="AB242" s="3" t="str">
        <f>'Program Qtrly'!H$6</f>
        <v>2027 Q2</v>
      </c>
      <c r="AC242" s="3" t="str">
        <f>'Program Qtrly'!I$6</f>
        <v>2027 Q3</v>
      </c>
      <c r="AD242" s="3" t="str">
        <f>'Program Qtrly'!J$6</f>
        <v>2027 Q4</v>
      </c>
      <c r="AE242" s="3" t="str">
        <f>'Program Qtrly'!K$6</f>
        <v>2028 Q1</v>
      </c>
      <c r="AF242" s="3" t="str">
        <f>'Program Qtrly'!L$6</f>
        <v>2028 Q2</v>
      </c>
      <c r="AG242" s="3" t="str">
        <f>'Program Qtrly'!M$6</f>
        <v>2028 Q3</v>
      </c>
      <c r="AH242" s="3" t="str">
        <f>'Program Qtrly'!N$6</f>
        <v>2028 Q4</v>
      </c>
      <c r="AI242" s="3" t="str">
        <f>'Program Qtrly'!O$6</f>
        <v>2029 Q1</v>
      </c>
      <c r="AJ242" s="3" t="str">
        <f>'Program Qtrly'!P$6</f>
        <v>2029 Q2</v>
      </c>
      <c r="AK242" s="3" t="str">
        <f>'Program Qtrly'!Q$6</f>
        <v>2029 Q3</v>
      </c>
      <c r="AL242" s="3" t="str">
        <f>'Program Qtrly'!R$6</f>
        <v>2029 Q4</v>
      </c>
      <c r="AM242" s="3" t="str">
        <f>'Program Qtrly'!S$6</f>
        <v>2030 Q1</v>
      </c>
      <c r="AN242" s="3" t="str">
        <f>'Program Qtrly'!T$6</f>
        <v>2030 Q2</v>
      </c>
      <c r="AO242" s="3" t="str">
        <f>'Program Qtrly'!U$6</f>
        <v>2030 Q3</v>
      </c>
      <c r="AP242" s="3" t="str">
        <f>'Program Qtrly'!V$6</f>
        <v>2030 Q4</v>
      </c>
      <c r="AQ242" s="3" t="str">
        <f>'Program Qtrly'!W$6</f>
        <v>2031 Q1</v>
      </c>
    </row>
    <row r="243" spans="1:43" ht="15" customHeight="1" x14ac:dyDescent="0.45">
      <c r="A243" s="63">
        <v>3</v>
      </c>
      <c r="B243" s="116">
        <f ca="1">IFERROR('Program Qtrly'!D$275*OFFSET('Prem Earn'!$A$5,MATCH($B$241,'Prem Earn'!$A$6:$A$12,0),MATCH($A243,'Prem Earn'!$B$5:$J$5,0)),0)</f>
        <v>0</v>
      </c>
      <c r="C243" s="116">
        <f ca="1">IFERROR('Program Qtrly'!E$275*OFFSET('Prem Earn'!$A$5,MATCH($B$241,'Prem Earn'!$A$6:$A$12,0),MATCH($A243,'Prem Earn'!$B$5:$J$5,0)),0)</f>
        <v>0</v>
      </c>
      <c r="D243" s="116">
        <f ca="1">IFERROR('Program Qtrly'!F$275*OFFSET('Prem Earn'!$A$5,MATCH($B$241,'Prem Earn'!$A$6:$A$12,0),MATCH($A243,'Prem Earn'!$B$5:$J$5,0)),0)</f>
        <v>0</v>
      </c>
      <c r="E243" s="116">
        <f ca="1">IFERROR('Program Qtrly'!G$275*OFFSET('Prem Earn'!$A$5,MATCH($B$241,'Prem Earn'!$A$6:$A$12,0),MATCH($A243,'Prem Earn'!$B$5:$J$5,0)),0)</f>
        <v>0</v>
      </c>
      <c r="F243" s="116">
        <f ca="1">IFERROR('Program Qtrly'!H$275*OFFSET('Prem Earn'!$A$5,MATCH($B$241,'Prem Earn'!$A$6:$A$12,0),MATCH($A243,'Prem Earn'!$B$5:$J$5,0)),0)</f>
        <v>0</v>
      </c>
      <c r="G243" s="116">
        <f ca="1">IFERROR('Program Qtrly'!I$275*OFFSET('Prem Earn'!$A$5,MATCH($B$241,'Prem Earn'!$A$6:$A$12,0),MATCH($A243,'Prem Earn'!$B$5:$J$5,0)),0)</f>
        <v>0</v>
      </c>
      <c r="H243" s="116">
        <f ca="1">IFERROR('Program Qtrly'!J$275*OFFSET('Prem Earn'!$A$5,MATCH($B$241,'Prem Earn'!$A$6:$A$12,0),MATCH($A243,'Prem Earn'!$B$5:$J$5,0)),0)</f>
        <v>0</v>
      </c>
      <c r="I243" s="116">
        <f ca="1">IFERROR('Program Qtrly'!K$275*OFFSET('Prem Earn'!$A$5,MATCH($B$241,'Prem Earn'!$A$6:$A$12,0),MATCH($A243,'Prem Earn'!$B$5:$J$5,0)),0)</f>
        <v>0</v>
      </c>
      <c r="J243" s="116">
        <f ca="1">IFERROR('Program Qtrly'!L$275*OFFSET('Prem Earn'!$A$5,MATCH($B$241,'Prem Earn'!$A$6:$A$12,0),MATCH($A243,'Prem Earn'!$B$5:$J$5,0)),0)</f>
        <v>0</v>
      </c>
      <c r="K243" s="116">
        <f ca="1">IFERROR('Program Qtrly'!M$275*OFFSET('Prem Earn'!$A$5,MATCH($B$241,'Prem Earn'!$A$6:$A$12,0),MATCH($A243,'Prem Earn'!$B$5:$J$5,0)),0)</f>
        <v>0</v>
      </c>
      <c r="L243" s="116">
        <f ca="1">IFERROR('Program Qtrly'!N$275*OFFSET('Prem Earn'!$A$5,MATCH($B$241,'Prem Earn'!$A$6:$A$12,0),MATCH($A243,'Prem Earn'!$B$5:$J$5,0)),0)</f>
        <v>0</v>
      </c>
      <c r="M243" s="116">
        <f ca="1">IFERROR('Program Qtrly'!O$275*OFFSET('Prem Earn'!$A$5,MATCH($B$241,'Prem Earn'!$A$6:$A$12,0),MATCH($A243,'Prem Earn'!$B$5:$J$5,0)),0)</f>
        <v>0</v>
      </c>
      <c r="N243" s="116">
        <f ca="1">IFERROR('Program Qtrly'!P$275*OFFSET('Prem Earn'!$A$5,MATCH($B$241,'Prem Earn'!$A$6:$A$12,0),MATCH($A243,'Prem Earn'!$B$5:$J$5,0)),0)</f>
        <v>0</v>
      </c>
      <c r="O243" s="116">
        <f ca="1">IFERROR('Program Qtrly'!Q$275*OFFSET('Prem Earn'!$A$5,MATCH($B$241,'Prem Earn'!$A$6:$A$12,0),MATCH($A243,'Prem Earn'!$B$5:$J$5,0)),0)</f>
        <v>0</v>
      </c>
      <c r="P243" s="116">
        <f ca="1">IFERROR('Program Qtrly'!R$275*OFFSET('Prem Earn'!$A$5,MATCH($B$241,'Prem Earn'!$A$6:$A$12,0),MATCH($A243,'Prem Earn'!$B$5:$J$5,0)),0)</f>
        <v>0</v>
      </c>
      <c r="Q243" s="116">
        <f ca="1">IFERROR('Program Qtrly'!S$275*OFFSET('Prem Earn'!$A$5,MATCH($B$241,'Prem Earn'!$A$6:$A$12,0),MATCH($A243,'Prem Earn'!$B$5:$J$5,0)),0)</f>
        <v>0</v>
      </c>
      <c r="R243" s="116">
        <f ca="1">IFERROR('Program Qtrly'!T$275*OFFSET('Prem Earn'!$A$5,MATCH($B$241,'Prem Earn'!$A$6:$A$12,0),MATCH($A243,'Prem Earn'!$B$5:$J$5,0)),0)</f>
        <v>0</v>
      </c>
      <c r="S243" s="116">
        <f ca="1">IFERROR('Program Qtrly'!U$275*OFFSET('Prem Earn'!$A$5,MATCH($B$241,'Prem Earn'!$A$6:$A$12,0),MATCH($A243,'Prem Earn'!$B$5:$J$5,0)),0)</f>
        <v>0</v>
      </c>
      <c r="T243" s="116">
        <f ca="1">IFERROR('Program Qtrly'!V$275*OFFSET('Prem Earn'!$A$5,MATCH($B$241,'Prem Earn'!$A$6:$A$12,0),MATCH($A243,'Prem Earn'!$B$5:$J$5,0)),0)</f>
        <v>0</v>
      </c>
      <c r="U243" s="116">
        <f ca="1">IFERROR('Program Qtrly'!W$275*OFFSET('Prem Earn'!$A$5,MATCH($B$241,'Prem Earn'!$A$6:$A$12,0),MATCH($A243,'Prem Earn'!$B$5:$J$5,0)),0)</f>
        <v>0</v>
      </c>
      <c r="W243" s="63">
        <v>3</v>
      </c>
      <c r="X243" s="116">
        <f ca="1">IFERROR('Program Qtrly'!D$267*OFFSET('Prem Earn'!$A$5,MATCH($B$241,'Prem Earn'!$A$6:$A$12,0),MATCH($A243,'Prem Earn'!$B$5:$J$5,0)),0)</f>
        <v>0</v>
      </c>
      <c r="Y243" s="116">
        <f ca="1">IFERROR('Program Qtrly'!E$267*OFFSET('Prem Earn'!$A$5,MATCH($B$241,'Prem Earn'!$A$6:$A$12,0),MATCH($A243,'Prem Earn'!$B$5:$J$5,0)),0)</f>
        <v>0</v>
      </c>
      <c r="Z243" s="116">
        <f ca="1">IFERROR('Program Qtrly'!F$267*OFFSET('Prem Earn'!$A$5,MATCH($B$241,'Prem Earn'!$A$6:$A$12,0),MATCH($A243,'Prem Earn'!$B$5:$J$5,0)),0)</f>
        <v>0</v>
      </c>
      <c r="AA243" s="116">
        <f ca="1">IFERROR('Program Qtrly'!G$267*OFFSET('Prem Earn'!$A$5,MATCH($B$241,'Prem Earn'!$A$6:$A$12,0),MATCH($A243,'Prem Earn'!$B$5:$J$5,0)),0)</f>
        <v>0</v>
      </c>
      <c r="AB243" s="116">
        <f ca="1">IFERROR('Program Qtrly'!H$267*OFFSET('Prem Earn'!$A$5,MATCH($B$241,'Prem Earn'!$A$6:$A$12,0),MATCH($A243,'Prem Earn'!$B$5:$J$5,0)),0)</f>
        <v>0</v>
      </c>
      <c r="AC243" s="116">
        <f ca="1">IFERROR('Program Qtrly'!I$267*OFFSET('Prem Earn'!$A$5,MATCH($B$241,'Prem Earn'!$A$6:$A$12,0),MATCH($A243,'Prem Earn'!$B$5:$J$5,0)),0)</f>
        <v>0</v>
      </c>
      <c r="AD243" s="116">
        <f ca="1">IFERROR('Program Qtrly'!J$267*OFFSET('Prem Earn'!$A$5,MATCH($B$241,'Prem Earn'!$A$6:$A$12,0),MATCH($A243,'Prem Earn'!$B$5:$J$5,0)),0)</f>
        <v>0</v>
      </c>
      <c r="AE243" s="116">
        <f ca="1">IFERROR('Program Qtrly'!K$267*OFFSET('Prem Earn'!$A$5,MATCH($B$241,'Prem Earn'!$A$6:$A$12,0),MATCH($A243,'Prem Earn'!$B$5:$J$5,0)),0)</f>
        <v>0</v>
      </c>
      <c r="AF243" s="116">
        <f ca="1">IFERROR('Program Qtrly'!L$267*OFFSET('Prem Earn'!$A$5,MATCH($B$241,'Prem Earn'!$A$6:$A$12,0),MATCH($A243,'Prem Earn'!$B$5:$J$5,0)),0)</f>
        <v>0</v>
      </c>
      <c r="AG243" s="116">
        <f ca="1">IFERROR('Program Qtrly'!M$267*OFFSET('Prem Earn'!$A$5,MATCH($B$241,'Prem Earn'!$A$6:$A$12,0),MATCH($A243,'Prem Earn'!$B$5:$J$5,0)),0)</f>
        <v>0</v>
      </c>
      <c r="AH243" s="116">
        <f ca="1">IFERROR('Program Qtrly'!N$267*OFFSET('Prem Earn'!$A$5,MATCH($B$241,'Prem Earn'!$A$6:$A$12,0),MATCH($A243,'Prem Earn'!$B$5:$J$5,0)),0)</f>
        <v>0</v>
      </c>
      <c r="AI243" s="116">
        <f ca="1">IFERROR('Program Qtrly'!O$267*OFFSET('Prem Earn'!$A$5,MATCH($B$241,'Prem Earn'!$A$6:$A$12,0),MATCH($A243,'Prem Earn'!$B$5:$J$5,0)),0)</f>
        <v>0</v>
      </c>
      <c r="AJ243" s="116">
        <f ca="1">IFERROR('Program Qtrly'!P$267*OFFSET('Prem Earn'!$A$5,MATCH($B$241,'Prem Earn'!$A$6:$A$12,0),MATCH($A243,'Prem Earn'!$B$5:$J$5,0)),0)</f>
        <v>0</v>
      </c>
      <c r="AK243" s="116">
        <f ca="1">IFERROR('Program Qtrly'!Q$267*OFFSET('Prem Earn'!$A$5,MATCH($B$241,'Prem Earn'!$A$6:$A$12,0),MATCH($A243,'Prem Earn'!$B$5:$J$5,0)),0)</f>
        <v>0</v>
      </c>
      <c r="AL243" s="116">
        <f ca="1">IFERROR('Program Qtrly'!R$267*OFFSET('Prem Earn'!$A$5,MATCH($B$241,'Prem Earn'!$A$6:$A$12,0),MATCH($A243,'Prem Earn'!$B$5:$J$5,0)),0)</f>
        <v>0</v>
      </c>
      <c r="AM243" s="116">
        <f ca="1">IFERROR('Program Qtrly'!S$267*OFFSET('Prem Earn'!$A$5,MATCH($B$241,'Prem Earn'!$A$6:$A$12,0),MATCH($A243,'Prem Earn'!$B$5:$J$5,0)),0)</f>
        <v>0</v>
      </c>
      <c r="AN243" s="116">
        <f ca="1">IFERROR('Program Qtrly'!T$267*OFFSET('Prem Earn'!$A$5,MATCH($B$241,'Prem Earn'!$A$6:$A$12,0),MATCH($A243,'Prem Earn'!$B$5:$J$5,0)),0)</f>
        <v>0</v>
      </c>
      <c r="AO243" s="116">
        <f ca="1">IFERROR('Program Qtrly'!U$267*OFFSET('Prem Earn'!$A$5,MATCH($B$241,'Prem Earn'!$A$6:$A$12,0),MATCH($A243,'Prem Earn'!$B$5:$J$5,0)),0)</f>
        <v>0</v>
      </c>
      <c r="AP243" s="116">
        <f ca="1">IFERROR('Program Qtrly'!V$267*OFFSET('Prem Earn'!$A$5,MATCH($B$241,'Prem Earn'!$A$6:$A$12,0),MATCH($A243,'Prem Earn'!$B$5:$J$5,0)),0)</f>
        <v>0</v>
      </c>
      <c r="AQ243" s="116">
        <f ca="1">IFERROR('Program Qtrly'!W$267*OFFSET('Prem Earn'!$A$5,MATCH($B$241,'Prem Earn'!$A$6:$A$12,0),MATCH($A243,'Prem Earn'!$B$5:$J$5,0)),0)</f>
        <v>0</v>
      </c>
    </row>
    <row r="244" spans="1:43" ht="15" customHeight="1" x14ac:dyDescent="0.45">
      <c r="A244" s="63">
        <f t="shared" ref="A244:A251" si="198">A243+3</f>
        <v>6</v>
      </c>
      <c r="B244" s="116">
        <f ca="1">IFERROR('Program Qtrly'!D$275*OFFSET('Prem Earn'!$A$5,MATCH($B$241,'Prem Earn'!$A$6:$A$12,0),MATCH($A244,'Prem Earn'!$B$5:$J$5,0)),0)</f>
        <v>0</v>
      </c>
      <c r="C244" s="116">
        <f ca="1">IFERROR('Program Qtrly'!E$275*OFFSET('Prem Earn'!$A$5,MATCH($B$241,'Prem Earn'!$A$6:$A$12,0),MATCH($A244,'Prem Earn'!$B$5:$J$5,0)),0)</f>
        <v>0</v>
      </c>
      <c r="D244" s="116">
        <f ca="1">IFERROR('Program Qtrly'!F$275*OFFSET('Prem Earn'!$A$5,MATCH($B$241,'Prem Earn'!$A$6:$A$12,0),MATCH($A244,'Prem Earn'!$B$5:$J$5,0)),0)</f>
        <v>0</v>
      </c>
      <c r="E244" s="116">
        <f ca="1">IFERROR('Program Qtrly'!G$275*OFFSET('Prem Earn'!$A$5,MATCH($B$241,'Prem Earn'!$A$6:$A$12,0),MATCH($A244,'Prem Earn'!$B$5:$J$5,0)),0)</f>
        <v>0</v>
      </c>
      <c r="F244" s="116">
        <f ca="1">IFERROR('Program Qtrly'!H$275*OFFSET('Prem Earn'!$A$5,MATCH($B$241,'Prem Earn'!$A$6:$A$12,0),MATCH($A244,'Prem Earn'!$B$5:$J$5,0)),0)</f>
        <v>0</v>
      </c>
      <c r="G244" s="116">
        <f ca="1">IFERROR('Program Qtrly'!I$275*OFFSET('Prem Earn'!$A$5,MATCH($B$241,'Prem Earn'!$A$6:$A$12,0),MATCH($A244,'Prem Earn'!$B$5:$J$5,0)),0)</f>
        <v>0</v>
      </c>
      <c r="H244" s="116">
        <f ca="1">IFERROR('Program Qtrly'!J$275*OFFSET('Prem Earn'!$A$5,MATCH($B$241,'Prem Earn'!$A$6:$A$12,0),MATCH($A244,'Prem Earn'!$B$5:$J$5,0)),0)</f>
        <v>0</v>
      </c>
      <c r="I244" s="116">
        <f ca="1">IFERROR('Program Qtrly'!K$275*OFFSET('Prem Earn'!$A$5,MATCH($B$241,'Prem Earn'!$A$6:$A$12,0),MATCH($A244,'Prem Earn'!$B$5:$J$5,0)),0)</f>
        <v>0</v>
      </c>
      <c r="J244" s="116">
        <f ca="1">IFERROR('Program Qtrly'!L$275*OFFSET('Prem Earn'!$A$5,MATCH($B$241,'Prem Earn'!$A$6:$A$12,0),MATCH($A244,'Prem Earn'!$B$5:$J$5,0)),0)</f>
        <v>0</v>
      </c>
      <c r="K244" s="116">
        <f ca="1">IFERROR('Program Qtrly'!M$275*OFFSET('Prem Earn'!$A$5,MATCH($B$241,'Prem Earn'!$A$6:$A$12,0),MATCH($A244,'Prem Earn'!$B$5:$J$5,0)),0)</f>
        <v>0</v>
      </c>
      <c r="L244" s="116">
        <f ca="1">IFERROR('Program Qtrly'!N$275*OFFSET('Prem Earn'!$A$5,MATCH($B$241,'Prem Earn'!$A$6:$A$12,0),MATCH($A244,'Prem Earn'!$B$5:$J$5,0)),0)</f>
        <v>0</v>
      </c>
      <c r="M244" s="116">
        <f ca="1">IFERROR('Program Qtrly'!O$275*OFFSET('Prem Earn'!$A$5,MATCH($B$241,'Prem Earn'!$A$6:$A$12,0),MATCH($A244,'Prem Earn'!$B$5:$J$5,0)),0)</f>
        <v>0</v>
      </c>
      <c r="N244" s="116">
        <f ca="1">IFERROR('Program Qtrly'!P$275*OFFSET('Prem Earn'!$A$5,MATCH($B$241,'Prem Earn'!$A$6:$A$12,0),MATCH($A244,'Prem Earn'!$B$5:$J$5,0)),0)</f>
        <v>0</v>
      </c>
      <c r="O244" s="116">
        <f ca="1">IFERROR('Program Qtrly'!Q$275*OFFSET('Prem Earn'!$A$5,MATCH($B$241,'Prem Earn'!$A$6:$A$12,0),MATCH($A244,'Prem Earn'!$B$5:$J$5,0)),0)</f>
        <v>0</v>
      </c>
      <c r="P244" s="116">
        <f ca="1">IFERROR('Program Qtrly'!R$275*OFFSET('Prem Earn'!$A$5,MATCH($B$241,'Prem Earn'!$A$6:$A$12,0),MATCH($A244,'Prem Earn'!$B$5:$J$5,0)),0)</f>
        <v>0</v>
      </c>
      <c r="Q244" s="116">
        <f ca="1">IFERROR('Program Qtrly'!S$275*OFFSET('Prem Earn'!$A$5,MATCH($B$241,'Prem Earn'!$A$6:$A$12,0),MATCH($A244,'Prem Earn'!$B$5:$J$5,0)),0)</f>
        <v>0</v>
      </c>
      <c r="R244" s="116">
        <f ca="1">IFERROR('Program Qtrly'!T$275*OFFSET('Prem Earn'!$A$5,MATCH($B$241,'Prem Earn'!$A$6:$A$12,0),MATCH($A244,'Prem Earn'!$B$5:$J$5,0)),0)</f>
        <v>0</v>
      </c>
      <c r="S244" s="116">
        <f ca="1">IFERROR('Program Qtrly'!U$275*OFFSET('Prem Earn'!$A$5,MATCH($B$241,'Prem Earn'!$A$6:$A$12,0),MATCH($A244,'Prem Earn'!$B$5:$J$5,0)),0)</f>
        <v>0</v>
      </c>
      <c r="T244" s="116">
        <f ca="1">IFERROR('Program Qtrly'!V$275*OFFSET('Prem Earn'!$A$5,MATCH($B$241,'Prem Earn'!$A$6:$A$12,0),MATCH($A244,'Prem Earn'!$B$5:$J$5,0)),0)</f>
        <v>0</v>
      </c>
      <c r="U244" s="116">
        <f ca="1">IFERROR('Program Qtrly'!W$275*OFFSET('Prem Earn'!$A$5,MATCH($B$241,'Prem Earn'!$A$6:$A$12,0),MATCH($A244,'Prem Earn'!$B$5:$J$5,0)),0)</f>
        <v>0</v>
      </c>
      <c r="W244" s="63">
        <f t="shared" ref="W244:W251" si="199">W243+3</f>
        <v>6</v>
      </c>
      <c r="X244" s="116">
        <f ca="1">IFERROR('Program Qtrly'!D$267*OFFSET('Prem Earn'!$A$5,MATCH($B$241,'Prem Earn'!$A$6:$A$12,0),MATCH($A244,'Prem Earn'!$B$5:$J$5,0)),0)</f>
        <v>0</v>
      </c>
      <c r="Y244" s="116">
        <f ca="1">IFERROR('Program Qtrly'!E$267*OFFSET('Prem Earn'!$A$5,MATCH($B$241,'Prem Earn'!$A$6:$A$12,0),MATCH($A244,'Prem Earn'!$B$5:$J$5,0)),0)</f>
        <v>0</v>
      </c>
      <c r="Z244" s="116">
        <f ca="1">IFERROR('Program Qtrly'!F$267*OFFSET('Prem Earn'!$A$5,MATCH($B$241,'Prem Earn'!$A$6:$A$12,0),MATCH($A244,'Prem Earn'!$B$5:$J$5,0)),0)</f>
        <v>0</v>
      </c>
      <c r="AA244" s="116">
        <f ca="1">IFERROR('Program Qtrly'!G$267*OFFSET('Prem Earn'!$A$5,MATCH($B$241,'Prem Earn'!$A$6:$A$12,0),MATCH($A244,'Prem Earn'!$B$5:$J$5,0)),0)</f>
        <v>0</v>
      </c>
      <c r="AB244" s="116">
        <f ca="1">IFERROR('Program Qtrly'!H$267*OFFSET('Prem Earn'!$A$5,MATCH($B$241,'Prem Earn'!$A$6:$A$12,0),MATCH($A244,'Prem Earn'!$B$5:$J$5,0)),0)</f>
        <v>0</v>
      </c>
      <c r="AC244" s="116">
        <f ca="1">IFERROR('Program Qtrly'!I$267*OFFSET('Prem Earn'!$A$5,MATCH($B$241,'Prem Earn'!$A$6:$A$12,0),MATCH($A244,'Prem Earn'!$B$5:$J$5,0)),0)</f>
        <v>0</v>
      </c>
      <c r="AD244" s="116">
        <f ca="1">IFERROR('Program Qtrly'!J$267*OFFSET('Prem Earn'!$A$5,MATCH($B$241,'Prem Earn'!$A$6:$A$12,0),MATCH($A244,'Prem Earn'!$B$5:$J$5,0)),0)</f>
        <v>0</v>
      </c>
      <c r="AE244" s="116">
        <f ca="1">IFERROR('Program Qtrly'!K$267*OFFSET('Prem Earn'!$A$5,MATCH($B$241,'Prem Earn'!$A$6:$A$12,0),MATCH($A244,'Prem Earn'!$B$5:$J$5,0)),0)</f>
        <v>0</v>
      </c>
      <c r="AF244" s="116">
        <f ca="1">IFERROR('Program Qtrly'!L$267*OFFSET('Prem Earn'!$A$5,MATCH($B$241,'Prem Earn'!$A$6:$A$12,0),MATCH($A244,'Prem Earn'!$B$5:$J$5,0)),0)</f>
        <v>0</v>
      </c>
      <c r="AG244" s="116">
        <f ca="1">IFERROR('Program Qtrly'!M$267*OFFSET('Prem Earn'!$A$5,MATCH($B$241,'Prem Earn'!$A$6:$A$12,0),MATCH($A244,'Prem Earn'!$B$5:$J$5,0)),0)</f>
        <v>0</v>
      </c>
      <c r="AH244" s="116">
        <f ca="1">IFERROR('Program Qtrly'!N$267*OFFSET('Prem Earn'!$A$5,MATCH($B$241,'Prem Earn'!$A$6:$A$12,0),MATCH($A244,'Prem Earn'!$B$5:$J$5,0)),0)</f>
        <v>0</v>
      </c>
      <c r="AI244" s="116">
        <f ca="1">IFERROR('Program Qtrly'!O$267*OFFSET('Prem Earn'!$A$5,MATCH($B$241,'Prem Earn'!$A$6:$A$12,0),MATCH($A244,'Prem Earn'!$B$5:$J$5,0)),0)</f>
        <v>0</v>
      </c>
      <c r="AJ244" s="116">
        <f ca="1">IFERROR('Program Qtrly'!P$267*OFFSET('Prem Earn'!$A$5,MATCH($B$241,'Prem Earn'!$A$6:$A$12,0),MATCH($A244,'Prem Earn'!$B$5:$J$5,0)),0)</f>
        <v>0</v>
      </c>
      <c r="AK244" s="116">
        <f ca="1">IFERROR('Program Qtrly'!Q$267*OFFSET('Prem Earn'!$A$5,MATCH($B$241,'Prem Earn'!$A$6:$A$12,0),MATCH($A244,'Prem Earn'!$B$5:$J$5,0)),0)</f>
        <v>0</v>
      </c>
      <c r="AL244" s="116">
        <f ca="1">IFERROR('Program Qtrly'!R$267*OFFSET('Prem Earn'!$A$5,MATCH($B$241,'Prem Earn'!$A$6:$A$12,0),MATCH($A244,'Prem Earn'!$B$5:$J$5,0)),0)</f>
        <v>0</v>
      </c>
      <c r="AM244" s="116">
        <f ca="1">IFERROR('Program Qtrly'!S$267*OFFSET('Prem Earn'!$A$5,MATCH($B$241,'Prem Earn'!$A$6:$A$12,0),MATCH($A244,'Prem Earn'!$B$5:$J$5,0)),0)</f>
        <v>0</v>
      </c>
      <c r="AN244" s="116">
        <f ca="1">IFERROR('Program Qtrly'!T$267*OFFSET('Prem Earn'!$A$5,MATCH($B$241,'Prem Earn'!$A$6:$A$12,0),MATCH($A244,'Prem Earn'!$B$5:$J$5,0)),0)</f>
        <v>0</v>
      </c>
      <c r="AO244" s="116">
        <f ca="1">IFERROR('Program Qtrly'!U$267*OFFSET('Prem Earn'!$A$5,MATCH($B$241,'Prem Earn'!$A$6:$A$12,0),MATCH($A244,'Prem Earn'!$B$5:$J$5,0)),0)</f>
        <v>0</v>
      </c>
      <c r="AP244" s="116">
        <f ca="1">IFERROR('Program Qtrly'!V$267*OFFSET('Prem Earn'!$A$5,MATCH($B$241,'Prem Earn'!$A$6:$A$12,0),MATCH($A244,'Prem Earn'!$B$5:$J$5,0)),0)</f>
        <v>0</v>
      </c>
      <c r="AQ244" s="116">
        <f ca="1">IFERROR('Program Qtrly'!W$267*OFFSET('Prem Earn'!$A$5,MATCH($B$241,'Prem Earn'!$A$6:$A$12,0),MATCH($A244,'Prem Earn'!$B$5:$J$5,0)),0)</f>
        <v>0</v>
      </c>
    </row>
    <row r="245" spans="1:43" ht="15" customHeight="1" x14ac:dyDescent="0.45">
      <c r="A245" s="63">
        <f t="shared" si="198"/>
        <v>9</v>
      </c>
      <c r="B245" s="116">
        <f ca="1">IFERROR('Program Qtrly'!D$275*OFFSET('Prem Earn'!$A$5,MATCH($B$241,'Prem Earn'!$A$6:$A$12,0),MATCH($A245,'Prem Earn'!$B$5:$J$5,0)),0)</f>
        <v>0</v>
      </c>
      <c r="C245" s="116">
        <f ca="1">IFERROR('Program Qtrly'!E$275*OFFSET('Prem Earn'!$A$5,MATCH($B$241,'Prem Earn'!$A$6:$A$12,0),MATCH($A245,'Prem Earn'!$B$5:$J$5,0)),0)</f>
        <v>0</v>
      </c>
      <c r="D245" s="116">
        <f ca="1">IFERROR('Program Qtrly'!F$275*OFFSET('Prem Earn'!$A$5,MATCH($B$241,'Prem Earn'!$A$6:$A$12,0),MATCH($A245,'Prem Earn'!$B$5:$J$5,0)),0)</f>
        <v>0</v>
      </c>
      <c r="E245" s="116">
        <f ca="1">IFERROR('Program Qtrly'!G$275*OFFSET('Prem Earn'!$A$5,MATCH($B$241,'Prem Earn'!$A$6:$A$12,0),MATCH($A245,'Prem Earn'!$B$5:$J$5,0)),0)</f>
        <v>0</v>
      </c>
      <c r="F245" s="116">
        <f ca="1">IFERROR('Program Qtrly'!H$275*OFFSET('Prem Earn'!$A$5,MATCH($B$241,'Prem Earn'!$A$6:$A$12,0),MATCH($A245,'Prem Earn'!$B$5:$J$5,0)),0)</f>
        <v>0</v>
      </c>
      <c r="G245" s="116">
        <f ca="1">IFERROR('Program Qtrly'!I$275*OFFSET('Prem Earn'!$A$5,MATCH($B$241,'Prem Earn'!$A$6:$A$12,0),MATCH($A245,'Prem Earn'!$B$5:$J$5,0)),0)</f>
        <v>0</v>
      </c>
      <c r="H245" s="116">
        <f ca="1">IFERROR('Program Qtrly'!J$275*OFFSET('Prem Earn'!$A$5,MATCH($B$241,'Prem Earn'!$A$6:$A$12,0),MATCH($A245,'Prem Earn'!$B$5:$J$5,0)),0)</f>
        <v>0</v>
      </c>
      <c r="I245" s="116">
        <f ca="1">IFERROR('Program Qtrly'!K$275*OFFSET('Prem Earn'!$A$5,MATCH($B$241,'Prem Earn'!$A$6:$A$12,0),MATCH($A245,'Prem Earn'!$B$5:$J$5,0)),0)</f>
        <v>0</v>
      </c>
      <c r="J245" s="116">
        <f ca="1">IFERROR('Program Qtrly'!L$275*OFFSET('Prem Earn'!$A$5,MATCH($B$241,'Prem Earn'!$A$6:$A$12,0),MATCH($A245,'Prem Earn'!$B$5:$J$5,0)),0)</f>
        <v>0</v>
      </c>
      <c r="K245" s="116">
        <f ca="1">IFERROR('Program Qtrly'!M$275*OFFSET('Prem Earn'!$A$5,MATCH($B$241,'Prem Earn'!$A$6:$A$12,0),MATCH($A245,'Prem Earn'!$B$5:$J$5,0)),0)</f>
        <v>0</v>
      </c>
      <c r="L245" s="116">
        <f ca="1">IFERROR('Program Qtrly'!N$275*OFFSET('Prem Earn'!$A$5,MATCH($B$241,'Prem Earn'!$A$6:$A$12,0),MATCH($A245,'Prem Earn'!$B$5:$J$5,0)),0)</f>
        <v>0</v>
      </c>
      <c r="M245" s="116">
        <f ca="1">IFERROR('Program Qtrly'!O$275*OFFSET('Prem Earn'!$A$5,MATCH($B$241,'Prem Earn'!$A$6:$A$12,0),MATCH($A245,'Prem Earn'!$B$5:$J$5,0)),0)</f>
        <v>0</v>
      </c>
      <c r="N245" s="116">
        <f ca="1">IFERROR('Program Qtrly'!P$275*OFFSET('Prem Earn'!$A$5,MATCH($B$241,'Prem Earn'!$A$6:$A$12,0),MATCH($A245,'Prem Earn'!$B$5:$J$5,0)),0)</f>
        <v>0</v>
      </c>
      <c r="O245" s="116">
        <f ca="1">IFERROR('Program Qtrly'!Q$275*OFFSET('Prem Earn'!$A$5,MATCH($B$241,'Prem Earn'!$A$6:$A$12,0),MATCH($A245,'Prem Earn'!$B$5:$J$5,0)),0)</f>
        <v>0</v>
      </c>
      <c r="P245" s="116">
        <f ca="1">IFERROR('Program Qtrly'!R$275*OFFSET('Prem Earn'!$A$5,MATCH($B$241,'Prem Earn'!$A$6:$A$12,0),MATCH($A245,'Prem Earn'!$B$5:$J$5,0)),0)</f>
        <v>0</v>
      </c>
      <c r="Q245" s="116">
        <f ca="1">IFERROR('Program Qtrly'!S$275*OFFSET('Prem Earn'!$A$5,MATCH($B$241,'Prem Earn'!$A$6:$A$12,0),MATCH($A245,'Prem Earn'!$B$5:$J$5,0)),0)</f>
        <v>0</v>
      </c>
      <c r="R245" s="116">
        <f ca="1">IFERROR('Program Qtrly'!T$275*OFFSET('Prem Earn'!$A$5,MATCH($B$241,'Prem Earn'!$A$6:$A$12,0),MATCH($A245,'Prem Earn'!$B$5:$J$5,0)),0)</f>
        <v>0</v>
      </c>
      <c r="S245" s="116">
        <f ca="1">IFERROR('Program Qtrly'!U$275*OFFSET('Prem Earn'!$A$5,MATCH($B$241,'Prem Earn'!$A$6:$A$12,0),MATCH($A245,'Prem Earn'!$B$5:$J$5,0)),0)</f>
        <v>0</v>
      </c>
      <c r="T245" s="116">
        <f ca="1">IFERROR('Program Qtrly'!V$275*OFFSET('Prem Earn'!$A$5,MATCH($B$241,'Prem Earn'!$A$6:$A$12,0),MATCH($A245,'Prem Earn'!$B$5:$J$5,0)),0)</f>
        <v>0</v>
      </c>
      <c r="U245" s="116">
        <f ca="1">IFERROR('Program Qtrly'!W$275*OFFSET('Prem Earn'!$A$5,MATCH($B$241,'Prem Earn'!$A$6:$A$12,0),MATCH($A245,'Prem Earn'!$B$5:$J$5,0)),0)</f>
        <v>0</v>
      </c>
      <c r="W245" s="63">
        <f t="shared" si="199"/>
        <v>9</v>
      </c>
      <c r="X245" s="116">
        <f ca="1">IFERROR('Program Qtrly'!D$267*OFFSET('Prem Earn'!$A$5,MATCH($B$241,'Prem Earn'!$A$6:$A$12,0),MATCH($A245,'Prem Earn'!$B$5:$J$5,0)),0)</f>
        <v>0</v>
      </c>
      <c r="Y245" s="116">
        <f ca="1">IFERROR('Program Qtrly'!E$267*OFFSET('Prem Earn'!$A$5,MATCH($B$241,'Prem Earn'!$A$6:$A$12,0),MATCH($A245,'Prem Earn'!$B$5:$J$5,0)),0)</f>
        <v>0</v>
      </c>
      <c r="Z245" s="116">
        <f ca="1">IFERROR('Program Qtrly'!F$267*OFFSET('Prem Earn'!$A$5,MATCH($B$241,'Prem Earn'!$A$6:$A$12,0),MATCH($A245,'Prem Earn'!$B$5:$J$5,0)),0)</f>
        <v>0</v>
      </c>
      <c r="AA245" s="116">
        <f ca="1">IFERROR('Program Qtrly'!G$267*OFFSET('Prem Earn'!$A$5,MATCH($B$241,'Prem Earn'!$A$6:$A$12,0),MATCH($A245,'Prem Earn'!$B$5:$J$5,0)),0)</f>
        <v>0</v>
      </c>
      <c r="AB245" s="116">
        <f ca="1">IFERROR('Program Qtrly'!H$267*OFFSET('Prem Earn'!$A$5,MATCH($B$241,'Prem Earn'!$A$6:$A$12,0),MATCH($A245,'Prem Earn'!$B$5:$J$5,0)),0)</f>
        <v>0</v>
      </c>
      <c r="AC245" s="116">
        <f ca="1">IFERROR('Program Qtrly'!I$267*OFFSET('Prem Earn'!$A$5,MATCH($B$241,'Prem Earn'!$A$6:$A$12,0),MATCH($A245,'Prem Earn'!$B$5:$J$5,0)),0)</f>
        <v>0</v>
      </c>
      <c r="AD245" s="116">
        <f ca="1">IFERROR('Program Qtrly'!J$267*OFFSET('Prem Earn'!$A$5,MATCH($B$241,'Prem Earn'!$A$6:$A$12,0),MATCH($A245,'Prem Earn'!$B$5:$J$5,0)),0)</f>
        <v>0</v>
      </c>
      <c r="AE245" s="116">
        <f ca="1">IFERROR('Program Qtrly'!K$267*OFFSET('Prem Earn'!$A$5,MATCH($B$241,'Prem Earn'!$A$6:$A$12,0),MATCH($A245,'Prem Earn'!$B$5:$J$5,0)),0)</f>
        <v>0</v>
      </c>
      <c r="AF245" s="116">
        <f ca="1">IFERROR('Program Qtrly'!L$267*OFFSET('Prem Earn'!$A$5,MATCH($B$241,'Prem Earn'!$A$6:$A$12,0),MATCH($A245,'Prem Earn'!$B$5:$J$5,0)),0)</f>
        <v>0</v>
      </c>
      <c r="AG245" s="116">
        <f ca="1">IFERROR('Program Qtrly'!M$267*OFFSET('Prem Earn'!$A$5,MATCH($B$241,'Prem Earn'!$A$6:$A$12,0),MATCH($A245,'Prem Earn'!$B$5:$J$5,0)),0)</f>
        <v>0</v>
      </c>
      <c r="AH245" s="116">
        <f ca="1">IFERROR('Program Qtrly'!N$267*OFFSET('Prem Earn'!$A$5,MATCH($B$241,'Prem Earn'!$A$6:$A$12,0),MATCH($A245,'Prem Earn'!$B$5:$J$5,0)),0)</f>
        <v>0</v>
      </c>
      <c r="AI245" s="116">
        <f ca="1">IFERROR('Program Qtrly'!O$267*OFFSET('Prem Earn'!$A$5,MATCH($B$241,'Prem Earn'!$A$6:$A$12,0),MATCH($A245,'Prem Earn'!$B$5:$J$5,0)),0)</f>
        <v>0</v>
      </c>
      <c r="AJ245" s="116">
        <f ca="1">IFERROR('Program Qtrly'!P$267*OFFSET('Prem Earn'!$A$5,MATCH($B$241,'Prem Earn'!$A$6:$A$12,0),MATCH($A245,'Prem Earn'!$B$5:$J$5,0)),0)</f>
        <v>0</v>
      </c>
      <c r="AK245" s="116">
        <f ca="1">IFERROR('Program Qtrly'!Q$267*OFFSET('Prem Earn'!$A$5,MATCH($B$241,'Prem Earn'!$A$6:$A$12,0),MATCH($A245,'Prem Earn'!$B$5:$J$5,0)),0)</f>
        <v>0</v>
      </c>
      <c r="AL245" s="116">
        <f ca="1">IFERROR('Program Qtrly'!R$267*OFFSET('Prem Earn'!$A$5,MATCH($B$241,'Prem Earn'!$A$6:$A$12,0),MATCH($A245,'Prem Earn'!$B$5:$J$5,0)),0)</f>
        <v>0</v>
      </c>
      <c r="AM245" s="116">
        <f ca="1">IFERROR('Program Qtrly'!S$267*OFFSET('Prem Earn'!$A$5,MATCH($B$241,'Prem Earn'!$A$6:$A$12,0),MATCH($A245,'Prem Earn'!$B$5:$J$5,0)),0)</f>
        <v>0</v>
      </c>
      <c r="AN245" s="116">
        <f ca="1">IFERROR('Program Qtrly'!T$267*OFFSET('Prem Earn'!$A$5,MATCH($B$241,'Prem Earn'!$A$6:$A$12,0),MATCH($A245,'Prem Earn'!$B$5:$J$5,0)),0)</f>
        <v>0</v>
      </c>
      <c r="AO245" s="116">
        <f ca="1">IFERROR('Program Qtrly'!U$267*OFFSET('Prem Earn'!$A$5,MATCH($B$241,'Prem Earn'!$A$6:$A$12,0),MATCH($A245,'Prem Earn'!$B$5:$J$5,0)),0)</f>
        <v>0</v>
      </c>
      <c r="AP245" s="116">
        <f ca="1">IFERROR('Program Qtrly'!V$267*OFFSET('Prem Earn'!$A$5,MATCH($B$241,'Prem Earn'!$A$6:$A$12,0),MATCH($A245,'Prem Earn'!$B$5:$J$5,0)),0)</f>
        <v>0</v>
      </c>
      <c r="AQ245" s="116">
        <f ca="1">IFERROR('Program Qtrly'!W$267*OFFSET('Prem Earn'!$A$5,MATCH($B$241,'Prem Earn'!$A$6:$A$12,0),MATCH($A245,'Prem Earn'!$B$5:$J$5,0)),0)</f>
        <v>0</v>
      </c>
    </row>
    <row r="246" spans="1:43" ht="15" customHeight="1" x14ac:dyDescent="0.45">
      <c r="A246" s="63">
        <f t="shared" si="198"/>
        <v>12</v>
      </c>
      <c r="B246" s="116">
        <f ca="1">IFERROR('Program Qtrly'!D$275*OFFSET('Prem Earn'!$A$5,MATCH($B$241,'Prem Earn'!$A$6:$A$12,0),MATCH($A246,'Prem Earn'!$B$5:$J$5,0)),0)</f>
        <v>0</v>
      </c>
      <c r="C246" s="116">
        <f ca="1">IFERROR('Program Qtrly'!E$275*OFFSET('Prem Earn'!$A$5,MATCH($B$241,'Prem Earn'!$A$6:$A$12,0),MATCH($A246,'Prem Earn'!$B$5:$J$5,0)),0)</f>
        <v>0</v>
      </c>
      <c r="D246" s="116">
        <f ca="1">IFERROR('Program Qtrly'!F$275*OFFSET('Prem Earn'!$A$5,MATCH($B$241,'Prem Earn'!$A$6:$A$12,0),MATCH($A246,'Prem Earn'!$B$5:$J$5,0)),0)</f>
        <v>0</v>
      </c>
      <c r="E246" s="116">
        <f ca="1">IFERROR('Program Qtrly'!G$275*OFFSET('Prem Earn'!$A$5,MATCH($B$241,'Prem Earn'!$A$6:$A$12,0),MATCH($A246,'Prem Earn'!$B$5:$J$5,0)),0)</f>
        <v>0</v>
      </c>
      <c r="F246" s="116">
        <f ca="1">IFERROR('Program Qtrly'!H$275*OFFSET('Prem Earn'!$A$5,MATCH($B$241,'Prem Earn'!$A$6:$A$12,0),MATCH($A246,'Prem Earn'!$B$5:$J$5,0)),0)</f>
        <v>0</v>
      </c>
      <c r="G246" s="116">
        <f ca="1">IFERROR('Program Qtrly'!I$275*OFFSET('Prem Earn'!$A$5,MATCH($B$241,'Prem Earn'!$A$6:$A$12,0),MATCH($A246,'Prem Earn'!$B$5:$J$5,0)),0)</f>
        <v>0</v>
      </c>
      <c r="H246" s="116">
        <f ca="1">IFERROR('Program Qtrly'!J$275*OFFSET('Prem Earn'!$A$5,MATCH($B$241,'Prem Earn'!$A$6:$A$12,0),MATCH($A246,'Prem Earn'!$B$5:$J$5,0)),0)</f>
        <v>0</v>
      </c>
      <c r="I246" s="116">
        <f ca="1">IFERROR('Program Qtrly'!K$275*OFFSET('Prem Earn'!$A$5,MATCH($B$241,'Prem Earn'!$A$6:$A$12,0),MATCH($A246,'Prem Earn'!$B$5:$J$5,0)),0)</f>
        <v>0</v>
      </c>
      <c r="J246" s="116">
        <f ca="1">IFERROR('Program Qtrly'!L$275*OFFSET('Prem Earn'!$A$5,MATCH($B$241,'Prem Earn'!$A$6:$A$12,0),MATCH($A246,'Prem Earn'!$B$5:$J$5,0)),0)</f>
        <v>0</v>
      </c>
      <c r="K246" s="116">
        <f ca="1">IFERROR('Program Qtrly'!M$275*OFFSET('Prem Earn'!$A$5,MATCH($B$241,'Prem Earn'!$A$6:$A$12,0),MATCH($A246,'Prem Earn'!$B$5:$J$5,0)),0)</f>
        <v>0</v>
      </c>
      <c r="L246" s="116">
        <f ca="1">IFERROR('Program Qtrly'!N$275*OFFSET('Prem Earn'!$A$5,MATCH($B$241,'Prem Earn'!$A$6:$A$12,0),MATCH($A246,'Prem Earn'!$B$5:$J$5,0)),0)</f>
        <v>0</v>
      </c>
      <c r="M246" s="116">
        <f ca="1">IFERROR('Program Qtrly'!O$275*OFFSET('Prem Earn'!$A$5,MATCH($B$241,'Prem Earn'!$A$6:$A$12,0),MATCH($A246,'Prem Earn'!$B$5:$J$5,0)),0)</f>
        <v>0</v>
      </c>
      <c r="N246" s="116">
        <f ca="1">IFERROR('Program Qtrly'!P$275*OFFSET('Prem Earn'!$A$5,MATCH($B$241,'Prem Earn'!$A$6:$A$12,0),MATCH($A246,'Prem Earn'!$B$5:$J$5,0)),0)</f>
        <v>0</v>
      </c>
      <c r="O246" s="116">
        <f ca="1">IFERROR('Program Qtrly'!Q$275*OFFSET('Prem Earn'!$A$5,MATCH($B$241,'Prem Earn'!$A$6:$A$12,0),MATCH($A246,'Prem Earn'!$B$5:$J$5,0)),0)</f>
        <v>0</v>
      </c>
      <c r="P246" s="116">
        <f ca="1">IFERROR('Program Qtrly'!R$275*OFFSET('Prem Earn'!$A$5,MATCH($B$241,'Prem Earn'!$A$6:$A$12,0),MATCH($A246,'Prem Earn'!$B$5:$J$5,0)),0)</f>
        <v>0</v>
      </c>
      <c r="Q246" s="116">
        <f ca="1">IFERROR('Program Qtrly'!S$275*OFFSET('Prem Earn'!$A$5,MATCH($B$241,'Prem Earn'!$A$6:$A$12,0),MATCH($A246,'Prem Earn'!$B$5:$J$5,0)),0)</f>
        <v>0</v>
      </c>
      <c r="R246" s="116">
        <f ca="1">IFERROR('Program Qtrly'!T$275*OFFSET('Prem Earn'!$A$5,MATCH($B$241,'Prem Earn'!$A$6:$A$12,0),MATCH($A246,'Prem Earn'!$B$5:$J$5,0)),0)</f>
        <v>0</v>
      </c>
      <c r="S246" s="116">
        <f ca="1">IFERROR('Program Qtrly'!U$275*OFFSET('Prem Earn'!$A$5,MATCH($B$241,'Prem Earn'!$A$6:$A$12,0),MATCH($A246,'Prem Earn'!$B$5:$J$5,0)),0)</f>
        <v>0</v>
      </c>
      <c r="T246" s="116">
        <f ca="1">IFERROR('Program Qtrly'!V$275*OFFSET('Prem Earn'!$A$5,MATCH($B$241,'Prem Earn'!$A$6:$A$12,0),MATCH($A246,'Prem Earn'!$B$5:$J$5,0)),0)</f>
        <v>0</v>
      </c>
      <c r="U246" s="116">
        <f ca="1">IFERROR('Program Qtrly'!W$275*OFFSET('Prem Earn'!$A$5,MATCH($B$241,'Prem Earn'!$A$6:$A$12,0),MATCH($A246,'Prem Earn'!$B$5:$J$5,0)),0)</f>
        <v>0</v>
      </c>
      <c r="W246" s="63">
        <f t="shared" si="199"/>
        <v>12</v>
      </c>
      <c r="X246" s="116">
        <f ca="1">IFERROR('Program Qtrly'!D$267*OFFSET('Prem Earn'!$A$5,MATCH($B$241,'Prem Earn'!$A$6:$A$12,0),MATCH($A246,'Prem Earn'!$B$5:$J$5,0)),0)</f>
        <v>0</v>
      </c>
      <c r="Y246" s="116">
        <f ca="1">IFERROR('Program Qtrly'!E$267*OFFSET('Prem Earn'!$A$5,MATCH($B$241,'Prem Earn'!$A$6:$A$12,0),MATCH($A246,'Prem Earn'!$B$5:$J$5,0)),0)</f>
        <v>0</v>
      </c>
      <c r="Z246" s="116">
        <f ca="1">IFERROR('Program Qtrly'!F$267*OFFSET('Prem Earn'!$A$5,MATCH($B$241,'Prem Earn'!$A$6:$A$12,0),MATCH($A246,'Prem Earn'!$B$5:$J$5,0)),0)</f>
        <v>0</v>
      </c>
      <c r="AA246" s="116">
        <f ca="1">IFERROR('Program Qtrly'!G$267*OFFSET('Prem Earn'!$A$5,MATCH($B$241,'Prem Earn'!$A$6:$A$12,0),MATCH($A246,'Prem Earn'!$B$5:$J$5,0)),0)</f>
        <v>0</v>
      </c>
      <c r="AB246" s="116">
        <f ca="1">IFERROR('Program Qtrly'!H$267*OFFSET('Prem Earn'!$A$5,MATCH($B$241,'Prem Earn'!$A$6:$A$12,0),MATCH($A246,'Prem Earn'!$B$5:$J$5,0)),0)</f>
        <v>0</v>
      </c>
      <c r="AC246" s="116">
        <f ca="1">IFERROR('Program Qtrly'!I$267*OFFSET('Prem Earn'!$A$5,MATCH($B$241,'Prem Earn'!$A$6:$A$12,0),MATCH($A246,'Prem Earn'!$B$5:$J$5,0)),0)</f>
        <v>0</v>
      </c>
      <c r="AD246" s="116">
        <f ca="1">IFERROR('Program Qtrly'!J$267*OFFSET('Prem Earn'!$A$5,MATCH($B$241,'Prem Earn'!$A$6:$A$12,0),MATCH($A246,'Prem Earn'!$B$5:$J$5,0)),0)</f>
        <v>0</v>
      </c>
      <c r="AE246" s="116">
        <f ca="1">IFERROR('Program Qtrly'!K$267*OFFSET('Prem Earn'!$A$5,MATCH($B$241,'Prem Earn'!$A$6:$A$12,0),MATCH($A246,'Prem Earn'!$B$5:$J$5,0)),0)</f>
        <v>0</v>
      </c>
      <c r="AF246" s="116">
        <f ca="1">IFERROR('Program Qtrly'!L$267*OFFSET('Prem Earn'!$A$5,MATCH($B$241,'Prem Earn'!$A$6:$A$12,0),MATCH($A246,'Prem Earn'!$B$5:$J$5,0)),0)</f>
        <v>0</v>
      </c>
      <c r="AG246" s="116">
        <f ca="1">IFERROR('Program Qtrly'!M$267*OFFSET('Prem Earn'!$A$5,MATCH($B$241,'Prem Earn'!$A$6:$A$12,0),MATCH($A246,'Prem Earn'!$B$5:$J$5,0)),0)</f>
        <v>0</v>
      </c>
      <c r="AH246" s="116">
        <f ca="1">IFERROR('Program Qtrly'!N$267*OFFSET('Prem Earn'!$A$5,MATCH($B$241,'Prem Earn'!$A$6:$A$12,0),MATCH($A246,'Prem Earn'!$B$5:$J$5,0)),0)</f>
        <v>0</v>
      </c>
      <c r="AI246" s="116">
        <f ca="1">IFERROR('Program Qtrly'!O$267*OFFSET('Prem Earn'!$A$5,MATCH($B$241,'Prem Earn'!$A$6:$A$12,0),MATCH($A246,'Prem Earn'!$B$5:$J$5,0)),0)</f>
        <v>0</v>
      </c>
      <c r="AJ246" s="116">
        <f ca="1">IFERROR('Program Qtrly'!P$267*OFFSET('Prem Earn'!$A$5,MATCH($B$241,'Prem Earn'!$A$6:$A$12,0),MATCH($A246,'Prem Earn'!$B$5:$J$5,0)),0)</f>
        <v>0</v>
      </c>
      <c r="AK246" s="116">
        <f ca="1">IFERROR('Program Qtrly'!Q$267*OFFSET('Prem Earn'!$A$5,MATCH($B$241,'Prem Earn'!$A$6:$A$12,0),MATCH($A246,'Prem Earn'!$B$5:$J$5,0)),0)</f>
        <v>0</v>
      </c>
      <c r="AL246" s="116">
        <f ca="1">IFERROR('Program Qtrly'!R$267*OFFSET('Prem Earn'!$A$5,MATCH($B$241,'Prem Earn'!$A$6:$A$12,0),MATCH($A246,'Prem Earn'!$B$5:$J$5,0)),0)</f>
        <v>0</v>
      </c>
      <c r="AM246" s="116">
        <f ca="1">IFERROR('Program Qtrly'!S$267*OFFSET('Prem Earn'!$A$5,MATCH($B$241,'Prem Earn'!$A$6:$A$12,0),MATCH($A246,'Prem Earn'!$B$5:$J$5,0)),0)</f>
        <v>0</v>
      </c>
      <c r="AN246" s="116">
        <f ca="1">IFERROR('Program Qtrly'!T$267*OFFSET('Prem Earn'!$A$5,MATCH($B$241,'Prem Earn'!$A$6:$A$12,0),MATCH($A246,'Prem Earn'!$B$5:$J$5,0)),0)</f>
        <v>0</v>
      </c>
      <c r="AO246" s="116">
        <f ca="1">IFERROR('Program Qtrly'!U$267*OFFSET('Prem Earn'!$A$5,MATCH($B$241,'Prem Earn'!$A$6:$A$12,0),MATCH($A246,'Prem Earn'!$B$5:$J$5,0)),0)</f>
        <v>0</v>
      </c>
      <c r="AP246" s="116">
        <f ca="1">IFERROR('Program Qtrly'!V$267*OFFSET('Prem Earn'!$A$5,MATCH($B$241,'Prem Earn'!$A$6:$A$12,0),MATCH($A246,'Prem Earn'!$B$5:$J$5,0)),0)</f>
        <v>0</v>
      </c>
      <c r="AQ246" s="116">
        <f ca="1">IFERROR('Program Qtrly'!W$267*OFFSET('Prem Earn'!$A$5,MATCH($B$241,'Prem Earn'!$A$6:$A$12,0),MATCH($A246,'Prem Earn'!$B$5:$J$5,0)),0)</f>
        <v>0</v>
      </c>
    </row>
    <row r="247" spans="1:43" ht="15" customHeight="1" x14ac:dyDescent="0.45">
      <c r="A247" s="63">
        <f t="shared" si="198"/>
        <v>15</v>
      </c>
      <c r="B247" s="116">
        <f ca="1">IFERROR('Program Qtrly'!D$275*OFFSET('Prem Earn'!$A$5,MATCH($B$241,'Prem Earn'!$A$6:$A$12,0),MATCH($A247,'Prem Earn'!$B$5:$J$5,0)),0)</f>
        <v>0</v>
      </c>
      <c r="C247" s="116">
        <f ca="1">IFERROR('Program Qtrly'!E$275*OFFSET('Prem Earn'!$A$5,MATCH($B$241,'Prem Earn'!$A$6:$A$12,0),MATCH($A247,'Prem Earn'!$B$5:$J$5,0)),0)</f>
        <v>0</v>
      </c>
      <c r="D247" s="116">
        <f ca="1">IFERROR('Program Qtrly'!F$275*OFFSET('Prem Earn'!$A$5,MATCH($B$241,'Prem Earn'!$A$6:$A$12,0),MATCH($A247,'Prem Earn'!$B$5:$J$5,0)),0)</f>
        <v>0</v>
      </c>
      <c r="E247" s="116">
        <f ca="1">IFERROR('Program Qtrly'!G$275*OFFSET('Prem Earn'!$A$5,MATCH($B$241,'Prem Earn'!$A$6:$A$12,0),MATCH($A247,'Prem Earn'!$B$5:$J$5,0)),0)</f>
        <v>0</v>
      </c>
      <c r="F247" s="116">
        <f ca="1">IFERROR('Program Qtrly'!H$275*OFFSET('Prem Earn'!$A$5,MATCH($B$241,'Prem Earn'!$A$6:$A$12,0),MATCH($A247,'Prem Earn'!$B$5:$J$5,0)),0)</f>
        <v>0</v>
      </c>
      <c r="G247" s="116">
        <f ca="1">IFERROR('Program Qtrly'!I$275*OFFSET('Prem Earn'!$A$5,MATCH($B$241,'Prem Earn'!$A$6:$A$12,0),MATCH($A247,'Prem Earn'!$B$5:$J$5,0)),0)</f>
        <v>0</v>
      </c>
      <c r="H247" s="116">
        <f ca="1">IFERROR('Program Qtrly'!J$275*OFFSET('Prem Earn'!$A$5,MATCH($B$241,'Prem Earn'!$A$6:$A$12,0),MATCH($A247,'Prem Earn'!$B$5:$J$5,0)),0)</f>
        <v>0</v>
      </c>
      <c r="I247" s="116">
        <f ca="1">IFERROR('Program Qtrly'!K$275*OFFSET('Prem Earn'!$A$5,MATCH($B$241,'Prem Earn'!$A$6:$A$12,0),MATCH($A247,'Prem Earn'!$B$5:$J$5,0)),0)</f>
        <v>0</v>
      </c>
      <c r="J247" s="116">
        <f ca="1">IFERROR('Program Qtrly'!L$275*OFFSET('Prem Earn'!$A$5,MATCH($B$241,'Prem Earn'!$A$6:$A$12,0),MATCH($A247,'Prem Earn'!$B$5:$J$5,0)),0)</f>
        <v>0</v>
      </c>
      <c r="K247" s="116">
        <f ca="1">IFERROR('Program Qtrly'!M$275*OFFSET('Prem Earn'!$A$5,MATCH($B$241,'Prem Earn'!$A$6:$A$12,0),MATCH($A247,'Prem Earn'!$B$5:$J$5,0)),0)</f>
        <v>0</v>
      </c>
      <c r="L247" s="116">
        <f ca="1">IFERROR('Program Qtrly'!N$275*OFFSET('Prem Earn'!$A$5,MATCH($B$241,'Prem Earn'!$A$6:$A$12,0),MATCH($A247,'Prem Earn'!$B$5:$J$5,0)),0)</f>
        <v>0</v>
      </c>
      <c r="M247" s="116">
        <f ca="1">IFERROR('Program Qtrly'!O$275*OFFSET('Prem Earn'!$A$5,MATCH($B$241,'Prem Earn'!$A$6:$A$12,0),MATCH($A247,'Prem Earn'!$B$5:$J$5,0)),0)</f>
        <v>0</v>
      </c>
      <c r="N247" s="116">
        <f ca="1">IFERROR('Program Qtrly'!P$275*OFFSET('Prem Earn'!$A$5,MATCH($B$241,'Prem Earn'!$A$6:$A$12,0),MATCH($A247,'Prem Earn'!$B$5:$J$5,0)),0)</f>
        <v>0</v>
      </c>
      <c r="O247" s="116">
        <f ca="1">IFERROR('Program Qtrly'!Q$275*OFFSET('Prem Earn'!$A$5,MATCH($B$241,'Prem Earn'!$A$6:$A$12,0),MATCH($A247,'Prem Earn'!$B$5:$J$5,0)),0)</f>
        <v>0</v>
      </c>
      <c r="P247" s="116">
        <f ca="1">IFERROR('Program Qtrly'!R$275*OFFSET('Prem Earn'!$A$5,MATCH($B$241,'Prem Earn'!$A$6:$A$12,0),MATCH($A247,'Prem Earn'!$B$5:$J$5,0)),0)</f>
        <v>0</v>
      </c>
      <c r="Q247" s="116">
        <f ca="1">IFERROR('Program Qtrly'!S$275*OFFSET('Prem Earn'!$A$5,MATCH($B$241,'Prem Earn'!$A$6:$A$12,0),MATCH($A247,'Prem Earn'!$B$5:$J$5,0)),0)</f>
        <v>0</v>
      </c>
      <c r="R247" s="116">
        <f ca="1">IFERROR('Program Qtrly'!T$275*OFFSET('Prem Earn'!$A$5,MATCH($B$241,'Prem Earn'!$A$6:$A$12,0),MATCH($A247,'Prem Earn'!$B$5:$J$5,0)),0)</f>
        <v>0</v>
      </c>
      <c r="S247" s="116">
        <f ca="1">IFERROR('Program Qtrly'!U$275*OFFSET('Prem Earn'!$A$5,MATCH($B$241,'Prem Earn'!$A$6:$A$12,0),MATCH($A247,'Prem Earn'!$B$5:$J$5,0)),0)</f>
        <v>0</v>
      </c>
      <c r="T247" s="116">
        <f ca="1">IFERROR('Program Qtrly'!V$275*OFFSET('Prem Earn'!$A$5,MATCH($B$241,'Prem Earn'!$A$6:$A$12,0),MATCH($A247,'Prem Earn'!$B$5:$J$5,0)),0)</f>
        <v>0</v>
      </c>
      <c r="U247" s="116">
        <f ca="1">IFERROR('Program Qtrly'!W$275*OFFSET('Prem Earn'!$A$5,MATCH($B$241,'Prem Earn'!$A$6:$A$12,0),MATCH($A247,'Prem Earn'!$B$5:$J$5,0)),0)</f>
        <v>0</v>
      </c>
      <c r="W247" s="63">
        <f t="shared" si="199"/>
        <v>15</v>
      </c>
      <c r="X247" s="116">
        <f ca="1">IFERROR('Program Qtrly'!D$267*OFFSET('Prem Earn'!$A$5,MATCH($B$241,'Prem Earn'!$A$6:$A$12,0),MATCH($A247,'Prem Earn'!$B$5:$J$5,0)),0)</f>
        <v>0</v>
      </c>
      <c r="Y247" s="116">
        <f ca="1">IFERROR('Program Qtrly'!E$267*OFFSET('Prem Earn'!$A$5,MATCH($B$241,'Prem Earn'!$A$6:$A$12,0),MATCH($A247,'Prem Earn'!$B$5:$J$5,0)),0)</f>
        <v>0</v>
      </c>
      <c r="Z247" s="116">
        <f ca="1">IFERROR('Program Qtrly'!F$267*OFFSET('Prem Earn'!$A$5,MATCH($B$241,'Prem Earn'!$A$6:$A$12,0),MATCH($A247,'Prem Earn'!$B$5:$J$5,0)),0)</f>
        <v>0</v>
      </c>
      <c r="AA247" s="116">
        <f ca="1">IFERROR('Program Qtrly'!G$267*OFFSET('Prem Earn'!$A$5,MATCH($B$241,'Prem Earn'!$A$6:$A$12,0),MATCH($A247,'Prem Earn'!$B$5:$J$5,0)),0)</f>
        <v>0</v>
      </c>
      <c r="AB247" s="116">
        <f ca="1">IFERROR('Program Qtrly'!H$267*OFFSET('Prem Earn'!$A$5,MATCH($B$241,'Prem Earn'!$A$6:$A$12,0),MATCH($A247,'Prem Earn'!$B$5:$J$5,0)),0)</f>
        <v>0</v>
      </c>
      <c r="AC247" s="116">
        <f ca="1">IFERROR('Program Qtrly'!I$267*OFFSET('Prem Earn'!$A$5,MATCH($B$241,'Prem Earn'!$A$6:$A$12,0),MATCH($A247,'Prem Earn'!$B$5:$J$5,0)),0)</f>
        <v>0</v>
      </c>
      <c r="AD247" s="116">
        <f ca="1">IFERROR('Program Qtrly'!J$267*OFFSET('Prem Earn'!$A$5,MATCH($B$241,'Prem Earn'!$A$6:$A$12,0),MATCH($A247,'Prem Earn'!$B$5:$J$5,0)),0)</f>
        <v>0</v>
      </c>
      <c r="AE247" s="116">
        <f ca="1">IFERROR('Program Qtrly'!K$267*OFFSET('Prem Earn'!$A$5,MATCH($B$241,'Prem Earn'!$A$6:$A$12,0),MATCH($A247,'Prem Earn'!$B$5:$J$5,0)),0)</f>
        <v>0</v>
      </c>
      <c r="AF247" s="116">
        <f ca="1">IFERROR('Program Qtrly'!L$267*OFFSET('Prem Earn'!$A$5,MATCH($B$241,'Prem Earn'!$A$6:$A$12,0),MATCH($A247,'Prem Earn'!$B$5:$J$5,0)),0)</f>
        <v>0</v>
      </c>
      <c r="AG247" s="116">
        <f ca="1">IFERROR('Program Qtrly'!M$267*OFFSET('Prem Earn'!$A$5,MATCH($B$241,'Prem Earn'!$A$6:$A$12,0),MATCH($A247,'Prem Earn'!$B$5:$J$5,0)),0)</f>
        <v>0</v>
      </c>
      <c r="AH247" s="116">
        <f ca="1">IFERROR('Program Qtrly'!N$267*OFFSET('Prem Earn'!$A$5,MATCH($B$241,'Prem Earn'!$A$6:$A$12,0),MATCH($A247,'Prem Earn'!$B$5:$J$5,0)),0)</f>
        <v>0</v>
      </c>
      <c r="AI247" s="116">
        <f ca="1">IFERROR('Program Qtrly'!O$267*OFFSET('Prem Earn'!$A$5,MATCH($B$241,'Prem Earn'!$A$6:$A$12,0),MATCH($A247,'Prem Earn'!$B$5:$J$5,0)),0)</f>
        <v>0</v>
      </c>
      <c r="AJ247" s="116">
        <f ca="1">IFERROR('Program Qtrly'!P$267*OFFSET('Prem Earn'!$A$5,MATCH($B$241,'Prem Earn'!$A$6:$A$12,0),MATCH($A247,'Prem Earn'!$B$5:$J$5,0)),0)</f>
        <v>0</v>
      </c>
      <c r="AK247" s="116">
        <f ca="1">IFERROR('Program Qtrly'!Q$267*OFFSET('Prem Earn'!$A$5,MATCH($B$241,'Prem Earn'!$A$6:$A$12,0),MATCH($A247,'Prem Earn'!$B$5:$J$5,0)),0)</f>
        <v>0</v>
      </c>
      <c r="AL247" s="116">
        <f ca="1">IFERROR('Program Qtrly'!R$267*OFFSET('Prem Earn'!$A$5,MATCH($B$241,'Prem Earn'!$A$6:$A$12,0),MATCH($A247,'Prem Earn'!$B$5:$J$5,0)),0)</f>
        <v>0</v>
      </c>
      <c r="AM247" s="116">
        <f ca="1">IFERROR('Program Qtrly'!S$267*OFFSET('Prem Earn'!$A$5,MATCH($B$241,'Prem Earn'!$A$6:$A$12,0),MATCH($A247,'Prem Earn'!$B$5:$J$5,0)),0)</f>
        <v>0</v>
      </c>
      <c r="AN247" s="116">
        <f ca="1">IFERROR('Program Qtrly'!T$267*OFFSET('Prem Earn'!$A$5,MATCH($B$241,'Prem Earn'!$A$6:$A$12,0),MATCH($A247,'Prem Earn'!$B$5:$J$5,0)),0)</f>
        <v>0</v>
      </c>
      <c r="AO247" s="116">
        <f ca="1">IFERROR('Program Qtrly'!U$267*OFFSET('Prem Earn'!$A$5,MATCH($B$241,'Prem Earn'!$A$6:$A$12,0),MATCH($A247,'Prem Earn'!$B$5:$J$5,0)),0)</f>
        <v>0</v>
      </c>
      <c r="AP247" s="116">
        <f ca="1">IFERROR('Program Qtrly'!V$267*OFFSET('Prem Earn'!$A$5,MATCH($B$241,'Prem Earn'!$A$6:$A$12,0),MATCH($A247,'Prem Earn'!$B$5:$J$5,0)),0)</f>
        <v>0</v>
      </c>
      <c r="AQ247" s="116">
        <f ca="1">IFERROR('Program Qtrly'!W$267*OFFSET('Prem Earn'!$A$5,MATCH($B$241,'Prem Earn'!$A$6:$A$12,0),MATCH($A247,'Prem Earn'!$B$5:$J$5,0)),0)</f>
        <v>0</v>
      </c>
    </row>
    <row r="248" spans="1:43" ht="15" customHeight="1" x14ac:dyDescent="0.45">
      <c r="A248" s="63">
        <f t="shared" si="198"/>
        <v>18</v>
      </c>
      <c r="B248" s="116">
        <f ca="1">IFERROR('Program Qtrly'!D$275*OFFSET('Prem Earn'!$A$5,MATCH($B$241,'Prem Earn'!$A$6:$A$12,0),MATCH($A248,'Prem Earn'!$B$5:$J$5,0)),0)</f>
        <v>0</v>
      </c>
      <c r="C248" s="116">
        <f ca="1">IFERROR('Program Qtrly'!E$275*OFFSET('Prem Earn'!$A$5,MATCH($B$241,'Prem Earn'!$A$6:$A$12,0),MATCH($A248,'Prem Earn'!$B$5:$J$5,0)),0)</f>
        <v>0</v>
      </c>
      <c r="D248" s="116">
        <f ca="1">IFERROR('Program Qtrly'!F$275*OFFSET('Prem Earn'!$A$5,MATCH($B$241,'Prem Earn'!$A$6:$A$12,0),MATCH($A248,'Prem Earn'!$B$5:$J$5,0)),0)</f>
        <v>0</v>
      </c>
      <c r="E248" s="116">
        <f ca="1">IFERROR('Program Qtrly'!G$275*OFFSET('Prem Earn'!$A$5,MATCH($B$241,'Prem Earn'!$A$6:$A$12,0),MATCH($A248,'Prem Earn'!$B$5:$J$5,0)),0)</f>
        <v>0</v>
      </c>
      <c r="F248" s="116">
        <f ca="1">IFERROR('Program Qtrly'!H$275*OFFSET('Prem Earn'!$A$5,MATCH($B$241,'Prem Earn'!$A$6:$A$12,0),MATCH($A248,'Prem Earn'!$B$5:$J$5,0)),0)</f>
        <v>0</v>
      </c>
      <c r="G248" s="116">
        <f ca="1">IFERROR('Program Qtrly'!I$275*OFFSET('Prem Earn'!$A$5,MATCH($B$241,'Prem Earn'!$A$6:$A$12,0),MATCH($A248,'Prem Earn'!$B$5:$J$5,0)),0)</f>
        <v>0</v>
      </c>
      <c r="H248" s="116">
        <f ca="1">IFERROR('Program Qtrly'!J$275*OFFSET('Prem Earn'!$A$5,MATCH($B$241,'Prem Earn'!$A$6:$A$12,0),MATCH($A248,'Prem Earn'!$B$5:$J$5,0)),0)</f>
        <v>0</v>
      </c>
      <c r="I248" s="116">
        <f ca="1">IFERROR('Program Qtrly'!K$275*OFFSET('Prem Earn'!$A$5,MATCH($B$241,'Prem Earn'!$A$6:$A$12,0),MATCH($A248,'Prem Earn'!$B$5:$J$5,0)),0)</f>
        <v>0</v>
      </c>
      <c r="J248" s="116">
        <f ca="1">IFERROR('Program Qtrly'!L$275*OFFSET('Prem Earn'!$A$5,MATCH($B$241,'Prem Earn'!$A$6:$A$12,0),MATCH($A248,'Prem Earn'!$B$5:$J$5,0)),0)</f>
        <v>0</v>
      </c>
      <c r="K248" s="116">
        <f ca="1">IFERROR('Program Qtrly'!M$275*OFFSET('Prem Earn'!$A$5,MATCH($B$241,'Prem Earn'!$A$6:$A$12,0),MATCH($A248,'Prem Earn'!$B$5:$J$5,0)),0)</f>
        <v>0</v>
      </c>
      <c r="L248" s="116">
        <f ca="1">IFERROR('Program Qtrly'!N$275*OFFSET('Prem Earn'!$A$5,MATCH($B$241,'Prem Earn'!$A$6:$A$12,0),MATCH($A248,'Prem Earn'!$B$5:$J$5,0)),0)</f>
        <v>0</v>
      </c>
      <c r="M248" s="116">
        <f ca="1">IFERROR('Program Qtrly'!O$275*OFFSET('Prem Earn'!$A$5,MATCH($B$241,'Prem Earn'!$A$6:$A$12,0),MATCH($A248,'Prem Earn'!$B$5:$J$5,0)),0)</f>
        <v>0</v>
      </c>
      <c r="N248" s="116">
        <f ca="1">IFERROR('Program Qtrly'!P$275*OFFSET('Prem Earn'!$A$5,MATCH($B$241,'Prem Earn'!$A$6:$A$12,0),MATCH($A248,'Prem Earn'!$B$5:$J$5,0)),0)</f>
        <v>0</v>
      </c>
      <c r="O248" s="116">
        <f ca="1">IFERROR('Program Qtrly'!Q$275*OFFSET('Prem Earn'!$A$5,MATCH($B$241,'Prem Earn'!$A$6:$A$12,0),MATCH($A248,'Prem Earn'!$B$5:$J$5,0)),0)</f>
        <v>0</v>
      </c>
      <c r="P248" s="116">
        <f ca="1">IFERROR('Program Qtrly'!R$275*OFFSET('Prem Earn'!$A$5,MATCH($B$241,'Prem Earn'!$A$6:$A$12,0),MATCH($A248,'Prem Earn'!$B$5:$J$5,0)),0)</f>
        <v>0</v>
      </c>
      <c r="Q248" s="116">
        <f ca="1">IFERROR('Program Qtrly'!S$275*OFFSET('Prem Earn'!$A$5,MATCH($B$241,'Prem Earn'!$A$6:$A$12,0),MATCH($A248,'Prem Earn'!$B$5:$J$5,0)),0)</f>
        <v>0</v>
      </c>
      <c r="R248" s="116">
        <f ca="1">IFERROR('Program Qtrly'!T$275*OFFSET('Prem Earn'!$A$5,MATCH($B$241,'Prem Earn'!$A$6:$A$12,0),MATCH($A248,'Prem Earn'!$B$5:$J$5,0)),0)</f>
        <v>0</v>
      </c>
      <c r="S248" s="116">
        <f ca="1">IFERROR('Program Qtrly'!U$275*OFFSET('Prem Earn'!$A$5,MATCH($B$241,'Prem Earn'!$A$6:$A$12,0),MATCH($A248,'Prem Earn'!$B$5:$J$5,0)),0)</f>
        <v>0</v>
      </c>
      <c r="T248" s="116">
        <f ca="1">IFERROR('Program Qtrly'!V$275*OFFSET('Prem Earn'!$A$5,MATCH($B$241,'Prem Earn'!$A$6:$A$12,0),MATCH($A248,'Prem Earn'!$B$5:$J$5,0)),0)</f>
        <v>0</v>
      </c>
      <c r="U248" s="116">
        <f ca="1">IFERROR('Program Qtrly'!W$275*OFFSET('Prem Earn'!$A$5,MATCH($B$241,'Prem Earn'!$A$6:$A$12,0),MATCH($A248,'Prem Earn'!$B$5:$J$5,0)),0)</f>
        <v>0</v>
      </c>
      <c r="W248" s="63">
        <f t="shared" si="199"/>
        <v>18</v>
      </c>
      <c r="X248" s="116">
        <f ca="1">IFERROR('Program Qtrly'!D$267*OFFSET('Prem Earn'!$A$5,MATCH($B$241,'Prem Earn'!$A$6:$A$12,0),MATCH($A248,'Prem Earn'!$B$5:$J$5,0)),0)</f>
        <v>0</v>
      </c>
      <c r="Y248" s="116">
        <f ca="1">IFERROR('Program Qtrly'!E$267*OFFSET('Prem Earn'!$A$5,MATCH($B$241,'Prem Earn'!$A$6:$A$12,0),MATCH($A248,'Prem Earn'!$B$5:$J$5,0)),0)</f>
        <v>0</v>
      </c>
      <c r="Z248" s="116">
        <f ca="1">IFERROR('Program Qtrly'!F$267*OFFSET('Prem Earn'!$A$5,MATCH($B$241,'Prem Earn'!$A$6:$A$12,0),MATCH($A248,'Prem Earn'!$B$5:$J$5,0)),0)</f>
        <v>0</v>
      </c>
      <c r="AA248" s="116">
        <f ca="1">IFERROR('Program Qtrly'!G$267*OFFSET('Prem Earn'!$A$5,MATCH($B$241,'Prem Earn'!$A$6:$A$12,0),MATCH($A248,'Prem Earn'!$B$5:$J$5,0)),0)</f>
        <v>0</v>
      </c>
      <c r="AB248" s="116">
        <f ca="1">IFERROR('Program Qtrly'!H$267*OFFSET('Prem Earn'!$A$5,MATCH($B$241,'Prem Earn'!$A$6:$A$12,0),MATCH($A248,'Prem Earn'!$B$5:$J$5,0)),0)</f>
        <v>0</v>
      </c>
      <c r="AC248" s="116">
        <f ca="1">IFERROR('Program Qtrly'!I$267*OFFSET('Prem Earn'!$A$5,MATCH($B$241,'Prem Earn'!$A$6:$A$12,0),MATCH($A248,'Prem Earn'!$B$5:$J$5,0)),0)</f>
        <v>0</v>
      </c>
      <c r="AD248" s="116">
        <f ca="1">IFERROR('Program Qtrly'!J$267*OFFSET('Prem Earn'!$A$5,MATCH($B$241,'Prem Earn'!$A$6:$A$12,0),MATCH($A248,'Prem Earn'!$B$5:$J$5,0)),0)</f>
        <v>0</v>
      </c>
      <c r="AE248" s="116">
        <f ca="1">IFERROR('Program Qtrly'!K$267*OFFSET('Prem Earn'!$A$5,MATCH($B$241,'Prem Earn'!$A$6:$A$12,0),MATCH($A248,'Prem Earn'!$B$5:$J$5,0)),0)</f>
        <v>0</v>
      </c>
      <c r="AF248" s="116">
        <f ca="1">IFERROR('Program Qtrly'!L$267*OFFSET('Prem Earn'!$A$5,MATCH($B$241,'Prem Earn'!$A$6:$A$12,0),MATCH($A248,'Prem Earn'!$B$5:$J$5,0)),0)</f>
        <v>0</v>
      </c>
      <c r="AG248" s="116">
        <f ca="1">IFERROR('Program Qtrly'!M$267*OFFSET('Prem Earn'!$A$5,MATCH($B$241,'Prem Earn'!$A$6:$A$12,0),MATCH($A248,'Prem Earn'!$B$5:$J$5,0)),0)</f>
        <v>0</v>
      </c>
      <c r="AH248" s="116">
        <f ca="1">IFERROR('Program Qtrly'!N$267*OFFSET('Prem Earn'!$A$5,MATCH($B$241,'Prem Earn'!$A$6:$A$12,0),MATCH($A248,'Prem Earn'!$B$5:$J$5,0)),0)</f>
        <v>0</v>
      </c>
      <c r="AI248" s="116">
        <f ca="1">IFERROR('Program Qtrly'!O$267*OFFSET('Prem Earn'!$A$5,MATCH($B$241,'Prem Earn'!$A$6:$A$12,0),MATCH($A248,'Prem Earn'!$B$5:$J$5,0)),0)</f>
        <v>0</v>
      </c>
      <c r="AJ248" s="116">
        <f ca="1">IFERROR('Program Qtrly'!P$267*OFFSET('Prem Earn'!$A$5,MATCH($B$241,'Prem Earn'!$A$6:$A$12,0),MATCH($A248,'Prem Earn'!$B$5:$J$5,0)),0)</f>
        <v>0</v>
      </c>
      <c r="AK248" s="116">
        <f ca="1">IFERROR('Program Qtrly'!Q$267*OFFSET('Prem Earn'!$A$5,MATCH($B$241,'Prem Earn'!$A$6:$A$12,0),MATCH($A248,'Prem Earn'!$B$5:$J$5,0)),0)</f>
        <v>0</v>
      </c>
      <c r="AL248" s="116">
        <f ca="1">IFERROR('Program Qtrly'!R$267*OFFSET('Prem Earn'!$A$5,MATCH($B$241,'Prem Earn'!$A$6:$A$12,0),MATCH($A248,'Prem Earn'!$B$5:$J$5,0)),0)</f>
        <v>0</v>
      </c>
      <c r="AM248" s="116">
        <f ca="1">IFERROR('Program Qtrly'!S$267*OFFSET('Prem Earn'!$A$5,MATCH($B$241,'Prem Earn'!$A$6:$A$12,0),MATCH($A248,'Prem Earn'!$B$5:$J$5,0)),0)</f>
        <v>0</v>
      </c>
      <c r="AN248" s="116">
        <f ca="1">IFERROR('Program Qtrly'!T$267*OFFSET('Prem Earn'!$A$5,MATCH($B$241,'Prem Earn'!$A$6:$A$12,0),MATCH($A248,'Prem Earn'!$B$5:$J$5,0)),0)</f>
        <v>0</v>
      </c>
      <c r="AO248" s="116">
        <f ca="1">IFERROR('Program Qtrly'!U$267*OFFSET('Prem Earn'!$A$5,MATCH($B$241,'Prem Earn'!$A$6:$A$12,0),MATCH($A248,'Prem Earn'!$B$5:$J$5,0)),0)</f>
        <v>0</v>
      </c>
      <c r="AP248" s="116">
        <f ca="1">IFERROR('Program Qtrly'!V$267*OFFSET('Prem Earn'!$A$5,MATCH($B$241,'Prem Earn'!$A$6:$A$12,0),MATCH($A248,'Prem Earn'!$B$5:$J$5,0)),0)</f>
        <v>0</v>
      </c>
      <c r="AQ248" s="116">
        <f ca="1">IFERROR('Program Qtrly'!W$267*OFFSET('Prem Earn'!$A$5,MATCH($B$241,'Prem Earn'!$A$6:$A$12,0),MATCH($A248,'Prem Earn'!$B$5:$J$5,0)),0)</f>
        <v>0</v>
      </c>
    </row>
    <row r="249" spans="1:43" ht="15" customHeight="1" x14ac:dyDescent="0.45">
      <c r="A249" s="63">
        <f t="shared" si="198"/>
        <v>21</v>
      </c>
      <c r="B249" s="116">
        <f ca="1">IFERROR('Program Qtrly'!D$275*OFFSET('Prem Earn'!$A$5,MATCH($B$241,'Prem Earn'!$A$6:$A$12,0),MATCH($A249,'Prem Earn'!$B$5:$J$5,0)),0)</f>
        <v>0</v>
      </c>
      <c r="C249" s="116">
        <f ca="1">IFERROR('Program Qtrly'!E$275*OFFSET('Prem Earn'!$A$5,MATCH($B$241,'Prem Earn'!$A$6:$A$12,0),MATCH($A249,'Prem Earn'!$B$5:$J$5,0)),0)</f>
        <v>0</v>
      </c>
      <c r="D249" s="116">
        <f ca="1">IFERROR('Program Qtrly'!F$275*OFFSET('Prem Earn'!$A$5,MATCH($B$241,'Prem Earn'!$A$6:$A$12,0),MATCH($A249,'Prem Earn'!$B$5:$J$5,0)),0)</f>
        <v>0</v>
      </c>
      <c r="E249" s="116">
        <f ca="1">IFERROR('Program Qtrly'!G$275*OFFSET('Prem Earn'!$A$5,MATCH($B$241,'Prem Earn'!$A$6:$A$12,0),MATCH($A249,'Prem Earn'!$B$5:$J$5,0)),0)</f>
        <v>0</v>
      </c>
      <c r="F249" s="116">
        <f ca="1">IFERROR('Program Qtrly'!H$275*OFFSET('Prem Earn'!$A$5,MATCH($B$241,'Prem Earn'!$A$6:$A$12,0),MATCH($A249,'Prem Earn'!$B$5:$J$5,0)),0)</f>
        <v>0</v>
      </c>
      <c r="G249" s="116">
        <f ca="1">IFERROR('Program Qtrly'!I$275*OFFSET('Prem Earn'!$A$5,MATCH($B$241,'Prem Earn'!$A$6:$A$12,0),MATCH($A249,'Prem Earn'!$B$5:$J$5,0)),0)</f>
        <v>0</v>
      </c>
      <c r="H249" s="116">
        <f ca="1">IFERROR('Program Qtrly'!J$275*OFFSET('Prem Earn'!$A$5,MATCH($B$241,'Prem Earn'!$A$6:$A$12,0),MATCH($A249,'Prem Earn'!$B$5:$J$5,0)),0)</f>
        <v>0</v>
      </c>
      <c r="I249" s="116">
        <f ca="1">IFERROR('Program Qtrly'!K$275*OFFSET('Prem Earn'!$A$5,MATCH($B$241,'Prem Earn'!$A$6:$A$12,0),MATCH($A249,'Prem Earn'!$B$5:$J$5,0)),0)</f>
        <v>0</v>
      </c>
      <c r="J249" s="116">
        <f ca="1">IFERROR('Program Qtrly'!L$275*OFFSET('Prem Earn'!$A$5,MATCH($B$241,'Prem Earn'!$A$6:$A$12,0),MATCH($A249,'Prem Earn'!$B$5:$J$5,0)),0)</f>
        <v>0</v>
      </c>
      <c r="K249" s="116">
        <f ca="1">IFERROR('Program Qtrly'!M$275*OFFSET('Prem Earn'!$A$5,MATCH($B$241,'Prem Earn'!$A$6:$A$12,0),MATCH($A249,'Prem Earn'!$B$5:$J$5,0)),0)</f>
        <v>0</v>
      </c>
      <c r="L249" s="116">
        <f ca="1">IFERROR('Program Qtrly'!N$275*OFFSET('Prem Earn'!$A$5,MATCH($B$241,'Prem Earn'!$A$6:$A$12,0),MATCH($A249,'Prem Earn'!$B$5:$J$5,0)),0)</f>
        <v>0</v>
      </c>
      <c r="M249" s="116">
        <f ca="1">IFERROR('Program Qtrly'!O$275*OFFSET('Prem Earn'!$A$5,MATCH($B$241,'Prem Earn'!$A$6:$A$12,0),MATCH($A249,'Prem Earn'!$B$5:$J$5,0)),0)</f>
        <v>0</v>
      </c>
      <c r="N249" s="116">
        <f ca="1">IFERROR('Program Qtrly'!P$275*OFFSET('Prem Earn'!$A$5,MATCH($B$241,'Prem Earn'!$A$6:$A$12,0),MATCH($A249,'Prem Earn'!$B$5:$J$5,0)),0)</f>
        <v>0</v>
      </c>
      <c r="O249" s="116">
        <f ca="1">IFERROR('Program Qtrly'!Q$275*OFFSET('Prem Earn'!$A$5,MATCH($B$241,'Prem Earn'!$A$6:$A$12,0),MATCH($A249,'Prem Earn'!$B$5:$J$5,0)),0)</f>
        <v>0</v>
      </c>
      <c r="P249" s="116">
        <f ca="1">IFERROR('Program Qtrly'!R$275*OFFSET('Prem Earn'!$A$5,MATCH($B$241,'Prem Earn'!$A$6:$A$12,0),MATCH($A249,'Prem Earn'!$B$5:$J$5,0)),0)</f>
        <v>0</v>
      </c>
      <c r="Q249" s="116">
        <f ca="1">IFERROR('Program Qtrly'!S$275*OFFSET('Prem Earn'!$A$5,MATCH($B$241,'Prem Earn'!$A$6:$A$12,0),MATCH($A249,'Prem Earn'!$B$5:$J$5,0)),0)</f>
        <v>0</v>
      </c>
      <c r="R249" s="116">
        <f ca="1">IFERROR('Program Qtrly'!T$275*OFFSET('Prem Earn'!$A$5,MATCH($B$241,'Prem Earn'!$A$6:$A$12,0),MATCH($A249,'Prem Earn'!$B$5:$J$5,0)),0)</f>
        <v>0</v>
      </c>
      <c r="S249" s="116">
        <f ca="1">IFERROR('Program Qtrly'!U$275*OFFSET('Prem Earn'!$A$5,MATCH($B$241,'Prem Earn'!$A$6:$A$12,0),MATCH($A249,'Prem Earn'!$B$5:$J$5,0)),0)</f>
        <v>0</v>
      </c>
      <c r="T249" s="116">
        <f ca="1">IFERROR('Program Qtrly'!V$275*OFFSET('Prem Earn'!$A$5,MATCH($B$241,'Prem Earn'!$A$6:$A$12,0),MATCH($A249,'Prem Earn'!$B$5:$J$5,0)),0)</f>
        <v>0</v>
      </c>
      <c r="U249" s="116">
        <f ca="1">IFERROR('Program Qtrly'!W$275*OFFSET('Prem Earn'!$A$5,MATCH($B$241,'Prem Earn'!$A$6:$A$12,0),MATCH($A249,'Prem Earn'!$B$5:$J$5,0)),0)</f>
        <v>0</v>
      </c>
      <c r="W249" s="63">
        <f t="shared" si="199"/>
        <v>21</v>
      </c>
      <c r="X249" s="116">
        <f ca="1">IFERROR('Program Qtrly'!D$267*OFFSET('Prem Earn'!$A$5,MATCH($B$241,'Prem Earn'!$A$6:$A$12,0),MATCH($A249,'Prem Earn'!$B$5:$J$5,0)),0)</f>
        <v>0</v>
      </c>
      <c r="Y249" s="116">
        <f ca="1">IFERROR('Program Qtrly'!E$267*OFFSET('Prem Earn'!$A$5,MATCH($B$241,'Prem Earn'!$A$6:$A$12,0),MATCH($A249,'Prem Earn'!$B$5:$J$5,0)),0)</f>
        <v>0</v>
      </c>
      <c r="Z249" s="116">
        <f ca="1">IFERROR('Program Qtrly'!F$267*OFFSET('Prem Earn'!$A$5,MATCH($B$241,'Prem Earn'!$A$6:$A$12,0),MATCH($A249,'Prem Earn'!$B$5:$J$5,0)),0)</f>
        <v>0</v>
      </c>
      <c r="AA249" s="116">
        <f ca="1">IFERROR('Program Qtrly'!G$267*OFFSET('Prem Earn'!$A$5,MATCH($B$241,'Prem Earn'!$A$6:$A$12,0),MATCH($A249,'Prem Earn'!$B$5:$J$5,0)),0)</f>
        <v>0</v>
      </c>
      <c r="AB249" s="116">
        <f ca="1">IFERROR('Program Qtrly'!H$267*OFFSET('Prem Earn'!$A$5,MATCH($B$241,'Prem Earn'!$A$6:$A$12,0),MATCH($A249,'Prem Earn'!$B$5:$J$5,0)),0)</f>
        <v>0</v>
      </c>
      <c r="AC249" s="116">
        <f ca="1">IFERROR('Program Qtrly'!I$267*OFFSET('Prem Earn'!$A$5,MATCH($B$241,'Prem Earn'!$A$6:$A$12,0),MATCH($A249,'Prem Earn'!$B$5:$J$5,0)),0)</f>
        <v>0</v>
      </c>
      <c r="AD249" s="116">
        <f ca="1">IFERROR('Program Qtrly'!J$267*OFFSET('Prem Earn'!$A$5,MATCH($B$241,'Prem Earn'!$A$6:$A$12,0),MATCH($A249,'Prem Earn'!$B$5:$J$5,0)),0)</f>
        <v>0</v>
      </c>
      <c r="AE249" s="116">
        <f ca="1">IFERROR('Program Qtrly'!K$267*OFFSET('Prem Earn'!$A$5,MATCH($B$241,'Prem Earn'!$A$6:$A$12,0),MATCH($A249,'Prem Earn'!$B$5:$J$5,0)),0)</f>
        <v>0</v>
      </c>
      <c r="AF249" s="116">
        <f ca="1">IFERROR('Program Qtrly'!L$267*OFFSET('Prem Earn'!$A$5,MATCH($B$241,'Prem Earn'!$A$6:$A$12,0),MATCH($A249,'Prem Earn'!$B$5:$J$5,0)),0)</f>
        <v>0</v>
      </c>
      <c r="AG249" s="116">
        <f ca="1">IFERROR('Program Qtrly'!M$267*OFFSET('Prem Earn'!$A$5,MATCH($B$241,'Prem Earn'!$A$6:$A$12,0),MATCH($A249,'Prem Earn'!$B$5:$J$5,0)),0)</f>
        <v>0</v>
      </c>
      <c r="AH249" s="116">
        <f ca="1">IFERROR('Program Qtrly'!N$267*OFFSET('Prem Earn'!$A$5,MATCH($B$241,'Prem Earn'!$A$6:$A$12,0),MATCH($A249,'Prem Earn'!$B$5:$J$5,0)),0)</f>
        <v>0</v>
      </c>
      <c r="AI249" s="116">
        <f ca="1">IFERROR('Program Qtrly'!O$267*OFFSET('Prem Earn'!$A$5,MATCH($B$241,'Prem Earn'!$A$6:$A$12,0),MATCH($A249,'Prem Earn'!$B$5:$J$5,0)),0)</f>
        <v>0</v>
      </c>
      <c r="AJ249" s="116">
        <f ca="1">IFERROR('Program Qtrly'!P$267*OFFSET('Prem Earn'!$A$5,MATCH($B$241,'Prem Earn'!$A$6:$A$12,0),MATCH($A249,'Prem Earn'!$B$5:$J$5,0)),0)</f>
        <v>0</v>
      </c>
      <c r="AK249" s="116">
        <f ca="1">IFERROR('Program Qtrly'!Q$267*OFFSET('Prem Earn'!$A$5,MATCH($B$241,'Prem Earn'!$A$6:$A$12,0),MATCH($A249,'Prem Earn'!$B$5:$J$5,0)),0)</f>
        <v>0</v>
      </c>
      <c r="AL249" s="116">
        <f ca="1">IFERROR('Program Qtrly'!R$267*OFFSET('Prem Earn'!$A$5,MATCH($B$241,'Prem Earn'!$A$6:$A$12,0),MATCH($A249,'Prem Earn'!$B$5:$J$5,0)),0)</f>
        <v>0</v>
      </c>
      <c r="AM249" s="116">
        <f ca="1">IFERROR('Program Qtrly'!S$267*OFFSET('Prem Earn'!$A$5,MATCH($B$241,'Prem Earn'!$A$6:$A$12,0),MATCH($A249,'Prem Earn'!$B$5:$J$5,0)),0)</f>
        <v>0</v>
      </c>
      <c r="AN249" s="116">
        <f ca="1">IFERROR('Program Qtrly'!T$267*OFFSET('Prem Earn'!$A$5,MATCH($B$241,'Prem Earn'!$A$6:$A$12,0),MATCH($A249,'Prem Earn'!$B$5:$J$5,0)),0)</f>
        <v>0</v>
      </c>
      <c r="AO249" s="116">
        <f ca="1">IFERROR('Program Qtrly'!U$267*OFFSET('Prem Earn'!$A$5,MATCH($B$241,'Prem Earn'!$A$6:$A$12,0),MATCH($A249,'Prem Earn'!$B$5:$J$5,0)),0)</f>
        <v>0</v>
      </c>
      <c r="AP249" s="116">
        <f ca="1">IFERROR('Program Qtrly'!V$267*OFFSET('Prem Earn'!$A$5,MATCH($B$241,'Prem Earn'!$A$6:$A$12,0),MATCH($A249,'Prem Earn'!$B$5:$J$5,0)),0)</f>
        <v>0</v>
      </c>
      <c r="AQ249" s="116">
        <f ca="1">IFERROR('Program Qtrly'!W$267*OFFSET('Prem Earn'!$A$5,MATCH($B$241,'Prem Earn'!$A$6:$A$12,0),MATCH($A249,'Prem Earn'!$B$5:$J$5,0)),0)</f>
        <v>0</v>
      </c>
    </row>
    <row r="250" spans="1:43" ht="15" customHeight="1" x14ac:dyDescent="0.45">
      <c r="A250" s="63">
        <f t="shared" si="198"/>
        <v>24</v>
      </c>
      <c r="B250" s="116">
        <f ca="1">IFERROR('Program Qtrly'!D$275*OFFSET('Prem Earn'!$A$5,MATCH($B$241,'Prem Earn'!$A$6:$A$12,0),MATCH($A250,'Prem Earn'!$B$5:$J$5,0)),0)</f>
        <v>0</v>
      </c>
      <c r="C250" s="116">
        <f ca="1">IFERROR('Program Qtrly'!E$275*OFFSET('Prem Earn'!$A$5,MATCH($B$241,'Prem Earn'!$A$6:$A$12,0),MATCH($A250,'Prem Earn'!$B$5:$J$5,0)),0)</f>
        <v>0</v>
      </c>
      <c r="D250" s="116">
        <f ca="1">IFERROR('Program Qtrly'!F$275*OFFSET('Prem Earn'!$A$5,MATCH($B$241,'Prem Earn'!$A$6:$A$12,0),MATCH($A250,'Prem Earn'!$B$5:$J$5,0)),0)</f>
        <v>0</v>
      </c>
      <c r="E250" s="116">
        <f ca="1">IFERROR('Program Qtrly'!G$275*OFFSET('Prem Earn'!$A$5,MATCH($B$241,'Prem Earn'!$A$6:$A$12,0),MATCH($A250,'Prem Earn'!$B$5:$J$5,0)),0)</f>
        <v>0</v>
      </c>
      <c r="F250" s="116">
        <f ca="1">IFERROR('Program Qtrly'!H$275*OFFSET('Prem Earn'!$A$5,MATCH($B$241,'Prem Earn'!$A$6:$A$12,0),MATCH($A250,'Prem Earn'!$B$5:$J$5,0)),0)</f>
        <v>0</v>
      </c>
      <c r="G250" s="116">
        <f ca="1">IFERROR('Program Qtrly'!I$275*OFFSET('Prem Earn'!$A$5,MATCH($B$241,'Prem Earn'!$A$6:$A$12,0),MATCH($A250,'Prem Earn'!$B$5:$J$5,0)),0)</f>
        <v>0</v>
      </c>
      <c r="H250" s="116">
        <f ca="1">IFERROR('Program Qtrly'!J$275*OFFSET('Prem Earn'!$A$5,MATCH($B$241,'Prem Earn'!$A$6:$A$12,0),MATCH($A250,'Prem Earn'!$B$5:$J$5,0)),0)</f>
        <v>0</v>
      </c>
      <c r="I250" s="116">
        <f ca="1">IFERROR('Program Qtrly'!K$275*OFFSET('Prem Earn'!$A$5,MATCH($B$241,'Prem Earn'!$A$6:$A$12,0),MATCH($A250,'Prem Earn'!$B$5:$J$5,0)),0)</f>
        <v>0</v>
      </c>
      <c r="J250" s="116">
        <f ca="1">IFERROR('Program Qtrly'!L$275*OFFSET('Prem Earn'!$A$5,MATCH($B$241,'Prem Earn'!$A$6:$A$12,0),MATCH($A250,'Prem Earn'!$B$5:$J$5,0)),0)</f>
        <v>0</v>
      </c>
      <c r="K250" s="116">
        <f ca="1">IFERROR('Program Qtrly'!M$275*OFFSET('Prem Earn'!$A$5,MATCH($B$241,'Prem Earn'!$A$6:$A$12,0),MATCH($A250,'Prem Earn'!$B$5:$J$5,0)),0)</f>
        <v>0</v>
      </c>
      <c r="L250" s="116">
        <f ca="1">IFERROR('Program Qtrly'!N$275*OFFSET('Prem Earn'!$A$5,MATCH($B$241,'Prem Earn'!$A$6:$A$12,0),MATCH($A250,'Prem Earn'!$B$5:$J$5,0)),0)</f>
        <v>0</v>
      </c>
      <c r="M250" s="116">
        <f ca="1">IFERROR('Program Qtrly'!O$275*OFFSET('Prem Earn'!$A$5,MATCH($B$241,'Prem Earn'!$A$6:$A$12,0),MATCH($A250,'Prem Earn'!$B$5:$J$5,0)),0)</f>
        <v>0</v>
      </c>
      <c r="N250" s="116">
        <f ca="1">IFERROR('Program Qtrly'!P$275*OFFSET('Prem Earn'!$A$5,MATCH($B$241,'Prem Earn'!$A$6:$A$12,0),MATCH($A250,'Prem Earn'!$B$5:$J$5,0)),0)</f>
        <v>0</v>
      </c>
      <c r="O250" s="116">
        <f ca="1">IFERROR('Program Qtrly'!Q$275*OFFSET('Prem Earn'!$A$5,MATCH($B$241,'Prem Earn'!$A$6:$A$12,0),MATCH($A250,'Prem Earn'!$B$5:$J$5,0)),0)</f>
        <v>0</v>
      </c>
      <c r="P250" s="116">
        <f ca="1">IFERROR('Program Qtrly'!R$275*OFFSET('Prem Earn'!$A$5,MATCH($B$241,'Prem Earn'!$A$6:$A$12,0),MATCH($A250,'Prem Earn'!$B$5:$J$5,0)),0)</f>
        <v>0</v>
      </c>
      <c r="Q250" s="116">
        <f ca="1">IFERROR('Program Qtrly'!S$275*OFFSET('Prem Earn'!$A$5,MATCH($B$241,'Prem Earn'!$A$6:$A$12,0),MATCH($A250,'Prem Earn'!$B$5:$J$5,0)),0)</f>
        <v>0</v>
      </c>
      <c r="R250" s="116">
        <f ca="1">IFERROR('Program Qtrly'!T$275*OFFSET('Prem Earn'!$A$5,MATCH($B$241,'Prem Earn'!$A$6:$A$12,0),MATCH($A250,'Prem Earn'!$B$5:$J$5,0)),0)</f>
        <v>0</v>
      </c>
      <c r="S250" s="116">
        <f ca="1">IFERROR('Program Qtrly'!U$275*OFFSET('Prem Earn'!$A$5,MATCH($B$241,'Prem Earn'!$A$6:$A$12,0),MATCH($A250,'Prem Earn'!$B$5:$J$5,0)),0)</f>
        <v>0</v>
      </c>
      <c r="T250" s="116">
        <f ca="1">IFERROR('Program Qtrly'!V$275*OFFSET('Prem Earn'!$A$5,MATCH($B$241,'Prem Earn'!$A$6:$A$12,0),MATCH($A250,'Prem Earn'!$B$5:$J$5,0)),0)</f>
        <v>0</v>
      </c>
      <c r="U250" s="116">
        <f ca="1">IFERROR('Program Qtrly'!W$275*OFFSET('Prem Earn'!$A$5,MATCH($B$241,'Prem Earn'!$A$6:$A$12,0),MATCH($A250,'Prem Earn'!$B$5:$J$5,0)),0)</f>
        <v>0</v>
      </c>
      <c r="W250" s="63">
        <f t="shared" si="199"/>
        <v>24</v>
      </c>
      <c r="X250" s="116">
        <f ca="1">IFERROR('Program Qtrly'!D$267*OFFSET('Prem Earn'!$A$5,MATCH($B$241,'Prem Earn'!$A$6:$A$12,0),MATCH($A250,'Prem Earn'!$B$5:$J$5,0)),0)</f>
        <v>0</v>
      </c>
      <c r="Y250" s="116">
        <f ca="1">IFERROR('Program Qtrly'!E$267*OFFSET('Prem Earn'!$A$5,MATCH($B$241,'Prem Earn'!$A$6:$A$12,0),MATCH($A250,'Prem Earn'!$B$5:$J$5,0)),0)</f>
        <v>0</v>
      </c>
      <c r="Z250" s="116">
        <f ca="1">IFERROR('Program Qtrly'!F$267*OFFSET('Prem Earn'!$A$5,MATCH($B$241,'Prem Earn'!$A$6:$A$12,0),MATCH($A250,'Prem Earn'!$B$5:$J$5,0)),0)</f>
        <v>0</v>
      </c>
      <c r="AA250" s="116">
        <f ca="1">IFERROR('Program Qtrly'!G$267*OFFSET('Prem Earn'!$A$5,MATCH($B$241,'Prem Earn'!$A$6:$A$12,0),MATCH($A250,'Prem Earn'!$B$5:$J$5,0)),0)</f>
        <v>0</v>
      </c>
      <c r="AB250" s="116">
        <f ca="1">IFERROR('Program Qtrly'!H$267*OFFSET('Prem Earn'!$A$5,MATCH($B$241,'Prem Earn'!$A$6:$A$12,0),MATCH($A250,'Prem Earn'!$B$5:$J$5,0)),0)</f>
        <v>0</v>
      </c>
      <c r="AC250" s="116">
        <f ca="1">IFERROR('Program Qtrly'!I$267*OFFSET('Prem Earn'!$A$5,MATCH($B$241,'Prem Earn'!$A$6:$A$12,0),MATCH($A250,'Prem Earn'!$B$5:$J$5,0)),0)</f>
        <v>0</v>
      </c>
      <c r="AD250" s="116">
        <f ca="1">IFERROR('Program Qtrly'!J$267*OFFSET('Prem Earn'!$A$5,MATCH($B$241,'Prem Earn'!$A$6:$A$12,0),MATCH($A250,'Prem Earn'!$B$5:$J$5,0)),0)</f>
        <v>0</v>
      </c>
      <c r="AE250" s="116">
        <f ca="1">IFERROR('Program Qtrly'!K$267*OFFSET('Prem Earn'!$A$5,MATCH($B$241,'Prem Earn'!$A$6:$A$12,0),MATCH($A250,'Prem Earn'!$B$5:$J$5,0)),0)</f>
        <v>0</v>
      </c>
      <c r="AF250" s="116">
        <f ca="1">IFERROR('Program Qtrly'!L$267*OFFSET('Prem Earn'!$A$5,MATCH($B$241,'Prem Earn'!$A$6:$A$12,0),MATCH($A250,'Prem Earn'!$B$5:$J$5,0)),0)</f>
        <v>0</v>
      </c>
      <c r="AG250" s="116">
        <f ca="1">IFERROR('Program Qtrly'!M$267*OFFSET('Prem Earn'!$A$5,MATCH($B$241,'Prem Earn'!$A$6:$A$12,0),MATCH($A250,'Prem Earn'!$B$5:$J$5,0)),0)</f>
        <v>0</v>
      </c>
      <c r="AH250" s="116">
        <f ca="1">IFERROR('Program Qtrly'!N$267*OFFSET('Prem Earn'!$A$5,MATCH($B$241,'Prem Earn'!$A$6:$A$12,0),MATCH($A250,'Prem Earn'!$B$5:$J$5,0)),0)</f>
        <v>0</v>
      </c>
      <c r="AI250" s="116">
        <f ca="1">IFERROR('Program Qtrly'!O$267*OFFSET('Prem Earn'!$A$5,MATCH($B$241,'Prem Earn'!$A$6:$A$12,0),MATCH($A250,'Prem Earn'!$B$5:$J$5,0)),0)</f>
        <v>0</v>
      </c>
      <c r="AJ250" s="116">
        <f ca="1">IFERROR('Program Qtrly'!P$267*OFFSET('Prem Earn'!$A$5,MATCH($B$241,'Prem Earn'!$A$6:$A$12,0),MATCH($A250,'Prem Earn'!$B$5:$J$5,0)),0)</f>
        <v>0</v>
      </c>
      <c r="AK250" s="116">
        <f ca="1">IFERROR('Program Qtrly'!Q$267*OFFSET('Prem Earn'!$A$5,MATCH($B$241,'Prem Earn'!$A$6:$A$12,0),MATCH($A250,'Prem Earn'!$B$5:$J$5,0)),0)</f>
        <v>0</v>
      </c>
      <c r="AL250" s="116">
        <f ca="1">IFERROR('Program Qtrly'!R$267*OFFSET('Prem Earn'!$A$5,MATCH($B$241,'Prem Earn'!$A$6:$A$12,0),MATCH($A250,'Prem Earn'!$B$5:$J$5,0)),0)</f>
        <v>0</v>
      </c>
      <c r="AM250" s="116">
        <f ca="1">IFERROR('Program Qtrly'!S$267*OFFSET('Prem Earn'!$A$5,MATCH($B$241,'Prem Earn'!$A$6:$A$12,0),MATCH($A250,'Prem Earn'!$B$5:$J$5,0)),0)</f>
        <v>0</v>
      </c>
      <c r="AN250" s="116">
        <f ca="1">IFERROR('Program Qtrly'!T$267*OFFSET('Prem Earn'!$A$5,MATCH($B$241,'Prem Earn'!$A$6:$A$12,0),MATCH($A250,'Prem Earn'!$B$5:$J$5,0)),0)</f>
        <v>0</v>
      </c>
      <c r="AO250" s="116">
        <f ca="1">IFERROR('Program Qtrly'!U$267*OFFSET('Prem Earn'!$A$5,MATCH($B$241,'Prem Earn'!$A$6:$A$12,0),MATCH($A250,'Prem Earn'!$B$5:$J$5,0)),0)</f>
        <v>0</v>
      </c>
      <c r="AP250" s="116">
        <f ca="1">IFERROR('Program Qtrly'!V$267*OFFSET('Prem Earn'!$A$5,MATCH($B$241,'Prem Earn'!$A$6:$A$12,0),MATCH($A250,'Prem Earn'!$B$5:$J$5,0)),0)</f>
        <v>0</v>
      </c>
      <c r="AQ250" s="116">
        <f ca="1">IFERROR('Program Qtrly'!W$267*OFFSET('Prem Earn'!$A$5,MATCH($B$241,'Prem Earn'!$A$6:$A$12,0),MATCH($A250,'Prem Earn'!$B$5:$J$5,0)),0)</f>
        <v>0</v>
      </c>
    </row>
    <row r="251" spans="1:43" ht="15" customHeight="1" x14ac:dyDescent="0.45">
      <c r="A251" s="63">
        <f t="shared" si="198"/>
        <v>27</v>
      </c>
      <c r="B251" s="116">
        <f ca="1">IFERROR('Program Qtrly'!D$275*OFFSET('Prem Earn'!$A$5,MATCH($B$241,'Prem Earn'!$A$6:$A$12,0),MATCH($A251,'Prem Earn'!$B$5:$J$5,0)),0)</f>
        <v>0</v>
      </c>
      <c r="C251" s="116">
        <f ca="1">IFERROR('Program Qtrly'!E$275*OFFSET('Prem Earn'!$A$5,MATCH($B$241,'Prem Earn'!$A$6:$A$12,0),MATCH($A251,'Prem Earn'!$B$5:$J$5,0)),0)</f>
        <v>0</v>
      </c>
      <c r="D251" s="116">
        <f ca="1">IFERROR('Program Qtrly'!F$275*OFFSET('Prem Earn'!$A$5,MATCH($B$241,'Prem Earn'!$A$6:$A$12,0),MATCH($A251,'Prem Earn'!$B$5:$J$5,0)),0)</f>
        <v>0</v>
      </c>
      <c r="E251" s="116">
        <f ca="1">IFERROR('Program Qtrly'!G$275*OFFSET('Prem Earn'!$A$5,MATCH($B$241,'Prem Earn'!$A$6:$A$12,0),MATCH($A251,'Prem Earn'!$B$5:$J$5,0)),0)</f>
        <v>0</v>
      </c>
      <c r="F251" s="116">
        <f ca="1">IFERROR('Program Qtrly'!H$275*OFFSET('Prem Earn'!$A$5,MATCH($B$241,'Prem Earn'!$A$6:$A$12,0),MATCH($A251,'Prem Earn'!$B$5:$J$5,0)),0)</f>
        <v>0</v>
      </c>
      <c r="G251" s="116">
        <f ca="1">IFERROR('Program Qtrly'!I$275*OFFSET('Prem Earn'!$A$5,MATCH($B$241,'Prem Earn'!$A$6:$A$12,0),MATCH($A251,'Prem Earn'!$B$5:$J$5,0)),0)</f>
        <v>0</v>
      </c>
      <c r="H251" s="116">
        <f ca="1">IFERROR('Program Qtrly'!J$275*OFFSET('Prem Earn'!$A$5,MATCH($B$241,'Prem Earn'!$A$6:$A$12,0),MATCH($A251,'Prem Earn'!$B$5:$J$5,0)),0)</f>
        <v>0</v>
      </c>
      <c r="I251" s="116">
        <f ca="1">IFERROR('Program Qtrly'!K$275*OFFSET('Prem Earn'!$A$5,MATCH($B$241,'Prem Earn'!$A$6:$A$12,0),MATCH($A251,'Prem Earn'!$B$5:$J$5,0)),0)</f>
        <v>0</v>
      </c>
      <c r="J251" s="116">
        <f ca="1">IFERROR('Program Qtrly'!L$275*OFFSET('Prem Earn'!$A$5,MATCH($B$241,'Prem Earn'!$A$6:$A$12,0),MATCH($A251,'Prem Earn'!$B$5:$J$5,0)),0)</f>
        <v>0</v>
      </c>
      <c r="K251" s="116">
        <f ca="1">IFERROR('Program Qtrly'!M$275*OFFSET('Prem Earn'!$A$5,MATCH($B$241,'Prem Earn'!$A$6:$A$12,0),MATCH($A251,'Prem Earn'!$B$5:$J$5,0)),0)</f>
        <v>0</v>
      </c>
      <c r="L251" s="116">
        <f ca="1">IFERROR('Program Qtrly'!N$275*OFFSET('Prem Earn'!$A$5,MATCH($B$241,'Prem Earn'!$A$6:$A$12,0),MATCH($A251,'Prem Earn'!$B$5:$J$5,0)),0)</f>
        <v>0</v>
      </c>
      <c r="M251" s="116">
        <f ca="1">IFERROR('Program Qtrly'!O$275*OFFSET('Prem Earn'!$A$5,MATCH($B$241,'Prem Earn'!$A$6:$A$12,0),MATCH($A251,'Prem Earn'!$B$5:$J$5,0)),0)</f>
        <v>0</v>
      </c>
      <c r="N251" s="116">
        <f ca="1">IFERROR('Program Qtrly'!P$275*OFFSET('Prem Earn'!$A$5,MATCH($B$241,'Prem Earn'!$A$6:$A$12,0),MATCH($A251,'Prem Earn'!$B$5:$J$5,0)),0)</f>
        <v>0</v>
      </c>
      <c r="O251" s="116">
        <f ca="1">IFERROR('Program Qtrly'!Q$275*OFFSET('Prem Earn'!$A$5,MATCH($B$241,'Prem Earn'!$A$6:$A$12,0),MATCH($A251,'Prem Earn'!$B$5:$J$5,0)),0)</f>
        <v>0</v>
      </c>
      <c r="P251" s="116">
        <f ca="1">IFERROR('Program Qtrly'!R$275*OFFSET('Prem Earn'!$A$5,MATCH($B$241,'Prem Earn'!$A$6:$A$12,0),MATCH($A251,'Prem Earn'!$B$5:$J$5,0)),0)</f>
        <v>0</v>
      </c>
      <c r="Q251" s="116">
        <f ca="1">IFERROR('Program Qtrly'!S$275*OFFSET('Prem Earn'!$A$5,MATCH($B$241,'Prem Earn'!$A$6:$A$12,0),MATCH($A251,'Prem Earn'!$B$5:$J$5,0)),0)</f>
        <v>0</v>
      </c>
      <c r="R251" s="116">
        <f ca="1">IFERROR('Program Qtrly'!T$275*OFFSET('Prem Earn'!$A$5,MATCH($B$241,'Prem Earn'!$A$6:$A$12,0),MATCH($A251,'Prem Earn'!$B$5:$J$5,0)),0)</f>
        <v>0</v>
      </c>
      <c r="S251" s="116">
        <f ca="1">IFERROR('Program Qtrly'!U$275*OFFSET('Prem Earn'!$A$5,MATCH($B$241,'Prem Earn'!$A$6:$A$12,0),MATCH($A251,'Prem Earn'!$B$5:$J$5,0)),0)</f>
        <v>0</v>
      </c>
      <c r="T251" s="116">
        <f ca="1">IFERROR('Program Qtrly'!V$275*OFFSET('Prem Earn'!$A$5,MATCH($B$241,'Prem Earn'!$A$6:$A$12,0),MATCH($A251,'Prem Earn'!$B$5:$J$5,0)),0)</f>
        <v>0</v>
      </c>
      <c r="U251" s="116">
        <f ca="1">IFERROR('Program Qtrly'!W$275*OFFSET('Prem Earn'!$A$5,MATCH($B$241,'Prem Earn'!$A$6:$A$12,0),MATCH($A251,'Prem Earn'!$B$5:$J$5,0)),0)</f>
        <v>0</v>
      </c>
      <c r="W251" s="63">
        <f t="shared" si="199"/>
        <v>27</v>
      </c>
      <c r="X251" s="116">
        <f ca="1">IFERROR('Program Qtrly'!D$267*OFFSET('Prem Earn'!$A$5,MATCH($B$241,'Prem Earn'!$A$6:$A$12,0),MATCH($A251,'Prem Earn'!$B$5:$J$5,0)),0)</f>
        <v>0</v>
      </c>
      <c r="Y251" s="116">
        <f ca="1">IFERROR('Program Qtrly'!E$267*OFFSET('Prem Earn'!$A$5,MATCH($B$241,'Prem Earn'!$A$6:$A$12,0),MATCH($A251,'Prem Earn'!$B$5:$J$5,0)),0)</f>
        <v>0</v>
      </c>
      <c r="Z251" s="116">
        <f ca="1">IFERROR('Program Qtrly'!F$267*OFFSET('Prem Earn'!$A$5,MATCH($B$241,'Prem Earn'!$A$6:$A$12,0),MATCH($A251,'Prem Earn'!$B$5:$J$5,0)),0)</f>
        <v>0</v>
      </c>
      <c r="AA251" s="116">
        <f ca="1">IFERROR('Program Qtrly'!G$267*OFFSET('Prem Earn'!$A$5,MATCH($B$241,'Prem Earn'!$A$6:$A$12,0),MATCH($A251,'Prem Earn'!$B$5:$J$5,0)),0)</f>
        <v>0</v>
      </c>
      <c r="AB251" s="116">
        <f ca="1">IFERROR('Program Qtrly'!H$267*OFFSET('Prem Earn'!$A$5,MATCH($B$241,'Prem Earn'!$A$6:$A$12,0),MATCH($A251,'Prem Earn'!$B$5:$J$5,0)),0)</f>
        <v>0</v>
      </c>
      <c r="AC251" s="116">
        <f ca="1">IFERROR('Program Qtrly'!I$267*OFFSET('Prem Earn'!$A$5,MATCH($B$241,'Prem Earn'!$A$6:$A$12,0),MATCH($A251,'Prem Earn'!$B$5:$J$5,0)),0)</f>
        <v>0</v>
      </c>
      <c r="AD251" s="116">
        <f ca="1">IFERROR('Program Qtrly'!J$267*OFFSET('Prem Earn'!$A$5,MATCH($B$241,'Prem Earn'!$A$6:$A$12,0),MATCH($A251,'Prem Earn'!$B$5:$J$5,0)),0)</f>
        <v>0</v>
      </c>
      <c r="AE251" s="116">
        <f ca="1">IFERROR('Program Qtrly'!K$267*OFFSET('Prem Earn'!$A$5,MATCH($B$241,'Prem Earn'!$A$6:$A$12,0),MATCH($A251,'Prem Earn'!$B$5:$J$5,0)),0)</f>
        <v>0</v>
      </c>
      <c r="AF251" s="116">
        <f ca="1">IFERROR('Program Qtrly'!L$267*OFFSET('Prem Earn'!$A$5,MATCH($B$241,'Prem Earn'!$A$6:$A$12,0),MATCH($A251,'Prem Earn'!$B$5:$J$5,0)),0)</f>
        <v>0</v>
      </c>
      <c r="AG251" s="116">
        <f ca="1">IFERROR('Program Qtrly'!M$267*OFFSET('Prem Earn'!$A$5,MATCH($B$241,'Prem Earn'!$A$6:$A$12,0),MATCH($A251,'Prem Earn'!$B$5:$J$5,0)),0)</f>
        <v>0</v>
      </c>
      <c r="AH251" s="116">
        <f ca="1">IFERROR('Program Qtrly'!N$267*OFFSET('Prem Earn'!$A$5,MATCH($B$241,'Prem Earn'!$A$6:$A$12,0),MATCH($A251,'Prem Earn'!$B$5:$J$5,0)),0)</f>
        <v>0</v>
      </c>
      <c r="AI251" s="116">
        <f ca="1">IFERROR('Program Qtrly'!O$267*OFFSET('Prem Earn'!$A$5,MATCH($B$241,'Prem Earn'!$A$6:$A$12,0),MATCH($A251,'Prem Earn'!$B$5:$J$5,0)),0)</f>
        <v>0</v>
      </c>
      <c r="AJ251" s="116">
        <f ca="1">IFERROR('Program Qtrly'!P$267*OFFSET('Prem Earn'!$A$5,MATCH($B$241,'Prem Earn'!$A$6:$A$12,0),MATCH($A251,'Prem Earn'!$B$5:$J$5,0)),0)</f>
        <v>0</v>
      </c>
      <c r="AK251" s="116">
        <f ca="1">IFERROR('Program Qtrly'!Q$267*OFFSET('Prem Earn'!$A$5,MATCH($B$241,'Prem Earn'!$A$6:$A$12,0),MATCH($A251,'Prem Earn'!$B$5:$J$5,0)),0)</f>
        <v>0</v>
      </c>
      <c r="AL251" s="116">
        <f ca="1">IFERROR('Program Qtrly'!R$267*OFFSET('Prem Earn'!$A$5,MATCH($B$241,'Prem Earn'!$A$6:$A$12,0),MATCH($A251,'Prem Earn'!$B$5:$J$5,0)),0)</f>
        <v>0</v>
      </c>
      <c r="AM251" s="116">
        <f ca="1">IFERROR('Program Qtrly'!S$267*OFFSET('Prem Earn'!$A$5,MATCH($B$241,'Prem Earn'!$A$6:$A$12,0),MATCH($A251,'Prem Earn'!$B$5:$J$5,0)),0)</f>
        <v>0</v>
      </c>
      <c r="AN251" s="116">
        <f ca="1">IFERROR('Program Qtrly'!T$267*OFFSET('Prem Earn'!$A$5,MATCH($B$241,'Prem Earn'!$A$6:$A$12,0),MATCH($A251,'Prem Earn'!$B$5:$J$5,0)),0)</f>
        <v>0</v>
      </c>
      <c r="AO251" s="116">
        <f ca="1">IFERROR('Program Qtrly'!U$267*OFFSET('Prem Earn'!$A$5,MATCH($B$241,'Prem Earn'!$A$6:$A$12,0),MATCH($A251,'Prem Earn'!$B$5:$J$5,0)),0)</f>
        <v>0</v>
      </c>
      <c r="AP251" s="116">
        <f ca="1">IFERROR('Program Qtrly'!V$267*OFFSET('Prem Earn'!$A$5,MATCH($B$241,'Prem Earn'!$A$6:$A$12,0),MATCH($A251,'Prem Earn'!$B$5:$J$5,0)),0)</f>
        <v>0</v>
      </c>
      <c r="AQ251" s="116">
        <f ca="1">IFERROR('Program Qtrly'!W$267*OFFSET('Prem Earn'!$A$5,MATCH($B$241,'Prem Earn'!$A$6:$A$12,0),MATCH($A251,'Prem Earn'!$B$5:$J$5,0)),0)</f>
        <v>0</v>
      </c>
    </row>
    <row r="252" spans="1:43" ht="15" customHeight="1" x14ac:dyDescent="0.45">
      <c r="A252" s="112" t="s">
        <v>384</v>
      </c>
      <c r="B252" s="113">
        <f ca="1">B243</f>
        <v>0</v>
      </c>
      <c r="C252" s="113">
        <f ca="1">C243+B244</f>
        <v>0</v>
      </c>
      <c r="D252" s="113">
        <f ca="1">D243+C244+B245</f>
        <v>0</v>
      </c>
      <c r="E252" s="113">
        <f ca="1">E243+D244+C245+B246</f>
        <v>0</v>
      </c>
      <c r="F252" s="113">
        <f ca="1">F243+E244+D245+C246+B247</f>
        <v>0</v>
      </c>
      <c r="G252" s="113">
        <f ca="1">G243+F244+E245+D246+C247+B248</f>
        <v>0</v>
      </c>
      <c r="H252" s="113">
        <f ca="1">H243+G244+F245+E246+D247+C248+B249</f>
        <v>0</v>
      </c>
      <c r="I252" s="113">
        <f ca="1">I243+H244+G245+F246+E247+D248+C249+B250</f>
        <v>0</v>
      </c>
      <c r="J252" s="113">
        <f t="shared" ref="J252:P252" ca="1" si="200">J243+I244+H245+G246+F247+E248+D249+C250+B251</f>
        <v>0</v>
      </c>
      <c r="K252" s="113">
        <f t="shared" ca="1" si="200"/>
        <v>0</v>
      </c>
      <c r="L252" s="113">
        <f t="shared" ca="1" si="200"/>
        <v>0</v>
      </c>
      <c r="M252" s="113">
        <f t="shared" ca="1" si="200"/>
        <v>0</v>
      </c>
      <c r="N252" s="113">
        <f t="shared" ca="1" si="200"/>
        <v>0</v>
      </c>
      <c r="O252" s="113">
        <f t="shared" ca="1" si="200"/>
        <v>0</v>
      </c>
      <c r="P252" s="113">
        <f t="shared" ca="1" si="200"/>
        <v>0</v>
      </c>
      <c r="Q252" s="113">
        <f t="shared" ref="Q252" ca="1" si="201">Q243+P244+O245+N246+M247+L248+K249+J250+I251</f>
        <v>0</v>
      </c>
      <c r="R252" s="113">
        <f t="shared" ref="R252" ca="1" si="202">R243+Q244+P245+O246+N247+M248+L249+K250+J251</f>
        <v>0</v>
      </c>
      <c r="S252" s="113">
        <f t="shared" ref="S252" ca="1" si="203">S243+R244+Q245+P246+O247+N248+M249+L250+K251</f>
        <v>0</v>
      </c>
      <c r="T252" s="113">
        <f t="shared" ref="T252" ca="1" si="204">T243+S244+R245+Q246+P247+O248+N249+M250+L251</f>
        <v>0</v>
      </c>
      <c r="U252" s="113">
        <f t="shared" ref="U252" ca="1" si="205">U243+T244+S245+R246+Q247+P248+O249+N250+M251</f>
        <v>0</v>
      </c>
      <c r="W252" s="112" t="s">
        <v>520</v>
      </c>
      <c r="X252" s="113">
        <f ca="1">X243</f>
        <v>0</v>
      </c>
      <c r="Y252" s="113">
        <f ca="1">Y243+X244</f>
        <v>0</v>
      </c>
      <c r="Z252" s="113">
        <f ca="1">Z243+Y244+X245</f>
        <v>0</v>
      </c>
      <c r="AA252" s="113">
        <f ca="1">AA243+Z244+Y245+X246</f>
        <v>0</v>
      </c>
      <c r="AB252" s="113">
        <f ca="1">AB243+AA244+Z245+Y246+X247</f>
        <v>0</v>
      </c>
      <c r="AC252" s="113">
        <f ca="1">AC243+AB244+AA245+Z246+Y247+X248</f>
        <v>0</v>
      </c>
      <c r="AD252" s="113">
        <f ca="1">AD243+AC244+AB245+AA246+Z247+Y248+X249</f>
        <v>0</v>
      </c>
      <c r="AE252" s="113">
        <f ca="1">AE243+AD244+AC245+AB246+AA247+Z248+Y249+X250</f>
        <v>0</v>
      </c>
      <c r="AF252" s="113">
        <f t="shared" ref="AF252:AL252" ca="1" si="206">AF243+AE244+AD245+AC246+AB247+AA248+Z249+Y250+X251</f>
        <v>0</v>
      </c>
      <c r="AG252" s="113">
        <f t="shared" ca="1" si="206"/>
        <v>0</v>
      </c>
      <c r="AH252" s="113">
        <f t="shared" ca="1" si="206"/>
        <v>0</v>
      </c>
      <c r="AI252" s="113">
        <f t="shared" ca="1" si="206"/>
        <v>0</v>
      </c>
      <c r="AJ252" s="113">
        <f t="shared" ca="1" si="206"/>
        <v>0</v>
      </c>
      <c r="AK252" s="113">
        <f t="shared" ca="1" si="206"/>
        <v>0</v>
      </c>
      <c r="AL252" s="113">
        <f t="shared" ca="1" si="206"/>
        <v>0</v>
      </c>
      <c r="AM252" s="113">
        <f t="shared" ref="AM252" ca="1" si="207">AM243+AL244+AK245+AJ246+AI247+AH248+AG249+AF250+AE251</f>
        <v>0</v>
      </c>
      <c r="AN252" s="113">
        <f t="shared" ref="AN252" ca="1" si="208">AN243+AM244+AL245+AK246+AJ247+AI248+AH249+AG250+AF251</f>
        <v>0</v>
      </c>
      <c r="AO252" s="113">
        <f t="shared" ref="AO252" ca="1" si="209">AO243+AN244+AM245+AL246+AK247+AJ248+AI249+AH250+AG251</f>
        <v>0</v>
      </c>
      <c r="AP252" s="113">
        <f t="shared" ref="AP252" ca="1" si="210">AP243+AO244+AN245+AM246+AL247+AK248+AJ249+AI250+AH251</f>
        <v>0</v>
      </c>
      <c r="AQ252" s="113">
        <f t="shared" ref="AQ252" ca="1" si="211">AQ243+AP244+AO245+AN246+AM247+AL248+AK249+AJ250+AI251</f>
        <v>0</v>
      </c>
    </row>
    <row r="255" spans="1:43" ht="15" customHeight="1" x14ac:dyDescent="0.45">
      <c r="A255" s="46" t="s">
        <v>178</v>
      </c>
      <c r="B255" s="46">
        <f>INDEX('Program Inputs'!$B$9:$B$28,MATCH('Prem Earn'!A255,'Program Inputs'!$A$9:$A$28,0))</f>
        <v>0</v>
      </c>
      <c r="C255" s="46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W255" s="46" t="s">
        <v>178</v>
      </c>
      <c r="X255" s="46">
        <f>INDEX('Program Inputs'!$B$9:$B$28,MATCH('Prem Earn'!W255,'Program Inputs'!$A$9:$A$28,0))</f>
        <v>0</v>
      </c>
      <c r="Y255" s="46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</row>
    <row r="256" spans="1:43" ht="15" customHeight="1" x14ac:dyDescent="0.45">
      <c r="A256" s="67" t="s">
        <v>518</v>
      </c>
      <c r="B256" s="6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W256" s="67" t="s">
        <v>519</v>
      </c>
      <c r="X256" s="6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</row>
    <row r="257" spans="1:43" ht="15" customHeight="1" x14ac:dyDescent="0.45">
      <c r="A257" s="67" t="s">
        <v>45</v>
      </c>
      <c r="B257" s="115">
        <f>INDEX('Program Inputs'!$N$8:$N$28,MATCH(A255,'Program Inputs'!$A$8:$A$28,0))</f>
        <v>0</v>
      </c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W257" s="67" t="s">
        <v>45</v>
      </c>
      <c r="X257" s="115">
        <f>INDEX('Program Inputs'!$N$8:$N$28,MATCH(W255,'Program Inputs'!$A$8:$A$28,0))</f>
        <v>0</v>
      </c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</row>
    <row r="258" spans="1:43" ht="15" customHeight="1" x14ac:dyDescent="0.45">
      <c r="A258" s="110" t="s">
        <v>180</v>
      </c>
      <c r="B258" s="3" t="str">
        <f>'Program Qtrly'!D$6</f>
        <v>2026 Q2</v>
      </c>
      <c r="C258" s="3" t="str">
        <f>'Program Qtrly'!E$6</f>
        <v>2026 Q3</v>
      </c>
      <c r="D258" s="3" t="str">
        <f>'Program Qtrly'!F$6</f>
        <v>2026 Q4</v>
      </c>
      <c r="E258" s="3" t="str">
        <f>'Program Qtrly'!G$6</f>
        <v>2027 Q1</v>
      </c>
      <c r="F258" s="3" t="str">
        <f>'Program Qtrly'!H$6</f>
        <v>2027 Q2</v>
      </c>
      <c r="G258" s="3" t="str">
        <f>'Program Qtrly'!I$6</f>
        <v>2027 Q3</v>
      </c>
      <c r="H258" s="3" t="str">
        <f>'Program Qtrly'!J$6</f>
        <v>2027 Q4</v>
      </c>
      <c r="I258" s="3" t="str">
        <f>'Program Qtrly'!K$6</f>
        <v>2028 Q1</v>
      </c>
      <c r="J258" s="3" t="str">
        <f>'Program Qtrly'!L$6</f>
        <v>2028 Q2</v>
      </c>
      <c r="K258" s="3" t="str">
        <f>'Program Qtrly'!M$6</f>
        <v>2028 Q3</v>
      </c>
      <c r="L258" s="3" t="str">
        <f>'Program Qtrly'!N$6</f>
        <v>2028 Q4</v>
      </c>
      <c r="M258" s="3" t="str">
        <f>'Program Qtrly'!O$6</f>
        <v>2029 Q1</v>
      </c>
      <c r="N258" s="3" t="str">
        <f>'Program Qtrly'!P$6</f>
        <v>2029 Q2</v>
      </c>
      <c r="O258" s="3" t="str">
        <f>'Program Qtrly'!Q$6</f>
        <v>2029 Q3</v>
      </c>
      <c r="P258" s="3" t="str">
        <f>'Program Qtrly'!R$6</f>
        <v>2029 Q4</v>
      </c>
      <c r="Q258" s="3" t="str">
        <f>'Program Qtrly'!S$6</f>
        <v>2030 Q1</v>
      </c>
      <c r="R258" s="3" t="str">
        <f>'Program Qtrly'!T$6</f>
        <v>2030 Q2</v>
      </c>
      <c r="S258" s="3" t="str">
        <f>'Program Qtrly'!U$6</f>
        <v>2030 Q3</v>
      </c>
      <c r="T258" s="3" t="str">
        <f>'Program Qtrly'!V$6</f>
        <v>2030 Q4</v>
      </c>
      <c r="U258" s="3" t="str">
        <f>'Program Qtrly'!W$6</f>
        <v>2031 Q1</v>
      </c>
      <c r="W258" s="110" t="s">
        <v>180</v>
      </c>
      <c r="X258" s="3" t="str">
        <f>'Program Qtrly'!D$6</f>
        <v>2026 Q2</v>
      </c>
      <c r="Y258" s="3" t="str">
        <f>'Program Qtrly'!E$6</f>
        <v>2026 Q3</v>
      </c>
      <c r="Z258" s="3" t="str">
        <f>'Program Qtrly'!F$6</f>
        <v>2026 Q4</v>
      </c>
      <c r="AA258" s="3" t="str">
        <f>'Program Qtrly'!G$6</f>
        <v>2027 Q1</v>
      </c>
      <c r="AB258" s="3" t="str">
        <f>'Program Qtrly'!H$6</f>
        <v>2027 Q2</v>
      </c>
      <c r="AC258" s="3" t="str">
        <f>'Program Qtrly'!I$6</f>
        <v>2027 Q3</v>
      </c>
      <c r="AD258" s="3" t="str">
        <f>'Program Qtrly'!J$6</f>
        <v>2027 Q4</v>
      </c>
      <c r="AE258" s="3" t="str">
        <f>'Program Qtrly'!K$6</f>
        <v>2028 Q1</v>
      </c>
      <c r="AF258" s="3" t="str">
        <f>'Program Qtrly'!L$6</f>
        <v>2028 Q2</v>
      </c>
      <c r="AG258" s="3" t="str">
        <f>'Program Qtrly'!M$6</f>
        <v>2028 Q3</v>
      </c>
      <c r="AH258" s="3" t="str">
        <f>'Program Qtrly'!N$6</f>
        <v>2028 Q4</v>
      </c>
      <c r="AI258" s="3" t="str">
        <f>'Program Qtrly'!O$6</f>
        <v>2029 Q1</v>
      </c>
      <c r="AJ258" s="3" t="str">
        <f>'Program Qtrly'!P$6</f>
        <v>2029 Q2</v>
      </c>
      <c r="AK258" s="3" t="str">
        <f>'Program Qtrly'!Q$6</f>
        <v>2029 Q3</v>
      </c>
      <c r="AL258" s="3" t="str">
        <f>'Program Qtrly'!R$6</f>
        <v>2029 Q4</v>
      </c>
      <c r="AM258" s="3" t="str">
        <f>'Program Qtrly'!S$6</f>
        <v>2030 Q1</v>
      </c>
      <c r="AN258" s="3" t="str">
        <f>'Program Qtrly'!T$6</f>
        <v>2030 Q2</v>
      </c>
      <c r="AO258" s="3" t="str">
        <f>'Program Qtrly'!U$6</f>
        <v>2030 Q3</v>
      </c>
      <c r="AP258" s="3" t="str">
        <f>'Program Qtrly'!V$6</f>
        <v>2030 Q4</v>
      </c>
      <c r="AQ258" s="3" t="str">
        <f>'Program Qtrly'!W$6</f>
        <v>2031 Q1</v>
      </c>
    </row>
    <row r="259" spans="1:43" ht="15" customHeight="1" x14ac:dyDescent="0.45">
      <c r="A259" s="63">
        <v>3</v>
      </c>
      <c r="B259" s="116">
        <f ca="1">IFERROR('Program Qtrly'!D$295*OFFSET('Prem Earn'!$A$5,MATCH($B$257,'Prem Earn'!$A$6:$A$12,0),MATCH($A259,'Prem Earn'!$B$5:$J$5,0)),0)</f>
        <v>0</v>
      </c>
      <c r="C259" s="116">
        <f ca="1">IFERROR('Program Qtrly'!E$295*OFFSET('Prem Earn'!$A$5,MATCH($B$257,'Prem Earn'!$A$6:$A$12,0),MATCH($A259,'Prem Earn'!$B$5:$J$5,0)),0)</f>
        <v>0</v>
      </c>
      <c r="D259" s="116">
        <f ca="1">IFERROR('Program Qtrly'!F$295*OFFSET('Prem Earn'!$A$5,MATCH($B$257,'Prem Earn'!$A$6:$A$12,0),MATCH($A259,'Prem Earn'!$B$5:$J$5,0)),0)</f>
        <v>0</v>
      </c>
      <c r="E259" s="116">
        <f ca="1">IFERROR('Program Qtrly'!G$295*OFFSET('Prem Earn'!$A$5,MATCH($B$257,'Prem Earn'!$A$6:$A$12,0),MATCH($A259,'Prem Earn'!$B$5:$J$5,0)),0)</f>
        <v>0</v>
      </c>
      <c r="F259" s="116">
        <f ca="1">IFERROR('Program Qtrly'!H$295*OFFSET('Prem Earn'!$A$5,MATCH($B$257,'Prem Earn'!$A$6:$A$12,0),MATCH($A259,'Prem Earn'!$B$5:$J$5,0)),0)</f>
        <v>0</v>
      </c>
      <c r="G259" s="116">
        <f ca="1">IFERROR('Program Qtrly'!I$295*OFFSET('Prem Earn'!$A$5,MATCH($B$257,'Prem Earn'!$A$6:$A$12,0),MATCH($A259,'Prem Earn'!$B$5:$J$5,0)),0)</f>
        <v>0</v>
      </c>
      <c r="H259" s="116">
        <f ca="1">IFERROR('Program Qtrly'!J$295*OFFSET('Prem Earn'!$A$5,MATCH($B$257,'Prem Earn'!$A$6:$A$12,0),MATCH($A259,'Prem Earn'!$B$5:$J$5,0)),0)</f>
        <v>0</v>
      </c>
      <c r="I259" s="116">
        <f ca="1">IFERROR('Program Qtrly'!K$295*OFFSET('Prem Earn'!$A$5,MATCH($B$257,'Prem Earn'!$A$6:$A$12,0),MATCH($A259,'Prem Earn'!$B$5:$J$5,0)),0)</f>
        <v>0</v>
      </c>
      <c r="J259" s="116">
        <f ca="1">IFERROR('Program Qtrly'!L$295*OFFSET('Prem Earn'!$A$5,MATCH($B$257,'Prem Earn'!$A$6:$A$12,0),MATCH($A259,'Prem Earn'!$B$5:$J$5,0)),0)</f>
        <v>0</v>
      </c>
      <c r="K259" s="116">
        <f ca="1">IFERROR('Program Qtrly'!M$295*OFFSET('Prem Earn'!$A$5,MATCH($B$257,'Prem Earn'!$A$6:$A$12,0),MATCH($A259,'Prem Earn'!$B$5:$J$5,0)),0)</f>
        <v>0</v>
      </c>
      <c r="L259" s="116">
        <f ca="1">IFERROR('Program Qtrly'!N$295*OFFSET('Prem Earn'!$A$5,MATCH($B$257,'Prem Earn'!$A$6:$A$12,0),MATCH($A259,'Prem Earn'!$B$5:$J$5,0)),0)</f>
        <v>0</v>
      </c>
      <c r="M259" s="116">
        <f ca="1">IFERROR('Program Qtrly'!O$295*OFFSET('Prem Earn'!$A$5,MATCH($B$257,'Prem Earn'!$A$6:$A$12,0),MATCH($A259,'Prem Earn'!$B$5:$J$5,0)),0)</f>
        <v>0</v>
      </c>
      <c r="N259" s="116">
        <f ca="1">IFERROR('Program Qtrly'!P$295*OFFSET('Prem Earn'!$A$5,MATCH($B$257,'Prem Earn'!$A$6:$A$12,0),MATCH($A259,'Prem Earn'!$B$5:$J$5,0)),0)</f>
        <v>0</v>
      </c>
      <c r="O259" s="116">
        <f ca="1">IFERROR('Program Qtrly'!Q$295*OFFSET('Prem Earn'!$A$5,MATCH($B$257,'Prem Earn'!$A$6:$A$12,0),MATCH($A259,'Prem Earn'!$B$5:$J$5,0)),0)</f>
        <v>0</v>
      </c>
      <c r="P259" s="116">
        <f ca="1">IFERROR('Program Qtrly'!R$295*OFFSET('Prem Earn'!$A$5,MATCH($B$257,'Prem Earn'!$A$6:$A$12,0),MATCH($A259,'Prem Earn'!$B$5:$J$5,0)),0)</f>
        <v>0</v>
      </c>
      <c r="Q259" s="116">
        <f ca="1">IFERROR('Program Qtrly'!S$295*OFFSET('Prem Earn'!$A$5,MATCH($B$257,'Prem Earn'!$A$6:$A$12,0),MATCH($A259,'Prem Earn'!$B$5:$J$5,0)),0)</f>
        <v>0</v>
      </c>
      <c r="R259" s="116">
        <f ca="1">IFERROR('Program Qtrly'!T$295*OFFSET('Prem Earn'!$A$5,MATCH($B$257,'Prem Earn'!$A$6:$A$12,0),MATCH($A259,'Prem Earn'!$B$5:$J$5,0)),0)</f>
        <v>0</v>
      </c>
      <c r="S259" s="116">
        <f ca="1">IFERROR('Program Qtrly'!U$295*OFFSET('Prem Earn'!$A$5,MATCH($B$257,'Prem Earn'!$A$6:$A$12,0),MATCH($A259,'Prem Earn'!$B$5:$J$5,0)),0)</f>
        <v>0</v>
      </c>
      <c r="T259" s="116">
        <f ca="1">IFERROR('Program Qtrly'!V$295*OFFSET('Prem Earn'!$A$5,MATCH($B$257,'Prem Earn'!$A$6:$A$12,0),MATCH($A259,'Prem Earn'!$B$5:$J$5,0)),0)</f>
        <v>0</v>
      </c>
      <c r="U259" s="116">
        <f ca="1">IFERROR('Program Qtrly'!W$295*OFFSET('Prem Earn'!$A$5,MATCH($B$257,'Prem Earn'!$A$6:$A$12,0),MATCH($A259,'Prem Earn'!$B$5:$J$5,0)),0)</f>
        <v>0</v>
      </c>
      <c r="W259" s="63">
        <v>3</v>
      </c>
      <c r="X259" s="116">
        <f ca="1">IFERROR('Program Qtrly'!D$287*OFFSET('Prem Earn'!$A$5,MATCH($B$257,'Prem Earn'!$A$6:$A$12,0),MATCH($A259,'Prem Earn'!$B$5:$J$5,0)),0)</f>
        <v>0</v>
      </c>
      <c r="Y259" s="116">
        <f ca="1">IFERROR('Program Qtrly'!E$287*OFFSET('Prem Earn'!$A$5,MATCH($B$257,'Prem Earn'!$A$6:$A$12,0),MATCH($A259,'Prem Earn'!$B$5:$J$5,0)),0)</f>
        <v>0</v>
      </c>
      <c r="Z259" s="116">
        <f ca="1">IFERROR('Program Qtrly'!F$287*OFFSET('Prem Earn'!$A$5,MATCH($B$257,'Prem Earn'!$A$6:$A$12,0),MATCH($A259,'Prem Earn'!$B$5:$J$5,0)),0)</f>
        <v>0</v>
      </c>
      <c r="AA259" s="116">
        <f ca="1">IFERROR('Program Qtrly'!G$287*OFFSET('Prem Earn'!$A$5,MATCH($B$257,'Prem Earn'!$A$6:$A$12,0),MATCH($A259,'Prem Earn'!$B$5:$J$5,0)),0)</f>
        <v>0</v>
      </c>
      <c r="AB259" s="116">
        <f ca="1">IFERROR('Program Qtrly'!H$287*OFFSET('Prem Earn'!$A$5,MATCH($B$257,'Prem Earn'!$A$6:$A$12,0),MATCH($A259,'Prem Earn'!$B$5:$J$5,0)),0)</f>
        <v>0</v>
      </c>
      <c r="AC259" s="116">
        <f ca="1">IFERROR('Program Qtrly'!I$287*OFFSET('Prem Earn'!$A$5,MATCH($B$257,'Prem Earn'!$A$6:$A$12,0),MATCH($A259,'Prem Earn'!$B$5:$J$5,0)),0)</f>
        <v>0</v>
      </c>
      <c r="AD259" s="116">
        <f ca="1">IFERROR('Program Qtrly'!J$287*OFFSET('Prem Earn'!$A$5,MATCH($B$257,'Prem Earn'!$A$6:$A$12,0),MATCH($A259,'Prem Earn'!$B$5:$J$5,0)),0)</f>
        <v>0</v>
      </c>
      <c r="AE259" s="116">
        <f ca="1">IFERROR('Program Qtrly'!K$287*OFFSET('Prem Earn'!$A$5,MATCH($B$257,'Prem Earn'!$A$6:$A$12,0),MATCH($A259,'Prem Earn'!$B$5:$J$5,0)),0)</f>
        <v>0</v>
      </c>
      <c r="AF259" s="116">
        <f ca="1">IFERROR('Program Qtrly'!L$287*OFFSET('Prem Earn'!$A$5,MATCH($B$257,'Prem Earn'!$A$6:$A$12,0),MATCH($A259,'Prem Earn'!$B$5:$J$5,0)),0)</f>
        <v>0</v>
      </c>
      <c r="AG259" s="116">
        <f ca="1">IFERROR('Program Qtrly'!M$287*OFFSET('Prem Earn'!$A$5,MATCH($B$257,'Prem Earn'!$A$6:$A$12,0),MATCH($A259,'Prem Earn'!$B$5:$J$5,0)),0)</f>
        <v>0</v>
      </c>
      <c r="AH259" s="116">
        <f ca="1">IFERROR('Program Qtrly'!N$287*OFFSET('Prem Earn'!$A$5,MATCH($B$257,'Prem Earn'!$A$6:$A$12,0),MATCH($A259,'Prem Earn'!$B$5:$J$5,0)),0)</f>
        <v>0</v>
      </c>
      <c r="AI259" s="116">
        <f ca="1">IFERROR('Program Qtrly'!O$287*OFFSET('Prem Earn'!$A$5,MATCH($B$257,'Prem Earn'!$A$6:$A$12,0),MATCH($A259,'Prem Earn'!$B$5:$J$5,0)),0)</f>
        <v>0</v>
      </c>
      <c r="AJ259" s="116">
        <f ca="1">IFERROR('Program Qtrly'!P$287*OFFSET('Prem Earn'!$A$5,MATCH($B$257,'Prem Earn'!$A$6:$A$12,0),MATCH($A259,'Prem Earn'!$B$5:$J$5,0)),0)</f>
        <v>0</v>
      </c>
      <c r="AK259" s="116">
        <f ca="1">IFERROR('Program Qtrly'!Q$287*OFFSET('Prem Earn'!$A$5,MATCH($B$257,'Prem Earn'!$A$6:$A$12,0),MATCH($A259,'Prem Earn'!$B$5:$J$5,0)),0)</f>
        <v>0</v>
      </c>
      <c r="AL259" s="116">
        <f ca="1">IFERROR('Program Qtrly'!R$287*OFFSET('Prem Earn'!$A$5,MATCH($B$257,'Prem Earn'!$A$6:$A$12,0),MATCH($A259,'Prem Earn'!$B$5:$J$5,0)),0)</f>
        <v>0</v>
      </c>
      <c r="AM259" s="116">
        <f ca="1">IFERROR('Program Qtrly'!S$287*OFFSET('Prem Earn'!$A$5,MATCH($B$257,'Prem Earn'!$A$6:$A$12,0),MATCH($A259,'Prem Earn'!$B$5:$J$5,0)),0)</f>
        <v>0</v>
      </c>
      <c r="AN259" s="116">
        <f ca="1">IFERROR('Program Qtrly'!T$287*OFFSET('Prem Earn'!$A$5,MATCH($B$257,'Prem Earn'!$A$6:$A$12,0),MATCH($A259,'Prem Earn'!$B$5:$J$5,0)),0)</f>
        <v>0</v>
      </c>
      <c r="AO259" s="116">
        <f ca="1">IFERROR('Program Qtrly'!U$287*OFFSET('Prem Earn'!$A$5,MATCH($B$257,'Prem Earn'!$A$6:$A$12,0),MATCH($A259,'Prem Earn'!$B$5:$J$5,0)),0)</f>
        <v>0</v>
      </c>
      <c r="AP259" s="116">
        <f ca="1">IFERROR('Program Qtrly'!V$287*OFFSET('Prem Earn'!$A$5,MATCH($B$257,'Prem Earn'!$A$6:$A$12,0),MATCH($A259,'Prem Earn'!$B$5:$J$5,0)),0)</f>
        <v>0</v>
      </c>
      <c r="AQ259" s="116">
        <f ca="1">IFERROR('Program Qtrly'!W$287*OFFSET('Prem Earn'!$A$5,MATCH($B$257,'Prem Earn'!$A$6:$A$12,0),MATCH($A259,'Prem Earn'!$B$5:$J$5,0)),0)</f>
        <v>0</v>
      </c>
    </row>
    <row r="260" spans="1:43" ht="15" customHeight="1" x14ac:dyDescent="0.45">
      <c r="A260" s="63">
        <f t="shared" ref="A260:A267" si="212">A259+3</f>
        <v>6</v>
      </c>
      <c r="B260" s="116">
        <f ca="1">IFERROR('Program Qtrly'!D$295*OFFSET('Prem Earn'!$A$5,MATCH($B$257,'Prem Earn'!$A$6:$A$12,0),MATCH($A260,'Prem Earn'!$B$5:$J$5,0)),0)</f>
        <v>0</v>
      </c>
      <c r="C260" s="116">
        <f ca="1">IFERROR('Program Qtrly'!E$295*OFFSET('Prem Earn'!$A$5,MATCH($B$257,'Prem Earn'!$A$6:$A$12,0),MATCH($A260,'Prem Earn'!$B$5:$J$5,0)),0)</f>
        <v>0</v>
      </c>
      <c r="D260" s="116">
        <f ca="1">IFERROR('Program Qtrly'!F$295*OFFSET('Prem Earn'!$A$5,MATCH($B$257,'Prem Earn'!$A$6:$A$12,0),MATCH($A260,'Prem Earn'!$B$5:$J$5,0)),0)</f>
        <v>0</v>
      </c>
      <c r="E260" s="116">
        <f ca="1">IFERROR('Program Qtrly'!G$295*OFFSET('Prem Earn'!$A$5,MATCH($B$257,'Prem Earn'!$A$6:$A$12,0),MATCH($A260,'Prem Earn'!$B$5:$J$5,0)),0)</f>
        <v>0</v>
      </c>
      <c r="F260" s="116">
        <f ca="1">IFERROR('Program Qtrly'!H$295*OFFSET('Prem Earn'!$A$5,MATCH($B$257,'Prem Earn'!$A$6:$A$12,0),MATCH($A260,'Prem Earn'!$B$5:$J$5,0)),0)</f>
        <v>0</v>
      </c>
      <c r="G260" s="116">
        <f ca="1">IFERROR('Program Qtrly'!I$295*OFFSET('Prem Earn'!$A$5,MATCH($B$257,'Prem Earn'!$A$6:$A$12,0),MATCH($A260,'Prem Earn'!$B$5:$J$5,0)),0)</f>
        <v>0</v>
      </c>
      <c r="H260" s="116">
        <f ca="1">IFERROR('Program Qtrly'!J$295*OFFSET('Prem Earn'!$A$5,MATCH($B$257,'Prem Earn'!$A$6:$A$12,0),MATCH($A260,'Prem Earn'!$B$5:$J$5,0)),0)</f>
        <v>0</v>
      </c>
      <c r="I260" s="116">
        <f ca="1">IFERROR('Program Qtrly'!K$295*OFFSET('Prem Earn'!$A$5,MATCH($B$257,'Prem Earn'!$A$6:$A$12,0),MATCH($A260,'Prem Earn'!$B$5:$J$5,0)),0)</f>
        <v>0</v>
      </c>
      <c r="J260" s="116">
        <f ca="1">IFERROR('Program Qtrly'!L$295*OFFSET('Prem Earn'!$A$5,MATCH($B$257,'Prem Earn'!$A$6:$A$12,0),MATCH($A260,'Prem Earn'!$B$5:$J$5,0)),0)</f>
        <v>0</v>
      </c>
      <c r="K260" s="116">
        <f ca="1">IFERROR('Program Qtrly'!M$295*OFFSET('Prem Earn'!$A$5,MATCH($B$257,'Prem Earn'!$A$6:$A$12,0),MATCH($A260,'Prem Earn'!$B$5:$J$5,0)),0)</f>
        <v>0</v>
      </c>
      <c r="L260" s="116">
        <f ca="1">IFERROR('Program Qtrly'!N$295*OFFSET('Prem Earn'!$A$5,MATCH($B$257,'Prem Earn'!$A$6:$A$12,0),MATCH($A260,'Prem Earn'!$B$5:$J$5,0)),0)</f>
        <v>0</v>
      </c>
      <c r="M260" s="116">
        <f ca="1">IFERROR('Program Qtrly'!O$295*OFFSET('Prem Earn'!$A$5,MATCH($B$257,'Prem Earn'!$A$6:$A$12,0),MATCH($A260,'Prem Earn'!$B$5:$J$5,0)),0)</f>
        <v>0</v>
      </c>
      <c r="N260" s="116">
        <f ca="1">IFERROR('Program Qtrly'!P$295*OFFSET('Prem Earn'!$A$5,MATCH($B$257,'Prem Earn'!$A$6:$A$12,0),MATCH($A260,'Prem Earn'!$B$5:$J$5,0)),0)</f>
        <v>0</v>
      </c>
      <c r="O260" s="116">
        <f ca="1">IFERROR('Program Qtrly'!Q$295*OFFSET('Prem Earn'!$A$5,MATCH($B$257,'Prem Earn'!$A$6:$A$12,0),MATCH($A260,'Prem Earn'!$B$5:$J$5,0)),0)</f>
        <v>0</v>
      </c>
      <c r="P260" s="116">
        <f ca="1">IFERROR('Program Qtrly'!R$295*OFFSET('Prem Earn'!$A$5,MATCH($B$257,'Prem Earn'!$A$6:$A$12,0),MATCH($A260,'Prem Earn'!$B$5:$J$5,0)),0)</f>
        <v>0</v>
      </c>
      <c r="Q260" s="116">
        <f ca="1">IFERROR('Program Qtrly'!S$295*OFFSET('Prem Earn'!$A$5,MATCH($B$257,'Prem Earn'!$A$6:$A$12,0),MATCH($A260,'Prem Earn'!$B$5:$J$5,0)),0)</f>
        <v>0</v>
      </c>
      <c r="R260" s="116">
        <f ca="1">IFERROR('Program Qtrly'!T$295*OFFSET('Prem Earn'!$A$5,MATCH($B$257,'Prem Earn'!$A$6:$A$12,0),MATCH($A260,'Prem Earn'!$B$5:$J$5,0)),0)</f>
        <v>0</v>
      </c>
      <c r="S260" s="116">
        <f ca="1">IFERROR('Program Qtrly'!U$295*OFFSET('Prem Earn'!$A$5,MATCH($B$257,'Prem Earn'!$A$6:$A$12,0),MATCH($A260,'Prem Earn'!$B$5:$J$5,0)),0)</f>
        <v>0</v>
      </c>
      <c r="T260" s="116">
        <f ca="1">IFERROR('Program Qtrly'!V$295*OFFSET('Prem Earn'!$A$5,MATCH($B$257,'Prem Earn'!$A$6:$A$12,0),MATCH($A260,'Prem Earn'!$B$5:$J$5,0)),0)</f>
        <v>0</v>
      </c>
      <c r="U260" s="116">
        <f ca="1">IFERROR('Program Qtrly'!W$295*OFFSET('Prem Earn'!$A$5,MATCH($B$257,'Prem Earn'!$A$6:$A$12,0),MATCH($A260,'Prem Earn'!$B$5:$J$5,0)),0)</f>
        <v>0</v>
      </c>
      <c r="W260" s="63">
        <f t="shared" ref="W260:W267" si="213">W259+3</f>
        <v>6</v>
      </c>
      <c r="X260" s="116">
        <f ca="1">IFERROR('Program Qtrly'!D$287*OFFSET('Prem Earn'!$A$5,MATCH($B$257,'Prem Earn'!$A$6:$A$12,0),MATCH($A260,'Prem Earn'!$B$5:$J$5,0)),0)</f>
        <v>0</v>
      </c>
      <c r="Y260" s="116">
        <f ca="1">IFERROR('Program Qtrly'!E$287*OFFSET('Prem Earn'!$A$5,MATCH($B$257,'Prem Earn'!$A$6:$A$12,0),MATCH($A260,'Prem Earn'!$B$5:$J$5,0)),0)</f>
        <v>0</v>
      </c>
      <c r="Z260" s="116">
        <f ca="1">IFERROR('Program Qtrly'!F$287*OFFSET('Prem Earn'!$A$5,MATCH($B$257,'Prem Earn'!$A$6:$A$12,0),MATCH($A260,'Prem Earn'!$B$5:$J$5,0)),0)</f>
        <v>0</v>
      </c>
      <c r="AA260" s="116">
        <f ca="1">IFERROR('Program Qtrly'!G$287*OFFSET('Prem Earn'!$A$5,MATCH($B$257,'Prem Earn'!$A$6:$A$12,0),MATCH($A260,'Prem Earn'!$B$5:$J$5,0)),0)</f>
        <v>0</v>
      </c>
      <c r="AB260" s="116">
        <f ca="1">IFERROR('Program Qtrly'!H$287*OFFSET('Prem Earn'!$A$5,MATCH($B$257,'Prem Earn'!$A$6:$A$12,0),MATCH($A260,'Prem Earn'!$B$5:$J$5,0)),0)</f>
        <v>0</v>
      </c>
      <c r="AC260" s="116">
        <f ca="1">IFERROR('Program Qtrly'!I$287*OFFSET('Prem Earn'!$A$5,MATCH($B$257,'Prem Earn'!$A$6:$A$12,0),MATCH($A260,'Prem Earn'!$B$5:$J$5,0)),0)</f>
        <v>0</v>
      </c>
      <c r="AD260" s="116">
        <f ca="1">IFERROR('Program Qtrly'!J$287*OFFSET('Prem Earn'!$A$5,MATCH($B$257,'Prem Earn'!$A$6:$A$12,0),MATCH($A260,'Prem Earn'!$B$5:$J$5,0)),0)</f>
        <v>0</v>
      </c>
      <c r="AE260" s="116">
        <f ca="1">IFERROR('Program Qtrly'!K$287*OFFSET('Prem Earn'!$A$5,MATCH($B$257,'Prem Earn'!$A$6:$A$12,0),MATCH($A260,'Prem Earn'!$B$5:$J$5,0)),0)</f>
        <v>0</v>
      </c>
      <c r="AF260" s="116">
        <f ca="1">IFERROR('Program Qtrly'!L$287*OFFSET('Prem Earn'!$A$5,MATCH($B$257,'Prem Earn'!$A$6:$A$12,0),MATCH($A260,'Prem Earn'!$B$5:$J$5,0)),0)</f>
        <v>0</v>
      </c>
      <c r="AG260" s="116">
        <f ca="1">IFERROR('Program Qtrly'!M$287*OFFSET('Prem Earn'!$A$5,MATCH($B$257,'Prem Earn'!$A$6:$A$12,0),MATCH($A260,'Prem Earn'!$B$5:$J$5,0)),0)</f>
        <v>0</v>
      </c>
      <c r="AH260" s="116">
        <f ca="1">IFERROR('Program Qtrly'!N$287*OFFSET('Prem Earn'!$A$5,MATCH($B$257,'Prem Earn'!$A$6:$A$12,0),MATCH($A260,'Prem Earn'!$B$5:$J$5,0)),0)</f>
        <v>0</v>
      </c>
      <c r="AI260" s="116">
        <f ca="1">IFERROR('Program Qtrly'!O$287*OFFSET('Prem Earn'!$A$5,MATCH($B$257,'Prem Earn'!$A$6:$A$12,0),MATCH($A260,'Prem Earn'!$B$5:$J$5,0)),0)</f>
        <v>0</v>
      </c>
      <c r="AJ260" s="116">
        <f ca="1">IFERROR('Program Qtrly'!P$287*OFFSET('Prem Earn'!$A$5,MATCH($B$257,'Prem Earn'!$A$6:$A$12,0),MATCH($A260,'Prem Earn'!$B$5:$J$5,0)),0)</f>
        <v>0</v>
      </c>
      <c r="AK260" s="116">
        <f ca="1">IFERROR('Program Qtrly'!Q$287*OFFSET('Prem Earn'!$A$5,MATCH($B$257,'Prem Earn'!$A$6:$A$12,0),MATCH($A260,'Prem Earn'!$B$5:$J$5,0)),0)</f>
        <v>0</v>
      </c>
      <c r="AL260" s="116">
        <f ca="1">IFERROR('Program Qtrly'!R$287*OFFSET('Prem Earn'!$A$5,MATCH($B$257,'Prem Earn'!$A$6:$A$12,0),MATCH($A260,'Prem Earn'!$B$5:$J$5,0)),0)</f>
        <v>0</v>
      </c>
      <c r="AM260" s="116">
        <f ca="1">IFERROR('Program Qtrly'!S$287*OFFSET('Prem Earn'!$A$5,MATCH($B$257,'Prem Earn'!$A$6:$A$12,0),MATCH($A260,'Prem Earn'!$B$5:$J$5,0)),0)</f>
        <v>0</v>
      </c>
      <c r="AN260" s="116">
        <f ca="1">IFERROR('Program Qtrly'!T$287*OFFSET('Prem Earn'!$A$5,MATCH($B$257,'Prem Earn'!$A$6:$A$12,0),MATCH($A260,'Prem Earn'!$B$5:$J$5,0)),0)</f>
        <v>0</v>
      </c>
      <c r="AO260" s="116">
        <f ca="1">IFERROR('Program Qtrly'!U$287*OFFSET('Prem Earn'!$A$5,MATCH($B$257,'Prem Earn'!$A$6:$A$12,0),MATCH($A260,'Prem Earn'!$B$5:$J$5,0)),0)</f>
        <v>0</v>
      </c>
      <c r="AP260" s="116">
        <f ca="1">IFERROR('Program Qtrly'!V$287*OFFSET('Prem Earn'!$A$5,MATCH($B$257,'Prem Earn'!$A$6:$A$12,0),MATCH($A260,'Prem Earn'!$B$5:$J$5,0)),0)</f>
        <v>0</v>
      </c>
      <c r="AQ260" s="116">
        <f ca="1">IFERROR('Program Qtrly'!W$287*OFFSET('Prem Earn'!$A$5,MATCH($B$257,'Prem Earn'!$A$6:$A$12,0),MATCH($A260,'Prem Earn'!$B$5:$J$5,0)),0)</f>
        <v>0</v>
      </c>
    </row>
    <row r="261" spans="1:43" ht="15" customHeight="1" x14ac:dyDescent="0.45">
      <c r="A261" s="63">
        <f t="shared" si="212"/>
        <v>9</v>
      </c>
      <c r="B261" s="116">
        <f ca="1">IFERROR('Program Qtrly'!D$295*OFFSET('Prem Earn'!$A$5,MATCH($B$257,'Prem Earn'!$A$6:$A$12,0),MATCH($A261,'Prem Earn'!$B$5:$J$5,0)),0)</f>
        <v>0</v>
      </c>
      <c r="C261" s="116">
        <f ca="1">IFERROR('Program Qtrly'!E$295*OFFSET('Prem Earn'!$A$5,MATCH($B$257,'Prem Earn'!$A$6:$A$12,0),MATCH($A261,'Prem Earn'!$B$5:$J$5,0)),0)</f>
        <v>0</v>
      </c>
      <c r="D261" s="116">
        <f ca="1">IFERROR('Program Qtrly'!F$295*OFFSET('Prem Earn'!$A$5,MATCH($B$257,'Prem Earn'!$A$6:$A$12,0),MATCH($A261,'Prem Earn'!$B$5:$J$5,0)),0)</f>
        <v>0</v>
      </c>
      <c r="E261" s="116">
        <f ca="1">IFERROR('Program Qtrly'!G$295*OFFSET('Prem Earn'!$A$5,MATCH($B$257,'Prem Earn'!$A$6:$A$12,0),MATCH($A261,'Prem Earn'!$B$5:$J$5,0)),0)</f>
        <v>0</v>
      </c>
      <c r="F261" s="116">
        <f ca="1">IFERROR('Program Qtrly'!H$295*OFFSET('Prem Earn'!$A$5,MATCH($B$257,'Prem Earn'!$A$6:$A$12,0),MATCH($A261,'Prem Earn'!$B$5:$J$5,0)),0)</f>
        <v>0</v>
      </c>
      <c r="G261" s="116">
        <f ca="1">IFERROR('Program Qtrly'!I$295*OFFSET('Prem Earn'!$A$5,MATCH($B$257,'Prem Earn'!$A$6:$A$12,0),MATCH($A261,'Prem Earn'!$B$5:$J$5,0)),0)</f>
        <v>0</v>
      </c>
      <c r="H261" s="116">
        <f ca="1">IFERROR('Program Qtrly'!J$295*OFFSET('Prem Earn'!$A$5,MATCH($B$257,'Prem Earn'!$A$6:$A$12,0),MATCH($A261,'Prem Earn'!$B$5:$J$5,0)),0)</f>
        <v>0</v>
      </c>
      <c r="I261" s="116">
        <f ca="1">IFERROR('Program Qtrly'!K$295*OFFSET('Prem Earn'!$A$5,MATCH($B$257,'Prem Earn'!$A$6:$A$12,0),MATCH($A261,'Prem Earn'!$B$5:$J$5,0)),0)</f>
        <v>0</v>
      </c>
      <c r="J261" s="116">
        <f ca="1">IFERROR('Program Qtrly'!L$295*OFFSET('Prem Earn'!$A$5,MATCH($B$257,'Prem Earn'!$A$6:$A$12,0),MATCH($A261,'Prem Earn'!$B$5:$J$5,0)),0)</f>
        <v>0</v>
      </c>
      <c r="K261" s="116">
        <f ca="1">IFERROR('Program Qtrly'!M$295*OFFSET('Prem Earn'!$A$5,MATCH($B$257,'Prem Earn'!$A$6:$A$12,0),MATCH($A261,'Prem Earn'!$B$5:$J$5,0)),0)</f>
        <v>0</v>
      </c>
      <c r="L261" s="116">
        <f ca="1">IFERROR('Program Qtrly'!N$295*OFFSET('Prem Earn'!$A$5,MATCH($B$257,'Prem Earn'!$A$6:$A$12,0),MATCH($A261,'Prem Earn'!$B$5:$J$5,0)),0)</f>
        <v>0</v>
      </c>
      <c r="M261" s="116">
        <f ca="1">IFERROR('Program Qtrly'!O$295*OFFSET('Prem Earn'!$A$5,MATCH($B$257,'Prem Earn'!$A$6:$A$12,0),MATCH($A261,'Prem Earn'!$B$5:$J$5,0)),0)</f>
        <v>0</v>
      </c>
      <c r="N261" s="116">
        <f ca="1">IFERROR('Program Qtrly'!P$295*OFFSET('Prem Earn'!$A$5,MATCH($B$257,'Prem Earn'!$A$6:$A$12,0),MATCH($A261,'Prem Earn'!$B$5:$J$5,0)),0)</f>
        <v>0</v>
      </c>
      <c r="O261" s="116">
        <f ca="1">IFERROR('Program Qtrly'!Q$295*OFFSET('Prem Earn'!$A$5,MATCH($B$257,'Prem Earn'!$A$6:$A$12,0),MATCH($A261,'Prem Earn'!$B$5:$J$5,0)),0)</f>
        <v>0</v>
      </c>
      <c r="P261" s="116">
        <f ca="1">IFERROR('Program Qtrly'!R$295*OFFSET('Prem Earn'!$A$5,MATCH($B$257,'Prem Earn'!$A$6:$A$12,0),MATCH($A261,'Prem Earn'!$B$5:$J$5,0)),0)</f>
        <v>0</v>
      </c>
      <c r="Q261" s="116">
        <f ca="1">IFERROR('Program Qtrly'!S$295*OFFSET('Prem Earn'!$A$5,MATCH($B$257,'Prem Earn'!$A$6:$A$12,0),MATCH($A261,'Prem Earn'!$B$5:$J$5,0)),0)</f>
        <v>0</v>
      </c>
      <c r="R261" s="116">
        <f ca="1">IFERROR('Program Qtrly'!T$295*OFFSET('Prem Earn'!$A$5,MATCH($B$257,'Prem Earn'!$A$6:$A$12,0),MATCH($A261,'Prem Earn'!$B$5:$J$5,0)),0)</f>
        <v>0</v>
      </c>
      <c r="S261" s="116">
        <f ca="1">IFERROR('Program Qtrly'!U$295*OFFSET('Prem Earn'!$A$5,MATCH($B$257,'Prem Earn'!$A$6:$A$12,0),MATCH($A261,'Prem Earn'!$B$5:$J$5,0)),0)</f>
        <v>0</v>
      </c>
      <c r="T261" s="116">
        <f ca="1">IFERROR('Program Qtrly'!V$295*OFFSET('Prem Earn'!$A$5,MATCH($B$257,'Prem Earn'!$A$6:$A$12,0),MATCH($A261,'Prem Earn'!$B$5:$J$5,0)),0)</f>
        <v>0</v>
      </c>
      <c r="U261" s="116">
        <f ca="1">IFERROR('Program Qtrly'!W$295*OFFSET('Prem Earn'!$A$5,MATCH($B$257,'Prem Earn'!$A$6:$A$12,0),MATCH($A261,'Prem Earn'!$B$5:$J$5,0)),0)</f>
        <v>0</v>
      </c>
      <c r="W261" s="63">
        <f t="shared" si="213"/>
        <v>9</v>
      </c>
      <c r="X261" s="116">
        <f ca="1">IFERROR('Program Qtrly'!D$287*OFFSET('Prem Earn'!$A$5,MATCH($B$257,'Prem Earn'!$A$6:$A$12,0),MATCH($A261,'Prem Earn'!$B$5:$J$5,0)),0)</f>
        <v>0</v>
      </c>
      <c r="Y261" s="116">
        <f ca="1">IFERROR('Program Qtrly'!E$287*OFFSET('Prem Earn'!$A$5,MATCH($B$257,'Prem Earn'!$A$6:$A$12,0),MATCH($A261,'Prem Earn'!$B$5:$J$5,0)),0)</f>
        <v>0</v>
      </c>
      <c r="Z261" s="116">
        <f ca="1">IFERROR('Program Qtrly'!F$287*OFFSET('Prem Earn'!$A$5,MATCH($B$257,'Prem Earn'!$A$6:$A$12,0),MATCH($A261,'Prem Earn'!$B$5:$J$5,0)),0)</f>
        <v>0</v>
      </c>
      <c r="AA261" s="116">
        <f ca="1">IFERROR('Program Qtrly'!G$287*OFFSET('Prem Earn'!$A$5,MATCH($B$257,'Prem Earn'!$A$6:$A$12,0),MATCH($A261,'Prem Earn'!$B$5:$J$5,0)),0)</f>
        <v>0</v>
      </c>
      <c r="AB261" s="116">
        <f ca="1">IFERROR('Program Qtrly'!H$287*OFFSET('Prem Earn'!$A$5,MATCH($B$257,'Prem Earn'!$A$6:$A$12,0),MATCH($A261,'Prem Earn'!$B$5:$J$5,0)),0)</f>
        <v>0</v>
      </c>
      <c r="AC261" s="116">
        <f ca="1">IFERROR('Program Qtrly'!I$287*OFFSET('Prem Earn'!$A$5,MATCH($B$257,'Prem Earn'!$A$6:$A$12,0),MATCH($A261,'Prem Earn'!$B$5:$J$5,0)),0)</f>
        <v>0</v>
      </c>
      <c r="AD261" s="116">
        <f ca="1">IFERROR('Program Qtrly'!J$287*OFFSET('Prem Earn'!$A$5,MATCH($B$257,'Prem Earn'!$A$6:$A$12,0),MATCH($A261,'Prem Earn'!$B$5:$J$5,0)),0)</f>
        <v>0</v>
      </c>
      <c r="AE261" s="116">
        <f ca="1">IFERROR('Program Qtrly'!K$287*OFFSET('Prem Earn'!$A$5,MATCH($B$257,'Prem Earn'!$A$6:$A$12,0),MATCH($A261,'Prem Earn'!$B$5:$J$5,0)),0)</f>
        <v>0</v>
      </c>
      <c r="AF261" s="116">
        <f ca="1">IFERROR('Program Qtrly'!L$287*OFFSET('Prem Earn'!$A$5,MATCH($B$257,'Prem Earn'!$A$6:$A$12,0),MATCH($A261,'Prem Earn'!$B$5:$J$5,0)),0)</f>
        <v>0</v>
      </c>
      <c r="AG261" s="116">
        <f ca="1">IFERROR('Program Qtrly'!M$287*OFFSET('Prem Earn'!$A$5,MATCH($B$257,'Prem Earn'!$A$6:$A$12,0),MATCH($A261,'Prem Earn'!$B$5:$J$5,0)),0)</f>
        <v>0</v>
      </c>
      <c r="AH261" s="116">
        <f ca="1">IFERROR('Program Qtrly'!N$287*OFFSET('Prem Earn'!$A$5,MATCH($B$257,'Prem Earn'!$A$6:$A$12,0),MATCH($A261,'Prem Earn'!$B$5:$J$5,0)),0)</f>
        <v>0</v>
      </c>
      <c r="AI261" s="116">
        <f ca="1">IFERROR('Program Qtrly'!O$287*OFFSET('Prem Earn'!$A$5,MATCH($B$257,'Prem Earn'!$A$6:$A$12,0),MATCH($A261,'Prem Earn'!$B$5:$J$5,0)),0)</f>
        <v>0</v>
      </c>
      <c r="AJ261" s="116">
        <f ca="1">IFERROR('Program Qtrly'!P$287*OFFSET('Prem Earn'!$A$5,MATCH($B$257,'Prem Earn'!$A$6:$A$12,0),MATCH($A261,'Prem Earn'!$B$5:$J$5,0)),0)</f>
        <v>0</v>
      </c>
      <c r="AK261" s="116">
        <f ca="1">IFERROR('Program Qtrly'!Q$287*OFFSET('Prem Earn'!$A$5,MATCH($B$257,'Prem Earn'!$A$6:$A$12,0),MATCH($A261,'Prem Earn'!$B$5:$J$5,0)),0)</f>
        <v>0</v>
      </c>
      <c r="AL261" s="116">
        <f ca="1">IFERROR('Program Qtrly'!R$287*OFFSET('Prem Earn'!$A$5,MATCH($B$257,'Prem Earn'!$A$6:$A$12,0),MATCH($A261,'Prem Earn'!$B$5:$J$5,0)),0)</f>
        <v>0</v>
      </c>
      <c r="AM261" s="116">
        <f ca="1">IFERROR('Program Qtrly'!S$287*OFFSET('Prem Earn'!$A$5,MATCH($B$257,'Prem Earn'!$A$6:$A$12,0),MATCH($A261,'Prem Earn'!$B$5:$J$5,0)),0)</f>
        <v>0</v>
      </c>
      <c r="AN261" s="116">
        <f ca="1">IFERROR('Program Qtrly'!T$287*OFFSET('Prem Earn'!$A$5,MATCH($B$257,'Prem Earn'!$A$6:$A$12,0),MATCH($A261,'Prem Earn'!$B$5:$J$5,0)),0)</f>
        <v>0</v>
      </c>
      <c r="AO261" s="116">
        <f ca="1">IFERROR('Program Qtrly'!U$287*OFFSET('Prem Earn'!$A$5,MATCH($B$257,'Prem Earn'!$A$6:$A$12,0),MATCH($A261,'Prem Earn'!$B$5:$J$5,0)),0)</f>
        <v>0</v>
      </c>
      <c r="AP261" s="116">
        <f ca="1">IFERROR('Program Qtrly'!V$287*OFFSET('Prem Earn'!$A$5,MATCH($B$257,'Prem Earn'!$A$6:$A$12,0),MATCH($A261,'Prem Earn'!$B$5:$J$5,0)),0)</f>
        <v>0</v>
      </c>
      <c r="AQ261" s="116">
        <f ca="1">IFERROR('Program Qtrly'!W$287*OFFSET('Prem Earn'!$A$5,MATCH($B$257,'Prem Earn'!$A$6:$A$12,0),MATCH($A261,'Prem Earn'!$B$5:$J$5,0)),0)</f>
        <v>0</v>
      </c>
    </row>
    <row r="262" spans="1:43" ht="15" customHeight="1" x14ac:dyDescent="0.45">
      <c r="A262" s="63">
        <f t="shared" si="212"/>
        <v>12</v>
      </c>
      <c r="B262" s="116">
        <f ca="1">IFERROR('Program Qtrly'!D$295*OFFSET('Prem Earn'!$A$5,MATCH($B$257,'Prem Earn'!$A$6:$A$12,0),MATCH($A262,'Prem Earn'!$B$5:$J$5,0)),0)</f>
        <v>0</v>
      </c>
      <c r="C262" s="116">
        <f ca="1">IFERROR('Program Qtrly'!E$295*OFFSET('Prem Earn'!$A$5,MATCH($B$257,'Prem Earn'!$A$6:$A$12,0),MATCH($A262,'Prem Earn'!$B$5:$J$5,0)),0)</f>
        <v>0</v>
      </c>
      <c r="D262" s="116">
        <f ca="1">IFERROR('Program Qtrly'!F$295*OFFSET('Prem Earn'!$A$5,MATCH($B$257,'Prem Earn'!$A$6:$A$12,0),MATCH($A262,'Prem Earn'!$B$5:$J$5,0)),0)</f>
        <v>0</v>
      </c>
      <c r="E262" s="116">
        <f ca="1">IFERROR('Program Qtrly'!G$295*OFFSET('Prem Earn'!$A$5,MATCH($B$257,'Prem Earn'!$A$6:$A$12,0),MATCH($A262,'Prem Earn'!$B$5:$J$5,0)),0)</f>
        <v>0</v>
      </c>
      <c r="F262" s="116">
        <f ca="1">IFERROR('Program Qtrly'!H$295*OFFSET('Prem Earn'!$A$5,MATCH($B$257,'Prem Earn'!$A$6:$A$12,0),MATCH($A262,'Prem Earn'!$B$5:$J$5,0)),0)</f>
        <v>0</v>
      </c>
      <c r="G262" s="116">
        <f ca="1">IFERROR('Program Qtrly'!I$295*OFFSET('Prem Earn'!$A$5,MATCH($B$257,'Prem Earn'!$A$6:$A$12,0),MATCH($A262,'Prem Earn'!$B$5:$J$5,0)),0)</f>
        <v>0</v>
      </c>
      <c r="H262" s="116">
        <f ca="1">IFERROR('Program Qtrly'!J$295*OFFSET('Prem Earn'!$A$5,MATCH($B$257,'Prem Earn'!$A$6:$A$12,0),MATCH($A262,'Prem Earn'!$B$5:$J$5,0)),0)</f>
        <v>0</v>
      </c>
      <c r="I262" s="116">
        <f ca="1">IFERROR('Program Qtrly'!K$295*OFFSET('Prem Earn'!$A$5,MATCH($B$257,'Prem Earn'!$A$6:$A$12,0),MATCH($A262,'Prem Earn'!$B$5:$J$5,0)),0)</f>
        <v>0</v>
      </c>
      <c r="J262" s="116">
        <f ca="1">IFERROR('Program Qtrly'!L$295*OFFSET('Prem Earn'!$A$5,MATCH($B$257,'Prem Earn'!$A$6:$A$12,0),MATCH($A262,'Prem Earn'!$B$5:$J$5,0)),0)</f>
        <v>0</v>
      </c>
      <c r="K262" s="116">
        <f ca="1">IFERROR('Program Qtrly'!M$295*OFFSET('Prem Earn'!$A$5,MATCH($B$257,'Prem Earn'!$A$6:$A$12,0),MATCH($A262,'Prem Earn'!$B$5:$J$5,0)),0)</f>
        <v>0</v>
      </c>
      <c r="L262" s="116">
        <f ca="1">IFERROR('Program Qtrly'!N$295*OFFSET('Prem Earn'!$A$5,MATCH($B$257,'Prem Earn'!$A$6:$A$12,0),MATCH($A262,'Prem Earn'!$B$5:$J$5,0)),0)</f>
        <v>0</v>
      </c>
      <c r="M262" s="116">
        <f ca="1">IFERROR('Program Qtrly'!O$295*OFFSET('Prem Earn'!$A$5,MATCH($B$257,'Prem Earn'!$A$6:$A$12,0),MATCH($A262,'Prem Earn'!$B$5:$J$5,0)),0)</f>
        <v>0</v>
      </c>
      <c r="N262" s="116">
        <f ca="1">IFERROR('Program Qtrly'!P$295*OFFSET('Prem Earn'!$A$5,MATCH($B$257,'Prem Earn'!$A$6:$A$12,0),MATCH($A262,'Prem Earn'!$B$5:$J$5,0)),0)</f>
        <v>0</v>
      </c>
      <c r="O262" s="116">
        <f ca="1">IFERROR('Program Qtrly'!Q$295*OFFSET('Prem Earn'!$A$5,MATCH($B$257,'Prem Earn'!$A$6:$A$12,0),MATCH($A262,'Prem Earn'!$B$5:$J$5,0)),0)</f>
        <v>0</v>
      </c>
      <c r="P262" s="116">
        <f ca="1">IFERROR('Program Qtrly'!R$295*OFFSET('Prem Earn'!$A$5,MATCH($B$257,'Prem Earn'!$A$6:$A$12,0),MATCH($A262,'Prem Earn'!$B$5:$J$5,0)),0)</f>
        <v>0</v>
      </c>
      <c r="Q262" s="116">
        <f ca="1">IFERROR('Program Qtrly'!S$295*OFFSET('Prem Earn'!$A$5,MATCH($B$257,'Prem Earn'!$A$6:$A$12,0),MATCH($A262,'Prem Earn'!$B$5:$J$5,0)),0)</f>
        <v>0</v>
      </c>
      <c r="R262" s="116">
        <f ca="1">IFERROR('Program Qtrly'!T$295*OFFSET('Prem Earn'!$A$5,MATCH($B$257,'Prem Earn'!$A$6:$A$12,0),MATCH($A262,'Prem Earn'!$B$5:$J$5,0)),0)</f>
        <v>0</v>
      </c>
      <c r="S262" s="116">
        <f ca="1">IFERROR('Program Qtrly'!U$295*OFFSET('Prem Earn'!$A$5,MATCH($B$257,'Prem Earn'!$A$6:$A$12,0),MATCH($A262,'Prem Earn'!$B$5:$J$5,0)),0)</f>
        <v>0</v>
      </c>
      <c r="T262" s="116">
        <f ca="1">IFERROR('Program Qtrly'!V$295*OFFSET('Prem Earn'!$A$5,MATCH($B$257,'Prem Earn'!$A$6:$A$12,0),MATCH($A262,'Prem Earn'!$B$5:$J$5,0)),0)</f>
        <v>0</v>
      </c>
      <c r="U262" s="116">
        <f ca="1">IFERROR('Program Qtrly'!W$295*OFFSET('Prem Earn'!$A$5,MATCH($B$257,'Prem Earn'!$A$6:$A$12,0),MATCH($A262,'Prem Earn'!$B$5:$J$5,0)),0)</f>
        <v>0</v>
      </c>
      <c r="W262" s="63">
        <f t="shared" si="213"/>
        <v>12</v>
      </c>
      <c r="X262" s="116">
        <f ca="1">IFERROR('Program Qtrly'!D$287*OFFSET('Prem Earn'!$A$5,MATCH($B$257,'Prem Earn'!$A$6:$A$12,0),MATCH($A262,'Prem Earn'!$B$5:$J$5,0)),0)</f>
        <v>0</v>
      </c>
      <c r="Y262" s="116">
        <f ca="1">IFERROR('Program Qtrly'!E$287*OFFSET('Prem Earn'!$A$5,MATCH($B$257,'Prem Earn'!$A$6:$A$12,0),MATCH($A262,'Prem Earn'!$B$5:$J$5,0)),0)</f>
        <v>0</v>
      </c>
      <c r="Z262" s="116">
        <f ca="1">IFERROR('Program Qtrly'!F$287*OFFSET('Prem Earn'!$A$5,MATCH($B$257,'Prem Earn'!$A$6:$A$12,0),MATCH($A262,'Prem Earn'!$B$5:$J$5,0)),0)</f>
        <v>0</v>
      </c>
      <c r="AA262" s="116">
        <f ca="1">IFERROR('Program Qtrly'!G$287*OFFSET('Prem Earn'!$A$5,MATCH($B$257,'Prem Earn'!$A$6:$A$12,0),MATCH($A262,'Prem Earn'!$B$5:$J$5,0)),0)</f>
        <v>0</v>
      </c>
      <c r="AB262" s="116">
        <f ca="1">IFERROR('Program Qtrly'!H$287*OFFSET('Prem Earn'!$A$5,MATCH($B$257,'Prem Earn'!$A$6:$A$12,0),MATCH($A262,'Prem Earn'!$B$5:$J$5,0)),0)</f>
        <v>0</v>
      </c>
      <c r="AC262" s="116">
        <f ca="1">IFERROR('Program Qtrly'!I$287*OFFSET('Prem Earn'!$A$5,MATCH($B$257,'Prem Earn'!$A$6:$A$12,0),MATCH($A262,'Prem Earn'!$B$5:$J$5,0)),0)</f>
        <v>0</v>
      </c>
      <c r="AD262" s="116">
        <f ca="1">IFERROR('Program Qtrly'!J$287*OFFSET('Prem Earn'!$A$5,MATCH($B$257,'Prem Earn'!$A$6:$A$12,0),MATCH($A262,'Prem Earn'!$B$5:$J$5,0)),0)</f>
        <v>0</v>
      </c>
      <c r="AE262" s="116">
        <f ca="1">IFERROR('Program Qtrly'!K$287*OFFSET('Prem Earn'!$A$5,MATCH($B$257,'Prem Earn'!$A$6:$A$12,0),MATCH($A262,'Prem Earn'!$B$5:$J$5,0)),0)</f>
        <v>0</v>
      </c>
      <c r="AF262" s="116">
        <f ca="1">IFERROR('Program Qtrly'!L$287*OFFSET('Prem Earn'!$A$5,MATCH($B$257,'Prem Earn'!$A$6:$A$12,0),MATCH($A262,'Prem Earn'!$B$5:$J$5,0)),0)</f>
        <v>0</v>
      </c>
      <c r="AG262" s="116">
        <f ca="1">IFERROR('Program Qtrly'!M$287*OFFSET('Prem Earn'!$A$5,MATCH($B$257,'Prem Earn'!$A$6:$A$12,0),MATCH($A262,'Prem Earn'!$B$5:$J$5,0)),0)</f>
        <v>0</v>
      </c>
      <c r="AH262" s="116">
        <f ca="1">IFERROR('Program Qtrly'!N$287*OFFSET('Prem Earn'!$A$5,MATCH($B$257,'Prem Earn'!$A$6:$A$12,0),MATCH($A262,'Prem Earn'!$B$5:$J$5,0)),0)</f>
        <v>0</v>
      </c>
      <c r="AI262" s="116">
        <f ca="1">IFERROR('Program Qtrly'!O$287*OFFSET('Prem Earn'!$A$5,MATCH($B$257,'Prem Earn'!$A$6:$A$12,0),MATCH($A262,'Prem Earn'!$B$5:$J$5,0)),0)</f>
        <v>0</v>
      </c>
      <c r="AJ262" s="116">
        <f ca="1">IFERROR('Program Qtrly'!P$287*OFFSET('Prem Earn'!$A$5,MATCH($B$257,'Prem Earn'!$A$6:$A$12,0),MATCH($A262,'Prem Earn'!$B$5:$J$5,0)),0)</f>
        <v>0</v>
      </c>
      <c r="AK262" s="116">
        <f ca="1">IFERROR('Program Qtrly'!Q$287*OFFSET('Prem Earn'!$A$5,MATCH($B$257,'Prem Earn'!$A$6:$A$12,0),MATCH($A262,'Prem Earn'!$B$5:$J$5,0)),0)</f>
        <v>0</v>
      </c>
      <c r="AL262" s="116">
        <f ca="1">IFERROR('Program Qtrly'!R$287*OFFSET('Prem Earn'!$A$5,MATCH($B$257,'Prem Earn'!$A$6:$A$12,0),MATCH($A262,'Prem Earn'!$B$5:$J$5,0)),0)</f>
        <v>0</v>
      </c>
      <c r="AM262" s="116">
        <f ca="1">IFERROR('Program Qtrly'!S$287*OFFSET('Prem Earn'!$A$5,MATCH($B$257,'Prem Earn'!$A$6:$A$12,0),MATCH($A262,'Prem Earn'!$B$5:$J$5,0)),0)</f>
        <v>0</v>
      </c>
      <c r="AN262" s="116">
        <f ca="1">IFERROR('Program Qtrly'!T$287*OFFSET('Prem Earn'!$A$5,MATCH($B$257,'Prem Earn'!$A$6:$A$12,0),MATCH($A262,'Prem Earn'!$B$5:$J$5,0)),0)</f>
        <v>0</v>
      </c>
      <c r="AO262" s="116">
        <f ca="1">IFERROR('Program Qtrly'!U$287*OFFSET('Prem Earn'!$A$5,MATCH($B$257,'Prem Earn'!$A$6:$A$12,0),MATCH($A262,'Prem Earn'!$B$5:$J$5,0)),0)</f>
        <v>0</v>
      </c>
      <c r="AP262" s="116">
        <f ca="1">IFERROR('Program Qtrly'!V$287*OFFSET('Prem Earn'!$A$5,MATCH($B$257,'Prem Earn'!$A$6:$A$12,0),MATCH($A262,'Prem Earn'!$B$5:$J$5,0)),0)</f>
        <v>0</v>
      </c>
      <c r="AQ262" s="116">
        <f ca="1">IFERROR('Program Qtrly'!W$287*OFFSET('Prem Earn'!$A$5,MATCH($B$257,'Prem Earn'!$A$6:$A$12,0),MATCH($A262,'Prem Earn'!$B$5:$J$5,0)),0)</f>
        <v>0</v>
      </c>
    </row>
    <row r="263" spans="1:43" ht="15" customHeight="1" x14ac:dyDescent="0.45">
      <c r="A263" s="63">
        <f t="shared" si="212"/>
        <v>15</v>
      </c>
      <c r="B263" s="116">
        <f ca="1">IFERROR('Program Qtrly'!D$295*OFFSET('Prem Earn'!$A$5,MATCH($B$257,'Prem Earn'!$A$6:$A$12,0),MATCH($A263,'Prem Earn'!$B$5:$J$5,0)),0)</f>
        <v>0</v>
      </c>
      <c r="C263" s="116">
        <f ca="1">IFERROR('Program Qtrly'!E$295*OFFSET('Prem Earn'!$A$5,MATCH($B$257,'Prem Earn'!$A$6:$A$12,0),MATCH($A263,'Prem Earn'!$B$5:$J$5,0)),0)</f>
        <v>0</v>
      </c>
      <c r="D263" s="116">
        <f ca="1">IFERROR('Program Qtrly'!F$295*OFFSET('Prem Earn'!$A$5,MATCH($B$257,'Prem Earn'!$A$6:$A$12,0),MATCH($A263,'Prem Earn'!$B$5:$J$5,0)),0)</f>
        <v>0</v>
      </c>
      <c r="E263" s="116">
        <f ca="1">IFERROR('Program Qtrly'!G$295*OFFSET('Prem Earn'!$A$5,MATCH($B$257,'Prem Earn'!$A$6:$A$12,0),MATCH($A263,'Prem Earn'!$B$5:$J$5,0)),0)</f>
        <v>0</v>
      </c>
      <c r="F263" s="116">
        <f ca="1">IFERROR('Program Qtrly'!H$295*OFFSET('Prem Earn'!$A$5,MATCH($B$257,'Prem Earn'!$A$6:$A$12,0),MATCH($A263,'Prem Earn'!$B$5:$J$5,0)),0)</f>
        <v>0</v>
      </c>
      <c r="G263" s="116">
        <f ca="1">IFERROR('Program Qtrly'!I$295*OFFSET('Prem Earn'!$A$5,MATCH($B$257,'Prem Earn'!$A$6:$A$12,0),MATCH($A263,'Prem Earn'!$B$5:$J$5,0)),0)</f>
        <v>0</v>
      </c>
      <c r="H263" s="116">
        <f ca="1">IFERROR('Program Qtrly'!J$295*OFFSET('Prem Earn'!$A$5,MATCH($B$257,'Prem Earn'!$A$6:$A$12,0),MATCH($A263,'Prem Earn'!$B$5:$J$5,0)),0)</f>
        <v>0</v>
      </c>
      <c r="I263" s="116">
        <f ca="1">IFERROR('Program Qtrly'!K$295*OFFSET('Prem Earn'!$A$5,MATCH($B$257,'Prem Earn'!$A$6:$A$12,0),MATCH($A263,'Prem Earn'!$B$5:$J$5,0)),0)</f>
        <v>0</v>
      </c>
      <c r="J263" s="116">
        <f ca="1">IFERROR('Program Qtrly'!L$295*OFFSET('Prem Earn'!$A$5,MATCH($B$257,'Prem Earn'!$A$6:$A$12,0),MATCH($A263,'Prem Earn'!$B$5:$J$5,0)),0)</f>
        <v>0</v>
      </c>
      <c r="K263" s="116">
        <f ca="1">IFERROR('Program Qtrly'!M$295*OFFSET('Prem Earn'!$A$5,MATCH($B$257,'Prem Earn'!$A$6:$A$12,0),MATCH($A263,'Prem Earn'!$B$5:$J$5,0)),0)</f>
        <v>0</v>
      </c>
      <c r="L263" s="116">
        <f ca="1">IFERROR('Program Qtrly'!N$295*OFFSET('Prem Earn'!$A$5,MATCH($B$257,'Prem Earn'!$A$6:$A$12,0),MATCH($A263,'Prem Earn'!$B$5:$J$5,0)),0)</f>
        <v>0</v>
      </c>
      <c r="M263" s="116">
        <f ca="1">IFERROR('Program Qtrly'!O$295*OFFSET('Prem Earn'!$A$5,MATCH($B$257,'Prem Earn'!$A$6:$A$12,0),MATCH($A263,'Prem Earn'!$B$5:$J$5,0)),0)</f>
        <v>0</v>
      </c>
      <c r="N263" s="116">
        <f ca="1">IFERROR('Program Qtrly'!P$295*OFFSET('Prem Earn'!$A$5,MATCH($B$257,'Prem Earn'!$A$6:$A$12,0),MATCH($A263,'Prem Earn'!$B$5:$J$5,0)),0)</f>
        <v>0</v>
      </c>
      <c r="O263" s="116">
        <f ca="1">IFERROR('Program Qtrly'!Q$295*OFFSET('Prem Earn'!$A$5,MATCH($B$257,'Prem Earn'!$A$6:$A$12,0),MATCH($A263,'Prem Earn'!$B$5:$J$5,0)),0)</f>
        <v>0</v>
      </c>
      <c r="P263" s="116">
        <f ca="1">IFERROR('Program Qtrly'!R$295*OFFSET('Prem Earn'!$A$5,MATCH($B$257,'Prem Earn'!$A$6:$A$12,0),MATCH($A263,'Prem Earn'!$B$5:$J$5,0)),0)</f>
        <v>0</v>
      </c>
      <c r="Q263" s="116">
        <f ca="1">IFERROR('Program Qtrly'!S$295*OFFSET('Prem Earn'!$A$5,MATCH($B$257,'Prem Earn'!$A$6:$A$12,0),MATCH($A263,'Prem Earn'!$B$5:$J$5,0)),0)</f>
        <v>0</v>
      </c>
      <c r="R263" s="116">
        <f ca="1">IFERROR('Program Qtrly'!T$295*OFFSET('Prem Earn'!$A$5,MATCH($B$257,'Prem Earn'!$A$6:$A$12,0),MATCH($A263,'Prem Earn'!$B$5:$J$5,0)),0)</f>
        <v>0</v>
      </c>
      <c r="S263" s="116">
        <f ca="1">IFERROR('Program Qtrly'!U$295*OFFSET('Prem Earn'!$A$5,MATCH($B$257,'Prem Earn'!$A$6:$A$12,0),MATCH($A263,'Prem Earn'!$B$5:$J$5,0)),0)</f>
        <v>0</v>
      </c>
      <c r="T263" s="116">
        <f ca="1">IFERROR('Program Qtrly'!V$295*OFFSET('Prem Earn'!$A$5,MATCH($B$257,'Prem Earn'!$A$6:$A$12,0),MATCH($A263,'Prem Earn'!$B$5:$J$5,0)),0)</f>
        <v>0</v>
      </c>
      <c r="U263" s="116">
        <f ca="1">IFERROR('Program Qtrly'!W$295*OFFSET('Prem Earn'!$A$5,MATCH($B$257,'Prem Earn'!$A$6:$A$12,0),MATCH($A263,'Prem Earn'!$B$5:$J$5,0)),0)</f>
        <v>0</v>
      </c>
      <c r="W263" s="63">
        <f t="shared" si="213"/>
        <v>15</v>
      </c>
      <c r="X263" s="116">
        <f ca="1">IFERROR('Program Qtrly'!D$287*OFFSET('Prem Earn'!$A$5,MATCH($B$257,'Prem Earn'!$A$6:$A$12,0),MATCH($A263,'Prem Earn'!$B$5:$J$5,0)),0)</f>
        <v>0</v>
      </c>
      <c r="Y263" s="116">
        <f ca="1">IFERROR('Program Qtrly'!E$287*OFFSET('Prem Earn'!$A$5,MATCH($B$257,'Prem Earn'!$A$6:$A$12,0),MATCH($A263,'Prem Earn'!$B$5:$J$5,0)),0)</f>
        <v>0</v>
      </c>
      <c r="Z263" s="116">
        <f ca="1">IFERROR('Program Qtrly'!F$287*OFFSET('Prem Earn'!$A$5,MATCH($B$257,'Prem Earn'!$A$6:$A$12,0),MATCH($A263,'Prem Earn'!$B$5:$J$5,0)),0)</f>
        <v>0</v>
      </c>
      <c r="AA263" s="116">
        <f ca="1">IFERROR('Program Qtrly'!G$287*OFFSET('Prem Earn'!$A$5,MATCH($B$257,'Prem Earn'!$A$6:$A$12,0),MATCH($A263,'Prem Earn'!$B$5:$J$5,0)),0)</f>
        <v>0</v>
      </c>
      <c r="AB263" s="116">
        <f ca="1">IFERROR('Program Qtrly'!H$287*OFFSET('Prem Earn'!$A$5,MATCH($B$257,'Prem Earn'!$A$6:$A$12,0),MATCH($A263,'Prem Earn'!$B$5:$J$5,0)),0)</f>
        <v>0</v>
      </c>
      <c r="AC263" s="116">
        <f ca="1">IFERROR('Program Qtrly'!I$287*OFFSET('Prem Earn'!$A$5,MATCH($B$257,'Prem Earn'!$A$6:$A$12,0),MATCH($A263,'Prem Earn'!$B$5:$J$5,0)),0)</f>
        <v>0</v>
      </c>
      <c r="AD263" s="116">
        <f ca="1">IFERROR('Program Qtrly'!J$287*OFFSET('Prem Earn'!$A$5,MATCH($B$257,'Prem Earn'!$A$6:$A$12,0),MATCH($A263,'Prem Earn'!$B$5:$J$5,0)),0)</f>
        <v>0</v>
      </c>
      <c r="AE263" s="116">
        <f ca="1">IFERROR('Program Qtrly'!K$287*OFFSET('Prem Earn'!$A$5,MATCH($B$257,'Prem Earn'!$A$6:$A$12,0),MATCH($A263,'Prem Earn'!$B$5:$J$5,0)),0)</f>
        <v>0</v>
      </c>
      <c r="AF263" s="116">
        <f ca="1">IFERROR('Program Qtrly'!L$287*OFFSET('Prem Earn'!$A$5,MATCH($B$257,'Prem Earn'!$A$6:$A$12,0),MATCH($A263,'Prem Earn'!$B$5:$J$5,0)),0)</f>
        <v>0</v>
      </c>
      <c r="AG263" s="116">
        <f ca="1">IFERROR('Program Qtrly'!M$287*OFFSET('Prem Earn'!$A$5,MATCH($B$257,'Prem Earn'!$A$6:$A$12,0),MATCH($A263,'Prem Earn'!$B$5:$J$5,0)),0)</f>
        <v>0</v>
      </c>
      <c r="AH263" s="116">
        <f ca="1">IFERROR('Program Qtrly'!N$287*OFFSET('Prem Earn'!$A$5,MATCH($B$257,'Prem Earn'!$A$6:$A$12,0),MATCH($A263,'Prem Earn'!$B$5:$J$5,0)),0)</f>
        <v>0</v>
      </c>
      <c r="AI263" s="116">
        <f ca="1">IFERROR('Program Qtrly'!O$287*OFFSET('Prem Earn'!$A$5,MATCH($B$257,'Prem Earn'!$A$6:$A$12,0),MATCH($A263,'Prem Earn'!$B$5:$J$5,0)),0)</f>
        <v>0</v>
      </c>
      <c r="AJ263" s="116">
        <f ca="1">IFERROR('Program Qtrly'!P$287*OFFSET('Prem Earn'!$A$5,MATCH($B$257,'Prem Earn'!$A$6:$A$12,0),MATCH($A263,'Prem Earn'!$B$5:$J$5,0)),0)</f>
        <v>0</v>
      </c>
      <c r="AK263" s="116">
        <f ca="1">IFERROR('Program Qtrly'!Q$287*OFFSET('Prem Earn'!$A$5,MATCH($B$257,'Prem Earn'!$A$6:$A$12,0),MATCH($A263,'Prem Earn'!$B$5:$J$5,0)),0)</f>
        <v>0</v>
      </c>
      <c r="AL263" s="116">
        <f ca="1">IFERROR('Program Qtrly'!R$287*OFFSET('Prem Earn'!$A$5,MATCH($B$257,'Prem Earn'!$A$6:$A$12,0),MATCH($A263,'Prem Earn'!$B$5:$J$5,0)),0)</f>
        <v>0</v>
      </c>
      <c r="AM263" s="116">
        <f ca="1">IFERROR('Program Qtrly'!S$287*OFFSET('Prem Earn'!$A$5,MATCH($B$257,'Prem Earn'!$A$6:$A$12,0),MATCH($A263,'Prem Earn'!$B$5:$J$5,0)),0)</f>
        <v>0</v>
      </c>
      <c r="AN263" s="116">
        <f ca="1">IFERROR('Program Qtrly'!T$287*OFFSET('Prem Earn'!$A$5,MATCH($B$257,'Prem Earn'!$A$6:$A$12,0),MATCH($A263,'Prem Earn'!$B$5:$J$5,0)),0)</f>
        <v>0</v>
      </c>
      <c r="AO263" s="116">
        <f ca="1">IFERROR('Program Qtrly'!U$287*OFFSET('Prem Earn'!$A$5,MATCH($B$257,'Prem Earn'!$A$6:$A$12,0),MATCH($A263,'Prem Earn'!$B$5:$J$5,0)),0)</f>
        <v>0</v>
      </c>
      <c r="AP263" s="116">
        <f ca="1">IFERROR('Program Qtrly'!V$287*OFFSET('Prem Earn'!$A$5,MATCH($B$257,'Prem Earn'!$A$6:$A$12,0),MATCH($A263,'Prem Earn'!$B$5:$J$5,0)),0)</f>
        <v>0</v>
      </c>
      <c r="AQ263" s="116">
        <f ca="1">IFERROR('Program Qtrly'!W$287*OFFSET('Prem Earn'!$A$5,MATCH($B$257,'Prem Earn'!$A$6:$A$12,0),MATCH($A263,'Prem Earn'!$B$5:$J$5,0)),0)</f>
        <v>0</v>
      </c>
    </row>
    <row r="264" spans="1:43" ht="15" customHeight="1" x14ac:dyDescent="0.45">
      <c r="A264" s="63">
        <f t="shared" si="212"/>
        <v>18</v>
      </c>
      <c r="B264" s="116">
        <f ca="1">IFERROR('Program Qtrly'!D$295*OFFSET('Prem Earn'!$A$5,MATCH($B$257,'Prem Earn'!$A$6:$A$12,0),MATCH($A264,'Prem Earn'!$B$5:$J$5,0)),0)</f>
        <v>0</v>
      </c>
      <c r="C264" s="116">
        <f ca="1">IFERROR('Program Qtrly'!E$295*OFFSET('Prem Earn'!$A$5,MATCH($B$257,'Prem Earn'!$A$6:$A$12,0),MATCH($A264,'Prem Earn'!$B$5:$J$5,0)),0)</f>
        <v>0</v>
      </c>
      <c r="D264" s="116">
        <f ca="1">IFERROR('Program Qtrly'!F$295*OFFSET('Prem Earn'!$A$5,MATCH($B$257,'Prem Earn'!$A$6:$A$12,0),MATCH($A264,'Prem Earn'!$B$5:$J$5,0)),0)</f>
        <v>0</v>
      </c>
      <c r="E264" s="116">
        <f ca="1">IFERROR('Program Qtrly'!G$295*OFFSET('Prem Earn'!$A$5,MATCH($B$257,'Prem Earn'!$A$6:$A$12,0),MATCH($A264,'Prem Earn'!$B$5:$J$5,0)),0)</f>
        <v>0</v>
      </c>
      <c r="F264" s="116">
        <f ca="1">IFERROR('Program Qtrly'!H$295*OFFSET('Prem Earn'!$A$5,MATCH($B$257,'Prem Earn'!$A$6:$A$12,0),MATCH($A264,'Prem Earn'!$B$5:$J$5,0)),0)</f>
        <v>0</v>
      </c>
      <c r="G264" s="116">
        <f ca="1">IFERROR('Program Qtrly'!I$295*OFFSET('Prem Earn'!$A$5,MATCH($B$257,'Prem Earn'!$A$6:$A$12,0),MATCH($A264,'Prem Earn'!$B$5:$J$5,0)),0)</f>
        <v>0</v>
      </c>
      <c r="H264" s="116">
        <f ca="1">IFERROR('Program Qtrly'!J$295*OFFSET('Prem Earn'!$A$5,MATCH($B$257,'Prem Earn'!$A$6:$A$12,0),MATCH($A264,'Prem Earn'!$B$5:$J$5,0)),0)</f>
        <v>0</v>
      </c>
      <c r="I264" s="116">
        <f ca="1">IFERROR('Program Qtrly'!K$295*OFFSET('Prem Earn'!$A$5,MATCH($B$257,'Prem Earn'!$A$6:$A$12,0),MATCH($A264,'Prem Earn'!$B$5:$J$5,0)),0)</f>
        <v>0</v>
      </c>
      <c r="J264" s="116">
        <f ca="1">IFERROR('Program Qtrly'!L$295*OFFSET('Prem Earn'!$A$5,MATCH($B$257,'Prem Earn'!$A$6:$A$12,0),MATCH($A264,'Prem Earn'!$B$5:$J$5,0)),0)</f>
        <v>0</v>
      </c>
      <c r="K264" s="116">
        <f ca="1">IFERROR('Program Qtrly'!M$295*OFFSET('Prem Earn'!$A$5,MATCH($B$257,'Prem Earn'!$A$6:$A$12,0),MATCH($A264,'Prem Earn'!$B$5:$J$5,0)),0)</f>
        <v>0</v>
      </c>
      <c r="L264" s="116">
        <f ca="1">IFERROR('Program Qtrly'!N$295*OFFSET('Prem Earn'!$A$5,MATCH($B$257,'Prem Earn'!$A$6:$A$12,0),MATCH($A264,'Prem Earn'!$B$5:$J$5,0)),0)</f>
        <v>0</v>
      </c>
      <c r="M264" s="116">
        <f ca="1">IFERROR('Program Qtrly'!O$295*OFFSET('Prem Earn'!$A$5,MATCH($B$257,'Prem Earn'!$A$6:$A$12,0),MATCH($A264,'Prem Earn'!$B$5:$J$5,0)),0)</f>
        <v>0</v>
      </c>
      <c r="N264" s="116">
        <f ca="1">IFERROR('Program Qtrly'!P$295*OFFSET('Prem Earn'!$A$5,MATCH($B$257,'Prem Earn'!$A$6:$A$12,0),MATCH($A264,'Prem Earn'!$B$5:$J$5,0)),0)</f>
        <v>0</v>
      </c>
      <c r="O264" s="116">
        <f ca="1">IFERROR('Program Qtrly'!Q$295*OFFSET('Prem Earn'!$A$5,MATCH($B$257,'Prem Earn'!$A$6:$A$12,0),MATCH($A264,'Prem Earn'!$B$5:$J$5,0)),0)</f>
        <v>0</v>
      </c>
      <c r="P264" s="116">
        <f ca="1">IFERROR('Program Qtrly'!R$295*OFFSET('Prem Earn'!$A$5,MATCH($B$257,'Prem Earn'!$A$6:$A$12,0),MATCH($A264,'Prem Earn'!$B$5:$J$5,0)),0)</f>
        <v>0</v>
      </c>
      <c r="Q264" s="116">
        <f ca="1">IFERROR('Program Qtrly'!S$295*OFFSET('Prem Earn'!$A$5,MATCH($B$257,'Prem Earn'!$A$6:$A$12,0),MATCH($A264,'Prem Earn'!$B$5:$J$5,0)),0)</f>
        <v>0</v>
      </c>
      <c r="R264" s="116">
        <f ca="1">IFERROR('Program Qtrly'!T$295*OFFSET('Prem Earn'!$A$5,MATCH($B$257,'Prem Earn'!$A$6:$A$12,0),MATCH($A264,'Prem Earn'!$B$5:$J$5,0)),0)</f>
        <v>0</v>
      </c>
      <c r="S264" s="116">
        <f ca="1">IFERROR('Program Qtrly'!U$295*OFFSET('Prem Earn'!$A$5,MATCH($B$257,'Prem Earn'!$A$6:$A$12,0),MATCH($A264,'Prem Earn'!$B$5:$J$5,0)),0)</f>
        <v>0</v>
      </c>
      <c r="T264" s="116">
        <f ca="1">IFERROR('Program Qtrly'!V$295*OFFSET('Prem Earn'!$A$5,MATCH($B$257,'Prem Earn'!$A$6:$A$12,0),MATCH($A264,'Prem Earn'!$B$5:$J$5,0)),0)</f>
        <v>0</v>
      </c>
      <c r="U264" s="116">
        <f ca="1">IFERROR('Program Qtrly'!W$295*OFFSET('Prem Earn'!$A$5,MATCH($B$257,'Prem Earn'!$A$6:$A$12,0),MATCH($A264,'Prem Earn'!$B$5:$J$5,0)),0)</f>
        <v>0</v>
      </c>
      <c r="W264" s="63">
        <f t="shared" si="213"/>
        <v>18</v>
      </c>
      <c r="X264" s="116">
        <f ca="1">IFERROR('Program Qtrly'!D$287*OFFSET('Prem Earn'!$A$5,MATCH($B$257,'Prem Earn'!$A$6:$A$12,0),MATCH($A264,'Prem Earn'!$B$5:$J$5,0)),0)</f>
        <v>0</v>
      </c>
      <c r="Y264" s="116">
        <f ca="1">IFERROR('Program Qtrly'!E$287*OFFSET('Prem Earn'!$A$5,MATCH($B$257,'Prem Earn'!$A$6:$A$12,0),MATCH($A264,'Prem Earn'!$B$5:$J$5,0)),0)</f>
        <v>0</v>
      </c>
      <c r="Z264" s="116">
        <f ca="1">IFERROR('Program Qtrly'!F$287*OFFSET('Prem Earn'!$A$5,MATCH($B$257,'Prem Earn'!$A$6:$A$12,0),MATCH($A264,'Prem Earn'!$B$5:$J$5,0)),0)</f>
        <v>0</v>
      </c>
      <c r="AA264" s="116">
        <f ca="1">IFERROR('Program Qtrly'!G$287*OFFSET('Prem Earn'!$A$5,MATCH($B$257,'Prem Earn'!$A$6:$A$12,0),MATCH($A264,'Prem Earn'!$B$5:$J$5,0)),0)</f>
        <v>0</v>
      </c>
      <c r="AB264" s="116">
        <f ca="1">IFERROR('Program Qtrly'!H$287*OFFSET('Prem Earn'!$A$5,MATCH($B$257,'Prem Earn'!$A$6:$A$12,0),MATCH($A264,'Prem Earn'!$B$5:$J$5,0)),0)</f>
        <v>0</v>
      </c>
      <c r="AC264" s="116">
        <f ca="1">IFERROR('Program Qtrly'!I$287*OFFSET('Prem Earn'!$A$5,MATCH($B$257,'Prem Earn'!$A$6:$A$12,0),MATCH($A264,'Prem Earn'!$B$5:$J$5,0)),0)</f>
        <v>0</v>
      </c>
      <c r="AD264" s="116">
        <f ca="1">IFERROR('Program Qtrly'!J$287*OFFSET('Prem Earn'!$A$5,MATCH($B$257,'Prem Earn'!$A$6:$A$12,0),MATCH($A264,'Prem Earn'!$B$5:$J$5,0)),0)</f>
        <v>0</v>
      </c>
      <c r="AE264" s="116">
        <f ca="1">IFERROR('Program Qtrly'!K$287*OFFSET('Prem Earn'!$A$5,MATCH($B$257,'Prem Earn'!$A$6:$A$12,0),MATCH($A264,'Prem Earn'!$B$5:$J$5,0)),0)</f>
        <v>0</v>
      </c>
      <c r="AF264" s="116">
        <f ca="1">IFERROR('Program Qtrly'!L$287*OFFSET('Prem Earn'!$A$5,MATCH($B$257,'Prem Earn'!$A$6:$A$12,0),MATCH($A264,'Prem Earn'!$B$5:$J$5,0)),0)</f>
        <v>0</v>
      </c>
      <c r="AG264" s="116">
        <f ca="1">IFERROR('Program Qtrly'!M$287*OFFSET('Prem Earn'!$A$5,MATCH($B$257,'Prem Earn'!$A$6:$A$12,0),MATCH($A264,'Prem Earn'!$B$5:$J$5,0)),0)</f>
        <v>0</v>
      </c>
      <c r="AH264" s="116">
        <f ca="1">IFERROR('Program Qtrly'!N$287*OFFSET('Prem Earn'!$A$5,MATCH($B$257,'Prem Earn'!$A$6:$A$12,0),MATCH($A264,'Prem Earn'!$B$5:$J$5,0)),0)</f>
        <v>0</v>
      </c>
      <c r="AI264" s="116">
        <f ca="1">IFERROR('Program Qtrly'!O$287*OFFSET('Prem Earn'!$A$5,MATCH($B$257,'Prem Earn'!$A$6:$A$12,0),MATCH($A264,'Prem Earn'!$B$5:$J$5,0)),0)</f>
        <v>0</v>
      </c>
      <c r="AJ264" s="116">
        <f ca="1">IFERROR('Program Qtrly'!P$287*OFFSET('Prem Earn'!$A$5,MATCH($B$257,'Prem Earn'!$A$6:$A$12,0),MATCH($A264,'Prem Earn'!$B$5:$J$5,0)),0)</f>
        <v>0</v>
      </c>
      <c r="AK264" s="116">
        <f ca="1">IFERROR('Program Qtrly'!Q$287*OFFSET('Prem Earn'!$A$5,MATCH($B$257,'Prem Earn'!$A$6:$A$12,0),MATCH($A264,'Prem Earn'!$B$5:$J$5,0)),0)</f>
        <v>0</v>
      </c>
      <c r="AL264" s="116">
        <f ca="1">IFERROR('Program Qtrly'!R$287*OFFSET('Prem Earn'!$A$5,MATCH($B$257,'Prem Earn'!$A$6:$A$12,0),MATCH($A264,'Prem Earn'!$B$5:$J$5,0)),0)</f>
        <v>0</v>
      </c>
      <c r="AM264" s="116">
        <f ca="1">IFERROR('Program Qtrly'!S$287*OFFSET('Prem Earn'!$A$5,MATCH($B$257,'Prem Earn'!$A$6:$A$12,0),MATCH($A264,'Prem Earn'!$B$5:$J$5,0)),0)</f>
        <v>0</v>
      </c>
      <c r="AN264" s="116">
        <f ca="1">IFERROR('Program Qtrly'!T$287*OFFSET('Prem Earn'!$A$5,MATCH($B$257,'Prem Earn'!$A$6:$A$12,0),MATCH($A264,'Prem Earn'!$B$5:$J$5,0)),0)</f>
        <v>0</v>
      </c>
      <c r="AO264" s="116">
        <f ca="1">IFERROR('Program Qtrly'!U$287*OFFSET('Prem Earn'!$A$5,MATCH($B$257,'Prem Earn'!$A$6:$A$12,0),MATCH($A264,'Prem Earn'!$B$5:$J$5,0)),0)</f>
        <v>0</v>
      </c>
      <c r="AP264" s="116">
        <f ca="1">IFERROR('Program Qtrly'!V$287*OFFSET('Prem Earn'!$A$5,MATCH($B$257,'Prem Earn'!$A$6:$A$12,0),MATCH($A264,'Prem Earn'!$B$5:$J$5,0)),0)</f>
        <v>0</v>
      </c>
      <c r="AQ264" s="116">
        <f ca="1">IFERROR('Program Qtrly'!W$287*OFFSET('Prem Earn'!$A$5,MATCH($B$257,'Prem Earn'!$A$6:$A$12,0),MATCH($A264,'Prem Earn'!$B$5:$J$5,0)),0)</f>
        <v>0</v>
      </c>
    </row>
    <row r="265" spans="1:43" ht="15" customHeight="1" x14ac:dyDescent="0.45">
      <c r="A265" s="63">
        <f t="shared" si="212"/>
        <v>21</v>
      </c>
      <c r="B265" s="116">
        <f ca="1">IFERROR('Program Qtrly'!D$295*OFFSET('Prem Earn'!$A$5,MATCH($B$257,'Prem Earn'!$A$6:$A$12,0),MATCH($A265,'Prem Earn'!$B$5:$J$5,0)),0)</f>
        <v>0</v>
      </c>
      <c r="C265" s="116">
        <f ca="1">IFERROR('Program Qtrly'!E$295*OFFSET('Prem Earn'!$A$5,MATCH($B$257,'Prem Earn'!$A$6:$A$12,0),MATCH($A265,'Prem Earn'!$B$5:$J$5,0)),0)</f>
        <v>0</v>
      </c>
      <c r="D265" s="116">
        <f ca="1">IFERROR('Program Qtrly'!F$295*OFFSET('Prem Earn'!$A$5,MATCH($B$257,'Prem Earn'!$A$6:$A$12,0),MATCH($A265,'Prem Earn'!$B$5:$J$5,0)),0)</f>
        <v>0</v>
      </c>
      <c r="E265" s="116">
        <f ca="1">IFERROR('Program Qtrly'!G$295*OFFSET('Prem Earn'!$A$5,MATCH($B$257,'Prem Earn'!$A$6:$A$12,0),MATCH($A265,'Prem Earn'!$B$5:$J$5,0)),0)</f>
        <v>0</v>
      </c>
      <c r="F265" s="116">
        <f ca="1">IFERROR('Program Qtrly'!H$295*OFFSET('Prem Earn'!$A$5,MATCH($B$257,'Prem Earn'!$A$6:$A$12,0),MATCH($A265,'Prem Earn'!$B$5:$J$5,0)),0)</f>
        <v>0</v>
      </c>
      <c r="G265" s="116">
        <f ca="1">IFERROR('Program Qtrly'!I$295*OFFSET('Prem Earn'!$A$5,MATCH($B$257,'Prem Earn'!$A$6:$A$12,0),MATCH($A265,'Prem Earn'!$B$5:$J$5,0)),0)</f>
        <v>0</v>
      </c>
      <c r="H265" s="116">
        <f ca="1">IFERROR('Program Qtrly'!J$295*OFFSET('Prem Earn'!$A$5,MATCH($B$257,'Prem Earn'!$A$6:$A$12,0),MATCH($A265,'Prem Earn'!$B$5:$J$5,0)),0)</f>
        <v>0</v>
      </c>
      <c r="I265" s="116">
        <f ca="1">IFERROR('Program Qtrly'!K$295*OFFSET('Prem Earn'!$A$5,MATCH($B$257,'Prem Earn'!$A$6:$A$12,0),MATCH($A265,'Prem Earn'!$B$5:$J$5,0)),0)</f>
        <v>0</v>
      </c>
      <c r="J265" s="116">
        <f ca="1">IFERROR('Program Qtrly'!L$295*OFFSET('Prem Earn'!$A$5,MATCH($B$257,'Prem Earn'!$A$6:$A$12,0),MATCH($A265,'Prem Earn'!$B$5:$J$5,0)),0)</f>
        <v>0</v>
      </c>
      <c r="K265" s="116">
        <f ca="1">IFERROR('Program Qtrly'!M$295*OFFSET('Prem Earn'!$A$5,MATCH($B$257,'Prem Earn'!$A$6:$A$12,0),MATCH($A265,'Prem Earn'!$B$5:$J$5,0)),0)</f>
        <v>0</v>
      </c>
      <c r="L265" s="116">
        <f ca="1">IFERROR('Program Qtrly'!N$295*OFFSET('Prem Earn'!$A$5,MATCH($B$257,'Prem Earn'!$A$6:$A$12,0),MATCH($A265,'Prem Earn'!$B$5:$J$5,0)),0)</f>
        <v>0</v>
      </c>
      <c r="M265" s="116">
        <f ca="1">IFERROR('Program Qtrly'!O$295*OFFSET('Prem Earn'!$A$5,MATCH($B$257,'Prem Earn'!$A$6:$A$12,0),MATCH($A265,'Prem Earn'!$B$5:$J$5,0)),0)</f>
        <v>0</v>
      </c>
      <c r="N265" s="116">
        <f ca="1">IFERROR('Program Qtrly'!P$295*OFFSET('Prem Earn'!$A$5,MATCH($B$257,'Prem Earn'!$A$6:$A$12,0),MATCH($A265,'Prem Earn'!$B$5:$J$5,0)),0)</f>
        <v>0</v>
      </c>
      <c r="O265" s="116">
        <f ca="1">IFERROR('Program Qtrly'!Q$295*OFFSET('Prem Earn'!$A$5,MATCH($B$257,'Prem Earn'!$A$6:$A$12,0),MATCH($A265,'Prem Earn'!$B$5:$J$5,0)),0)</f>
        <v>0</v>
      </c>
      <c r="P265" s="116">
        <f ca="1">IFERROR('Program Qtrly'!R$295*OFFSET('Prem Earn'!$A$5,MATCH($B$257,'Prem Earn'!$A$6:$A$12,0),MATCH($A265,'Prem Earn'!$B$5:$J$5,0)),0)</f>
        <v>0</v>
      </c>
      <c r="Q265" s="116">
        <f ca="1">IFERROR('Program Qtrly'!S$295*OFFSET('Prem Earn'!$A$5,MATCH($B$257,'Prem Earn'!$A$6:$A$12,0),MATCH($A265,'Prem Earn'!$B$5:$J$5,0)),0)</f>
        <v>0</v>
      </c>
      <c r="R265" s="116">
        <f ca="1">IFERROR('Program Qtrly'!T$295*OFFSET('Prem Earn'!$A$5,MATCH($B$257,'Prem Earn'!$A$6:$A$12,0),MATCH($A265,'Prem Earn'!$B$5:$J$5,0)),0)</f>
        <v>0</v>
      </c>
      <c r="S265" s="116">
        <f ca="1">IFERROR('Program Qtrly'!U$295*OFFSET('Prem Earn'!$A$5,MATCH($B$257,'Prem Earn'!$A$6:$A$12,0),MATCH($A265,'Prem Earn'!$B$5:$J$5,0)),0)</f>
        <v>0</v>
      </c>
      <c r="T265" s="116">
        <f ca="1">IFERROR('Program Qtrly'!V$295*OFFSET('Prem Earn'!$A$5,MATCH($B$257,'Prem Earn'!$A$6:$A$12,0),MATCH($A265,'Prem Earn'!$B$5:$J$5,0)),0)</f>
        <v>0</v>
      </c>
      <c r="U265" s="116">
        <f ca="1">IFERROR('Program Qtrly'!W$295*OFFSET('Prem Earn'!$A$5,MATCH($B$257,'Prem Earn'!$A$6:$A$12,0),MATCH($A265,'Prem Earn'!$B$5:$J$5,0)),0)</f>
        <v>0</v>
      </c>
      <c r="W265" s="63">
        <f t="shared" si="213"/>
        <v>21</v>
      </c>
      <c r="X265" s="116">
        <f ca="1">IFERROR('Program Qtrly'!D$287*OFFSET('Prem Earn'!$A$5,MATCH($B$257,'Prem Earn'!$A$6:$A$12,0),MATCH($A265,'Prem Earn'!$B$5:$J$5,0)),0)</f>
        <v>0</v>
      </c>
      <c r="Y265" s="116">
        <f ca="1">IFERROR('Program Qtrly'!E$287*OFFSET('Prem Earn'!$A$5,MATCH($B$257,'Prem Earn'!$A$6:$A$12,0),MATCH($A265,'Prem Earn'!$B$5:$J$5,0)),0)</f>
        <v>0</v>
      </c>
      <c r="Z265" s="116">
        <f ca="1">IFERROR('Program Qtrly'!F$287*OFFSET('Prem Earn'!$A$5,MATCH($B$257,'Prem Earn'!$A$6:$A$12,0),MATCH($A265,'Prem Earn'!$B$5:$J$5,0)),0)</f>
        <v>0</v>
      </c>
      <c r="AA265" s="116">
        <f ca="1">IFERROR('Program Qtrly'!G$287*OFFSET('Prem Earn'!$A$5,MATCH($B$257,'Prem Earn'!$A$6:$A$12,0),MATCH($A265,'Prem Earn'!$B$5:$J$5,0)),0)</f>
        <v>0</v>
      </c>
      <c r="AB265" s="116">
        <f ca="1">IFERROR('Program Qtrly'!H$287*OFFSET('Prem Earn'!$A$5,MATCH($B$257,'Prem Earn'!$A$6:$A$12,0),MATCH($A265,'Prem Earn'!$B$5:$J$5,0)),0)</f>
        <v>0</v>
      </c>
      <c r="AC265" s="116">
        <f ca="1">IFERROR('Program Qtrly'!I$287*OFFSET('Prem Earn'!$A$5,MATCH($B$257,'Prem Earn'!$A$6:$A$12,0),MATCH($A265,'Prem Earn'!$B$5:$J$5,0)),0)</f>
        <v>0</v>
      </c>
      <c r="AD265" s="116">
        <f ca="1">IFERROR('Program Qtrly'!J$287*OFFSET('Prem Earn'!$A$5,MATCH($B$257,'Prem Earn'!$A$6:$A$12,0),MATCH($A265,'Prem Earn'!$B$5:$J$5,0)),0)</f>
        <v>0</v>
      </c>
      <c r="AE265" s="116">
        <f ca="1">IFERROR('Program Qtrly'!K$287*OFFSET('Prem Earn'!$A$5,MATCH($B$257,'Prem Earn'!$A$6:$A$12,0),MATCH($A265,'Prem Earn'!$B$5:$J$5,0)),0)</f>
        <v>0</v>
      </c>
      <c r="AF265" s="116">
        <f ca="1">IFERROR('Program Qtrly'!L$287*OFFSET('Prem Earn'!$A$5,MATCH($B$257,'Prem Earn'!$A$6:$A$12,0),MATCH($A265,'Prem Earn'!$B$5:$J$5,0)),0)</f>
        <v>0</v>
      </c>
      <c r="AG265" s="116">
        <f ca="1">IFERROR('Program Qtrly'!M$287*OFFSET('Prem Earn'!$A$5,MATCH($B$257,'Prem Earn'!$A$6:$A$12,0),MATCH($A265,'Prem Earn'!$B$5:$J$5,0)),0)</f>
        <v>0</v>
      </c>
      <c r="AH265" s="116">
        <f ca="1">IFERROR('Program Qtrly'!N$287*OFFSET('Prem Earn'!$A$5,MATCH($B$257,'Prem Earn'!$A$6:$A$12,0),MATCH($A265,'Prem Earn'!$B$5:$J$5,0)),0)</f>
        <v>0</v>
      </c>
      <c r="AI265" s="116">
        <f ca="1">IFERROR('Program Qtrly'!O$287*OFFSET('Prem Earn'!$A$5,MATCH($B$257,'Prem Earn'!$A$6:$A$12,0),MATCH($A265,'Prem Earn'!$B$5:$J$5,0)),0)</f>
        <v>0</v>
      </c>
      <c r="AJ265" s="116">
        <f ca="1">IFERROR('Program Qtrly'!P$287*OFFSET('Prem Earn'!$A$5,MATCH($B$257,'Prem Earn'!$A$6:$A$12,0),MATCH($A265,'Prem Earn'!$B$5:$J$5,0)),0)</f>
        <v>0</v>
      </c>
      <c r="AK265" s="116">
        <f ca="1">IFERROR('Program Qtrly'!Q$287*OFFSET('Prem Earn'!$A$5,MATCH($B$257,'Prem Earn'!$A$6:$A$12,0),MATCH($A265,'Prem Earn'!$B$5:$J$5,0)),0)</f>
        <v>0</v>
      </c>
      <c r="AL265" s="116">
        <f ca="1">IFERROR('Program Qtrly'!R$287*OFFSET('Prem Earn'!$A$5,MATCH($B$257,'Prem Earn'!$A$6:$A$12,0),MATCH($A265,'Prem Earn'!$B$5:$J$5,0)),0)</f>
        <v>0</v>
      </c>
      <c r="AM265" s="116">
        <f ca="1">IFERROR('Program Qtrly'!S$287*OFFSET('Prem Earn'!$A$5,MATCH($B$257,'Prem Earn'!$A$6:$A$12,0),MATCH($A265,'Prem Earn'!$B$5:$J$5,0)),0)</f>
        <v>0</v>
      </c>
      <c r="AN265" s="116">
        <f ca="1">IFERROR('Program Qtrly'!T$287*OFFSET('Prem Earn'!$A$5,MATCH($B$257,'Prem Earn'!$A$6:$A$12,0),MATCH($A265,'Prem Earn'!$B$5:$J$5,0)),0)</f>
        <v>0</v>
      </c>
      <c r="AO265" s="116">
        <f ca="1">IFERROR('Program Qtrly'!U$287*OFFSET('Prem Earn'!$A$5,MATCH($B$257,'Prem Earn'!$A$6:$A$12,0),MATCH($A265,'Prem Earn'!$B$5:$J$5,0)),0)</f>
        <v>0</v>
      </c>
      <c r="AP265" s="116">
        <f ca="1">IFERROR('Program Qtrly'!V$287*OFFSET('Prem Earn'!$A$5,MATCH($B$257,'Prem Earn'!$A$6:$A$12,0),MATCH($A265,'Prem Earn'!$B$5:$J$5,0)),0)</f>
        <v>0</v>
      </c>
      <c r="AQ265" s="116">
        <f ca="1">IFERROR('Program Qtrly'!W$287*OFFSET('Prem Earn'!$A$5,MATCH($B$257,'Prem Earn'!$A$6:$A$12,0),MATCH($A265,'Prem Earn'!$B$5:$J$5,0)),0)</f>
        <v>0</v>
      </c>
    </row>
    <row r="266" spans="1:43" ht="15" customHeight="1" x14ac:dyDescent="0.45">
      <c r="A266" s="63">
        <f t="shared" si="212"/>
        <v>24</v>
      </c>
      <c r="B266" s="116">
        <f ca="1">IFERROR('Program Qtrly'!D$295*OFFSET('Prem Earn'!$A$5,MATCH($B$257,'Prem Earn'!$A$6:$A$12,0),MATCH($A266,'Prem Earn'!$B$5:$J$5,0)),0)</f>
        <v>0</v>
      </c>
      <c r="C266" s="116">
        <f ca="1">IFERROR('Program Qtrly'!E$295*OFFSET('Prem Earn'!$A$5,MATCH($B$257,'Prem Earn'!$A$6:$A$12,0),MATCH($A266,'Prem Earn'!$B$5:$J$5,0)),0)</f>
        <v>0</v>
      </c>
      <c r="D266" s="116">
        <f ca="1">IFERROR('Program Qtrly'!F$295*OFFSET('Prem Earn'!$A$5,MATCH($B$257,'Prem Earn'!$A$6:$A$12,0),MATCH($A266,'Prem Earn'!$B$5:$J$5,0)),0)</f>
        <v>0</v>
      </c>
      <c r="E266" s="116">
        <f ca="1">IFERROR('Program Qtrly'!G$295*OFFSET('Prem Earn'!$A$5,MATCH($B$257,'Prem Earn'!$A$6:$A$12,0),MATCH($A266,'Prem Earn'!$B$5:$J$5,0)),0)</f>
        <v>0</v>
      </c>
      <c r="F266" s="116">
        <f ca="1">IFERROR('Program Qtrly'!H$295*OFFSET('Prem Earn'!$A$5,MATCH($B$257,'Prem Earn'!$A$6:$A$12,0),MATCH($A266,'Prem Earn'!$B$5:$J$5,0)),0)</f>
        <v>0</v>
      </c>
      <c r="G266" s="116">
        <f ca="1">IFERROR('Program Qtrly'!I$295*OFFSET('Prem Earn'!$A$5,MATCH($B$257,'Prem Earn'!$A$6:$A$12,0),MATCH($A266,'Prem Earn'!$B$5:$J$5,0)),0)</f>
        <v>0</v>
      </c>
      <c r="H266" s="116">
        <f ca="1">IFERROR('Program Qtrly'!J$295*OFFSET('Prem Earn'!$A$5,MATCH($B$257,'Prem Earn'!$A$6:$A$12,0),MATCH($A266,'Prem Earn'!$B$5:$J$5,0)),0)</f>
        <v>0</v>
      </c>
      <c r="I266" s="116">
        <f ca="1">IFERROR('Program Qtrly'!K$295*OFFSET('Prem Earn'!$A$5,MATCH($B$257,'Prem Earn'!$A$6:$A$12,0),MATCH($A266,'Prem Earn'!$B$5:$J$5,0)),0)</f>
        <v>0</v>
      </c>
      <c r="J266" s="116">
        <f ca="1">IFERROR('Program Qtrly'!L$295*OFFSET('Prem Earn'!$A$5,MATCH($B$257,'Prem Earn'!$A$6:$A$12,0),MATCH($A266,'Prem Earn'!$B$5:$J$5,0)),0)</f>
        <v>0</v>
      </c>
      <c r="K266" s="116">
        <f ca="1">IFERROR('Program Qtrly'!M$295*OFFSET('Prem Earn'!$A$5,MATCH($B$257,'Prem Earn'!$A$6:$A$12,0),MATCH($A266,'Prem Earn'!$B$5:$J$5,0)),0)</f>
        <v>0</v>
      </c>
      <c r="L266" s="116">
        <f ca="1">IFERROR('Program Qtrly'!N$295*OFFSET('Prem Earn'!$A$5,MATCH($B$257,'Prem Earn'!$A$6:$A$12,0),MATCH($A266,'Prem Earn'!$B$5:$J$5,0)),0)</f>
        <v>0</v>
      </c>
      <c r="M266" s="116">
        <f ca="1">IFERROR('Program Qtrly'!O$295*OFFSET('Prem Earn'!$A$5,MATCH($B$257,'Prem Earn'!$A$6:$A$12,0),MATCH($A266,'Prem Earn'!$B$5:$J$5,0)),0)</f>
        <v>0</v>
      </c>
      <c r="N266" s="116">
        <f ca="1">IFERROR('Program Qtrly'!P$295*OFFSET('Prem Earn'!$A$5,MATCH($B$257,'Prem Earn'!$A$6:$A$12,0),MATCH($A266,'Prem Earn'!$B$5:$J$5,0)),0)</f>
        <v>0</v>
      </c>
      <c r="O266" s="116">
        <f ca="1">IFERROR('Program Qtrly'!Q$295*OFFSET('Prem Earn'!$A$5,MATCH($B$257,'Prem Earn'!$A$6:$A$12,0),MATCH($A266,'Prem Earn'!$B$5:$J$5,0)),0)</f>
        <v>0</v>
      </c>
      <c r="P266" s="116">
        <f ca="1">IFERROR('Program Qtrly'!R$295*OFFSET('Prem Earn'!$A$5,MATCH($B$257,'Prem Earn'!$A$6:$A$12,0),MATCH($A266,'Prem Earn'!$B$5:$J$5,0)),0)</f>
        <v>0</v>
      </c>
      <c r="Q266" s="116">
        <f ca="1">IFERROR('Program Qtrly'!S$295*OFFSET('Prem Earn'!$A$5,MATCH($B$257,'Prem Earn'!$A$6:$A$12,0),MATCH($A266,'Prem Earn'!$B$5:$J$5,0)),0)</f>
        <v>0</v>
      </c>
      <c r="R266" s="116">
        <f ca="1">IFERROR('Program Qtrly'!T$295*OFFSET('Prem Earn'!$A$5,MATCH($B$257,'Prem Earn'!$A$6:$A$12,0),MATCH($A266,'Prem Earn'!$B$5:$J$5,0)),0)</f>
        <v>0</v>
      </c>
      <c r="S266" s="116">
        <f ca="1">IFERROR('Program Qtrly'!U$295*OFFSET('Prem Earn'!$A$5,MATCH($B$257,'Prem Earn'!$A$6:$A$12,0),MATCH($A266,'Prem Earn'!$B$5:$J$5,0)),0)</f>
        <v>0</v>
      </c>
      <c r="T266" s="116">
        <f ca="1">IFERROR('Program Qtrly'!V$295*OFFSET('Prem Earn'!$A$5,MATCH($B$257,'Prem Earn'!$A$6:$A$12,0),MATCH($A266,'Prem Earn'!$B$5:$J$5,0)),0)</f>
        <v>0</v>
      </c>
      <c r="U266" s="116">
        <f ca="1">IFERROR('Program Qtrly'!W$295*OFFSET('Prem Earn'!$A$5,MATCH($B$257,'Prem Earn'!$A$6:$A$12,0),MATCH($A266,'Prem Earn'!$B$5:$J$5,0)),0)</f>
        <v>0</v>
      </c>
      <c r="W266" s="63">
        <f t="shared" si="213"/>
        <v>24</v>
      </c>
      <c r="X266" s="116">
        <f ca="1">IFERROR('Program Qtrly'!D$287*OFFSET('Prem Earn'!$A$5,MATCH($B$257,'Prem Earn'!$A$6:$A$12,0),MATCH($A266,'Prem Earn'!$B$5:$J$5,0)),0)</f>
        <v>0</v>
      </c>
      <c r="Y266" s="116">
        <f ca="1">IFERROR('Program Qtrly'!E$287*OFFSET('Prem Earn'!$A$5,MATCH($B$257,'Prem Earn'!$A$6:$A$12,0),MATCH($A266,'Prem Earn'!$B$5:$J$5,0)),0)</f>
        <v>0</v>
      </c>
      <c r="Z266" s="116">
        <f ca="1">IFERROR('Program Qtrly'!F$287*OFFSET('Prem Earn'!$A$5,MATCH($B$257,'Prem Earn'!$A$6:$A$12,0),MATCH($A266,'Prem Earn'!$B$5:$J$5,0)),0)</f>
        <v>0</v>
      </c>
      <c r="AA266" s="116">
        <f ca="1">IFERROR('Program Qtrly'!G$287*OFFSET('Prem Earn'!$A$5,MATCH($B$257,'Prem Earn'!$A$6:$A$12,0),MATCH($A266,'Prem Earn'!$B$5:$J$5,0)),0)</f>
        <v>0</v>
      </c>
      <c r="AB266" s="116">
        <f ca="1">IFERROR('Program Qtrly'!H$287*OFFSET('Prem Earn'!$A$5,MATCH($B$257,'Prem Earn'!$A$6:$A$12,0),MATCH($A266,'Prem Earn'!$B$5:$J$5,0)),0)</f>
        <v>0</v>
      </c>
      <c r="AC266" s="116">
        <f ca="1">IFERROR('Program Qtrly'!I$287*OFFSET('Prem Earn'!$A$5,MATCH($B$257,'Prem Earn'!$A$6:$A$12,0),MATCH($A266,'Prem Earn'!$B$5:$J$5,0)),0)</f>
        <v>0</v>
      </c>
      <c r="AD266" s="116">
        <f ca="1">IFERROR('Program Qtrly'!J$287*OFFSET('Prem Earn'!$A$5,MATCH($B$257,'Prem Earn'!$A$6:$A$12,0),MATCH($A266,'Prem Earn'!$B$5:$J$5,0)),0)</f>
        <v>0</v>
      </c>
      <c r="AE266" s="116">
        <f ca="1">IFERROR('Program Qtrly'!K$287*OFFSET('Prem Earn'!$A$5,MATCH($B$257,'Prem Earn'!$A$6:$A$12,0),MATCH($A266,'Prem Earn'!$B$5:$J$5,0)),0)</f>
        <v>0</v>
      </c>
      <c r="AF266" s="116">
        <f ca="1">IFERROR('Program Qtrly'!L$287*OFFSET('Prem Earn'!$A$5,MATCH($B$257,'Prem Earn'!$A$6:$A$12,0),MATCH($A266,'Prem Earn'!$B$5:$J$5,0)),0)</f>
        <v>0</v>
      </c>
      <c r="AG266" s="116">
        <f ca="1">IFERROR('Program Qtrly'!M$287*OFFSET('Prem Earn'!$A$5,MATCH($B$257,'Prem Earn'!$A$6:$A$12,0),MATCH($A266,'Prem Earn'!$B$5:$J$5,0)),0)</f>
        <v>0</v>
      </c>
      <c r="AH266" s="116">
        <f ca="1">IFERROR('Program Qtrly'!N$287*OFFSET('Prem Earn'!$A$5,MATCH($B$257,'Prem Earn'!$A$6:$A$12,0),MATCH($A266,'Prem Earn'!$B$5:$J$5,0)),0)</f>
        <v>0</v>
      </c>
      <c r="AI266" s="116">
        <f ca="1">IFERROR('Program Qtrly'!O$287*OFFSET('Prem Earn'!$A$5,MATCH($B$257,'Prem Earn'!$A$6:$A$12,0),MATCH($A266,'Prem Earn'!$B$5:$J$5,0)),0)</f>
        <v>0</v>
      </c>
      <c r="AJ266" s="116">
        <f ca="1">IFERROR('Program Qtrly'!P$287*OFFSET('Prem Earn'!$A$5,MATCH($B$257,'Prem Earn'!$A$6:$A$12,0),MATCH($A266,'Prem Earn'!$B$5:$J$5,0)),0)</f>
        <v>0</v>
      </c>
      <c r="AK266" s="116">
        <f ca="1">IFERROR('Program Qtrly'!Q$287*OFFSET('Prem Earn'!$A$5,MATCH($B$257,'Prem Earn'!$A$6:$A$12,0),MATCH($A266,'Prem Earn'!$B$5:$J$5,0)),0)</f>
        <v>0</v>
      </c>
      <c r="AL266" s="116">
        <f ca="1">IFERROR('Program Qtrly'!R$287*OFFSET('Prem Earn'!$A$5,MATCH($B$257,'Prem Earn'!$A$6:$A$12,0),MATCH($A266,'Prem Earn'!$B$5:$J$5,0)),0)</f>
        <v>0</v>
      </c>
      <c r="AM266" s="116">
        <f ca="1">IFERROR('Program Qtrly'!S$287*OFFSET('Prem Earn'!$A$5,MATCH($B$257,'Prem Earn'!$A$6:$A$12,0),MATCH($A266,'Prem Earn'!$B$5:$J$5,0)),0)</f>
        <v>0</v>
      </c>
      <c r="AN266" s="116">
        <f ca="1">IFERROR('Program Qtrly'!T$287*OFFSET('Prem Earn'!$A$5,MATCH($B$257,'Prem Earn'!$A$6:$A$12,0),MATCH($A266,'Prem Earn'!$B$5:$J$5,0)),0)</f>
        <v>0</v>
      </c>
      <c r="AO266" s="116">
        <f ca="1">IFERROR('Program Qtrly'!U$287*OFFSET('Prem Earn'!$A$5,MATCH($B$257,'Prem Earn'!$A$6:$A$12,0),MATCH($A266,'Prem Earn'!$B$5:$J$5,0)),0)</f>
        <v>0</v>
      </c>
      <c r="AP266" s="116">
        <f ca="1">IFERROR('Program Qtrly'!V$287*OFFSET('Prem Earn'!$A$5,MATCH($B$257,'Prem Earn'!$A$6:$A$12,0),MATCH($A266,'Prem Earn'!$B$5:$J$5,0)),0)</f>
        <v>0</v>
      </c>
      <c r="AQ266" s="116">
        <f ca="1">IFERROR('Program Qtrly'!W$287*OFFSET('Prem Earn'!$A$5,MATCH($B$257,'Prem Earn'!$A$6:$A$12,0),MATCH($A266,'Prem Earn'!$B$5:$J$5,0)),0)</f>
        <v>0</v>
      </c>
    </row>
    <row r="267" spans="1:43" ht="15" customHeight="1" x14ac:dyDescent="0.45">
      <c r="A267" s="63">
        <f t="shared" si="212"/>
        <v>27</v>
      </c>
      <c r="B267" s="116">
        <f ca="1">IFERROR('Program Qtrly'!D$295*OFFSET('Prem Earn'!$A$5,MATCH($B$257,'Prem Earn'!$A$6:$A$12,0),MATCH($A267,'Prem Earn'!$B$5:$J$5,0)),0)</f>
        <v>0</v>
      </c>
      <c r="C267" s="116">
        <f ca="1">IFERROR('Program Qtrly'!E$295*OFFSET('Prem Earn'!$A$5,MATCH($B$257,'Prem Earn'!$A$6:$A$12,0),MATCH($A267,'Prem Earn'!$B$5:$J$5,0)),0)</f>
        <v>0</v>
      </c>
      <c r="D267" s="116">
        <f ca="1">IFERROR('Program Qtrly'!F$295*OFFSET('Prem Earn'!$A$5,MATCH($B$257,'Prem Earn'!$A$6:$A$12,0),MATCH($A267,'Prem Earn'!$B$5:$J$5,0)),0)</f>
        <v>0</v>
      </c>
      <c r="E267" s="116">
        <f ca="1">IFERROR('Program Qtrly'!G$295*OFFSET('Prem Earn'!$A$5,MATCH($B$257,'Prem Earn'!$A$6:$A$12,0),MATCH($A267,'Prem Earn'!$B$5:$J$5,0)),0)</f>
        <v>0</v>
      </c>
      <c r="F267" s="116">
        <f ca="1">IFERROR('Program Qtrly'!H$295*OFFSET('Prem Earn'!$A$5,MATCH($B$257,'Prem Earn'!$A$6:$A$12,0),MATCH($A267,'Prem Earn'!$B$5:$J$5,0)),0)</f>
        <v>0</v>
      </c>
      <c r="G267" s="116">
        <f ca="1">IFERROR('Program Qtrly'!I$295*OFFSET('Prem Earn'!$A$5,MATCH($B$257,'Prem Earn'!$A$6:$A$12,0),MATCH($A267,'Prem Earn'!$B$5:$J$5,0)),0)</f>
        <v>0</v>
      </c>
      <c r="H267" s="116">
        <f ca="1">IFERROR('Program Qtrly'!J$295*OFFSET('Prem Earn'!$A$5,MATCH($B$257,'Prem Earn'!$A$6:$A$12,0),MATCH($A267,'Prem Earn'!$B$5:$J$5,0)),0)</f>
        <v>0</v>
      </c>
      <c r="I267" s="116">
        <f ca="1">IFERROR('Program Qtrly'!K$295*OFFSET('Prem Earn'!$A$5,MATCH($B$257,'Prem Earn'!$A$6:$A$12,0),MATCH($A267,'Prem Earn'!$B$5:$J$5,0)),0)</f>
        <v>0</v>
      </c>
      <c r="J267" s="116">
        <f ca="1">IFERROR('Program Qtrly'!L$295*OFFSET('Prem Earn'!$A$5,MATCH($B$257,'Prem Earn'!$A$6:$A$12,0),MATCH($A267,'Prem Earn'!$B$5:$J$5,0)),0)</f>
        <v>0</v>
      </c>
      <c r="K267" s="116">
        <f ca="1">IFERROR('Program Qtrly'!M$295*OFFSET('Prem Earn'!$A$5,MATCH($B$257,'Prem Earn'!$A$6:$A$12,0),MATCH($A267,'Prem Earn'!$B$5:$J$5,0)),0)</f>
        <v>0</v>
      </c>
      <c r="L267" s="116">
        <f ca="1">IFERROR('Program Qtrly'!N$295*OFFSET('Prem Earn'!$A$5,MATCH($B$257,'Prem Earn'!$A$6:$A$12,0),MATCH($A267,'Prem Earn'!$B$5:$J$5,0)),0)</f>
        <v>0</v>
      </c>
      <c r="M267" s="116">
        <f ca="1">IFERROR('Program Qtrly'!O$295*OFFSET('Prem Earn'!$A$5,MATCH($B$257,'Prem Earn'!$A$6:$A$12,0),MATCH($A267,'Prem Earn'!$B$5:$J$5,0)),0)</f>
        <v>0</v>
      </c>
      <c r="N267" s="116">
        <f ca="1">IFERROR('Program Qtrly'!P$295*OFFSET('Prem Earn'!$A$5,MATCH($B$257,'Prem Earn'!$A$6:$A$12,0),MATCH($A267,'Prem Earn'!$B$5:$J$5,0)),0)</f>
        <v>0</v>
      </c>
      <c r="O267" s="116">
        <f ca="1">IFERROR('Program Qtrly'!Q$295*OFFSET('Prem Earn'!$A$5,MATCH($B$257,'Prem Earn'!$A$6:$A$12,0),MATCH($A267,'Prem Earn'!$B$5:$J$5,0)),0)</f>
        <v>0</v>
      </c>
      <c r="P267" s="116">
        <f ca="1">IFERROR('Program Qtrly'!R$295*OFFSET('Prem Earn'!$A$5,MATCH($B$257,'Prem Earn'!$A$6:$A$12,0),MATCH($A267,'Prem Earn'!$B$5:$J$5,0)),0)</f>
        <v>0</v>
      </c>
      <c r="Q267" s="116">
        <f ca="1">IFERROR('Program Qtrly'!S$295*OFFSET('Prem Earn'!$A$5,MATCH($B$257,'Prem Earn'!$A$6:$A$12,0),MATCH($A267,'Prem Earn'!$B$5:$J$5,0)),0)</f>
        <v>0</v>
      </c>
      <c r="R267" s="116">
        <f ca="1">IFERROR('Program Qtrly'!T$295*OFFSET('Prem Earn'!$A$5,MATCH($B$257,'Prem Earn'!$A$6:$A$12,0),MATCH($A267,'Prem Earn'!$B$5:$J$5,0)),0)</f>
        <v>0</v>
      </c>
      <c r="S267" s="116">
        <f ca="1">IFERROR('Program Qtrly'!U$295*OFFSET('Prem Earn'!$A$5,MATCH($B$257,'Prem Earn'!$A$6:$A$12,0),MATCH($A267,'Prem Earn'!$B$5:$J$5,0)),0)</f>
        <v>0</v>
      </c>
      <c r="T267" s="116">
        <f ca="1">IFERROR('Program Qtrly'!V$295*OFFSET('Prem Earn'!$A$5,MATCH($B$257,'Prem Earn'!$A$6:$A$12,0),MATCH($A267,'Prem Earn'!$B$5:$J$5,0)),0)</f>
        <v>0</v>
      </c>
      <c r="U267" s="116">
        <f ca="1">IFERROR('Program Qtrly'!W$295*OFFSET('Prem Earn'!$A$5,MATCH($B$257,'Prem Earn'!$A$6:$A$12,0),MATCH($A267,'Prem Earn'!$B$5:$J$5,0)),0)</f>
        <v>0</v>
      </c>
      <c r="W267" s="63">
        <f t="shared" si="213"/>
        <v>27</v>
      </c>
      <c r="X267" s="116">
        <f ca="1">IFERROR('Program Qtrly'!D$287*OFFSET('Prem Earn'!$A$5,MATCH($B$257,'Prem Earn'!$A$6:$A$12,0),MATCH($A267,'Prem Earn'!$B$5:$J$5,0)),0)</f>
        <v>0</v>
      </c>
      <c r="Y267" s="116">
        <f ca="1">IFERROR('Program Qtrly'!E$287*OFFSET('Prem Earn'!$A$5,MATCH($B$257,'Prem Earn'!$A$6:$A$12,0),MATCH($A267,'Prem Earn'!$B$5:$J$5,0)),0)</f>
        <v>0</v>
      </c>
      <c r="Z267" s="116">
        <f ca="1">IFERROR('Program Qtrly'!F$287*OFFSET('Prem Earn'!$A$5,MATCH($B$257,'Prem Earn'!$A$6:$A$12,0),MATCH($A267,'Prem Earn'!$B$5:$J$5,0)),0)</f>
        <v>0</v>
      </c>
      <c r="AA267" s="116">
        <f ca="1">IFERROR('Program Qtrly'!G$287*OFFSET('Prem Earn'!$A$5,MATCH($B$257,'Prem Earn'!$A$6:$A$12,0),MATCH($A267,'Prem Earn'!$B$5:$J$5,0)),0)</f>
        <v>0</v>
      </c>
      <c r="AB267" s="116">
        <f ca="1">IFERROR('Program Qtrly'!H$287*OFFSET('Prem Earn'!$A$5,MATCH($B$257,'Prem Earn'!$A$6:$A$12,0),MATCH($A267,'Prem Earn'!$B$5:$J$5,0)),0)</f>
        <v>0</v>
      </c>
      <c r="AC267" s="116">
        <f ca="1">IFERROR('Program Qtrly'!I$287*OFFSET('Prem Earn'!$A$5,MATCH($B$257,'Prem Earn'!$A$6:$A$12,0),MATCH($A267,'Prem Earn'!$B$5:$J$5,0)),0)</f>
        <v>0</v>
      </c>
      <c r="AD267" s="116">
        <f ca="1">IFERROR('Program Qtrly'!J$287*OFFSET('Prem Earn'!$A$5,MATCH($B$257,'Prem Earn'!$A$6:$A$12,0),MATCH($A267,'Prem Earn'!$B$5:$J$5,0)),0)</f>
        <v>0</v>
      </c>
      <c r="AE267" s="116">
        <f ca="1">IFERROR('Program Qtrly'!K$287*OFFSET('Prem Earn'!$A$5,MATCH($B$257,'Prem Earn'!$A$6:$A$12,0),MATCH($A267,'Prem Earn'!$B$5:$J$5,0)),0)</f>
        <v>0</v>
      </c>
      <c r="AF267" s="116">
        <f ca="1">IFERROR('Program Qtrly'!L$287*OFFSET('Prem Earn'!$A$5,MATCH($B$257,'Prem Earn'!$A$6:$A$12,0),MATCH($A267,'Prem Earn'!$B$5:$J$5,0)),0)</f>
        <v>0</v>
      </c>
      <c r="AG267" s="116">
        <f ca="1">IFERROR('Program Qtrly'!M$287*OFFSET('Prem Earn'!$A$5,MATCH($B$257,'Prem Earn'!$A$6:$A$12,0),MATCH($A267,'Prem Earn'!$B$5:$J$5,0)),0)</f>
        <v>0</v>
      </c>
      <c r="AH267" s="116">
        <f ca="1">IFERROR('Program Qtrly'!N$287*OFFSET('Prem Earn'!$A$5,MATCH($B$257,'Prem Earn'!$A$6:$A$12,0),MATCH($A267,'Prem Earn'!$B$5:$J$5,0)),0)</f>
        <v>0</v>
      </c>
      <c r="AI267" s="116">
        <f ca="1">IFERROR('Program Qtrly'!O$287*OFFSET('Prem Earn'!$A$5,MATCH($B$257,'Prem Earn'!$A$6:$A$12,0),MATCH($A267,'Prem Earn'!$B$5:$J$5,0)),0)</f>
        <v>0</v>
      </c>
      <c r="AJ267" s="116">
        <f ca="1">IFERROR('Program Qtrly'!P$287*OFFSET('Prem Earn'!$A$5,MATCH($B$257,'Prem Earn'!$A$6:$A$12,0),MATCH($A267,'Prem Earn'!$B$5:$J$5,0)),0)</f>
        <v>0</v>
      </c>
      <c r="AK267" s="116">
        <f ca="1">IFERROR('Program Qtrly'!Q$287*OFFSET('Prem Earn'!$A$5,MATCH($B$257,'Prem Earn'!$A$6:$A$12,0),MATCH($A267,'Prem Earn'!$B$5:$J$5,0)),0)</f>
        <v>0</v>
      </c>
      <c r="AL267" s="116">
        <f ca="1">IFERROR('Program Qtrly'!R$287*OFFSET('Prem Earn'!$A$5,MATCH($B$257,'Prem Earn'!$A$6:$A$12,0),MATCH($A267,'Prem Earn'!$B$5:$J$5,0)),0)</f>
        <v>0</v>
      </c>
      <c r="AM267" s="116">
        <f ca="1">IFERROR('Program Qtrly'!S$287*OFFSET('Prem Earn'!$A$5,MATCH($B$257,'Prem Earn'!$A$6:$A$12,0),MATCH($A267,'Prem Earn'!$B$5:$J$5,0)),0)</f>
        <v>0</v>
      </c>
      <c r="AN267" s="116">
        <f ca="1">IFERROR('Program Qtrly'!T$287*OFFSET('Prem Earn'!$A$5,MATCH($B$257,'Prem Earn'!$A$6:$A$12,0),MATCH($A267,'Prem Earn'!$B$5:$J$5,0)),0)</f>
        <v>0</v>
      </c>
      <c r="AO267" s="116">
        <f ca="1">IFERROR('Program Qtrly'!U$287*OFFSET('Prem Earn'!$A$5,MATCH($B$257,'Prem Earn'!$A$6:$A$12,0),MATCH($A267,'Prem Earn'!$B$5:$J$5,0)),0)</f>
        <v>0</v>
      </c>
      <c r="AP267" s="116">
        <f ca="1">IFERROR('Program Qtrly'!V$287*OFFSET('Prem Earn'!$A$5,MATCH($B$257,'Prem Earn'!$A$6:$A$12,0),MATCH($A267,'Prem Earn'!$B$5:$J$5,0)),0)</f>
        <v>0</v>
      </c>
      <c r="AQ267" s="116">
        <f ca="1">IFERROR('Program Qtrly'!W$287*OFFSET('Prem Earn'!$A$5,MATCH($B$257,'Prem Earn'!$A$6:$A$12,0),MATCH($A267,'Prem Earn'!$B$5:$J$5,0)),0)</f>
        <v>0</v>
      </c>
    </row>
    <row r="268" spans="1:43" ht="15" customHeight="1" x14ac:dyDescent="0.45">
      <c r="A268" s="112" t="s">
        <v>384</v>
      </c>
      <c r="B268" s="113">
        <f ca="1">B259</f>
        <v>0</v>
      </c>
      <c r="C268" s="113">
        <f ca="1">C259+B260</f>
        <v>0</v>
      </c>
      <c r="D268" s="113">
        <f ca="1">D259+C260+B261</f>
        <v>0</v>
      </c>
      <c r="E268" s="113">
        <f ca="1">E259+D260+C261+B262</f>
        <v>0</v>
      </c>
      <c r="F268" s="113">
        <f ca="1">F259+E260+D261+C262+B263</f>
        <v>0</v>
      </c>
      <c r="G268" s="113">
        <f ca="1">G259+F260+E261+D262+C263+B264</f>
        <v>0</v>
      </c>
      <c r="H268" s="113">
        <f ca="1">H259+G260+F261+E262+D263+C264+B265</f>
        <v>0</v>
      </c>
      <c r="I268" s="113">
        <f ca="1">I259+H260+G261+F262+E263+D264+C265+B266</f>
        <v>0</v>
      </c>
      <c r="J268" s="113">
        <f t="shared" ref="J268:P268" ca="1" si="214">J259+I260+H261+G262+F263+E264+D265+C266+B267</f>
        <v>0</v>
      </c>
      <c r="K268" s="113">
        <f t="shared" ca="1" si="214"/>
        <v>0</v>
      </c>
      <c r="L268" s="113">
        <f t="shared" ca="1" si="214"/>
        <v>0</v>
      </c>
      <c r="M268" s="113">
        <f t="shared" ca="1" si="214"/>
        <v>0</v>
      </c>
      <c r="N268" s="113">
        <f t="shared" ca="1" si="214"/>
        <v>0</v>
      </c>
      <c r="O268" s="113">
        <f t="shared" ca="1" si="214"/>
        <v>0</v>
      </c>
      <c r="P268" s="113">
        <f t="shared" ca="1" si="214"/>
        <v>0</v>
      </c>
      <c r="Q268" s="113">
        <f t="shared" ref="Q268" ca="1" si="215">Q259+P260+O261+N262+M263+L264+K265+J266+I267</f>
        <v>0</v>
      </c>
      <c r="R268" s="113">
        <f t="shared" ref="R268" ca="1" si="216">R259+Q260+P261+O262+N263+M264+L265+K266+J267</f>
        <v>0</v>
      </c>
      <c r="S268" s="113">
        <f t="shared" ref="S268" ca="1" si="217">S259+R260+Q261+P262+O263+N264+M265+L266+K267</f>
        <v>0</v>
      </c>
      <c r="T268" s="113">
        <f t="shared" ref="T268" ca="1" si="218">T259+S260+R261+Q262+P263+O264+N265+M266+L267</f>
        <v>0</v>
      </c>
      <c r="U268" s="113">
        <f t="shared" ref="U268" ca="1" si="219">U259+T260+S261+R262+Q263+P264+O265+N266+M267</f>
        <v>0</v>
      </c>
      <c r="W268" s="112" t="s">
        <v>520</v>
      </c>
      <c r="X268" s="113">
        <f ca="1">X259</f>
        <v>0</v>
      </c>
      <c r="Y268" s="113">
        <f ca="1">Y259+X260</f>
        <v>0</v>
      </c>
      <c r="Z268" s="113">
        <f ca="1">Z259+Y260+X261</f>
        <v>0</v>
      </c>
      <c r="AA268" s="113">
        <f ca="1">AA259+Z260+Y261+X262</f>
        <v>0</v>
      </c>
      <c r="AB268" s="113">
        <f ca="1">AB259+AA260+Z261+Y262+X263</f>
        <v>0</v>
      </c>
      <c r="AC268" s="113">
        <f ca="1">AC259+AB260+AA261+Z262+Y263+X264</f>
        <v>0</v>
      </c>
      <c r="AD268" s="113">
        <f ca="1">AD259+AC260+AB261+AA262+Z263+Y264+X265</f>
        <v>0</v>
      </c>
      <c r="AE268" s="113">
        <f ca="1">AE259+AD260+AC261+AB262+AA263+Z264+Y265+X266</f>
        <v>0</v>
      </c>
      <c r="AF268" s="113">
        <f t="shared" ref="AF268:AL268" ca="1" si="220">AF259+AE260+AD261+AC262+AB263+AA264+Z265+Y266+X267</f>
        <v>0</v>
      </c>
      <c r="AG268" s="113">
        <f t="shared" ca="1" si="220"/>
        <v>0</v>
      </c>
      <c r="AH268" s="113">
        <f t="shared" ca="1" si="220"/>
        <v>0</v>
      </c>
      <c r="AI268" s="113">
        <f t="shared" ca="1" si="220"/>
        <v>0</v>
      </c>
      <c r="AJ268" s="113">
        <f t="shared" ca="1" si="220"/>
        <v>0</v>
      </c>
      <c r="AK268" s="113">
        <f t="shared" ca="1" si="220"/>
        <v>0</v>
      </c>
      <c r="AL268" s="113">
        <f t="shared" ca="1" si="220"/>
        <v>0</v>
      </c>
      <c r="AM268" s="113">
        <f t="shared" ref="AM268" ca="1" si="221">AM259+AL260+AK261+AJ262+AI263+AH264+AG265+AF266+AE267</f>
        <v>0</v>
      </c>
      <c r="AN268" s="113">
        <f t="shared" ref="AN268" ca="1" si="222">AN259+AM260+AL261+AK262+AJ263+AI264+AH265+AG266+AF267</f>
        <v>0</v>
      </c>
      <c r="AO268" s="113">
        <f t="shared" ref="AO268" ca="1" si="223">AO259+AN260+AM261+AL262+AK263+AJ264+AI265+AH266+AG267</f>
        <v>0</v>
      </c>
      <c r="AP268" s="113">
        <f t="shared" ref="AP268" ca="1" si="224">AP259+AO260+AN261+AM262+AL263+AK264+AJ265+AI266+AH267</f>
        <v>0</v>
      </c>
      <c r="AQ268" s="113">
        <f t="shared" ref="AQ268" ca="1" si="225">AQ259+AP260+AO261+AN262+AM263+AL264+AK265+AJ266+AI267</f>
        <v>0</v>
      </c>
    </row>
    <row r="271" spans="1:43" ht="15" customHeight="1" x14ac:dyDescent="0.45">
      <c r="A271" s="46" t="s">
        <v>379</v>
      </c>
      <c r="B271" s="46">
        <f>INDEX('Program Inputs'!$B$9:$B$28,MATCH('Prem Earn'!A271,'Program Inputs'!$A$9:$A$28,0))</f>
        <v>0</v>
      </c>
      <c r="C271" s="46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W271" s="46" t="s">
        <v>379</v>
      </c>
      <c r="X271" s="46">
        <f>INDEX('Program Inputs'!$B$9:$B$28,MATCH('Prem Earn'!W271,'Program Inputs'!$A$9:$A$28,0))</f>
        <v>0</v>
      </c>
      <c r="Y271" s="46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</row>
    <row r="272" spans="1:43" ht="15" customHeight="1" x14ac:dyDescent="0.45">
      <c r="A272" s="67" t="s">
        <v>518</v>
      </c>
      <c r="B272" s="6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W272" s="67" t="s">
        <v>519</v>
      </c>
      <c r="X272" s="6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</row>
    <row r="273" spans="1:43" ht="15" customHeight="1" x14ac:dyDescent="0.45">
      <c r="A273" s="67" t="s">
        <v>45</v>
      </c>
      <c r="B273" s="115">
        <f>INDEX('Program Inputs'!$N$8:$N$28,MATCH(A271,'Program Inputs'!$A$8:$A$28,0))</f>
        <v>0</v>
      </c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W273" s="67" t="s">
        <v>45</v>
      </c>
      <c r="X273" s="115">
        <f>INDEX('Program Inputs'!$N$8:$N$28,MATCH(W271,'Program Inputs'!$A$8:$A$28,0))</f>
        <v>0</v>
      </c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 spans="1:43" ht="15" customHeight="1" x14ac:dyDescent="0.45">
      <c r="A274" s="110" t="s">
        <v>180</v>
      </c>
      <c r="B274" s="3" t="str">
        <f>'Program Qtrly'!D$6</f>
        <v>2026 Q2</v>
      </c>
      <c r="C274" s="3" t="str">
        <f>'Program Qtrly'!E$6</f>
        <v>2026 Q3</v>
      </c>
      <c r="D274" s="3" t="str">
        <f>'Program Qtrly'!F$6</f>
        <v>2026 Q4</v>
      </c>
      <c r="E274" s="3" t="str">
        <f>'Program Qtrly'!G$6</f>
        <v>2027 Q1</v>
      </c>
      <c r="F274" s="3" t="str">
        <f>'Program Qtrly'!H$6</f>
        <v>2027 Q2</v>
      </c>
      <c r="G274" s="3" t="str">
        <f>'Program Qtrly'!I$6</f>
        <v>2027 Q3</v>
      </c>
      <c r="H274" s="3" t="str">
        <f>'Program Qtrly'!J$6</f>
        <v>2027 Q4</v>
      </c>
      <c r="I274" s="3" t="str">
        <f>'Program Qtrly'!K$6</f>
        <v>2028 Q1</v>
      </c>
      <c r="J274" s="3" t="str">
        <f>'Program Qtrly'!L$6</f>
        <v>2028 Q2</v>
      </c>
      <c r="K274" s="3" t="str">
        <f>'Program Qtrly'!M$6</f>
        <v>2028 Q3</v>
      </c>
      <c r="L274" s="3" t="str">
        <f>'Program Qtrly'!N$6</f>
        <v>2028 Q4</v>
      </c>
      <c r="M274" s="3" t="str">
        <f>'Program Qtrly'!O$6</f>
        <v>2029 Q1</v>
      </c>
      <c r="N274" s="3" t="str">
        <f>'Program Qtrly'!P$6</f>
        <v>2029 Q2</v>
      </c>
      <c r="O274" s="3" t="str">
        <f>'Program Qtrly'!Q$6</f>
        <v>2029 Q3</v>
      </c>
      <c r="P274" s="3" t="str">
        <f>'Program Qtrly'!R$6</f>
        <v>2029 Q4</v>
      </c>
      <c r="Q274" s="3" t="str">
        <f>'Program Qtrly'!S$6</f>
        <v>2030 Q1</v>
      </c>
      <c r="R274" s="3" t="str">
        <f>'Program Qtrly'!T$6</f>
        <v>2030 Q2</v>
      </c>
      <c r="S274" s="3" t="str">
        <f>'Program Qtrly'!U$6</f>
        <v>2030 Q3</v>
      </c>
      <c r="T274" s="3" t="str">
        <f>'Program Qtrly'!V$6</f>
        <v>2030 Q4</v>
      </c>
      <c r="U274" s="3" t="str">
        <f>'Program Qtrly'!W$6</f>
        <v>2031 Q1</v>
      </c>
      <c r="W274" s="110" t="s">
        <v>180</v>
      </c>
      <c r="X274" s="3" t="str">
        <f>'Program Qtrly'!D$6</f>
        <v>2026 Q2</v>
      </c>
      <c r="Y274" s="3" t="str">
        <f>'Program Qtrly'!E$6</f>
        <v>2026 Q3</v>
      </c>
      <c r="Z274" s="3" t="str">
        <f>'Program Qtrly'!F$6</f>
        <v>2026 Q4</v>
      </c>
      <c r="AA274" s="3" t="str">
        <f>'Program Qtrly'!G$6</f>
        <v>2027 Q1</v>
      </c>
      <c r="AB274" s="3" t="str">
        <f>'Program Qtrly'!H$6</f>
        <v>2027 Q2</v>
      </c>
      <c r="AC274" s="3" t="str">
        <f>'Program Qtrly'!I$6</f>
        <v>2027 Q3</v>
      </c>
      <c r="AD274" s="3" t="str">
        <f>'Program Qtrly'!J$6</f>
        <v>2027 Q4</v>
      </c>
      <c r="AE274" s="3" t="str">
        <f>'Program Qtrly'!K$6</f>
        <v>2028 Q1</v>
      </c>
      <c r="AF274" s="3" t="str">
        <f>'Program Qtrly'!L$6</f>
        <v>2028 Q2</v>
      </c>
      <c r="AG274" s="3" t="str">
        <f>'Program Qtrly'!M$6</f>
        <v>2028 Q3</v>
      </c>
      <c r="AH274" s="3" t="str">
        <f>'Program Qtrly'!N$6</f>
        <v>2028 Q4</v>
      </c>
      <c r="AI274" s="3" t="str">
        <f>'Program Qtrly'!O$6</f>
        <v>2029 Q1</v>
      </c>
      <c r="AJ274" s="3" t="str">
        <f>'Program Qtrly'!P$6</f>
        <v>2029 Q2</v>
      </c>
      <c r="AK274" s="3" t="str">
        <f>'Program Qtrly'!Q$6</f>
        <v>2029 Q3</v>
      </c>
      <c r="AL274" s="3" t="str">
        <f>'Program Qtrly'!R$6</f>
        <v>2029 Q4</v>
      </c>
      <c r="AM274" s="3" t="str">
        <f>'Program Qtrly'!S$6</f>
        <v>2030 Q1</v>
      </c>
      <c r="AN274" s="3" t="str">
        <f>'Program Qtrly'!T$6</f>
        <v>2030 Q2</v>
      </c>
      <c r="AO274" s="3" t="str">
        <f>'Program Qtrly'!U$6</f>
        <v>2030 Q3</v>
      </c>
      <c r="AP274" s="3" t="str">
        <f>'Program Qtrly'!V$6</f>
        <v>2030 Q4</v>
      </c>
      <c r="AQ274" s="3" t="str">
        <f>'Program Qtrly'!W$6</f>
        <v>2031 Q1</v>
      </c>
    </row>
    <row r="275" spans="1:43" ht="15" customHeight="1" x14ac:dyDescent="0.45">
      <c r="A275" s="63">
        <v>3</v>
      </c>
      <c r="B275" s="116">
        <f ca="1">IFERROR('Program Qtrly'!D$315*OFFSET('Prem Earn'!$A$5,MATCH($B$273,'Prem Earn'!$A$6:$A$12,0),MATCH($A275,'Prem Earn'!$B$5:$J$5,0)),0)</f>
        <v>0</v>
      </c>
      <c r="C275" s="116">
        <f ca="1">IFERROR('Program Qtrly'!E$315*OFFSET('Prem Earn'!$A$5,MATCH($B$273,'Prem Earn'!$A$6:$A$12,0),MATCH($A275,'Prem Earn'!$B$5:$J$5,0)),0)</f>
        <v>0</v>
      </c>
      <c r="D275" s="116">
        <f ca="1">IFERROR('Program Qtrly'!F$315*OFFSET('Prem Earn'!$A$5,MATCH($B$273,'Prem Earn'!$A$6:$A$12,0),MATCH($A275,'Prem Earn'!$B$5:$J$5,0)),0)</f>
        <v>0</v>
      </c>
      <c r="E275" s="116">
        <f ca="1">IFERROR('Program Qtrly'!G$315*OFFSET('Prem Earn'!$A$5,MATCH($B$273,'Prem Earn'!$A$6:$A$12,0),MATCH($A275,'Prem Earn'!$B$5:$J$5,0)),0)</f>
        <v>0</v>
      </c>
      <c r="F275" s="116">
        <f ca="1">IFERROR('Program Qtrly'!H$315*OFFSET('Prem Earn'!$A$5,MATCH($B$273,'Prem Earn'!$A$6:$A$12,0),MATCH($A275,'Prem Earn'!$B$5:$J$5,0)),0)</f>
        <v>0</v>
      </c>
      <c r="G275" s="116">
        <f ca="1">IFERROR('Program Qtrly'!I$315*OFFSET('Prem Earn'!$A$5,MATCH($B$273,'Prem Earn'!$A$6:$A$12,0),MATCH($A275,'Prem Earn'!$B$5:$J$5,0)),0)</f>
        <v>0</v>
      </c>
      <c r="H275" s="116">
        <f ca="1">IFERROR('Program Qtrly'!J$315*OFFSET('Prem Earn'!$A$5,MATCH($B$273,'Prem Earn'!$A$6:$A$12,0),MATCH($A275,'Prem Earn'!$B$5:$J$5,0)),0)</f>
        <v>0</v>
      </c>
      <c r="I275" s="116">
        <f ca="1">IFERROR('Program Qtrly'!K$315*OFFSET('Prem Earn'!$A$5,MATCH($B$273,'Prem Earn'!$A$6:$A$12,0),MATCH($A275,'Prem Earn'!$B$5:$J$5,0)),0)</f>
        <v>0</v>
      </c>
      <c r="J275" s="116">
        <f ca="1">IFERROR('Program Qtrly'!L$315*OFFSET('Prem Earn'!$A$5,MATCH($B$273,'Prem Earn'!$A$6:$A$12,0),MATCH($A275,'Prem Earn'!$B$5:$J$5,0)),0)</f>
        <v>0</v>
      </c>
      <c r="K275" s="116">
        <f ca="1">IFERROR('Program Qtrly'!M$315*OFFSET('Prem Earn'!$A$5,MATCH($B$273,'Prem Earn'!$A$6:$A$12,0),MATCH($A275,'Prem Earn'!$B$5:$J$5,0)),0)</f>
        <v>0</v>
      </c>
      <c r="L275" s="116">
        <f ca="1">IFERROR('Program Qtrly'!N$315*OFFSET('Prem Earn'!$A$5,MATCH($B$273,'Prem Earn'!$A$6:$A$12,0),MATCH($A275,'Prem Earn'!$B$5:$J$5,0)),0)</f>
        <v>0</v>
      </c>
      <c r="M275" s="116">
        <f ca="1">IFERROR('Program Qtrly'!O$315*OFFSET('Prem Earn'!$A$5,MATCH($B$273,'Prem Earn'!$A$6:$A$12,0),MATCH($A275,'Prem Earn'!$B$5:$J$5,0)),0)</f>
        <v>0</v>
      </c>
      <c r="N275" s="116">
        <f ca="1">IFERROR('Program Qtrly'!P$315*OFFSET('Prem Earn'!$A$5,MATCH($B$273,'Prem Earn'!$A$6:$A$12,0),MATCH($A275,'Prem Earn'!$B$5:$J$5,0)),0)</f>
        <v>0</v>
      </c>
      <c r="O275" s="116">
        <f ca="1">IFERROR('Program Qtrly'!Q$315*OFFSET('Prem Earn'!$A$5,MATCH($B$273,'Prem Earn'!$A$6:$A$12,0),MATCH($A275,'Prem Earn'!$B$5:$J$5,0)),0)</f>
        <v>0</v>
      </c>
      <c r="P275" s="116">
        <f ca="1">IFERROR('Program Qtrly'!R$315*OFFSET('Prem Earn'!$A$5,MATCH($B$273,'Prem Earn'!$A$6:$A$12,0),MATCH($A275,'Prem Earn'!$B$5:$J$5,0)),0)</f>
        <v>0</v>
      </c>
      <c r="Q275" s="116">
        <f ca="1">IFERROR('Program Qtrly'!S$315*OFFSET('Prem Earn'!$A$5,MATCH($B$273,'Prem Earn'!$A$6:$A$12,0),MATCH($A275,'Prem Earn'!$B$5:$J$5,0)),0)</f>
        <v>0</v>
      </c>
      <c r="R275" s="116">
        <f ca="1">IFERROR('Program Qtrly'!T$315*OFFSET('Prem Earn'!$A$5,MATCH($B$273,'Prem Earn'!$A$6:$A$12,0),MATCH($A275,'Prem Earn'!$B$5:$J$5,0)),0)</f>
        <v>0</v>
      </c>
      <c r="S275" s="116">
        <f ca="1">IFERROR('Program Qtrly'!U$315*OFFSET('Prem Earn'!$A$5,MATCH($B$273,'Prem Earn'!$A$6:$A$12,0),MATCH($A275,'Prem Earn'!$B$5:$J$5,0)),0)</f>
        <v>0</v>
      </c>
      <c r="T275" s="116">
        <f ca="1">IFERROR('Program Qtrly'!V$315*OFFSET('Prem Earn'!$A$5,MATCH($B$273,'Prem Earn'!$A$6:$A$12,0),MATCH($A275,'Prem Earn'!$B$5:$J$5,0)),0)</f>
        <v>0</v>
      </c>
      <c r="U275" s="116">
        <f ca="1">IFERROR('Program Qtrly'!W$315*OFFSET('Prem Earn'!$A$5,MATCH($B$273,'Prem Earn'!$A$6:$A$12,0),MATCH($A275,'Prem Earn'!$B$5:$J$5,0)),0)</f>
        <v>0</v>
      </c>
      <c r="W275" s="63">
        <v>3</v>
      </c>
      <c r="X275" s="116">
        <f ca="1">IFERROR('Program Qtrly'!D$307*OFFSET('Prem Earn'!$A$5,MATCH($B$273,'Prem Earn'!$A$6:$A$12,0),MATCH($A275,'Prem Earn'!$B$5:$J$5,0)),0)</f>
        <v>0</v>
      </c>
      <c r="Y275" s="116">
        <f ca="1">IFERROR('Program Qtrly'!E$307*OFFSET('Prem Earn'!$A$5,MATCH($B$273,'Prem Earn'!$A$6:$A$12,0),MATCH($A275,'Prem Earn'!$B$5:$J$5,0)),0)</f>
        <v>0</v>
      </c>
      <c r="Z275" s="116">
        <f ca="1">IFERROR('Program Qtrly'!F$307*OFFSET('Prem Earn'!$A$5,MATCH($B$273,'Prem Earn'!$A$6:$A$12,0),MATCH($A275,'Prem Earn'!$B$5:$J$5,0)),0)</f>
        <v>0</v>
      </c>
      <c r="AA275" s="116">
        <f ca="1">IFERROR('Program Qtrly'!G$307*OFFSET('Prem Earn'!$A$5,MATCH($B$273,'Prem Earn'!$A$6:$A$12,0),MATCH($A275,'Prem Earn'!$B$5:$J$5,0)),0)</f>
        <v>0</v>
      </c>
      <c r="AB275" s="116">
        <f ca="1">IFERROR('Program Qtrly'!H$307*OFFSET('Prem Earn'!$A$5,MATCH($B$273,'Prem Earn'!$A$6:$A$12,0),MATCH($A275,'Prem Earn'!$B$5:$J$5,0)),0)</f>
        <v>0</v>
      </c>
      <c r="AC275" s="116">
        <f ca="1">IFERROR('Program Qtrly'!I$307*OFFSET('Prem Earn'!$A$5,MATCH($B$273,'Prem Earn'!$A$6:$A$12,0),MATCH($A275,'Prem Earn'!$B$5:$J$5,0)),0)</f>
        <v>0</v>
      </c>
      <c r="AD275" s="116">
        <f ca="1">IFERROR('Program Qtrly'!J$307*OFFSET('Prem Earn'!$A$5,MATCH($B$273,'Prem Earn'!$A$6:$A$12,0),MATCH($A275,'Prem Earn'!$B$5:$J$5,0)),0)</f>
        <v>0</v>
      </c>
      <c r="AE275" s="116">
        <f ca="1">IFERROR('Program Qtrly'!K$307*OFFSET('Prem Earn'!$A$5,MATCH($B$273,'Prem Earn'!$A$6:$A$12,0),MATCH($A275,'Prem Earn'!$B$5:$J$5,0)),0)</f>
        <v>0</v>
      </c>
      <c r="AF275" s="116">
        <f ca="1">IFERROR('Program Qtrly'!L$307*OFFSET('Prem Earn'!$A$5,MATCH($B$273,'Prem Earn'!$A$6:$A$12,0),MATCH($A275,'Prem Earn'!$B$5:$J$5,0)),0)</f>
        <v>0</v>
      </c>
      <c r="AG275" s="116">
        <f ca="1">IFERROR('Program Qtrly'!M$307*OFFSET('Prem Earn'!$A$5,MATCH($B$273,'Prem Earn'!$A$6:$A$12,0),MATCH($A275,'Prem Earn'!$B$5:$J$5,0)),0)</f>
        <v>0</v>
      </c>
      <c r="AH275" s="116">
        <f ca="1">IFERROR('Program Qtrly'!N$307*OFFSET('Prem Earn'!$A$5,MATCH($B$273,'Prem Earn'!$A$6:$A$12,0),MATCH($A275,'Prem Earn'!$B$5:$J$5,0)),0)</f>
        <v>0</v>
      </c>
      <c r="AI275" s="116">
        <f ca="1">IFERROR('Program Qtrly'!O$307*OFFSET('Prem Earn'!$A$5,MATCH($B$273,'Prem Earn'!$A$6:$A$12,0),MATCH($A275,'Prem Earn'!$B$5:$J$5,0)),0)</f>
        <v>0</v>
      </c>
      <c r="AJ275" s="116">
        <f ca="1">IFERROR('Program Qtrly'!P$307*OFFSET('Prem Earn'!$A$5,MATCH($B$273,'Prem Earn'!$A$6:$A$12,0),MATCH($A275,'Prem Earn'!$B$5:$J$5,0)),0)</f>
        <v>0</v>
      </c>
      <c r="AK275" s="116">
        <f ca="1">IFERROR('Program Qtrly'!Q$307*OFFSET('Prem Earn'!$A$5,MATCH($B$273,'Prem Earn'!$A$6:$A$12,0),MATCH($A275,'Prem Earn'!$B$5:$J$5,0)),0)</f>
        <v>0</v>
      </c>
      <c r="AL275" s="116">
        <f ca="1">IFERROR('Program Qtrly'!R$307*OFFSET('Prem Earn'!$A$5,MATCH($B$273,'Prem Earn'!$A$6:$A$12,0),MATCH($A275,'Prem Earn'!$B$5:$J$5,0)),0)</f>
        <v>0</v>
      </c>
      <c r="AM275" s="116">
        <f ca="1">IFERROR('Program Qtrly'!S$307*OFFSET('Prem Earn'!$A$5,MATCH($B$273,'Prem Earn'!$A$6:$A$12,0),MATCH($A275,'Prem Earn'!$B$5:$J$5,0)),0)</f>
        <v>0</v>
      </c>
      <c r="AN275" s="116">
        <f ca="1">IFERROR('Program Qtrly'!T$307*OFFSET('Prem Earn'!$A$5,MATCH($B$273,'Prem Earn'!$A$6:$A$12,0),MATCH($A275,'Prem Earn'!$B$5:$J$5,0)),0)</f>
        <v>0</v>
      </c>
      <c r="AO275" s="116">
        <f ca="1">IFERROR('Program Qtrly'!U$307*OFFSET('Prem Earn'!$A$5,MATCH($B$273,'Prem Earn'!$A$6:$A$12,0),MATCH($A275,'Prem Earn'!$B$5:$J$5,0)),0)</f>
        <v>0</v>
      </c>
      <c r="AP275" s="116">
        <f ca="1">IFERROR('Program Qtrly'!V$307*OFFSET('Prem Earn'!$A$5,MATCH($B$273,'Prem Earn'!$A$6:$A$12,0),MATCH($A275,'Prem Earn'!$B$5:$J$5,0)),0)</f>
        <v>0</v>
      </c>
      <c r="AQ275" s="116">
        <f ca="1">IFERROR('Program Qtrly'!W$307*OFFSET('Prem Earn'!$A$5,MATCH($B$273,'Prem Earn'!$A$6:$A$12,0),MATCH($A275,'Prem Earn'!$B$5:$J$5,0)),0)</f>
        <v>0</v>
      </c>
    </row>
    <row r="276" spans="1:43" ht="15" customHeight="1" x14ac:dyDescent="0.45">
      <c r="A276" s="63">
        <f t="shared" ref="A276:A283" si="226">A275+3</f>
        <v>6</v>
      </c>
      <c r="B276" s="116">
        <f ca="1">IFERROR('Program Qtrly'!D$315*OFFSET('Prem Earn'!$A$5,MATCH($B$273,'Prem Earn'!$A$6:$A$12,0),MATCH($A276,'Prem Earn'!$B$5:$J$5,0)),0)</f>
        <v>0</v>
      </c>
      <c r="C276" s="116">
        <f ca="1">IFERROR('Program Qtrly'!E$315*OFFSET('Prem Earn'!$A$5,MATCH($B$273,'Prem Earn'!$A$6:$A$12,0),MATCH($A276,'Prem Earn'!$B$5:$J$5,0)),0)</f>
        <v>0</v>
      </c>
      <c r="D276" s="116">
        <f ca="1">IFERROR('Program Qtrly'!F$315*OFFSET('Prem Earn'!$A$5,MATCH($B$273,'Prem Earn'!$A$6:$A$12,0),MATCH($A276,'Prem Earn'!$B$5:$J$5,0)),0)</f>
        <v>0</v>
      </c>
      <c r="E276" s="116">
        <f ca="1">IFERROR('Program Qtrly'!G$315*OFFSET('Prem Earn'!$A$5,MATCH($B$273,'Prem Earn'!$A$6:$A$12,0),MATCH($A276,'Prem Earn'!$B$5:$J$5,0)),0)</f>
        <v>0</v>
      </c>
      <c r="F276" s="116">
        <f ca="1">IFERROR('Program Qtrly'!H$315*OFFSET('Prem Earn'!$A$5,MATCH($B$273,'Prem Earn'!$A$6:$A$12,0),MATCH($A276,'Prem Earn'!$B$5:$J$5,0)),0)</f>
        <v>0</v>
      </c>
      <c r="G276" s="116">
        <f ca="1">IFERROR('Program Qtrly'!I$315*OFFSET('Prem Earn'!$A$5,MATCH($B$273,'Prem Earn'!$A$6:$A$12,0),MATCH($A276,'Prem Earn'!$B$5:$J$5,0)),0)</f>
        <v>0</v>
      </c>
      <c r="H276" s="116">
        <f ca="1">IFERROR('Program Qtrly'!J$315*OFFSET('Prem Earn'!$A$5,MATCH($B$273,'Prem Earn'!$A$6:$A$12,0),MATCH($A276,'Prem Earn'!$B$5:$J$5,0)),0)</f>
        <v>0</v>
      </c>
      <c r="I276" s="116">
        <f ca="1">IFERROR('Program Qtrly'!K$315*OFFSET('Prem Earn'!$A$5,MATCH($B$273,'Prem Earn'!$A$6:$A$12,0),MATCH($A276,'Prem Earn'!$B$5:$J$5,0)),0)</f>
        <v>0</v>
      </c>
      <c r="J276" s="116">
        <f ca="1">IFERROR('Program Qtrly'!L$315*OFFSET('Prem Earn'!$A$5,MATCH($B$273,'Prem Earn'!$A$6:$A$12,0),MATCH($A276,'Prem Earn'!$B$5:$J$5,0)),0)</f>
        <v>0</v>
      </c>
      <c r="K276" s="116">
        <f ca="1">IFERROR('Program Qtrly'!M$315*OFFSET('Prem Earn'!$A$5,MATCH($B$273,'Prem Earn'!$A$6:$A$12,0),MATCH($A276,'Prem Earn'!$B$5:$J$5,0)),0)</f>
        <v>0</v>
      </c>
      <c r="L276" s="116">
        <f ca="1">IFERROR('Program Qtrly'!N$315*OFFSET('Prem Earn'!$A$5,MATCH($B$273,'Prem Earn'!$A$6:$A$12,0),MATCH($A276,'Prem Earn'!$B$5:$J$5,0)),0)</f>
        <v>0</v>
      </c>
      <c r="M276" s="116">
        <f ca="1">IFERROR('Program Qtrly'!O$315*OFFSET('Prem Earn'!$A$5,MATCH($B$273,'Prem Earn'!$A$6:$A$12,0),MATCH($A276,'Prem Earn'!$B$5:$J$5,0)),0)</f>
        <v>0</v>
      </c>
      <c r="N276" s="116">
        <f ca="1">IFERROR('Program Qtrly'!P$315*OFFSET('Prem Earn'!$A$5,MATCH($B$273,'Prem Earn'!$A$6:$A$12,0),MATCH($A276,'Prem Earn'!$B$5:$J$5,0)),0)</f>
        <v>0</v>
      </c>
      <c r="O276" s="116">
        <f ca="1">IFERROR('Program Qtrly'!Q$315*OFFSET('Prem Earn'!$A$5,MATCH($B$273,'Prem Earn'!$A$6:$A$12,0),MATCH($A276,'Prem Earn'!$B$5:$J$5,0)),0)</f>
        <v>0</v>
      </c>
      <c r="P276" s="116">
        <f ca="1">IFERROR('Program Qtrly'!R$315*OFFSET('Prem Earn'!$A$5,MATCH($B$273,'Prem Earn'!$A$6:$A$12,0),MATCH($A276,'Prem Earn'!$B$5:$J$5,0)),0)</f>
        <v>0</v>
      </c>
      <c r="Q276" s="116">
        <f ca="1">IFERROR('Program Qtrly'!S$315*OFFSET('Prem Earn'!$A$5,MATCH($B$273,'Prem Earn'!$A$6:$A$12,0),MATCH($A276,'Prem Earn'!$B$5:$J$5,0)),0)</f>
        <v>0</v>
      </c>
      <c r="R276" s="116">
        <f ca="1">IFERROR('Program Qtrly'!T$315*OFFSET('Prem Earn'!$A$5,MATCH($B$273,'Prem Earn'!$A$6:$A$12,0),MATCH($A276,'Prem Earn'!$B$5:$J$5,0)),0)</f>
        <v>0</v>
      </c>
      <c r="S276" s="116">
        <f ca="1">IFERROR('Program Qtrly'!U$315*OFFSET('Prem Earn'!$A$5,MATCH($B$273,'Prem Earn'!$A$6:$A$12,0),MATCH($A276,'Prem Earn'!$B$5:$J$5,0)),0)</f>
        <v>0</v>
      </c>
      <c r="T276" s="116">
        <f ca="1">IFERROR('Program Qtrly'!V$315*OFFSET('Prem Earn'!$A$5,MATCH($B$273,'Prem Earn'!$A$6:$A$12,0),MATCH($A276,'Prem Earn'!$B$5:$J$5,0)),0)</f>
        <v>0</v>
      </c>
      <c r="U276" s="116">
        <f ca="1">IFERROR('Program Qtrly'!W$315*OFFSET('Prem Earn'!$A$5,MATCH($B$273,'Prem Earn'!$A$6:$A$12,0),MATCH($A276,'Prem Earn'!$B$5:$J$5,0)),0)</f>
        <v>0</v>
      </c>
      <c r="W276" s="63">
        <f t="shared" ref="W276:W283" si="227">W275+3</f>
        <v>6</v>
      </c>
      <c r="X276" s="116">
        <f ca="1">IFERROR('Program Qtrly'!D$307*OFFSET('Prem Earn'!$A$5,MATCH($B$273,'Prem Earn'!$A$6:$A$12,0),MATCH($A276,'Prem Earn'!$B$5:$J$5,0)),0)</f>
        <v>0</v>
      </c>
      <c r="Y276" s="116">
        <f ca="1">IFERROR('Program Qtrly'!E$307*OFFSET('Prem Earn'!$A$5,MATCH($B$273,'Prem Earn'!$A$6:$A$12,0),MATCH($A276,'Prem Earn'!$B$5:$J$5,0)),0)</f>
        <v>0</v>
      </c>
      <c r="Z276" s="116">
        <f ca="1">IFERROR('Program Qtrly'!F$307*OFFSET('Prem Earn'!$A$5,MATCH($B$273,'Prem Earn'!$A$6:$A$12,0),MATCH($A276,'Prem Earn'!$B$5:$J$5,0)),0)</f>
        <v>0</v>
      </c>
      <c r="AA276" s="116">
        <f ca="1">IFERROR('Program Qtrly'!G$307*OFFSET('Prem Earn'!$A$5,MATCH($B$273,'Prem Earn'!$A$6:$A$12,0),MATCH($A276,'Prem Earn'!$B$5:$J$5,0)),0)</f>
        <v>0</v>
      </c>
      <c r="AB276" s="116">
        <f ca="1">IFERROR('Program Qtrly'!H$307*OFFSET('Prem Earn'!$A$5,MATCH($B$273,'Prem Earn'!$A$6:$A$12,0),MATCH($A276,'Prem Earn'!$B$5:$J$5,0)),0)</f>
        <v>0</v>
      </c>
      <c r="AC276" s="116">
        <f ca="1">IFERROR('Program Qtrly'!I$307*OFFSET('Prem Earn'!$A$5,MATCH($B$273,'Prem Earn'!$A$6:$A$12,0),MATCH($A276,'Prem Earn'!$B$5:$J$5,0)),0)</f>
        <v>0</v>
      </c>
      <c r="AD276" s="116">
        <f ca="1">IFERROR('Program Qtrly'!J$307*OFFSET('Prem Earn'!$A$5,MATCH($B$273,'Prem Earn'!$A$6:$A$12,0),MATCH($A276,'Prem Earn'!$B$5:$J$5,0)),0)</f>
        <v>0</v>
      </c>
      <c r="AE276" s="116">
        <f ca="1">IFERROR('Program Qtrly'!K$307*OFFSET('Prem Earn'!$A$5,MATCH($B$273,'Prem Earn'!$A$6:$A$12,0),MATCH($A276,'Prem Earn'!$B$5:$J$5,0)),0)</f>
        <v>0</v>
      </c>
      <c r="AF276" s="116">
        <f ca="1">IFERROR('Program Qtrly'!L$307*OFFSET('Prem Earn'!$A$5,MATCH($B$273,'Prem Earn'!$A$6:$A$12,0),MATCH($A276,'Prem Earn'!$B$5:$J$5,0)),0)</f>
        <v>0</v>
      </c>
      <c r="AG276" s="116">
        <f ca="1">IFERROR('Program Qtrly'!M$307*OFFSET('Prem Earn'!$A$5,MATCH($B$273,'Prem Earn'!$A$6:$A$12,0),MATCH($A276,'Prem Earn'!$B$5:$J$5,0)),0)</f>
        <v>0</v>
      </c>
      <c r="AH276" s="116">
        <f ca="1">IFERROR('Program Qtrly'!N$307*OFFSET('Prem Earn'!$A$5,MATCH($B$273,'Prem Earn'!$A$6:$A$12,0),MATCH($A276,'Prem Earn'!$B$5:$J$5,0)),0)</f>
        <v>0</v>
      </c>
      <c r="AI276" s="116">
        <f ca="1">IFERROR('Program Qtrly'!O$307*OFFSET('Prem Earn'!$A$5,MATCH($B$273,'Prem Earn'!$A$6:$A$12,0),MATCH($A276,'Prem Earn'!$B$5:$J$5,0)),0)</f>
        <v>0</v>
      </c>
      <c r="AJ276" s="116">
        <f ca="1">IFERROR('Program Qtrly'!P$307*OFFSET('Prem Earn'!$A$5,MATCH($B$273,'Prem Earn'!$A$6:$A$12,0),MATCH($A276,'Prem Earn'!$B$5:$J$5,0)),0)</f>
        <v>0</v>
      </c>
      <c r="AK276" s="116">
        <f ca="1">IFERROR('Program Qtrly'!Q$307*OFFSET('Prem Earn'!$A$5,MATCH($B$273,'Prem Earn'!$A$6:$A$12,0),MATCH($A276,'Prem Earn'!$B$5:$J$5,0)),0)</f>
        <v>0</v>
      </c>
      <c r="AL276" s="116">
        <f ca="1">IFERROR('Program Qtrly'!R$307*OFFSET('Prem Earn'!$A$5,MATCH($B$273,'Prem Earn'!$A$6:$A$12,0),MATCH($A276,'Prem Earn'!$B$5:$J$5,0)),0)</f>
        <v>0</v>
      </c>
      <c r="AM276" s="116">
        <f ca="1">IFERROR('Program Qtrly'!S$307*OFFSET('Prem Earn'!$A$5,MATCH($B$273,'Prem Earn'!$A$6:$A$12,0),MATCH($A276,'Prem Earn'!$B$5:$J$5,0)),0)</f>
        <v>0</v>
      </c>
      <c r="AN276" s="116">
        <f ca="1">IFERROR('Program Qtrly'!T$307*OFFSET('Prem Earn'!$A$5,MATCH($B$273,'Prem Earn'!$A$6:$A$12,0),MATCH($A276,'Prem Earn'!$B$5:$J$5,0)),0)</f>
        <v>0</v>
      </c>
      <c r="AO276" s="116">
        <f ca="1">IFERROR('Program Qtrly'!U$307*OFFSET('Prem Earn'!$A$5,MATCH($B$273,'Prem Earn'!$A$6:$A$12,0),MATCH($A276,'Prem Earn'!$B$5:$J$5,0)),0)</f>
        <v>0</v>
      </c>
      <c r="AP276" s="116">
        <f ca="1">IFERROR('Program Qtrly'!V$307*OFFSET('Prem Earn'!$A$5,MATCH($B$273,'Prem Earn'!$A$6:$A$12,0),MATCH($A276,'Prem Earn'!$B$5:$J$5,0)),0)</f>
        <v>0</v>
      </c>
      <c r="AQ276" s="116">
        <f ca="1">IFERROR('Program Qtrly'!W$307*OFFSET('Prem Earn'!$A$5,MATCH($B$273,'Prem Earn'!$A$6:$A$12,0),MATCH($A276,'Prem Earn'!$B$5:$J$5,0)),0)</f>
        <v>0</v>
      </c>
    </row>
    <row r="277" spans="1:43" ht="15" customHeight="1" x14ac:dyDescent="0.45">
      <c r="A277" s="63">
        <f t="shared" si="226"/>
        <v>9</v>
      </c>
      <c r="B277" s="116">
        <f ca="1">IFERROR('Program Qtrly'!D$315*OFFSET('Prem Earn'!$A$5,MATCH($B$273,'Prem Earn'!$A$6:$A$12,0),MATCH($A277,'Prem Earn'!$B$5:$J$5,0)),0)</f>
        <v>0</v>
      </c>
      <c r="C277" s="116">
        <f ca="1">IFERROR('Program Qtrly'!E$315*OFFSET('Prem Earn'!$A$5,MATCH($B$273,'Prem Earn'!$A$6:$A$12,0),MATCH($A277,'Prem Earn'!$B$5:$J$5,0)),0)</f>
        <v>0</v>
      </c>
      <c r="D277" s="116">
        <f ca="1">IFERROR('Program Qtrly'!F$315*OFFSET('Prem Earn'!$A$5,MATCH($B$273,'Prem Earn'!$A$6:$A$12,0),MATCH($A277,'Prem Earn'!$B$5:$J$5,0)),0)</f>
        <v>0</v>
      </c>
      <c r="E277" s="116">
        <f ca="1">IFERROR('Program Qtrly'!G$315*OFFSET('Prem Earn'!$A$5,MATCH($B$273,'Prem Earn'!$A$6:$A$12,0),MATCH($A277,'Prem Earn'!$B$5:$J$5,0)),0)</f>
        <v>0</v>
      </c>
      <c r="F277" s="116">
        <f ca="1">IFERROR('Program Qtrly'!H$315*OFFSET('Prem Earn'!$A$5,MATCH($B$273,'Prem Earn'!$A$6:$A$12,0),MATCH($A277,'Prem Earn'!$B$5:$J$5,0)),0)</f>
        <v>0</v>
      </c>
      <c r="G277" s="116">
        <f ca="1">IFERROR('Program Qtrly'!I$315*OFFSET('Prem Earn'!$A$5,MATCH($B$273,'Prem Earn'!$A$6:$A$12,0),MATCH($A277,'Prem Earn'!$B$5:$J$5,0)),0)</f>
        <v>0</v>
      </c>
      <c r="H277" s="116">
        <f ca="1">IFERROR('Program Qtrly'!J$315*OFFSET('Prem Earn'!$A$5,MATCH($B$273,'Prem Earn'!$A$6:$A$12,0),MATCH($A277,'Prem Earn'!$B$5:$J$5,0)),0)</f>
        <v>0</v>
      </c>
      <c r="I277" s="116">
        <f ca="1">IFERROR('Program Qtrly'!K$315*OFFSET('Prem Earn'!$A$5,MATCH($B$273,'Prem Earn'!$A$6:$A$12,0),MATCH($A277,'Prem Earn'!$B$5:$J$5,0)),0)</f>
        <v>0</v>
      </c>
      <c r="J277" s="116">
        <f ca="1">IFERROR('Program Qtrly'!L$315*OFFSET('Prem Earn'!$A$5,MATCH($B$273,'Prem Earn'!$A$6:$A$12,0),MATCH($A277,'Prem Earn'!$B$5:$J$5,0)),0)</f>
        <v>0</v>
      </c>
      <c r="K277" s="116">
        <f ca="1">IFERROR('Program Qtrly'!M$315*OFFSET('Prem Earn'!$A$5,MATCH($B$273,'Prem Earn'!$A$6:$A$12,0),MATCH($A277,'Prem Earn'!$B$5:$J$5,0)),0)</f>
        <v>0</v>
      </c>
      <c r="L277" s="116">
        <f ca="1">IFERROR('Program Qtrly'!N$315*OFFSET('Prem Earn'!$A$5,MATCH($B$273,'Prem Earn'!$A$6:$A$12,0),MATCH($A277,'Prem Earn'!$B$5:$J$5,0)),0)</f>
        <v>0</v>
      </c>
      <c r="M277" s="116">
        <f ca="1">IFERROR('Program Qtrly'!O$315*OFFSET('Prem Earn'!$A$5,MATCH($B$273,'Prem Earn'!$A$6:$A$12,0),MATCH($A277,'Prem Earn'!$B$5:$J$5,0)),0)</f>
        <v>0</v>
      </c>
      <c r="N277" s="116">
        <f ca="1">IFERROR('Program Qtrly'!P$315*OFFSET('Prem Earn'!$A$5,MATCH($B$273,'Prem Earn'!$A$6:$A$12,0),MATCH($A277,'Prem Earn'!$B$5:$J$5,0)),0)</f>
        <v>0</v>
      </c>
      <c r="O277" s="116">
        <f ca="1">IFERROR('Program Qtrly'!Q$315*OFFSET('Prem Earn'!$A$5,MATCH($B$273,'Prem Earn'!$A$6:$A$12,0),MATCH($A277,'Prem Earn'!$B$5:$J$5,0)),0)</f>
        <v>0</v>
      </c>
      <c r="P277" s="116">
        <f ca="1">IFERROR('Program Qtrly'!R$315*OFFSET('Prem Earn'!$A$5,MATCH($B$273,'Prem Earn'!$A$6:$A$12,0),MATCH($A277,'Prem Earn'!$B$5:$J$5,0)),0)</f>
        <v>0</v>
      </c>
      <c r="Q277" s="116">
        <f ca="1">IFERROR('Program Qtrly'!S$315*OFFSET('Prem Earn'!$A$5,MATCH($B$273,'Prem Earn'!$A$6:$A$12,0),MATCH($A277,'Prem Earn'!$B$5:$J$5,0)),0)</f>
        <v>0</v>
      </c>
      <c r="R277" s="116">
        <f ca="1">IFERROR('Program Qtrly'!T$315*OFFSET('Prem Earn'!$A$5,MATCH($B$273,'Prem Earn'!$A$6:$A$12,0),MATCH($A277,'Prem Earn'!$B$5:$J$5,0)),0)</f>
        <v>0</v>
      </c>
      <c r="S277" s="116">
        <f ca="1">IFERROR('Program Qtrly'!U$315*OFFSET('Prem Earn'!$A$5,MATCH($B$273,'Prem Earn'!$A$6:$A$12,0),MATCH($A277,'Prem Earn'!$B$5:$J$5,0)),0)</f>
        <v>0</v>
      </c>
      <c r="T277" s="116">
        <f ca="1">IFERROR('Program Qtrly'!V$315*OFFSET('Prem Earn'!$A$5,MATCH($B$273,'Prem Earn'!$A$6:$A$12,0),MATCH($A277,'Prem Earn'!$B$5:$J$5,0)),0)</f>
        <v>0</v>
      </c>
      <c r="U277" s="116">
        <f ca="1">IFERROR('Program Qtrly'!W$315*OFFSET('Prem Earn'!$A$5,MATCH($B$273,'Prem Earn'!$A$6:$A$12,0),MATCH($A277,'Prem Earn'!$B$5:$J$5,0)),0)</f>
        <v>0</v>
      </c>
      <c r="W277" s="63">
        <f t="shared" si="227"/>
        <v>9</v>
      </c>
      <c r="X277" s="116">
        <f ca="1">IFERROR('Program Qtrly'!D$307*OFFSET('Prem Earn'!$A$5,MATCH($B$273,'Prem Earn'!$A$6:$A$12,0),MATCH($A277,'Prem Earn'!$B$5:$J$5,0)),0)</f>
        <v>0</v>
      </c>
      <c r="Y277" s="116">
        <f ca="1">IFERROR('Program Qtrly'!E$307*OFFSET('Prem Earn'!$A$5,MATCH($B$273,'Prem Earn'!$A$6:$A$12,0),MATCH($A277,'Prem Earn'!$B$5:$J$5,0)),0)</f>
        <v>0</v>
      </c>
      <c r="Z277" s="116">
        <f ca="1">IFERROR('Program Qtrly'!F$307*OFFSET('Prem Earn'!$A$5,MATCH($B$273,'Prem Earn'!$A$6:$A$12,0),MATCH($A277,'Prem Earn'!$B$5:$J$5,0)),0)</f>
        <v>0</v>
      </c>
      <c r="AA277" s="116">
        <f ca="1">IFERROR('Program Qtrly'!G$307*OFFSET('Prem Earn'!$A$5,MATCH($B$273,'Prem Earn'!$A$6:$A$12,0),MATCH($A277,'Prem Earn'!$B$5:$J$5,0)),0)</f>
        <v>0</v>
      </c>
      <c r="AB277" s="116">
        <f ca="1">IFERROR('Program Qtrly'!H$307*OFFSET('Prem Earn'!$A$5,MATCH($B$273,'Prem Earn'!$A$6:$A$12,0),MATCH($A277,'Prem Earn'!$B$5:$J$5,0)),0)</f>
        <v>0</v>
      </c>
      <c r="AC277" s="116">
        <f ca="1">IFERROR('Program Qtrly'!I$307*OFFSET('Prem Earn'!$A$5,MATCH($B$273,'Prem Earn'!$A$6:$A$12,0),MATCH($A277,'Prem Earn'!$B$5:$J$5,0)),0)</f>
        <v>0</v>
      </c>
      <c r="AD277" s="116">
        <f ca="1">IFERROR('Program Qtrly'!J$307*OFFSET('Prem Earn'!$A$5,MATCH($B$273,'Prem Earn'!$A$6:$A$12,0),MATCH($A277,'Prem Earn'!$B$5:$J$5,0)),0)</f>
        <v>0</v>
      </c>
      <c r="AE277" s="116">
        <f ca="1">IFERROR('Program Qtrly'!K$307*OFFSET('Prem Earn'!$A$5,MATCH($B$273,'Prem Earn'!$A$6:$A$12,0),MATCH($A277,'Prem Earn'!$B$5:$J$5,0)),0)</f>
        <v>0</v>
      </c>
      <c r="AF277" s="116">
        <f ca="1">IFERROR('Program Qtrly'!L$307*OFFSET('Prem Earn'!$A$5,MATCH($B$273,'Prem Earn'!$A$6:$A$12,0),MATCH($A277,'Prem Earn'!$B$5:$J$5,0)),0)</f>
        <v>0</v>
      </c>
      <c r="AG277" s="116">
        <f ca="1">IFERROR('Program Qtrly'!M$307*OFFSET('Prem Earn'!$A$5,MATCH($B$273,'Prem Earn'!$A$6:$A$12,0),MATCH($A277,'Prem Earn'!$B$5:$J$5,0)),0)</f>
        <v>0</v>
      </c>
      <c r="AH277" s="116">
        <f ca="1">IFERROR('Program Qtrly'!N$307*OFFSET('Prem Earn'!$A$5,MATCH($B$273,'Prem Earn'!$A$6:$A$12,0),MATCH($A277,'Prem Earn'!$B$5:$J$5,0)),0)</f>
        <v>0</v>
      </c>
      <c r="AI277" s="116">
        <f ca="1">IFERROR('Program Qtrly'!O$307*OFFSET('Prem Earn'!$A$5,MATCH($B$273,'Prem Earn'!$A$6:$A$12,0),MATCH($A277,'Prem Earn'!$B$5:$J$5,0)),0)</f>
        <v>0</v>
      </c>
      <c r="AJ277" s="116">
        <f ca="1">IFERROR('Program Qtrly'!P$307*OFFSET('Prem Earn'!$A$5,MATCH($B$273,'Prem Earn'!$A$6:$A$12,0),MATCH($A277,'Prem Earn'!$B$5:$J$5,0)),0)</f>
        <v>0</v>
      </c>
      <c r="AK277" s="116">
        <f ca="1">IFERROR('Program Qtrly'!Q$307*OFFSET('Prem Earn'!$A$5,MATCH($B$273,'Prem Earn'!$A$6:$A$12,0),MATCH($A277,'Prem Earn'!$B$5:$J$5,0)),0)</f>
        <v>0</v>
      </c>
      <c r="AL277" s="116">
        <f ca="1">IFERROR('Program Qtrly'!R$307*OFFSET('Prem Earn'!$A$5,MATCH($B$273,'Prem Earn'!$A$6:$A$12,0),MATCH($A277,'Prem Earn'!$B$5:$J$5,0)),0)</f>
        <v>0</v>
      </c>
      <c r="AM277" s="116">
        <f ca="1">IFERROR('Program Qtrly'!S$307*OFFSET('Prem Earn'!$A$5,MATCH($B$273,'Prem Earn'!$A$6:$A$12,0),MATCH($A277,'Prem Earn'!$B$5:$J$5,0)),0)</f>
        <v>0</v>
      </c>
      <c r="AN277" s="116">
        <f ca="1">IFERROR('Program Qtrly'!T$307*OFFSET('Prem Earn'!$A$5,MATCH($B$273,'Prem Earn'!$A$6:$A$12,0),MATCH($A277,'Prem Earn'!$B$5:$J$5,0)),0)</f>
        <v>0</v>
      </c>
      <c r="AO277" s="116">
        <f ca="1">IFERROR('Program Qtrly'!U$307*OFFSET('Prem Earn'!$A$5,MATCH($B$273,'Prem Earn'!$A$6:$A$12,0),MATCH($A277,'Prem Earn'!$B$5:$J$5,0)),0)</f>
        <v>0</v>
      </c>
      <c r="AP277" s="116">
        <f ca="1">IFERROR('Program Qtrly'!V$307*OFFSET('Prem Earn'!$A$5,MATCH($B$273,'Prem Earn'!$A$6:$A$12,0),MATCH($A277,'Prem Earn'!$B$5:$J$5,0)),0)</f>
        <v>0</v>
      </c>
      <c r="AQ277" s="116">
        <f ca="1">IFERROR('Program Qtrly'!W$307*OFFSET('Prem Earn'!$A$5,MATCH($B$273,'Prem Earn'!$A$6:$A$12,0),MATCH($A277,'Prem Earn'!$B$5:$J$5,0)),0)</f>
        <v>0</v>
      </c>
    </row>
    <row r="278" spans="1:43" ht="15" customHeight="1" x14ac:dyDescent="0.45">
      <c r="A278" s="63">
        <f t="shared" si="226"/>
        <v>12</v>
      </c>
      <c r="B278" s="116">
        <f ca="1">IFERROR('Program Qtrly'!D$315*OFFSET('Prem Earn'!$A$5,MATCH($B$273,'Prem Earn'!$A$6:$A$12,0),MATCH($A278,'Prem Earn'!$B$5:$J$5,0)),0)</f>
        <v>0</v>
      </c>
      <c r="C278" s="116">
        <f ca="1">IFERROR('Program Qtrly'!E$315*OFFSET('Prem Earn'!$A$5,MATCH($B$273,'Prem Earn'!$A$6:$A$12,0),MATCH($A278,'Prem Earn'!$B$5:$J$5,0)),0)</f>
        <v>0</v>
      </c>
      <c r="D278" s="116">
        <f ca="1">IFERROR('Program Qtrly'!F$315*OFFSET('Prem Earn'!$A$5,MATCH($B$273,'Prem Earn'!$A$6:$A$12,0),MATCH($A278,'Prem Earn'!$B$5:$J$5,0)),0)</f>
        <v>0</v>
      </c>
      <c r="E278" s="116">
        <f ca="1">IFERROR('Program Qtrly'!G$315*OFFSET('Prem Earn'!$A$5,MATCH($B$273,'Prem Earn'!$A$6:$A$12,0),MATCH($A278,'Prem Earn'!$B$5:$J$5,0)),0)</f>
        <v>0</v>
      </c>
      <c r="F278" s="116">
        <f ca="1">IFERROR('Program Qtrly'!H$315*OFFSET('Prem Earn'!$A$5,MATCH($B$273,'Prem Earn'!$A$6:$A$12,0),MATCH($A278,'Prem Earn'!$B$5:$J$5,0)),0)</f>
        <v>0</v>
      </c>
      <c r="G278" s="116">
        <f ca="1">IFERROR('Program Qtrly'!I$315*OFFSET('Prem Earn'!$A$5,MATCH($B$273,'Prem Earn'!$A$6:$A$12,0),MATCH($A278,'Prem Earn'!$B$5:$J$5,0)),0)</f>
        <v>0</v>
      </c>
      <c r="H278" s="116">
        <f ca="1">IFERROR('Program Qtrly'!J$315*OFFSET('Prem Earn'!$A$5,MATCH($B$273,'Prem Earn'!$A$6:$A$12,0),MATCH($A278,'Prem Earn'!$B$5:$J$5,0)),0)</f>
        <v>0</v>
      </c>
      <c r="I278" s="116">
        <f ca="1">IFERROR('Program Qtrly'!K$315*OFFSET('Prem Earn'!$A$5,MATCH($B$273,'Prem Earn'!$A$6:$A$12,0),MATCH($A278,'Prem Earn'!$B$5:$J$5,0)),0)</f>
        <v>0</v>
      </c>
      <c r="J278" s="116">
        <f ca="1">IFERROR('Program Qtrly'!L$315*OFFSET('Prem Earn'!$A$5,MATCH($B$273,'Prem Earn'!$A$6:$A$12,0),MATCH($A278,'Prem Earn'!$B$5:$J$5,0)),0)</f>
        <v>0</v>
      </c>
      <c r="K278" s="116">
        <f ca="1">IFERROR('Program Qtrly'!M$315*OFFSET('Prem Earn'!$A$5,MATCH($B$273,'Prem Earn'!$A$6:$A$12,0),MATCH($A278,'Prem Earn'!$B$5:$J$5,0)),0)</f>
        <v>0</v>
      </c>
      <c r="L278" s="116">
        <f ca="1">IFERROR('Program Qtrly'!N$315*OFFSET('Prem Earn'!$A$5,MATCH($B$273,'Prem Earn'!$A$6:$A$12,0),MATCH($A278,'Prem Earn'!$B$5:$J$5,0)),0)</f>
        <v>0</v>
      </c>
      <c r="M278" s="116">
        <f ca="1">IFERROR('Program Qtrly'!O$315*OFFSET('Prem Earn'!$A$5,MATCH($B$273,'Prem Earn'!$A$6:$A$12,0),MATCH($A278,'Prem Earn'!$B$5:$J$5,0)),0)</f>
        <v>0</v>
      </c>
      <c r="N278" s="116">
        <f ca="1">IFERROR('Program Qtrly'!P$315*OFFSET('Prem Earn'!$A$5,MATCH($B$273,'Prem Earn'!$A$6:$A$12,0),MATCH($A278,'Prem Earn'!$B$5:$J$5,0)),0)</f>
        <v>0</v>
      </c>
      <c r="O278" s="116">
        <f ca="1">IFERROR('Program Qtrly'!Q$315*OFFSET('Prem Earn'!$A$5,MATCH($B$273,'Prem Earn'!$A$6:$A$12,0),MATCH($A278,'Prem Earn'!$B$5:$J$5,0)),0)</f>
        <v>0</v>
      </c>
      <c r="P278" s="116">
        <f ca="1">IFERROR('Program Qtrly'!R$315*OFFSET('Prem Earn'!$A$5,MATCH($B$273,'Prem Earn'!$A$6:$A$12,0),MATCH($A278,'Prem Earn'!$B$5:$J$5,0)),0)</f>
        <v>0</v>
      </c>
      <c r="Q278" s="116">
        <f ca="1">IFERROR('Program Qtrly'!S$315*OFFSET('Prem Earn'!$A$5,MATCH($B$273,'Prem Earn'!$A$6:$A$12,0),MATCH($A278,'Prem Earn'!$B$5:$J$5,0)),0)</f>
        <v>0</v>
      </c>
      <c r="R278" s="116">
        <f ca="1">IFERROR('Program Qtrly'!T$315*OFFSET('Prem Earn'!$A$5,MATCH($B$273,'Prem Earn'!$A$6:$A$12,0),MATCH($A278,'Prem Earn'!$B$5:$J$5,0)),0)</f>
        <v>0</v>
      </c>
      <c r="S278" s="116">
        <f ca="1">IFERROR('Program Qtrly'!U$315*OFFSET('Prem Earn'!$A$5,MATCH($B$273,'Prem Earn'!$A$6:$A$12,0),MATCH($A278,'Prem Earn'!$B$5:$J$5,0)),0)</f>
        <v>0</v>
      </c>
      <c r="T278" s="116">
        <f ca="1">IFERROR('Program Qtrly'!V$315*OFFSET('Prem Earn'!$A$5,MATCH($B$273,'Prem Earn'!$A$6:$A$12,0),MATCH($A278,'Prem Earn'!$B$5:$J$5,0)),0)</f>
        <v>0</v>
      </c>
      <c r="U278" s="116">
        <f ca="1">IFERROR('Program Qtrly'!W$315*OFFSET('Prem Earn'!$A$5,MATCH($B$273,'Prem Earn'!$A$6:$A$12,0),MATCH($A278,'Prem Earn'!$B$5:$J$5,0)),0)</f>
        <v>0</v>
      </c>
      <c r="W278" s="63">
        <f t="shared" si="227"/>
        <v>12</v>
      </c>
      <c r="X278" s="116">
        <f ca="1">IFERROR('Program Qtrly'!D$307*OFFSET('Prem Earn'!$A$5,MATCH($B$273,'Prem Earn'!$A$6:$A$12,0),MATCH($A278,'Prem Earn'!$B$5:$J$5,0)),0)</f>
        <v>0</v>
      </c>
      <c r="Y278" s="116">
        <f ca="1">IFERROR('Program Qtrly'!E$307*OFFSET('Prem Earn'!$A$5,MATCH($B$273,'Prem Earn'!$A$6:$A$12,0),MATCH($A278,'Prem Earn'!$B$5:$J$5,0)),0)</f>
        <v>0</v>
      </c>
      <c r="Z278" s="116">
        <f ca="1">IFERROR('Program Qtrly'!F$307*OFFSET('Prem Earn'!$A$5,MATCH($B$273,'Prem Earn'!$A$6:$A$12,0),MATCH($A278,'Prem Earn'!$B$5:$J$5,0)),0)</f>
        <v>0</v>
      </c>
      <c r="AA278" s="116">
        <f ca="1">IFERROR('Program Qtrly'!G$307*OFFSET('Prem Earn'!$A$5,MATCH($B$273,'Prem Earn'!$A$6:$A$12,0),MATCH($A278,'Prem Earn'!$B$5:$J$5,0)),0)</f>
        <v>0</v>
      </c>
      <c r="AB278" s="116">
        <f ca="1">IFERROR('Program Qtrly'!H$307*OFFSET('Prem Earn'!$A$5,MATCH($B$273,'Prem Earn'!$A$6:$A$12,0),MATCH($A278,'Prem Earn'!$B$5:$J$5,0)),0)</f>
        <v>0</v>
      </c>
      <c r="AC278" s="116">
        <f ca="1">IFERROR('Program Qtrly'!I$307*OFFSET('Prem Earn'!$A$5,MATCH($B$273,'Prem Earn'!$A$6:$A$12,0),MATCH($A278,'Prem Earn'!$B$5:$J$5,0)),0)</f>
        <v>0</v>
      </c>
      <c r="AD278" s="116">
        <f ca="1">IFERROR('Program Qtrly'!J$307*OFFSET('Prem Earn'!$A$5,MATCH($B$273,'Prem Earn'!$A$6:$A$12,0),MATCH($A278,'Prem Earn'!$B$5:$J$5,0)),0)</f>
        <v>0</v>
      </c>
      <c r="AE278" s="116">
        <f ca="1">IFERROR('Program Qtrly'!K$307*OFFSET('Prem Earn'!$A$5,MATCH($B$273,'Prem Earn'!$A$6:$A$12,0),MATCH($A278,'Prem Earn'!$B$5:$J$5,0)),0)</f>
        <v>0</v>
      </c>
      <c r="AF278" s="116">
        <f ca="1">IFERROR('Program Qtrly'!L$307*OFFSET('Prem Earn'!$A$5,MATCH($B$273,'Prem Earn'!$A$6:$A$12,0),MATCH($A278,'Prem Earn'!$B$5:$J$5,0)),0)</f>
        <v>0</v>
      </c>
      <c r="AG278" s="116">
        <f ca="1">IFERROR('Program Qtrly'!M$307*OFFSET('Prem Earn'!$A$5,MATCH($B$273,'Prem Earn'!$A$6:$A$12,0),MATCH($A278,'Prem Earn'!$B$5:$J$5,0)),0)</f>
        <v>0</v>
      </c>
      <c r="AH278" s="116">
        <f ca="1">IFERROR('Program Qtrly'!N$307*OFFSET('Prem Earn'!$A$5,MATCH($B$273,'Prem Earn'!$A$6:$A$12,0),MATCH($A278,'Prem Earn'!$B$5:$J$5,0)),0)</f>
        <v>0</v>
      </c>
      <c r="AI278" s="116">
        <f ca="1">IFERROR('Program Qtrly'!O$307*OFFSET('Prem Earn'!$A$5,MATCH($B$273,'Prem Earn'!$A$6:$A$12,0),MATCH($A278,'Prem Earn'!$B$5:$J$5,0)),0)</f>
        <v>0</v>
      </c>
      <c r="AJ278" s="116">
        <f ca="1">IFERROR('Program Qtrly'!P$307*OFFSET('Prem Earn'!$A$5,MATCH($B$273,'Prem Earn'!$A$6:$A$12,0),MATCH($A278,'Prem Earn'!$B$5:$J$5,0)),0)</f>
        <v>0</v>
      </c>
      <c r="AK278" s="116">
        <f ca="1">IFERROR('Program Qtrly'!Q$307*OFFSET('Prem Earn'!$A$5,MATCH($B$273,'Prem Earn'!$A$6:$A$12,0),MATCH($A278,'Prem Earn'!$B$5:$J$5,0)),0)</f>
        <v>0</v>
      </c>
      <c r="AL278" s="116">
        <f ca="1">IFERROR('Program Qtrly'!R$307*OFFSET('Prem Earn'!$A$5,MATCH($B$273,'Prem Earn'!$A$6:$A$12,0),MATCH($A278,'Prem Earn'!$B$5:$J$5,0)),0)</f>
        <v>0</v>
      </c>
      <c r="AM278" s="116">
        <f ca="1">IFERROR('Program Qtrly'!S$307*OFFSET('Prem Earn'!$A$5,MATCH($B$273,'Prem Earn'!$A$6:$A$12,0),MATCH($A278,'Prem Earn'!$B$5:$J$5,0)),0)</f>
        <v>0</v>
      </c>
      <c r="AN278" s="116">
        <f ca="1">IFERROR('Program Qtrly'!T$307*OFFSET('Prem Earn'!$A$5,MATCH($B$273,'Prem Earn'!$A$6:$A$12,0),MATCH($A278,'Prem Earn'!$B$5:$J$5,0)),0)</f>
        <v>0</v>
      </c>
      <c r="AO278" s="116">
        <f ca="1">IFERROR('Program Qtrly'!U$307*OFFSET('Prem Earn'!$A$5,MATCH($B$273,'Prem Earn'!$A$6:$A$12,0),MATCH($A278,'Prem Earn'!$B$5:$J$5,0)),0)</f>
        <v>0</v>
      </c>
      <c r="AP278" s="116">
        <f ca="1">IFERROR('Program Qtrly'!V$307*OFFSET('Prem Earn'!$A$5,MATCH($B$273,'Prem Earn'!$A$6:$A$12,0),MATCH($A278,'Prem Earn'!$B$5:$J$5,0)),0)</f>
        <v>0</v>
      </c>
      <c r="AQ278" s="116">
        <f ca="1">IFERROR('Program Qtrly'!W$307*OFFSET('Prem Earn'!$A$5,MATCH($B$273,'Prem Earn'!$A$6:$A$12,0),MATCH($A278,'Prem Earn'!$B$5:$J$5,0)),0)</f>
        <v>0</v>
      </c>
    </row>
    <row r="279" spans="1:43" ht="15" customHeight="1" x14ac:dyDescent="0.45">
      <c r="A279" s="63">
        <f t="shared" si="226"/>
        <v>15</v>
      </c>
      <c r="B279" s="116">
        <f ca="1">IFERROR('Program Qtrly'!D$315*OFFSET('Prem Earn'!$A$5,MATCH($B$273,'Prem Earn'!$A$6:$A$12,0),MATCH($A279,'Prem Earn'!$B$5:$J$5,0)),0)</f>
        <v>0</v>
      </c>
      <c r="C279" s="116">
        <f ca="1">IFERROR('Program Qtrly'!E$315*OFFSET('Prem Earn'!$A$5,MATCH($B$273,'Prem Earn'!$A$6:$A$12,0),MATCH($A279,'Prem Earn'!$B$5:$J$5,0)),0)</f>
        <v>0</v>
      </c>
      <c r="D279" s="116">
        <f ca="1">IFERROR('Program Qtrly'!F$315*OFFSET('Prem Earn'!$A$5,MATCH($B$273,'Prem Earn'!$A$6:$A$12,0),MATCH($A279,'Prem Earn'!$B$5:$J$5,0)),0)</f>
        <v>0</v>
      </c>
      <c r="E279" s="116">
        <f ca="1">IFERROR('Program Qtrly'!G$315*OFFSET('Prem Earn'!$A$5,MATCH($B$273,'Prem Earn'!$A$6:$A$12,0),MATCH($A279,'Prem Earn'!$B$5:$J$5,0)),0)</f>
        <v>0</v>
      </c>
      <c r="F279" s="116">
        <f ca="1">IFERROR('Program Qtrly'!H$315*OFFSET('Prem Earn'!$A$5,MATCH($B$273,'Prem Earn'!$A$6:$A$12,0),MATCH($A279,'Prem Earn'!$B$5:$J$5,0)),0)</f>
        <v>0</v>
      </c>
      <c r="G279" s="116">
        <f ca="1">IFERROR('Program Qtrly'!I$315*OFFSET('Prem Earn'!$A$5,MATCH($B$273,'Prem Earn'!$A$6:$A$12,0),MATCH($A279,'Prem Earn'!$B$5:$J$5,0)),0)</f>
        <v>0</v>
      </c>
      <c r="H279" s="116">
        <f ca="1">IFERROR('Program Qtrly'!J$315*OFFSET('Prem Earn'!$A$5,MATCH($B$273,'Prem Earn'!$A$6:$A$12,0),MATCH($A279,'Prem Earn'!$B$5:$J$5,0)),0)</f>
        <v>0</v>
      </c>
      <c r="I279" s="116">
        <f ca="1">IFERROR('Program Qtrly'!K$315*OFFSET('Prem Earn'!$A$5,MATCH($B$273,'Prem Earn'!$A$6:$A$12,0),MATCH($A279,'Prem Earn'!$B$5:$J$5,0)),0)</f>
        <v>0</v>
      </c>
      <c r="J279" s="116">
        <f ca="1">IFERROR('Program Qtrly'!L$315*OFFSET('Prem Earn'!$A$5,MATCH($B$273,'Prem Earn'!$A$6:$A$12,0),MATCH($A279,'Prem Earn'!$B$5:$J$5,0)),0)</f>
        <v>0</v>
      </c>
      <c r="K279" s="116">
        <f ca="1">IFERROR('Program Qtrly'!M$315*OFFSET('Prem Earn'!$A$5,MATCH($B$273,'Prem Earn'!$A$6:$A$12,0),MATCH($A279,'Prem Earn'!$B$5:$J$5,0)),0)</f>
        <v>0</v>
      </c>
      <c r="L279" s="116">
        <f ca="1">IFERROR('Program Qtrly'!N$315*OFFSET('Prem Earn'!$A$5,MATCH($B$273,'Prem Earn'!$A$6:$A$12,0),MATCH($A279,'Prem Earn'!$B$5:$J$5,0)),0)</f>
        <v>0</v>
      </c>
      <c r="M279" s="116">
        <f ca="1">IFERROR('Program Qtrly'!O$315*OFFSET('Prem Earn'!$A$5,MATCH($B$273,'Prem Earn'!$A$6:$A$12,0),MATCH($A279,'Prem Earn'!$B$5:$J$5,0)),0)</f>
        <v>0</v>
      </c>
      <c r="N279" s="116">
        <f ca="1">IFERROR('Program Qtrly'!P$315*OFFSET('Prem Earn'!$A$5,MATCH($B$273,'Prem Earn'!$A$6:$A$12,0),MATCH($A279,'Prem Earn'!$B$5:$J$5,0)),0)</f>
        <v>0</v>
      </c>
      <c r="O279" s="116">
        <f ca="1">IFERROR('Program Qtrly'!Q$315*OFFSET('Prem Earn'!$A$5,MATCH($B$273,'Prem Earn'!$A$6:$A$12,0),MATCH($A279,'Prem Earn'!$B$5:$J$5,0)),0)</f>
        <v>0</v>
      </c>
      <c r="P279" s="116">
        <f ca="1">IFERROR('Program Qtrly'!R$315*OFFSET('Prem Earn'!$A$5,MATCH($B$273,'Prem Earn'!$A$6:$A$12,0),MATCH($A279,'Prem Earn'!$B$5:$J$5,0)),0)</f>
        <v>0</v>
      </c>
      <c r="Q279" s="116">
        <f ca="1">IFERROR('Program Qtrly'!S$315*OFFSET('Prem Earn'!$A$5,MATCH($B$273,'Prem Earn'!$A$6:$A$12,0),MATCH($A279,'Prem Earn'!$B$5:$J$5,0)),0)</f>
        <v>0</v>
      </c>
      <c r="R279" s="116">
        <f ca="1">IFERROR('Program Qtrly'!T$315*OFFSET('Prem Earn'!$A$5,MATCH($B$273,'Prem Earn'!$A$6:$A$12,0),MATCH($A279,'Prem Earn'!$B$5:$J$5,0)),0)</f>
        <v>0</v>
      </c>
      <c r="S279" s="116">
        <f ca="1">IFERROR('Program Qtrly'!U$315*OFFSET('Prem Earn'!$A$5,MATCH($B$273,'Prem Earn'!$A$6:$A$12,0),MATCH($A279,'Prem Earn'!$B$5:$J$5,0)),0)</f>
        <v>0</v>
      </c>
      <c r="T279" s="116">
        <f ca="1">IFERROR('Program Qtrly'!V$315*OFFSET('Prem Earn'!$A$5,MATCH($B$273,'Prem Earn'!$A$6:$A$12,0),MATCH($A279,'Prem Earn'!$B$5:$J$5,0)),0)</f>
        <v>0</v>
      </c>
      <c r="U279" s="116">
        <f ca="1">IFERROR('Program Qtrly'!W$315*OFFSET('Prem Earn'!$A$5,MATCH($B$273,'Prem Earn'!$A$6:$A$12,0),MATCH($A279,'Prem Earn'!$B$5:$J$5,0)),0)</f>
        <v>0</v>
      </c>
      <c r="W279" s="63">
        <f t="shared" si="227"/>
        <v>15</v>
      </c>
      <c r="X279" s="116">
        <f ca="1">IFERROR('Program Qtrly'!D$307*OFFSET('Prem Earn'!$A$5,MATCH($B$273,'Prem Earn'!$A$6:$A$12,0),MATCH($A279,'Prem Earn'!$B$5:$J$5,0)),0)</f>
        <v>0</v>
      </c>
      <c r="Y279" s="116">
        <f ca="1">IFERROR('Program Qtrly'!E$307*OFFSET('Prem Earn'!$A$5,MATCH($B$273,'Prem Earn'!$A$6:$A$12,0),MATCH($A279,'Prem Earn'!$B$5:$J$5,0)),0)</f>
        <v>0</v>
      </c>
      <c r="Z279" s="116">
        <f ca="1">IFERROR('Program Qtrly'!F$307*OFFSET('Prem Earn'!$A$5,MATCH($B$273,'Prem Earn'!$A$6:$A$12,0),MATCH($A279,'Prem Earn'!$B$5:$J$5,0)),0)</f>
        <v>0</v>
      </c>
      <c r="AA279" s="116">
        <f ca="1">IFERROR('Program Qtrly'!G$307*OFFSET('Prem Earn'!$A$5,MATCH($B$273,'Prem Earn'!$A$6:$A$12,0),MATCH($A279,'Prem Earn'!$B$5:$J$5,0)),0)</f>
        <v>0</v>
      </c>
      <c r="AB279" s="116">
        <f ca="1">IFERROR('Program Qtrly'!H$307*OFFSET('Prem Earn'!$A$5,MATCH($B$273,'Prem Earn'!$A$6:$A$12,0),MATCH($A279,'Prem Earn'!$B$5:$J$5,0)),0)</f>
        <v>0</v>
      </c>
      <c r="AC279" s="116">
        <f ca="1">IFERROR('Program Qtrly'!I$307*OFFSET('Prem Earn'!$A$5,MATCH($B$273,'Prem Earn'!$A$6:$A$12,0),MATCH($A279,'Prem Earn'!$B$5:$J$5,0)),0)</f>
        <v>0</v>
      </c>
      <c r="AD279" s="116">
        <f ca="1">IFERROR('Program Qtrly'!J$307*OFFSET('Prem Earn'!$A$5,MATCH($B$273,'Prem Earn'!$A$6:$A$12,0),MATCH($A279,'Prem Earn'!$B$5:$J$5,0)),0)</f>
        <v>0</v>
      </c>
      <c r="AE279" s="116">
        <f ca="1">IFERROR('Program Qtrly'!K$307*OFFSET('Prem Earn'!$A$5,MATCH($B$273,'Prem Earn'!$A$6:$A$12,0),MATCH($A279,'Prem Earn'!$B$5:$J$5,0)),0)</f>
        <v>0</v>
      </c>
      <c r="AF279" s="116">
        <f ca="1">IFERROR('Program Qtrly'!L$307*OFFSET('Prem Earn'!$A$5,MATCH($B$273,'Prem Earn'!$A$6:$A$12,0),MATCH($A279,'Prem Earn'!$B$5:$J$5,0)),0)</f>
        <v>0</v>
      </c>
      <c r="AG279" s="116">
        <f ca="1">IFERROR('Program Qtrly'!M$307*OFFSET('Prem Earn'!$A$5,MATCH($B$273,'Prem Earn'!$A$6:$A$12,0),MATCH($A279,'Prem Earn'!$B$5:$J$5,0)),0)</f>
        <v>0</v>
      </c>
      <c r="AH279" s="116">
        <f ca="1">IFERROR('Program Qtrly'!N$307*OFFSET('Prem Earn'!$A$5,MATCH($B$273,'Prem Earn'!$A$6:$A$12,0),MATCH($A279,'Prem Earn'!$B$5:$J$5,0)),0)</f>
        <v>0</v>
      </c>
      <c r="AI279" s="116">
        <f ca="1">IFERROR('Program Qtrly'!O$307*OFFSET('Prem Earn'!$A$5,MATCH($B$273,'Prem Earn'!$A$6:$A$12,0),MATCH($A279,'Prem Earn'!$B$5:$J$5,0)),0)</f>
        <v>0</v>
      </c>
      <c r="AJ279" s="116">
        <f ca="1">IFERROR('Program Qtrly'!P$307*OFFSET('Prem Earn'!$A$5,MATCH($B$273,'Prem Earn'!$A$6:$A$12,0),MATCH($A279,'Prem Earn'!$B$5:$J$5,0)),0)</f>
        <v>0</v>
      </c>
      <c r="AK279" s="116">
        <f ca="1">IFERROR('Program Qtrly'!Q$307*OFFSET('Prem Earn'!$A$5,MATCH($B$273,'Prem Earn'!$A$6:$A$12,0),MATCH($A279,'Prem Earn'!$B$5:$J$5,0)),0)</f>
        <v>0</v>
      </c>
      <c r="AL279" s="116">
        <f ca="1">IFERROR('Program Qtrly'!R$307*OFFSET('Prem Earn'!$A$5,MATCH($B$273,'Prem Earn'!$A$6:$A$12,0),MATCH($A279,'Prem Earn'!$B$5:$J$5,0)),0)</f>
        <v>0</v>
      </c>
      <c r="AM279" s="116">
        <f ca="1">IFERROR('Program Qtrly'!S$307*OFFSET('Prem Earn'!$A$5,MATCH($B$273,'Prem Earn'!$A$6:$A$12,0),MATCH($A279,'Prem Earn'!$B$5:$J$5,0)),0)</f>
        <v>0</v>
      </c>
      <c r="AN279" s="116">
        <f ca="1">IFERROR('Program Qtrly'!T$307*OFFSET('Prem Earn'!$A$5,MATCH($B$273,'Prem Earn'!$A$6:$A$12,0),MATCH($A279,'Prem Earn'!$B$5:$J$5,0)),0)</f>
        <v>0</v>
      </c>
      <c r="AO279" s="116">
        <f ca="1">IFERROR('Program Qtrly'!U$307*OFFSET('Prem Earn'!$A$5,MATCH($B$273,'Prem Earn'!$A$6:$A$12,0),MATCH($A279,'Prem Earn'!$B$5:$J$5,0)),0)</f>
        <v>0</v>
      </c>
      <c r="AP279" s="116">
        <f ca="1">IFERROR('Program Qtrly'!V$307*OFFSET('Prem Earn'!$A$5,MATCH($B$273,'Prem Earn'!$A$6:$A$12,0),MATCH($A279,'Prem Earn'!$B$5:$J$5,0)),0)</f>
        <v>0</v>
      </c>
      <c r="AQ279" s="116">
        <f ca="1">IFERROR('Program Qtrly'!W$307*OFFSET('Prem Earn'!$A$5,MATCH($B$273,'Prem Earn'!$A$6:$A$12,0),MATCH($A279,'Prem Earn'!$B$5:$J$5,0)),0)</f>
        <v>0</v>
      </c>
    </row>
    <row r="280" spans="1:43" ht="15" customHeight="1" x14ac:dyDescent="0.45">
      <c r="A280" s="63">
        <f t="shared" si="226"/>
        <v>18</v>
      </c>
      <c r="B280" s="116">
        <f ca="1">IFERROR('Program Qtrly'!D$315*OFFSET('Prem Earn'!$A$5,MATCH($B$273,'Prem Earn'!$A$6:$A$12,0),MATCH($A280,'Prem Earn'!$B$5:$J$5,0)),0)</f>
        <v>0</v>
      </c>
      <c r="C280" s="116">
        <f ca="1">IFERROR('Program Qtrly'!E$315*OFFSET('Prem Earn'!$A$5,MATCH($B$273,'Prem Earn'!$A$6:$A$12,0),MATCH($A280,'Prem Earn'!$B$5:$J$5,0)),0)</f>
        <v>0</v>
      </c>
      <c r="D280" s="116">
        <f ca="1">IFERROR('Program Qtrly'!F$315*OFFSET('Prem Earn'!$A$5,MATCH($B$273,'Prem Earn'!$A$6:$A$12,0),MATCH($A280,'Prem Earn'!$B$5:$J$5,0)),0)</f>
        <v>0</v>
      </c>
      <c r="E280" s="116">
        <f ca="1">IFERROR('Program Qtrly'!G$315*OFFSET('Prem Earn'!$A$5,MATCH($B$273,'Prem Earn'!$A$6:$A$12,0),MATCH($A280,'Prem Earn'!$B$5:$J$5,0)),0)</f>
        <v>0</v>
      </c>
      <c r="F280" s="116">
        <f ca="1">IFERROR('Program Qtrly'!H$315*OFFSET('Prem Earn'!$A$5,MATCH($B$273,'Prem Earn'!$A$6:$A$12,0),MATCH($A280,'Prem Earn'!$B$5:$J$5,0)),0)</f>
        <v>0</v>
      </c>
      <c r="G280" s="116">
        <f ca="1">IFERROR('Program Qtrly'!I$315*OFFSET('Prem Earn'!$A$5,MATCH($B$273,'Prem Earn'!$A$6:$A$12,0),MATCH($A280,'Prem Earn'!$B$5:$J$5,0)),0)</f>
        <v>0</v>
      </c>
      <c r="H280" s="116">
        <f ca="1">IFERROR('Program Qtrly'!J$315*OFFSET('Prem Earn'!$A$5,MATCH($B$273,'Prem Earn'!$A$6:$A$12,0),MATCH($A280,'Prem Earn'!$B$5:$J$5,0)),0)</f>
        <v>0</v>
      </c>
      <c r="I280" s="116">
        <f ca="1">IFERROR('Program Qtrly'!K$315*OFFSET('Prem Earn'!$A$5,MATCH($B$273,'Prem Earn'!$A$6:$A$12,0),MATCH($A280,'Prem Earn'!$B$5:$J$5,0)),0)</f>
        <v>0</v>
      </c>
      <c r="J280" s="116">
        <f ca="1">IFERROR('Program Qtrly'!L$315*OFFSET('Prem Earn'!$A$5,MATCH($B$273,'Prem Earn'!$A$6:$A$12,0),MATCH($A280,'Prem Earn'!$B$5:$J$5,0)),0)</f>
        <v>0</v>
      </c>
      <c r="K280" s="116">
        <f ca="1">IFERROR('Program Qtrly'!M$315*OFFSET('Prem Earn'!$A$5,MATCH($B$273,'Prem Earn'!$A$6:$A$12,0),MATCH($A280,'Prem Earn'!$B$5:$J$5,0)),0)</f>
        <v>0</v>
      </c>
      <c r="L280" s="116">
        <f ca="1">IFERROR('Program Qtrly'!N$315*OFFSET('Prem Earn'!$A$5,MATCH($B$273,'Prem Earn'!$A$6:$A$12,0),MATCH($A280,'Prem Earn'!$B$5:$J$5,0)),0)</f>
        <v>0</v>
      </c>
      <c r="M280" s="116">
        <f ca="1">IFERROR('Program Qtrly'!O$315*OFFSET('Prem Earn'!$A$5,MATCH($B$273,'Prem Earn'!$A$6:$A$12,0),MATCH($A280,'Prem Earn'!$B$5:$J$5,0)),0)</f>
        <v>0</v>
      </c>
      <c r="N280" s="116">
        <f ca="1">IFERROR('Program Qtrly'!P$315*OFFSET('Prem Earn'!$A$5,MATCH($B$273,'Prem Earn'!$A$6:$A$12,0),MATCH($A280,'Prem Earn'!$B$5:$J$5,0)),0)</f>
        <v>0</v>
      </c>
      <c r="O280" s="116">
        <f ca="1">IFERROR('Program Qtrly'!Q$315*OFFSET('Prem Earn'!$A$5,MATCH($B$273,'Prem Earn'!$A$6:$A$12,0),MATCH($A280,'Prem Earn'!$B$5:$J$5,0)),0)</f>
        <v>0</v>
      </c>
      <c r="P280" s="116">
        <f ca="1">IFERROR('Program Qtrly'!R$315*OFFSET('Prem Earn'!$A$5,MATCH($B$273,'Prem Earn'!$A$6:$A$12,0),MATCH($A280,'Prem Earn'!$B$5:$J$5,0)),0)</f>
        <v>0</v>
      </c>
      <c r="Q280" s="116">
        <f ca="1">IFERROR('Program Qtrly'!S$315*OFFSET('Prem Earn'!$A$5,MATCH($B$273,'Prem Earn'!$A$6:$A$12,0),MATCH($A280,'Prem Earn'!$B$5:$J$5,0)),0)</f>
        <v>0</v>
      </c>
      <c r="R280" s="116">
        <f ca="1">IFERROR('Program Qtrly'!T$315*OFFSET('Prem Earn'!$A$5,MATCH($B$273,'Prem Earn'!$A$6:$A$12,0),MATCH($A280,'Prem Earn'!$B$5:$J$5,0)),0)</f>
        <v>0</v>
      </c>
      <c r="S280" s="116">
        <f ca="1">IFERROR('Program Qtrly'!U$315*OFFSET('Prem Earn'!$A$5,MATCH($B$273,'Prem Earn'!$A$6:$A$12,0),MATCH($A280,'Prem Earn'!$B$5:$J$5,0)),0)</f>
        <v>0</v>
      </c>
      <c r="T280" s="116">
        <f ca="1">IFERROR('Program Qtrly'!V$315*OFFSET('Prem Earn'!$A$5,MATCH($B$273,'Prem Earn'!$A$6:$A$12,0),MATCH($A280,'Prem Earn'!$B$5:$J$5,0)),0)</f>
        <v>0</v>
      </c>
      <c r="U280" s="116">
        <f ca="1">IFERROR('Program Qtrly'!W$315*OFFSET('Prem Earn'!$A$5,MATCH($B$273,'Prem Earn'!$A$6:$A$12,0),MATCH($A280,'Prem Earn'!$B$5:$J$5,0)),0)</f>
        <v>0</v>
      </c>
      <c r="W280" s="63">
        <f t="shared" si="227"/>
        <v>18</v>
      </c>
      <c r="X280" s="116">
        <f ca="1">IFERROR('Program Qtrly'!D$307*OFFSET('Prem Earn'!$A$5,MATCH($B$273,'Prem Earn'!$A$6:$A$12,0),MATCH($A280,'Prem Earn'!$B$5:$J$5,0)),0)</f>
        <v>0</v>
      </c>
      <c r="Y280" s="116">
        <f ca="1">IFERROR('Program Qtrly'!E$307*OFFSET('Prem Earn'!$A$5,MATCH($B$273,'Prem Earn'!$A$6:$A$12,0),MATCH($A280,'Prem Earn'!$B$5:$J$5,0)),0)</f>
        <v>0</v>
      </c>
      <c r="Z280" s="116">
        <f ca="1">IFERROR('Program Qtrly'!F$307*OFFSET('Prem Earn'!$A$5,MATCH($B$273,'Prem Earn'!$A$6:$A$12,0),MATCH($A280,'Prem Earn'!$B$5:$J$5,0)),0)</f>
        <v>0</v>
      </c>
      <c r="AA280" s="116">
        <f ca="1">IFERROR('Program Qtrly'!G$307*OFFSET('Prem Earn'!$A$5,MATCH($B$273,'Prem Earn'!$A$6:$A$12,0),MATCH($A280,'Prem Earn'!$B$5:$J$5,0)),0)</f>
        <v>0</v>
      </c>
      <c r="AB280" s="116">
        <f ca="1">IFERROR('Program Qtrly'!H$307*OFFSET('Prem Earn'!$A$5,MATCH($B$273,'Prem Earn'!$A$6:$A$12,0),MATCH($A280,'Prem Earn'!$B$5:$J$5,0)),0)</f>
        <v>0</v>
      </c>
      <c r="AC280" s="116">
        <f ca="1">IFERROR('Program Qtrly'!I$307*OFFSET('Prem Earn'!$A$5,MATCH($B$273,'Prem Earn'!$A$6:$A$12,0),MATCH($A280,'Prem Earn'!$B$5:$J$5,0)),0)</f>
        <v>0</v>
      </c>
      <c r="AD280" s="116">
        <f ca="1">IFERROR('Program Qtrly'!J$307*OFFSET('Prem Earn'!$A$5,MATCH($B$273,'Prem Earn'!$A$6:$A$12,0),MATCH($A280,'Prem Earn'!$B$5:$J$5,0)),0)</f>
        <v>0</v>
      </c>
      <c r="AE280" s="116">
        <f ca="1">IFERROR('Program Qtrly'!K$307*OFFSET('Prem Earn'!$A$5,MATCH($B$273,'Prem Earn'!$A$6:$A$12,0),MATCH($A280,'Prem Earn'!$B$5:$J$5,0)),0)</f>
        <v>0</v>
      </c>
      <c r="AF280" s="116">
        <f ca="1">IFERROR('Program Qtrly'!L$307*OFFSET('Prem Earn'!$A$5,MATCH($B$273,'Prem Earn'!$A$6:$A$12,0),MATCH($A280,'Prem Earn'!$B$5:$J$5,0)),0)</f>
        <v>0</v>
      </c>
      <c r="AG280" s="116">
        <f ca="1">IFERROR('Program Qtrly'!M$307*OFFSET('Prem Earn'!$A$5,MATCH($B$273,'Prem Earn'!$A$6:$A$12,0),MATCH($A280,'Prem Earn'!$B$5:$J$5,0)),0)</f>
        <v>0</v>
      </c>
      <c r="AH280" s="116">
        <f ca="1">IFERROR('Program Qtrly'!N$307*OFFSET('Prem Earn'!$A$5,MATCH($B$273,'Prem Earn'!$A$6:$A$12,0),MATCH($A280,'Prem Earn'!$B$5:$J$5,0)),0)</f>
        <v>0</v>
      </c>
      <c r="AI280" s="116">
        <f ca="1">IFERROR('Program Qtrly'!O$307*OFFSET('Prem Earn'!$A$5,MATCH($B$273,'Prem Earn'!$A$6:$A$12,0),MATCH($A280,'Prem Earn'!$B$5:$J$5,0)),0)</f>
        <v>0</v>
      </c>
      <c r="AJ280" s="116">
        <f ca="1">IFERROR('Program Qtrly'!P$307*OFFSET('Prem Earn'!$A$5,MATCH($B$273,'Prem Earn'!$A$6:$A$12,0),MATCH($A280,'Prem Earn'!$B$5:$J$5,0)),0)</f>
        <v>0</v>
      </c>
      <c r="AK280" s="116">
        <f ca="1">IFERROR('Program Qtrly'!Q$307*OFFSET('Prem Earn'!$A$5,MATCH($B$273,'Prem Earn'!$A$6:$A$12,0),MATCH($A280,'Prem Earn'!$B$5:$J$5,0)),0)</f>
        <v>0</v>
      </c>
      <c r="AL280" s="116">
        <f ca="1">IFERROR('Program Qtrly'!R$307*OFFSET('Prem Earn'!$A$5,MATCH($B$273,'Prem Earn'!$A$6:$A$12,0),MATCH($A280,'Prem Earn'!$B$5:$J$5,0)),0)</f>
        <v>0</v>
      </c>
      <c r="AM280" s="116">
        <f ca="1">IFERROR('Program Qtrly'!S$307*OFFSET('Prem Earn'!$A$5,MATCH($B$273,'Prem Earn'!$A$6:$A$12,0),MATCH($A280,'Prem Earn'!$B$5:$J$5,0)),0)</f>
        <v>0</v>
      </c>
      <c r="AN280" s="116">
        <f ca="1">IFERROR('Program Qtrly'!T$307*OFFSET('Prem Earn'!$A$5,MATCH($B$273,'Prem Earn'!$A$6:$A$12,0),MATCH($A280,'Prem Earn'!$B$5:$J$5,0)),0)</f>
        <v>0</v>
      </c>
      <c r="AO280" s="116">
        <f ca="1">IFERROR('Program Qtrly'!U$307*OFFSET('Prem Earn'!$A$5,MATCH($B$273,'Prem Earn'!$A$6:$A$12,0),MATCH($A280,'Prem Earn'!$B$5:$J$5,0)),0)</f>
        <v>0</v>
      </c>
      <c r="AP280" s="116">
        <f ca="1">IFERROR('Program Qtrly'!V$307*OFFSET('Prem Earn'!$A$5,MATCH($B$273,'Prem Earn'!$A$6:$A$12,0),MATCH($A280,'Prem Earn'!$B$5:$J$5,0)),0)</f>
        <v>0</v>
      </c>
      <c r="AQ280" s="116">
        <f ca="1">IFERROR('Program Qtrly'!W$307*OFFSET('Prem Earn'!$A$5,MATCH($B$273,'Prem Earn'!$A$6:$A$12,0),MATCH($A280,'Prem Earn'!$B$5:$J$5,0)),0)</f>
        <v>0</v>
      </c>
    </row>
    <row r="281" spans="1:43" ht="15" customHeight="1" x14ac:dyDescent="0.45">
      <c r="A281" s="63">
        <f t="shared" si="226"/>
        <v>21</v>
      </c>
      <c r="B281" s="116">
        <f ca="1">IFERROR('Program Qtrly'!D$315*OFFSET('Prem Earn'!$A$5,MATCH($B$273,'Prem Earn'!$A$6:$A$12,0),MATCH($A281,'Prem Earn'!$B$5:$J$5,0)),0)</f>
        <v>0</v>
      </c>
      <c r="C281" s="116">
        <f ca="1">IFERROR('Program Qtrly'!E$315*OFFSET('Prem Earn'!$A$5,MATCH($B$273,'Prem Earn'!$A$6:$A$12,0),MATCH($A281,'Prem Earn'!$B$5:$J$5,0)),0)</f>
        <v>0</v>
      </c>
      <c r="D281" s="116">
        <f ca="1">IFERROR('Program Qtrly'!F$315*OFFSET('Prem Earn'!$A$5,MATCH($B$273,'Prem Earn'!$A$6:$A$12,0),MATCH($A281,'Prem Earn'!$B$5:$J$5,0)),0)</f>
        <v>0</v>
      </c>
      <c r="E281" s="116">
        <f ca="1">IFERROR('Program Qtrly'!G$315*OFFSET('Prem Earn'!$A$5,MATCH($B$273,'Prem Earn'!$A$6:$A$12,0),MATCH($A281,'Prem Earn'!$B$5:$J$5,0)),0)</f>
        <v>0</v>
      </c>
      <c r="F281" s="116">
        <f ca="1">IFERROR('Program Qtrly'!H$315*OFFSET('Prem Earn'!$A$5,MATCH($B$273,'Prem Earn'!$A$6:$A$12,0),MATCH($A281,'Prem Earn'!$B$5:$J$5,0)),0)</f>
        <v>0</v>
      </c>
      <c r="G281" s="116">
        <f ca="1">IFERROR('Program Qtrly'!I$315*OFFSET('Prem Earn'!$A$5,MATCH($B$273,'Prem Earn'!$A$6:$A$12,0),MATCH($A281,'Prem Earn'!$B$5:$J$5,0)),0)</f>
        <v>0</v>
      </c>
      <c r="H281" s="116">
        <f ca="1">IFERROR('Program Qtrly'!J$315*OFFSET('Prem Earn'!$A$5,MATCH($B$273,'Prem Earn'!$A$6:$A$12,0),MATCH($A281,'Prem Earn'!$B$5:$J$5,0)),0)</f>
        <v>0</v>
      </c>
      <c r="I281" s="116">
        <f ca="1">IFERROR('Program Qtrly'!K$315*OFFSET('Prem Earn'!$A$5,MATCH($B$273,'Prem Earn'!$A$6:$A$12,0),MATCH($A281,'Prem Earn'!$B$5:$J$5,0)),0)</f>
        <v>0</v>
      </c>
      <c r="J281" s="116">
        <f ca="1">IFERROR('Program Qtrly'!L$315*OFFSET('Prem Earn'!$A$5,MATCH($B$273,'Prem Earn'!$A$6:$A$12,0),MATCH($A281,'Prem Earn'!$B$5:$J$5,0)),0)</f>
        <v>0</v>
      </c>
      <c r="K281" s="116">
        <f ca="1">IFERROR('Program Qtrly'!M$315*OFFSET('Prem Earn'!$A$5,MATCH($B$273,'Prem Earn'!$A$6:$A$12,0),MATCH($A281,'Prem Earn'!$B$5:$J$5,0)),0)</f>
        <v>0</v>
      </c>
      <c r="L281" s="116">
        <f ca="1">IFERROR('Program Qtrly'!N$315*OFFSET('Prem Earn'!$A$5,MATCH($B$273,'Prem Earn'!$A$6:$A$12,0),MATCH($A281,'Prem Earn'!$B$5:$J$5,0)),0)</f>
        <v>0</v>
      </c>
      <c r="M281" s="116">
        <f ca="1">IFERROR('Program Qtrly'!O$315*OFFSET('Prem Earn'!$A$5,MATCH($B$273,'Prem Earn'!$A$6:$A$12,0),MATCH($A281,'Prem Earn'!$B$5:$J$5,0)),0)</f>
        <v>0</v>
      </c>
      <c r="N281" s="116">
        <f ca="1">IFERROR('Program Qtrly'!P$315*OFFSET('Prem Earn'!$A$5,MATCH($B$273,'Prem Earn'!$A$6:$A$12,0),MATCH($A281,'Prem Earn'!$B$5:$J$5,0)),0)</f>
        <v>0</v>
      </c>
      <c r="O281" s="116">
        <f ca="1">IFERROR('Program Qtrly'!Q$315*OFFSET('Prem Earn'!$A$5,MATCH($B$273,'Prem Earn'!$A$6:$A$12,0),MATCH($A281,'Prem Earn'!$B$5:$J$5,0)),0)</f>
        <v>0</v>
      </c>
      <c r="P281" s="116">
        <f ca="1">IFERROR('Program Qtrly'!R$315*OFFSET('Prem Earn'!$A$5,MATCH($B$273,'Prem Earn'!$A$6:$A$12,0),MATCH($A281,'Prem Earn'!$B$5:$J$5,0)),0)</f>
        <v>0</v>
      </c>
      <c r="Q281" s="116">
        <f ca="1">IFERROR('Program Qtrly'!S$315*OFFSET('Prem Earn'!$A$5,MATCH($B$273,'Prem Earn'!$A$6:$A$12,0),MATCH($A281,'Prem Earn'!$B$5:$J$5,0)),0)</f>
        <v>0</v>
      </c>
      <c r="R281" s="116">
        <f ca="1">IFERROR('Program Qtrly'!T$315*OFFSET('Prem Earn'!$A$5,MATCH($B$273,'Prem Earn'!$A$6:$A$12,0),MATCH($A281,'Prem Earn'!$B$5:$J$5,0)),0)</f>
        <v>0</v>
      </c>
      <c r="S281" s="116">
        <f ca="1">IFERROR('Program Qtrly'!U$315*OFFSET('Prem Earn'!$A$5,MATCH($B$273,'Prem Earn'!$A$6:$A$12,0),MATCH($A281,'Prem Earn'!$B$5:$J$5,0)),0)</f>
        <v>0</v>
      </c>
      <c r="T281" s="116">
        <f ca="1">IFERROR('Program Qtrly'!V$315*OFFSET('Prem Earn'!$A$5,MATCH($B$273,'Prem Earn'!$A$6:$A$12,0),MATCH($A281,'Prem Earn'!$B$5:$J$5,0)),0)</f>
        <v>0</v>
      </c>
      <c r="U281" s="116">
        <f ca="1">IFERROR('Program Qtrly'!W$315*OFFSET('Prem Earn'!$A$5,MATCH($B$273,'Prem Earn'!$A$6:$A$12,0),MATCH($A281,'Prem Earn'!$B$5:$J$5,0)),0)</f>
        <v>0</v>
      </c>
      <c r="W281" s="63">
        <f t="shared" si="227"/>
        <v>21</v>
      </c>
      <c r="X281" s="116">
        <f ca="1">IFERROR('Program Qtrly'!D$307*OFFSET('Prem Earn'!$A$5,MATCH($B$273,'Prem Earn'!$A$6:$A$12,0),MATCH($A281,'Prem Earn'!$B$5:$J$5,0)),0)</f>
        <v>0</v>
      </c>
      <c r="Y281" s="116">
        <f ca="1">IFERROR('Program Qtrly'!E$307*OFFSET('Prem Earn'!$A$5,MATCH($B$273,'Prem Earn'!$A$6:$A$12,0),MATCH($A281,'Prem Earn'!$B$5:$J$5,0)),0)</f>
        <v>0</v>
      </c>
      <c r="Z281" s="116">
        <f ca="1">IFERROR('Program Qtrly'!F$307*OFFSET('Prem Earn'!$A$5,MATCH($B$273,'Prem Earn'!$A$6:$A$12,0),MATCH($A281,'Prem Earn'!$B$5:$J$5,0)),0)</f>
        <v>0</v>
      </c>
      <c r="AA281" s="116">
        <f ca="1">IFERROR('Program Qtrly'!G$307*OFFSET('Prem Earn'!$A$5,MATCH($B$273,'Prem Earn'!$A$6:$A$12,0),MATCH($A281,'Prem Earn'!$B$5:$J$5,0)),0)</f>
        <v>0</v>
      </c>
      <c r="AB281" s="116">
        <f ca="1">IFERROR('Program Qtrly'!H$307*OFFSET('Prem Earn'!$A$5,MATCH($B$273,'Prem Earn'!$A$6:$A$12,0),MATCH($A281,'Prem Earn'!$B$5:$J$5,0)),0)</f>
        <v>0</v>
      </c>
      <c r="AC281" s="116">
        <f ca="1">IFERROR('Program Qtrly'!I$307*OFFSET('Prem Earn'!$A$5,MATCH($B$273,'Prem Earn'!$A$6:$A$12,0),MATCH($A281,'Prem Earn'!$B$5:$J$5,0)),0)</f>
        <v>0</v>
      </c>
      <c r="AD281" s="116">
        <f ca="1">IFERROR('Program Qtrly'!J$307*OFFSET('Prem Earn'!$A$5,MATCH($B$273,'Prem Earn'!$A$6:$A$12,0),MATCH($A281,'Prem Earn'!$B$5:$J$5,0)),0)</f>
        <v>0</v>
      </c>
      <c r="AE281" s="116">
        <f ca="1">IFERROR('Program Qtrly'!K$307*OFFSET('Prem Earn'!$A$5,MATCH($B$273,'Prem Earn'!$A$6:$A$12,0),MATCH($A281,'Prem Earn'!$B$5:$J$5,0)),0)</f>
        <v>0</v>
      </c>
      <c r="AF281" s="116">
        <f ca="1">IFERROR('Program Qtrly'!L$307*OFFSET('Prem Earn'!$A$5,MATCH($B$273,'Prem Earn'!$A$6:$A$12,0),MATCH($A281,'Prem Earn'!$B$5:$J$5,0)),0)</f>
        <v>0</v>
      </c>
      <c r="AG281" s="116">
        <f ca="1">IFERROR('Program Qtrly'!M$307*OFFSET('Prem Earn'!$A$5,MATCH($B$273,'Prem Earn'!$A$6:$A$12,0),MATCH($A281,'Prem Earn'!$B$5:$J$5,0)),0)</f>
        <v>0</v>
      </c>
      <c r="AH281" s="116">
        <f ca="1">IFERROR('Program Qtrly'!N$307*OFFSET('Prem Earn'!$A$5,MATCH($B$273,'Prem Earn'!$A$6:$A$12,0),MATCH($A281,'Prem Earn'!$B$5:$J$5,0)),0)</f>
        <v>0</v>
      </c>
      <c r="AI281" s="116">
        <f ca="1">IFERROR('Program Qtrly'!O$307*OFFSET('Prem Earn'!$A$5,MATCH($B$273,'Prem Earn'!$A$6:$A$12,0),MATCH($A281,'Prem Earn'!$B$5:$J$5,0)),0)</f>
        <v>0</v>
      </c>
      <c r="AJ281" s="116">
        <f ca="1">IFERROR('Program Qtrly'!P$307*OFFSET('Prem Earn'!$A$5,MATCH($B$273,'Prem Earn'!$A$6:$A$12,0),MATCH($A281,'Prem Earn'!$B$5:$J$5,0)),0)</f>
        <v>0</v>
      </c>
      <c r="AK281" s="116">
        <f ca="1">IFERROR('Program Qtrly'!Q$307*OFFSET('Prem Earn'!$A$5,MATCH($B$273,'Prem Earn'!$A$6:$A$12,0),MATCH($A281,'Prem Earn'!$B$5:$J$5,0)),0)</f>
        <v>0</v>
      </c>
      <c r="AL281" s="116">
        <f ca="1">IFERROR('Program Qtrly'!R$307*OFFSET('Prem Earn'!$A$5,MATCH($B$273,'Prem Earn'!$A$6:$A$12,0),MATCH($A281,'Prem Earn'!$B$5:$J$5,0)),0)</f>
        <v>0</v>
      </c>
      <c r="AM281" s="116">
        <f ca="1">IFERROR('Program Qtrly'!S$307*OFFSET('Prem Earn'!$A$5,MATCH($B$273,'Prem Earn'!$A$6:$A$12,0),MATCH($A281,'Prem Earn'!$B$5:$J$5,0)),0)</f>
        <v>0</v>
      </c>
      <c r="AN281" s="116">
        <f ca="1">IFERROR('Program Qtrly'!T$307*OFFSET('Prem Earn'!$A$5,MATCH($B$273,'Prem Earn'!$A$6:$A$12,0),MATCH($A281,'Prem Earn'!$B$5:$J$5,0)),0)</f>
        <v>0</v>
      </c>
      <c r="AO281" s="116">
        <f ca="1">IFERROR('Program Qtrly'!U$307*OFFSET('Prem Earn'!$A$5,MATCH($B$273,'Prem Earn'!$A$6:$A$12,0),MATCH($A281,'Prem Earn'!$B$5:$J$5,0)),0)</f>
        <v>0</v>
      </c>
      <c r="AP281" s="116">
        <f ca="1">IFERROR('Program Qtrly'!V$307*OFFSET('Prem Earn'!$A$5,MATCH($B$273,'Prem Earn'!$A$6:$A$12,0),MATCH($A281,'Prem Earn'!$B$5:$J$5,0)),0)</f>
        <v>0</v>
      </c>
      <c r="AQ281" s="116">
        <f ca="1">IFERROR('Program Qtrly'!W$307*OFFSET('Prem Earn'!$A$5,MATCH($B$273,'Prem Earn'!$A$6:$A$12,0),MATCH($A281,'Prem Earn'!$B$5:$J$5,0)),0)</f>
        <v>0</v>
      </c>
    </row>
    <row r="282" spans="1:43" ht="15" customHeight="1" x14ac:dyDescent="0.45">
      <c r="A282" s="63">
        <f t="shared" si="226"/>
        <v>24</v>
      </c>
      <c r="B282" s="116">
        <f ca="1">IFERROR('Program Qtrly'!D$315*OFFSET('Prem Earn'!$A$5,MATCH($B$273,'Prem Earn'!$A$6:$A$12,0),MATCH($A282,'Prem Earn'!$B$5:$J$5,0)),0)</f>
        <v>0</v>
      </c>
      <c r="C282" s="116">
        <f ca="1">IFERROR('Program Qtrly'!E$315*OFFSET('Prem Earn'!$A$5,MATCH($B$273,'Prem Earn'!$A$6:$A$12,0),MATCH($A282,'Prem Earn'!$B$5:$J$5,0)),0)</f>
        <v>0</v>
      </c>
      <c r="D282" s="116">
        <f ca="1">IFERROR('Program Qtrly'!F$315*OFFSET('Prem Earn'!$A$5,MATCH($B$273,'Prem Earn'!$A$6:$A$12,0),MATCH($A282,'Prem Earn'!$B$5:$J$5,0)),0)</f>
        <v>0</v>
      </c>
      <c r="E282" s="116">
        <f ca="1">IFERROR('Program Qtrly'!G$315*OFFSET('Prem Earn'!$A$5,MATCH($B$273,'Prem Earn'!$A$6:$A$12,0),MATCH($A282,'Prem Earn'!$B$5:$J$5,0)),0)</f>
        <v>0</v>
      </c>
      <c r="F282" s="116">
        <f ca="1">IFERROR('Program Qtrly'!H$315*OFFSET('Prem Earn'!$A$5,MATCH($B$273,'Prem Earn'!$A$6:$A$12,0),MATCH($A282,'Prem Earn'!$B$5:$J$5,0)),0)</f>
        <v>0</v>
      </c>
      <c r="G282" s="116">
        <f ca="1">IFERROR('Program Qtrly'!I$315*OFFSET('Prem Earn'!$A$5,MATCH($B$273,'Prem Earn'!$A$6:$A$12,0),MATCH($A282,'Prem Earn'!$B$5:$J$5,0)),0)</f>
        <v>0</v>
      </c>
      <c r="H282" s="116">
        <f ca="1">IFERROR('Program Qtrly'!J$315*OFFSET('Prem Earn'!$A$5,MATCH($B$273,'Prem Earn'!$A$6:$A$12,0),MATCH($A282,'Prem Earn'!$B$5:$J$5,0)),0)</f>
        <v>0</v>
      </c>
      <c r="I282" s="116">
        <f ca="1">IFERROR('Program Qtrly'!K$315*OFFSET('Prem Earn'!$A$5,MATCH($B$273,'Prem Earn'!$A$6:$A$12,0),MATCH($A282,'Prem Earn'!$B$5:$J$5,0)),0)</f>
        <v>0</v>
      </c>
      <c r="J282" s="116">
        <f ca="1">IFERROR('Program Qtrly'!L$315*OFFSET('Prem Earn'!$A$5,MATCH($B$273,'Prem Earn'!$A$6:$A$12,0),MATCH($A282,'Prem Earn'!$B$5:$J$5,0)),0)</f>
        <v>0</v>
      </c>
      <c r="K282" s="116">
        <f ca="1">IFERROR('Program Qtrly'!M$315*OFFSET('Prem Earn'!$A$5,MATCH($B$273,'Prem Earn'!$A$6:$A$12,0),MATCH($A282,'Prem Earn'!$B$5:$J$5,0)),0)</f>
        <v>0</v>
      </c>
      <c r="L282" s="116">
        <f ca="1">IFERROR('Program Qtrly'!N$315*OFFSET('Prem Earn'!$A$5,MATCH($B$273,'Prem Earn'!$A$6:$A$12,0),MATCH($A282,'Prem Earn'!$B$5:$J$5,0)),0)</f>
        <v>0</v>
      </c>
      <c r="M282" s="116">
        <f ca="1">IFERROR('Program Qtrly'!O$315*OFFSET('Prem Earn'!$A$5,MATCH($B$273,'Prem Earn'!$A$6:$A$12,0),MATCH($A282,'Prem Earn'!$B$5:$J$5,0)),0)</f>
        <v>0</v>
      </c>
      <c r="N282" s="116">
        <f ca="1">IFERROR('Program Qtrly'!P$315*OFFSET('Prem Earn'!$A$5,MATCH($B$273,'Prem Earn'!$A$6:$A$12,0),MATCH($A282,'Prem Earn'!$B$5:$J$5,0)),0)</f>
        <v>0</v>
      </c>
      <c r="O282" s="116">
        <f ca="1">IFERROR('Program Qtrly'!Q$315*OFFSET('Prem Earn'!$A$5,MATCH($B$273,'Prem Earn'!$A$6:$A$12,0),MATCH($A282,'Prem Earn'!$B$5:$J$5,0)),0)</f>
        <v>0</v>
      </c>
      <c r="P282" s="116">
        <f ca="1">IFERROR('Program Qtrly'!R$315*OFFSET('Prem Earn'!$A$5,MATCH($B$273,'Prem Earn'!$A$6:$A$12,0),MATCH($A282,'Prem Earn'!$B$5:$J$5,0)),0)</f>
        <v>0</v>
      </c>
      <c r="Q282" s="116">
        <f ca="1">IFERROR('Program Qtrly'!S$315*OFFSET('Prem Earn'!$A$5,MATCH($B$273,'Prem Earn'!$A$6:$A$12,0),MATCH($A282,'Prem Earn'!$B$5:$J$5,0)),0)</f>
        <v>0</v>
      </c>
      <c r="R282" s="116">
        <f ca="1">IFERROR('Program Qtrly'!T$315*OFFSET('Prem Earn'!$A$5,MATCH($B$273,'Prem Earn'!$A$6:$A$12,0),MATCH($A282,'Prem Earn'!$B$5:$J$5,0)),0)</f>
        <v>0</v>
      </c>
      <c r="S282" s="116">
        <f ca="1">IFERROR('Program Qtrly'!U$315*OFFSET('Prem Earn'!$A$5,MATCH($B$273,'Prem Earn'!$A$6:$A$12,0),MATCH($A282,'Prem Earn'!$B$5:$J$5,0)),0)</f>
        <v>0</v>
      </c>
      <c r="T282" s="116">
        <f ca="1">IFERROR('Program Qtrly'!V$315*OFFSET('Prem Earn'!$A$5,MATCH($B$273,'Prem Earn'!$A$6:$A$12,0),MATCH($A282,'Prem Earn'!$B$5:$J$5,0)),0)</f>
        <v>0</v>
      </c>
      <c r="U282" s="116">
        <f ca="1">IFERROR('Program Qtrly'!W$315*OFFSET('Prem Earn'!$A$5,MATCH($B$273,'Prem Earn'!$A$6:$A$12,0),MATCH($A282,'Prem Earn'!$B$5:$J$5,0)),0)</f>
        <v>0</v>
      </c>
      <c r="W282" s="63">
        <f t="shared" si="227"/>
        <v>24</v>
      </c>
      <c r="X282" s="116">
        <f ca="1">IFERROR('Program Qtrly'!D$307*OFFSET('Prem Earn'!$A$5,MATCH($B$273,'Prem Earn'!$A$6:$A$12,0),MATCH($A282,'Prem Earn'!$B$5:$J$5,0)),0)</f>
        <v>0</v>
      </c>
      <c r="Y282" s="116">
        <f ca="1">IFERROR('Program Qtrly'!E$307*OFFSET('Prem Earn'!$A$5,MATCH($B$273,'Prem Earn'!$A$6:$A$12,0),MATCH($A282,'Prem Earn'!$B$5:$J$5,0)),0)</f>
        <v>0</v>
      </c>
      <c r="Z282" s="116">
        <f ca="1">IFERROR('Program Qtrly'!F$307*OFFSET('Prem Earn'!$A$5,MATCH($B$273,'Prem Earn'!$A$6:$A$12,0),MATCH($A282,'Prem Earn'!$B$5:$J$5,0)),0)</f>
        <v>0</v>
      </c>
      <c r="AA282" s="116">
        <f ca="1">IFERROR('Program Qtrly'!G$307*OFFSET('Prem Earn'!$A$5,MATCH($B$273,'Prem Earn'!$A$6:$A$12,0),MATCH($A282,'Prem Earn'!$B$5:$J$5,0)),0)</f>
        <v>0</v>
      </c>
      <c r="AB282" s="116">
        <f ca="1">IFERROR('Program Qtrly'!H$307*OFFSET('Prem Earn'!$A$5,MATCH($B$273,'Prem Earn'!$A$6:$A$12,0),MATCH($A282,'Prem Earn'!$B$5:$J$5,0)),0)</f>
        <v>0</v>
      </c>
      <c r="AC282" s="116">
        <f ca="1">IFERROR('Program Qtrly'!I$307*OFFSET('Prem Earn'!$A$5,MATCH($B$273,'Prem Earn'!$A$6:$A$12,0),MATCH($A282,'Prem Earn'!$B$5:$J$5,0)),0)</f>
        <v>0</v>
      </c>
      <c r="AD282" s="116">
        <f ca="1">IFERROR('Program Qtrly'!J$307*OFFSET('Prem Earn'!$A$5,MATCH($B$273,'Prem Earn'!$A$6:$A$12,0),MATCH($A282,'Prem Earn'!$B$5:$J$5,0)),0)</f>
        <v>0</v>
      </c>
      <c r="AE282" s="116">
        <f ca="1">IFERROR('Program Qtrly'!K$307*OFFSET('Prem Earn'!$A$5,MATCH($B$273,'Prem Earn'!$A$6:$A$12,0),MATCH($A282,'Prem Earn'!$B$5:$J$5,0)),0)</f>
        <v>0</v>
      </c>
      <c r="AF282" s="116">
        <f ca="1">IFERROR('Program Qtrly'!L$307*OFFSET('Prem Earn'!$A$5,MATCH($B$273,'Prem Earn'!$A$6:$A$12,0),MATCH($A282,'Prem Earn'!$B$5:$J$5,0)),0)</f>
        <v>0</v>
      </c>
      <c r="AG282" s="116">
        <f ca="1">IFERROR('Program Qtrly'!M$307*OFFSET('Prem Earn'!$A$5,MATCH($B$273,'Prem Earn'!$A$6:$A$12,0),MATCH($A282,'Prem Earn'!$B$5:$J$5,0)),0)</f>
        <v>0</v>
      </c>
      <c r="AH282" s="116">
        <f ca="1">IFERROR('Program Qtrly'!N$307*OFFSET('Prem Earn'!$A$5,MATCH($B$273,'Prem Earn'!$A$6:$A$12,0),MATCH($A282,'Prem Earn'!$B$5:$J$5,0)),0)</f>
        <v>0</v>
      </c>
      <c r="AI282" s="116">
        <f ca="1">IFERROR('Program Qtrly'!O$307*OFFSET('Prem Earn'!$A$5,MATCH($B$273,'Prem Earn'!$A$6:$A$12,0),MATCH($A282,'Prem Earn'!$B$5:$J$5,0)),0)</f>
        <v>0</v>
      </c>
      <c r="AJ282" s="116">
        <f ca="1">IFERROR('Program Qtrly'!P$307*OFFSET('Prem Earn'!$A$5,MATCH($B$273,'Prem Earn'!$A$6:$A$12,0),MATCH($A282,'Prem Earn'!$B$5:$J$5,0)),0)</f>
        <v>0</v>
      </c>
      <c r="AK282" s="116">
        <f ca="1">IFERROR('Program Qtrly'!Q$307*OFFSET('Prem Earn'!$A$5,MATCH($B$273,'Prem Earn'!$A$6:$A$12,0),MATCH($A282,'Prem Earn'!$B$5:$J$5,0)),0)</f>
        <v>0</v>
      </c>
      <c r="AL282" s="116">
        <f ca="1">IFERROR('Program Qtrly'!R$307*OFFSET('Prem Earn'!$A$5,MATCH($B$273,'Prem Earn'!$A$6:$A$12,0),MATCH($A282,'Prem Earn'!$B$5:$J$5,0)),0)</f>
        <v>0</v>
      </c>
      <c r="AM282" s="116">
        <f ca="1">IFERROR('Program Qtrly'!S$307*OFFSET('Prem Earn'!$A$5,MATCH($B$273,'Prem Earn'!$A$6:$A$12,0),MATCH($A282,'Prem Earn'!$B$5:$J$5,0)),0)</f>
        <v>0</v>
      </c>
      <c r="AN282" s="116">
        <f ca="1">IFERROR('Program Qtrly'!T$307*OFFSET('Prem Earn'!$A$5,MATCH($B$273,'Prem Earn'!$A$6:$A$12,0),MATCH($A282,'Prem Earn'!$B$5:$J$5,0)),0)</f>
        <v>0</v>
      </c>
      <c r="AO282" s="116">
        <f ca="1">IFERROR('Program Qtrly'!U$307*OFFSET('Prem Earn'!$A$5,MATCH($B$273,'Prem Earn'!$A$6:$A$12,0),MATCH($A282,'Prem Earn'!$B$5:$J$5,0)),0)</f>
        <v>0</v>
      </c>
      <c r="AP282" s="116">
        <f ca="1">IFERROR('Program Qtrly'!V$307*OFFSET('Prem Earn'!$A$5,MATCH($B$273,'Prem Earn'!$A$6:$A$12,0),MATCH($A282,'Prem Earn'!$B$5:$J$5,0)),0)</f>
        <v>0</v>
      </c>
      <c r="AQ282" s="116">
        <f ca="1">IFERROR('Program Qtrly'!W$307*OFFSET('Prem Earn'!$A$5,MATCH($B$273,'Prem Earn'!$A$6:$A$12,0),MATCH($A282,'Prem Earn'!$B$5:$J$5,0)),0)</f>
        <v>0</v>
      </c>
    </row>
    <row r="283" spans="1:43" ht="15" customHeight="1" x14ac:dyDescent="0.45">
      <c r="A283" s="63">
        <f t="shared" si="226"/>
        <v>27</v>
      </c>
      <c r="B283" s="116">
        <f ca="1">IFERROR('Program Qtrly'!D$315*OFFSET('Prem Earn'!$A$5,MATCH($B$273,'Prem Earn'!$A$6:$A$12,0),MATCH($A283,'Prem Earn'!$B$5:$J$5,0)),0)</f>
        <v>0</v>
      </c>
      <c r="C283" s="116">
        <f ca="1">IFERROR('Program Qtrly'!E$315*OFFSET('Prem Earn'!$A$5,MATCH($B$273,'Prem Earn'!$A$6:$A$12,0),MATCH($A283,'Prem Earn'!$B$5:$J$5,0)),0)</f>
        <v>0</v>
      </c>
      <c r="D283" s="116">
        <f ca="1">IFERROR('Program Qtrly'!F$315*OFFSET('Prem Earn'!$A$5,MATCH($B$273,'Prem Earn'!$A$6:$A$12,0),MATCH($A283,'Prem Earn'!$B$5:$J$5,0)),0)</f>
        <v>0</v>
      </c>
      <c r="E283" s="116">
        <f ca="1">IFERROR('Program Qtrly'!G$315*OFFSET('Prem Earn'!$A$5,MATCH($B$273,'Prem Earn'!$A$6:$A$12,0),MATCH($A283,'Prem Earn'!$B$5:$J$5,0)),0)</f>
        <v>0</v>
      </c>
      <c r="F283" s="116">
        <f ca="1">IFERROR('Program Qtrly'!H$315*OFFSET('Prem Earn'!$A$5,MATCH($B$273,'Prem Earn'!$A$6:$A$12,0),MATCH($A283,'Prem Earn'!$B$5:$J$5,0)),0)</f>
        <v>0</v>
      </c>
      <c r="G283" s="116">
        <f ca="1">IFERROR('Program Qtrly'!I$315*OFFSET('Prem Earn'!$A$5,MATCH($B$273,'Prem Earn'!$A$6:$A$12,0),MATCH($A283,'Prem Earn'!$B$5:$J$5,0)),0)</f>
        <v>0</v>
      </c>
      <c r="H283" s="116">
        <f ca="1">IFERROR('Program Qtrly'!J$315*OFFSET('Prem Earn'!$A$5,MATCH($B$273,'Prem Earn'!$A$6:$A$12,0),MATCH($A283,'Prem Earn'!$B$5:$J$5,0)),0)</f>
        <v>0</v>
      </c>
      <c r="I283" s="116">
        <f ca="1">IFERROR('Program Qtrly'!K$315*OFFSET('Prem Earn'!$A$5,MATCH($B$273,'Prem Earn'!$A$6:$A$12,0),MATCH($A283,'Prem Earn'!$B$5:$J$5,0)),0)</f>
        <v>0</v>
      </c>
      <c r="J283" s="116">
        <f ca="1">IFERROR('Program Qtrly'!L$315*OFFSET('Prem Earn'!$A$5,MATCH($B$273,'Prem Earn'!$A$6:$A$12,0),MATCH($A283,'Prem Earn'!$B$5:$J$5,0)),0)</f>
        <v>0</v>
      </c>
      <c r="K283" s="116">
        <f ca="1">IFERROR('Program Qtrly'!M$315*OFFSET('Prem Earn'!$A$5,MATCH($B$273,'Prem Earn'!$A$6:$A$12,0),MATCH($A283,'Prem Earn'!$B$5:$J$5,0)),0)</f>
        <v>0</v>
      </c>
      <c r="L283" s="116">
        <f ca="1">IFERROR('Program Qtrly'!N$315*OFFSET('Prem Earn'!$A$5,MATCH($B$273,'Prem Earn'!$A$6:$A$12,0),MATCH($A283,'Prem Earn'!$B$5:$J$5,0)),0)</f>
        <v>0</v>
      </c>
      <c r="M283" s="116">
        <f ca="1">IFERROR('Program Qtrly'!O$315*OFFSET('Prem Earn'!$A$5,MATCH($B$273,'Prem Earn'!$A$6:$A$12,0),MATCH($A283,'Prem Earn'!$B$5:$J$5,0)),0)</f>
        <v>0</v>
      </c>
      <c r="N283" s="116">
        <f ca="1">IFERROR('Program Qtrly'!P$315*OFFSET('Prem Earn'!$A$5,MATCH($B$273,'Prem Earn'!$A$6:$A$12,0),MATCH($A283,'Prem Earn'!$B$5:$J$5,0)),0)</f>
        <v>0</v>
      </c>
      <c r="O283" s="116">
        <f ca="1">IFERROR('Program Qtrly'!Q$315*OFFSET('Prem Earn'!$A$5,MATCH($B$273,'Prem Earn'!$A$6:$A$12,0),MATCH($A283,'Prem Earn'!$B$5:$J$5,0)),0)</f>
        <v>0</v>
      </c>
      <c r="P283" s="116">
        <f ca="1">IFERROR('Program Qtrly'!R$315*OFFSET('Prem Earn'!$A$5,MATCH($B$273,'Prem Earn'!$A$6:$A$12,0),MATCH($A283,'Prem Earn'!$B$5:$J$5,0)),0)</f>
        <v>0</v>
      </c>
      <c r="Q283" s="116">
        <f ca="1">IFERROR('Program Qtrly'!S$315*OFFSET('Prem Earn'!$A$5,MATCH($B$273,'Prem Earn'!$A$6:$A$12,0),MATCH($A283,'Prem Earn'!$B$5:$J$5,0)),0)</f>
        <v>0</v>
      </c>
      <c r="R283" s="116">
        <f ca="1">IFERROR('Program Qtrly'!T$315*OFFSET('Prem Earn'!$A$5,MATCH($B$273,'Prem Earn'!$A$6:$A$12,0),MATCH($A283,'Prem Earn'!$B$5:$J$5,0)),0)</f>
        <v>0</v>
      </c>
      <c r="S283" s="116">
        <f ca="1">IFERROR('Program Qtrly'!U$315*OFFSET('Prem Earn'!$A$5,MATCH($B$273,'Prem Earn'!$A$6:$A$12,0),MATCH($A283,'Prem Earn'!$B$5:$J$5,0)),0)</f>
        <v>0</v>
      </c>
      <c r="T283" s="116">
        <f ca="1">IFERROR('Program Qtrly'!V$315*OFFSET('Prem Earn'!$A$5,MATCH($B$273,'Prem Earn'!$A$6:$A$12,0),MATCH($A283,'Prem Earn'!$B$5:$J$5,0)),0)</f>
        <v>0</v>
      </c>
      <c r="U283" s="116">
        <f ca="1">IFERROR('Program Qtrly'!W$315*OFFSET('Prem Earn'!$A$5,MATCH($B$273,'Prem Earn'!$A$6:$A$12,0),MATCH($A283,'Prem Earn'!$B$5:$J$5,0)),0)</f>
        <v>0</v>
      </c>
      <c r="W283" s="63">
        <f t="shared" si="227"/>
        <v>27</v>
      </c>
      <c r="X283" s="116">
        <f ca="1">IFERROR('Program Qtrly'!D$307*OFFSET('Prem Earn'!$A$5,MATCH($B$273,'Prem Earn'!$A$6:$A$12,0),MATCH($A283,'Prem Earn'!$B$5:$J$5,0)),0)</f>
        <v>0</v>
      </c>
      <c r="Y283" s="116">
        <f ca="1">IFERROR('Program Qtrly'!E$307*OFFSET('Prem Earn'!$A$5,MATCH($B$273,'Prem Earn'!$A$6:$A$12,0),MATCH($A283,'Prem Earn'!$B$5:$J$5,0)),0)</f>
        <v>0</v>
      </c>
      <c r="Z283" s="116">
        <f ca="1">IFERROR('Program Qtrly'!F$307*OFFSET('Prem Earn'!$A$5,MATCH($B$273,'Prem Earn'!$A$6:$A$12,0),MATCH($A283,'Prem Earn'!$B$5:$J$5,0)),0)</f>
        <v>0</v>
      </c>
      <c r="AA283" s="116">
        <f ca="1">IFERROR('Program Qtrly'!G$307*OFFSET('Prem Earn'!$A$5,MATCH($B$273,'Prem Earn'!$A$6:$A$12,0),MATCH($A283,'Prem Earn'!$B$5:$J$5,0)),0)</f>
        <v>0</v>
      </c>
      <c r="AB283" s="116">
        <f ca="1">IFERROR('Program Qtrly'!H$307*OFFSET('Prem Earn'!$A$5,MATCH($B$273,'Prem Earn'!$A$6:$A$12,0),MATCH($A283,'Prem Earn'!$B$5:$J$5,0)),0)</f>
        <v>0</v>
      </c>
      <c r="AC283" s="116">
        <f ca="1">IFERROR('Program Qtrly'!I$307*OFFSET('Prem Earn'!$A$5,MATCH($B$273,'Prem Earn'!$A$6:$A$12,0),MATCH($A283,'Prem Earn'!$B$5:$J$5,0)),0)</f>
        <v>0</v>
      </c>
      <c r="AD283" s="116">
        <f ca="1">IFERROR('Program Qtrly'!J$307*OFFSET('Prem Earn'!$A$5,MATCH($B$273,'Prem Earn'!$A$6:$A$12,0),MATCH($A283,'Prem Earn'!$B$5:$J$5,0)),0)</f>
        <v>0</v>
      </c>
      <c r="AE283" s="116">
        <f ca="1">IFERROR('Program Qtrly'!K$307*OFFSET('Prem Earn'!$A$5,MATCH($B$273,'Prem Earn'!$A$6:$A$12,0),MATCH($A283,'Prem Earn'!$B$5:$J$5,0)),0)</f>
        <v>0</v>
      </c>
      <c r="AF283" s="116">
        <f ca="1">IFERROR('Program Qtrly'!L$307*OFFSET('Prem Earn'!$A$5,MATCH($B$273,'Prem Earn'!$A$6:$A$12,0),MATCH($A283,'Prem Earn'!$B$5:$J$5,0)),0)</f>
        <v>0</v>
      </c>
      <c r="AG283" s="116">
        <f ca="1">IFERROR('Program Qtrly'!M$307*OFFSET('Prem Earn'!$A$5,MATCH($B$273,'Prem Earn'!$A$6:$A$12,0),MATCH($A283,'Prem Earn'!$B$5:$J$5,0)),0)</f>
        <v>0</v>
      </c>
      <c r="AH283" s="116">
        <f ca="1">IFERROR('Program Qtrly'!N$307*OFFSET('Prem Earn'!$A$5,MATCH($B$273,'Prem Earn'!$A$6:$A$12,0),MATCH($A283,'Prem Earn'!$B$5:$J$5,0)),0)</f>
        <v>0</v>
      </c>
      <c r="AI283" s="116">
        <f ca="1">IFERROR('Program Qtrly'!O$307*OFFSET('Prem Earn'!$A$5,MATCH($B$273,'Prem Earn'!$A$6:$A$12,0),MATCH($A283,'Prem Earn'!$B$5:$J$5,0)),0)</f>
        <v>0</v>
      </c>
      <c r="AJ283" s="116">
        <f ca="1">IFERROR('Program Qtrly'!P$307*OFFSET('Prem Earn'!$A$5,MATCH($B$273,'Prem Earn'!$A$6:$A$12,0),MATCH($A283,'Prem Earn'!$B$5:$J$5,0)),0)</f>
        <v>0</v>
      </c>
      <c r="AK283" s="116">
        <f ca="1">IFERROR('Program Qtrly'!Q$307*OFFSET('Prem Earn'!$A$5,MATCH($B$273,'Prem Earn'!$A$6:$A$12,0),MATCH($A283,'Prem Earn'!$B$5:$J$5,0)),0)</f>
        <v>0</v>
      </c>
      <c r="AL283" s="116">
        <f ca="1">IFERROR('Program Qtrly'!R$307*OFFSET('Prem Earn'!$A$5,MATCH($B$273,'Prem Earn'!$A$6:$A$12,0),MATCH($A283,'Prem Earn'!$B$5:$J$5,0)),0)</f>
        <v>0</v>
      </c>
      <c r="AM283" s="116">
        <f ca="1">IFERROR('Program Qtrly'!S$307*OFFSET('Prem Earn'!$A$5,MATCH($B$273,'Prem Earn'!$A$6:$A$12,0),MATCH($A283,'Prem Earn'!$B$5:$J$5,0)),0)</f>
        <v>0</v>
      </c>
      <c r="AN283" s="116">
        <f ca="1">IFERROR('Program Qtrly'!T$307*OFFSET('Prem Earn'!$A$5,MATCH($B$273,'Prem Earn'!$A$6:$A$12,0),MATCH($A283,'Prem Earn'!$B$5:$J$5,0)),0)</f>
        <v>0</v>
      </c>
      <c r="AO283" s="116">
        <f ca="1">IFERROR('Program Qtrly'!U$307*OFFSET('Prem Earn'!$A$5,MATCH($B$273,'Prem Earn'!$A$6:$A$12,0),MATCH($A283,'Prem Earn'!$B$5:$J$5,0)),0)</f>
        <v>0</v>
      </c>
      <c r="AP283" s="116">
        <f ca="1">IFERROR('Program Qtrly'!V$307*OFFSET('Prem Earn'!$A$5,MATCH($B$273,'Prem Earn'!$A$6:$A$12,0),MATCH($A283,'Prem Earn'!$B$5:$J$5,0)),0)</f>
        <v>0</v>
      </c>
      <c r="AQ283" s="116">
        <f ca="1">IFERROR('Program Qtrly'!W$307*OFFSET('Prem Earn'!$A$5,MATCH($B$273,'Prem Earn'!$A$6:$A$12,0),MATCH($A283,'Prem Earn'!$B$5:$J$5,0)),0)</f>
        <v>0</v>
      </c>
    </row>
    <row r="284" spans="1:43" ht="15" customHeight="1" x14ac:dyDescent="0.45">
      <c r="A284" s="112" t="s">
        <v>384</v>
      </c>
      <c r="B284" s="113">
        <f ca="1">B275</f>
        <v>0</v>
      </c>
      <c r="C284" s="113">
        <f ca="1">C275+B276</f>
        <v>0</v>
      </c>
      <c r="D284" s="113">
        <f ca="1">D275+C276+B277</f>
        <v>0</v>
      </c>
      <c r="E284" s="113">
        <f ca="1">E275+D276+C277+B278</f>
        <v>0</v>
      </c>
      <c r="F284" s="113">
        <f ca="1">F275+E276+D277+C278+B279</f>
        <v>0</v>
      </c>
      <c r="G284" s="113">
        <f ca="1">G275+F276+E277+D278+C279+B280</f>
        <v>0</v>
      </c>
      <c r="H284" s="113">
        <f ca="1">H275+G276+F277+E278+D279+C280+B281</f>
        <v>0</v>
      </c>
      <c r="I284" s="113">
        <f ca="1">I275+H276+G277+F278+E279+D280+C281+B282</f>
        <v>0</v>
      </c>
      <c r="J284" s="113">
        <f t="shared" ref="J284:P284" ca="1" si="228">J275+I276+H277+G278+F279+E280+D281+C282+B283</f>
        <v>0</v>
      </c>
      <c r="K284" s="113">
        <f t="shared" ca="1" si="228"/>
        <v>0</v>
      </c>
      <c r="L284" s="113">
        <f t="shared" ca="1" si="228"/>
        <v>0</v>
      </c>
      <c r="M284" s="113">
        <f t="shared" ca="1" si="228"/>
        <v>0</v>
      </c>
      <c r="N284" s="113">
        <f t="shared" ca="1" si="228"/>
        <v>0</v>
      </c>
      <c r="O284" s="113">
        <f t="shared" ca="1" si="228"/>
        <v>0</v>
      </c>
      <c r="P284" s="113">
        <f t="shared" ca="1" si="228"/>
        <v>0</v>
      </c>
      <c r="Q284" s="113">
        <f t="shared" ref="Q284" ca="1" si="229">Q275+P276+O277+N278+M279+L280+K281+J282+I283</f>
        <v>0</v>
      </c>
      <c r="R284" s="113">
        <f t="shared" ref="R284" ca="1" si="230">R275+Q276+P277+O278+N279+M280+L281+K282+J283</f>
        <v>0</v>
      </c>
      <c r="S284" s="113">
        <f t="shared" ref="S284" ca="1" si="231">S275+R276+Q277+P278+O279+N280+M281+L282+K283</f>
        <v>0</v>
      </c>
      <c r="T284" s="113">
        <f t="shared" ref="T284" ca="1" si="232">T275+S276+R277+Q278+P279+O280+N281+M282+L283</f>
        <v>0</v>
      </c>
      <c r="U284" s="113">
        <f t="shared" ref="U284" ca="1" si="233">U275+T276+S277+R278+Q279+P280+O281+N282+M283</f>
        <v>0</v>
      </c>
      <c r="W284" s="112" t="s">
        <v>520</v>
      </c>
      <c r="X284" s="113">
        <f ca="1">X275</f>
        <v>0</v>
      </c>
      <c r="Y284" s="113">
        <f ca="1">Y275+X276</f>
        <v>0</v>
      </c>
      <c r="Z284" s="113">
        <f ca="1">Z275+Y276+X277</f>
        <v>0</v>
      </c>
      <c r="AA284" s="113">
        <f ca="1">AA275+Z276+Y277+X278</f>
        <v>0</v>
      </c>
      <c r="AB284" s="113">
        <f ca="1">AB275+AA276+Z277+Y278+X279</f>
        <v>0</v>
      </c>
      <c r="AC284" s="113">
        <f ca="1">AC275+AB276+AA277+Z278+Y279+X280</f>
        <v>0</v>
      </c>
      <c r="AD284" s="113">
        <f ca="1">AD275+AC276+AB277+AA278+Z279+Y280+X281</f>
        <v>0</v>
      </c>
      <c r="AE284" s="113">
        <f ca="1">AE275+AD276+AC277+AB278+AA279+Z280+Y281+X282</f>
        <v>0</v>
      </c>
      <c r="AF284" s="113">
        <f t="shared" ref="AF284:AL284" ca="1" si="234">AF275+AE276+AD277+AC278+AB279+AA280+Z281+Y282+X283</f>
        <v>0</v>
      </c>
      <c r="AG284" s="113">
        <f t="shared" ca="1" si="234"/>
        <v>0</v>
      </c>
      <c r="AH284" s="113">
        <f t="shared" ca="1" si="234"/>
        <v>0</v>
      </c>
      <c r="AI284" s="113">
        <f t="shared" ca="1" si="234"/>
        <v>0</v>
      </c>
      <c r="AJ284" s="113">
        <f t="shared" ca="1" si="234"/>
        <v>0</v>
      </c>
      <c r="AK284" s="113">
        <f t="shared" ca="1" si="234"/>
        <v>0</v>
      </c>
      <c r="AL284" s="113">
        <f t="shared" ca="1" si="234"/>
        <v>0</v>
      </c>
      <c r="AM284" s="113">
        <f t="shared" ref="AM284" ca="1" si="235">AM275+AL276+AK277+AJ278+AI279+AH280+AG281+AF282+AE283</f>
        <v>0</v>
      </c>
      <c r="AN284" s="113">
        <f t="shared" ref="AN284" ca="1" si="236">AN275+AM276+AL277+AK278+AJ279+AI280+AH281+AG282+AF283</f>
        <v>0</v>
      </c>
      <c r="AO284" s="113">
        <f t="shared" ref="AO284" ca="1" si="237">AO275+AN276+AM277+AL278+AK279+AJ280+AI281+AH282+AG283</f>
        <v>0</v>
      </c>
      <c r="AP284" s="113">
        <f t="shared" ref="AP284" ca="1" si="238">AP275+AO276+AN277+AM278+AL279+AK280+AJ281+AI282+AH283</f>
        <v>0</v>
      </c>
      <c r="AQ284" s="113">
        <f t="shared" ref="AQ284" ca="1" si="239">AQ275+AP276+AO277+AN278+AM279+AL280+AK281+AJ282+AI283</f>
        <v>0</v>
      </c>
    </row>
    <row r="287" spans="1:43" ht="15" customHeight="1" x14ac:dyDescent="0.45">
      <c r="A287" s="46" t="s">
        <v>380</v>
      </c>
      <c r="B287" s="46">
        <f>INDEX('Program Inputs'!$B$9:$B$28,MATCH('Prem Earn'!A287,'Program Inputs'!$A$9:$A$28,0))</f>
        <v>0</v>
      </c>
      <c r="C287" s="46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W287" s="46" t="s">
        <v>380</v>
      </c>
      <c r="X287" s="46">
        <f>INDEX('Program Inputs'!$B$9:$B$28,MATCH('Prem Earn'!W287,'Program Inputs'!$A$9:$A$28,0))</f>
        <v>0</v>
      </c>
      <c r="Y287" s="46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</row>
    <row r="288" spans="1:43" ht="15" customHeight="1" x14ac:dyDescent="0.45">
      <c r="A288" s="67" t="s">
        <v>518</v>
      </c>
      <c r="B288" s="6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W288" s="67" t="s">
        <v>519</v>
      </c>
      <c r="X288" s="6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</row>
    <row r="289" spans="1:43" ht="15" customHeight="1" x14ac:dyDescent="0.45">
      <c r="A289" s="67" t="s">
        <v>45</v>
      </c>
      <c r="B289" s="115">
        <f>INDEX('Program Inputs'!$N$8:$N$28,MATCH(A287,'Program Inputs'!$A$8:$A$28,0))</f>
        <v>0</v>
      </c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W289" s="67" t="s">
        <v>45</v>
      </c>
      <c r="X289" s="115">
        <f>INDEX('Program Inputs'!$N$8:$N$28,MATCH(W287,'Program Inputs'!$A$8:$A$28,0))</f>
        <v>0</v>
      </c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</row>
    <row r="290" spans="1:43" ht="15" customHeight="1" x14ac:dyDescent="0.45">
      <c r="A290" s="110" t="s">
        <v>180</v>
      </c>
      <c r="B290" s="3" t="str">
        <f>'Program Qtrly'!D$6</f>
        <v>2026 Q2</v>
      </c>
      <c r="C290" s="3" t="str">
        <f>'Program Qtrly'!E$6</f>
        <v>2026 Q3</v>
      </c>
      <c r="D290" s="3" t="str">
        <f>'Program Qtrly'!F$6</f>
        <v>2026 Q4</v>
      </c>
      <c r="E290" s="3" t="str">
        <f>'Program Qtrly'!G$6</f>
        <v>2027 Q1</v>
      </c>
      <c r="F290" s="3" t="str">
        <f>'Program Qtrly'!H$6</f>
        <v>2027 Q2</v>
      </c>
      <c r="G290" s="3" t="str">
        <f>'Program Qtrly'!I$6</f>
        <v>2027 Q3</v>
      </c>
      <c r="H290" s="3" t="str">
        <f>'Program Qtrly'!J$6</f>
        <v>2027 Q4</v>
      </c>
      <c r="I290" s="3" t="str">
        <f>'Program Qtrly'!K$6</f>
        <v>2028 Q1</v>
      </c>
      <c r="J290" s="3" t="str">
        <f>'Program Qtrly'!L$6</f>
        <v>2028 Q2</v>
      </c>
      <c r="K290" s="3" t="str">
        <f>'Program Qtrly'!M$6</f>
        <v>2028 Q3</v>
      </c>
      <c r="L290" s="3" t="str">
        <f>'Program Qtrly'!N$6</f>
        <v>2028 Q4</v>
      </c>
      <c r="M290" s="3" t="str">
        <f>'Program Qtrly'!O$6</f>
        <v>2029 Q1</v>
      </c>
      <c r="N290" s="3" t="str">
        <f>'Program Qtrly'!P$6</f>
        <v>2029 Q2</v>
      </c>
      <c r="O290" s="3" t="str">
        <f>'Program Qtrly'!Q$6</f>
        <v>2029 Q3</v>
      </c>
      <c r="P290" s="3" t="str">
        <f>'Program Qtrly'!R$6</f>
        <v>2029 Q4</v>
      </c>
      <c r="Q290" s="3" t="str">
        <f>'Program Qtrly'!S$6</f>
        <v>2030 Q1</v>
      </c>
      <c r="R290" s="3" t="str">
        <f>'Program Qtrly'!T$6</f>
        <v>2030 Q2</v>
      </c>
      <c r="S290" s="3" t="str">
        <f>'Program Qtrly'!U$6</f>
        <v>2030 Q3</v>
      </c>
      <c r="T290" s="3" t="str">
        <f>'Program Qtrly'!V$6</f>
        <v>2030 Q4</v>
      </c>
      <c r="U290" s="3" t="str">
        <f>'Program Qtrly'!W$6</f>
        <v>2031 Q1</v>
      </c>
      <c r="W290" s="110" t="s">
        <v>180</v>
      </c>
      <c r="X290" s="3" t="str">
        <f>'Program Qtrly'!D$6</f>
        <v>2026 Q2</v>
      </c>
      <c r="Y290" s="3" t="str">
        <f>'Program Qtrly'!E$6</f>
        <v>2026 Q3</v>
      </c>
      <c r="Z290" s="3" t="str">
        <f>'Program Qtrly'!F$6</f>
        <v>2026 Q4</v>
      </c>
      <c r="AA290" s="3" t="str">
        <f>'Program Qtrly'!G$6</f>
        <v>2027 Q1</v>
      </c>
      <c r="AB290" s="3" t="str">
        <f>'Program Qtrly'!H$6</f>
        <v>2027 Q2</v>
      </c>
      <c r="AC290" s="3" t="str">
        <f>'Program Qtrly'!I$6</f>
        <v>2027 Q3</v>
      </c>
      <c r="AD290" s="3" t="str">
        <f>'Program Qtrly'!J$6</f>
        <v>2027 Q4</v>
      </c>
      <c r="AE290" s="3" t="str">
        <f>'Program Qtrly'!K$6</f>
        <v>2028 Q1</v>
      </c>
      <c r="AF290" s="3" t="str">
        <f>'Program Qtrly'!L$6</f>
        <v>2028 Q2</v>
      </c>
      <c r="AG290" s="3" t="str">
        <f>'Program Qtrly'!M$6</f>
        <v>2028 Q3</v>
      </c>
      <c r="AH290" s="3" t="str">
        <f>'Program Qtrly'!N$6</f>
        <v>2028 Q4</v>
      </c>
      <c r="AI290" s="3" t="str">
        <f>'Program Qtrly'!O$6</f>
        <v>2029 Q1</v>
      </c>
      <c r="AJ290" s="3" t="str">
        <f>'Program Qtrly'!P$6</f>
        <v>2029 Q2</v>
      </c>
      <c r="AK290" s="3" t="str">
        <f>'Program Qtrly'!Q$6</f>
        <v>2029 Q3</v>
      </c>
      <c r="AL290" s="3" t="str">
        <f>'Program Qtrly'!R$6</f>
        <v>2029 Q4</v>
      </c>
      <c r="AM290" s="3" t="str">
        <f>'Program Qtrly'!S$6</f>
        <v>2030 Q1</v>
      </c>
      <c r="AN290" s="3" t="str">
        <f>'Program Qtrly'!T$6</f>
        <v>2030 Q2</v>
      </c>
      <c r="AO290" s="3" t="str">
        <f>'Program Qtrly'!U$6</f>
        <v>2030 Q3</v>
      </c>
      <c r="AP290" s="3" t="str">
        <f>'Program Qtrly'!V$6</f>
        <v>2030 Q4</v>
      </c>
      <c r="AQ290" s="3" t="str">
        <f>'Program Qtrly'!W$6</f>
        <v>2031 Q1</v>
      </c>
    </row>
    <row r="291" spans="1:43" ht="15" customHeight="1" x14ac:dyDescent="0.45">
      <c r="A291" s="63">
        <v>3</v>
      </c>
      <c r="B291" s="116">
        <f ca="1">IFERROR('Program Qtrly'!D$335*OFFSET('Prem Earn'!$A$5,MATCH($B$289,'Prem Earn'!$A$6:$A$12,0),MATCH($A291,'Prem Earn'!$B$5:$J$5,0)),0)</f>
        <v>0</v>
      </c>
      <c r="C291" s="116">
        <f ca="1">IFERROR('Program Qtrly'!E$335*OFFSET('Prem Earn'!$A$5,MATCH($B$289,'Prem Earn'!$A$6:$A$12,0),MATCH($A291,'Prem Earn'!$B$5:$J$5,0)),0)</f>
        <v>0</v>
      </c>
      <c r="D291" s="116">
        <f ca="1">IFERROR('Program Qtrly'!F$335*OFFSET('Prem Earn'!$A$5,MATCH($B$289,'Prem Earn'!$A$6:$A$12,0),MATCH($A291,'Prem Earn'!$B$5:$J$5,0)),0)</f>
        <v>0</v>
      </c>
      <c r="E291" s="116">
        <f ca="1">IFERROR('Program Qtrly'!G$335*OFFSET('Prem Earn'!$A$5,MATCH($B$289,'Prem Earn'!$A$6:$A$12,0),MATCH($A291,'Prem Earn'!$B$5:$J$5,0)),0)</f>
        <v>0</v>
      </c>
      <c r="F291" s="116">
        <f ca="1">IFERROR('Program Qtrly'!H$335*OFFSET('Prem Earn'!$A$5,MATCH($B$289,'Prem Earn'!$A$6:$A$12,0),MATCH($A291,'Prem Earn'!$B$5:$J$5,0)),0)</f>
        <v>0</v>
      </c>
      <c r="G291" s="116">
        <f ca="1">IFERROR('Program Qtrly'!I$335*OFFSET('Prem Earn'!$A$5,MATCH($B$289,'Prem Earn'!$A$6:$A$12,0),MATCH($A291,'Prem Earn'!$B$5:$J$5,0)),0)</f>
        <v>0</v>
      </c>
      <c r="H291" s="116">
        <f ca="1">IFERROR('Program Qtrly'!J$335*OFFSET('Prem Earn'!$A$5,MATCH($B$289,'Prem Earn'!$A$6:$A$12,0),MATCH($A291,'Prem Earn'!$B$5:$J$5,0)),0)</f>
        <v>0</v>
      </c>
      <c r="I291" s="116">
        <f ca="1">IFERROR('Program Qtrly'!K$335*OFFSET('Prem Earn'!$A$5,MATCH($B$289,'Prem Earn'!$A$6:$A$12,0),MATCH($A291,'Prem Earn'!$B$5:$J$5,0)),0)</f>
        <v>0</v>
      </c>
      <c r="J291" s="116">
        <f ca="1">IFERROR('Program Qtrly'!L$335*OFFSET('Prem Earn'!$A$5,MATCH($B$289,'Prem Earn'!$A$6:$A$12,0),MATCH($A291,'Prem Earn'!$B$5:$J$5,0)),0)</f>
        <v>0</v>
      </c>
      <c r="K291" s="116">
        <f ca="1">IFERROR('Program Qtrly'!M$335*OFFSET('Prem Earn'!$A$5,MATCH($B$289,'Prem Earn'!$A$6:$A$12,0),MATCH($A291,'Prem Earn'!$B$5:$J$5,0)),0)</f>
        <v>0</v>
      </c>
      <c r="L291" s="116">
        <f ca="1">IFERROR('Program Qtrly'!N$335*OFFSET('Prem Earn'!$A$5,MATCH($B$289,'Prem Earn'!$A$6:$A$12,0),MATCH($A291,'Prem Earn'!$B$5:$J$5,0)),0)</f>
        <v>0</v>
      </c>
      <c r="M291" s="116">
        <f ca="1">IFERROR('Program Qtrly'!O$335*OFFSET('Prem Earn'!$A$5,MATCH($B$289,'Prem Earn'!$A$6:$A$12,0),MATCH($A291,'Prem Earn'!$B$5:$J$5,0)),0)</f>
        <v>0</v>
      </c>
      <c r="N291" s="116">
        <f ca="1">IFERROR('Program Qtrly'!P$335*OFFSET('Prem Earn'!$A$5,MATCH($B$289,'Prem Earn'!$A$6:$A$12,0),MATCH($A291,'Prem Earn'!$B$5:$J$5,0)),0)</f>
        <v>0</v>
      </c>
      <c r="O291" s="116">
        <f ca="1">IFERROR('Program Qtrly'!Q$335*OFFSET('Prem Earn'!$A$5,MATCH($B$289,'Prem Earn'!$A$6:$A$12,0),MATCH($A291,'Prem Earn'!$B$5:$J$5,0)),0)</f>
        <v>0</v>
      </c>
      <c r="P291" s="116">
        <f ca="1">IFERROR('Program Qtrly'!R$335*OFFSET('Prem Earn'!$A$5,MATCH($B$289,'Prem Earn'!$A$6:$A$12,0),MATCH($A291,'Prem Earn'!$B$5:$J$5,0)),0)</f>
        <v>0</v>
      </c>
      <c r="Q291" s="116">
        <f ca="1">IFERROR('Program Qtrly'!S$335*OFFSET('Prem Earn'!$A$5,MATCH($B$289,'Prem Earn'!$A$6:$A$12,0),MATCH($A291,'Prem Earn'!$B$5:$J$5,0)),0)</f>
        <v>0</v>
      </c>
      <c r="R291" s="116">
        <f ca="1">IFERROR('Program Qtrly'!T$335*OFFSET('Prem Earn'!$A$5,MATCH($B$289,'Prem Earn'!$A$6:$A$12,0),MATCH($A291,'Prem Earn'!$B$5:$J$5,0)),0)</f>
        <v>0</v>
      </c>
      <c r="S291" s="116">
        <f ca="1">IFERROR('Program Qtrly'!U$335*OFFSET('Prem Earn'!$A$5,MATCH($B$289,'Prem Earn'!$A$6:$A$12,0),MATCH($A291,'Prem Earn'!$B$5:$J$5,0)),0)</f>
        <v>0</v>
      </c>
      <c r="T291" s="116">
        <f ca="1">IFERROR('Program Qtrly'!V$335*OFFSET('Prem Earn'!$A$5,MATCH($B$289,'Prem Earn'!$A$6:$A$12,0),MATCH($A291,'Prem Earn'!$B$5:$J$5,0)),0)</f>
        <v>0</v>
      </c>
      <c r="U291" s="116">
        <f ca="1">IFERROR('Program Qtrly'!W$335*OFFSET('Prem Earn'!$A$5,MATCH($B$289,'Prem Earn'!$A$6:$A$12,0),MATCH($A291,'Prem Earn'!$B$5:$J$5,0)),0)</f>
        <v>0</v>
      </c>
      <c r="W291" s="63">
        <v>3</v>
      </c>
      <c r="X291" s="116">
        <f ca="1">IFERROR('Program Qtrly'!D$327*OFFSET('Prem Earn'!$A$5,MATCH($B$289,'Prem Earn'!$A$6:$A$12,0),MATCH($A291,'Prem Earn'!$B$5:$J$5,0)),0)</f>
        <v>0</v>
      </c>
      <c r="Y291" s="116">
        <f ca="1">IFERROR('Program Qtrly'!E$327*OFFSET('Prem Earn'!$A$5,MATCH($B$289,'Prem Earn'!$A$6:$A$12,0),MATCH($A291,'Prem Earn'!$B$5:$J$5,0)),0)</f>
        <v>0</v>
      </c>
      <c r="Z291" s="116">
        <f ca="1">IFERROR('Program Qtrly'!F$327*OFFSET('Prem Earn'!$A$5,MATCH($B$289,'Prem Earn'!$A$6:$A$12,0),MATCH($A291,'Prem Earn'!$B$5:$J$5,0)),0)</f>
        <v>0</v>
      </c>
      <c r="AA291" s="116">
        <f ca="1">IFERROR('Program Qtrly'!G$327*OFFSET('Prem Earn'!$A$5,MATCH($B$289,'Prem Earn'!$A$6:$A$12,0),MATCH($A291,'Prem Earn'!$B$5:$J$5,0)),0)</f>
        <v>0</v>
      </c>
      <c r="AB291" s="116">
        <f ca="1">IFERROR('Program Qtrly'!H$327*OFFSET('Prem Earn'!$A$5,MATCH($B$289,'Prem Earn'!$A$6:$A$12,0),MATCH($A291,'Prem Earn'!$B$5:$J$5,0)),0)</f>
        <v>0</v>
      </c>
      <c r="AC291" s="116">
        <f ca="1">IFERROR('Program Qtrly'!I$327*OFFSET('Prem Earn'!$A$5,MATCH($B$289,'Prem Earn'!$A$6:$A$12,0),MATCH($A291,'Prem Earn'!$B$5:$J$5,0)),0)</f>
        <v>0</v>
      </c>
      <c r="AD291" s="116">
        <f ca="1">IFERROR('Program Qtrly'!J$327*OFFSET('Prem Earn'!$A$5,MATCH($B$289,'Prem Earn'!$A$6:$A$12,0),MATCH($A291,'Prem Earn'!$B$5:$J$5,0)),0)</f>
        <v>0</v>
      </c>
      <c r="AE291" s="116">
        <f ca="1">IFERROR('Program Qtrly'!K$327*OFFSET('Prem Earn'!$A$5,MATCH($B$289,'Prem Earn'!$A$6:$A$12,0),MATCH($A291,'Prem Earn'!$B$5:$J$5,0)),0)</f>
        <v>0</v>
      </c>
      <c r="AF291" s="116">
        <f ca="1">IFERROR('Program Qtrly'!L$327*OFFSET('Prem Earn'!$A$5,MATCH($B$289,'Prem Earn'!$A$6:$A$12,0),MATCH($A291,'Prem Earn'!$B$5:$J$5,0)),0)</f>
        <v>0</v>
      </c>
      <c r="AG291" s="116">
        <f ca="1">IFERROR('Program Qtrly'!M$327*OFFSET('Prem Earn'!$A$5,MATCH($B$289,'Prem Earn'!$A$6:$A$12,0),MATCH($A291,'Prem Earn'!$B$5:$J$5,0)),0)</f>
        <v>0</v>
      </c>
      <c r="AH291" s="116">
        <f ca="1">IFERROR('Program Qtrly'!N$327*OFFSET('Prem Earn'!$A$5,MATCH($B$289,'Prem Earn'!$A$6:$A$12,0),MATCH($A291,'Prem Earn'!$B$5:$J$5,0)),0)</f>
        <v>0</v>
      </c>
      <c r="AI291" s="116">
        <f ca="1">IFERROR('Program Qtrly'!O$327*OFFSET('Prem Earn'!$A$5,MATCH($B$289,'Prem Earn'!$A$6:$A$12,0),MATCH($A291,'Prem Earn'!$B$5:$J$5,0)),0)</f>
        <v>0</v>
      </c>
      <c r="AJ291" s="116">
        <f ca="1">IFERROR('Program Qtrly'!P$327*OFFSET('Prem Earn'!$A$5,MATCH($B$289,'Prem Earn'!$A$6:$A$12,0),MATCH($A291,'Prem Earn'!$B$5:$J$5,0)),0)</f>
        <v>0</v>
      </c>
      <c r="AK291" s="116">
        <f ca="1">IFERROR('Program Qtrly'!Q$327*OFFSET('Prem Earn'!$A$5,MATCH($B$289,'Prem Earn'!$A$6:$A$12,0),MATCH($A291,'Prem Earn'!$B$5:$J$5,0)),0)</f>
        <v>0</v>
      </c>
      <c r="AL291" s="116">
        <f ca="1">IFERROR('Program Qtrly'!R$327*OFFSET('Prem Earn'!$A$5,MATCH($B$289,'Prem Earn'!$A$6:$A$12,0),MATCH($A291,'Prem Earn'!$B$5:$J$5,0)),0)</f>
        <v>0</v>
      </c>
      <c r="AM291" s="116">
        <f ca="1">IFERROR('Program Qtrly'!S$327*OFFSET('Prem Earn'!$A$5,MATCH($B$289,'Prem Earn'!$A$6:$A$12,0),MATCH($A291,'Prem Earn'!$B$5:$J$5,0)),0)</f>
        <v>0</v>
      </c>
      <c r="AN291" s="116">
        <f ca="1">IFERROR('Program Qtrly'!T$327*OFFSET('Prem Earn'!$A$5,MATCH($B$289,'Prem Earn'!$A$6:$A$12,0),MATCH($A291,'Prem Earn'!$B$5:$J$5,0)),0)</f>
        <v>0</v>
      </c>
      <c r="AO291" s="116">
        <f ca="1">IFERROR('Program Qtrly'!U$327*OFFSET('Prem Earn'!$A$5,MATCH($B$289,'Prem Earn'!$A$6:$A$12,0),MATCH($A291,'Prem Earn'!$B$5:$J$5,0)),0)</f>
        <v>0</v>
      </c>
      <c r="AP291" s="116">
        <f ca="1">IFERROR('Program Qtrly'!V$327*OFFSET('Prem Earn'!$A$5,MATCH($B$289,'Prem Earn'!$A$6:$A$12,0),MATCH($A291,'Prem Earn'!$B$5:$J$5,0)),0)</f>
        <v>0</v>
      </c>
      <c r="AQ291" s="116">
        <f ca="1">IFERROR('Program Qtrly'!W$327*OFFSET('Prem Earn'!$A$5,MATCH($B$289,'Prem Earn'!$A$6:$A$12,0),MATCH($A291,'Prem Earn'!$B$5:$J$5,0)),0)</f>
        <v>0</v>
      </c>
    </row>
    <row r="292" spans="1:43" ht="15" customHeight="1" x14ac:dyDescent="0.45">
      <c r="A292" s="63">
        <f t="shared" ref="A292:A299" si="240">A291+3</f>
        <v>6</v>
      </c>
      <c r="B292" s="116">
        <f ca="1">IFERROR('Program Qtrly'!D$335*OFFSET('Prem Earn'!$A$5,MATCH($B$289,'Prem Earn'!$A$6:$A$12,0),MATCH($A292,'Prem Earn'!$B$5:$J$5,0)),0)</f>
        <v>0</v>
      </c>
      <c r="C292" s="116">
        <f ca="1">IFERROR('Program Qtrly'!E$335*OFFSET('Prem Earn'!$A$5,MATCH($B$289,'Prem Earn'!$A$6:$A$12,0),MATCH($A292,'Prem Earn'!$B$5:$J$5,0)),0)</f>
        <v>0</v>
      </c>
      <c r="D292" s="116">
        <f ca="1">IFERROR('Program Qtrly'!F$335*OFFSET('Prem Earn'!$A$5,MATCH($B$289,'Prem Earn'!$A$6:$A$12,0),MATCH($A292,'Prem Earn'!$B$5:$J$5,0)),0)</f>
        <v>0</v>
      </c>
      <c r="E292" s="116">
        <f ca="1">IFERROR('Program Qtrly'!G$335*OFFSET('Prem Earn'!$A$5,MATCH($B$289,'Prem Earn'!$A$6:$A$12,0),MATCH($A292,'Prem Earn'!$B$5:$J$5,0)),0)</f>
        <v>0</v>
      </c>
      <c r="F292" s="116">
        <f ca="1">IFERROR('Program Qtrly'!H$335*OFFSET('Prem Earn'!$A$5,MATCH($B$289,'Prem Earn'!$A$6:$A$12,0),MATCH($A292,'Prem Earn'!$B$5:$J$5,0)),0)</f>
        <v>0</v>
      </c>
      <c r="G292" s="116">
        <f ca="1">IFERROR('Program Qtrly'!I$335*OFFSET('Prem Earn'!$A$5,MATCH($B$289,'Prem Earn'!$A$6:$A$12,0),MATCH($A292,'Prem Earn'!$B$5:$J$5,0)),0)</f>
        <v>0</v>
      </c>
      <c r="H292" s="116">
        <f ca="1">IFERROR('Program Qtrly'!J$335*OFFSET('Prem Earn'!$A$5,MATCH($B$289,'Prem Earn'!$A$6:$A$12,0),MATCH($A292,'Prem Earn'!$B$5:$J$5,0)),0)</f>
        <v>0</v>
      </c>
      <c r="I292" s="116">
        <f ca="1">IFERROR('Program Qtrly'!K$335*OFFSET('Prem Earn'!$A$5,MATCH($B$289,'Prem Earn'!$A$6:$A$12,0),MATCH($A292,'Prem Earn'!$B$5:$J$5,0)),0)</f>
        <v>0</v>
      </c>
      <c r="J292" s="116">
        <f ca="1">IFERROR('Program Qtrly'!L$335*OFFSET('Prem Earn'!$A$5,MATCH($B$289,'Prem Earn'!$A$6:$A$12,0),MATCH($A292,'Prem Earn'!$B$5:$J$5,0)),0)</f>
        <v>0</v>
      </c>
      <c r="K292" s="116">
        <f ca="1">IFERROR('Program Qtrly'!M$335*OFFSET('Prem Earn'!$A$5,MATCH($B$289,'Prem Earn'!$A$6:$A$12,0),MATCH($A292,'Prem Earn'!$B$5:$J$5,0)),0)</f>
        <v>0</v>
      </c>
      <c r="L292" s="116">
        <f ca="1">IFERROR('Program Qtrly'!N$335*OFFSET('Prem Earn'!$A$5,MATCH($B$289,'Prem Earn'!$A$6:$A$12,0),MATCH($A292,'Prem Earn'!$B$5:$J$5,0)),0)</f>
        <v>0</v>
      </c>
      <c r="M292" s="116">
        <f ca="1">IFERROR('Program Qtrly'!O$335*OFFSET('Prem Earn'!$A$5,MATCH($B$289,'Prem Earn'!$A$6:$A$12,0),MATCH($A292,'Prem Earn'!$B$5:$J$5,0)),0)</f>
        <v>0</v>
      </c>
      <c r="N292" s="116">
        <f ca="1">IFERROR('Program Qtrly'!P$335*OFFSET('Prem Earn'!$A$5,MATCH($B$289,'Prem Earn'!$A$6:$A$12,0),MATCH($A292,'Prem Earn'!$B$5:$J$5,0)),0)</f>
        <v>0</v>
      </c>
      <c r="O292" s="116">
        <f ca="1">IFERROR('Program Qtrly'!Q$335*OFFSET('Prem Earn'!$A$5,MATCH($B$289,'Prem Earn'!$A$6:$A$12,0),MATCH($A292,'Prem Earn'!$B$5:$J$5,0)),0)</f>
        <v>0</v>
      </c>
      <c r="P292" s="116">
        <f ca="1">IFERROR('Program Qtrly'!R$335*OFFSET('Prem Earn'!$A$5,MATCH($B$289,'Prem Earn'!$A$6:$A$12,0),MATCH($A292,'Prem Earn'!$B$5:$J$5,0)),0)</f>
        <v>0</v>
      </c>
      <c r="Q292" s="116">
        <f ca="1">IFERROR('Program Qtrly'!S$335*OFFSET('Prem Earn'!$A$5,MATCH($B$289,'Prem Earn'!$A$6:$A$12,0),MATCH($A292,'Prem Earn'!$B$5:$J$5,0)),0)</f>
        <v>0</v>
      </c>
      <c r="R292" s="116">
        <f ca="1">IFERROR('Program Qtrly'!T$335*OFFSET('Prem Earn'!$A$5,MATCH($B$289,'Prem Earn'!$A$6:$A$12,0),MATCH($A292,'Prem Earn'!$B$5:$J$5,0)),0)</f>
        <v>0</v>
      </c>
      <c r="S292" s="116">
        <f ca="1">IFERROR('Program Qtrly'!U$335*OFFSET('Prem Earn'!$A$5,MATCH($B$289,'Prem Earn'!$A$6:$A$12,0),MATCH($A292,'Prem Earn'!$B$5:$J$5,0)),0)</f>
        <v>0</v>
      </c>
      <c r="T292" s="116">
        <f ca="1">IFERROR('Program Qtrly'!V$335*OFFSET('Prem Earn'!$A$5,MATCH($B$289,'Prem Earn'!$A$6:$A$12,0),MATCH($A292,'Prem Earn'!$B$5:$J$5,0)),0)</f>
        <v>0</v>
      </c>
      <c r="U292" s="116">
        <f ca="1">IFERROR('Program Qtrly'!W$335*OFFSET('Prem Earn'!$A$5,MATCH($B$289,'Prem Earn'!$A$6:$A$12,0),MATCH($A292,'Prem Earn'!$B$5:$J$5,0)),0)</f>
        <v>0</v>
      </c>
      <c r="W292" s="63">
        <f t="shared" ref="W292:W299" si="241">W291+3</f>
        <v>6</v>
      </c>
      <c r="X292" s="116">
        <f ca="1">IFERROR('Program Qtrly'!D$327*OFFSET('Prem Earn'!$A$5,MATCH($B$289,'Prem Earn'!$A$6:$A$12,0),MATCH($A292,'Prem Earn'!$B$5:$J$5,0)),0)</f>
        <v>0</v>
      </c>
      <c r="Y292" s="116">
        <f ca="1">IFERROR('Program Qtrly'!E$327*OFFSET('Prem Earn'!$A$5,MATCH($B$289,'Prem Earn'!$A$6:$A$12,0),MATCH($A292,'Prem Earn'!$B$5:$J$5,0)),0)</f>
        <v>0</v>
      </c>
      <c r="Z292" s="116">
        <f ca="1">IFERROR('Program Qtrly'!F$327*OFFSET('Prem Earn'!$A$5,MATCH($B$289,'Prem Earn'!$A$6:$A$12,0),MATCH($A292,'Prem Earn'!$B$5:$J$5,0)),0)</f>
        <v>0</v>
      </c>
      <c r="AA292" s="116">
        <f ca="1">IFERROR('Program Qtrly'!G$327*OFFSET('Prem Earn'!$A$5,MATCH($B$289,'Prem Earn'!$A$6:$A$12,0),MATCH($A292,'Prem Earn'!$B$5:$J$5,0)),0)</f>
        <v>0</v>
      </c>
      <c r="AB292" s="116">
        <f ca="1">IFERROR('Program Qtrly'!H$327*OFFSET('Prem Earn'!$A$5,MATCH($B$289,'Prem Earn'!$A$6:$A$12,0),MATCH($A292,'Prem Earn'!$B$5:$J$5,0)),0)</f>
        <v>0</v>
      </c>
      <c r="AC292" s="116">
        <f ca="1">IFERROR('Program Qtrly'!I$327*OFFSET('Prem Earn'!$A$5,MATCH($B$289,'Prem Earn'!$A$6:$A$12,0),MATCH($A292,'Prem Earn'!$B$5:$J$5,0)),0)</f>
        <v>0</v>
      </c>
      <c r="AD292" s="116">
        <f ca="1">IFERROR('Program Qtrly'!J$327*OFFSET('Prem Earn'!$A$5,MATCH($B$289,'Prem Earn'!$A$6:$A$12,0),MATCH($A292,'Prem Earn'!$B$5:$J$5,0)),0)</f>
        <v>0</v>
      </c>
      <c r="AE292" s="116">
        <f ca="1">IFERROR('Program Qtrly'!K$327*OFFSET('Prem Earn'!$A$5,MATCH($B$289,'Prem Earn'!$A$6:$A$12,0),MATCH($A292,'Prem Earn'!$B$5:$J$5,0)),0)</f>
        <v>0</v>
      </c>
      <c r="AF292" s="116">
        <f ca="1">IFERROR('Program Qtrly'!L$327*OFFSET('Prem Earn'!$A$5,MATCH($B$289,'Prem Earn'!$A$6:$A$12,0),MATCH($A292,'Prem Earn'!$B$5:$J$5,0)),0)</f>
        <v>0</v>
      </c>
      <c r="AG292" s="116">
        <f ca="1">IFERROR('Program Qtrly'!M$327*OFFSET('Prem Earn'!$A$5,MATCH($B$289,'Prem Earn'!$A$6:$A$12,0),MATCH($A292,'Prem Earn'!$B$5:$J$5,0)),0)</f>
        <v>0</v>
      </c>
      <c r="AH292" s="116">
        <f ca="1">IFERROR('Program Qtrly'!N$327*OFFSET('Prem Earn'!$A$5,MATCH($B$289,'Prem Earn'!$A$6:$A$12,0),MATCH($A292,'Prem Earn'!$B$5:$J$5,0)),0)</f>
        <v>0</v>
      </c>
      <c r="AI292" s="116">
        <f ca="1">IFERROR('Program Qtrly'!O$327*OFFSET('Prem Earn'!$A$5,MATCH($B$289,'Prem Earn'!$A$6:$A$12,0),MATCH($A292,'Prem Earn'!$B$5:$J$5,0)),0)</f>
        <v>0</v>
      </c>
      <c r="AJ292" s="116">
        <f ca="1">IFERROR('Program Qtrly'!P$327*OFFSET('Prem Earn'!$A$5,MATCH($B$289,'Prem Earn'!$A$6:$A$12,0),MATCH($A292,'Prem Earn'!$B$5:$J$5,0)),0)</f>
        <v>0</v>
      </c>
      <c r="AK292" s="116">
        <f ca="1">IFERROR('Program Qtrly'!Q$327*OFFSET('Prem Earn'!$A$5,MATCH($B$289,'Prem Earn'!$A$6:$A$12,0),MATCH($A292,'Prem Earn'!$B$5:$J$5,0)),0)</f>
        <v>0</v>
      </c>
      <c r="AL292" s="116">
        <f ca="1">IFERROR('Program Qtrly'!R$327*OFFSET('Prem Earn'!$A$5,MATCH($B$289,'Prem Earn'!$A$6:$A$12,0),MATCH($A292,'Prem Earn'!$B$5:$J$5,0)),0)</f>
        <v>0</v>
      </c>
      <c r="AM292" s="116">
        <f ca="1">IFERROR('Program Qtrly'!S$327*OFFSET('Prem Earn'!$A$5,MATCH($B$289,'Prem Earn'!$A$6:$A$12,0),MATCH($A292,'Prem Earn'!$B$5:$J$5,0)),0)</f>
        <v>0</v>
      </c>
      <c r="AN292" s="116">
        <f ca="1">IFERROR('Program Qtrly'!T$327*OFFSET('Prem Earn'!$A$5,MATCH($B$289,'Prem Earn'!$A$6:$A$12,0),MATCH($A292,'Prem Earn'!$B$5:$J$5,0)),0)</f>
        <v>0</v>
      </c>
      <c r="AO292" s="116">
        <f ca="1">IFERROR('Program Qtrly'!U$327*OFFSET('Prem Earn'!$A$5,MATCH($B$289,'Prem Earn'!$A$6:$A$12,0),MATCH($A292,'Prem Earn'!$B$5:$J$5,0)),0)</f>
        <v>0</v>
      </c>
      <c r="AP292" s="116">
        <f ca="1">IFERROR('Program Qtrly'!V$327*OFFSET('Prem Earn'!$A$5,MATCH($B$289,'Prem Earn'!$A$6:$A$12,0),MATCH($A292,'Prem Earn'!$B$5:$J$5,0)),0)</f>
        <v>0</v>
      </c>
      <c r="AQ292" s="116">
        <f ca="1">IFERROR('Program Qtrly'!W$327*OFFSET('Prem Earn'!$A$5,MATCH($B$289,'Prem Earn'!$A$6:$A$12,0),MATCH($A292,'Prem Earn'!$B$5:$J$5,0)),0)</f>
        <v>0</v>
      </c>
    </row>
    <row r="293" spans="1:43" ht="15" customHeight="1" x14ac:dyDescent="0.45">
      <c r="A293" s="63">
        <f t="shared" si="240"/>
        <v>9</v>
      </c>
      <c r="B293" s="116">
        <f ca="1">IFERROR('Program Qtrly'!D$335*OFFSET('Prem Earn'!$A$5,MATCH($B$289,'Prem Earn'!$A$6:$A$12,0),MATCH($A293,'Prem Earn'!$B$5:$J$5,0)),0)</f>
        <v>0</v>
      </c>
      <c r="C293" s="116">
        <f ca="1">IFERROR('Program Qtrly'!E$335*OFFSET('Prem Earn'!$A$5,MATCH($B$289,'Prem Earn'!$A$6:$A$12,0),MATCH($A293,'Prem Earn'!$B$5:$J$5,0)),0)</f>
        <v>0</v>
      </c>
      <c r="D293" s="116">
        <f ca="1">IFERROR('Program Qtrly'!F$335*OFFSET('Prem Earn'!$A$5,MATCH($B$289,'Prem Earn'!$A$6:$A$12,0),MATCH($A293,'Prem Earn'!$B$5:$J$5,0)),0)</f>
        <v>0</v>
      </c>
      <c r="E293" s="116">
        <f ca="1">IFERROR('Program Qtrly'!G$335*OFFSET('Prem Earn'!$A$5,MATCH($B$289,'Prem Earn'!$A$6:$A$12,0),MATCH($A293,'Prem Earn'!$B$5:$J$5,0)),0)</f>
        <v>0</v>
      </c>
      <c r="F293" s="116">
        <f ca="1">IFERROR('Program Qtrly'!H$335*OFFSET('Prem Earn'!$A$5,MATCH($B$289,'Prem Earn'!$A$6:$A$12,0),MATCH($A293,'Prem Earn'!$B$5:$J$5,0)),0)</f>
        <v>0</v>
      </c>
      <c r="G293" s="116">
        <f ca="1">IFERROR('Program Qtrly'!I$335*OFFSET('Prem Earn'!$A$5,MATCH($B$289,'Prem Earn'!$A$6:$A$12,0),MATCH($A293,'Prem Earn'!$B$5:$J$5,0)),0)</f>
        <v>0</v>
      </c>
      <c r="H293" s="116">
        <f ca="1">IFERROR('Program Qtrly'!J$335*OFFSET('Prem Earn'!$A$5,MATCH($B$289,'Prem Earn'!$A$6:$A$12,0),MATCH($A293,'Prem Earn'!$B$5:$J$5,0)),0)</f>
        <v>0</v>
      </c>
      <c r="I293" s="116">
        <f ca="1">IFERROR('Program Qtrly'!K$335*OFFSET('Prem Earn'!$A$5,MATCH($B$289,'Prem Earn'!$A$6:$A$12,0),MATCH($A293,'Prem Earn'!$B$5:$J$5,0)),0)</f>
        <v>0</v>
      </c>
      <c r="J293" s="116">
        <f ca="1">IFERROR('Program Qtrly'!L$335*OFFSET('Prem Earn'!$A$5,MATCH($B$289,'Prem Earn'!$A$6:$A$12,0),MATCH($A293,'Prem Earn'!$B$5:$J$5,0)),0)</f>
        <v>0</v>
      </c>
      <c r="K293" s="116">
        <f ca="1">IFERROR('Program Qtrly'!M$335*OFFSET('Prem Earn'!$A$5,MATCH($B$289,'Prem Earn'!$A$6:$A$12,0),MATCH($A293,'Prem Earn'!$B$5:$J$5,0)),0)</f>
        <v>0</v>
      </c>
      <c r="L293" s="116">
        <f ca="1">IFERROR('Program Qtrly'!N$335*OFFSET('Prem Earn'!$A$5,MATCH($B$289,'Prem Earn'!$A$6:$A$12,0),MATCH($A293,'Prem Earn'!$B$5:$J$5,0)),0)</f>
        <v>0</v>
      </c>
      <c r="M293" s="116">
        <f ca="1">IFERROR('Program Qtrly'!O$335*OFFSET('Prem Earn'!$A$5,MATCH($B$289,'Prem Earn'!$A$6:$A$12,0),MATCH($A293,'Prem Earn'!$B$5:$J$5,0)),0)</f>
        <v>0</v>
      </c>
      <c r="N293" s="116">
        <f ca="1">IFERROR('Program Qtrly'!P$335*OFFSET('Prem Earn'!$A$5,MATCH($B$289,'Prem Earn'!$A$6:$A$12,0),MATCH($A293,'Prem Earn'!$B$5:$J$5,0)),0)</f>
        <v>0</v>
      </c>
      <c r="O293" s="116">
        <f ca="1">IFERROR('Program Qtrly'!Q$335*OFFSET('Prem Earn'!$A$5,MATCH($B$289,'Prem Earn'!$A$6:$A$12,0),MATCH($A293,'Prem Earn'!$B$5:$J$5,0)),0)</f>
        <v>0</v>
      </c>
      <c r="P293" s="116">
        <f ca="1">IFERROR('Program Qtrly'!R$335*OFFSET('Prem Earn'!$A$5,MATCH($B$289,'Prem Earn'!$A$6:$A$12,0),MATCH($A293,'Prem Earn'!$B$5:$J$5,0)),0)</f>
        <v>0</v>
      </c>
      <c r="Q293" s="116">
        <f ca="1">IFERROR('Program Qtrly'!S$335*OFFSET('Prem Earn'!$A$5,MATCH($B$289,'Prem Earn'!$A$6:$A$12,0),MATCH($A293,'Prem Earn'!$B$5:$J$5,0)),0)</f>
        <v>0</v>
      </c>
      <c r="R293" s="116">
        <f ca="1">IFERROR('Program Qtrly'!T$335*OFFSET('Prem Earn'!$A$5,MATCH($B$289,'Prem Earn'!$A$6:$A$12,0),MATCH($A293,'Prem Earn'!$B$5:$J$5,0)),0)</f>
        <v>0</v>
      </c>
      <c r="S293" s="116">
        <f ca="1">IFERROR('Program Qtrly'!U$335*OFFSET('Prem Earn'!$A$5,MATCH($B$289,'Prem Earn'!$A$6:$A$12,0),MATCH($A293,'Prem Earn'!$B$5:$J$5,0)),0)</f>
        <v>0</v>
      </c>
      <c r="T293" s="116">
        <f ca="1">IFERROR('Program Qtrly'!V$335*OFFSET('Prem Earn'!$A$5,MATCH($B$289,'Prem Earn'!$A$6:$A$12,0),MATCH($A293,'Prem Earn'!$B$5:$J$5,0)),0)</f>
        <v>0</v>
      </c>
      <c r="U293" s="116">
        <f ca="1">IFERROR('Program Qtrly'!W$335*OFFSET('Prem Earn'!$A$5,MATCH($B$289,'Prem Earn'!$A$6:$A$12,0),MATCH($A293,'Prem Earn'!$B$5:$J$5,0)),0)</f>
        <v>0</v>
      </c>
      <c r="W293" s="63">
        <f t="shared" si="241"/>
        <v>9</v>
      </c>
      <c r="X293" s="116">
        <f ca="1">IFERROR('Program Qtrly'!D$327*OFFSET('Prem Earn'!$A$5,MATCH($B$289,'Prem Earn'!$A$6:$A$12,0),MATCH($A293,'Prem Earn'!$B$5:$J$5,0)),0)</f>
        <v>0</v>
      </c>
      <c r="Y293" s="116">
        <f ca="1">IFERROR('Program Qtrly'!E$327*OFFSET('Prem Earn'!$A$5,MATCH($B$289,'Prem Earn'!$A$6:$A$12,0),MATCH($A293,'Prem Earn'!$B$5:$J$5,0)),0)</f>
        <v>0</v>
      </c>
      <c r="Z293" s="116">
        <f ca="1">IFERROR('Program Qtrly'!F$327*OFFSET('Prem Earn'!$A$5,MATCH($B$289,'Prem Earn'!$A$6:$A$12,0),MATCH($A293,'Prem Earn'!$B$5:$J$5,0)),0)</f>
        <v>0</v>
      </c>
      <c r="AA293" s="116">
        <f ca="1">IFERROR('Program Qtrly'!G$327*OFFSET('Prem Earn'!$A$5,MATCH($B$289,'Prem Earn'!$A$6:$A$12,0),MATCH($A293,'Prem Earn'!$B$5:$J$5,0)),0)</f>
        <v>0</v>
      </c>
      <c r="AB293" s="116">
        <f ca="1">IFERROR('Program Qtrly'!H$327*OFFSET('Prem Earn'!$A$5,MATCH($B$289,'Prem Earn'!$A$6:$A$12,0),MATCH($A293,'Prem Earn'!$B$5:$J$5,0)),0)</f>
        <v>0</v>
      </c>
      <c r="AC293" s="116">
        <f ca="1">IFERROR('Program Qtrly'!I$327*OFFSET('Prem Earn'!$A$5,MATCH($B$289,'Prem Earn'!$A$6:$A$12,0),MATCH($A293,'Prem Earn'!$B$5:$J$5,0)),0)</f>
        <v>0</v>
      </c>
      <c r="AD293" s="116">
        <f ca="1">IFERROR('Program Qtrly'!J$327*OFFSET('Prem Earn'!$A$5,MATCH($B$289,'Prem Earn'!$A$6:$A$12,0),MATCH($A293,'Prem Earn'!$B$5:$J$5,0)),0)</f>
        <v>0</v>
      </c>
      <c r="AE293" s="116">
        <f ca="1">IFERROR('Program Qtrly'!K$327*OFFSET('Prem Earn'!$A$5,MATCH($B$289,'Prem Earn'!$A$6:$A$12,0),MATCH($A293,'Prem Earn'!$B$5:$J$5,0)),0)</f>
        <v>0</v>
      </c>
      <c r="AF293" s="116">
        <f ca="1">IFERROR('Program Qtrly'!L$327*OFFSET('Prem Earn'!$A$5,MATCH($B$289,'Prem Earn'!$A$6:$A$12,0),MATCH($A293,'Prem Earn'!$B$5:$J$5,0)),0)</f>
        <v>0</v>
      </c>
      <c r="AG293" s="116">
        <f ca="1">IFERROR('Program Qtrly'!M$327*OFFSET('Prem Earn'!$A$5,MATCH($B$289,'Prem Earn'!$A$6:$A$12,0),MATCH($A293,'Prem Earn'!$B$5:$J$5,0)),0)</f>
        <v>0</v>
      </c>
      <c r="AH293" s="116">
        <f ca="1">IFERROR('Program Qtrly'!N$327*OFFSET('Prem Earn'!$A$5,MATCH($B$289,'Prem Earn'!$A$6:$A$12,0),MATCH($A293,'Prem Earn'!$B$5:$J$5,0)),0)</f>
        <v>0</v>
      </c>
      <c r="AI293" s="116">
        <f ca="1">IFERROR('Program Qtrly'!O$327*OFFSET('Prem Earn'!$A$5,MATCH($B$289,'Prem Earn'!$A$6:$A$12,0),MATCH($A293,'Prem Earn'!$B$5:$J$5,0)),0)</f>
        <v>0</v>
      </c>
      <c r="AJ293" s="116">
        <f ca="1">IFERROR('Program Qtrly'!P$327*OFFSET('Prem Earn'!$A$5,MATCH($B$289,'Prem Earn'!$A$6:$A$12,0),MATCH($A293,'Prem Earn'!$B$5:$J$5,0)),0)</f>
        <v>0</v>
      </c>
      <c r="AK293" s="116">
        <f ca="1">IFERROR('Program Qtrly'!Q$327*OFFSET('Prem Earn'!$A$5,MATCH($B$289,'Prem Earn'!$A$6:$A$12,0),MATCH($A293,'Prem Earn'!$B$5:$J$5,0)),0)</f>
        <v>0</v>
      </c>
      <c r="AL293" s="116">
        <f ca="1">IFERROR('Program Qtrly'!R$327*OFFSET('Prem Earn'!$A$5,MATCH($B$289,'Prem Earn'!$A$6:$A$12,0),MATCH($A293,'Prem Earn'!$B$5:$J$5,0)),0)</f>
        <v>0</v>
      </c>
      <c r="AM293" s="116">
        <f ca="1">IFERROR('Program Qtrly'!S$327*OFFSET('Prem Earn'!$A$5,MATCH($B$289,'Prem Earn'!$A$6:$A$12,0),MATCH($A293,'Prem Earn'!$B$5:$J$5,0)),0)</f>
        <v>0</v>
      </c>
      <c r="AN293" s="116">
        <f ca="1">IFERROR('Program Qtrly'!T$327*OFFSET('Prem Earn'!$A$5,MATCH($B$289,'Prem Earn'!$A$6:$A$12,0),MATCH($A293,'Prem Earn'!$B$5:$J$5,0)),0)</f>
        <v>0</v>
      </c>
      <c r="AO293" s="116">
        <f ca="1">IFERROR('Program Qtrly'!U$327*OFFSET('Prem Earn'!$A$5,MATCH($B$289,'Prem Earn'!$A$6:$A$12,0),MATCH($A293,'Prem Earn'!$B$5:$J$5,0)),0)</f>
        <v>0</v>
      </c>
      <c r="AP293" s="116">
        <f ca="1">IFERROR('Program Qtrly'!V$327*OFFSET('Prem Earn'!$A$5,MATCH($B$289,'Prem Earn'!$A$6:$A$12,0),MATCH($A293,'Prem Earn'!$B$5:$J$5,0)),0)</f>
        <v>0</v>
      </c>
      <c r="AQ293" s="116">
        <f ca="1">IFERROR('Program Qtrly'!W$327*OFFSET('Prem Earn'!$A$5,MATCH($B$289,'Prem Earn'!$A$6:$A$12,0),MATCH($A293,'Prem Earn'!$B$5:$J$5,0)),0)</f>
        <v>0</v>
      </c>
    </row>
    <row r="294" spans="1:43" ht="15" customHeight="1" x14ac:dyDescent="0.45">
      <c r="A294" s="63">
        <f t="shared" si="240"/>
        <v>12</v>
      </c>
      <c r="B294" s="116">
        <f ca="1">IFERROR('Program Qtrly'!D$335*OFFSET('Prem Earn'!$A$5,MATCH($B$289,'Prem Earn'!$A$6:$A$12,0),MATCH($A294,'Prem Earn'!$B$5:$J$5,0)),0)</f>
        <v>0</v>
      </c>
      <c r="C294" s="116">
        <f ca="1">IFERROR('Program Qtrly'!E$335*OFFSET('Prem Earn'!$A$5,MATCH($B$289,'Prem Earn'!$A$6:$A$12,0),MATCH($A294,'Prem Earn'!$B$5:$J$5,0)),0)</f>
        <v>0</v>
      </c>
      <c r="D294" s="116">
        <f ca="1">IFERROR('Program Qtrly'!F$335*OFFSET('Prem Earn'!$A$5,MATCH($B$289,'Prem Earn'!$A$6:$A$12,0),MATCH($A294,'Prem Earn'!$B$5:$J$5,0)),0)</f>
        <v>0</v>
      </c>
      <c r="E294" s="116">
        <f ca="1">IFERROR('Program Qtrly'!G$335*OFFSET('Prem Earn'!$A$5,MATCH($B$289,'Prem Earn'!$A$6:$A$12,0),MATCH($A294,'Prem Earn'!$B$5:$J$5,0)),0)</f>
        <v>0</v>
      </c>
      <c r="F294" s="116">
        <f ca="1">IFERROR('Program Qtrly'!H$335*OFFSET('Prem Earn'!$A$5,MATCH($B$289,'Prem Earn'!$A$6:$A$12,0),MATCH($A294,'Prem Earn'!$B$5:$J$5,0)),0)</f>
        <v>0</v>
      </c>
      <c r="G294" s="116">
        <f ca="1">IFERROR('Program Qtrly'!I$335*OFFSET('Prem Earn'!$A$5,MATCH($B$289,'Prem Earn'!$A$6:$A$12,0),MATCH($A294,'Prem Earn'!$B$5:$J$5,0)),0)</f>
        <v>0</v>
      </c>
      <c r="H294" s="116">
        <f ca="1">IFERROR('Program Qtrly'!J$335*OFFSET('Prem Earn'!$A$5,MATCH($B$289,'Prem Earn'!$A$6:$A$12,0),MATCH($A294,'Prem Earn'!$B$5:$J$5,0)),0)</f>
        <v>0</v>
      </c>
      <c r="I294" s="116">
        <f ca="1">IFERROR('Program Qtrly'!K$335*OFFSET('Prem Earn'!$A$5,MATCH($B$289,'Prem Earn'!$A$6:$A$12,0),MATCH($A294,'Prem Earn'!$B$5:$J$5,0)),0)</f>
        <v>0</v>
      </c>
      <c r="J294" s="116">
        <f ca="1">IFERROR('Program Qtrly'!L$335*OFFSET('Prem Earn'!$A$5,MATCH($B$289,'Prem Earn'!$A$6:$A$12,0),MATCH($A294,'Prem Earn'!$B$5:$J$5,0)),0)</f>
        <v>0</v>
      </c>
      <c r="K294" s="116">
        <f ca="1">IFERROR('Program Qtrly'!M$335*OFFSET('Prem Earn'!$A$5,MATCH($B$289,'Prem Earn'!$A$6:$A$12,0),MATCH($A294,'Prem Earn'!$B$5:$J$5,0)),0)</f>
        <v>0</v>
      </c>
      <c r="L294" s="116">
        <f ca="1">IFERROR('Program Qtrly'!N$335*OFFSET('Prem Earn'!$A$5,MATCH($B$289,'Prem Earn'!$A$6:$A$12,0),MATCH($A294,'Prem Earn'!$B$5:$J$5,0)),0)</f>
        <v>0</v>
      </c>
      <c r="M294" s="116">
        <f ca="1">IFERROR('Program Qtrly'!O$335*OFFSET('Prem Earn'!$A$5,MATCH($B$289,'Prem Earn'!$A$6:$A$12,0),MATCH($A294,'Prem Earn'!$B$5:$J$5,0)),0)</f>
        <v>0</v>
      </c>
      <c r="N294" s="116">
        <f ca="1">IFERROR('Program Qtrly'!P$335*OFFSET('Prem Earn'!$A$5,MATCH($B$289,'Prem Earn'!$A$6:$A$12,0),MATCH($A294,'Prem Earn'!$B$5:$J$5,0)),0)</f>
        <v>0</v>
      </c>
      <c r="O294" s="116">
        <f ca="1">IFERROR('Program Qtrly'!Q$335*OFFSET('Prem Earn'!$A$5,MATCH($B$289,'Prem Earn'!$A$6:$A$12,0),MATCH($A294,'Prem Earn'!$B$5:$J$5,0)),0)</f>
        <v>0</v>
      </c>
      <c r="P294" s="116">
        <f ca="1">IFERROR('Program Qtrly'!R$335*OFFSET('Prem Earn'!$A$5,MATCH($B$289,'Prem Earn'!$A$6:$A$12,0),MATCH($A294,'Prem Earn'!$B$5:$J$5,0)),0)</f>
        <v>0</v>
      </c>
      <c r="Q294" s="116">
        <f ca="1">IFERROR('Program Qtrly'!S$335*OFFSET('Prem Earn'!$A$5,MATCH($B$289,'Prem Earn'!$A$6:$A$12,0),MATCH($A294,'Prem Earn'!$B$5:$J$5,0)),0)</f>
        <v>0</v>
      </c>
      <c r="R294" s="116">
        <f ca="1">IFERROR('Program Qtrly'!T$335*OFFSET('Prem Earn'!$A$5,MATCH($B$289,'Prem Earn'!$A$6:$A$12,0),MATCH($A294,'Prem Earn'!$B$5:$J$5,0)),0)</f>
        <v>0</v>
      </c>
      <c r="S294" s="116">
        <f ca="1">IFERROR('Program Qtrly'!U$335*OFFSET('Prem Earn'!$A$5,MATCH($B$289,'Prem Earn'!$A$6:$A$12,0),MATCH($A294,'Prem Earn'!$B$5:$J$5,0)),0)</f>
        <v>0</v>
      </c>
      <c r="T294" s="116">
        <f ca="1">IFERROR('Program Qtrly'!V$335*OFFSET('Prem Earn'!$A$5,MATCH($B$289,'Prem Earn'!$A$6:$A$12,0),MATCH($A294,'Prem Earn'!$B$5:$J$5,0)),0)</f>
        <v>0</v>
      </c>
      <c r="U294" s="116">
        <f ca="1">IFERROR('Program Qtrly'!W$335*OFFSET('Prem Earn'!$A$5,MATCH($B$289,'Prem Earn'!$A$6:$A$12,0),MATCH($A294,'Prem Earn'!$B$5:$J$5,0)),0)</f>
        <v>0</v>
      </c>
      <c r="W294" s="63">
        <f t="shared" si="241"/>
        <v>12</v>
      </c>
      <c r="X294" s="116">
        <f ca="1">IFERROR('Program Qtrly'!D$327*OFFSET('Prem Earn'!$A$5,MATCH($B$289,'Prem Earn'!$A$6:$A$12,0),MATCH($A294,'Prem Earn'!$B$5:$J$5,0)),0)</f>
        <v>0</v>
      </c>
      <c r="Y294" s="116">
        <f ca="1">IFERROR('Program Qtrly'!E$327*OFFSET('Prem Earn'!$A$5,MATCH($B$289,'Prem Earn'!$A$6:$A$12,0),MATCH($A294,'Prem Earn'!$B$5:$J$5,0)),0)</f>
        <v>0</v>
      </c>
      <c r="Z294" s="116">
        <f ca="1">IFERROR('Program Qtrly'!F$327*OFFSET('Prem Earn'!$A$5,MATCH($B$289,'Prem Earn'!$A$6:$A$12,0),MATCH($A294,'Prem Earn'!$B$5:$J$5,0)),0)</f>
        <v>0</v>
      </c>
      <c r="AA294" s="116">
        <f ca="1">IFERROR('Program Qtrly'!G$327*OFFSET('Prem Earn'!$A$5,MATCH($B$289,'Prem Earn'!$A$6:$A$12,0),MATCH($A294,'Prem Earn'!$B$5:$J$5,0)),0)</f>
        <v>0</v>
      </c>
      <c r="AB294" s="116">
        <f ca="1">IFERROR('Program Qtrly'!H$327*OFFSET('Prem Earn'!$A$5,MATCH($B$289,'Prem Earn'!$A$6:$A$12,0),MATCH($A294,'Prem Earn'!$B$5:$J$5,0)),0)</f>
        <v>0</v>
      </c>
      <c r="AC294" s="116">
        <f ca="1">IFERROR('Program Qtrly'!I$327*OFFSET('Prem Earn'!$A$5,MATCH($B$289,'Prem Earn'!$A$6:$A$12,0),MATCH($A294,'Prem Earn'!$B$5:$J$5,0)),0)</f>
        <v>0</v>
      </c>
      <c r="AD294" s="116">
        <f ca="1">IFERROR('Program Qtrly'!J$327*OFFSET('Prem Earn'!$A$5,MATCH($B$289,'Prem Earn'!$A$6:$A$12,0),MATCH($A294,'Prem Earn'!$B$5:$J$5,0)),0)</f>
        <v>0</v>
      </c>
      <c r="AE294" s="116">
        <f ca="1">IFERROR('Program Qtrly'!K$327*OFFSET('Prem Earn'!$A$5,MATCH($B$289,'Prem Earn'!$A$6:$A$12,0),MATCH($A294,'Prem Earn'!$B$5:$J$5,0)),0)</f>
        <v>0</v>
      </c>
      <c r="AF294" s="116">
        <f ca="1">IFERROR('Program Qtrly'!L$327*OFFSET('Prem Earn'!$A$5,MATCH($B$289,'Prem Earn'!$A$6:$A$12,0),MATCH($A294,'Prem Earn'!$B$5:$J$5,0)),0)</f>
        <v>0</v>
      </c>
      <c r="AG294" s="116">
        <f ca="1">IFERROR('Program Qtrly'!M$327*OFFSET('Prem Earn'!$A$5,MATCH($B$289,'Prem Earn'!$A$6:$A$12,0),MATCH($A294,'Prem Earn'!$B$5:$J$5,0)),0)</f>
        <v>0</v>
      </c>
      <c r="AH294" s="116">
        <f ca="1">IFERROR('Program Qtrly'!N$327*OFFSET('Prem Earn'!$A$5,MATCH($B$289,'Prem Earn'!$A$6:$A$12,0),MATCH($A294,'Prem Earn'!$B$5:$J$5,0)),0)</f>
        <v>0</v>
      </c>
      <c r="AI294" s="116">
        <f ca="1">IFERROR('Program Qtrly'!O$327*OFFSET('Prem Earn'!$A$5,MATCH($B$289,'Prem Earn'!$A$6:$A$12,0),MATCH($A294,'Prem Earn'!$B$5:$J$5,0)),0)</f>
        <v>0</v>
      </c>
      <c r="AJ294" s="116">
        <f ca="1">IFERROR('Program Qtrly'!P$327*OFFSET('Prem Earn'!$A$5,MATCH($B$289,'Prem Earn'!$A$6:$A$12,0),MATCH($A294,'Prem Earn'!$B$5:$J$5,0)),0)</f>
        <v>0</v>
      </c>
      <c r="AK294" s="116">
        <f ca="1">IFERROR('Program Qtrly'!Q$327*OFFSET('Prem Earn'!$A$5,MATCH($B$289,'Prem Earn'!$A$6:$A$12,0),MATCH($A294,'Prem Earn'!$B$5:$J$5,0)),0)</f>
        <v>0</v>
      </c>
      <c r="AL294" s="116">
        <f ca="1">IFERROR('Program Qtrly'!R$327*OFFSET('Prem Earn'!$A$5,MATCH($B$289,'Prem Earn'!$A$6:$A$12,0),MATCH($A294,'Prem Earn'!$B$5:$J$5,0)),0)</f>
        <v>0</v>
      </c>
      <c r="AM294" s="116">
        <f ca="1">IFERROR('Program Qtrly'!S$327*OFFSET('Prem Earn'!$A$5,MATCH($B$289,'Prem Earn'!$A$6:$A$12,0),MATCH($A294,'Prem Earn'!$B$5:$J$5,0)),0)</f>
        <v>0</v>
      </c>
      <c r="AN294" s="116">
        <f ca="1">IFERROR('Program Qtrly'!T$327*OFFSET('Prem Earn'!$A$5,MATCH($B$289,'Prem Earn'!$A$6:$A$12,0),MATCH($A294,'Prem Earn'!$B$5:$J$5,0)),0)</f>
        <v>0</v>
      </c>
      <c r="AO294" s="116">
        <f ca="1">IFERROR('Program Qtrly'!U$327*OFFSET('Prem Earn'!$A$5,MATCH($B$289,'Prem Earn'!$A$6:$A$12,0),MATCH($A294,'Prem Earn'!$B$5:$J$5,0)),0)</f>
        <v>0</v>
      </c>
      <c r="AP294" s="116">
        <f ca="1">IFERROR('Program Qtrly'!V$327*OFFSET('Prem Earn'!$A$5,MATCH($B$289,'Prem Earn'!$A$6:$A$12,0),MATCH($A294,'Prem Earn'!$B$5:$J$5,0)),0)</f>
        <v>0</v>
      </c>
      <c r="AQ294" s="116">
        <f ca="1">IFERROR('Program Qtrly'!W$327*OFFSET('Prem Earn'!$A$5,MATCH($B$289,'Prem Earn'!$A$6:$A$12,0),MATCH($A294,'Prem Earn'!$B$5:$J$5,0)),0)</f>
        <v>0</v>
      </c>
    </row>
    <row r="295" spans="1:43" ht="15" customHeight="1" x14ac:dyDescent="0.45">
      <c r="A295" s="63">
        <f t="shared" si="240"/>
        <v>15</v>
      </c>
      <c r="B295" s="116">
        <f ca="1">IFERROR('Program Qtrly'!D$335*OFFSET('Prem Earn'!$A$5,MATCH($B$289,'Prem Earn'!$A$6:$A$12,0),MATCH($A295,'Prem Earn'!$B$5:$J$5,0)),0)</f>
        <v>0</v>
      </c>
      <c r="C295" s="116">
        <f ca="1">IFERROR('Program Qtrly'!E$335*OFFSET('Prem Earn'!$A$5,MATCH($B$289,'Prem Earn'!$A$6:$A$12,0),MATCH($A295,'Prem Earn'!$B$5:$J$5,0)),0)</f>
        <v>0</v>
      </c>
      <c r="D295" s="116">
        <f ca="1">IFERROR('Program Qtrly'!F$335*OFFSET('Prem Earn'!$A$5,MATCH($B$289,'Prem Earn'!$A$6:$A$12,0),MATCH($A295,'Prem Earn'!$B$5:$J$5,0)),0)</f>
        <v>0</v>
      </c>
      <c r="E295" s="116">
        <f ca="1">IFERROR('Program Qtrly'!G$335*OFFSET('Prem Earn'!$A$5,MATCH($B$289,'Prem Earn'!$A$6:$A$12,0),MATCH($A295,'Prem Earn'!$B$5:$J$5,0)),0)</f>
        <v>0</v>
      </c>
      <c r="F295" s="116">
        <f ca="1">IFERROR('Program Qtrly'!H$335*OFFSET('Prem Earn'!$A$5,MATCH($B$289,'Prem Earn'!$A$6:$A$12,0),MATCH($A295,'Prem Earn'!$B$5:$J$5,0)),0)</f>
        <v>0</v>
      </c>
      <c r="G295" s="116">
        <f ca="1">IFERROR('Program Qtrly'!I$335*OFFSET('Prem Earn'!$A$5,MATCH($B$289,'Prem Earn'!$A$6:$A$12,0),MATCH($A295,'Prem Earn'!$B$5:$J$5,0)),0)</f>
        <v>0</v>
      </c>
      <c r="H295" s="116">
        <f ca="1">IFERROR('Program Qtrly'!J$335*OFFSET('Prem Earn'!$A$5,MATCH($B$289,'Prem Earn'!$A$6:$A$12,0),MATCH($A295,'Prem Earn'!$B$5:$J$5,0)),0)</f>
        <v>0</v>
      </c>
      <c r="I295" s="116">
        <f ca="1">IFERROR('Program Qtrly'!K$335*OFFSET('Prem Earn'!$A$5,MATCH($B$289,'Prem Earn'!$A$6:$A$12,0),MATCH($A295,'Prem Earn'!$B$5:$J$5,0)),0)</f>
        <v>0</v>
      </c>
      <c r="J295" s="116">
        <f ca="1">IFERROR('Program Qtrly'!L$335*OFFSET('Prem Earn'!$A$5,MATCH($B$289,'Prem Earn'!$A$6:$A$12,0),MATCH($A295,'Prem Earn'!$B$5:$J$5,0)),0)</f>
        <v>0</v>
      </c>
      <c r="K295" s="116">
        <f ca="1">IFERROR('Program Qtrly'!M$335*OFFSET('Prem Earn'!$A$5,MATCH($B$289,'Prem Earn'!$A$6:$A$12,0),MATCH($A295,'Prem Earn'!$B$5:$J$5,0)),0)</f>
        <v>0</v>
      </c>
      <c r="L295" s="116">
        <f ca="1">IFERROR('Program Qtrly'!N$335*OFFSET('Prem Earn'!$A$5,MATCH($B$289,'Prem Earn'!$A$6:$A$12,0),MATCH($A295,'Prem Earn'!$B$5:$J$5,0)),0)</f>
        <v>0</v>
      </c>
      <c r="M295" s="116">
        <f ca="1">IFERROR('Program Qtrly'!O$335*OFFSET('Prem Earn'!$A$5,MATCH($B$289,'Prem Earn'!$A$6:$A$12,0),MATCH($A295,'Prem Earn'!$B$5:$J$5,0)),0)</f>
        <v>0</v>
      </c>
      <c r="N295" s="116">
        <f ca="1">IFERROR('Program Qtrly'!P$335*OFFSET('Prem Earn'!$A$5,MATCH($B$289,'Prem Earn'!$A$6:$A$12,0),MATCH($A295,'Prem Earn'!$B$5:$J$5,0)),0)</f>
        <v>0</v>
      </c>
      <c r="O295" s="116">
        <f ca="1">IFERROR('Program Qtrly'!Q$335*OFFSET('Prem Earn'!$A$5,MATCH($B$289,'Prem Earn'!$A$6:$A$12,0),MATCH($A295,'Prem Earn'!$B$5:$J$5,0)),0)</f>
        <v>0</v>
      </c>
      <c r="P295" s="116">
        <f ca="1">IFERROR('Program Qtrly'!R$335*OFFSET('Prem Earn'!$A$5,MATCH($B$289,'Prem Earn'!$A$6:$A$12,0),MATCH($A295,'Prem Earn'!$B$5:$J$5,0)),0)</f>
        <v>0</v>
      </c>
      <c r="Q295" s="116">
        <f ca="1">IFERROR('Program Qtrly'!S$335*OFFSET('Prem Earn'!$A$5,MATCH($B$289,'Prem Earn'!$A$6:$A$12,0),MATCH($A295,'Prem Earn'!$B$5:$J$5,0)),0)</f>
        <v>0</v>
      </c>
      <c r="R295" s="116">
        <f ca="1">IFERROR('Program Qtrly'!T$335*OFFSET('Prem Earn'!$A$5,MATCH($B$289,'Prem Earn'!$A$6:$A$12,0),MATCH($A295,'Prem Earn'!$B$5:$J$5,0)),0)</f>
        <v>0</v>
      </c>
      <c r="S295" s="116">
        <f ca="1">IFERROR('Program Qtrly'!U$335*OFFSET('Prem Earn'!$A$5,MATCH($B$289,'Prem Earn'!$A$6:$A$12,0),MATCH($A295,'Prem Earn'!$B$5:$J$5,0)),0)</f>
        <v>0</v>
      </c>
      <c r="T295" s="116">
        <f ca="1">IFERROR('Program Qtrly'!V$335*OFFSET('Prem Earn'!$A$5,MATCH($B$289,'Prem Earn'!$A$6:$A$12,0),MATCH($A295,'Prem Earn'!$B$5:$J$5,0)),0)</f>
        <v>0</v>
      </c>
      <c r="U295" s="116">
        <f ca="1">IFERROR('Program Qtrly'!W$335*OFFSET('Prem Earn'!$A$5,MATCH($B$289,'Prem Earn'!$A$6:$A$12,0),MATCH($A295,'Prem Earn'!$B$5:$J$5,0)),0)</f>
        <v>0</v>
      </c>
      <c r="W295" s="63">
        <f t="shared" si="241"/>
        <v>15</v>
      </c>
      <c r="X295" s="116">
        <f ca="1">IFERROR('Program Qtrly'!D$327*OFFSET('Prem Earn'!$A$5,MATCH($B$289,'Prem Earn'!$A$6:$A$12,0),MATCH($A295,'Prem Earn'!$B$5:$J$5,0)),0)</f>
        <v>0</v>
      </c>
      <c r="Y295" s="116">
        <f ca="1">IFERROR('Program Qtrly'!E$327*OFFSET('Prem Earn'!$A$5,MATCH($B$289,'Prem Earn'!$A$6:$A$12,0),MATCH($A295,'Prem Earn'!$B$5:$J$5,0)),0)</f>
        <v>0</v>
      </c>
      <c r="Z295" s="116">
        <f ca="1">IFERROR('Program Qtrly'!F$327*OFFSET('Prem Earn'!$A$5,MATCH($B$289,'Prem Earn'!$A$6:$A$12,0),MATCH($A295,'Prem Earn'!$B$5:$J$5,0)),0)</f>
        <v>0</v>
      </c>
      <c r="AA295" s="116">
        <f ca="1">IFERROR('Program Qtrly'!G$327*OFFSET('Prem Earn'!$A$5,MATCH($B$289,'Prem Earn'!$A$6:$A$12,0),MATCH($A295,'Prem Earn'!$B$5:$J$5,0)),0)</f>
        <v>0</v>
      </c>
      <c r="AB295" s="116">
        <f ca="1">IFERROR('Program Qtrly'!H$327*OFFSET('Prem Earn'!$A$5,MATCH($B$289,'Prem Earn'!$A$6:$A$12,0),MATCH($A295,'Prem Earn'!$B$5:$J$5,0)),0)</f>
        <v>0</v>
      </c>
      <c r="AC295" s="116">
        <f ca="1">IFERROR('Program Qtrly'!I$327*OFFSET('Prem Earn'!$A$5,MATCH($B$289,'Prem Earn'!$A$6:$A$12,0),MATCH($A295,'Prem Earn'!$B$5:$J$5,0)),0)</f>
        <v>0</v>
      </c>
      <c r="AD295" s="116">
        <f ca="1">IFERROR('Program Qtrly'!J$327*OFFSET('Prem Earn'!$A$5,MATCH($B$289,'Prem Earn'!$A$6:$A$12,0),MATCH($A295,'Prem Earn'!$B$5:$J$5,0)),0)</f>
        <v>0</v>
      </c>
      <c r="AE295" s="116">
        <f ca="1">IFERROR('Program Qtrly'!K$327*OFFSET('Prem Earn'!$A$5,MATCH($B$289,'Prem Earn'!$A$6:$A$12,0),MATCH($A295,'Prem Earn'!$B$5:$J$5,0)),0)</f>
        <v>0</v>
      </c>
      <c r="AF295" s="116">
        <f ca="1">IFERROR('Program Qtrly'!L$327*OFFSET('Prem Earn'!$A$5,MATCH($B$289,'Prem Earn'!$A$6:$A$12,0),MATCH($A295,'Prem Earn'!$B$5:$J$5,0)),0)</f>
        <v>0</v>
      </c>
      <c r="AG295" s="116">
        <f ca="1">IFERROR('Program Qtrly'!M$327*OFFSET('Prem Earn'!$A$5,MATCH($B$289,'Prem Earn'!$A$6:$A$12,0),MATCH($A295,'Prem Earn'!$B$5:$J$5,0)),0)</f>
        <v>0</v>
      </c>
      <c r="AH295" s="116">
        <f ca="1">IFERROR('Program Qtrly'!N$327*OFFSET('Prem Earn'!$A$5,MATCH($B$289,'Prem Earn'!$A$6:$A$12,0),MATCH($A295,'Prem Earn'!$B$5:$J$5,0)),0)</f>
        <v>0</v>
      </c>
      <c r="AI295" s="116">
        <f ca="1">IFERROR('Program Qtrly'!O$327*OFFSET('Prem Earn'!$A$5,MATCH($B$289,'Prem Earn'!$A$6:$A$12,0),MATCH($A295,'Prem Earn'!$B$5:$J$5,0)),0)</f>
        <v>0</v>
      </c>
      <c r="AJ295" s="116">
        <f ca="1">IFERROR('Program Qtrly'!P$327*OFFSET('Prem Earn'!$A$5,MATCH($B$289,'Prem Earn'!$A$6:$A$12,0),MATCH($A295,'Prem Earn'!$B$5:$J$5,0)),0)</f>
        <v>0</v>
      </c>
      <c r="AK295" s="116">
        <f ca="1">IFERROR('Program Qtrly'!Q$327*OFFSET('Prem Earn'!$A$5,MATCH($B$289,'Prem Earn'!$A$6:$A$12,0),MATCH($A295,'Prem Earn'!$B$5:$J$5,0)),0)</f>
        <v>0</v>
      </c>
      <c r="AL295" s="116">
        <f ca="1">IFERROR('Program Qtrly'!R$327*OFFSET('Prem Earn'!$A$5,MATCH($B$289,'Prem Earn'!$A$6:$A$12,0),MATCH($A295,'Prem Earn'!$B$5:$J$5,0)),0)</f>
        <v>0</v>
      </c>
      <c r="AM295" s="116">
        <f ca="1">IFERROR('Program Qtrly'!S$327*OFFSET('Prem Earn'!$A$5,MATCH($B$289,'Prem Earn'!$A$6:$A$12,0),MATCH($A295,'Prem Earn'!$B$5:$J$5,0)),0)</f>
        <v>0</v>
      </c>
      <c r="AN295" s="116">
        <f ca="1">IFERROR('Program Qtrly'!T$327*OFFSET('Prem Earn'!$A$5,MATCH($B$289,'Prem Earn'!$A$6:$A$12,0),MATCH($A295,'Prem Earn'!$B$5:$J$5,0)),0)</f>
        <v>0</v>
      </c>
      <c r="AO295" s="116">
        <f ca="1">IFERROR('Program Qtrly'!U$327*OFFSET('Prem Earn'!$A$5,MATCH($B$289,'Prem Earn'!$A$6:$A$12,0),MATCH($A295,'Prem Earn'!$B$5:$J$5,0)),0)</f>
        <v>0</v>
      </c>
      <c r="AP295" s="116">
        <f ca="1">IFERROR('Program Qtrly'!V$327*OFFSET('Prem Earn'!$A$5,MATCH($B$289,'Prem Earn'!$A$6:$A$12,0),MATCH($A295,'Prem Earn'!$B$5:$J$5,0)),0)</f>
        <v>0</v>
      </c>
      <c r="AQ295" s="116">
        <f ca="1">IFERROR('Program Qtrly'!W$327*OFFSET('Prem Earn'!$A$5,MATCH($B$289,'Prem Earn'!$A$6:$A$12,0),MATCH($A295,'Prem Earn'!$B$5:$J$5,0)),0)</f>
        <v>0</v>
      </c>
    </row>
    <row r="296" spans="1:43" ht="15" customHeight="1" x14ac:dyDescent="0.45">
      <c r="A296" s="63">
        <f t="shared" si="240"/>
        <v>18</v>
      </c>
      <c r="B296" s="116">
        <f ca="1">IFERROR('Program Qtrly'!D$335*OFFSET('Prem Earn'!$A$5,MATCH($B$289,'Prem Earn'!$A$6:$A$12,0),MATCH($A296,'Prem Earn'!$B$5:$J$5,0)),0)</f>
        <v>0</v>
      </c>
      <c r="C296" s="116">
        <f ca="1">IFERROR('Program Qtrly'!E$335*OFFSET('Prem Earn'!$A$5,MATCH($B$289,'Prem Earn'!$A$6:$A$12,0),MATCH($A296,'Prem Earn'!$B$5:$J$5,0)),0)</f>
        <v>0</v>
      </c>
      <c r="D296" s="116">
        <f ca="1">IFERROR('Program Qtrly'!F$335*OFFSET('Prem Earn'!$A$5,MATCH($B$289,'Prem Earn'!$A$6:$A$12,0),MATCH($A296,'Prem Earn'!$B$5:$J$5,0)),0)</f>
        <v>0</v>
      </c>
      <c r="E296" s="116">
        <f ca="1">IFERROR('Program Qtrly'!G$335*OFFSET('Prem Earn'!$A$5,MATCH($B$289,'Prem Earn'!$A$6:$A$12,0),MATCH($A296,'Prem Earn'!$B$5:$J$5,0)),0)</f>
        <v>0</v>
      </c>
      <c r="F296" s="116">
        <f ca="1">IFERROR('Program Qtrly'!H$335*OFFSET('Prem Earn'!$A$5,MATCH($B$289,'Prem Earn'!$A$6:$A$12,0),MATCH($A296,'Prem Earn'!$B$5:$J$5,0)),0)</f>
        <v>0</v>
      </c>
      <c r="G296" s="116">
        <f ca="1">IFERROR('Program Qtrly'!I$335*OFFSET('Prem Earn'!$A$5,MATCH($B$289,'Prem Earn'!$A$6:$A$12,0),MATCH($A296,'Prem Earn'!$B$5:$J$5,0)),0)</f>
        <v>0</v>
      </c>
      <c r="H296" s="116">
        <f ca="1">IFERROR('Program Qtrly'!J$335*OFFSET('Prem Earn'!$A$5,MATCH($B$289,'Prem Earn'!$A$6:$A$12,0),MATCH($A296,'Prem Earn'!$B$5:$J$5,0)),0)</f>
        <v>0</v>
      </c>
      <c r="I296" s="116">
        <f ca="1">IFERROR('Program Qtrly'!K$335*OFFSET('Prem Earn'!$A$5,MATCH($B$289,'Prem Earn'!$A$6:$A$12,0),MATCH($A296,'Prem Earn'!$B$5:$J$5,0)),0)</f>
        <v>0</v>
      </c>
      <c r="J296" s="116">
        <f ca="1">IFERROR('Program Qtrly'!L$335*OFFSET('Prem Earn'!$A$5,MATCH($B$289,'Prem Earn'!$A$6:$A$12,0),MATCH($A296,'Prem Earn'!$B$5:$J$5,0)),0)</f>
        <v>0</v>
      </c>
      <c r="K296" s="116">
        <f ca="1">IFERROR('Program Qtrly'!M$335*OFFSET('Prem Earn'!$A$5,MATCH($B$289,'Prem Earn'!$A$6:$A$12,0),MATCH($A296,'Prem Earn'!$B$5:$J$5,0)),0)</f>
        <v>0</v>
      </c>
      <c r="L296" s="116">
        <f ca="1">IFERROR('Program Qtrly'!N$335*OFFSET('Prem Earn'!$A$5,MATCH($B$289,'Prem Earn'!$A$6:$A$12,0),MATCH($A296,'Prem Earn'!$B$5:$J$5,0)),0)</f>
        <v>0</v>
      </c>
      <c r="M296" s="116">
        <f ca="1">IFERROR('Program Qtrly'!O$335*OFFSET('Prem Earn'!$A$5,MATCH($B$289,'Prem Earn'!$A$6:$A$12,0),MATCH($A296,'Prem Earn'!$B$5:$J$5,0)),0)</f>
        <v>0</v>
      </c>
      <c r="N296" s="116">
        <f ca="1">IFERROR('Program Qtrly'!P$335*OFFSET('Prem Earn'!$A$5,MATCH($B$289,'Prem Earn'!$A$6:$A$12,0),MATCH($A296,'Prem Earn'!$B$5:$J$5,0)),0)</f>
        <v>0</v>
      </c>
      <c r="O296" s="116">
        <f ca="1">IFERROR('Program Qtrly'!Q$335*OFFSET('Prem Earn'!$A$5,MATCH($B$289,'Prem Earn'!$A$6:$A$12,0),MATCH($A296,'Prem Earn'!$B$5:$J$5,0)),0)</f>
        <v>0</v>
      </c>
      <c r="P296" s="116">
        <f ca="1">IFERROR('Program Qtrly'!R$335*OFFSET('Prem Earn'!$A$5,MATCH($B$289,'Prem Earn'!$A$6:$A$12,0),MATCH($A296,'Prem Earn'!$B$5:$J$5,0)),0)</f>
        <v>0</v>
      </c>
      <c r="Q296" s="116">
        <f ca="1">IFERROR('Program Qtrly'!S$335*OFFSET('Prem Earn'!$A$5,MATCH($B$289,'Prem Earn'!$A$6:$A$12,0),MATCH($A296,'Prem Earn'!$B$5:$J$5,0)),0)</f>
        <v>0</v>
      </c>
      <c r="R296" s="116">
        <f ca="1">IFERROR('Program Qtrly'!T$335*OFFSET('Prem Earn'!$A$5,MATCH($B$289,'Prem Earn'!$A$6:$A$12,0),MATCH($A296,'Prem Earn'!$B$5:$J$5,0)),0)</f>
        <v>0</v>
      </c>
      <c r="S296" s="116">
        <f ca="1">IFERROR('Program Qtrly'!U$335*OFFSET('Prem Earn'!$A$5,MATCH($B$289,'Prem Earn'!$A$6:$A$12,0),MATCH($A296,'Prem Earn'!$B$5:$J$5,0)),0)</f>
        <v>0</v>
      </c>
      <c r="T296" s="116">
        <f ca="1">IFERROR('Program Qtrly'!V$335*OFFSET('Prem Earn'!$A$5,MATCH($B$289,'Prem Earn'!$A$6:$A$12,0),MATCH($A296,'Prem Earn'!$B$5:$J$5,0)),0)</f>
        <v>0</v>
      </c>
      <c r="U296" s="116">
        <f ca="1">IFERROR('Program Qtrly'!W$335*OFFSET('Prem Earn'!$A$5,MATCH($B$289,'Prem Earn'!$A$6:$A$12,0),MATCH($A296,'Prem Earn'!$B$5:$J$5,0)),0)</f>
        <v>0</v>
      </c>
      <c r="W296" s="63">
        <f t="shared" si="241"/>
        <v>18</v>
      </c>
      <c r="X296" s="116">
        <f ca="1">IFERROR('Program Qtrly'!D$327*OFFSET('Prem Earn'!$A$5,MATCH($B$289,'Prem Earn'!$A$6:$A$12,0),MATCH($A296,'Prem Earn'!$B$5:$J$5,0)),0)</f>
        <v>0</v>
      </c>
      <c r="Y296" s="116">
        <f ca="1">IFERROR('Program Qtrly'!E$327*OFFSET('Prem Earn'!$A$5,MATCH($B$289,'Prem Earn'!$A$6:$A$12,0),MATCH($A296,'Prem Earn'!$B$5:$J$5,0)),0)</f>
        <v>0</v>
      </c>
      <c r="Z296" s="116">
        <f ca="1">IFERROR('Program Qtrly'!F$327*OFFSET('Prem Earn'!$A$5,MATCH($B$289,'Prem Earn'!$A$6:$A$12,0),MATCH($A296,'Prem Earn'!$B$5:$J$5,0)),0)</f>
        <v>0</v>
      </c>
      <c r="AA296" s="116">
        <f ca="1">IFERROR('Program Qtrly'!G$327*OFFSET('Prem Earn'!$A$5,MATCH($B$289,'Prem Earn'!$A$6:$A$12,0),MATCH($A296,'Prem Earn'!$B$5:$J$5,0)),0)</f>
        <v>0</v>
      </c>
      <c r="AB296" s="116">
        <f ca="1">IFERROR('Program Qtrly'!H$327*OFFSET('Prem Earn'!$A$5,MATCH($B$289,'Prem Earn'!$A$6:$A$12,0),MATCH($A296,'Prem Earn'!$B$5:$J$5,0)),0)</f>
        <v>0</v>
      </c>
      <c r="AC296" s="116">
        <f ca="1">IFERROR('Program Qtrly'!I$327*OFFSET('Prem Earn'!$A$5,MATCH($B$289,'Prem Earn'!$A$6:$A$12,0),MATCH($A296,'Prem Earn'!$B$5:$J$5,0)),0)</f>
        <v>0</v>
      </c>
      <c r="AD296" s="116">
        <f ca="1">IFERROR('Program Qtrly'!J$327*OFFSET('Prem Earn'!$A$5,MATCH($B$289,'Prem Earn'!$A$6:$A$12,0),MATCH($A296,'Prem Earn'!$B$5:$J$5,0)),0)</f>
        <v>0</v>
      </c>
      <c r="AE296" s="116">
        <f ca="1">IFERROR('Program Qtrly'!K$327*OFFSET('Prem Earn'!$A$5,MATCH($B$289,'Prem Earn'!$A$6:$A$12,0),MATCH($A296,'Prem Earn'!$B$5:$J$5,0)),0)</f>
        <v>0</v>
      </c>
      <c r="AF296" s="116">
        <f ca="1">IFERROR('Program Qtrly'!L$327*OFFSET('Prem Earn'!$A$5,MATCH($B$289,'Prem Earn'!$A$6:$A$12,0),MATCH($A296,'Prem Earn'!$B$5:$J$5,0)),0)</f>
        <v>0</v>
      </c>
      <c r="AG296" s="116">
        <f ca="1">IFERROR('Program Qtrly'!M$327*OFFSET('Prem Earn'!$A$5,MATCH($B$289,'Prem Earn'!$A$6:$A$12,0),MATCH($A296,'Prem Earn'!$B$5:$J$5,0)),0)</f>
        <v>0</v>
      </c>
      <c r="AH296" s="116">
        <f ca="1">IFERROR('Program Qtrly'!N$327*OFFSET('Prem Earn'!$A$5,MATCH($B$289,'Prem Earn'!$A$6:$A$12,0),MATCH($A296,'Prem Earn'!$B$5:$J$5,0)),0)</f>
        <v>0</v>
      </c>
      <c r="AI296" s="116">
        <f ca="1">IFERROR('Program Qtrly'!O$327*OFFSET('Prem Earn'!$A$5,MATCH($B$289,'Prem Earn'!$A$6:$A$12,0),MATCH($A296,'Prem Earn'!$B$5:$J$5,0)),0)</f>
        <v>0</v>
      </c>
      <c r="AJ296" s="116">
        <f ca="1">IFERROR('Program Qtrly'!P$327*OFFSET('Prem Earn'!$A$5,MATCH($B$289,'Prem Earn'!$A$6:$A$12,0),MATCH($A296,'Prem Earn'!$B$5:$J$5,0)),0)</f>
        <v>0</v>
      </c>
      <c r="AK296" s="116">
        <f ca="1">IFERROR('Program Qtrly'!Q$327*OFFSET('Prem Earn'!$A$5,MATCH($B$289,'Prem Earn'!$A$6:$A$12,0),MATCH($A296,'Prem Earn'!$B$5:$J$5,0)),0)</f>
        <v>0</v>
      </c>
      <c r="AL296" s="116">
        <f ca="1">IFERROR('Program Qtrly'!R$327*OFFSET('Prem Earn'!$A$5,MATCH($B$289,'Prem Earn'!$A$6:$A$12,0),MATCH($A296,'Prem Earn'!$B$5:$J$5,0)),0)</f>
        <v>0</v>
      </c>
      <c r="AM296" s="116">
        <f ca="1">IFERROR('Program Qtrly'!S$327*OFFSET('Prem Earn'!$A$5,MATCH($B$289,'Prem Earn'!$A$6:$A$12,0),MATCH($A296,'Prem Earn'!$B$5:$J$5,0)),0)</f>
        <v>0</v>
      </c>
      <c r="AN296" s="116">
        <f ca="1">IFERROR('Program Qtrly'!T$327*OFFSET('Prem Earn'!$A$5,MATCH($B$289,'Prem Earn'!$A$6:$A$12,0),MATCH($A296,'Prem Earn'!$B$5:$J$5,0)),0)</f>
        <v>0</v>
      </c>
      <c r="AO296" s="116">
        <f ca="1">IFERROR('Program Qtrly'!U$327*OFFSET('Prem Earn'!$A$5,MATCH($B$289,'Prem Earn'!$A$6:$A$12,0),MATCH($A296,'Prem Earn'!$B$5:$J$5,0)),0)</f>
        <v>0</v>
      </c>
      <c r="AP296" s="116">
        <f ca="1">IFERROR('Program Qtrly'!V$327*OFFSET('Prem Earn'!$A$5,MATCH($B$289,'Prem Earn'!$A$6:$A$12,0),MATCH($A296,'Prem Earn'!$B$5:$J$5,0)),0)</f>
        <v>0</v>
      </c>
      <c r="AQ296" s="116">
        <f ca="1">IFERROR('Program Qtrly'!W$327*OFFSET('Prem Earn'!$A$5,MATCH($B$289,'Prem Earn'!$A$6:$A$12,0),MATCH($A296,'Prem Earn'!$B$5:$J$5,0)),0)</f>
        <v>0</v>
      </c>
    </row>
    <row r="297" spans="1:43" ht="15" customHeight="1" x14ac:dyDescent="0.45">
      <c r="A297" s="63">
        <f t="shared" si="240"/>
        <v>21</v>
      </c>
      <c r="B297" s="116">
        <f ca="1">IFERROR('Program Qtrly'!D$335*OFFSET('Prem Earn'!$A$5,MATCH($B$289,'Prem Earn'!$A$6:$A$12,0),MATCH($A297,'Prem Earn'!$B$5:$J$5,0)),0)</f>
        <v>0</v>
      </c>
      <c r="C297" s="116">
        <f ca="1">IFERROR('Program Qtrly'!E$335*OFFSET('Prem Earn'!$A$5,MATCH($B$289,'Prem Earn'!$A$6:$A$12,0),MATCH($A297,'Prem Earn'!$B$5:$J$5,0)),0)</f>
        <v>0</v>
      </c>
      <c r="D297" s="116">
        <f ca="1">IFERROR('Program Qtrly'!F$335*OFFSET('Prem Earn'!$A$5,MATCH($B$289,'Prem Earn'!$A$6:$A$12,0),MATCH($A297,'Prem Earn'!$B$5:$J$5,0)),0)</f>
        <v>0</v>
      </c>
      <c r="E297" s="116">
        <f ca="1">IFERROR('Program Qtrly'!G$335*OFFSET('Prem Earn'!$A$5,MATCH($B$289,'Prem Earn'!$A$6:$A$12,0),MATCH($A297,'Prem Earn'!$B$5:$J$5,0)),0)</f>
        <v>0</v>
      </c>
      <c r="F297" s="116">
        <f ca="1">IFERROR('Program Qtrly'!H$335*OFFSET('Prem Earn'!$A$5,MATCH($B$289,'Prem Earn'!$A$6:$A$12,0),MATCH($A297,'Prem Earn'!$B$5:$J$5,0)),0)</f>
        <v>0</v>
      </c>
      <c r="G297" s="116">
        <f ca="1">IFERROR('Program Qtrly'!I$335*OFFSET('Prem Earn'!$A$5,MATCH($B$289,'Prem Earn'!$A$6:$A$12,0),MATCH($A297,'Prem Earn'!$B$5:$J$5,0)),0)</f>
        <v>0</v>
      </c>
      <c r="H297" s="116">
        <f ca="1">IFERROR('Program Qtrly'!J$335*OFFSET('Prem Earn'!$A$5,MATCH($B$289,'Prem Earn'!$A$6:$A$12,0),MATCH($A297,'Prem Earn'!$B$5:$J$5,0)),0)</f>
        <v>0</v>
      </c>
      <c r="I297" s="116">
        <f ca="1">IFERROR('Program Qtrly'!K$335*OFFSET('Prem Earn'!$A$5,MATCH($B$289,'Prem Earn'!$A$6:$A$12,0),MATCH($A297,'Prem Earn'!$B$5:$J$5,0)),0)</f>
        <v>0</v>
      </c>
      <c r="J297" s="116">
        <f ca="1">IFERROR('Program Qtrly'!L$335*OFFSET('Prem Earn'!$A$5,MATCH($B$289,'Prem Earn'!$A$6:$A$12,0),MATCH($A297,'Prem Earn'!$B$5:$J$5,0)),0)</f>
        <v>0</v>
      </c>
      <c r="K297" s="116">
        <f ca="1">IFERROR('Program Qtrly'!M$335*OFFSET('Prem Earn'!$A$5,MATCH($B$289,'Prem Earn'!$A$6:$A$12,0),MATCH($A297,'Prem Earn'!$B$5:$J$5,0)),0)</f>
        <v>0</v>
      </c>
      <c r="L297" s="116">
        <f ca="1">IFERROR('Program Qtrly'!N$335*OFFSET('Prem Earn'!$A$5,MATCH($B$289,'Prem Earn'!$A$6:$A$12,0),MATCH($A297,'Prem Earn'!$B$5:$J$5,0)),0)</f>
        <v>0</v>
      </c>
      <c r="M297" s="116">
        <f ca="1">IFERROR('Program Qtrly'!O$335*OFFSET('Prem Earn'!$A$5,MATCH($B$289,'Prem Earn'!$A$6:$A$12,0),MATCH($A297,'Prem Earn'!$B$5:$J$5,0)),0)</f>
        <v>0</v>
      </c>
      <c r="N297" s="116">
        <f ca="1">IFERROR('Program Qtrly'!P$335*OFFSET('Prem Earn'!$A$5,MATCH($B$289,'Prem Earn'!$A$6:$A$12,0),MATCH($A297,'Prem Earn'!$B$5:$J$5,0)),0)</f>
        <v>0</v>
      </c>
      <c r="O297" s="116">
        <f ca="1">IFERROR('Program Qtrly'!Q$335*OFFSET('Prem Earn'!$A$5,MATCH($B$289,'Prem Earn'!$A$6:$A$12,0),MATCH($A297,'Prem Earn'!$B$5:$J$5,0)),0)</f>
        <v>0</v>
      </c>
      <c r="P297" s="116">
        <f ca="1">IFERROR('Program Qtrly'!R$335*OFFSET('Prem Earn'!$A$5,MATCH($B$289,'Prem Earn'!$A$6:$A$12,0),MATCH($A297,'Prem Earn'!$B$5:$J$5,0)),0)</f>
        <v>0</v>
      </c>
      <c r="Q297" s="116">
        <f ca="1">IFERROR('Program Qtrly'!S$335*OFFSET('Prem Earn'!$A$5,MATCH($B$289,'Prem Earn'!$A$6:$A$12,0),MATCH($A297,'Prem Earn'!$B$5:$J$5,0)),0)</f>
        <v>0</v>
      </c>
      <c r="R297" s="116">
        <f ca="1">IFERROR('Program Qtrly'!T$335*OFFSET('Prem Earn'!$A$5,MATCH($B$289,'Prem Earn'!$A$6:$A$12,0),MATCH($A297,'Prem Earn'!$B$5:$J$5,0)),0)</f>
        <v>0</v>
      </c>
      <c r="S297" s="116">
        <f ca="1">IFERROR('Program Qtrly'!U$335*OFFSET('Prem Earn'!$A$5,MATCH($B$289,'Prem Earn'!$A$6:$A$12,0),MATCH($A297,'Prem Earn'!$B$5:$J$5,0)),0)</f>
        <v>0</v>
      </c>
      <c r="T297" s="116">
        <f ca="1">IFERROR('Program Qtrly'!V$335*OFFSET('Prem Earn'!$A$5,MATCH($B$289,'Prem Earn'!$A$6:$A$12,0),MATCH($A297,'Prem Earn'!$B$5:$J$5,0)),0)</f>
        <v>0</v>
      </c>
      <c r="U297" s="116">
        <f ca="1">IFERROR('Program Qtrly'!W$335*OFFSET('Prem Earn'!$A$5,MATCH($B$289,'Prem Earn'!$A$6:$A$12,0),MATCH($A297,'Prem Earn'!$B$5:$J$5,0)),0)</f>
        <v>0</v>
      </c>
      <c r="W297" s="63">
        <f t="shared" si="241"/>
        <v>21</v>
      </c>
      <c r="X297" s="116">
        <f ca="1">IFERROR('Program Qtrly'!D$327*OFFSET('Prem Earn'!$A$5,MATCH($B$289,'Prem Earn'!$A$6:$A$12,0),MATCH($A297,'Prem Earn'!$B$5:$J$5,0)),0)</f>
        <v>0</v>
      </c>
      <c r="Y297" s="116">
        <f ca="1">IFERROR('Program Qtrly'!E$327*OFFSET('Prem Earn'!$A$5,MATCH($B$289,'Prem Earn'!$A$6:$A$12,0),MATCH($A297,'Prem Earn'!$B$5:$J$5,0)),0)</f>
        <v>0</v>
      </c>
      <c r="Z297" s="116">
        <f ca="1">IFERROR('Program Qtrly'!F$327*OFFSET('Prem Earn'!$A$5,MATCH($B$289,'Prem Earn'!$A$6:$A$12,0),MATCH($A297,'Prem Earn'!$B$5:$J$5,0)),0)</f>
        <v>0</v>
      </c>
      <c r="AA297" s="116">
        <f ca="1">IFERROR('Program Qtrly'!G$327*OFFSET('Prem Earn'!$A$5,MATCH($B$289,'Prem Earn'!$A$6:$A$12,0),MATCH($A297,'Prem Earn'!$B$5:$J$5,0)),0)</f>
        <v>0</v>
      </c>
      <c r="AB297" s="116">
        <f ca="1">IFERROR('Program Qtrly'!H$327*OFFSET('Prem Earn'!$A$5,MATCH($B$289,'Prem Earn'!$A$6:$A$12,0),MATCH($A297,'Prem Earn'!$B$5:$J$5,0)),0)</f>
        <v>0</v>
      </c>
      <c r="AC297" s="116">
        <f ca="1">IFERROR('Program Qtrly'!I$327*OFFSET('Prem Earn'!$A$5,MATCH($B$289,'Prem Earn'!$A$6:$A$12,0),MATCH($A297,'Prem Earn'!$B$5:$J$5,0)),0)</f>
        <v>0</v>
      </c>
      <c r="AD297" s="116">
        <f ca="1">IFERROR('Program Qtrly'!J$327*OFFSET('Prem Earn'!$A$5,MATCH($B$289,'Prem Earn'!$A$6:$A$12,0),MATCH($A297,'Prem Earn'!$B$5:$J$5,0)),0)</f>
        <v>0</v>
      </c>
      <c r="AE297" s="116">
        <f ca="1">IFERROR('Program Qtrly'!K$327*OFFSET('Prem Earn'!$A$5,MATCH($B$289,'Prem Earn'!$A$6:$A$12,0),MATCH($A297,'Prem Earn'!$B$5:$J$5,0)),0)</f>
        <v>0</v>
      </c>
      <c r="AF297" s="116">
        <f ca="1">IFERROR('Program Qtrly'!L$327*OFFSET('Prem Earn'!$A$5,MATCH($B$289,'Prem Earn'!$A$6:$A$12,0),MATCH($A297,'Prem Earn'!$B$5:$J$5,0)),0)</f>
        <v>0</v>
      </c>
      <c r="AG297" s="116">
        <f ca="1">IFERROR('Program Qtrly'!M$327*OFFSET('Prem Earn'!$A$5,MATCH($B$289,'Prem Earn'!$A$6:$A$12,0),MATCH($A297,'Prem Earn'!$B$5:$J$5,0)),0)</f>
        <v>0</v>
      </c>
      <c r="AH297" s="116">
        <f ca="1">IFERROR('Program Qtrly'!N$327*OFFSET('Prem Earn'!$A$5,MATCH($B$289,'Prem Earn'!$A$6:$A$12,0),MATCH($A297,'Prem Earn'!$B$5:$J$5,0)),0)</f>
        <v>0</v>
      </c>
      <c r="AI297" s="116">
        <f ca="1">IFERROR('Program Qtrly'!O$327*OFFSET('Prem Earn'!$A$5,MATCH($B$289,'Prem Earn'!$A$6:$A$12,0),MATCH($A297,'Prem Earn'!$B$5:$J$5,0)),0)</f>
        <v>0</v>
      </c>
      <c r="AJ297" s="116">
        <f ca="1">IFERROR('Program Qtrly'!P$327*OFFSET('Prem Earn'!$A$5,MATCH($B$289,'Prem Earn'!$A$6:$A$12,0),MATCH($A297,'Prem Earn'!$B$5:$J$5,0)),0)</f>
        <v>0</v>
      </c>
      <c r="AK297" s="116">
        <f ca="1">IFERROR('Program Qtrly'!Q$327*OFFSET('Prem Earn'!$A$5,MATCH($B$289,'Prem Earn'!$A$6:$A$12,0),MATCH($A297,'Prem Earn'!$B$5:$J$5,0)),0)</f>
        <v>0</v>
      </c>
      <c r="AL297" s="116">
        <f ca="1">IFERROR('Program Qtrly'!R$327*OFFSET('Prem Earn'!$A$5,MATCH($B$289,'Prem Earn'!$A$6:$A$12,0),MATCH($A297,'Prem Earn'!$B$5:$J$5,0)),0)</f>
        <v>0</v>
      </c>
      <c r="AM297" s="116">
        <f ca="1">IFERROR('Program Qtrly'!S$327*OFFSET('Prem Earn'!$A$5,MATCH($B$289,'Prem Earn'!$A$6:$A$12,0),MATCH($A297,'Prem Earn'!$B$5:$J$5,0)),0)</f>
        <v>0</v>
      </c>
      <c r="AN297" s="116">
        <f ca="1">IFERROR('Program Qtrly'!T$327*OFFSET('Prem Earn'!$A$5,MATCH($B$289,'Prem Earn'!$A$6:$A$12,0),MATCH($A297,'Prem Earn'!$B$5:$J$5,0)),0)</f>
        <v>0</v>
      </c>
      <c r="AO297" s="116">
        <f ca="1">IFERROR('Program Qtrly'!U$327*OFFSET('Prem Earn'!$A$5,MATCH($B$289,'Prem Earn'!$A$6:$A$12,0),MATCH($A297,'Prem Earn'!$B$5:$J$5,0)),0)</f>
        <v>0</v>
      </c>
      <c r="AP297" s="116">
        <f ca="1">IFERROR('Program Qtrly'!V$327*OFFSET('Prem Earn'!$A$5,MATCH($B$289,'Prem Earn'!$A$6:$A$12,0),MATCH($A297,'Prem Earn'!$B$5:$J$5,0)),0)</f>
        <v>0</v>
      </c>
      <c r="AQ297" s="116">
        <f ca="1">IFERROR('Program Qtrly'!W$327*OFFSET('Prem Earn'!$A$5,MATCH($B$289,'Prem Earn'!$A$6:$A$12,0),MATCH($A297,'Prem Earn'!$B$5:$J$5,0)),0)</f>
        <v>0</v>
      </c>
    </row>
    <row r="298" spans="1:43" ht="15" customHeight="1" x14ac:dyDescent="0.45">
      <c r="A298" s="63">
        <f t="shared" si="240"/>
        <v>24</v>
      </c>
      <c r="B298" s="116">
        <f ca="1">IFERROR('Program Qtrly'!D$335*OFFSET('Prem Earn'!$A$5,MATCH($B$289,'Prem Earn'!$A$6:$A$12,0),MATCH($A298,'Prem Earn'!$B$5:$J$5,0)),0)</f>
        <v>0</v>
      </c>
      <c r="C298" s="116">
        <f ca="1">IFERROR('Program Qtrly'!E$335*OFFSET('Prem Earn'!$A$5,MATCH($B$289,'Prem Earn'!$A$6:$A$12,0),MATCH($A298,'Prem Earn'!$B$5:$J$5,0)),0)</f>
        <v>0</v>
      </c>
      <c r="D298" s="116">
        <f ca="1">IFERROR('Program Qtrly'!F$335*OFFSET('Prem Earn'!$A$5,MATCH($B$289,'Prem Earn'!$A$6:$A$12,0),MATCH($A298,'Prem Earn'!$B$5:$J$5,0)),0)</f>
        <v>0</v>
      </c>
      <c r="E298" s="116">
        <f ca="1">IFERROR('Program Qtrly'!G$335*OFFSET('Prem Earn'!$A$5,MATCH($B$289,'Prem Earn'!$A$6:$A$12,0),MATCH($A298,'Prem Earn'!$B$5:$J$5,0)),0)</f>
        <v>0</v>
      </c>
      <c r="F298" s="116">
        <f ca="1">IFERROR('Program Qtrly'!H$335*OFFSET('Prem Earn'!$A$5,MATCH($B$289,'Prem Earn'!$A$6:$A$12,0),MATCH($A298,'Prem Earn'!$B$5:$J$5,0)),0)</f>
        <v>0</v>
      </c>
      <c r="G298" s="116">
        <f ca="1">IFERROR('Program Qtrly'!I$335*OFFSET('Prem Earn'!$A$5,MATCH($B$289,'Prem Earn'!$A$6:$A$12,0),MATCH($A298,'Prem Earn'!$B$5:$J$5,0)),0)</f>
        <v>0</v>
      </c>
      <c r="H298" s="116">
        <f ca="1">IFERROR('Program Qtrly'!J$335*OFFSET('Prem Earn'!$A$5,MATCH($B$289,'Prem Earn'!$A$6:$A$12,0),MATCH($A298,'Prem Earn'!$B$5:$J$5,0)),0)</f>
        <v>0</v>
      </c>
      <c r="I298" s="116">
        <f ca="1">IFERROR('Program Qtrly'!K$335*OFFSET('Prem Earn'!$A$5,MATCH($B$289,'Prem Earn'!$A$6:$A$12,0),MATCH($A298,'Prem Earn'!$B$5:$J$5,0)),0)</f>
        <v>0</v>
      </c>
      <c r="J298" s="116">
        <f ca="1">IFERROR('Program Qtrly'!L$335*OFFSET('Prem Earn'!$A$5,MATCH($B$289,'Prem Earn'!$A$6:$A$12,0),MATCH($A298,'Prem Earn'!$B$5:$J$5,0)),0)</f>
        <v>0</v>
      </c>
      <c r="K298" s="116">
        <f ca="1">IFERROR('Program Qtrly'!M$335*OFFSET('Prem Earn'!$A$5,MATCH($B$289,'Prem Earn'!$A$6:$A$12,0),MATCH($A298,'Prem Earn'!$B$5:$J$5,0)),0)</f>
        <v>0</v>
      </c>
      <c r="L298" s="116">
        <f ca="1">IFERROR('Program Qtrly'!N$335*OFFSET('Prem Earn'!$A$5,MATCH($B$289,'Prem Earn'!$A$6:$A$12,0),MATCH($A298,'Prem Earn'!$B$5:$J$5,0)),0)</f>
        <v>0</v>
      </c>
      <c r="M298" s="116">
        <f ca="1">IFERROR('Program Qtrly'!O$335*OFFSET('Prem Earn'!$A$5,MATCH($B$289,'Prem Earn'!$A$6:$A$12,0),MATCH($A298,'Prem Earn'!$B$5:$J$5,0)),0)</f>
        <v>0</v>
      </c>
      <c r="N298" s="116">
        <f ca="1">IFERROR('Program Qtrly'!P$335*OFFSET('Prem Earn'!$A$5,MATCH($B$289,'Prem Earn'!$A$6:$A$12,0),MATCH($A298,'Prem Earn'!$B$5:$J$5,0)),0)</f>
        <v>0</v>
      </c>
      <c r="O298" s="116">
        <f ca="1">IFERROR('Program Qtrly'!Q$335*OFFSET('Prem Earn'!$A$5,MATCH($B$289,'Prem Earn'!$A$6:$A$12,0),MATCH($A298,'Prem Earn'!$B$5:$J$5,0)),0)</f>
        <v>0</v>
      </c>
      <c r="P298" s="116">
        <f ca="1">IFERROR('Program Qtrly'!R$335*OFFSET('Prem Earn'!$A$5,MATCH($B$289,'Prem Earn'!$A$6:$A$12,0),MATCH($A298,'Prem Earn'!$B$5:$J$5,0)),0)</f>
        <v>0</v>
      </c>
      <c r="Q298" s="116">
        <f ca="1">IFERROR('Program Qtrly'!S$335*OFFSET('Prem Earn'!$A$5,MATCH($B$289,'Prem Earn'!$A$6:$A$12,0),MATCH($A298,'Prem Earn'!$B$5:$J$5,0)),0)</f>
        <v>0</v>
      </c>
      <c r="R298" s="116">
        <f ca="1">IFERROR('Program Qtrly'!T$335*OFFSET('Prem Earn'!$A$5,MATCH($B$289,'Prem Earn'!$A$6:$A$12,0),MATCH($A298,'Prem Earn'!$B$5:$J$5,0)),0)</f>
        <v>0</v>
      </c>
      <c r="S298" s="116">
        <f ca="1">IFERROR('Program Qtrly'!U$335*OFFSET('Prem Earn'!$A$5,MATCH($B$289,'Prem Earn'!$A$6:$A$12,0),MATCH($A298,'Prem Earn'!$B$5:$J$5,0)),0)</f>
        <v>0</v>
      </c>
      <c r="T298" s="116">
        <f ca="1">IFERROR('Program Qtrly'!V$335*OFFSET('Prem Earn'!$A$5,MATCH($B$289,'Prem Earn'!$A$6:$A$12,0),MATCH($A298,'Prem Earn'!$B$5:$J$5,0)),0)</f>
        <v>0</v>
      </c>
      <c r="U298" s="116">
        <f ca="1">IFERROR('Program Qtrly'!W$335*OFFSET('Prem Earn'!$A$5,MATCH($B$289,'Prem Earn'!$A$6:$A$12,0),MATCH($A298,'Prem Earn'!$B$5:$J$5,0)),0)</f>
        <v>0</v>
      </c>
      <c r="W298" s="63">
        <f t="shared" si="241"/>
        <v>24</v>
      </c>
      <c r="X298" s="116">
        <f ca="1">IFERROR('Program Qtrly'!D$327*OFFSET('Prem Earn'!$A$5,MATCH($B$289,'Prem Earn'!$A$6:$A$12,0),MATCH($A298,'Prem Earn'!$B$5:$J$5,0)),0)</f>
        <v>0</v>
      </c>
      <c r="Y298" s="116">
        <f ca="1">IFERROR('Program Qtrly'!E$327*OFFSET('Prem Earn'!$A$5,MATCH($B$289,'Prem Earn'!$A$6:$A$12,0),MATCH($A298,'Prem Earn'!$B$5:$J$5,0)),0)</f>
        <v>0</v>
      </c>
      <c r="Z298" s="116">
        <f ca="1">IFERROR('Program Qtrly'!F$327*OFFSET('Prem Earn'!$A$5,MATCH($B$289,'Prem Earn'!$A$6:$A$12,0),MATCH($A298,'Prem Earn'!$B$5:$J$5,0)),0)</f>
        <v>0</v>
      </c>
      <c r="AA298" s="116">
        <f ca="1">IFERROR('Program Qtrly'!G$327*OFFSET('Prem Earn'!$A$5,MATCH($B$289,'Prem Earn'!$A$6:$A$12,0),MATCH($A298,'Prem Earn'!$B$5:$J$5,0)),0)</f>
        <v>0</v>
      </c>
      <c r="AB298" s="116">
        <f ca="1">IFERROR('Program Qtrly'!H$327*OFFSET('Prem Earn'!$A$5,MATCH($B$289,'Prem Earn'!$A$6:$A$12,0),MATCH($A298,'Prem Earn'!$B$5:$J$5,0)),0)</f>
        <v>0</v>
      </c>
      <c r="AC298" s="116">
        <f ca="1">IFERROR('Program Qtrly'!I$327*OFFSET('Prem Earn'!$A$5,MATCH($B$289,'Prem Earn'!$A$6:$A$12,0),MATCH($A298,'Prem Earn'!$B$5:$J$5,0)),0)</f>
        <v>0</v>
      </c>
      <c r="AD298" s="116">
        <f ca="1">IFERROR('Program Qtrly'!J$327*OFFSET('Prem Earn'!$A$5,MATCH($B$289,'Prem Earn'!$A$6:$A$12,0),MATCH($A298,'Prem Earn'!$B$5:$J$5,0)),0)</f>
        <v>0</v>
      </c>
      <c r="AE298" s="116">
        <f ca="1">IFERROR('Program Qtrly'!K$327*OFFSET('Prem Earn'!$A$5,MATCH($B$289,'Prem Earn'!$A$6:$A$12,0),MATCH($A298,'Prem Earn'!$B$5:$J$5,0)),0)</f>
        <v>0</v>
      </c>
      <c r="AF298" s="116">
        <f ca="1">IFERROR('Program Qtrly'!L$327*OFFSET('Prem Earn'!$A$5,MATCH($B$289,'Prem Earn'!$A$6:$A$12,0),MATCH($A298,'Prem Earn'!$B$5:$J$5,0)),0)</f>
        <v>0</v>
      </c>
      <c r="AG298" s="116">
        <f ca="1">IFERROR('Program Qtrly'!M$327*OFFSET('Prem Earn'!$A$5,MATCH($B$289,'Prem Earn'!$A$6:$A$12,0),MATCH($A298,'Prem Earn'!$B$5:$J$5,0)),0)</f>
        <v>0</v>
      </c>
      <c r="AH298" s="116">
        <f ca="1">IFERROR('Program Qtrly'!N$327*OFFSET('Prem Earn'!$A$5,MATCH($B$289,'Prem Earn'!$A$6:$A$12,0),MATCH($A298,'Prem Earn'!$B$5:$J$5,0)),0)</f>
        <v>0</v>
      </c>
      <c r="AI298" s="116">
        <f ca="1">IFERROR('Program Qtrly'!O$327*OFFSET('Prem Earn'!$A$5,MATCH($B$289,'Prem Earn'!$A$6:$A$12,0),MATCH($A298,'Prem Earn'!$B$5:$J$5,0)),0)</f>
        <v>0</v>
      </c>
      <c r="AJ298" s="116">
        <f ca="1">IFERROR('Program Qtrly'!P$327*OFFSET('Prem Earn'!$A$5,MATCH($B$289,'Prem Earn'!$A$6:$A$12,0),MATCH($A298,'Prem Earn'!$B$5:$J$5,0)),0)</f>
        <v>0</v>
      </c>
      <c r="AK298" s="116">
        <f ca="1">IFERROR('Program Qtrly'!Q$327*OFFSET('Prem Earn'!$A$5,MATCH($B$289,'Prem Earn'!$A$6:$A$12,0),MATCH($A298,'Prem Earn'!$B$5:$J$5,0)),0)</f>
        <v>0</v>
      </c>
      <c r="AL298" s="116">
        <f ca="1">IFERROR('Program Qtrly'!R$327*OFFSET('Prem Earn'!$A$5,MATCH($B$289,'Prem Earn'!$A$6:$A$12,0),MATCH($A298,'Prem Earn'!$B$5:$J$5,0)),0)</f>
        <v>0</v>
      </c>
      <c r="AM298" s="116">
        <f ca="1">IFERROR('Program Qtrly'!S$327*OFFSET('Prem Earn'!$A$5,MATCH($B$289,'Prem Earn'!$A$6:$A$12,0),MATCH($A298,'Prem Earn'!$B$5:$J$5,0)),0)</f>
        <v>0</v>
      </c>
      <c r="AN298" s="116">
        <f ca="1">IFERROR('Program Qtrly'!T$327*OFFSET('Prem Earn'!$A$5,MATCH($B$289,'Prem Earn'!$A$6:$A$12,0),MATCH($A298,'Prem Earn'!$B$5:$J$5,0)),0)</f>
        <v>0</v>
      </c>
      <c r="AO298" s="116">
        <f ca="1">IFERROR('Program Qtrly'!U$327*OFFSET('Prem Earn'!$A$5,MATCH($B$289,'Prem Earn'!$A$6:$A$12,0),MATCH($A298,'Prem Earn'!$B$5:$J$5,0)),0)</f>
        <v>0</v>
      </c>
      <c r="AP298" s="116">
        <f ca="1">IFERROR('Program Qtrly'!V$327*OFFSET('Prem Earn'!$A$5,MATCH($B$289,'Prem Earn'!$A$6:$A$12,0),MATCH($A298,'Prem Earn'!$B$5:$J$5,0)),0)</f>
        <v>0</v>
      </c>
      <c r="AQ298" s="116">
        <f ca="1">IFERROR('Program Qtrly'!W$327*OFFSET('Prem Earn'!$A$5,MATCH($B$289,'Prem Earn'!$A$6:$A$12,0),MATCH($A298,'Prem Earn'!$B$5:$J$5,0)),0)</f>
        <v>0</v>
      </c>
    </row>
    <row r="299" spans="1:43" ht="15" customHeight="1" x14ac:dyDescent="0.45">
      <c r="A299" s="63">
        <f t="shared" si="240"/>
        <v>27</v>
      </c>
      <c r="B299" s="116">
        <f ca="1">IFERROR('Program Qtrly'!D$335*OFFSET('Prem Earn'!$A$5,MATCH($B$289,'Prem Earn'!$A$6:$A$12,0),MATCH($A299,'Prem Earn'!$B$5:$J$5,0)),0)</f>
        <v>0</v>
      </c>
      <c r="C299" s="116">
        <f ca="1">IFERROR('Program Qtrly'!E$335*OFFSET('Prem Earn'!$A$5,MATCH($B$289,'Prem Earn'!$A$6:$A$12,0),MATCH($A299,'Prem Earn'!$B$5:$J$5,0)),0)</f>
        <v>0</v>
      </c>
      <c r="D299" s="116">
        <f ca="1">IFERROR('Program Qtrly'!F$335*OFFSET('Prem Earn'!$A$5,MATCH($B$289,'Prem Earn'!$A$6:$A$12,0),MATCH($A299,'Prem Earn'!$B$5:$J$5,0)),0)</f>
        <v>0</v>
      </c>
      <c r="E299" s="116">
        <f ca="1">IFERROR('Program Qtrly'!G$335*OFFSET('Prem Earn'!$A$5,MATCH($B$289,'Prem Earn'!$A$6:$A$12,0),MATCH($A299,'Prem Earn'!$B$5:$J$5,0)),0)</f>
        <v>0</v>
      </c>
      <c r="F299" s="116">
        <f ca="1">IFERROR('Program Qtrly'!H$335*OFFSET('Prem Earn'!$A$5,MATCH($B$289,'Prem Earn'!$A$6:$A$12,0),MATCH($A299,'Prem Earn'!$B$5:$J$5,0)),0)</f>
        <v>0</v>
      </c>
      <c r="G299" s="116">
        <f ca="1">IFERROR('Program Qtrly'!I$335*OFFSET('Prem Earn'!$A$5,MATCH($B$289,'Prem Earn'!$A$6:$A$12,0),MATCH($A299,'Prem Earn'!$B$5:$J$5,0)),0)</f>
        <v>0</v>
      </c>
      <c r="H299" s="116">
        <f ca="1">IFERROR('Program Qtrly'!J$335*OFFSET('Prem Earn'!$A$5,MATCH($B$289,'Prem Earn'!$A$6:$A$12,0),MATCH($A299,'Prem Earn'!$B$5:$J$5,0)),0)</f>
        <v>0</v>
      </c>
      <c r="I299" s="116">
        <f ca="1">IFERROR('Program Qtrly'!K$335*OFFSET('Prem Earn'!$A$5,MATCH($B$289,'Prem Earn'!$A$6:$A$12,0),MATCH($A299,'Prem Earn'!$B$5:$J$5,0)),0)</f>
        <v>0</v>
      </c>
      <c r="J299" s="116">
        <f ca="1">IFERROR('Program Qtrly'!L$335*OFFSET('Prem Earn'!$A$5,MATCH($B$289,'Prem Earn'!$A$6:$A$12,0),MATCH($A299,'Prem Earn'!$B$5:$J$5,0)),0)</f>
        <v>0</v>
      </c>
      <c r="K299" s="116">
        <f ca="1">IFERROR('Program Qtrly'!M$335*OFFSET('Prem Earn'!$A$5,MATCH($B$289,'Prem Earn'!$A$6:$A$12,0),MATCH($A299,'Prem Earn'!$B$5:$J$5,0)),0)</f>
        <v>0</v>
      </c>
      <c r="L299" s="116">
        <f ca="1">IFERROR('Program Qtrly'!N$335*OFFSET('Prem Earn'!$A$5,MATCH($B$289,'Prem Earn'!$A$6:$A$12,0),MATCH($A299,'Prem Earn'!$B$5:$J$5,0)),0)</f>
        <v>0</v>
      </c>
      <c r="M299" s="116">
        <f ca="1">IFERROR('Program Qtrly'!O$335*OFFSET('Prem Earn'!$A$5,MATCH($B$289,'Prem Earn'!$A$6:$A$12,0),MATCH($A299,'Prem Earn'!$B$5:$J$5,0)),0)</f>
        <v>0</v>
      </c>
      <c r="N299" s="116">
        <f ca="1">IFERROR('Program Qtrly'!P$335*OFFSET('Prem Earn'!$A$5,MATCH($B$289,'Prem Earn'!$A$6:$A$12,0),MATCH($A299,'Prem Earn'!$B$5:$J$5,0)),0)</f>
        <v>0</v>
      </c>
      <c r="O299" s="116">
        <f ca="1">IFERROR('Program Qtrly'!Q$335*OFFSET('Prem Earn'!$A$5,MATCH($B$289,'Prem Earn'!$A$6:$A$12,0),MATCH($A299,'Prem Earn'!$B$5:$J$5,0)),0)</f>
        <v>0</v>
      </c>
      <c r="P299" s="116">
        <f ca="1">IFERROR('Program Qtrly'!R$335*OFFSET('Prem Earn'!$A$5,MATCH($B$289,'Prem Earn'!$A$6:$A$12,0),MATCH($A299,'Prem Earn'!$B$5:$J$5,0)),0)</f>
        <v>0</v>
      </c>
      <c r="Q299" s="116">
        <f ca="1">IFERROR('Program Qtrly'!S$335*OFFSET('Prem Earn'!$A$5,MATCH($B$289,'Prem Earn'!$A$6:$A$12,0),MATCH($A299,'Prem Earn'!$B$5:$J$5,0)),0)</f>
        <v>0</v>
      </c>
      <c r="R299" s="116">
        <f ca="1">IFERROR('Program Qtrly'!T$335*OFFSET('Prem Earn'!$A$5,MATCH($B$289,'Prem Earn'!$A$6:$A$12,0),MATCH($A299,'Prem Earn'!$B$5:$J$5,0)),0)</f>
        <v>0</v>
      </c>
      <c r="S299" s="116">
        <f ca="1">IFERROR('Program Qtrly'!U$335*OFFSET('Prem Earn'!$A$5,MATCH($B$289,'Prem Earn'!$A$6:$A$12,0),MATCH($A299,'Prem Earn'!$B$5:$J$5,0)),0)</f>
        <v>0</v>
      </c>
      <c r="T299" s="116">
        <f ca="1">IFERROR('Program Qtrly'!V$335*OFFSET('Prem Earn'!$A$5,MATCH($B$289,'Prem Earn'!$A$6:$A$12,0),MATCH($A299,'Prem Earn'!$B$5:$J$5,0)),0)</f>
        <v>0</v>
      </c>
      <c r="U299" s="116">
        <f ca="1">IFERROR('Program Qtrly'!W$335*OFFSET('Prem Earn'!$A$5,MATCH($B$289,'Prem Earn'!$A$6:$A$12,0),MATCH($A299,'Prem Earn'!$B$5:$J$5,0)),0)</f>
        <v>0</v>
      </c>
      <c r="W299" s="63">
        <f t="shared" si="241"/>
        <v>27</v>
      </c>
      <c r="X299" s="116">
        <f ca="1">IFERROR('Program Qtrly'!D$327*OFFSET('Prem Earn'!$A$5,MATCH($B$289,'Prem Earn'!$A$6:$A$12,0),MATCH($A299,'Prem Earn'!$B$5:$J$5,0)),0)</f>
        <v>0</v>
      </c>
      <c r="Y299" s="116">
        <f ca="1">IFERROR('Program Qtrly'!E$327*OFFSET('Prem Earn'!$A$5,MATCH($B$289,'Prem Earn'!$A$6:$A$12,0),MATCH($A299,'Prem Earn'!$B$5:$J$5,0)),0)</f>
        <v>0</v>
      </c>
      <c r="Z299" s="116">
        <f ca="1">IFERROR('Program Qtrly'!F$327*OFFSET('Prem Earn'!$A$5,MATCH($B$289,'Prem Earn'!$A$6:$A$12,0),MATCH($A299,'Prem Earn'!$B$5:$J$5,0)),0)</f>
        <v>0</v>
      </c>
      <c r="AA299" s="116">
        <f ca="1">IFERROR('Program Qtrly'!G$327*OFFSET('Prem Earn'!$A$5,MATCH($B$289,'Prem Earn'!$A$6:$A$12,0),MATCH($A299,'Prem Earn'!$B$5:$J$5,0)),0)</f>
        <v>0</v>
      </c>
      <c r="AB299" s="116">
        <f ca="1">IFERROR('Program Qtrly'!H$327*OFFSET('Prem Earn'!$A$5,MATCH($B$289,'Prem Earn'!$A$6:$A$12,0),MATCH($A299,'Prem Earn'!$B$5:$J$5,0)),0)</f>
        <v>0</v>
      </c>
      <c r="AC299" s="116">
        <f ca="1">IFERROR('Program Qtrly'!I$327*OFFSET('Prem Earn'!$A$5,MATCH($B$289,'Prem Earn'!$A$6:$A$12,0),MATCH($A299,'Prem Earn'!$B$5:$J$5,0)),0)</f>
        <v>0</v>
      </c>
      <c r="AD299" s="116">
        <f ca="1">IFERROR('Program Qtrly'!J$327*OFFSET('Prem Earn'!$A$5,MATCH($B$289,'Prem Earn'!$A$6:$A$12,0),MATCH($A299,'Prem Earn'!$B$5:$J$5,0)),0)</f>
        <v>0</v>
      </c>
      <c r="AE299" s="116">
        <f ca="1">IFERROR('Program Qtrly'!K$327*OFFSET('Prem Earn'!$A$5,MATCH($B$289,'Prem Earn'!$A$6:$A$12,0),MATCH($A299,'Prem Earn'!$B$5:$J$5,0)),0)</f>
        <v>0</v>
      </c>
      <c r="AF299" s="116">
        <f ca="1">IFERROR('Program Qtrly'!L$327*OFFSET('Prem Earn'!$A$5,MATCH($B$289,'Prem Earn'!$A$6:$A$12,0),MATCH($A299,'Prem Earn'!$B$5:$J$5,0)),0)</f>
        <v>0</v>
      </c>
      <c r="AG299" s="116">
        <f ca="1">IFERROR('Program Qtrly'!M$327*OFFSET('Prem Earn'!$A$5,MATCH($B$289,'Prem Earn'!$A$6:$A$12,0),MATCH($A299,'Prem Earn'!$B$5:$J$5,0)),0)</f>
        <v>0</v>
      </c>
      <c r="AH299" s="116">
        <f ca="1">IFERROR('Program Qtrly'!N$327*OFFSET('Prem Earn'!$A$5,MATCH($B$289,'Prem Earn'!$A$6:$A$12,0),MATCH($A299,'Prem Earn'!$B$5:$J$5,0)),0)</f>
        <v>0</v>
      </c>
      <c r="AI299" s="116">
        <f ca="1">IFERROR('Program Qtrly'!O$327*OFFSET('Prem Earn'!$A$5,MATCH($B$289,'Prem Earn'!$A$6:$A$12,0),MATCH($A299,'Prem Earn'!$B$5:$J$5,0)),0)</f>
        <v>0</v>
      </c>
      <c r="AJ299" s="116">
        <f ca="1">IFERROR('Program Qtrly'!P$327*OFFSET('Prem Earn'!$A$5,MATCH($B$289,'Prem Earn'!$A$6:$A$12,0),MATCH($A299,'Prem Earn'!$B$5:$J$5,0)),0)</f>
        <v>0</v>
      </c>
      <c r="AK299" s="116">
        <f ca="1">IFERROR('Program Qtrly'!Q$327*OFFSET('Prem Earn'!$A$5,MATCH($B$289,'Prem Earn'!$A$6:$A$12,0),MATCH($A299,'Prem Earn'!$B$5:$J$5,0)),0)</f>
        <v>0</v>
      </c>
      <c r="AL299" s="116">
        <f ca="1">IFERROR('Program Qtrly'!R$327*OFFSET('Prem Earn'!$A$5,MATCH($B$289,'Prem Earn'!$A$6:$A$12,0),MATCH($A299,'Prem Earn'!$B$5:$J$5,0)),0)</f>
        <v>0</v>
      </c>
      <c r="AM299" s="116">
        <f ca="1">IFERROR('Program Qtrly'!S$327*OFFSET('Prem Earn'!$A$5,MATCH($B$289,'Prem Earn'!$A$6:$A$12,0),MATCH($A299,'Prem Earn'!$B$5:$J$5,0)),0)</f>
        <v>0</v>
      </c>
      <c r="AN299" s="116">
        <f ca="1">IFERROR('Program Qtrly'!T$327*OFFSET('Prem Earn'!$A$5,MATCH($B$289,'Prem Earn'!$A$6:$A$12,0),MATCH($A299,'Prem Earn'!$B$5:$J$5,0)),0)</f>
        <v>0</v>
      </c>
      <c r="AO299" s="116">
        <f ca="1">IFERROR('Program Qtrly'!U$327*OFFSET('Prem Earn'!$A$5,MATCH($B$289,'Prem Earn'!$A$6:$A$12,0),MATCH($A299,'Prem Earn'!$B$5:$J$5,0)),0)</f>
        <v>0</v>
      </c>
      <c r="AP299" s="116">
        <f ca="1">IFERROR('Program Qtrly'!V$327*OFFSET('Prem Earn'!$A$5,MATCH($B$289,'Prem Earn'!$A$6:$A$12,0),MATCH($A299,'Prem Earn'!$B$5:$J$5,0)),0)</f>
        <v>0</v>
      </c>
      <c r="AQ299" s="116">
        <f ca="1">IFERROR('Program Qtrly'!W$327*OFFSET('Prem Earn'!$A$5,MATCH($B$289,'Prem Earn'!$A$6:$A$12,0),MATCH($A299,'Prem Earn'!$B$5:$J$5,0)),0)</f>
        <v>0</v>
      </c>
    </row>
    <row r="300" spans="1:43" ht="15" customHeight="1" x14ac:dyDescent="0.45">
      <c r="A300" s="112" t="s">
        <v>384</v>
      </c>
      <c r="B300" s="113">
        <f ca="1">B291</f>
        <v>0</v>
      </c>
      <c r="C300" s="113">
        <f ca="1">C291+B292</f>
        <v>0</v>
      </c>
      <c r="D300" s="113">
        <f ca="1">D291+C292+B293</f>
        <v>0</v>
      </c>
      <c r="E300" s="113">
        <f ca="1">E291+D292+C293+B294</f>
        <v>0</v>
      </c>
      <c r="F300" s="113">
        <f ca="1">F291+E292+D293+C294+B295</f>
        <v>0</v>
      </c>
      <c r="G300" s="113">
        <f ca="1">G291+F292+E293+D294+C295+B296</f>
        <v>0</v>
      </c>
      <c r="H300" s="113">
        <f ca="1">H291+G292+F293+E294+D295+C296+B297</f>
        <v>0</v>
      </c>
      <c r="I300" s="113">
        <f ca="1">I291+H292+G293+F294+E295+D296+C297+B298</f>
        <v>0</v>
      </c>
      <c r="J300" s="113">
        <f t="shared" ref="J300:P300" ca="1" si="242">J291+I292+H293+G294+F295+E296+D297+C298+B299</f>
        <v>0</v>
      </c>
      <c r="K300" s="113">
        <f t="shared" ca="1" si="242"/>
        <v>0</v>
      </c>
      <c r="L300" s="113">
        <f t="shared" ca="1" si="242"/>
        <v>0</v>
      </c>
      <c r="M300" s="113">
        <f t="shared" ca="1" si="242"/>
        <v>0</v>
      </c>
      <c r="N300" s="113">
        <f t="shared" ca="1" si="242"/>
        <v>0</v>
      </c>
      <c r="O300" s="113">
        <f t="shared" ca="1" si="242"/>
        <v>0</v>
      </c>
      <c r="P300" s="113">
        <f t="shared" ca="1" si="242"/>
        <v>0</v>
      </c>
      <c r="Q300" s="113">
        <f t="shared" ref="Q300" ca="1" si="243">Q291+P292+O293+N294+M295+L296+K297+J298+I299</f>
        <v>0</v>
      </c>
      <c r="R300" s="113">
        <f t="shared" ref="R300" ca="1" si="244">R291+Q292+P293+O294+N295+M296+L297+K298+J299</f>
        <v>0</v>
      </c>
      <c r="S300" s="113">
        <f t="shared" ref="S300" ca="1" si="245">S291+R292+Q293+P294+O295+N296+M297+L298+K299</f>
        <v>0</v>
      </c>
      <c r="T300" s="113">
        <f t="shared" ref="T300" ca="1" si="246">T291+S292+R293+Q294+P295+O296+N297+M298+L299</f>
        <v>0</v>
      </c>
      <c r="U300" s="113">
        <f t="shared" ref="U300" ca="1" si="247">U291+T292+S293+R294+Q295+P296+O297+N298+M299</f>
        <v>0</v>
      </c>
      <c r="W300" s="112" t="s">
        <v>520</v>
      </c>
      <c r="X300" s="113">
        <f ca="1">X291</f>
        <v>0</v>
      </c>
      <c r="Y300" s="113">
        <f ca="1">Y291+X292</f>
        <v>0</v>
      </c>
      <c r="Z300" s="113">
        <f ca="1">Z291+Y292+X293</f>
        <v>0</v>
      </c>
      <c r="AA300" s="113">
        <f ca="1">AA291+Z292+Y293+X294</f>
        <v>0</v>
      </c>
      <c r="AB300" s="113">
        <f ca="1">AB291+AA292+Z293+Y294+X295</f>
        <v>0</v>
      </c>
      <c r="AC300" s="113">
        <f ca="1">AC291+AB292+AA293+Z294+Y295+X296</f>
        <v>0</v>
      </c>
      <c r="AD300" s="113">
        <f ca="1">AD291+AC292+AB293+AA294+Z295+Y296+X297</f>
        <v>0</v>
      </c>
      <c r="AE300" s="113">
        <f ca="1">AE291+AD292+AC293+AB294+AA295+Z296+Y297+X298</f>
        <v>0</v>
      </c>
      <c r="AF300" s="113">
        <f t="shared" ref="AF300:AL300" ca="1" si="248">AF291+AE292+AD293+AC294+AB295+AA296+Z297+Y298+X299</f>
        <v>0</v>
      </c>
      <c r="AG300" s="113">
        <f t="shared" ca="1" si="248"/>
        <v>0</v>
      </c>
      <c r="AH300" s="113">
        <f t="shared" ca="1" si="248"/>
        <v>0</v>
      </c>
      <c r="AI300" s="113">
        <f t="shared" ca="1" si="248"/>
        <v>0</v>
      </c>
      <c r="AJ300" s="113">
        <f t="shared" ca="1" si="248"/>
        <v>0</v>
      </c>
      <c r="AK300" s="113">
        <f t="shared" ca="1" si="248"/>
        <v>0</v>
      </c>
      <c r="AL300" s="113">
        <f t="shared" ca="1" si="248"/>
        <v>0</v>
      </c>
      <c r="AM300" s="113">
        <f t="shared" ref="AM300" ca="1" si="249">AM291+AL292+AK293+AJ294+AI295+AH296+AG297+AF298+AE299</f>
        <v>0</v>
      </c>
      <c r="AN300" s="113">
        <f t="shared" ref="AN300" ca="1" si="250">AN291+AM292+AL293+AK294+AJ295+AI296+AH297+AG298+AF299</f>
        <v>0</v>
      </c>
      <c r="AO300" s="113">
        <f t="shared" ref="AO300" ca="1" si="251">AO291+AN292+AM293+AL294+AK295+AJ296+AI297+AH298+AG299</f>
        <v>0</v>
      </c>
      <c r="AP300" s="113">
        <f t="shared" ref="AP300" ca="1" si="252">AP291+AO292+AN293+AM294+AL295+AK296+AJ297+AI298+AH299</f>
        <v>0</v>
      </c>
      <c r="AQ300" s="113">
        <f t="shared" ref="AQ300" ca="1" si="253">AQ291+AP292+AO293+AN294+AM295+AL296+AK297+AJ298+AI299</f>
        <v>0</v>
      </c>
    </row>
    <row r="303" spans="1:43" ht="15" customHeight="1" x14ac:dyDescent="0.45">
      <c r="A303" s="46" t="s">
        <v>381</v>
      </c>
      <c r="B303" s="46">
        <f>INDEX('Program Inputs'!$B$9:$B$28,MATCH('Prem Earn'!A303,'Program Inputs'!$A$9:$A$28,0))</f>
        <v>0</v>
      </c>
      <c r="C303" s="46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W303" s="46" t="s">
        <v>381</v>
      </c>
      <c r="X303" s="46">
        <f>INDEX('Program Inputs'!$B$9:$B$28,MATCH('Prem Earn'!W303,'Program Inputs'!$A$9:$A$28,0))</f>
        <v>0</v>
      </c>
      <c r="Y303" s="46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</row>
    <row r="304" spans="1:43" ht="15" customHeight="1" x14ac:dyDescent="0.45">
      <c r="A304" s="67" t="s">
        <v>518</v>
      </c>
      <c r="B304" s="6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W304" s="67" t="s">
        <v>519</v>
      </c>
      <c r="X304" s="6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</row>
    <row r="305" spans="1:43" ht="15" customHeight="1" x14ac:dyDescent="0.45">
      <c r="A305" s="67" t="s">
        <v>45</v>
      </c>
      <c r="B305" s="115">
        <f>INDEX('Program Inputs'!$N$8:$N$28,MATCH(A303,'Program Inputs'!$A$8:$A$28,0))</f>
        <v>0</v>
      </c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W305" s="67" t="s">
        <v>45</v>
      </c>
      <c r="X305" s="115">
        <f>INDEX('Program Inputs'!$N$8:$N$28,MATCH(W303,'Program Inputs'!$A$8:$A$28,0))</f>
        <v>0</v>
      </c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</row>
    <row r="306" spans="1:43" ht="15" customHeight="1" x14ac:dyDescent="0.45">
      <c r="A306" s="110" t="s">
        <v>180</v>
      </c>
      <c r="B306" s="3" t="str">
        <f>'Program Qtrly'!D$6</f>
        <v>2026 Q2</v>
      </c>
      <c r="C306" s="3" t="str">
        <f>'Program Qtrly'!E$6</f>
        <v>2026 Q3</v>
      </c>
      <c r="D306" s="3" t="str">
        <f>'Program Qtrly'!F$6</f>
        <v>2026 Q4</v>
      </c>
      <c r="E306" s="3" t="str">
        <f>'Program Qtrly'!G$6</f>
        <v>2027 Q1</v>
      </c>
      <c r="F306" s="3" t="str">
        <f>'Program Qtrly'!H$6</f>
        <v>2027 Q2</v>
      </c>
      <c r="G306" s="3" t="str">
        <f>'Program Qtrly'!I$6</f>
        <v>2027 Q3</v>
      </c>
      <c r="H306" s="3" t="str">
        <f>'Program Qtrly'!J$6</f>
        <v>2027 Q4</v>
      </c>
      <c r="I306" s="3" t="str">
        <f>'Program Qtrly'!K$6</f>
        <v>2028 Q1</v>
      </c>
      <c r="J306" s="3" t="str">
        <f>'Program Qtrly'!L$6</f>
        <v>2028 Q2</v>
      </c>
      <c r="K306" s="3" t="str">
        <f>'Program Qtrly'!M$6</f>
        <v>2028 Q3</v>
      </c>
      <c r="L306" s="3" t="str">
        <f>'Program Qtrly'!N$6</f>
        <v>2028 Q4</v>
      </c>
      <c r="M306" s="3" t="str">
        <f>'Program Qtrly'!O$6</f>
        <v>2029 Q1</v>
      </c>
      <c r="N306" s="3" t="str">
        <f>'Program Qtrly'!P$6</f>
        <v>2029 Q2</v>
      </c>
      <c r="O306" s="3" t="str">
        <f>'Program Qtrly'!Q$6</f>
        <v>2029 Q3</v>
      </c>
      <c r="P306" s="3" t="str">
        <f>'Program Qtrly'!R$6</f>
        <v>2029 Q4</v>
      </c>
      <c r="Q306" s="3" t="str">
        <f>'Program Qtrly'!S$6</f>
        <v>2030 Q1</v>
      </c>
      <c r="R306" s="3" t="str">
        <f>'Program Qtrly'!T$6</f>
        <v>2030 Q2</v>
      </c>
      <c r="S306" s="3" t="str">
        <f>'Program Qtrly'!U$6</f>
        <v>2030 Q3</v>
      </c>
      <c r="T306" s="3" t="str">
        <f>'Program Qtrly'!V$6</f>
        <v>2030 Q4</v>
      </c>
      <c r="U306" s="3" t="str">
        <f>'Program Qtrly'!W$6</f>
        <v>2031 Q1</v>
      </c>
      <c r="W306" s="110" t="s">
        <v>180</v>
      </c>
      <c r="X306" s="3" t="str">
        <f>'Program Qtrly'!D$6</f>
        <v>2026 Q2</v>
      </c>
      <c r="Y306" s="3" t="str">
        <f>'Program Qtrly'!E$6</f>
        <v>2026 Q3</v>
      </c>
      <c r="Z306" s="3" t="str">
        <f>'Program Qtrly'!F$6</f>
        <v>2026 Q4</v>
      </c>
      <c r="AA306" s="3" t="str">
        <f>'Program Qtrly'!G$6</f>
        <v>2027 Q1</v>
      </c>
      <c r="AB306" s="3" t="str">
        <f>'Program Qtrly'!H$6</f>
        <v>2027 Q2</v>
      </c>
      <c r="AC306" s="3" t="str">
        <f>'Program Qtrly'!I$6</f>
        <v>2027 Q3</v>
      </c>
      <c r="AD306" s="3" t="str">
        <f>'Program Qtrly'!J$6</f>
        <v>2027 Q4</v>
      </c>
      <c r="AE306" s="3" t="str">
        <f>'Program Qtrly'!K$6</f>
        <v>2028 Q1</v>
      </c>
      <c r="AF306" s="3" t="str">
        <f>'Program Qtrly'!L$6</f>
        <v>2028 Q2</v>
      </c>
      <c r="AG306" s="3" t="str">
        <f>'Program Qtrly'!M$6</f>
        <v>2028 Q3</v>
      </c>
      <c r="AH306" s="3" t="str">
        <f>'Program Qtrly'!N$6</f>
        <v>2028 Q4</v>
      </c>
      <c r="AI306" s="3" t="str">
        <f>'Program Qtrly'!O$6</f>
        <v>2029 Q1</v>
      </c>
      <c r="AJ306" s="3" t="str">
        <f>'Program Qtrly'!P$6</f>
        <v>2029 Q2</v>
      </c>
      <c r="AK306" s="3" t="str">
        <f>'Program Qtrly'!Q$6</f>
        <v>2029 Q3</v>
      </c>
      <c r="AL306" s="3" t="str">
        <f>'Program Qtrly'!R$6</f>
        <v>2029 Q4</v>
      </c>
      <c r="AM306" s="3" t="str">
        <f>'Program Qtrly'!S$6</f>
        <v>2030 Q1</v>
      </c>
      <c r="AN306" s="3" t="str">
        <f>'Program Qtrly'!T$6</f>
        <v>2030 Q2</v>
      </c>
      <c r="AO306" s="3" t="str">
        <f>'Program Qtrly'!U$6</f>
        <v>2030 Q3</v>
      </c>
      <c r="AP306" s="3" t="str">
        <f>'Program Qtrly'!V$6</f>
        <v>2030 Q4</v>
      </c>
      <c r="AQ306" s="3" t="str">
        <f>'Program Qtrly'!W$6</f>
        <v>2031 Q1</v>
      </c>
    </row>
    <row r="307" spans="1:43" ht="15" customHeight="1" x14ac:dyDescent="0.45">
      <c r="A307" s="63">
        <v>3</v>
      </c>
      <c r="B307" s="116">
        <f ca="1">IFERROR('Program Qtrly'!D$355*OFFSET('Prem Earn'!$A$5,MATCH($B$305,'Prem Earn'!$A$6:$A$12,0),MATCH($A307,'Prem Earn'!$B$5:$J$5,0)),0)</f>
        <v>0</v>
      </c>
      <c r="C307" s="116">
        <f ca="1">IFERROR('Program Qtrly'!E$355*OFFSET('Prem Earn'!$A$5,MATCH($B$305,'Prem Earn'!$A$6:$A$12,0),MATCH($A307,'Prem Earn'!$B$5:$J$5,0)),0)</f>
        <v>0</v>
      </c>
      <c r="D307" s="116">
        <f ca="1">IFERROR('Program Qtrly'!F$355*OFFSET('Prem Earn'!$A$5,MATCH($B$305,'Prem Earn'!$A$6:$A$12,0),MATCH($A307,'Prem Earn'!$B$5:$J$5,0)),0)</f>
        <v>0</v>
      </c>
      <c r="E307" s="116">
        <f ca="1">IFERROR('Program Qtrly'!G$355*OFFSET('Prem Earn'!$A$5,MATCH($B$305,'Prem Earn'!$A$6:$A$12,0),MATCH($A307,'Prem Earn'!$B$5:$J$5,0)),0)</f>
        <v>0</v>
      </c>
      <c r="F307" s="116">
        <f ca="1">IFERROR('Program Qtrly'!H$355*OFFSET('Prem Earn'!$A$5,MATCH($B$305,'Prem Earn'!$A$6:$A$12,0),MATCH($A307,'Prem Earn'!$B$5:$J$5,0)),0)</f>
        <v>0</v>
      </c>
      <c r="G307" s="116">
        <f ca="1">IFERROR('Program Qtrly'!I$355*OFFSET('Prem Earn'!$A$5,MATCH($B$305,'Prem Earn'!$A$6:$A$12,0),MATCH($A307,'Prem Earn'!$B$5:$J$5,0)),0)</f>
        <v>0</v>
      </c>
      <c r="H307" s="116">
        <f ca="1">IFERROR('Program Qtrly'!J$355*OFFSET('Prem Earn'!$A$5,MATCH($B$305,'Prem Earn'!$A$6:$A$12,0),MATCH($A307,'Prem Earn'!$B$5:$J$5,0)),0)</f>
        <v>0</v>
      </c>
      <c r="I307" s="116">
        <f ca="1">IFERROR('Program Qtrly'!K$355*OFFSET('Prem Earn'!$A$5,MATCH($B$305,'Prem Earn'!$A$6:$A$12,0),MATCH($A307,'Prem Earn'!$B$5:$J$5,0)),0)</f>
        <v>0</v>
      </c>
      <c r="J307" s="116">
        <f ca="1">IFERROR('Program Qtrly'!L$355*OFFSET('Prem Earn'!$A$5,MATCH($B$305,'Prem Earn'!$A$6:$A$12,0),MATCH($A307,'Prem Earn'!$B$5:$J$5,0)),0)</f>
        <v>0</v>
      </c>
      <c r="K307" s="116">
        <f ca="1">IFERROR('Program Qtrly'!M$355*OFFSET('Prem Earn'!$A$5,MATCH($B$305,'Prem Earn'!$A$6:$A$12,0),MATCH($A307,'Prem Earn'!$B$5:$J$5,0)),0)</f>
        <v>0</v>
      </c>
      <c r="L307" s="116">
        <f ca="1">IFERROR('Program Qtrly'!N$355*OFFSET('Prem Earn'!$A$5,MATCH($B$305,'Prem Earn'!$A$6:$A$12,0),MATCH($A307,'Prem Earn'!$B$5:$J$5,0)),0)</f>
        <v>0</v>
      </c>
      <c r="M307" s="116">
        <f ca="1">IFERROR('Program Qtrly'!O$355*OFFSET('Prem Earn'!$A$5,MATCH($B$305,'Prem Earn'!$A$6:$A$12,0),MATCH($A307,'Prem Earn'!$B$5:$J$5,0)),0)</f>
        <v>0</v>
      </c>
      <c r="N307" s="116">
        <f ca="1">IFERROR('Program Qtrly'!P$355*OFFSET('Prem Earn'!$A$5,MATCH($B$305,'Prem Earn'!$A$6:$A$12,0),MATCH($A307,'Prem Earn'!$B$5:$J$5,0)),0)</f>
        <v>0</v>
      </c>
      <c r="O307" s="116">
        <f ca="1">IFERROR('Program Qtrly'!Q$355*OFFSET('Prem Earn'!$A$5,MATCH($B$305,'Prem Earn'!$A$6:$A$12,0),MATCH($A307,'Prem Earn'!$B$5:$J$5,0)),0)</f>
        <v>0</v>
      </c>
      <c r="P307" s="116">
        <f ca="1">IFERROR('Program Qtrly'!R$355*OFFSET('Prem Earn'!$A$5,MATCH($B$305,'Prem Earn'!$A$6:$A$12,0),MATCH($A307,'Prem Earn'!$B$5:$J$5,0)),0)</f>
        <v>0</v>
      </c>
      <c r="Q307" s="116">
        <f ca="1">IFERROR('Program Qtrly'!S$355*OFFSET('Prem Earn'!$A$5,MATCH($B$305,'Prem Earn'!$A$6:$A$12,0),MATCH($A307,'Prem Earn'!$B$5:$J$5,0)),0)</f>
        <v>0</v>
      </c>
      <c r="R307" s="116">
        <f ca="1">IFERROR('Program Qtrly'!T$355*OFFSET('Prem Earn'!$A$5,MATCH($B$305,'Prem Earn'!$A$6:$A$12,0),MATCH($A307,'Prem Earn'!$B$5:$J$5,0)),0)</f>
        <v>0</v>
      </c>
      <c r="S307" s="116">
        <f ca="1">IFERROR('Program Qtrly'!U$355*OFFSET('Prem Earn'!$A$5,MATCH($B$305,'Prem Earn'!$A$6:$A$12,0),MATCH($A307,'Prem Earn'!$B$5:$J$5,0)),0)</f>
        <v>0</v>
      </c>
      <c r="T307" s="116">
        <f ca="1">IFERROR('Program Qtrly'!V$355*OFFSET('Prem Earn'!$A$5,MATCH($B$305,'Prem Earn'!$A$6:$A$12,0),MATCH($A307,'Prem Earn'!$B$5:$J$5,0)),0)</f>
        <v>0</v>
      </c>
      <c r="U307" s="116">
        <f ca="1">IFERROR('Program Qtrly'!W$355*OFFSET('Prem Earn'!$A$5,MATCH($B$305,'Prem Earn'!$A$6:$A$12,0),MATCH($A307,'Prem Earn'!$B$5:$J$5,0)),0)</f>
        <v>0</v>
      </c>
      <c r="W307" s="63">
        <v>3</v>
      </c>
      <c r="X307" s="116">
        <f ca="1">IFERROR('Program Qtrly'!D$347*OFFSET('Prem Earn'!$A$5,MATCH($B$305,'Prem Earn'!$A$6:$A$12,0),MATCH($A307,'Prem Earn'!$B$5:$J$5,0)),0)</f>
        <v>0</v>
      </c>
      <c r="Y307" s="116">
        <f ca="1">IFERROR('Program Qtrly'!E$347*OFFSET('Prem Earn'!$A$5,MATCH($B$305,'Prem Earn'!$A$6:$A$12,0),MATCH($A307,'Prem Earn'!$B$5:$J$5,0)),0)</f>
        <v>0</v>
      </c>
      <c r="Z307" s="116">
        <f ca="1">IFERROR('Program Qtrly'!F$347*OFFSET('Prem Earn'!$A$5,MATCH($B$305,'Prem Earn'!$A$6:$A$12,0),MATCH($A307,'Prem Earn'!$B$5:$J$5,0)),0)</f>
        <v>0</v>
      </c>
      <c r="AA307" s="116">
        <f ca="1">IFERROR('Program Qtrly'!G$347*OFFSET('Prem Earn'!$A$5,MATCH($B$305,'Prem Earn'!$A$6:$A$12,0),MATCH($A307,'Prem Earn'!$B$5:$J$5,0)),0)</f>
        <v>0</v>
      </c>
      <c r="AB307" s="116">
        <f ca="1">IFERROR('Program Qtrly'!H$347*OFFSET('Prem Earn'!$A$5,MATCH($B$305,'Prem Earn'!$A$6:$A$12,0),MATCH($A307,'Prem Earn'!$B$5:$J$5,0)),0)</f>
        <v>0</v>
      </c>
      <c r="AC307" s="116">
        <f ca="1">IFERROR('Program Qtrly'!I$347*OFFSET('Prem Earn'!$A$5,MATCH($B$305,'Prem Earn'!$A$6:$A$12,0),MATCH($A307,'Prem Earn'!$B$5:$J$5,0)),0)</f>
        <v>0</v>
      </c>
      <c r="AD307" s="116">
        <f ca="1">IFERROR('Program Qtrly'!J$347*OFFSET('Prem Earn'!$A$5,MATCH($B$305,'Prem Earn'!$A$6:$A$12,0),MATCH($A307,'Prem Earn'!$B$5:$J$5,0)),0)</f>
        <v>0</v>
      </c>
      <c r="AE307" s="116">
        <f ca="1">IFERROR('Program Qtrly'!K$347*OFFSET('Prem Earn'!$A$5,MATCH($B$305,'Prem Earn'!$A$6:$A$12,0),MATCH($A307,'Prem Earn'!$B$5:$J$5,0)),0)</f>
        <v>0</v>
      </c>
      <c r="AF307" s="116">
        <f ca="1">IFERROR('Program Qtrly'!L$347*OFFSET('Prem Earn'!$A$5,MATCH($B$305,'Prem Earn'!$A$6:$A$12,0),MATCH($A307,'Prem Earn'!$B$5:$J$5,0)),0)</f>
        <v>0</v>
      </c>
      <c r="AG307" s="116">
        <f ca="1">IFERROR('Program Qtrly'!M$347*OFFSET('Prem Earn'!$A$5,MATCH($B$305,'Prem Earn'!$A$6:$A$12,0),MATCH($A307,'Prem Earn'!$B$5:$J$5,0)),0)</f>
        <v>0</v>
      </c>
      <c r="AH307" s="116">
        <f ca="1">IFERROR('Program Qtrly'!N$347*OFFSET('Prem Earn'!$A$5,MATCH($B$305,'Prem Earn'!$A$6:$A$12,0),MATCH($A307,'Prem Earn'!$B$5:$J$5,0)),0)</f>
        <v>0</v>
      </c>
      <c r="AI307" s="116">
        <f ca="1">IFERROR('Program Qtrly'!O$347*OFFSET('Prem Earn'!$A$5,MATCH($B$305,'Prem Earn'!$A$6:$A$12,0),MATCH($A307,'Prem Earn'!$B$5:$J$5,0)),0)</f>
        <v>0</v>
      </c>
      <c r="AJ307" s="116">
        <f ca="1">IFERROR('Program Qtrly'!P$347*OFFSET('Prem Earn'!$A$5,MATCH($B$305,'Prem Earn'!$A$6:$A$12,0),MATCH($A307,'Prem Earn'!$B$5:$J$5,0)),0)</f>
        <v>0</v>
      </c>
      <c r="AK307" s="116">
        <f ca="1">IFERROR('Program Qtrly'!Q$347*OFFSET('Prem Earn'!$A$5,MATCH($B$305,'Prem Earn'!$A$6:$A$12,0),MATCH($A307,'Prem Earn'!$B$5:$J$5,0)),0)</f>
        <v>0</v>
      </c>
      <c r="AL307" s="116">
        <f ca="1">IFERROR('Program Qtrly'!R$347*OFFSET('Prem Earn'!$A$5,MATCH($B$305,'Prem Earn'!$A$6:$A$12,0),MATCH($A307,'Prem Earn'!$B$5:$J$5,0)),0)</f>
        <v>0</v>
      </c>
      <c r="AM307" s="116">
        <f ca="1">IFERROR('Program Qtrly'!S$347*OFFSET('Prem Earn'!$A$5,MATCH($B$305,'Prem Earn'!$A$6:$A$12,0),MATCH($A307,'Prem Earn'!$B$5:$J$5,0)),0)</f>
        <v>0</v>
      </c>
      <c r="AN307" s="116">
        <f ca="1">IFERROR('Program Qtrly'!T$347*OFFSET('Prem Earn'!$A$5,MATCH($B$305,'Prem Earn'!$A$6:$A$12,0),MATCH($A307,'Prem Earn'!$B$5:$J$5,0)),0)</f>
        <v>0</v>
      </c>
      <c r="AO307" s="116">
        <f ca="1">IFERROR('Program Qtrly'!U$347*OFFSET('Prem Earn'!$A$5,MATCH($B$305,'Prem Earn'!$A$6:$A$12,0),MATCH($A307,'Prem Earn'!$B$5:$J$5,0)),0)</f>
        <v>0</v>
      </c>
      <c r="AP307" s="116">
        <f ca="1">IFERROR('Program Qtrly'!V$347*OFFSET('Prem Earn'!$A$5,MATCH($B$305,'Prem Earn'!$A$6:$A$12,0),MATCH($A307,'Prem Earn'!$B$5:$J$5,0)),0)</f>
        <v>0</v>
      </c>
      <c r="AQ307" s="116">
        <f ca="1">IFERROR('Program Qtrly'!W$347*OFFSET('Prem Earn'!$A$5,MATCH($B$305,'Prem Earn'!$A$6:$A$12,0),MATCH($A307,'Prem Earn'!$B$5:$J$5,0)),0)</f>
        <v>0</v>
      </c>
    </row>
    <row r="308" spans="1:43" ht="15" customHeight="1" x14ac:dyDescent="0.45">
      <c r="A308" s="63">
        <f t="shared" ref="A308:A315" si="254">A307+3</f>
        <v>6</v>
      </c>
      <c r="B308" s="116">
        <f ca="1">IFERROR('Program Qtrly'!D$355*OFFSET('Prem Earn'!$A$5,MATCH($B$305,'Prem Earn'!$A$6:$A$12,0),MATCH($A308,'Prem Earn'!$B$5:$J$5,0)),0)</f>
        <v>0</v>
      </c>
      <c r="C308" s="116">
        <f ca="1">IFERROR('Program Qtrly'!E$355*OFFSET('Prem Earn'!$A$5,MATCH($B$305,'Prem Earn'!$A$6:$A$12,0),MATCH($A308,'Prem Earn'!$B$5:$J$5,0)),0)</f>
        <v>0</v>
      </c>
      <c r="D308" s="116">
        <f ca="1">IFERROR('Program Qtrly'!F$355*OFFSET('Prem Earn'!$A$5,MATCH($B$305,'Prem Earn'!$A$6:$A$12,0),MATCH($A308,'Prem Earn'!$B$5:$J$5,0)),0)</f>
        <v>0</v>
      </c>
      <c r="E308" s="116">
        <f ca="1">IFERROR('Program Qtrly'!G$355*OFFSET('Prem Earn'!$A$5,MATCH($B$305,'Prem Earn'!$A$6:$A$12,0),MATCH($A308,'Prem Earn'!$B$5:$J$5,0)),0)</f>
        <v>0</v>
      </c>
      <c r="F308" s="116">
        <f ca="1">IFERROR('Program Qtrly'!H$355*OFFSET('Prem Earn'!$A$5,MATCH($B$305,'Prem Earn'!$A$6:$A$12,0),MATCH($A308,'Prem Earn'!$B$5:$J$5,0)),0)</f>
        <v>0</v>
      </c>
      <c r="G308" s="116">
        <f ca="1">IFERROR('Program Qtrly'!I$355*OFFSET('Prem Earn'!$A$5,MATCH($B$305,'Prem Earn'!$A$6:$A$12,0),MATCH($A308,'Prem Earn'!$B$5:$J$5,0)),0)</f>
        <v>0</v>
      </c>
      <c r="H308" s="116">
        <f ca="1">IFERROR('Program Qtrly'!J$355*OFFSET('Prem Earn'!$A$5,MATCH($B$305,'Prem Earn'!$A$6:$A$12,0),MATCH($A308,'Prem Earn'!$B$5:$J$5,0)),0)</f>
        <v>0</v>
      </c>
      <c r="I308" s="116">
        <f ca="1">IFERROR('Program Qtrly'!K$355*OFFSET('Prem Earn'!$A$5,MATCH($B$305,'Prem Earn'!$A$6:$A$12,0),MATCH($A308,'Prem Earn'!$B$5:$J$5,0)),0)</f>
        <v>0</v>
      </c>
      <c r="J308" s="116">
        <f ca="1">IFERROR('Program Qtrly'!L$355*OFFSET('Prem Earn'!$A$5,MATCH($B$305,'Prem Earn'!$A$6:$A$12,0),MATCH($A308,'Prem Earn'!$B$5:$J$5,0)),0)</f>
        <v>0</v>
      </c>
      <c r="K308" s="116">
        <f ca="1">IFERROR('Program Qtrly'!M$355*OFFSET('Prem Earn'!$A$5,MATCH($B$305,'Prem Earn'!$A$6:$A$12,0),MATCH($A308,'Prem Earn'!$B$5:$J$5,0)),0)</f>
        <v>0</v>
      </c>
      <c r="L308" s="116">
        <f ca="1">IFERROR('Program Qtrly'!N$355*OFFSET('Prem Earn'!$A$5,MATCH($B$305,'Prem Earn'!$A$6:$A$12,0),MATCH($A308,'Prem Earn'!$B$5:$J$5,0)),0)</f>
        <v>0</v>
      </c>
      <c r="M308" s="116">
        <f ca="1">IFERROR('Program Qtrly'!O$355*OFFSET('Prem Earn'!$A$5,MATCH($B$305,'Prem Earn'!$A$6:$A$12,0),MATCH($A308,'Prem Earn'!$B$5:$J$5,0)),0)</f>
        <v>0</v>
      </c>
      <c r="N308" s="116">
        <f ca="1">IFERROR('Program Qtrly'!P$355*OFFSET('Prem Earn'!$A$5,MATCH($B$305,'Prem Earn'!$A$6:$A$12,0),MATCH($A308,'Prem Earn'!$B$5:$J$5,0)),0)</f>
        <v>0</v>
      </c>
      <c r="O308" s="116">
        <f ca="1">IFERROR('Program Qtrly'!Q$355*OFFSET('Prem Earn'!$A$5,MATCH($B$305,'Prem Earn'!$A$6:$A$12,0),MATCH($A308,'Prem Earn'!$B$5:$J$5,0)),0)</f>
        <v>0</v>
      </c>
      <c r="P308" s="116">
        <f ca="1">IFERROR('Program Qtrly'!R$355*OFFSET('Prem Earn'!$A$5,MATCH($B$305,'Prem Earn'!$A$6:$A$12,0),MATCH($A308,'Prem Earn'!$B$5:$J$5,0)),0)</f>
        <v>0</v>
      </c>
      <c r="Q308" s="116">
        <f ca="1">IFERROR('Program Qtrly'!S$355*OFFSET('Prem Earn'!$A$5,MATCH($B$305,'Prem Earn'!$A$6:$A$12,0),MATCH($A308,'Prem Earn'!$B$5:$J$5,0)),0)</f>
        <v>0</v>
      </c>
      <c r="R308" s="116">
        <f ca="1">IFERROR('Program Qtrly'!T$355*OFFSET('Prem Earn'!$A$5,MATCH($B$305,'Prem Earn'!$A$6:$A$12,0),MATCH($A308,'Prem Earn'!$B$5:$J$5,0)),0)</f>
        <v>0</v>
      </c>
      <c r="S308" s="116">
        <f ca="1">IFERROR('Program Qtrly'!U$355*OFFSET('Prem Earn'!$A$5,MATCH($B$305,'Prem Earn'!$A$6:$A$12,0),MATCH($A308,'Prem Earn'!$B$5:$J$5,0)),0)</f>
        <v>0</v>
      </c>
      <c r="T308" s="116">
        <f ca="1">IFERROR('Program Qtrly'!V$355*OFFSET('Prem Earn'!$A$5,MATCH($B$305,'Prem Earn'!$A$6:$A$12,0),MATCH($A308,'Prem Earn'!$B$5:$J$5,0)),0)</f>
        <v>0</v>
      </c>
      <c r="U308" s="116">
        <f ca="1">IFERROR('Program Qtrly'!W$355*OFFSET('Prem Earn'!$A$5,MATCH($B$305,'Prem Earn'!$A$6:$A$12,0),MATCH($A308,'Prem Earn'!$B$5:$J$5,0)),0)</f>
        <v>0</v>
      </c>
      <c r="W308" s="63">
        <f t="shared" ref="W308:W315" si="255">W307+3</f>
        <v>6</v>
      </c>
      <c r="X308" s="116">
        <f ca="1">IFERROR('Program Qtrly'!D$347*OFFSET('Prem Earn'!$A$5,MATCH($B$305,'Prem Earn'!$A$6:$A$12,0),MATCH($A308,'Prem Earn'!$B$5:$J$5,0)),0)</f>
        <v>0</v>
      </c>
      <c r="Y308" s="116">
        <f ca="1">IFERROR('Program Qtrly'!E$347*OFFSET('Prem Earn'!$A$5,MATCH($B$305,'Prem Earn'!$A$6:$A$12,0),MATCH($A308,'Prem Earn'!$B$5:$J$5,0)),0)</f>
        <v>0</v>
      </c>
      <c r="Z308" s="116">
        <f ca="1">IFERROR('Program Qtrly'!F$347*OFFSET('Prem Earn'!$A$5,MATCH($B$305,'Prem Earn'!$A$6:$A$12,0),MATCH($A308,'Prem Earn'!$B$5:$J$5,0)),0)</f>
        <v>0</v>
      </c>
      <c r="AA308" s="116">
        <f ca="1">IFERROR('Program Qtrly'!G$347*OFFSET('Prem Earn'!$A$5,MATCH($B$305,'Prem Earn'!$A$6:$A$12,0),MATCH($A308,'Prem Earn'!$B$5:$J$5,0)),0)</f>
        <v>0</v>
      </c>
      <c r="AB308" s="116">
        <f ca="1">IFERROR('Program Qtrly'!H$347*OFFSET('Prem Earn'!$A$5,MATCH($B$305,'Prem Earn'!$A$6:$A$12,0),MATCH($A308,'Prem Earn'!$B$5:$J$5,0)),0)</f>
        <v>0</v>
      </c>
      <c r="AC308" s="116">
        <f ca="1">IFERROR('Program Qtrly'!I$347*OFFSET('Prem Earn'!$A$5,MATCH($B$305,'Prem Earn'!$A$6:$A$12,0),MATCH($A308,'Prem Earn'!$B$5:$J$5,0)),0)</f>
        <v>0</v>
      </c>
      <c r="AD308" s="116">
        <f ca="1">IFERROR('Program Qtrly'!J$347*OFFSET('Prem Earn'!$A$5,MATCH($B$305,'Prem Earn'!$A$6:$A$12,0),MATCH($A308,'Prem Earn'!$B$5:$J$5,0)),0)</f>
        <v>0</v>
      </c>
      <c r="AE308" s="116">
        <f ca="1">IFERROR('Program Qtrly'!K$347*OFFSET('Prem Earn'!$A$5,MATCH($B$305,'Prem Earn'!$A$6:$A$12,0),MATCH($A308,'Prem Earn'!$B$5:$J$5,0)),0)</f>
        <v>0</v>
      </c>
      <c r="AF308" s="116">
        <f ca="1">IFERROR('Program Qtrly'!L$347*OFFSET('Prem Earn'!$A$5,MATCH($B$305,'Prem Earn'!$A$6:$A$12,0),MATCH($A308,'Prem Earn'!$B$5:$J$5,0)),0)</f>
        <v>0</v>
      </c>
      <c r="AG308" s="116">
        <f ca="1">IFERROR('Program Qtrly'!M$347*OFFSET('Prem Earn'!$A$5,MATCH($B$305,'Prem Earn'!$A$6:$A$12,0),MATCH($A308,'Prem Earn'!$B$5:$J$5,0)),0)</f>
        <v>0</v>
      </c>
      <c r="AH308" s="116">
        <f ca="1">IFERROR('Program Qtrly'!N$347*OFFSET('Prem Earn'!$A$5,MATCH($B$305,'Prem Earn'!$A$6:$A$12,0),MATCH($A308,'Prem Earn'!$B$5:$J$5,0)),0)</f>
        <v>0</v>
      </c>
      <c r="AI308" s="116">
        <f ca="1">IFERROR('Program Qtrly'!O$347*OFFSET('Prem Earn'!$A$5,MATCH($B$305,'Prem Earn'!$A$6:$A$12,0),MATCH($A308,'Prem Earn'!$B$5:$J$5,0)),0)</f>
        <v>0</v>
      </c>
      <c r="AJ308" s="116">
        <f ca="1">IFERROR('Program Qtrly'!P$347*OFFSET('Prem Earn'!$A$5,MATCH($B$305,'Prem Earn'!$A$6:$A$12,0),MATCH($A308,'Prem Earn'!$B$5:$J$5,0)),0)</f>
        <v>0</v>
      </c>
      <c r="AK308" s="116">
        <f ca="1">IFERROR('Program Qtrly'!Q$347*OFFSET('Prem Earn'!$A$5,MATCH($B$305,'Prem Earn'!$A$6:$A$12,0),MATCH($A308,'Prem Earn'!$B$5:$J$5,0)),0)</f>
        <v>0</v>
      </c>
      <c r="AL308" s="116">
        <f ca="1">IFERROR('Program Qtrly'!R$347*OFFSET('Prem Earn'!$A$5,MATCH($B$305,'Prem Earn'!$A$6:$A$12,0),MATCH($A308,'Prem Earn'!$B$5:$J$5,0)),0)</f>
        <v>0</v>
      </c>
      <c r="AM308" s="116">
        <f ca="1">IFERROR('Program Qtrly'!S$347*OFFSET('Prem Earn'!$A$5,MATCH($B$305,'Prem Earn'!$A$6:$A$12,0),MATCH($A308,'Prem Earn'!$B$5:$J$5,0)),0)</f>
        <v>0</v>
      </c>
      <c r="AN308" s="116">
        <f ca="1">IFERROR('Program Qtrly'!T$347*OFFSET('Prem Earn'!$A$5,MATCH($B$305,'Prem Earn'!$A$6:$A$12,0),MATCH($A308,'Prem Earn'!$B$5:$J$5,0)),0)</f>
        <v>0</v>
      </c>
      <c r="AO308" s="116">
        <f ca="1">IFERROR('Program Qtrly'!U$347*OFFSET('Prem Earn'!$A$5,MATCH($B$305,'Prem Earn'!$A$6:$A$12,0),MATCH($A308,'Prem Earn'!$B$5:$J$5,0)),0)</f>
        <v>0</v>
      </c>
      <c r="AP308" s="116">
        <f ca="1">IFERROR('Program Qtrly'!V$347*OFFSET('Prem Earn'!$A$5,MATCH($B$305,'Prem Earn'!$A$6:$A$12,0),MATCH($A308,'Prem Earn'!$B$5:$J$5,0)),0)</f>
        <v>0</v>
      </c>
      <c r="AQ308" s="116">
        <f ca="1">IFERROR('Program Qtrly'!W$347*OFFSET('Prem Earn'!$A$5,MATCH($B$305,'Prem Earn'!$A$6:$A$12,0),MATCH($A308,'Prem Earn'!$B$5:$J$5,0)),0)</f>
        <v>0</v>
      </c>
    </row>
    <row r="309" spans="1:43" ht="15" customHeight="1" x14ac:dyDescent="0.45">
      <c r="A309" s="63">
        <f t="shared" si="254"/>
        <v>9</v>
      </c>
      <c r="B309" s="116">
        <f ca="1">IFERROR('Program Qtrly'!D$355*OFFSET('Prem Earn'!$A$5,MATCH($B$305,'Prem Earn'!$A$6:$A$12,0),MATCH($A309,'Prem Earn'!$B$5:$J$5,0)),0)</f>
        <v>0</v>
      </c>
      <c r="C309" s="116">
        <f ca="1">IFERROR('Program Qtrly'!E$355*OFFSET('Prem Earn'!$A$5,MATCH($B$305,'Prem Earn'!$A$6:$A$12,0),MATCH($A309,'Prem Earn'!$B$5:$J$5,0)),0)</f>
        <v>0</v>
      </c>
      <c r="D309" s="116">
        <f ca="1">IFERROR('Program Qtrly'!F$355*OFFSET('Prem Earn'!$A$5,MATCH($B$305,'Prem Earn'!$A$6:$A$12,0),MATCH($A309,'Prem Earn'!$B$5:$J$5,0)),0)</f>
        <v>0</v>
      </c>
      <c r="E309" s="116">
        <f ca="1">IFERROR('Program Qtrly'!G$355*OFFSET('Prem Earn'!$A$5,MATCH($B$305,'Prem Earn'!$A$6:$A$12,0),MATCH($A309,'Prem Earn'!$B$5:$J$5,0)),0)</f>
        <v>0</v>
      </c>
      <c r="F309" s="116">
        <f ca="1">IFERROR('Program Qtrly'!H$355*OFFSET('Prem Earn'!$A$5,MATCH($B$305,'Prem Earn'!$A$6:$A$12,0),MATCH($A309,'Prem Earn'!$B$5:$J$5,0)),0)</f>
        <v>0</v>
      </c>
      <c r="G309" s="116">
        <f ca="1">IFERROR('Program Qtrly'!I$355*OFFSET('Prem Earn'!$A$5,MATCH($B$305,'Prem Earn'!$A$6:$A$12,0),MATCH($A309,'Prem Earn'!$B$5:$J$5,0)),0)</f>
        <v>0</v>
      </c>
      <c r="H309" s="116">
        <f ca="1">IFERROR('Program Qtrly'!J$355*OFFSET('Prem Earn'!$A$5,MATCH($B$305,'Prem Earn'!$A$6:$A$12,0),MATCH($A309,'Prem Earn'!$B$5:$J$5,0)),0)</f>
        <v>0</v>
      </c>
      <c r="I309" s="116">
        <f ca="1">IFERROR('Program Qtrly'!K$355*OFFSET('Prem Earn'!$A$5,MATCH($B$305,'Prem Earn'!$A$6:$A$12,0),MATCH($A309,'Prem Earn'!$B$5:$J$5,0)),0)</f>
        <v>0</v>
      </c>
      <c r="J309" s="116">
        <f ca="1">IFERROR('Program Qtrly'!L$355*OFFSET('Prem Earn'!$A$5,MATCH($B$305,'Prem Earn'!$A$6:$A$12,0),MATCH($A309,'Prem Earn'!$B$5:$J$5,0)),0)</f>
        <v>0</v>
      </c>
      <c r="K309" s="116">
        <f ca="1">IFERROR('Program Qtrly'!M$355*OFFSET('Prem Earn'!$A$5,MATCH($B$305,'Prem Earn'!$A$6:$A$12,0),MATCH($A309,'Prem Earn'!$B$5:$J$5,0)),0)</f>
        <v>0</v>
      </c>
      <c r="L309" s="116">
        <f ca="1">IFERROR('Program Qtrly'!N$355*OFFSET('Prem Earn'!$A$5,MATCH($B$305,'Prem Earn'!$A$6:$A$12,0),MATCH($A309,'Prem Earn'!$B$5:$J$5,0)),0)</f>
        <v>0</v>
      </c>
      <c r="M309" s="116">
        <f ca="1">IFERROR('Program Qtrly'!O$355*OFFSET('Prem Earn'!$A$5,MATCH($B$305,'Prem Earn'!$A$6:$A$12,0),MATCH($A309,'Prem Earn'!$B$5:$J$5,0)),0)</f>
        <v>0</v>
      </c>
      <c r="N309" s="116">
        <f ca="1">IFERROR('Program Qtrly'!P$355*OFFSET('Prem Earn'!$A$5,MATCH($B$305,'Prem Earn'!$A$6:$A$12,0),MATCH($A309,'Prem Earn'!$B$5:$J$5,0)),0)</f>
        <v>0</v>
      </c>
      <c r="O309" s="116">
        <f ca="1">IFERROR('Program Qtrly'!Q$355*OFFSET('Prem Earn'!$A$5,MATCH($B$305,'Prem Earn'!$A$6:$A$12,0),MATCH($A309,'Prem Earn'!$B$5:$J$5,0)),0)</f>
        <v>0</v>
      </c>
      <c r="P309" s="116">
        <f ca="1">IFERROR('Program Qtrly'!R$355*OFFSET('Prem Earn'!$A$5,MATCH($B$305,'Prem Earn'!$A$6:$A$12,0),MATCH($A309,'Prem Earn'!$B$5:$J$5,0)),0)</f>
        <v>0</v>
      </c>
      <c r="Q309" s="116">
        <f ca="1">IFERROR('Program Qtrly'!S$355*OFFSET('Prem Earn'!$A$5,MATCH($B$305,'Prem Earn'!$A$6:$A$12,0),MATCH($A309,'Prem Earn'!$B$5:$J$5,0)),0)</f>
        <v>0</v>
      </c>
      <c r="R309" s="116">
        <f ca="1">IFERROR('Program Qtrly'!T$355*OFFSET('Prem Earn'!$A$5,MATCH($B$305,'Prem Earn'!$A$6:$A$12,0),MATCH($A309,'Prem Earn'!$B$5:$J$5,0)),0)</f>
        <v>0</v>
      </c>
      <c r="S309" s="116">
        <f ca="1">IFERROR('Program Qtrly'!U$355*OFFSET('Prem Earn'!$A$5,MATCH($B$305,'Prem Earn'!$A$6:$A$12,0),MATCH($A309,'Prem Earn'!$B$5:$J$5,0)),0)</f>
        <v>0</v>
      </c>
      <c r="T309" s="116">
        <f ca="1">IFERROR('Program Qtrly'!V$355*OFFSET('Prem Earn'!$A$5,MATCH($B$305,'Prem Earn'!$A$6:$A$12,0),MATCH($A309,'Prem Earn'!$B$5:$J$5,0)),0)</f>
        <v>0</v>
      </c>
      <c r="U309" s="116">
        <f ca="1">IFERROR('Program Qtrly'!W$355*OFFSET('Prem Earn'!$A$5,MATCH($B$305,'Prem Earn'!$A$6:$A$12,0),MATCH($A309,'Prem Earn'!$B$5:$J$5,0)),0)</f>
        <v>0</v>
      </c>
      <c r="W309" s="63">
        <f t="shared" si="255"/>
        <v>9</v>
      </c>
      <c r="X309" s="116">
        <f ca="1">IFERROR('Program Qtrly'!D$347*OFFSET('Prem Earn'!$A$5,MATCH($B$305,'Prem Earn'!$A$6:$A$12,0),MATCH($A309,'Prem Earn'!$B$5:$J$5,0)),0)</f>
        <v>0</v>
      </c>
      <c r="Y309" s="116">
        <f ca="1">IFERROR('Program Qtrly'!E$347*OFFSET('Prem Earn'!$A$5,MATCH($B$305,'Prem Earn'!$A$6:$A$12,0),MATCH($A309,'Prem Earn'!$B$5:$J$5,0)),0)</f>
        <v>0</v>
      </c>
      <c r="Z309" s="116">
        <f ca="1">IFERROR('Program Qtrly'!F$347*OFFSET('Prem Earn'!$A$5,MATCH($B$305,'Prem Earn'!$A$6:$A$12,0),MATCH($A309,'Prem Earn'!$B$5:$J$5,0)),0)</f>
        <v>0</v>
      </c>
      <c r="AA309" s="116">
        <f ca="1">IFERROR('Program Qtrly'!G$347*OFFSET('Prem Earn'!$A$5,MATCH($B$305,'Prem Earn'!$A$6:$A$12,0),MATCH($A309,'Prem Earn'!$B$5:$J$5,0)),0)</f>
        <v>0</v>
      </c>
      <c r="AB309" s="116">
        <f ca="1">IFERROR('Program Qtrly'!H$347*OFFSET('Prem Earn'!$A$5,MATCH($B$305,'Prem Earn'!$A$6:$A$12,0),MATCH($A309,'Prem Earn'!$B$5:$J$5,0)),0)</f>
        <v>0</v>
      </c>
      <c r="AC309" s="116">
        <f ca="1">IFERROR('Program Qtrly'!I$347*OFFSET('Prem Earn'!$A$5,MATCH($B$305,'Prem Earn'!$A$6:$A$12,0),MATCH($A309,'Prem Earn'!$B$5:$J$5,0)),0)</f>
        <v>0</v>
      </c>
      <c r="AD309" s="116">
        <f ca="1">IFERROR('Program Qtrly'!J$347*OFFSET('Prem Earn'!$A$5,MATCH($B$305,'Prem Earn'!$A$6:$A$12,0),MATCH($A309,'Prem Earn'!$B$5:$J$5,0)),0)</f>
        <v>0</v>
      </c>
      <c r="AE309" s="116">
        <f ca="1">IFERROR('Program Qtrly'!K$347*OFFSET('Prem Earn'!$A$5,MATCH($B$305,'Prem Earn'!$A$6:$A$12,0),MATCH($A309,'Prem Earn'!$B$5:$J$5,0)),0)</f>
        <v>0</v>
      </c>
      <c r="AF309" s="116">
        <f ca="1">IFERROR('Program Qtrly'!L$347*OFFSET('Prem Earn'!$A$5,MATCH($B$305,'Prem Earn'!$A$6:$A$12,0),MATCH($A309,'Prem Earn'!$B$5:$J$5,0)),0)</f>
        <v>0</v>
      </c>
      <c r="AG309" s="116">
        <f ca="1">IFERROR('Program Qtrly'!M$347*OFFSET('Prem Earn'!$A$5,MATCH($B$305,'Prem Earn'!$A$6:$A$12,0),MATCH($A309,'Prem Earn'!$B$5:$J$5,0)),0)</f>
        <v>0</v>
      </c>
      <c r="AH309" s="116">
        <f ca="1">IFERROR('Program Qtrly'!N$347*OFFSET('Prem Earn'!$A$5,MATCH($B$305,'Prem Earn'!$A$6:$A$12,0),MATCH($A309,'Prem Earn'!$B$5:$J$5,0)),0)</f>
        <v>0</v>
      </c>
      <c r="AI309" s="116">
        <f ca="1">IFERROR('Program Qtrly'!O$347*OFFSET('Prem Earn'!$A$5,MATCH($B$305,'Prem Earn'!$A$6:$A$12,0),MATCH($A309,'Prem Earn'!$B$5:$J$5,0)),0)</f>
        <v>0</v>
      </c>
      <c r="AJ309" s="116">
        <f ca="1">IFERROR('Program Qtrly'!P$347*OFFSET('Prem Earn'!$A$5,MATCH($B$305,'Prem Earn'!$A$6:$A$12,0),MATCH($A309,'Prem Earn'!$B$5:$J$5,0)),0)</f>
        <v>0</v>
      </c>
      <c r="AK309" s="116">
        <f ca="1">IFERROR('Program Qtrly'!Q$347*OFFSET('Prem Earn'!$A$5,MATCH($B$305,'Prem Earn'!$A$6:$A$12,0),MATCH($A309,'Prem Earn'!$B$5:$J$5,0)),0)</f>
        <v>0</v>
      </c>
      <c r="AL309" s="116">
        <f ca="1">IFERROR('Program Qtrly'!R$347*OFFSET('Prem Earn'!$A$5,MATCH($B$305,'Prem Earn'!$A$6:$A$12,0),MATCH($A309,'Prem Earn'!$B$5:$J$5,0)),0)</f>
        <v>0</v>
      </c>
      <c r="AM309" s="116">
        <f ca="1">IFERROR('Program Qtrly'!S$347*OFFSET('Prem Earn'!$A$5,MATCH($B$305,'Prem Earn'!$A$6:$A$12,0),MATCH($A309,'Prem Earn'!$B$5:$J$5,0)),0)</f>
        <v>0</v>
      </c>
      <c r="AN309" s="116">
        <f ca="1">IFERROR('Program Qtrly'!T$347*OFFSET('Prem Earn'!$A$5,MATCH($B$305,'Prem Earn'!$A$6:$A$12,0),MATCH($A309,'Prem Earn'!$B$5:$J$5,0)),0)</f>
        <v>0</v>
      </c>
      <c r="AO309" s="116">
        <f ca="1">IFERROR('Program Qtrly'!U$347*OFFSET('Prem Earn'!$A$5,MATCH($B$305,'Prem Earn'!$A$6:$A$12,0),MATCH($A309,'Prem Earn'!$B$5:$J$5,0)),0)</f>
        <v>0</v>
      </c>
      <c r="AP309" s="116">
        <f ca="1">IFERROR('Program Qtrly'!V$347*OFFSET('Prem Earn'!$A$5,MATCH($B$305,'Prem Earn'!$A$6:$A$12,0),MATCH($A309,'Prem Earn'!$B$5:$J$5,0)),0)</f>
        <v>0</v>
      </c>
      <c r="AQ309" s="116">
        <f ca="1">IFERROR('Program Qtrly'!W$347*OFFSET('Prem Earn'!$A$5,MATCH($B$305,'Prem Earn'!$A$6:$A$12,0),MATCH($A309,'Prem Earn'!$B$5:$J$5,0)),0)</f>
        <v>0</v>
      </c>
    </row>
    <row r="310" spans="1:43" ht="15" customHeight="1" x14ac:dyDescent="0.45">
      <c r="A310" s="63">
        <f t="shared" si="254"/>
        <v>12</v>
      </c>
      <c r="B310" s="116">
        <f ca="1">IFERROR('Program Qtrly'!D$355*OFFSET('Prem Earn'!$A$5,MATCH($B$305,'Prem Earn'!$A$6:$A$12,0),MATCH($A310,'Prem Earn'!$B$5:$J$5,0)),0)</f>
        <v>0</v>
      </c>
      <c r="C310" s="116">
        <f ca="1">IFERROR('Program Qtrly'!E$355*OFFSET('Prem Earn'!$A$5,MATCH($B$305,'Prem Earn'!$A$6:$A$12,0),MATCH($A310,'Prem Earn'!$B$5:$J$5,0)),0)</f>
        <v>0</v>
      </c>
      <c r="D310" s="116">
        <f ca="1">IFERROR('Program Qtrly'!F$355*OFFSET('Prem Earn'!$A$5,MATCH($B$305,'Prem Earn'!$A$6:$A$12,0),MATCH($A310,'Prem Earn'!$B$5:$J$5,0)),0)</f>
        <v>0</v>
      </c>
      <c r="E310" s="116">
        <f ca="1">IFERROR('Program Qtrly'!G$355*OFFSET('Prem Earn'!$A$5,MATCH($B$305,'Prem Earn'!$A$6:$A$12,0),MATCH($A310,'Prem Earn'!$B$5:$J$5,0)),0)</f>
        <v>0</v>
      </c>
      <c r="F310" s="116">
        <f ca="1">IFERROR('Program Qtrly'!H$355*OFFSET('Prem Earn'!$A$5,MATCH($B$305,'Prem Earn'!$A$6:$A$12,0),MATCH($A310,'Prem Earn'!$B$5:$J$5,0)),0)</f>
        <v>0</v>
      </c>
      <c r="G310" s="116">
        <f ca="1">IFERROR('Program Qtrly'!I$355*OFFSET('Prem Earn'!$A$5,MATCH($B$305,'Prem Earn'!$A$6:$A$12,0),MATCH($A310,'Prem Earn'!$B$5:$J$5,0)),0)</f>
        <v>0</v>
      </c>
      <c r="H310" s="116">
        <f ca="1">IFERROR('Program Qtrly'!J$355*OFFSET('Prem Earn'!$A$5,MATCH($B$305,'Prem Earn'!$A$6:$A$12,0),MATCH($A310,'Prem Earn'!$B$5:$J$5,0)),0)</f>
        <v>0</v>
      </c>
      <c r="I310" s="116">
        <f ca="1">IFERROR('Program Qtrly'!K$355*OFFSET('Prem Earn'!$A$5,MATCH($B$305,'Prem Earn'!$A$6:$A$12,0),MATCH($A310,'Prem Earn'!$B$5:$J$5,0)),0)</f>
        <v>0</v>
      </c>
      <c r="J310" s="116">
        <f ca="1">IFERROR('Program Qtrly'!L$355*OFFSET('Prem Earn'!$A$5,MATCH($B$305,'Prem Earn'!$A$6:$A$12,0),MATCH($A310,'Prem Earn'!$B$5:$J$5,0)),0)</f>
        <v>0</v>
      </c>
      <c r="K310" s="116">
        <f ca="1">IFERROR('Program Qtrly'!M$355*OFFSET('Prem Earn'!$A$5,MATCH($B$305,'Prem Earn'!$A$6:$A$12,0),MATCH($A310,'Prem Earn'!$B$5:$J$5,0)),0)</f>
        <v>0</v>
      </c>
      <c r="L310" s="116">
        <f ca="1">IFERROR('Program Qtrly'!N$355*OFFSET('Prem Earn'!$A$5,MATCH($B$305,'Prem Earn'!$A$6:$A$12,0),MATCH($A310,'Prem Earn'!$B$5:$J$5,0)),0)</f>
        <v>0</v>
      </c>
      <c r="M310" s="116">
        <f ca="1">IFERROR('Program Qtrly'!O$355*OFFSET('Prem Earn'!$A$5,MATCH($B$305,'Prem Earn'!$A$6:$A$12,0),MATCH($A310,'Prem Earn'!$B$5:$J$5,0)),0)</f>
        <v>0</v>
      </c>
      <c r="N310" s="116">
        <f ca="1">IFERROR('Program Qtrly'!P$355*OFFSET('Prem Earn'!$A$5,MATCH($B$305,'Prem Earn'!$A$6:$A$12,0),MATCH($A310,'Prem Earn'!$B$5:$J$5,0)),0)</f>
        <v>0</v>
      </c>
      <c r="O310" s="116">
        <f ca="1">IFERROR('Program Qtrly'!Q$355*OFFSET('Prem Earn'!$A$5,MATCH($B$305,'Prem Earn'!$A$6:$A$12,0),MATCH($A310,'Prem Earn'!$B$5:$J$5,0)),0)</f>
        <v>0</v>
      </c>
      <c r="P310" s="116">
        <f ca="1">IFERROR('Program Qtrly'!R$355*OFFSET('Prem Earn'!$A$5,MATCH($B$305,'Prem Earn'!$A$6:$A$12,0),MATCH($A310,'Prem Earn'!$B$5:$J$5,0)),0)</f>
        <v>0</v>
      </c>
      <c r="Q310" s="116">
        <f ca="1">IFERROR('Program Qtrly'!S$355*OFFSET('Prem Earn'!$A$5,MATCH($B$305,'Prem Earn'!$A$6:$A$12,0),MATCH($A310,'Prem Earn'!$B$5:$J$5,0)),0)</f>
        <v>0</v>
      </c>
      <c r="R310" s="116">
        <f ca="1">IFERROR('Program Qtrly'!T$355*OFFSET('Prem Earn'!$A$5,MATCH($B$305,'Prem Earn'!$A$6:$A$12,0),MATCH($A310,'Prem Earn'!$B$5:$J$5,0)),0)</f>
        <v>0</v>
      </c>
      <c r="S310" s="116">
        <f ca="1">IFERROR('Program Qtrly'!U$355*OFFSET('Prem Earn'!$A$5,MATCH($B$305,'Prem Earn'!$A$6:$A$12,0),MATCH($A310,'Prem Earn'!$B$5:$J$5,0)),0)</f>
        <v>0</v>
      </c>
      <c r="T310" s="116">
        <f ca="1">IFERROR('Program Qtrly'!V$355*OFFSET('Prem Earn'!$A$5,MATCH($B$305,'Prem Earn'!$A$6:$A$12,0),MATCH($A310,'Prem Earn'!$B$5:$J$5,0)),0)</f>
        <v>0</v>
      </c>
      <c r="U310" s="116">
        <f ca="1">IFERROR('Program Qtrly'!W$355*OFFSET('Prem Earn'!$A$5,MATCH($B$305,'Prem Earn'!$A$6:$A$12,0),MATCH($A310,'Prem Earn'!$B$5:$J$5,0)),0)</f>
        <v>0</v>
      </c>
      <c r="W310" s="63">
        <f t="shared" si="255"/>
        <v>12</v>
      </c>
      <c r="X310" s="116">
        <f ca="1">IFERROR('Program Qtrly'!D$347*OFFSET('Prem Earn'!$A$5,MATCH($B$305,'Prem Earn'!$A$6:$A$12,0),MATCH($A310,'Prem Earn'!$B$5:$J$5,0)),0)</f>
        <v>0</v>
      </c>
      <c r="Y310" s="116">
        <f ca="1">IFERROR('Program Qtrly'!E$347*OFFSET('Prem Earn'!$A$5,MATCH($B$305,'Prem Earn'!$A$6:$A$12,0),MATCH($A310,'Prem Earn'!$B$5:$J$5,0)),0)</f>
        <v>0</v>
      </c>
      <c r="Z310" s="116">
        <f ca="1">IFERROR('Program Qtrly'!F$347*OFFSET('Prem Earn'!$A$5,MATCH($B$305,'Prem Earn'!$A$6:$A$12,0),MATCH($A310,'Prem Earn'!$B$5:$J$5,0)),0)</f>
        <v>0</v>
      </c>
      <c r="AA310" s="116">
        <f ca="1">IFERROR('Program Qtrly'!G$347*OFFSET('Prem Earn'!$A$5,MATCH($B$305,'Prem Earn'!$A$6:$A$12,0),MATCH($A310,'Prem Earn'!$B$5:$J$5,0)),0)</f>
        <v>0</v>
      </c>
      <c r="AB310" s="116">
        <f ca="1">IFERROR('Program Qtrly'!H$347*OFFSET('Prem Earn'!$A$5,MATCH($B$305,'Prem Earn'!$A$6:$A$12,0),MATCH($A310,'Prem Earn'!$B$5:$J$5,0)),0)</f>
        <v>0</v>
      </c>
      <c r="AC310" s="116">
        <f ca="1">IFERROR('Program Qtrly'!I$347*OFFSET('Prem Earn'!$A$5,MATCH($B$305,'Prem Earn'!$A$6:$A$12,0),MATCH($A310,'Prem Earn'!$B$5:$J$5,0)),0)</f>
        <v>0</v>
      </c>
      <c r="AD310" s="116">
        <f ca="1">IFERROR('Program Qtrly'!J$347*OFFSET('Prem Earn'!$A$5,MATCH($B$305,'Prem Earn'!$A$6:$A$12,0),MATCH($A310,'Prem Earn'!$B$5:$J$5,0)),0)</f>
        <v>0</v>
      </c>
      <c r="AE310" s="116">
        <f ca="1">IFERROR('Program Qtrly'!K$347*OFFSET('Prem Earn'!$A$5,MATCH($B$305,'Prem Earn'!$A$6:$A$12,0),MATCH($A310,'Prem Earn'!$B$5:$J$5,0)),0)</f>
        <v>0</v>
      </c>
      <c r="AF310" s="116">
        <f ca="1">IFERROR('Program Qtrly'!L$347*OFFSET('Prem Earn'!$A$5,MATCH($B$305,'Prem Earn'!$A$6:$A$12,0),MATCH($A310,'Prem Earn'!$B$5:$J$5,0)),0)</f>
        <v>0</v>
      </c>
      <c r="AG310" s="116">
        <f ca="1">IFERROR('Program Qtrly'!M$347*OFFSET('Prem Earn'!$A$5,MATCH($B$305,'Prem Earn'!$A$6:$A$12,0),MATCH($A310,'Prem Earn'!$B$5:$J$5,0)),0)</f>
        <v>0</v>
      </c>
      <c r="AH310" s="116">
        <f ca="1">IFERROR('Program Qtrly'!N$347*OFFSET('Prem Earn'!$A$5,MATCH($B$305,'Prem Earn'!$A$6:$A$12,0),MATCH($A310,'Prem Earn'!$B$5:$J$5,0)),0)</f>
        <v>0</v>
      </c>
      <c r="AI310" s="116">
        <f ca="1">IFERROR('Program Qtrly'!O$347*OFFSET('Prem Earn'!$A$5,MATCH($B$305,'Prem Earn'!$A$6:$A$12,0),MATCH($A310,'Prem Earn'!$B$5:$J$5,0)),0)</f>
        <v>0</v>
      </c>
      <c r="AJ310" s="116">
        <f ca="1">IFERROR('Program Qtrly'!P$347*OFFSET('Prem Earn'!$A$5,MATCH($B$305,'Prem Earn'!$A$6:$A$12,0),MATCH($A310,'Prem Earn'!$B$5:$J$5,0)),0)</f>
        <v>0</v>
      </c>
      <c r="AK310" s="116">
        <f ca="1">IFERROR('Program Qtrly'!Q$347*OFFSET('Prem Earn'!$A$5,MATCH($B$305,'Prem Earn'!$A$6:$A$12,0),MATCH($A310,'Prem Earn'!$B$5:$J$5,0)),0)</f>
        <v>0</v>
      </c>
      <c r="AL310" s="116">
        <f ca="1">IFERROR('Program Qtrly'!R$347*OFFSET('Prem Earn'!$A$5,MATCH($B$305,'Prem Earn'!$A$6:$A$12,0),MATCH($A310,'Prem Earn'!$B$5:$J$5,0)),0)</f>
        <v>0</v>
      </c>
      <c r="AM310" s="116">
        <f ca="1">IFERROR('Program Qtrly'!S$347*OFFSET('Prem Earn'!$A$5,MATCH($B$305,'Prem Earn'!$A$6:$A$12,0),MATCH($A310,'Prem Earn'!$B$5:$J$5,0)),0)</f>
        <v>0</v>
      </c>
      <c r="AN310" s="116">
        <f ca="1">IFERROR('Program Qtrly'!T$347*OFFSET('Prem Earn'!$A$5,MATCH($B$305,'Prem Earn'!$A$6:$A$12,0),MATCH($A310,'Prem Earn'!$B$5:$J$5,0)),0)</f>
        <v>0</v>
      </c>
      <c r="AO310" s="116">
        <f ca="1">IFERROR('Program Qtrly'!U$347*OFFSET('Prem Earn'!$A$5,MATCH($B$305,'Prem Earn'!$A$6:$A$12,0),MATCH($A310,'Prem Earn'!$B$5:$J$5,0)),0)</f>
        <v>0</v>
      </c>
      <c r="AP310" s="116">
        <f ca="1">IFERROR('Program Qtrly'!V$347*OFFSET('Prem Earn'!$A$5,MATCH($B$305,'Prem Earn'!$A$6:$A$12,0),MATCH($A310,'Prem Earn'!$B$5:$J$5,0)),0)</f>
        <v>0</v>
      </c>
      <c r="AQ310" s="116">
        <f ca="1">IFERROR('Program Qtrly'!W$347*OFFSET('Prem Earn'!$A$5,MATCH($B$305,'Prem Earn'!$A$6:$A$12,0),MATCH($A310,'Prem Earn'!$B$5:$J$5,0)),0)</f>
        <v>0</v>
      </c>
    </row>
    <row r="311" spans="1:43" ht="15" customHeight="1" x14ac:dyDescent="0.45">
      <c r="A311" s="63">
        <f t="shared" si="254"/>
        <v>15</v>
      </c>
      <c r="B311" s="116">
        <f ca="1">IFERROR('Program Qtrly'!D$355*OFFSET('Prem Earn'!$A$5,MATCH($B$305,'Prem Earn'!$A$6:$A$12,0),MATCH($A311,'Prem Earn'!$B$5:$J$5,0)),0)</f>
        <v>0</v>
      </c>
      <c r="C311" s="116">
        <f ca="1">IFERROR('Program Qtrly'!E$355*OFFSET('Prem Earn'!$A$5,MATCH($B$305,'Prem Earn'!$A$6:$A$12,0),MATCH($A311,'Prem Earn'!$B$5:$J$5,0)),0)</f>
        <v>0</v>
      </c>
      <c r="D311" s="116">
        <f ca="1">IFERROR('Program Qtrly'!F$355*OFFSET('Prem Earn'!$A$5,MATCH($B$305,'Prem Earn'!$A$6:$A$12,0),MATCH($A311,'Prem Earn'!$B$5:$J$5,0)),0)</f>
        <v>0</v>
      </c>
      <c r="E311" s="116">
        <f ca="1">IFERROR('Program Qtrly'!G$355*OFFSET('Prem Earn'!$A$5,MATCH($B$305,'Prem Earn'!$A$6:$A$12,0),MATCH($A311,'Prem Earn'!$B$5:$J$5,0)),0)</f>
        <v>0</v>
      </c>
      <c r="F311" s="116">
        <f ca="1">IFERROR('Program Qtrly'!H$355*OFFSET('Prem Earn'!$A$5,MATCH($B$305,'Prem Earn'!$A$6:$A$12,0),MATCH($A311,'Prem Earn'!$B$5:$J$5,0)),0)</f>
        <v>0</v>
      </c>
      <c r="G311" s="116">
        <f ca="1">IFERROR('Program Qtrly'!I$355*OFFSET('Prem Earn'!$A$5,MATCH($B$305,'Prem Earn'!$A$6:$A$12,0),MATCH($A311,'Prem Earn'!$B$5:$J$5,0)),0)</f>
        <v>0</v>
      </c>
      <c r="H311" s="116">
        <f ca="1">IFERROR('Program Qtrly'!J$355*OFFSET('Prem Earn'!$A$5,MATCH($B$305,'Prem Earn'!$A$6:$A$12,0),MATCH($A311,'Prem Earn'!$B$5:$J$5,0)),0)</f>
        <v>0</v>
      </c>
      <c r="I311" s="116">
        <f ca="1">IFERROR('Program Qtrly'!K$355*OFFSET('Prem Earn'!$A$5,MATCH($B$305,'Prem Earn'!$A$6:$A$12,0),MATCH($A311,'Prem Earn'!$B$5:$J$5,0)),0)</f>
        <v>0</v>
      </c>
      <c r="J311" s="116">
        <f ca="1">IFERROR('Program Qtrly'!L$355*OFFSET('Prem Earn'!$A$5,MATCH($B$305,'Prem Earn'!$A$6:$A$12,0),MATCH($A311,'Prem Earn'!$B$5:$J$5,0)),0)</f>
        <v>0</v>
      </c>
      <c r="K311" s="116">
        <f ca="1">IFERROR('Program Qtrly'!M$355*OFFSET('Prem Earn'!$A$5,MATCH($B$305,'Prem Earn'!$A$6:$A$12,0),MATCH($A311,'Prem Earn'!$B$5:$J$5,0)),0)</f>
        <v>0</v>
      </c>
      <c r="L311" s="116">
        <f ca="1">IFERROR('Program Qtrly'!N$355*OFFSET('Prem Earn'!$A$5,MATCH($B$305,'Prem Earn'!$A$6:$A$12,0),MATCH($A311,'Prem Earn'!$B$5:$J$5,0)),0)</f>
        <v>0</v>
      </c>
      <c r="M311" s="116">
        <f ca="1">IFERROR('Program Qtrly'!O$355*OFFSET('Prem Earn'!$A$5,MATCH($B$305,'Prem Earn'!$A$6:$A$12,0),MATCH($A311,'Prem Earn'!$B$5:$J$5,0)),0)</f>
        <v>0</v>
      </c>
      <c r="N311" s="116">
        <f ca="1">IFERROR('Program Qtrly'!P$355*OFFSET('Prem Earn'!$A$5,MATCH($B$305,'Prem Earn'!$A$6:$A$12,0),MATCH($A311,'Prem Earn'!$B$5:$J$5,0)),0)</f>
        <v>0</v>
      </c>
      <c r="O311" s="116">
        <f ca="1">IFERROR('Program Qtrly'!Q$355*OFFSET('Prem Earn'!$A$5,MATCH($B$305,'Prem Earn'!$A$6:$A$12,0),MATCH($A311,'Prem Earn'!$B$5:$J$5,0)),0)</f>
        <v>0</v>
      </c>
      <c r="P311" s="116">
        <f ca="1">IFERROR('Program Qtrly'!R$355*OFFSET('Prem Earn'!$A$5,MATCH($B$305,'Prem Earn'!$A$6:$A$12,0),MATCH($A311,'Prem Earn'!$B$5:$J$5,0)),0)</f>
        <v>0</v>
      </c>
      <c r="Q311" s="116">
        <f ca="1">IFERROR('Program Qtrly'!S$355*OFFSET('Prem Earn'!$A$5,MATCH($B$305,'Prem Earn'!$A$6:$A$12,0),MATCH($A311,'Prem Earn'!$B$5:$J$5,0)),0)</f>
        <v>0</v>
      </c>
      <c r="R311" s="116">
        <f ca="1">IFERROR('Program Qtrly'!T$355*OFFSET('Prem Earn'!$A$5,MATCH($B$305,'Prem Earn'!$A$6:$A$12,0),MATCH($A311,'Prem Earn'!$B$5:$J$5,0)),0)</f>
        <v>0</v>
      </c>
      <c r="S311" s="116">
        <f ca="1">IFERROR('Program Qtrly'!U$355*OFFSET('Prem Earn'!$A$5,MATCH($B$305,'Prem Earn'!$A$6:$A$12,0),MATCH($A311,'Prem Earn'!$B$5:$J$5,0)),0)</f>
        <v>0</v>
      </c>
      <c r="T311" s="116">
        <f ca="1">IFERROR('Program Qtrly'!V$355*OFFSET('Prem Earn'!$A$5,MATCH($B$305,'Prem Earn'!$A$6:$A$12,0),MATCH($A311,'Prem Earn'!$B$5:$J$5,0)),0)</f>
        <v>0</v>
      </c>
      <c r="U311" s="116">
        <f ca="1">IFERROR('Program Qtrly'!W$355*OFFSET('Prem Earn'!$A$5,MATCH($B$305,'Prem Earn'!$A$6:$A$12,0),MATCH($A311,'Prem Earn'!$B$5:$J$5,0)),0)</f>
        <v>0</v>
      </c>
      <c r="W311" s="63">
        <f t="shared" si="255"/>
        <v>15</v>
      </c>
      <c r="X311" s="116">
        <f ca="1">IFERROR('Program Qtrly'!D$347*OFFSET('Prem Earn'!$A$5,MATCH($B$305,'Prem Earn'!$A$6:$A$12,0),MATCH($A311,'Prem Earn'!$B$5:$J$5,0)),0)</f>
        <v>0</v>
      </c>
      <c r="Y311" s="116">
        <f ca="1">IFERROR('Program Qtrly'!E$347*OFFSET('Prem Earn'!$A$5,MATCH($B$305,'Prem Earn'!$A$6:$A$12,0),MATCH($A311,'Prem Earn'!$B$5:$J$5,0)),0)</f>
        <v>0</v>
      </c>
      <c r="Z311" s="116">
        <f ca="1">IFERROR('Program Qtrly'!F$347*OFFSET('Prem Earn'!$A$5,MATCH($B$305,'Prem Earn'!$A$6:$A$12,0),MATCH($A311,'Prem Earn'!$B$5:$J$5,0)),0)</f>
        <v>0</v>
      </c>
      <c r="AA311" s="116">
        <f ca="1">IFERROR('Program Qtrly'!G$347*OFFSET('Prem Earn'!$A$5,MATCH($B$305,'Prem Earn'!$A$6:$A$12,0),MATCH($A311,'Prem Earn'!$B$5:$J$5,0)),0)</f>
        <v>0</v>
      </c>
      <c r="AB311" s="116">
        <f ca="1">IFERROR('Program Qtrly'!H$347*OFFSET('Prem Earn'!$A$5,MATCH($B$305,'Prem Earn'!$A$6:$A$12,0),MATCH($A311,'Prem Earn'!$B$5:$J$5,0)),0)</f>
        <v>0</v>
      </c>
      <c r="AC311" s="116">
        <f ca="1">IFERROR('Program Qtrly'!I$347*OFFSET('Prem Earn'!$A$5,MATCH($B$305,'Prem Earn'!$A$6:$A$12,0),MATCH($A311,'Prem Earn'!$B$5:$J$5,0)),0)</f>
        <v>0</v>
      </c>
      <c r="AD311" s="116">
        <f ca="1">IFERROR('Program Qtrly'!J$347*OFFSET('Prem Earn'!$A$5,MATCH($B$305,'Prem Earn'!$A$6:$A$12,0),MATCH($A311,'Prem Earn'!$B$5:$J$5,0)),0)</f>
        <v>0</v>
      </c>
      <c r="AE311" s="116">
        <f ca="1">IFERROR('Program Qtrly'!K$347*OFFSET('Prem Earn'!$A$5,MATCH($B$305,'Prem Earn'!$A$6:$A$12,0),MATCH($A311,'Prem Earn'!$B$5:$J$5,0)),0)</f>
        <v>0</v>
      </c>
      <c r="AF311" s="116">
        <f ca="1">IFERROR('Program Qtrly'!L$347*OFFSET('Prem Earn'!$A$5,MATCH($B$305,'Prem Earn'!$A$6:$A$12,0),MATCH($A311,'Prem Earn'!$B$5:$J$5,0)),0)</f>
        <v>0</v>
      </c>
      <c r="AG311" s="116">
        <f ca="1">IFERROR('Program Qtrly'!M$347*OFFSET('Prem Earn'!$A$5,MATCH($B$305,'Prem Earn'!$A$6:$A$12,0),MATCH($A311,'Prem Earn'!$B$5:$J$5,0)),0)</f>
        <v>0</v>
      </c>
      <c r="AH311" s="116">
        <f ca="1">IFERROR('Program Qtrly'!N$347*OFFSET('Prem Earn'!$A$5,MATCH($B$305,'Prem Earn'!$A$6:$A$12,0),MATCH($A311,'Prem Earn'!$B$5:$J$5,0)),0)</f>
        <v>0</v>
      </c>
      <c r="AI311" s="116">
        <f ca="1">IFERROR('Program Qtrly'!O$347*OFFSET('Prem Earn'!$A$5,MATCH($B$305,'Prem Earn'!$A$6:$A$12,0),MATCH($A311,'Prem Earn'!$B$5:$J$5,0)),0)</f>
        <v>0</v>
      </c>
      <c r="AJ311" s="116">
        <f ca="1">IFERROR('Program Qtrly'!P$347*OFFSET('Prem Earn'!$A$5,MATCH($B$305,'Prem Earn'!$A$6:$A$12,0),MATCH($A311,'Prem Earn'!$B$5:$J$5,0)),0)</f>
        <v>0</v>
      </c>
      <c r="AK311" s="116">
        <f ca="1">IFERROR('Program Qtrly'!Q$347*OFFSET('Prem Earn'!$A$5,MATCH($B$305,'Prem Earn'!$A$6:$A$12,0),MATCH($A311,'Prem Earn'!$B$5:$J$5,0)),0)</f>
        <v>0</v>
      </c>
      <c r="AL311" s="116">
        <f ca="1">IFERROR('Program Qtrly'!R$347*OFFSET('Prem Earn'!$A$5,MATCH($B$305,'Prem Earn'!$A$6:$A$12,0),MATCH($A311,'Prem Earn'!$B$5:$J$5,0)),0)</f>
        <v>0</v>
      </c>
      <c r="AM311" s="116">
        <f ca="1">IFERROR('Program Qtrly'!S$347*OFFSET('Prem Earn'!$A$5,MATCH($B$305,'Prem Earn'!$A$6:$A$12,0),MATCH($A311,'Prem Earn'!$B$5:$J$5,0)),0)</f>
        <v>0</v>
      </c>
      <c r="AN311" s="116">
        <f ca="1">IFERROR('Program Qtrly'!T$347*OFFSET('Prem Earn'!$A$5,MATCH($B$305,'Prem Earn'!$A$6:$A$12,0),MATCH($A311,'Prem Earn'!$B$5:$J$5,0)),0)</f>
        <v>0</v>
      </c>
      <c r="AO311" s="116">
        <f ca="1">IFERROR('Program Qtrly'!U$347*OFFSET('Prem Earn'!$A$5,MATCH($B$305,'Prem Earn'!$A$6:$A$12,0),MATCH($A311,'Prem Earn'!$B$5:$J$5,0)),0)</f>
        <v>0</v>
      </c>
      <c r="AP311" s="116">
        <f ca="1">IFERROR('Program Qtrly'!V$347*OFFSET('Prem Earn'!$A$5,MATCH($B$305,'Prem Earn'!$A$6:$A$12,0),MATCH($A311,'Prem Earn'!$B$5:$J$5,0)),0)</f>
        <v>0</v>
      </c>
      <c r="AQ311" s="116">
        <f ca="1">IFERROR('Program Qtrly'!W$347*OFFSET('Prem Earn'!$A$5,MATCH($B$305,'Prem Earn'!$A$6:$A$12,0),MATCH($A311,'Prem Earn'!$B$5:$J$5,0)),0)</f>
        <v>0</v>
      </c>
    </row>
    <row r="312" spans="1:43" ht="15" customHeight="1" x14ac:dyDescent="0.45">
      <c r="A312" s="63">
        <f t="shared" si="254"/>
        <v>18</v>
      </c>
      <c r="B312" s="116">
        <f ca="1">IFERROR('Program Qtrly'!D$355*OFFSET('Prem Earn'!$A$5,MATCH($B$305,'Prem Earn'!$A$6:$A$12,0),MATCH($A312,'Prem Earn'!$B$5:$J$5,0)),0)</f>
        <v>0</v>
      </c>
      <c r="C312" s="116">
        <f ca="1">IFERROR('Program Qtrly'!E$355*OFFSET('Prem Earn'!$A$5,MATCH($B$305,'Prem Earn'!$A$6:$A$12,0),MATCH($A312,'Prem Earn'!$B$5:$J$5,0)),0)</f>
        <v>0</v>
      </c>
      <c r="D312" s="116">
        <f ca="1">IFERROR('Program Qtrly'!F$355*OFFSET('Prem Earn'!$A$5,MATCH($B$305,'Prem Earn'!$A$6:$A$12,0),MATCH($A312,'Prem Earn'!$B$5:$J$5,0)),0)</f>
        <v>0</v>
      </c>
      <c r="E312" s="116">
        <f ca="1">IFERROR('Program Qtrly'!G$355*OFFSET('Prem Earn'!$A$5,MATCH($B$305,'Prem Earn'!$A$6:$A$12,0),MATCH($A312,'Prem Earn'!$B$5:$J$5,0)),0)</f>
        <v>0</v>
      </c>
      <c r="F312" s="116">
        <f ca="1">IFERROR('Program Qtrly'!H$355*OFFSET('Prem Earn'!$A$5,MATCH($B$305,'Prem Earn'!$A$6:$A$12,0),MATCH($A312,'Prem Earn'!$B$5:$J$5,0)),0)</f>
        <v>0</v>
      </c>
      <c r="G312" s="116">
        <f ca="1">IFERROR('Program Qtrly'!I$355*OFFSET('Prem Earn'!$A$5,MATCH($B$305,'Prem Earn'!$A$6:$A$12,0),MATCH($A312,'Prem Earn'!$B$5:$J$5,0)),0)</f>
        <v>0</v>
      </c>
      <c r="H312" s="116">
        <f ca="1">IFERROR('Program Qtrly'!J$355*OFFSET('Prem Earn'!$A$5,MATCH($B$305,'Prem Earn'!$A$6:$A$12,0),MATCH($A312,'Prem Earn'!$B$5:$J$5,0)),0)</f>
        <v>0</v>
      </c>
      <c r="I312" s="116">
        <f ca="1">IFERROR('Program Qtrly'!K$355*OFFSET('Prem Earn'!$A$5,MATCH($B$305,'Prem Earn'!$A$6:$A$12,0),MATCH($A312,'Prem Earn'!$B$5:$J$5,0)),0)</f>
        <v>0</v>
      </c>
      <c r="J312" s="116">
        <f ca="1">IFERROR('Program Qtrly'!L$355*OFFSET('Prem Earn'!$A$5,MATCH($B$305,'Prem Earn'!$A$6:$A$12,0),MATCH($A312,'Prem Earn'!$B$5:$J$5,0)),0)</f>
        <v>0</v>
      </c>
      <c r="K312" s="116">
        <f ca="1">IFERROR('Program Qtrly'!M$355*OFFSET('Prem Earn'!$A$5,MATCH($B$305,'Prem Earn'!$A$6:$A$12,0),MATCH($A312,'Prem Earn'!$B$5:$J$5,0)),0)</f>
        <v>0</v>
      </c>
      <c r="L312" s="116">
        <f ca="1">IFERROR('Program Qtrly'!N$355*OFFSET('Prem Earn'!$A$5,MATCH($B$305,'Prem Earn'!$A$6:$A$12,0),MATCH($A312,'Prem Earn'!$B$5:$J$5,0)),0)</f>
        <v>0</v>
      </c>
      <c r="M312" s="116">
        <f ca="1">IFERROR('Program Qtrly'!O$355*OFFSET('Prem Earn'!$A$5,MATCH($B$305,'Prem Earn'!$A$6:$A$12,0),MATCH($A312,'Prem Earn'!$B$5:$J$5,0)),0)</f>
        <v>0</v>
      </c>
      <c r="N312" s="116">
        <f ca="1">IFERROR('Program Qtrly'!P$355*OFFSET('Prem Earn'!$A$5,MATCH($B$305,'Prem Earn'!$A$6:$A$12,0),MATCH($A312,'Prem Earn'!$B$5:$J$5,0)),0)</f>
        <v>0</v>
      </c>
      <c r="O312" s="116">
        <f ca="1">IFERROR('Program Qtrly'!Q$355*OFFSET('Prem Earn'!$A$5,MATCH($B$305,'Prem Earn'!$A$6:$A$12,0),MATCH($A312,'Prem Earn'!$B$5:$J$5,0)),0)</f>
        <v>0</v>
      </c>
      <c r="P312" s="116">
        <f ca="1">IFERROR('Program Qtrly'!R$355*OFFSET('Prem Earn'!$A$5,MATCH($B$305,'Prem Earn'!$A$6:$A$12,0),MATCH($A312,'Prem Earn'!$B$5:$J$5,0)),0)</f>
        <v>0</v>
      </c>
      <c r="Q312" s="116">
        <f ca="1">IFERROR('Program Qtrly'!S$355*OFFSET('Prem Earn'!$A$5,MATCH($B$305,'Prem Earn'!$A$6:$A$12,0),MATCH($A312,'Prem Earn'!$B$5:$J$5,0)),0)</f>
        <v>0</v>
      </c>
      <c r="R312" s="116">
        <f ca="1">IFERROR('Program Qtrly'!T$355*OFFSET('Prem Earn'!$A$5,MATCH($B$305,'Prem Earn'!$A$6:$A$12,0),MATCH($A312,'Prem Earn'!$B$5:$J$5,0)),0)</f>
        <v>0</v>
      </c>
      <c r="S312" s="116">
        <f ca="1">IFERROR('Program Qtrly'!U$355*OFFSET('Prem Earn'!$A$5,MATCH($B$305,'Prem Earn'!$A$6:$A$12,0),MATCH($A312,'Prem Earn'!$B$5:$J$5,0)),0)</f>
        <v>0</v>
      </c>
      <c r="T312" s="116">
        <f ca="1">IFERROR('Program Qtrly'!V$355*OFFSET('Prem Earn'!$A$5,MATCH($B$305,'Prem Earn'!$A$6:$A$12,0),MATCH($A312,'Prem Earn'!$B$5:$J$5,0)),0)</f>
        <v>0</v>
      </c>
      <c r="U312" s="116">
        <f ca="1">IFERROR('Program Qtrly'!W$355*OFFSET('Prem Earn'!$A$5,MATCH($B$305,'Prem Earn'!$A$6:$A$12,0),MATCH($A312,'Prem Earn'!$B$5:$J$5,0)),0)</f>
        <v>0</v>
      </c>
      <c r="W312" s="63">
        <f t="shared" si="255"/>
        <v>18</v>
      </c>
      <c r="X312" s="116">
        <f ca="1">IFERROR('Program Qtrly'!D$347*OFFSET('Prem Earn'!$A$5,MATCH($B$305,'Prem Earn'!$A$6:$A$12,0),MATCH($A312,'Prem Earn'!$B$5:$J$5,0)),0)</f>
        <v>0</v>
      </c>
      <c r="Y312" s="116">
        <f ca="1">IFERROR('Program Qtrly'!E$347*OFFSET('Prem Earn'!$A$5,MATCH($B$305,'Prem Earn'!$A$6:$A$12,0),MATCH($A312,'Prem Earn'!$B$5:$J$5,0)),0)</f>
        <v>0</v>
      </c>
      <c r="Z312" s="116">
        <f ca="1">IFERROR('Program Qtrly'!F$347*OFFSET('Prem Earn'!$A$5,MATCH($B$305,'Prem Earn'!$A$6:$A$12,0),MATCH($A312,'Prem Earn'!$B$5:$J$5,0)),0)</f>
        <v>0</v>
      </c>
      <c r="AA312" s="116">
        <f ca="1">IFERROR('Program Qtrly'!G$347*OFFSET('Prem Earn'!$A$5,MATCH($B$305,'Prem Earn'!$A$6:$A$12,0),MATCH($A312,'Prem Earn'!$B$5:$J$5,0)),0)</f>
        <v>0</v>
      </c>
      <c r="AB312" s="116">
        <f ca="1">IFERROR('Program Qtrly'!H$347*OFFSET('Prem Earn'!$A$5,MATCH($B$305,'Prem Earn'!$A$6:$A$12,0),MATCH($A312,'Prem Earn'!$B$5:$J$5,0)),0)</f>
        <v>0</v>
      </c>
      <c r="AC312" s="116">
        <f ca="1">IFERROR('Program Qtrly'!I$347*OFFSET('Prem Earn'!$A$5,MATCH($B$305,'Prem Earn'!$A$6:$A$12,0),MATCH($A312,'Prem Earn'!$B$5:$J$5,0)),0)</f>
        <v>0</v>
      </c>
      <c r="AD312" s="116">
        <f ca="1">IFERROR('Program Qtrly'!J$347*OFFSET('Prem Earn'!$A$5,MATCH($B$305,'Prem Earn'!$A$6:$A$12,0),MATCH($A312,'Prem Earn'!$B$5:$J$5,0)),0)</f>
        <v>0</v>
      </c>
      <c r="AE312" s="116">
        <f ca="1">IFERROR('Program Qtrly'!K$347*OFFSET('Prem Earn'!$A$5,MATCH($B$305,'Prem Earn'!$A$6:$A$12,0),MATCH($A312,'Prem Earn'!$B$5:$J$5,0)),0)</f>
        <v>0</v>
      </c>
      <c r="AF312" s="116">
        <f ca="1">IFERROR('Program Qtrly'!L$347*OFFSET('Prem Earn'!$A$5,MATCH($B$305,'Prem Earn'!$A$6:$A$12,0),MATCH($A312,'Prem Earn'!$B$5:$J$5,0)),0)</f>
        <v>0</v>
      </c>
      <c r="AG312" s="116">
        <f ca="1">IFERROR('Program Qtrly'!M$347*OFFSET('Prem Earn'!$A$5,MATCH($B$305,'Prem Earn'!$A$6:$A$12,0),MATCH($A312,'Prem Earn'!$B$5:$J$5,0)),0)</f>
        <v>0</v>
      </c>
      <c r="AH312" s="116">
        <f ca="1">IFERROR('Program Qtrly'!N$347*OFFSET('Prem Earn'!$A$5,MATCH($B$305,'Prem Earn'!$A$6:$A$12,0),MATCH($A312,'Prem Earn'!$B$5:$J$5,0)),0)</f>
        <v>0</v>
      </c>
      <c r="AI312" s="116">
        <f ca="1">IFERROR('Program Qtrly'!O$347*OFFSET('Prem Earn'!$A$5,MATCH($B$305,'Prem Earn'!$A$6:$A$12,0),MATCH($A312,'Prem Earn'!$B$5:$J$5,0)),0)</f>
        <v>0</v>
      </c>
      <c r="AJ312" s="116">
        <f ca="1">IFERROR('Program Qtrly'!P$347*OFFSET('Prem Earn'!$A$5,MATCH($B$305,'Prem Earn'!$A$6:$A$12,0),MATCH($A312,'Prem Earn'!$B$5:$J$5,0)),0)</f>
        <v>0</v>
      </c>
      <c r="AK312" s="116">
        <f ca="1">IFERROR('Program Qtrly'!Q$347*OFFSET('Prem Earn'!$A$5,MATCH($B$305,'Prem Earn'!$A$6:$A$12,0),MATCH($A312,'Prem Earn'!$B$5:$J$5,0)),0)</f>
        <v>0</v>
      </c>
      <c r="AL312" s="116">
        <f ca="1">IFERROR('Program Qtrly'!R$347*OFFSET('Prem Earn'!$A$5,MATCH($B$305,'Prem Earn'!$A$6:$A$12,0),MATCH($A312,'Prem Earn'!$B$5:$J$5,0)),0)</f>
        <v>0</v>
      </c>
      <c r="AM312" s="116">
        <f ca="1">IFERROR('Program Qtrly'!S$347*OFFSET('Prem Earn'!$A$5,MATCH($B$305,'Prem Earn'!$A$6:$A$12,0),MATCH($A312,'Prem Earn'!$B$5:$J$5,0)),0)</f>
        <v>0</v>
      </c>
      <c r="AN312" s="116">
        <f ca="1">IFERROR('Program Qtrly'!T$347*OFFSET('Prem Earn'!$A$5,MATCH($B$305,'Prem Earn'!$A$6:$A$12,0),MATCH($A312,'Prem Earn'!$B$5:$J$5,0)),0)</f>
        <v>0</v>
      </c>
      <c r="AO312" s="116">
        <f ca="1">IFERROR('Program Qtrly'!U$347*OFFSET('Prem Earn'!$A$5,MATCH($B$305,'Prem Earn'!$A$6:$A$12,0),MATCH($A312,'Prem Earn'!$B$5:$J$5,0)),0)</f>
        <v>0</v>
      </c>
      <c r="AP312" s="116">
        <f ca="1">IFERROR('Program Qtrly'!V$347*OFFSET('Prem Earn'!$A$5,MATCH($B$305,'Prem Earn'!$A$6:$A$12,0),MATCH($A312,'Prem Earn'!$B$5:$J$5,0)),0)</f>
        <v>0</v>
      </c>
      <c r="AQ312" s="116">
        <f ca="1">IFERROR('Program Qtrly'!W$347*OFFSET('Prem Earn'!$A$5,MATCH($B$305,'Prem Earn'!$A$6:$A$12,0),MATCH($A312,'Prem Earn'!$B$5:$J$5,0)),0)</f>
        <v>0</v>
      </c>
    </row>
    <row r="313" spans="1:43" ht="15" customHeight="1" x14ac:dyDescent="0.45">
      <c r="A313" s="63">
        <f t="shared" si="254"/>
        <v>21</v>
      </c>
      <c r="B313" s="116">
        <f ca="1">IFERROR('Program Qtrly'!D$355*OFFSET('Prem Earn'!$A$5,MATCH($B$305,'Prem Earn'!$A$6:$A$12,0),MATCH($A313,'Prem Earn'!$B$5:$J$5,0)),0)</f>
        <v>0</v>
      </c>
      <c r="C313" s="116">
        <f ca="1">IFERROR('Program Qtrly'!E$355*OFFSET('Prem Earn'!$A$5,MATCH($B$305,'Prem Earn'!$A$6:$A$12,0),MATCH($A313,'Prem Earn'!$B$5:$J$5,0)),0)</f>
        <v>0</v>
      </c>
      <c r="D313" s="116">
        <f ca="1">IFERROR('Program Qtrly'!F$355*OFFSET('Prem Earn'!$A$5,MATCH($B$305,'Prem Earn'!$A$6:$A$12,0),MATCH($A313,'Prem Earn'!$B$5:$J$5,0)),0)</f>
        <v>0</v>
      </c>
      <c r="E313" s="116">
        <f ca="1">IFERROR('Program Qtrly'!G$355*OFFSET('Prem Earn'!$A$5,MATCH($B$305,'Prem Earn'!$A$6:$A$12,0),MATCH($A313,'Prem Earn'!$B$5:$J$5,0)),0)</f>
        <v>0</v>
      </c>
      <c r="F313" s="116">
        <f ca="1">IFERROR('Program Qtrly'!H$355*OFFSET('Prem Earn'!$A$5,MATCH($B$305,'Prem Earn'!$A$6:$A$12,0),MATCH($A313,'Prem Earn'!$B$5:$J$5,0)),0)</f>
        <v>0</v>
      </c>
      <c r="G313" s="116">
        <f ca="1">IFERROR('Program Qtrly'!I$355*OFFSET('Prem Earn'!$A$5,MATCH($B$305,'Prem Earn'!$A$6:$A$12,0),MATCH($A313,'Prem Earn'!$B$5:$J$5,0)),0)</f>
        <v>0</v>
      </c>
      <c r="H313" s="116">
        <f ca="1">IFERROR('Program Qtrly'!J$355*OFFSET('Prem Earn'!$A$5,MATCH($B$305,'Prem Earn'!$A$6:$A$12,0),MATCH($A313,'Prem Earn'!$B$5:$J$5,0)),0)</f>
        <v>0</v>
      </c>
      <c r="I313" s="116">
        <f ca="1">IFERROR('Program Qtrly'!K$355*OFFSET('Prem Earn'!$A$5,MATCH($B$305,'Prem Earn'!$A$6:$A$12,0),MATCH($A313,'Prem Earn'!$B$5:$J$5,0)),0)</f>
        <v>0</v>
      </c>
      <c r="J313" s="116">
        <f ca="1">IFERROR('Program Qtrly'!L$355*OFFSET('Prem Earn'!$A$5,MATCH($B$305,'Prem Earn'!$A$6:$A$12,0),MATCH($A313,'Prem Earn'!$B$5:$J$5,0)),0)</f>
        <v>0</v>
      </c>
      <c r="K313" s="116">
        <f ca="1">IFERROR('Program Qtrly'!M$355*OFFSET('Prem Earn'!$A$5,MATCH($B$305,'Prem Earn'!$A$6:$A$12,0),MATCH($A313,'Prem Earn'!$B$5:$J$5,0)),0)</f>
        <v>0</v>
      </c>
      <c r="L313" s="116">
        <f ca="1">IFERROR('Program Qtrly'!N$355*OFFSET('Prem Earn'!$A$5,MATCH($B$305,'Prem Earn'!$A$6:$A$12,0),MATCH($A313,'Prem Earn'!$B$5:$J$5,0)),0)</f>
        <v>0</v>
      </c>
      <c r="M313" s="116">
        <f ca="1">IFERROR('Program Qtrly'!O$355*OFFSET('Prem Earn'!$A$5,MATCH($B$305,'Prem Earn'!$A$6:$A$12,0),MATCH($A313,'Prem Earn'!$B$5:$J$5,0)),0)</f>
        <v>0</v>
      </c>
      <c r="N313" s="116">
        <f ca="1">IFERROR('Program Qtrly'!P$355*OFFSET('Prem Earn'!$A$5,MATCH($B$305,'Prem Earn'!$A$6:$A$12,0),MATCH($A313,'Prem Earn'!$B$5:$J$5,0)),0)</f>
        <v>0</v>
      </c>
      <c r="O313" s="116">
        <f ca="1">IFERROR('Program Qtrly'!Q$355*OFFSET('Prem Earn'!$A$5,MATCH($B$305,'Prem Earn'!$A$6:$A$12,0),MATCH($A313,'Prem Earn'!$B$5:$J$5,0)),0)</f>
        <v>0</v>
      </c>
      <c r="P313" s="116">
        <f ca="1">IFERROR('Program Qtrly'!R$355*OFFSET('Prem Earn'!$A$5,MATCH($B$305,'Prem Earn'!$A$6:$A$12,0),MATCH($A313,'Prem Earn'!$B$5:$J$5,0)),0)</f>
        <v>0</v>
      </c>
      <c r="Q313" s="116">
        <f ca="1">IFERROR('Program Qtrly'!S$355*OFFSET('Prem Earn'!$A$5,MATCH($B$305,'Prem Earn'!$A$6:$A$12,0),MATCH($A313,'Prem Earn'!$B$5:$J$5,0)),0)</f>
        <v>0</v>
      </c>
      <c r="R313" s="116">
        <f ca="1">IFERROR('Program Qtrly'!T$355*OFFSET('Prem Earn'!$A$5,MATCH($B$305,'Prem Earn'!$A$6:$A$12,0),MATCH($A313,'Prem Earn'!$B$5:$J$5,0)),0)</f>
        <v>0</v>
      </c>
      <c r="S313" s="116">
        <f ca="1">IFERROR('Program Qtrly'!U$355*OFFSET('Prem Earn'!$A$5,MATCH($B$305,'Prem Earn'!$A$6:$A$12,0),MATCH($A313,'Prem Earn'!$B$5:$J$5,0)),0)</f>
        <v>0</v>
      </c>
      <c r="T313" s="116">
        <f ca="1">IFERROR('Program Qtrly'!V$355*OFFSET('Prem Earn'!$A$5,MATCH($B$305,'Prem Earn'!$A$6:$A$12,0),MATCH($A313,'Prem Earn'!$B$5:$J$5,0)),0)</f>
        <v>0</v>
      </c>
      <c r="U313" s="116">
        <f ca="1">IFERROR('Program Qtrly'!W$355*OFFSET('Prem Earn'!$A$5,MATCH($B$305,'Prem Earn'!$A$6:$A$12,0),MATCH($A313,'Prem Earn'!$B$5:$J$5,0)),0)</f>
        <v>0</v>
      </c>
      <c r="W313" s="63">
        <f t="shared" si="255"/>
        <v>21</v>
      </c>
      <c r="X313" s="116">
        <f ca="1">IFERROR('Program Qtrly'!D$347*OFFSET('Prem Earn'!$A$5,MATCH($B$305,'Prem Earn'!$A$6:$A$12,0),MATCH($A313,'Prem Earn'!$B$5:$J$5,0)),0)</f>
        <v>0</v>
      </c>
      <c r="Y313" s="116">
        <f ca="1">IFERROR('Program Qtrly'!E$347*OFFSET('Prem Earn'!$A$5,MATCH($B$305,'Prem Earn'!$A$6:$A$12,0),MATCH($A313,'Prem Earn'!$B$5:$J$5,0)),0)</f>
        <v>0</v>
      </c>
      <c r="Z313" s="116">
        <f ca="1">IFERROR('Program Qtrly'!F$347*OFFSET('Prem Earn'!$A$5,MATCH($B$305,'Prem Earn'!$A$6:$A$12,0),MATCH($A313,'Prem Earn'!$B$5:$J$5,0)),0)</f>
        <v>0</v>
      </c>
      <c r="AA313" s="116">
        <f ca="1">IFERROR('Program Qtrly'!G$347*OFFSET('Prem Earn'!$A$5,MATCH($B$305,'Prem Earn'!$A$6:$A$12,0),MATCH($A313,'Prem Earn'!$B$5:$J$5,0)),0)</f>
        <v>0</v>
      </c>
      <c r="AB313" s="116">
        <f ca="1">IFERROR('Program Qtrly'!H$347*OFFSET('Prem Earn'!$A$5,MATCH($B$305,'Prem Earn'!$A$6:$A$12,0),MATCH($A313,'Prem Earn'!$B$5:$J$5,0)),0)</f>
        <v>0</v>
      </c>
      <c r="AC313" s="116">
        <f ca="1">IFERROR('Program Qtrly'!I$347*OFFSET('Prem Earn'!$A$5,MATCH($B$305,'Prem Earn'!$A$6:$A$12,0),MATCH($A313,'Prem Earn'!$B$5:$J$5,0)),0)</f>
        <v>0</v>
      </c>
      <c r="AD313" s="116">
        <f ca="1">IFERROR('Program Qtrly'!J$347*OFFSET('Prem Earn'!$A$5,MATCH($B$305,'Prem Earn'!$A$6:$A$12,0),MATCH($A313,'Prem Earn'!$B$5:$J$5,0)),0)</f>
        <v>0</v>
      </c>
      <c r="AE313" s="116">
        <f ca="1">IFERROR('Program Qtrly'!K$347*OFFSET('Prem Earn'!$A$5,MATCH($B$305,'Prem Earn'!$A$6:$A$12,0),MATCH($A313,'Prem Earn'!$B$5:$J$5,0)),0)</f>
        <v>0</v>
      </c>
      <c r="AF313" s="116">
        <f ca="1">IFERROR('Program Qtrly'!L$347*OFFSET('Prem Earn'!$A$5,MATCH($B$305,'Prem Earn'!$A$6:$A$12,0),MATCH($A313,'Prem Earn'!$B$5:$J$5,0)),0)</f>
        <v>0</v>
      </c>
      <c r="AG313" s="116">
        <f ca="1">IFERROR('Program Qtrly'!M$347*OFFSET('Prem Earn'!$A$5,MATCH($B$305,'Prem Earn'!$A$6:$A$12,0),MATCH($A313,'Prem Earn'!$B$5:$J$5,0)),0)</f>
        <v>0</v>
      </c>
      <c r="AH313" s="116">
        <f ca="1">IFERROR('Program Qtrly'!N$347*OFFSET('Prem Earn'!$A$5,MATCH($B$305,'Prem Earn'!$A$6:$A$12,0),MATCH($A313,'Prem Earn'!$B$5:$J$5,0)),0)</f>
        <v>0</v>
      </c>
      <c r="AI313" s="116">
        <f ca="1">IFERROR('Program Qtrly'!O$347*OFFSET('Prem Earn'!$A$5,MATCH($B$305,'Prem Earn'!$A$6:$A$12,0),MATCH($A313,'Prem Earn'!$B$5:$J$5,0)),0)</f>
        <v>0</v>
      </c>
      <c r="AJ313" s="116">
        <f ca="1">IFERROR('Program Qtrly'!P$347*OFFSET('Prem Earn'!$A$5,MATCH($B$305,'Prem Earn'!$A$6:$A$12,0),MATCH($A313,'Prem Earn'!$B$5:$J$5,0)),0)</f>
        <v>0</v>
      </c>
      <c r="AK313" s="116">
        <f ca="1">IFERROR('Program Qtrly'!Q$347*OFFSET('Prem Earn'!$A$5,MATCH($B$305,'Prem Earn'!$A$6:$A$12,0),MATCH($A313,'Prem Earn'!$B$5:$J$5,0)),0)</f>
        <v>0</v>
      </c>
      <c r="AL313" s="116">
        <f ca="1">IFERROR('Program Qtrly'!R$347*OFFSET('Prem Earn'!$A$5,MATCH($B$305,'Prem Earn'!$A$6:$A$12,0),MATCH($A313,'Prem Earn'!$B$5:$J$5,0)),0)</f>
        <v>0</v>
      </c>
      <c r="AM313" s="116">
        <f ca="1">IFERROR('Program Qtrly'!S$347*OFFSET('Prem Earn'!$A$5,MATCH($B$305,'Prem Earn'!$A$6:$A$12,0),MATCH($A313,'Prem Earn'!$B$5:$J$5,0)),0)</f>
        <v>0</v>
      </c>
      <c r="AN313" s="116">
        <f ca="1">IFERROR('Program Qtrly'!T$347*OFFSET('Prem Earn'!$A$5,MATCH($B$305,'Prem Earn'!$A$6:$A$12,0),MATCH($A313,'Prem Earn'!$B$5:$J$5,0)),0)</f>
        <v>0</v>
      </c>
      <c r="AO313" s="116">
        <f ca="1">IFERROR('Program Qtrly'!U$347*OFFSET('Prem Earn'!$A$5,MATCH($B$305,'Prem Earn'!$A$6:$A$12,0),MATCH($A313,'Prem Earn'!$B$5:$J$5,0)),0)</f>
        <v>0</v>
      </c>
      <c r="AP313" s="116">
        <f ca="1">IFERROR('Program Qtrly'!V$347*OFFSET('Prem Earn'!$A$5,MATCH($B$305,'Prem Earn'!$A$6:$A$12,0),MATCH($A313,'Prem Earn'!$B$5:$J$5,0)),0)</f>
        <v>0</v>
      </c>
      <c r="AQ313" s="116">
        <f ca="1">IFERROR('Program Qtrly'!W$347*OFFSET('Prem Earn'!$A$5,MATCH($B$305,'Prem Earn'!$A$6:$A$12,0),MATCH($A313,'Prem Earn'!$B$5:$J$5,0)),0)</f>
        <v>0</v>
      </c>
    </row>
    <row r="314" spans="1:43" ht="15" customHeight="1" x14ac:dyDescent="0.45">
      <c r="A314" s="63">
        <f t="shared" si="254"/>
        <v>24</v>
      </c>
      <c r="B314" s="116">
        <f ca="1">IFERROR('Program Qtrly'!D$355*OFFSET('Prem Earn'!$A$5,MATCH($B$305,'Prem Earn'!$A$6:$A$12,0),MATCH($A314,'Prem Earn'!$B$5:$J$5,0)),0)</f>
        <v>0</v>
      </c>
      <c r="C314" s="116">
        <f ca="1">IFERROR('Program Qtrly'!E$355*OFFSET('Prem Earn'!$A$5,MATCH($B$305,'Prem Earn'!$A$6:$A$12,0),MATCH($A314,'Prem Earn'!$B$5:$J$5,0)),0)</f>
        <v>0</v>
      </c>
      <c r="D314" s="116">
        <f ca="1">IFERROR('Program Qtrly'!F$355*OFFSET('Prem Earn'!$A$5,MATCH($B$305,'Prem Earn'!$A$6:$A$12,0),MATCH($A314,'Prem Earn'!$B$5:$J$5,0)),0)</f>
        <v>0</v>
      </c>
      <c r="E314" s="116">
        <f ca="1">IFERROR('Program Qtrly'!G$355*OFFSET('Prem Earn'!$A$5,MATCH($B$305,'Prem Earn'!$A$6:$A$12,0),MATCH($A314,'Prem Earn'!$B$5:$J$5,0)),0)</f>
        <v>0</v>
      </c>
      <c r="F314" s="116">
        <f ca="1">IFERROR('Program Qtrly'!H$355*OFFSET('Prem Earn'!$A$5,MATCH($B$305,'Prem Earn'!$A$6:$A$12,0),MATCH($A314,'Prem Earn'!$B$5:$J$5,0)),0)</f>
        <v>0</v>
      </c>
      <c r="G314" s="116">
        <f ca="1">IFERROR('Program Qtrly'!I$355*OFFSET('Prem Earn'!$A$5,MATCH($B$305,'Prem Earn'!$A$6:$A$12,0),MATCH($A314,'Prem Earn'!$B$5:$J$5,0)),0)</f>
        <v>0</v>
      </c>
      <c r="H314" s="116">
        <f ca="1">IFERROR('Program Qtrly'!J$355*OFFSET('Prem Earn'!$A$5,MATCH($B$305,'Prem Earn'!$A$6:$A$12,0),MATCH($A314,'Prem Earn'!$B$5:$J$5,0)),0)</f>
        <v>0</v>
      </c>
      <c r="I314" s="116">
        <f ca="1">IFERROR('Program Qtrly'!K$355*OFFSET('Prem Earn'!$A$5,MATCH($B$305,'Prem Earn'!$A$6:$A$12,0),MATCH($A314,'Prem Earn'!$B$5:$J$5,0)),0)</f>
        <v>0</v>
      </c>
      <c r="J314" s="116">
        <f ca="1">IFERROR('Program Qtrly'!L$355*OFFSET('Prem Earn'!$A$5,MATCH($B$305,'Prem Earn'!$A$6:$A$12,0),MATCH($A314,'Prem Earn'!$B$5:$J$5,0)),0)</f>
        <v>0</v>
      </c>
      <c r="K314" s="116">
        <f ca="1">IFERROR('Program Qtrly'!M$355*OFFSET('Prem Earn'!$A$5,MATCH($B$305,'Prem Earn'!$A$6:$A$12,0),MATCH($A314,'Prem Earn'!$B$5:$J$5,0)),0)</f>
        <v>0</v>
      </c>
      <c r="L314" s="116">
        <f ca="1">IFERROR('Program Qtrly'!N$355*OFFSET('Prem Earn'!$A$5,MATCH($B$305,'Prem Earn'!$A$6:$A$12,0),MATCH($A314,'Prem Earn'!$B$5:$J$5,0)),0)</f>
        <v>0</v>
      </c>
      <c r="M314" s="116">
        <f ca="1">IFERROR('Program Qtrly'!O$355*OFFSET('Prem Earn'!$A$5,MATCH($B$305,'Prem Earn'!$A$6:$A$12,0),MATCH($A314,'Prem Earn'!$B$5:$J$5,0)),0)</f>
        <v>0</v>
      </c>
      <c r="N314" s="116">
        <f ca="1">IFERROR('Program Qtrly'!P$355*OFFSET('Prem Earn'!$A$5,MATCH($B$305,'Prem Earn'!$A$6:$A$12,0),MATCH($A314,'Prem Earn'!$B$5:$J$5,0)),0)</f>
        <v>0</v>
      </c>
      <c r="O314" s="116">
        <f ca="1">IFERROR('Program Qtrly'!Q$355*OFFSET('Prem Earn'!$A$5,MATCH($B$305,'Prem Earn'!$A$6:$A$12,0),MATCH($A314,'Prem Earn'!$B$5:$J$5,0)),0)</f>
        <v>0</v>
      </c>
      <c r="P314" s="116">
        <f ca="1">IFERROR('Program Qtrly'!R$355*OFFSET('Prem Earn'!$A$5,MATCH($B$305,'Prem Earn'!$A$6:$A$12,0),MATCH($A314,'Prem Earn'!$B$5:$J$5,0)),0)</f>
        <v>0</v>
      </c>
      <c r="Q314" s="116">
        <f ca="1">IFERROR('Program Qtrly'!S$355*OFFSET('Prem Earn'!$A$5,MATCH($B$305,'Prem Earn'!$A$6:$A$12,0),MATCH($A314,'Prem Earn'!$B$5:$J$5,0)),0)</f>
        <v>0</v>
      </c>
      <c r="R314" s="116">
        <f ca="1">IFERROR('Program Qtrly'!T$355*OFFSET('Prem Earn'!$A$5,MATCH($B$305,'Prem Earn'!$A$6:$A$12,0),MATCH($A314,'Prem Earn'!$B$5:$J$5,0)),0)</f>
        <v>0</v>
      </c>
      <c r="S314" s="116">
        <f ca="1">IFERROR('Program Qtrly'!U$355*OFFSET('Prem Earn'!$A$5,MATCH($B$305,'Prem Earn'!$A$6:$A$12,0),MATCH($A314,'Prem Earn'!$B$5:$J$5,0)),0)</f>
        <v>0</v>
      </c>
      <c r="T314" s="116">
        <f ca="1">IFERROR('Program Qtrly'!V$355*OFFSET('Prem Earn'!$A$5,MATCH($B$305,'Prem Earn'!$A$6:$A$12,0),MATCH($A314,'Prem Earn'!$B$5:$J$5,0)),0)</f>
        <v>0</v>
      </c>
      <c r="U314" s="116">
        <f ca="1">IFERROR('Program Qtrly'!W$355*OFFSET('Prem Earn'!$A$5,MATCH($B$305,'Prem Earn'!$A$6:$A$12,0),MATCH($A314,'Prem Earn'!$B$5:$J$5,0)),0)</f>
        <v>0</v>
      </c>
      <c r="W314" s="63">
        <f t="shared" si="255"/>
        <v>24</v>
      </c>
      <c r="X314" s="116">
        <f ca="1">IFERROR('Program Qtrly'!D$347*OFFSET('Prem Earn'!$A$5,MATCH($B$305,'Prem Earn'!$A$6:$A$12,0),MATCH($A314,'Prem Earn'!$B$5:$J$5,0)),0)</f>
        <v>0</v>
      </c>
      <c r="Y314" s="116">
        <f ca="1">IFERROR('Program Qtrly'!E$347*OFFSET('Prem Earn'!$A$5,MATCH($B$305,'Prem Earn'!$A$6:$A$12,0),MATCH($A314,'Prem Earn'!$B$5:$J$5,0)),0)</f>
        <v>0</v>
      </c>
      <c r="Z314" s="116">
        <f ca="1">IFERROR('Program Qtrly'!F$347*OFFSET('Prem Earn'!$A$5,MATCH($B$305,'Prem Earn'!$A$6:$A$12,0),MATCH($A314,'Prem Earn'!$B$5:$J$5,0)),0)</f>
        <v>0</v>
      </c>
      <c r="AA314" s="116">
        <f ca="1">IFERROR('Program Qtrly'!G$347*OFFSET('Prem Earn'!$A$5,MATCH($B$305,'Prem Earn'!$A$6:$A$12,0),MATCH($A314,'Prem Earn'!$B$5:$J$5,0)),0)</f>
        <v>0</v>
      </c>
      <c r="AB314" s="116">
        <f ca="1">IFERROR('Program Qtrly'!H$347*OFFSET('Prem Earn'!$A$5,MATCH($B$305,'Prem Earn'!$A$6:$A$12,0),MATCH($A314,'Prem Earn'!$B$5:$J$5,0)),0)</f>
        <v>0</v>
      </c>
      <c r="AC314" s="116">
        <f ca="1">IFERROR('Program Qtrly'!I$347*OFFSET('Prem Earn'!$A$5,MATCH($B$305,'Prem Earn'!$A$6:$A$12,0),MATCH($A314,'Prem Earn'!$B$5:$J$5,0)),0)</f>
        <v>0</v>
      </c>
      <c r="AD314" s="116">
        <f ca="1">IFERROR('Program Qtrly'!J$347*OFFSET('Prem Earn'!$A$5,MATCH($B$305,'Prem Earn'!$A$6:$A$12,0),MATCH($A314,'Prem Earn'!$B$5:$J$5,0)),0)</f>
        <v>0</v>
      </c>
      <c r="AE314" s="116">
        <f ca="1">IFERROR('Program Qtrly'!K$347*OFFSET('Prem Earn'!$A$5,MATCH($B$305,'Prem Earn'!$A$6:$A$12,0),MATCH($A314,'Prem Earn'!$B$5:$J$5,0)),0)</f>
        <v>0</v>
      </c>
      <c r="AF314" s="116">
        <f ca="1">IFERROR('Program Qtrly'!L$347*OFFSET('Prem Earn'!$A$5,MATCH($B$305,'Prem Earn'!$A$6:$A$12,0),MATCH($A314,'Prem Earn'!$B$5:$J$5,0)),0)</f>
        <v>0</v>
      </c>
      <c r="AG314" s="116">
        <f ca="1">IFERROR('Program Qtrly'!M$347*OFFSET('Prem Earn'!$A$5,MATCH($B$305,'Prem Earn'!$A$6:$A$12,0),MATCH($A314,'Prem Earn'!$B$5:$J$5,0)),0)</f>
        <v>0</v>
      </c>
      <c r="AH314" s="116">
        <f ca="1">IFERROR('Program Qtrly'!N$347*OFFSET('Prem Earn'!$A$5,MATCH($B$305,'Prem Earn'!$A$6:$A$12,0),MATCH($A314,'Prem Earn'!$B$5:$J$5,0)),0)</f>
        <v>0</v>
      </c>
      <c r="AI314" s="116">
        <f ca="1">IFERROR('Program Qtrly'!O$347*OFFSET('Prem Earn'!$A$5,MATCH($B$305,'Prem Earn'!$A$6:$A$12,0),MATCH($A314,'Prem Earn'!$B$5:$J$5,0)),0)</f>
        <v>0</v>
      </c>
      <c r="AJ314" s="116">
        <f ca="1">IFERROR('Program Qtrly'!P$347*OFFSET('Prem Earn'!$A$5,MATCH($B$305,'Prem Earn'!$A$6:$A$12,0),MATCH($A314,'Prem Earn'!$B$5:$J$5,0)),0)</f>
        <v>0</v>
      </c>
      <c r="AK314" s="116">
        <f ca="1">IFERROR('Program Qtrly'!Q$347*OFFSET('Prem Earn'!$A$5,MATCH($B$305,'Prem Earn'!$A$6:$A$12,0),MATCH($A314,'Prem Earn'!$B$5:$J$5,0)),0)</f>
        <v>0</v>
      </c>
      <c r="AL314" s="116">
        <f ca="1">IFERROR('Program Qtrly'!R$347*OFFSET('Prem Earn'!$A$5,MATCH($B$305,'Prem Earn'!$A$6:$A$12,0),MATCH($A314,'Prem Earn'!$B$5:$J$5,0)),0)</f>
        <v>0</v>
      </c>
      <c r="AM314" s="116">
        <f ca="1">IFERROR('Program Qtrly'!S$347*OFFSET('Prem Earn'!$A$5,MATCH($B$305,'Prem Earn'!$A$6:$A$12,0),MATCH($A314,'Prem Earn'!$B$5:$J$5,0)),0)</f>
        <v>0</v>
      </c>
      <c r="AN314" s="116">
        <f ca="1">IFERROR('Program Qtrly'!T$347*OFFSET('Prem Earn'!$A$5,MATCH($B$305,'Prem Earn'!$A$6:$A$12,0),MATCH($A314,'Prem Earn'!$B$5:$J$5,0)),0)</f>
        <v>0</v>
      </c>
      <c r="AO314" s="116">
        <f ca="1">IFERROR('Program Qtrly'!U$347*OFFSET('Prem Earn'!$A$5,MATCH($B$305,'Prem Earn'!$A$6:$A$12,0),MATCH($A314,'Prem Earn'!$B$5:$J$5,0)),0)</f>
        <v>0</v>
      </c>
      <c r="AP314" s="116">
        <f ca="1">IFERROR('Program Qtrly'!V$347*OFFSET('Prem Earn'!$A$5,MATCH($B$305,'Prem Earn'!$A$6:$A$12,0),MATCH($A314,'Prem Earn'!$B$5:$J$5,0)),0)</f>
        <v>0</v>
      </c>
      <c r="AQ314" s="116">
        <f ca="1">IFERROR('Program Qtrly'!W$347*OFFSET('Prem Earn'!$A$5,MATCH($B$305,'Prem Earn'!$A$6:$A$12,0),MATCH($A314,'Prem Earn'!$B$5:$J$5,0)),0)</f>
        <v>0</v>
      </c>
    </row>
    <row r="315" spans="1:43" ht="15" customHeight="1" x14ac:dyDescent="0.45">
      <c r="A315" s="63">
        <f t="shared" si="254"/>
        <v>27</v>
      </c>
      <c r="B315" s="116">
        <f ca="1">IFERROR('Program Qtrly'!D$355*OFFSET('Prem Earn'!$A$5,MATCH($B$305,'Prem Earn'!$A$6:$A$12,0),MATCH($A315,'Prem Earn'!$B$5:$J$5,0)),0)</f>
        <v>0</v>
      </c>
      <c r="C315" s="116">
        <f ca="1">IFERROR('Program Qtrly'!E$355*OFFSET('Prem Earn'!$A$5,MATCH($B$305,'Prem Earn'!$A$6:$A$12,0),MATCH($A315,'Prem Earn'!$B$5:$J$5,0)),0)</f>
        <v>0</v>
      </c>
      <c r="D315" s="116">
        <f ca="1">IFERROR('Program Qtrly'!F$355*OFFSET('Prem Earn'!$A$5,MATCH($B$305,'Prem Earn'!$A$6:$A$12,0),MATCH($A315,'Prem Earn'!$B$5:$J$5,0)),0)</f>
        <v>0</v>
      </c>
      <c r="E315" s="116">
        <f ca="1">IFERROR('Program Qtrly'!G$355*OFFSET('Prem Earn'!$A$5,MATCH($B$305,'Prem Earn'!$A$6:$A$12,0),MATCH($A315,'Prem Earn'!$B$5:$J$5,0)),0)</f>
        <v>0</v>
      </c>
      <c r="F315" s="116">
        <f ca="1">IFERROR('Program Qtrly'!H$355*OFFSET('Prem Earn'!$A$5,MATCH($B$305,'Prem Earn'!$A$6:$A$12,0),MATCH($A315,'Prem Earn'!$B$5:$J$5,0)),0)</f>
        <v>0</v>
      </c>
      <c r="G315" s="116">
        <f ca="1">IFERROR('Program Qtrly'!I$355*OFFSET('Prem Earn'!$A$5,MATCH($B$305,'Prem Earn'!$A$6:$A$12,0),MATCH($A315,'Prem Earn'!$B$5:$J$5,0)),0)</f>
        <v>0</v>
      </c>
      <c r="H315" s="116">
        <f ca="1">IFERROR('Program Qtrly'!J$355*OFFSET('Prem Earn'!$A$5,MATCH($B$305,'Prem Earn'!$A$6:$A$12,0),MATCH($A315,'Prem Earn'!$B$5:$J$5,0)),0)</f>
        <v>0</v>
      </c>
      <c r="I315" s="116">
        <f ca="1">IFERROR('Program Qtrly'!K$355*OFFSET('Prem Earn'!$A$5,MATCH($B$305,'Prem Earn'!$A$6:$A$12,0),MATCH($A315,'Prem Earn'!$B$5:$J$5,0)),0)</f>
        <v>0</v>
      </c>
      <c r="J315" s="116">
        <f ca="1">IFERROR('Program Qtrly'!L$355*OFFSET('Prem Earn'!$A$5,MATCH($B$305,'Prem Earn'!$A$6:$A$12,0),MATCH($A315,'Prem Earn'!$B$5:$J$5,0)),0)</f>
        <v>0</v>
      </c>
      <c r="K315" s="116">
        <f ca="1">IFERROR('Program Qtrly'!M$355*OFFSET('Prem Earn'!$A$5,MATCH($B$305,'Prem Earn'!$A$6:$A$12,0),MATCH($A315,'Prem Earn'!$B$5:$J$5,0)),0)</f>
        <v>0</v>
      </c>
      <c r="L315" s="116">
        <f ca="1">IFERROR('Program Qtrly'!N$355*OFFSET('Prem Earn'!$A$5,MATCH($B$305,'Prem Earn'!$A$6:$A$12,0),MATCH($A315,'Prem Earn'!$B$5:$J$5,0)),0)</f>
        <v>0</v>
      </c>
      <c r="M315" s="116">
        <f ca="1">IFERROR('Program Qtrly'!O$355*OFFSET('Prem Earn'!$A$5,MATCH($B$305,'Prem Earn'!$A$6:$A$12,0),MATCH($A315,'Prem Earn'!$B$5:$J$5,0)),0)</f>
        <v>0</v>
      </c>
      <c r="N315" s="116">
        <f ca="1">IFERROR('Program Qtrly'!P$355*OFFSET('Prem Earn'!$A$5,MATCH($B$305,'Prem Earn'!$A$6:$A$12,0),MATCH($A315,'Prem Earn'!$B$5:$J$5,0)),0)</f>
        <v>0</v>
      </c>
      <c r="O315" s="116">
        <f ca="1">IFERROR('Program Qtrly'!Q$355*OFFSET('Prem Earn'!$A$5,MATCH($B$305,'Prem Earn'!$A$6:$A$12,0),MATCH($A315,'Prem Earn'!$B$5:$J$5,0)),0)</f>
        <v>0</v>
      </c>
      <c r="P315" s="116">
        <f ca="1">IFERROR('Program Qtrly'!R$355*OFFSET('Prem Earn'!$A$5,MATCH($B$305,'Prem Earn'!$A$6:$A$12,0),MATCH($A315,'Prem Earn'!$B$5:$J$5,0)),0)</f>
        <v>0</v>
      </c>
      <c r="Q315" s="116">
        <f ca="1">IFERROR('Program Qtrly'!S$355*OFFSET('Prem Earn'!$A$5,MATCH($B$305,'Prem Earn'!$A$6:$A$12,0),MATCH($A315,'Prem Earn'!$B$5:$J$5,0)),0)</f>
        <v>0</v>
      </c>
      <c r="R315" s="116">
        <f ca="1">IFERROR('Program Qtrly'!T$355*OFFSET('Prem Earn'!$A$5,MATCH($B$305,'Prem Earn'!$A$6:$A$12,0),MATCH($A315,'Prem Earn'!$B$5:$J$5,0)),0)</f>
        <v>0</v>
      </c>
      <c r="S315" s="116">
        <f ca="1">IFERROR('Program Qtrly'!U$355*OFFSET('Prem Earn'!$A$5,MATCH($B$305,'Prem Earn'!$A$6:$A$12,0),MATCH($A315,'Prem Earn'!$B$5:$J$5,0)),0)</f>
        <v>0</v>
      </c>
      <c r="T315" s="116">
        <f ca="1">IFERROR('Program Qtrly'!V$355*OFFSET('Prem Earn'!$A$5,MATCH($B$305,'Prem Earn'!$A$6:$A$12,0),MATCH($A315,'Prem Earn'!$B$5:$J$5,0)),0)</f>
        <v>0</v>
      </c>
      <c r="U315" s="116">
        <f ca="1">IFERROR('Program Qtrly'!W$355*OFFSET('Prem Earn'!$A$5,MATCH($B$305,'Prem Earn'!$A$6:$A$12,0),MATCH($A315,'Prem Earn'!$B$5:$J$5,0)),0)</f>
        <v>0</v>
      </c>
      <c r="W315" s="63">
        <f t="shared" si="255"/>
        <v>27</v>
      </c>
      <c r="X315" s="116">
        <f ca="1">IFERROR('Program Qtrly'!D$347*OFFSET('Prem Earn'!$A$5,MATCH($B$305,'Prem Earn'!$A$6:$A$12,0),MATCH($A315,'Prem Earn'!$B$5:$J$5,0)),0)</f>
        <v>0</v>
      </c>
      <c r="Y315" s="116">
        <f ca="1">IFERROR('Program Qtrly'!E$347*OFFSET('Prem Earn'!$A$5,MATCH($B$305,'Prem Earn'!$A$6:$A$12,0),MATCH($A315,'Prem Earn'!$B$5:$J$5,0)),0)</f>
        <v>0</v>
      </c>
      <c r="Z315" s="116">
        <f ca="1">IFERROR('Program Qtrly'!F$347*OFFSET('Prem Earn'!$A$5,MATCH($B$305,'Prem Earn'!$A$6:$A$12,0),MATCH($A315,'Prem Earn'!$B$5:$J$5,0)),0)</f>
        <v>0</v>
      </c>
      <c r="AA315" s="116">
        <f ca="1">IFERROR('Program Qtrly'!G$347*OFFSET('Prem Earn'!$A$5,MATCH($B$305,'Prem Earn'!$A$6:$A$12,0),MATCH($A315,'Prem Earn'!$B$5:$J$5,0)),0)</f>
        <v>0</v>
      </c>
      <c r="AB315" s="116">
        <f ca="1">IFERROR('Program Qtrly'!H$347*OFFSET('Prem Earn'!$A$5,MATCH($B$305,'Prem Earn'!$A$6:$A$12,0),MATCH($A315,'Prem Earn'!$B$5:$J$5,0)),0)</f>
        <v>0</v>
      </c>
      <c r="AC315" s="116">
        <f ca="1">IFERROR('Program Qtrly'!I$347*OFFSET('Prem Earn'!$A$5,MATCH($B$305,'Prem Earn'!$A$6:$A$12,0),MATCH($A315,'Prem Earn'!$B$5:$J$5,0)),0)</f>
        <v>0</v>
      </c>
      <c r="AD315" s="116">
        <f ca="1">IFERROR('Program Qtrly'!J$347*OFFSET('Prem Earn'!$A$5,MATCH($B$305,'Prem Earn'!$A$6:$A$12,0),MATCH($A315,'Prem Earn'!$B$5:$J$5,0)),0)</f>
        <v>0</v>
      </c>
      <c r="AE315" s="116">
        <f ca="1">IFERROR('Program Qtrly'!K$347*OFFSET('Prem Earn'!$A$5,MATCH($B$305,'Prem Earn'!$A$6:$A$12,0),MATCH($A315,'Prem Earn'!$B$5:$J$5,0)),0)</f>
        <v>0</v>
      </c>
      <c r="AF315" s="116">
        <f ca="1">IFERROR('Program Qtrly'!L$347*OFFSET('Prem Earn'!$A$5,MATCH($B$305,'Prem Earn'!$A$6:$A$12,0),MATCH($A315,'Prem Earn'!$B$5:$J$5,0)),0)</f>
        <v>0</v>
      </c>
      <c r="AG315" s="116">
        <f ca="1">IFERROR('Program Qtrly'!M$347*OFFSET('Prem Earn'!$A$5,MATCH($B$305,'Prem Earn'!$A$6:$A$12,0),MATCH($A315,'Prem Earn'!$B$5:$J$5,0)),0)</f>
        <v>0</v>
      </c>
      <c r="AH315" s="116">
        <f ca="1">IFERROR('Program Qtrly'!N$347*OFFSET('Prem Earn'!$A$5,MATCH($B$305,'Prem Earn'!$A$6:$A$12,0),MATCH($A315,'Prem Earn'!$B$5:$J$5,0)),0)</f>
        <v>0</v>
      </c>
      <c r="AI315" s="116">
        <f ca="1">IFERROR('Program Qtrly'!O$347*OFFSET('Prem Earn'!$A$5,MATCH($B$305,'Prem Earn'!$A$6:$A$12,0),MATCH($A315,'Prem Earn'!$B$5:$J$5,0)),0)</f>
        <v>0</v>
      </c>
      <c r="AJ315" s="116">
        <f ca="1">IFERROR('Program Qtrly'!P$347*OFFSET('Prem Earn'!$A$5,MATCH($B$305,'Prem Earn'!$A$6:$A$12,0),MATCH($A315,'Prem Earn'!$B$5:$J$5,0)),0)</f>
        <v>0</v>
      </c>
      <c r="AK315" s="116">
        <f ca="1">IFERROR('Program Qtrly'!Q$347*OFFSET('Prem Earn'!$A$5,MATCH($B$305,'Prem Earn'!$A$6:$A$12,0),MATCH($A315,'Prem Earn'!$B$5:$J$5,0)),0)</f>
        <v>0</v>
      </c>
      <c r="AL315" s="116">
        <f ca="1">IFERROR('Program Qtrly'!R$347*OFFSET('Prem Earn'!$A$5,MATCH($B$305,'Prem Earn'!$A$6:$A$12,0),MATCH($A315,'Prem Earn'!$B$5:$J$5,0)),0)</f>
        <v>0</v>
      </c>
      <c r="AM315" s="116">
        <f ca="1">IFERROR('Program Qtrly'!S$347*OFFSET('Prem Earn'!$A$5,MATCH($B$305,'Prem Earn'!$A$6:$A$12,0),MATCH($A315,'Prem Earn'!$B$5:$J$5,0)),0)</f>
        <v>0</v>
      </c>
      <c r="AN315" s="116">
        <f ca="1">IFERROR('Program Qtrly'!T$347*OFFSET('Prem Earn'!$A$5,MATCH($B$305,'Prem Earn'!$A$6:$A$12,0),MATCH($A315,'Prem Earn'!$B$5:$J$5,0)),0)</f>
        <v>0</v>
      </c>
      <c r="AO315" s="116">
        <f ca="1">IFERROR('Program Qtrly'!U$347*OFFSET('Prem Earn'!$A$5,MATCH($B$305,'Prem Earn'!$A$6:$A$12,0),MATCH($A315,'Prem Earn'!$B$5:$J$5,0)),0)</f>
        <v>0</v>
      </c>
      <c r="AP315" s="116">
        <f ca="1">IFERROR('Program Qtrly'!V$347*OFFSET('Prem Earn'!$A$5,MATCH($B$305,'Prem Earn'!$A$6:$A$12,0),MATCH($A315,'Prem Earn'!$B$5:$J$5,0)),0)</f>
        <v>0</v>
      </c>
      <c r="AQ315" s="116">
        <f ca="1">IFERROR('Program Qtrly'!W$347*OFFSET('Prem Earn'!$A$5,MATCH($B$305,'Prem Earn'!$A$6:$A$12,0),MATCH($A315,'Prem Earn'!$B$5:$J$5,0)),0)</f>
        <v>0</v>
      </c>
    </row>
    <row r="316" spans="1:43" ht="15" customHeight="1" x14ac:dyDescent="0.45">
      <c r="A316" s="112" t="s">
        <v>384</v>
      </c>
      <c r="B316" s="113">
        <f ca="1">B307</f>
        <v>0</v>
      </c>
      <c r="C316" s="113">
        <f ca="1">C307+B308</f>
        <v>0</v>
      </c>
      <c r="D316" s="113">
        <f ca="1">D307+C308+B309</f>
        <v>0</v>
      </c>
      <c r="E316" s="113">
        <f ca="1">E307+D308+C309+B310</f>
        <v>0</v>
      </c>
      <c r="F316" s="113">
        <f ca="1">F307+E308+D309+C310+B311</f>
        <v>0</v>
      </c>
      <c r="G316" s="113">
        <f ca="1">G307+F308+E309+D310+C311+B312</f>
        <v>0</v>
      </c>
      <c r="H316" s="113">
        <f ca="1">H307+G308+F309+E310+D311+C312+B313</f>
        <v>0</v>
      </c>
      <c r="I316" s="113">
        <f ca="1">I307+H308+G309+F310+E311+D312+C313+B314</f>
        <v>0</v>
      </c>
      <c r="J316" s="113">
        <f t="shared" ref="J316:P316" ca="1" si="256">J307+I308+H309+G310+F311+E312+D313+C314+B315</f>
        <v>0</v>
      </c>
      <c r="K316" s="113">
        <f t="shared" ca="1" si="256"/>
        <v>0</v>
      </c>
      <c r="L316" s="113">
        <f t="shared" ca="1" si="256"/>
        <v>0</v>
      </c>
      <c r="M316" s="113">
        <f t="shared" ca="1" si="256"/>
        <v>0</v>
      </c>
      <c r="N316" s="113">
        <f t="shared" ca="1" si="256"/>
        <v>0</v>
      </c>
      <c r="O316" s="113">
        <f t="shared" ca="1" si="256"/>
        <v>0</v>
      </c>
      <c r="P316" s="113">
        <f t="shared" ca="1" si="256"/>
        <v>0</v>
      </c>
      <c r="Q316" s="113">
        <f t="shared" ref="Q316" ca="1" si="257">Q307+P308+O309+N310+M311+L312+K313+J314+I315</f>
        <v>0</v>
      </c>
      <c r="R316" s="113">
        <f t="shared" ref="R316" ca="1" si="258">R307+Q308+P309+O310+N311+M312+L313+K314+J315</f>
        <v>0</v>
      </c>
      <c r="S316" s="113">
        <f t="shared" ref="S316" ca="1" si="259">S307+R308+Q309+P310+O311+N312+M313+L314+K315</f>
        <v>0</v>
      </c>
      <c r="T316" s="113">
        <f t="shared" ref="T316" ca="1" si="260">T307+S308+R309+Q310+P311+O312+N313+M314+L315</f>
        <v>0</v>
      </c>
      <c r="U316" s="113">
        <f t="shared" ref="U316" ca="1" si="261">U307+T308+S309+R310+Q311+P312+O313+N314+M315</f>
        <v>0</v>
      </c>
      <c r="W316" s="112" t="s">
        <v>520</v>
      </c>
      <c r="X316" s="113">
        <f ca="1">X307</f>
        <v>0</v>
      </c>
      <c r="Y316" s="113">
        <f ca="1">Y307+X308</f>
        <v>0</v>
      </c>
      <c r="Z316" s="113">
        <f ca="1">Z307+Y308+X309</f>
        <v>0</v>
      </c>
      <c r="AA316" s="113">
        <f ca="1">AA307+Z308+Y309+X310</f>
        <v>0</v>
      </c>
      <c r="AB316" s="113">
        <f ca="1">AB307+AA308+Z309+Y310+X311</f>
        <v>0</v>
      </c>
      <c r="AC316" s="113">
        <f ca="1">AC307+AB308+AA309+Z310+Y311+X312</f>
        <v>0</v>
      </c>
      <c r="AD316" s="113">
        <f ca="1">AD307+AC308+AB309+AA310+Z311+Y312+X313</f>
        <v>0</v>
      </c>
      <c r="AE316" s="113">
        <f ca="1">AE307+AD308+AC309+AB310+AA311+Z312+Y313+X314</f>
        <v>0</v>
      </c>
      <c r="AF316" s="113">
        <f t="shared" ref="AF316:AL316" ca="1" si="262">AF307+AE308+AD309+AC310+AB311+AA312+Z313+Y314+X315</f>
        <v>0</v>
      </c>
      <c r="AG316" s="113">
        <f t="shared" ca="1" si="262"/>
        <v>0</v>
      </c>
      <c r="AH316" s="113">
        <f t="shared" ca="1" si="262"/>
        <v>0</v>
      </c>
      <c r="AI316" s="113">
        <f t="shared" ca="1" si="262"/>
        <v>0</v>
      </c>
      <c r="AJ316" s="113">
        <f t="shared" ca="1" si="262"/>
        <v>0</v>
      </c>
      <c r="AK316" s="113">
        <f t="shared" ca="1" si="262"/>
        <v>0</v>
      </c>
      <c r="AL316" s="113">
        <f t="shared" ca="1" si="262"/>
        <v>0</v>
      </c>
      <c r="AM316" s="113">
        <f t="shared" ref="AM316" ca="1" si="263">AM307+AL308+AK309+AJ310+AI311+AH312+AG313+AF314+AE315</f>
        <v>0</v>
      </c>
      <c r="AN316" s="113">
        <f t="shared" ref="AN316" ca="1" si="264">AN307+AM308+AL309+AK310+AJ311+AI312+AH313+AG314+AF315</f>
        <v>0</v>
      </c>
      <c r="AO316" s="113">
        <f t="shared" ref="AO316" ca="1" si="265">AO307+AN308+AM309+AL310+AK311+AJ312+AI313+AH314+AG315</f>
        <v>0</v>
      </c>
      <c r="AP316" s="113">
        <f t="shared" ref="AP316" ca="1" si="266">AP307+AO308+AN309+AM310+AL311+AK312+AJ313+AI314+AH315</f>
        <v>0</v>
      </c>
      <c r="AQ316" s="113">
        <f t="shared" ref="AQ316" ca="1" si="267">AQ307+AP308+AO309+AN310+AM311+AL312+AK313+AJ314+AI315</f>
        <v>0</v>
      </c>
    </row>
    <row r="319" spans="1:43" ht="15" customHeight="1" x14ac:dyDescent="0.45">
      <c r="A319" s="46" t="s">
        <v>382</v>
      </c>
      <c r="B319" s="46">
        <f>INDEX('Program Inputs'!$B$9:$B$28,MATCH('Prem Earn'!A319,'Program Inputs'!$A$9:$A$28,0))</f>
        <v>0</v>
      </c>
      <c r="C319" s="46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W319" s="46" t="s">
        <v>382</v>
      </c>
      <c r="X319" s="46">
        <f>INDEX('Program Inputs'!$B$9:$B$28,MATCH('Prem Earn'!W319,'Program Inputs'!$A$9:$A$28,0))</f>
        <v>0</v>
      </c>
      <c r="Y319" s="46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</row>
    <row r="320" spans="1:43" ht="15" customHeight="1" x14ac:dyDescent="0.45">
      <c r="A320" s="67" t="s">
        <v>518</v>
      </c>
      <c r="B320" s="6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W320" s="67" t="s">
        <v>519</v>
      </c>
      <c r="X320" s="6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</row>
    <row r="321" spans="1:43" ht="15" customHeight="1" x14ac:dyDescent="0.45">
      <c r="A321" s="67" t="s">
        <v>45</v>
      </c>
      <c r="B321" s="115">
        <f>INDEX('Program Inputs'!$N$8:$N$28,MATCH(A319,'Program Inputs'!$A$8:$A$28,0))</f>
        <v>0</v>
      </c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W321" s="67" t="s">
        <v>45</v>
      </c>
      <c r="X321" s="115">
        <f>INDEX('Program Inputs'!$N$8:$N$28,MATCH(W319,'Program Inputs'!$A$8:$A$28,0))</f>
        <v>0</v>
      </c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</row>
    <row r="322" spans="1:43" ht="15" customHeight="1" x14ac:dyDescent="0.45">
      <c r="A322" s="110" t="s">
        <v>180</v>
      </c>
      <c r="B322" s="3" t="str">
        <f>'Program Qtrly'!D$6</f>
        <v>2026 Q2</v>
      </c>
      <c r="C322" s="3" t="str">
        <f>'Program Qtrly'!E$6</f>
        <v>2026 Q3</v>
      </c>
      <c r="D322" s="3" t="str">
        <f>'Program Qtrly'!F$6</f>
        <v>2026 Q4</v>
      </c>
      <c r="E322" s="3" t="str">
        <f>'Program Qtrly'!G$6</f>
        <v>2027 Q1</v>
      </c>
      <c r="F322" s="3" t="str">
        <f>'Program Qtrly'!H$6</f>
        <v>2027 Q2</v>
      </c>
      <c r="G322" s="3" t="str">
        <f>'Program Qtrly'!I$6</f>
        <v>2027 Q3</v>
      </c>
      <c r="H322" s="3" t="str">
        <f>'Program Qtrly'!J$6</f>
        <v>2027 Q4</v>
      </c>
      <c r="I322" s="3" t="str">
        <f>'Program Qtrly'!K$6</f>
        <v>2028 Q1</v>
      </c>
      <c r="J322" s="3" t="str">
        <f>'Program Qtrly'!L$6</f>
        <v>2028 Q2</v>
      </c>
      <c r="K322" s="3" t="str">
        <f>'Program Qtrly'!M$6</f>
        <v>2028 Q3</v>
      </c>
      <c r="L322" s="3" t="str">
        <f>'Program Qtrly'!N$6</f>
        <v>2028 Q4</v>
      </c>
      <c r="M322" s="3" t="str">
        <f>'Program Qtrly'!O$6</f>
        <v>2029 Q1</v>
      </c>
      <c r="N322" s="3" t="str">
        <f>'Program Qtrly'!P$6</f>
        <v>2029 Q2</v>
      </c>
      <c r="O322" s="3" t="str">
        <f>'Program Qtrly'!Q$6</f>
        <v>2029 Q3</v>
      </c>
      <c r="P322" s="3" t="str">
        <f>'Program Qtrly'!R$6</f>
        <v>2029 Q4</v>
      </c>
      <c r="Q322" s="3" t="str">
        <f>'Program Qtrly'!S$6</f>
        <v>2030 Q1</v>
      </c>
      <c r="R322" s="3" t="str">
        <f>'Program Qtrly'!T$6</f>
        <v>2030 Q2</v>
      </c>
      <c r="S322" s="3" t="str">
        <f>'Program Qtrly'!U$6</f>
        <v>2030 Q3</v>
      </c>
      <c r="T322" s="3" t="str">
        <f>'Program Qtrly'!V$6</f>
        <v>2030 Q4</v>
      </c>
      <c r="U322" s="3" t="str">
        <f>'Program Qtrly'!W$6</f>
        <v>2031 Q1</v>
      </c>
      <c r="W322" s="110" t="s">
        <v>180</v>
      </c>
      <c r="X322" s="3" t="str">
        <f>'Program Qtrly'!D$6</f>
        <v>2026 Q2</v>
      </c>
      <c r="Y322" s="3" t="str">
        <f>'Program Qtrly'!E$6</f>
        <v>2026 Q3</v>
      </c>
      <c r="Z322" s="3" t="str">
        <f>'Program Qtrly'!F$6</f>
        <v>2026 Q4</v>
      </c>
      <c r="AA322" s="3" t="str">
        <f>'Program Qtrly'!G$6</f>
        <v>2027 Q1</v>
      </c>
      <c r="AB322" s="3" t="str">
        <f>'Program Qtrly'!H$6</f>
        <v>2027 Q2</v>
      </c>
      <c r="AC322" s="3" t="str">
        <f>'Program Qtrly'!I$6</f>
        <v>2027 Q3</v>
      </c>
      <c r="AD322" s="3" t="str">
        <f>'Program Qtrly'!J$6</f>
        <v>2027 Q4</v>
      </c>
      <c r="AE322" s="3" t="str">
        <f>'Program Qtrly'!K$6</f>
        <v>2028 Q1</v>
      </c>
      <c r="AF322" s="3" t="str">
        <f>'Program Qtrly'!L$6</f>
        <v>2028 Q2</v>
      </c>
      <c r="AG322" s="3" t="str">
        <f>'Program Qtrly'!M$6</f>
        <v>2028 Q3</v>
      </c>
      <c r="AH322" s="3" t="str">
        <f>'Program Qtrly'!N$6</f>
        <v>2028 Q4</v>
      </c>
      <c r="AI322" s="3" t="str">
        <f>'Program Qtrly'!O$6</f>
        <v>2029 Q1</v>
      </c>
      <c r="AJ322" s="3" t="str">
        <f>'Program Qtrly'!P$6</f>
        <v>2029 Q2</v>
      </c>
      <c r="AK322" s="3" t="str">
        <f>'Program Qtrly'!Q$6</f>
        <v>2029 Q3</v>
      </c>
      <c r="AL322" s="3" t="str">
        <f>'Program Qtrly'!R$6</f>
        <v>2029 Q4</v>
      </c>
      <c r="AM322" s="3" t="str">
        <f>'Program Qtrly'!S$6</f>
        <v>2030 Q1</v>
      </c>
      <c r="AN322" s="3" t="str">
        <f>'Program Qtrly'!T$6</f>
        <v>2030 Q2</v>
      </c>
      <c r="AO322" s="3" t="str">
        <f>'Program Qtrly'!U$6</f>
        <v>2030 Q3</v>
      </c>
      <c r="AP322" s="3" t="str">
        <f>'Program Qtrly'!V$6</f>
        <v>2030 Q4</v>
      </c>
      <c r="AQ322" s="3" t="str">
        <f>'Program Qtrly'!W$6</f>
        <v>2031 Q1</v>
      </c>
    </row>
    <row r="323" spans="1:43" ht="15" customHeight="1" x14ac:dyDescent="0.45">
      <c r="A323" s="63">
        <v>3</v>
      </c>
      <c r="B323" s="116">
        <f ca="1">IFERROR('Program Qtrly'!D$375*OFFSET('Prem Earn'!$A$5,MATCH($B$321,'Prem Earn'!$A$6:$A$12,0),MATCH($A323,'Prem Earn'!$B$5:$J$5,0)),0)</f>
        <v>0</v>
      </c>
      <c r="C323" s="116">
        <f ca="1">IFERROR('Program Qtrly'!E$375*OFFSET('Prem Earn'!$A$5,MATCH($B$321,'Prem Earn'!$A$6:$A$12,0),MATCH($A323,'Prem Earn'!$B$5:$J$5,0)),0)</f>
        <v>0</v>
      </c>
      <c r="D323" s="116">
        <f ca="1">IFERROR('Program Qtrly'!F$375*OFFSET('Prem Earn'!$A$5,MATCH($B$321,'Prem Earn'!$A$6:$A$12,0),MATCH($A323,'Prem Earn'!$B$5:$J$5,0)),0)</f>
        <v>0</v>
      </c>
      <c r="E323" s="116">
        <f ca="1">IFERROR('Program Qtrly'!G$375*OFFSET('Prem Earn'!$A$5,MATCH($B$321,'Prem Earn'!$A$6:$A$12,0),MATCH($A323,'Prem Earn'!$B$5:$J$5,0)),0)</f>
        <v>0</v>
      </c>
      <c r="F323" s="116">
        <f ca="1">IFERROR('Program Qtrly'!H$375*OFFSET('Prem Earn'!$A$5,MATCH($B$321,'Prem Earn'!$A$6:$A$12,0),MATCH($A323,'Prem Earn'!$B$5:$J$5,0)),0)</f>
        <v>0</v>
      </c>
      <c r="G323" s="116">
        <f ca="1">IFERROR('Program Qtrly'!I$375*OFFSET('Prem Earn'!$A$5,MATCH($B$321,'Prem Earn'!$A$6:$A$12,0),MATCH($A323,'Prem Earn'!$B$5:$J$5,0)),0)</f>
        <v>0</v>
      </c>
      <c r="H323" s="116">
        <f ca="1">IFERROR('Program Qtrly'!J$375*OFFSET('Prem Earn'!$A$5,MATCH($B$321,'Prem Earn'!$A$6:$A$12,0),MATCH($A323,'Prem Earn'!$B$5:$J$5,0)),0)</f>
        <v>0</v>
      </c>
      <c r="I323" s="116">
        <f ca="1">IFERROR('Program Qtrly'!K$375*OFFSET('Prem Earn'!$A$5,MATCH($B$321,'Prem Earn'!$A$6:$A$12,0),MATCH($A323,'Prem Earn'!$B$5:$J$5,0)),0)</f>
        <v>0</v>
      </c>
      <c r="J323" s="116">
        <f ca="1">IFERROR('Program Qtrly'!L$375*OFFSET('Prem Earn'!$A$5,MATCH($B$321,'Prem Earn'!$A$6:$A$12,0),MATCH($A323,'Prem Earn'!$B$5:$J$5,0)),0)</f>
        <v>0</v>
      </c>
      <c r="K323" s="116">
        <f ca="1">IFERROR('Program Qtrly'!M$375*OFFSET('Prem Earn'!$A$5,MATCH($B$321,'Prem Earn'!$A$6:$A$12,0),MATCH($A323,'Prem Earn'!$B$5:$J$5,0)),0)</f>
        <v>0</v>
      </c>
      <c r="L323" s="116">
        <f ca="1">IFERROR('Program Qtrly'!N$375*OFFSET('Prem Earn'!$A$5,MATCH($B$321,'Prem Earn'!$A$6:$A$12,0),MATCH($A323,'Prem Earn'!$B$5:$J$5,0)),0)</f>
        <v>0</v>
      </c>
      <c r="M323" s="116">
        <f ca="1">IFERROR('Program Qtrly'!O$375*OFFSET('Prem Earn'!$A$5,MATCH($B$321,'Prem Earn'!$A$6:$A$12,0),MATCH($A323,'Prem Earn'!$B$5:$J$5,0)),0)</f>
        <v>0</v>
      </c>
      <c r="N323" s="116">
        <f ca="1">IFERROR('Program Qtrly'!P$375*OFFSET('Prem Earn'!$A$5,MATCH($B$321,'Prem Earn'!$A$6:$A$12,0),MATCH($A323,'Prem Earn'!$B$5:$J$5,0)),0)</f>
        <v>0</v>
      </c>
      <c r="O323" s="116">
        <f ca="1">IFERROR('Program Qtrly'!Q$375*OFFSET('Prem Earn'!$A$5,MATCH($B$321,'Prem Earn'!$A$6:$A$12,0),MATCH($A323,'Prem Earn'!$B$5:$J$5,0)),0)</f>
        <v>0</v>
      </c>
      <c r="P323" s="116">
        <f ca="1">IFERROR('Program Qtrly'!R$375*OFFSET('Prem Earn'!$A$5,MATCH($B$321,'Prem Earn'!$A$6:$A$12,0),MATCH($A323,'Prem Earn'!$B$5:$J$5,0)),0)</f>
        <v>0</v>
      </c>
      <c r="Q323" s="116">
        <f ca="1">IFERROR('Program Qtrly'!S$375*OFFSET('Prem Earn'!$A$5,MATCH($B$321,'Prem Earn'!$A$6:$A$12,0),MATCH($A323,'Prem Earn'!$B$5:$J$5,0)),0)</f>
        <v>0</v>
      </c>
      <c r="R323" s="116">
        <f ca="1">IFERROR('Program Qtrly'!T$375*OFFSET('Prem Earn'!$A$5,MATCH($B$321,'Prem Earn'!$A$6:$A$12,0),MATCH($A323,'Prem Earn'!$B$5:$J$5,0)),0)</f>
        <v>0</v>
      </c>
      <c r="S323" s="116">
        <f ca="1">IFERROR('Program Qtrly'!U$375*OFFSET('Prem Earn'!$A$5,MATCH($B$321,'Prem Earn'!$A$6:$A$12,0),MATCH($A323,'Prem Earn'!$B$5:$J$5,0)),0)</f>
        <v>0</v>
      </c>
      <c r="T323" s="116">
        <f ca="1">IFERROR('Program Qtrly'!V$375*OFFSET('Prem Earn'!$A$5,MATCH($B$321,'Prem Earn'!$A$6:$A$12,0),MATCH($A323,'Prem Earn'!$B$5:$J$5,0)),0)</f>
        <v>0</v>
      </c>
      <c r="U323" s="116">
        <f ca="1">IFERROR('Program Qtrly'!W$375*OFFSET('Prem Earn'!$A$5,MATCH($B$321,'Prem Earn'!$A$6:$A$12,0),MATCH($A323,'Prem Earn'!$B$5:$J$5,0)),0)</f>
        <v>0</v>
      </c>
      <c r="W323" s="63">
        <v>3</v>
      </c>
      <c r="X323" s="116">
        <f ca="1">IFERROR('Program Qtrly'!D$367*OFFSET('Prem Earn'!$A$5,MATCH($B$321,'Prem Earn'!$A$6:$A$12,0),MATCH($A323,'Prem Earn'!$B$5:$J$5,0)),0)</f>
        <v>0</v>
      </c>
      <c r="Y323" s="116">
        <f ca="1">IFERROR('Program Qtrly'!E$367*OFFSET('Prem Earn'!$A$5,MATCH($B$321,'Prem Earn'!$A$6:$A$12,0),MATCH($A323,'Prem Earn'!$B$5:$J$5,0)),0)</f>
        <v>0</v>
      </c>
      <c r="Z323" s="116">
        <f ca="1">IFERROR('Program Qtrly'!F$367*OFFSET('Prem Earn'!$A$5,MATCH($B$321,'Prem Earn'!$A$6:$A$12,0),MATCH($A323,'Prem Earn'!$B$5:$J$5,0)),0)</f>
        <v>0</v>
      </c>
      <c r="AA323" s="116">
        <f ca="1">IFERROR('Program Qtrly'!G$367*OFFSET('Prem Earn'!$A$5,MATCH($B$321,'Prem Earn'!$A$6:$A$12,0),MATCH($A323,'Prem Earn'!$B$5:$J$5,0)),0)</f>
        <v>0</v>
      </c>
      <c r="AB323" s="116">
        <f ca="1">IFERROR('Program Qtrly'!H$367*OFFSET('Prem Earn'!$A$5,MATCH($B$321,'Prem Earn'!$A$6:$A$12,0),MATCH($A323,'Prem Earn'!$B$5:$J$5,0)),0)</f>
        <v>0</v>
      </c>
      <c r="AC323" s="116">
        <f ca="1">IFERROR('Program Qtrly'!I$367*OFFSET('Prem Earn'!$A$5,MATCH($B$321,'Prem Earn'!$A$6:$A$12,0),MATCH($A323,'Prem Earn'!$B$5:$J$5,0)),0)</f>
        <v>0</v>
      </c>
      <c r="AD323" s="116">
        <f ca="1">IFERROR('Program Qtrly'!J$367*OFFSET('Prem Earn'!$A$5,MATCH($B$321,'Prem Earn'!$A$6:$A$12,0),MATCH($A323,'Prem Earn'!$B$5:$J$5,0)),0)</f>
        <v>0</v>
      </c>
      <c r="AE323" s="116">
        <f ca="1">IFERROR('Program Qtrly'!K$367*OFFSET('Prem Earn'!$A$5,MATCH($B$321,'Prem Earn'!$A$6:$A$12,0),MATCH($A323,'Prem Earn'!$B$5:$J$5,0)),0)</f>
        <v>0</v>
      </c>
      <c r="AF323" s="116">
        <f ca="1">IFERROR('Program Qtrly'!L$367*OFFSET('Prem Earn'!$A$5,MATCH($B$321,'Prem Earn'!$A$6:$A$12,0),MATCH($A323,'Prem Earn'!$B$5:$J$5,0)),0)</f>
        <v>0</v>
      </c>
      <c r="AG323" s="116">
        <f ca="1">IFERROR('Program Qtrly'!M$367*OFFSET('Prem Earn'!$A$5,MATCH($B$321,'Prem Earn'!$A$6:$A$12,0),MATCH($A323,'Prem Earn'!$B$5:$J$5,0)),0)</f>
        <v>0</v>
      </c>
      <c r="AH323" s="116">
        <f ca="1">IFERROR('Program Qtrly'!N$367*OFFSET('Prem Earn'!$A$5,MATCH($B$321,'Prem Earn'!$A$6:$A$12,0),MATCH($A323,'Prem Earn'!$B$5:$J$5,0)),0)</f>
        <v>0</v>
      </c>
      <c r="AI323" s="116">
        <f ca="1">IFERROR('Program Qtrly'!O$367*OFFSET('Prem Earn'!$A$5,MATCH($B$321,'Prem Earn'!$A$6:$A$12,0),MATCH($A323,'Prem Earn'!$B$5:$J$5,0)),0)</f>
        <v>0</v>
      </c>
      <c r="AJ323" s="116">
        <f ca="1">IFERROR('Program Qtrly'!P$367*OFFSET('Prem Earn'!$A$5,MATCH($B$321,'Prem Earn'!$A$6:$A$12,0),MATCH($A323,'Prem Earn'!$B$5:$J$5,0)),0)</f>
        <v>0</v>
      </c>
      <c r="AK323" s="116">
        <f ca="1">IFERROR('Program Qtrly'!Q$367*OFFSET('Prem Earn'!$A$5,MATCH($B$321,'Prem Earn'!$A$6:$A$12,0),MATCH($A323,'Prem Earn'!$B$5:$J$5,0)),0)</f>
        <v>0</v>
      </c>
      <c r="AL323" s="116">
        <f ca="1">IFERROR('Program Qtrly'!R$367*OFFSET('Prem Earn'!$A$5,MATCH($B$321,'Prem Earn'!$A$6:$A$12,0),MATCH($A323,'Prem Earn'!$B$5:$J$5,0)),0)</f>
        <v>0</v>
      </c>
      <c r="AM323" s="116">
        <f ca="1">IFERROR('Program Qtrly'!S$367*OFFSET('Prem Earn'!$A$5,MATCH($B$321,'Prem Earn'!$A$6:$A$12,0),MATCH($A323,'Prem Earn'!$B$5:$J$5,0)),0)</f>
        <v>0</v>
      </c>
      <c r="AN323" s="116">
        <f ca="1">IFERROR('Program Qtrly'!T$367*OFFSET('Prem Earn'!$A$5,MATCH($B$321,'Prem Earn'!$A$6:$A$12,0),MATCH($A323,'Prem Earn'!$B$5:$J$5,0)),0)</f>
        <v>0</v>
      </c>
      <c r="AO323" s="116">
        <f ca="1">IFERROR('Program Qtrly'!U$367*OFFSET('Prem Earn'!$A$5,MATCH($B$321,'Prem Earn'!$A$6:$A$12,0),MATCH($A323,'Prem Earn'!$B$5:$J$5,0)),0)</f>
        <v>0</v>
      </c>
      <c r="AP323" s="116">
        <f ca="1">IFERROR('Program Qtrly'!V$367*OFFSET('Prem Earn'!$A$5,MATCH($B$321,'Prem Earn'!$A$6:$A$12,0),MATCH($A323,'Prem Earn'!$B$5:$J$5,0)),0)</f>
        <v>0</v>
      </c>
      <c r="AQ323" s="116">
        <f ca="1">IFERROR('Program Qtrly'!W$367*OFFSET('Prem Earn'!$A$5,MATCH($B$321,'Prem Earn'!$A$6:$A$12,0),MATCH($A323,'Prem Earn'!$B$5:$J$5,0)),0)</f>
        <v>0</v>
      </c>
    </row>
    <row r="324" spans="1:43" ht="15" customHeight="1" x14ac:dyDescent="0.45">
      <c r="A324" s="63">
        <f t="shared" ref="A324:A331" si="268">A323+3</f>
        <v>6</v>
      </c>
      <c r="B324" s="116">
        <f ca="1">IFERROR('Program Qtrly'!D$375*OFFSET('Prem Earn'!$A$5,MATCH($B$321,'Prem Earn'!$A$6:$A$12,0),MATCH($A324,'Prem Earn'!$B$5:$J$5,0)),0)</f>
        <v>0</v>
      </c>
      <c r="C324" s="116">
        <f ca="1">IFERROR('Program Qtrly'!E$375*OFFSET('Prem Earn'!$A$5,MATCH($B$321,'Prem Earn'!$A$6:$A$12,0),MATCH($A324,'Prem Earn'!$B$5:$J$5,0)),0)</f>
        <v>0</v>
      </c>
      <c r="D324" s="116">
        <f ca="1">IFERROR('Program Qtrly'!F$375*OFFSET('Prem Earn'!$A$5,MATCH($B$321,'Prem Earn'!$A$6:$A$12,0),MATCH($A324,'Prem Earn'!$B$5:$J$5,0)),0)</f>
        <v>0</v>
      </c>
      <c r="E324" s="116">
        <f ca="1">IFERROR('Program Qtrly'!G$375*OFFSET('Prem Earn'!$A$5,MATCH($B$321,'Prem Earn'!$A$6:$A$12,0),MATCH($A324,'Prem Earn'!$B$5:$J$5,0)),0)</f>
        <v>0</v>
      </c>
      <c r="F324" s="116">
        <f ca="1">IFERROR('Program Qtrly'!H$375*OFFSET('Prem Earn'!$A$5,MATCH($B$321,'Prem Earn'!$A$6:$A$12,0),MATCH($A324,'Prem Earn'!$B$5:$J$5,0)),0)</f>
        <v>0</v>
      </c>
      <c r="G324" s="116">
        <f ca="1">IFERROR('Program Qtrly'!I$375*OFFSET('Prem Earn'!$A$5,MATCH($B$321,'Prem Earn'!$A$6:$A$12,0),MATCH($A324,'Prem Earn'!$B$5:$J$5,0)),0)</f>
        <v>0</v>
      </c>
      <c r="H324" s="116">
        <f ca="1">IFERROR('Program Qtrly'!J$375*OFFSET('Prem Earn'!$A$5,MATCH($B$321,'Prem Earn'!$A$6:$A$12,0),MATCH($A324,'Prem Earn'!$B$5:$J$5,0)),0)</f>
        <v>0</v>
      </c>
      <c r="I324" s="116">
        <f ca="1">IFERROR('Program Qtrly'!K$375*OFFSET('Prem Earn'!$A$5,MATCH($B$321,'Prem Earn'!$A$6:$A$12,0),MATCH($A324,'Prem Earn'!$B$5:$J$5,0)),0)</f>
        <v>0</v>
      </c>
      <c r="J324" s="116">
        <f ca="1">IFERROR('Program Qtrly'!L$375*OFFSET('Prem Earn'!$A$5,MATCH($B$321,'Prem Earn'!$A$6:$A$12,0),MATCH($A324,'Prem Earn'!$B$5:$J$5,0)),0)</f>
        <v>0</v>
      </c>
      <c r="K324" s="116">
        <f ca="1">IFERROR('Program Qtrly'!M$375*OFFSET('Prem Earn'!$A$5,MATCH($B$321,'Prem Earn'!$A$6:$A$12,0),MATCH($A324,'Prem Earn'!$B$5:$J$5,0)),0)</f>
        <v>0</v>
      </c>
      <c r="L324" s="116">
        <f ca="1">IFERROR('Program Qtrly'!N$375*OFFSET('Prem Earn'!$A$5,MATCH($B$321,'Prem Earn'!$A$6:$A$12,0),MATCH($A324,'Prem Earn'!$B$5:$J$5,0)),0)</f>
        <v>0</v>
      </c>
      <c r="M324" s="116">
        <f ca="1">IFERROR('Program Qtrly'!O$375*OFFSET('Prem Earn'!$A$5,MATCH($B$321,'Prem Earn'!$A$6:$A$12,0),MATCH($A324,'Prem Earn'!$B$5:$J$5,0)),0)</f>
        <v>0</v>
      </c>
      <c r="N324" s="116">
        <f ca="1">IFERROR('Program Qtrly'!P$375*OFFSET('Prem Earn'!$A$5,MATCH($B$321,'Prem Earn'!$A$6:$A$12,0),MATCH($A324,'Prem Earn'!$B$5:$J$5,0)),0)</f>
        <v>0</v>
      </c>
      <c r="O324" s="116">
        <f ca="1">IFERROR('Program Qtrly'!Q$375*OFFSET('Prem Earn'!$A$5,MATCH($B$321,'Prem Earn'!$A$6:$A$12,0),MATCH($A324,'Prem Earn'!$B$5:$J$5,0)),0)</f>
        <v>0</v>
      </c>
      <c r="P324" s="116">
        <f ca="1">IFERROR('Program Qtrly'!R$375*OFFSET('Prem Earn'!$A$5,MATCH($B$321,'Prem Earn'!$A$6:$A$12,0),MATCH($A324,'Prem Earn'!$B$5:$J$5,0)),0)</f>
        <v>0</v>
      </c>
      <c r="Q324" s="116">
        <f ca="1">IFERROR('Program Qtrly'!S$375*OFFSET('Prem Earn'!$A$5,MATCH($B$321,'Prem Earn'!$A$6:$A$12,0),MATCH($A324,'Prem Earn'!$B$5:$J$5,0)),0)</f>
        <v>0</v>
      </c>
      <c r="R324" s="116">
        <f ca="1">IFERROR('Program Qtrly'!T$375*OFFSET('Prem Earn'!$A$5,MATCH($B$321,'Prem Earn'!$A$6:$A$12,0),MATCH($A324,'Prem Earn'!$B$5:$J$5,0)),0)</f>
        <v>0</v>
      </c>
      <c r="S324" s="116">
        <f ca="1">IFERROR('Program Qtrly'!U$375*OFFSET('Prem Earn'!$A$5,MATCH($B$321,'Prem Earn'!$A$6:$A$12,0),MATCH($A324,'Prem Earn'!$B$5:$J$5,0)),0)</f>
        <v>0</v>
      </c>
      <c r="T324" s="116">
        <f ca="1">IFERROR('Program Qtrly'!V$375*OFFSET('Prem Earn'!$A$5,MATCH($B$321,'Prem Earn'!$A$6:$A$12,0),MATCH($A324,'Prem Earn'!$B$5:$J$5,0)),0)</f>
        <v>0</v>
      </c>
      <c r="U324" s="116">
        <f ca="1">IFERROR('Program Qtrly'!W$375*OFFSET('Prem Earn'!$A$5,MATCH($B$321,'Prem Earn'!$A$6:$A$12,0),MATCH($A324,'Prem Earn'!$B$5:$J$5,0)),0)</f>
        <v>0</v>
      </c>
      <c r="W324" s="63">
        <f t="shared" ref="W324:W331" si="269">W323+3</f>
        <v>6</v>
      </c>
      <c r="X324" s="116">
        <f ca="1">IFERROR('Program Qtrly'!D$367*OFFSET('Prem Earn'!$A$5,MATCH($B$321,'Prem Earn'!$A$6:$A$12,0),MATCH($A324,'Prem Earn'!$B$5:$J$5,0)),0)</f>
        <v>0</v>
      </c>
      <c r="Y324" s="116">
        <f ca="1">IFERROR('Program Qtrly'!E$367*OFFSET('Prem Earn'!$A$5,MATCH($B$321,'Prem Earn'!$A$6:$A$12,0),MATCH($A324,'Prem Earn'!$B$5:$J$5,0)),0)</f>
        <v>0</v>
      </c>
      <c r="Z324" s="116">
        <f ca="1">IFERROR('Program Qtrly'!F$367*OFFSET('Prem Earn'!$A$5,MATCH($B$321,'Prem Earn'!$A$6:$A$12,0),MATCH($A324,'Prem Earn'!$B$5:$J$5,0)),0)</f>
        <v>0</v>
      </c>
      <c r="AA324" s="116">
        <f ca="1">IFERROR('Program Qtrly'!G$367*OFFSET('Prem Earn'!$A$5,MATCH($B$321,'Prem Earn'!$A$6:$A$12,0),MATCH($A324,'Prem Earn'!$B$5:$J$5,0)),0)</f>
        <v>0</v>
      </c>
      <c r="AB324" s="116">
        <f ca="1">IFERROR('Program Qtrly'!H$367*OFFSET('Prem Earn'!$A$5,MATCH($B$321,'Prem Earn'!$A$6:$A$12,0),MATCH($A324,'Prem Earn'!$B$5:$J$5,0)),0)</f>
        <v>0</v>
      </c>
      <c r="AC324" s="116">
        <f ca="1">IFERROR('Program Qtrly'!I$367*OFFSET('Prem Earn'!$A$5,MATCH($B$321,'Prem Earn'!$A$6:$A$12,0),MATCH($A324,'Prem Earn'!$B$5:$J$5,0)),0)</f>
        <v>0</v>
      </c>
      <c r="AD324" s="116">
        <f ca="1">IFERROR('Program Qtrly'!J$367*OFFSET('Prem Earn'!$A$5,MATCH($B$321,'Prem Earn'!$A$6:$A$12,0),MATCH($A324,'Prem Earn'!$B$5:$J$5,0)),0)</f>
        <v>0</v>
      </c>
      <c r="AE324" s="116">
        <f ca="1">IFERROR('Program Qtrly'!K$367*OFFSET('Prem Earn'!$A$5,MATCH($B$321,'Prem Earn'!$A$6:$A$12,0),MATCH($A324,'Prem Earn'!$B$5:$J$5,0)),0)</f>
        <v>0</v>
      </c>
      <c r="AF324" s="116">
        <f ca="1">IFERROR('Program Qtrly'!L$367*OFFSET('Prem Earn'!$A$5,MATCH($B$321,'Prem Earn'!$A$6:$A$12,0),MATCH($A324,'Prem Earn'!$B$5:$J$5,0)),0)</f>
        <v>0</v>
      </c>
      <c r="AG324" s="116">
        <f ca="1">IFERROR('Program Qtrly'!M$367*OFFSET('Prem Earn'!$A$5,MATCH($B$321,'Prem Earn'!$A$6:$A$12,0),MATCH($A324,'Prem Earn'!$B$5:$J$5,0)),0)</f>
        <v>0</v>
      </c>
      <c r="AH324" s="116">
        <f ca="1">IFERROR('Program Qtrly'!N$367*OFFSET('Prem Earn'!$A$5,MATCH($B$321,'Prem Earn'!$A$6:$A$12,0),MATCH($A324,'Prem Earn'!$B$5:$J$5,0)),0)</f>
        <v>0</v>
      </c>
      <c r="AI324" s="116">
        <f ca="1">IFERROR('Program Qtrly'!O$367*OFFSET('Prem Earn'!$A$5,MATCH($B$321,'Prem Earn'!$A$6:$A$12,0),MATCH($A324,'Prem Earn'!$B$5:$J$5,0)),0)</f>
        <v>0</v>
      </c>
      <c r="AJ324" s="116">
        <f ca="1">IFERROR('Program Qtrly'!P$367*OFFSET('Prem Earn'!$A$5,MATCH($B$321,'Prem Earn'!$A$6:$A$12,0),MATCH($A324,'Prem Earn'!$B$5:$J$5,0)),0)</f>
        <v>0</v>
      </c>
      <c r="AK324" s="116">
        <f ca="1">IFERROR('Program Qtrly'!Q$367*OFFSET('Prem Earn'!$A$5,MATCH($B$321,'Prem Earn'!$A$6:$A$12,0),MATCH($A324,'Prem Earn'!$B$5:$J$5,0)),0)</f>
        <v>0</v>
      </c>
      <c r="AL324" s="116">
        <f ca="1">IFERROR('Program Qtrly'!R$367*OFFSET('Prem Earn'!$A$5,MATCH($B$321,'Prem Earn'!$A$6:$A$12,0),MATCH($A324,'Prem Earn'!$B$5:$J$5,0)),0)</f>
        <v>0</v>
      </c>
      <c r="AM324" s="116">
        <f ca="1">IFERROR('Program Qtrly'!S$367*OFFSET('Prem Earn'!$A$5,MATCH($B$321,'Prem Earn'!$A$6:$A$12,0),MATCH($A324,'Prem Earn'!$B$5:$J$5,0)),0)</f>
        <v>0</v>
      </c>
      <c r="AN324" s="116">
        <f ca="1">IFERROR('Program Qtrly'!T$367*OFFSET('Prem Earn'!$A$5,MATCH($B$321,'Prem Earn'!$A$6:$A$12,0),MATCH($A324,'Prem Earn'!$B$5:$J$5,0)),0)</f>
        <v>0</v>
      </c>
      <c r="AO324" s="116">
        <f ca="1">IFERROR('Program Qtrly'!U$367*OFFSET('Prem Earn'!$A$5,MATCH($B$321,'Prem Earn'!$A$6:$A$12,0),MATCH($A324,'Prem Earn'!$B$5:$J$5,0)),0)</f>
        <v>0</v>
      </c>
      <c r="AP324" s="116">
        <f ca="1">IFERROR('Program Qtrly'!V$367*OFFSET('Prem Earn'!$A$5,MATCH($B$321,'Prem Earn'!$A$6:$A$12,0),MATCH($A324,'Prem Earn'!$B$5:$J$5,0)),0)</f>
        <v>0</v>
      </c>
      <c r="AQ324" s="116">
        <f ca="1">IFERROR('Program Qtrly'!W$367*OFFSET('Prem Earn'!$A$5,MATCH($B$321,'Prem Earn'!$A$6:$A$12,0),MATCH($A324,'Prem Earn'!$B$5:$J$5,0)),0)</f>
        <v>0</v>
      </c>
    </row>
    <row r="325" spans="1:43" ht="15" customHeight="1" x14ac:dyDescent="0.45">
      <c r="A325" s="63">
        <f t="shared" si="268"/>
        <v>9</v>
      </c>
      <c r="B325" s="116">
        <f ca="1">IFERROR('Program Qtrly'!D$375*OFFSET('Prem Earn'!$A$5,MATCH($B$321,'Prem Earn'!$A$6:$A$12,0),MATCH($A325,'Prem Earn'!$B$5:$J$5,0)),0)</f>
        <v>0</v>
      </c>
      <c r="C325" s="116">
        <f ca="1">IFERROR('Program Qtrly'!E$375*OFFSET('Prem Earn'!$A$5,MATCH($B$321,'Prem Earn'!$A$6:$A$12,0),MATCH($A325,'Prem Earn'!$B$5:$J$5,0)),0)</f>
        <v>0</v>
      </c>
      <c r="D325" s="116">
        <f ca="1">IFERROR('Program Qtrly'!F$375*OFFSET('Prem Earn'!$A$5,MATCH($B$321,'Prem Earn'!$A$6:$A$12,0),MATCH($A325,'Prem Earn'!$B$5:$J$5,0)),0)</f>
        <v>0</v>
      </c>
      <c r="E325" s="116">
        <f ca="1">IFERROR('Program Qtrly'!G$375*OFFSET('Prem Earn'!$A$5,MATCH($B$321,'Prem Earn'!$A$6:$A$12,0),MATCH($A325,'Prem Earn'!$B$5:$J$5,0)),0)</f>
        <v>0</v>
      </c>
      <c r="F325" s="116">
        <f ca="1">IFERROR('Program Qtrly'!H$375*OFFSET('Prem Earn'!$A$5,MATCH($B$321,'Prem Earn'!$A$6:$A$12,0),MATCH($A325,'Prem Earn'!$B$5:$J$5,0)),0)</f>
        <v>0</v>
      </c>
      <c r="G325" s="116">
        <f ca="1">IFERROR('Program Qtrly'!I$375*OFFSET('Prem Earn'!$A$5,MATCH($B$321,'Prem Earn'!$A$6:$A$12,0),MATCH($A325,'Prem Earn'!$B$5:$J$5,0)),0)</f>
        <v>0</v>
      </c>
      <c r="H325" s="116">
        <f ca="1">IFERROR('Program Qtrly'!J$375*OFFSET('Prem Earn'!$A$5,MATCH($B$321,'Prem Earn'!$A$6:$A$12,0),MATCH($A325,'Prem Earn'!$B$5:$J$5,0)),0)</f>
        <v>0</v>
      </c>
      <c r="I325" s="116">
        <f ca="1">IFERROR('Program Qtrly'!K$375*OFFSET('Prem Earn'!$A$5,MATCH($B$321,'Prem Earn'!$A$6:$A$12,0),MATCH($A325,'Prem Earn'!$B$5:$J$5,0)),0)</f>
        <v>0</v>
      </c>
      <c r="J325" s="116">
        <f ca="1">IFERROR('Program Qtrly'!L$375*OFFSET('Prem Earn'!$A$5,MATCH($B$321,'Prem Earn'!$A$6:$A$12,0),MATCH($A325,'Prem Earn'!$B$5:$J$5,0)),0)</f>
        <v>0</v>
      </c>
      <c r="K325" s="116">
        <f ca="1">IFERROR('Program Qtrly'!M$375*OFFSET('Prem Earn'!$A$5,MATCH($B$321,'Prem Earn'!$A$6:$A$12,0),MATCH($A325,'Prem Earn'!$B$5:$J$5,0)),0)</f>
        <v>0</v>
      </c>
      <c r="L325" s="116">
        <f ca="1">IFERROR('Program Qtrly'!N$375*OFFSET('Prem Earn'!$A$5,MATCH($B$321,'Prem Earn'!$A$6:$A$12,0),MATCH($A325,'Prem Earn'!$B$5:$J$5,0)),0)</f>
        <v>0</v>
      </c>
      <c r="M325" s="116">
        <f ca="1">IFERROR('Program Qtrly'!O$375*OFFSET('Prem Earn'!$A$5,MATCH($B$321,'Prem Earn'!$A$6:$A$12,0),MATCH($A325,'Prem Earn'!$B$5:$J$5,0)),0)</f>
        <v>0</v>
      </c>
      <c r="N325" s="116">
        <f ca="1">IFERROR('Program Qtrly'!P$375*OFFSET('Prem Earn'!$A$5,MATCH($B$321,'Prem Earn'!$A$6:$A$12,0),MATCH($A325,'Prem Earn'!$B$5:$J$5,0)),0)</f>
        <v>0</v>
      </c>
      <c r="O325" s="116">
        <f ca="1">IFERROR('Program Qtrly'!Q$375*OFFSET('Prem Earn'!$A$5,MATCH($B$321,'Prem Earn'!$A$6:$A$12,0),MATCH($A325,'Prem Earn'!$B$5:$J$5,0)),0)</f>
        <v>0</v>
      </c>
      <c r="P325" s="116">
        <f ca="1">IFERROR('Program Qtrly'!R$375*OFFSET('Prem Earn'!$A$5,MATCH($B$321,'Prem Earn'!$A$6:$A$12,0),MATCH($A325,'Prem Earn'!$B$5:$J$5,0)),0)</f>
        <v>0</v>
      </c>
      <c r="Q325" s="116">
        <f ca="1">IFERROR('Program Qtrly'!S$375*OFFSET('Prem Earn'!$A$5,MATCH($B$321,'Prem Earn'!$A$6:$A$12,0),MATCH($A325,'Prem Earn'!$B$5:$J$5,0)),0)</f>
        <v>0</v>
      </c>
      <c r="R325" s="116">
        <f ca="1">IFERROR('Program Qtrly'!T$375*OFFSET('Prem Earn'!$A$5,MATCH($B$321,'Prem Earn'!$A$6:$A$12,0),MATCH($A325,'Prem Earn'!$B$5:$J$5,0)),0)</f>
        <v>0</v>
      </c>
      <c r="S325" s="116">
        <f ca="1">IFERROR('Program Qtrly'!U$375*OFFSET('Prem Earn'!$A$5,MATCH($B$321,'Prem Earn'!$A$6:$A$12,0),MATCH($A325,'Prem Earn'!$B$5:$J$5,0)),0)</f>
        <v>0</v>
      </c>
      <c r="T325" s="116">
        <f ca="1">IFERROR('Program Qtrly'!V$375*OFFSET('Prem Earn'!$A$5,MATCH($B$321,'Prem Earn'!$A$6:$A$12,0),MATCH($A325,'Prem Earn'!$B$5:$J$5,0)),0)</f>
        <v>0</v>
      </c>
      <c r="U325" s="116">
        <f ca="1">IFERROR('Program Qtrly'!W$375*OFFSET('Prem Earn'!$A$5,MATCH($B$321,'Prem Earn'!$A$6:$A$12,0),MATCH($A325,'Prem Earn'!$B$5:$J$5,0)),0)</f>
        <v>0</v>
      </c>
      <c r="W325" s="63">
        <f t="shared" si="269"/>
        <v>9</v>
      </c>
      <c r="X325" s="116">
        <f ca="1">IFERROR('Program Qtrly'!D$367*OFFSET('Prem Earn'!$A$5,MATCH($B$321,'Prem Earn'!$A$6:$A$12,0),MATCH($A325,'Prem Earn'!$B$5:$J$5,0)),0)</f>
        <v>0</v>
      </c>
      <c r="Y325" s="116">
        <f ca="1">IFERROR('Program Qtrly'!E$367*OFFSET('Prem Earn'!$A$5,MATCH($B$321,'Prem Earn'!$A$6:$A$12,0),MATCH($A325,'Prem Earn'!$B$5:$J$5,0)),0)</f>
        <v>0</v>
      </c>
      <c r="Z325" s="116">
        <f ca="1">IFERROR('Program Qtrly'!F$367*OFFSET('Prem Earn'!$A$5,MATCH($B$321,'Prem Earn'!$A$6:$A$12,0),MATCH($A325,'Prem Earn'!$B$5:$J$5,0)),0)</f>
        <v>0</v>
      </c>
      <c r="AA325" s="116">
        <f ca="1">IFERROR('Program Qtrly'!G$367*OFFSET('Prem Earn'!$A$5,MATCH($B$321,'Prem Earn'!$A$6:$A$12,0),MATCH($A325,'Prem Earn'!$B$5:$J$5,0)),0)</f>
        <v>0</v>
      </c>
      <c r="AB325" s="116">
        <f ca="1">IFERROR('Program Qtrly'!H$367*OFFSET('Prem Earn'!$A$5,MATCH($B$321,'Prem Earn'!$A$6:$A$12,0),MATCH($A325,'Prem Earn'!$B$5:$J$5,0)),0)</f>
        <v>0</v>
      </c>
      <c r="AC325" s="116">
        <f ca="1">IFERROR('Program Qtrly'!I$367*OFFSET('Prem Earn'!$A$5,MATCH($B$321,'Prem Earn'!$A$6:$A$12,0),MATCH($A325,'Prem Earn'!$B$5:$J$5,0)),0)</f>
        <v>0</v>
      </c>
      <c r="AD325" s="116">
        <f ca="1">IFERROR('Program Qtrly'!J$367*OFFSET('Prem Earn'!$A$5,MATCH($B$321,'Prem Earn'!$A$6:$A$12,0),MATCH($A325,'Prem Earn'!$B$5:$J$5,0)),0)</f>
        <v>0</v>
      </c>
      <c r="AE325" s="116">
        <f ca="1">IFERROR('Program Qtrly'!K$367*OFFSET('Prem Earn'!$A$5,MATCH($B$321,'Prem Earn'!$A$6:$A$12,0),MATCH($A325,'Prem Earn'!$B$5:$J$5,0)),0)</f>
        <v>0</v>
      </c>
      <c r="AF325" s="116">
        <f ca="1">IFERROR('Program Qtrly'!L$367*OFFSET('Prem Earn'!$A$5,MATCH($B$321,'Prem Earn'!$A$6:$A$12,0),MATCH($A325,'Prem Earn'!$B$5:$J$5,0)),0)</f>
        <v>0</v>
      </c>
      <c r="AG325" s="116">
        <f ca="1">IFERROR('Program Qtrly'!M$367*OFFSET('Prem Earn'!$A$5,MATCH($B$321,'Prem Earn'!$A$6:$A$12,0),MATCH($A325,'Prem Earn'!$B$5:$J$5,0)),0)</f>
        <v>0</v>
      </c>
      <c r="AH325" s="116">
        <f ca="1">IFERROR('Program Qtrly'!N$367*OFFSET('Prem Earn'!$A$5,MATCH($B$321,'Prem Earn'!$A$6:$A$12,0),MATCH($A325,'Prem Earn'!$B$5:$J$5,0)),0)</f>
        <v>0</v>
      </c>
      <c r="AI325" s="116">
        <f ca="1">IFERROR('Program Qtrly'!O$367*OFFSET('Prem Earn'!$A$5,MATCH($B$321,'Prem Earn'!$A$6:$A$12,0),MATCH($A325,'Prem Earn'!$B$5:$J$5,0)),0)</f>
        <v>0</v>
      </c>
      <c r="AJ325" s="116">
        <f ca="1">IFERROR('Program Qtrly'!P$367*OFFSET('Prem Earn'!$A$5,MATCH($B$321,'Prem Earn'!$A$6:$A$12,0),MATCH($A325,'Prem Earn'!$B$5:$J$5,0)),0)</f>
        <v>0</v>
      </c>
      <c r="AK325" s="116">
        <f ca="1">IFERROR('Program Qtrly'!Q$367*OFFSET('Prem Earn'!$A$5,MATCH($B$321,'Prem Earn'!$A$6:$A$12,0),MATCH($A325,'Prem Earn'!$B$5:$J$5,0)),0)</f>
        <v>0</v>
      </c>
      <c r="AL325" s="116">
        <f ca="1">IFERROR('Program Qtrly'!R$367*OFFSET('Prem Earn'!$A$5,MATCH($B$321,'Prem Earn'!$A$6:$A$12,0),MATCH($A325,'Prem Earn'!$B$5:$J$5,0)),0)</f>
        <v>0</v>
      </c>
      <c r="AM325" s="116">
        <f ca="1">IFERROR('Program Qtrly'!S$367*OFFSET('Prem Earn'!$A$5,MATCH($B$321,'Prem Earn'!$A$6:$A$12,0),MATCH($A325,'Prem Earn'!$B$5:$J$5,0)),0)</f>
        <v>0</v>
      </c>
      <c r="AN325" s="116">
        <f ca="1">IFERROR('Program Qtrly'!T$367*OFFSET('Prem Earn'!$A$5,MATCH($B$321,'Prem Earn'!$A$6:$A$12,0),MATCH($A325,'Prem Earn'!$B$5:$J$5,0)),0)</f>
        <v>0</v>
      </c>
      <c r="AO325" s="116">
        <f ca="1">IFERROR('Program Qtrly'!U$367*OFFSET('Prem Earn'!$A$5,MATCH($B$321,'Prem Earn'!$A$6:$A$12,0),MATCH($A325,'Prem Earn'!$B$5:$J$5,0)),0)</f>
        <v>0</v>
      </c>
      <c r="AP325" s="116">
        <f ca="1">IFERROR('Program Qtrly'!V$367*OFFSET('Prem Earn'!$A$5,MATCH($B$321,'Prem Earn'!$A$6:$A$12,0),MATCH($A325,'Prem Earn'!$B$5:$J$5,0)),0)</f>
        <v>0</v>
      </c>
      <c r="AQ325" s="116">
        <f ca="1">IFERROR('Program Qtrly'!W$367*OFFSET('Prem Earn'!$A$5,MATCH($B$321,'Prem Earn'!$A$6:$A$12,0),MATCH($A325,'Prem Earn'!$B$5:$J$5,0)),0)</f>
        <v>0</v>
      </c>
    </row>
    <row r="326" spans="1:43" ht="15" customHeight="1" x14ac:dyDescent="0.45">
      <c r="A326" s="63">
        <f t="shared" si="268"/>
        <v>12</v>
      </c>
      <c r="B326" s="116">
        <f ca="1">IFERROR('Program Qtrly'!D$375*OFFSET('Prem Earn'!$A$5,MATCH($B$321,'Prem Earn'!$A$6:$A$12,0),MATCH($A326,'Prem Earn'!$B$5:$J$5,0)),0)</f>
        <v>0</v>
      </c>
      <c r="C326" s="116">
        <f ca="1">IFERROR('Program Qtrly'!E$375*OFFSET('Prem Earn'!$A$5,MATCH($B$321,'Prem Earn'!$A$6:$A$12,0),MATCH($A326,'Prem Earn'!$B$5:$J$5,0)),0)</f>
        <v>0</v>
      </c>
      <c r="D326" s="116">
        <f ca="1">IFERROR('Program Qtrly'!F$375*OFFSET('Prem Earn'!$A$5,MATCH($B$321,'Prem Earn'!$A$6:$A$12,0),MATCH($A326,'Prem Earn'!$B$5:$J$5,0)),0)</f>
        <v>0</v>
      </c>
      <c r="E326" s="116">
        <f ca="1">IFERROR('Program Qtrly'!G$375*OFFSET('Prem Earn'!$A$5,MATCH($B$321,'Prem Earn'!$A$6:$A$12,0),MATCH($A326,'Prem Earn'!$B$5:$J$5,0)),0)</f>
        <v>0</v>
      </c>
      <c r="F326" s="116">
        <f ca="1">IFERROR('Program Qtrly'!H$375*OFFSET('Prem Earn'!$A$5,MATCH($B$321,'Prem Earn'!$A$6:$A$12,0),MATCH($A326,'Prem Earn'!$B$5:$J$5,0)),0)</f>
        <v>0</v>
      </c>
      <c r="G326" s="116">
        <f ca="1">IFERROR('Program Qtrly'!I$375*OFFSET('Prem Earn'!$A$5,MATCH($B$321,'Prem Earn'!$A$6:$A$12,0),MATCH($A326,'Prem Earn'!$B$5:$J$5,0)),0)</f>
        <v>0</v>
      </c>
      <c r="H326" s="116">
        <f ca="1">IFERROR('Program Qtrly'!J$375*OFFSET('Prem Earn'!$A$5,MATCH($B$321,'Prem Earn'!$A$6:$A$12,0),MATCH($A326,'Prem Earn'!$B$5:$J$5,0)),0)</f>
        <v>0</v>
      </c>
      <c r="I326" s="116">
        <f ca="1">IFERROR('Program Qtrly'!K$375*OFFSET('Prem Earn'!$A$5,MATCH($B$321,'Prem Earn'!$A$6:$A$12,0),MATCH($A326,'Prem Earn'!$B$5:$J$5,0)),0)</f>
        <v>0</v>
      </c>
      <c r="J326" s="116">
        <f ca="1">IFERROR('Program Qtrly'!L$375*OFFSET('Prem Earn'!$A$5,MATCH($B$321,'Prem Earn'!$A$6:$A$12,0),MATCH($A326,'Prem Earn'!$B$5:$J$5,0)),0)</f>
        <v>0</v>
      </c>
      <c r="K326" s="116">
        <f ca="1">IFERROR('Program Qtrly'!M$375*OFFSET('Prem Earn'!$A$5,MATCH($B$321,'Prem Earn'!$A$6:$A$12,0),MATCH($A326,'Prem Earn'!$B$5:$J$5,0)),0)</f>
        <v>0</v>
      </c>
      <c r="L326" s="116">
        <f ca="1">IFERROR('Program Qtrly'!N$375*OFFSET('Prem Earn'!$A$5,MATCH($B$321,'Prem Earn'!$A$6:$A$12,0),MATCH($A326,'Prem Earn'!$B$5:$J$5,0)),0)</f>
        <v>0</v>
      </c>
      <c r="M326" s="116">
        <f ca="1">IFERROR('Program Qtrly'!O$375*OFFSET('Prem Earn'!$A$5,MATCH($B$321,'Prem Earn'!$A$6:$A$12,0),MATCH($A326,'Prem Earn'!$B$5:$J$5,0)),0)</f>
        <v>0</v>
      </c>
      <c r="N326" s="116">
        <f ca="1">IFERROR('Program Qtrly'!P$375*OFFSET('Prem Earn'!$A$5,MATCH($B$321,'Prem Earn'!$A$6:$A$12,0),MATCH($A326,'Prem Earn'!$B$5:$J$5,0)),0)</f>
        <v>0</v>
      </c>
      <c r="O326" s="116">
        <f ca="1">IFERROR('Program Qtrly'!Q$375*OFFSET('Prem Earn'!$A$5,MATCH($B$321,'Prem Earn'!$A$6:$A$12,0),MATCH($A326,'Prem Earn'!$B$5:$J$5,0)),0)</f>
        <v>0</v>
      </c>
      <c r="P326" s="116">
        <f ca="1">IFERROR('Program Qtrly'!R$375*OFFSET('Prem Earn'!$A$5,MATCH($B$321,'Prem Earn'!$A$6:$A$12,0),MATCH($A326,'Prem Earn'!$B$5:$J$5,0)),0)</f>
        <v>0</v>
      </c>
      <c r="Q326" s="116">
        <f ca="1">IFERROR('Program Qtrly'!S$375*OFFSET('Prem Earn'!$A$5,MATCH($B$321,'Prem Earn'!$A$6:$A$12,0),MATCH($A326,'Prem Earn'!$B$5:$J$5,0)),0)</f>
        <v>0</v>
      </c>
      <c r="R326" s="116">
        <f ca="1">IFERROR('Program Qtrly'!T$375*OFFSET('Prem Earn'!$A$5,MATCH($B$321,'Prem Earn'!$A$6:$A$12,0),MATCH($A326,'Prem Earn'!$B$5:$J$5,0)),0)</f>
        <v>0</v>
      </c>
      <c r="S326" s="116">
        <f ca="1">IFERROR('Program Qtrly'!U$375*OFFSET('Prem Earn'!$A$5,MATCH($B$321,'Prem Earn'!$A$6:$A$12,0),MATCH($A326,'Prem Earn'!$B$5:$J$5,0)),0)</f>
        <v>0</v>
      </c>
      <c r="T326" s="116">
        <f ca="1">IFERROR('Program Qtrly'!V$375*OFFSET('Prem Earn'!$A$5,MATCH($B$321,'Prem Earn'!$A$6:$A$12,0),MATCH($A326,'Prem Earn'!$B$5:$J$5,0)),0)</f>
        <v>0</v>
      </c>
      <c r="U326" s="116">
        <f ca="1">IFERROR('Program Qtrly'!W$375*OFFSET('Prem Earn'!$A$5,MATCH($B$321,'Prem Earn'!$A$6:$A$12,0),MATCH($A326,'Prem Earn'!$B$5:$J$5,0)),0)</f>
        <v>0</v>
      </c>
      <c r="W326" s="63">
        <f t="shared" si="269"/>
        <v>12</v>
      </c>
      <c r="X326" s="116">
        <f ca="1">IFERROR('Program Qtrly'!D$367*OFFSET('Prem Earn'!$A$5,MATCH($B$321,'Prem Earn'!$A$6:$A$12,0),MATCH($A326,'Prem Earn'!$B$5:$J$5,0)),0)</f>
        <v>0</v>
      </c>
      <c r="Y326" s="116">
        <f ca="1">IFERROR('Program Qtrly'!E$367*OFFSET('Prem Earn'!$A$5,MATCH($B$321,'Prem Earn'!$A$6:$A$12,0),MATCH($A326,'Prem Earn'!$B$5:$J$5,0)),0)</f>
        <v>0</v>
      </c>
      <c r="Z326" s="116">
        <f ca="1">IFERROR('Program Qtrly'!F$367*OFFSET('Prem Earn'!$A$5,MATCH($B$321,'Prem Earn'!$A$6:$A$12,0),MATCH($A326,'Prem Earn'!$B$5:$J$5,0)),0)</f>
        <v>0</v>
      </c>
      <c r="AA326" s="116">
        <f ca="1">IFERROR('Program Qtrly'!G$367*OFFSET('Prem Earn'!$A$5,MATCH($B$321,'Prem Earn'!$A$6:$A$12,0),MATCH($A326,'Prem Earn'!$B$5:$J$5,0)),0)</f>
        <v>0</v>
      </c>
      <c r="AB326" s="116">
        <f ca="1">IFERROR('Program Qtrly'!H$367*OFFSET('Prem Earn'!$A$5,MATCH($B$321,'Prem Earn'!$A$6:$A$12,0),MATCH($A326,'Prem Earn'!$B$5:$J$5,0)),0)</f>
        <v>0</v>
      </c>
      <c r="AC326" s="116">
        <f ca="1">IFERROR('Program Qtrly'!I$367*OFFSET('Prem Earn'!$A$5,MATCH($B$321,'Prem Earn'!$A$6:$A$12,0),MATCH($A326,'Prem Earn'!$B$5:$J$5,0)),0)</f>
        <v>0</v>
      </c>
      <c r="AD326" s="116">
        <f ca="1">IFERROR('Program Qtrly'!J$367*OFFSET('Prem Earn'!$A$5,MATCH($B$321,'Prem Earn'!$A$6:$A$12,0),MATCH($A326,'Prem Earn'!$B$5:$J$5,0)),0)</f>
        <v>0</v>
      </c>
      <c r="AE326" s="116">
        <f ca="1">IFERROR('Program Qtrly'!K$367*OFFSET('Prem Earn'!$A$5,MATCH($B$321,'Prem Earn'!$A$6:$A$12,0),MATCH($A326,'Prem Earn'!$B$5:$J$5,0)),0)</f>
        <v>0</v>
      </c>
      <c r="AF326" s="116">
        <f ca="1">IFERROR('Program Qtrly'!L$367*OFFSET('Prem Earn'!$A$5,MATCH($B$321,'Prem Earn'!$A$6:$A$12,0),MATCH($A326,'Prem Earn'!$B$5:$J$5,0)),0)</f>
        <v>0</v>
      </c>
      <c r="AG326" s="116">
        <f ca="1">IFERROR('Program Qtrly'!M$367*OFFSET('Prem Earn'!$A$5,MATCH($B$321,'Prem Earn'!$A$6:$A$12,0),MATCH($A326,'Prem Earn'!$B$5:$J$5,0)),0)</f>
        <v>0</v>
      </c>
      <c r="AH326" s="116">
        <f ca="1">IFERROR('Program Qtrly'!N$367*OFFSET('Prem Earn'!$A$5,MATCH($B$321,'Prem Earn'!$A$6:$A$12,0),MATCH($A326,'Prem Earn'!$B$5:$J$5,0)),0)</f>
        <v>0</v>
      </c>
      <c r="AI326" s="116">
        <f ca="1">IFERROR('Program Qtrly'!O$367*OFFSET('Prem Earn'!$A$5,MATCH($B$321,'Prem Earn'!$A$6:$A$12,0),MATCH($A326,'Prem Earn'!$B$5:$J$5,0)),0)</f>
        <v>0</v>
      </c>
      <c r="AJ326" s="116">
        <f ca="1">IFERROR('Program Qtrly'!P$367*OFFSET('Prem Earn'!$A$5,MATCH($B$321,'Prem Earn'!$A$6:$A$12,0),MATCH($A326,'Prem Earn'!$B$5:$J$5,0)),0)</f>
        <v>0</v>
      </c>
      <c r="AK326" s="116">
        <f ca="1">IFERROR('Program Qtrly'!Q$367*OFFSET('Prem Earn'!$A$5,MATCH($B$321,'Prem Earn'!$A$6:$A$12,0),MATCH($A326,'Prem Earn'!$B$5:$J$5,0)),0)</f>
        <v>0</v>
      </c>
      <c r="AL326" s="116">
        <f ca="1">IFERROR('Program Qtrly'!R$367*OFFSET('Prem Earn'!$A$5,MATCH($B$321,'Prem Earn'!$A$6:$A$12,0),MATCH($A326,'Prem Earn'!$B$5:$J$5,0)),0)</f>
        <v>0</v>
      </c>
      <c r="AM326" s="116">
        <f ca="1">IFERROR('Program Qtrly'!S$367*OFFSET('Prem Earn'!$A$5,MATCH($B$321,'Prem Earn'!$A$6:$A$12,0),MATCH($A326,'Prem Earn'!$B$5:$J$5,0)),0)</f>
        <v>0</v>
      </c>
      <c r="AN326" s="116">
        <f ca="1">IFERROR('Program Qtrly'!T$367*OFFSET('Prem Earn'!$A$5,MATCH($B$321,'Prem Earn'!$A$6:$A$12,0),MATCH($A326,'Prem Earn'!$B$5:$J$5,0)),0)</f>
        <v>0</v>
      </c>
      <c r="AO326" s="116">
        <f ca="1">IFERROR('Program Qtrly'!U$367*OFFSET('Prem Earn'!$A$5,MATCH($B$321,'Prem Earn'!$A$6:$A$12,0),MATCH($A326,'Prem Earn'!$B$5:$J$5,0)),0)</f>
        <v>0</v>
      </c>
      <c r="AP326" s="116">
        <f ca="1">IFERROR('Program Qtrly'!V$367*OFFSET('Prem Earn'!$A$5,MATCH($B$321,'Prem Earn'!$A$6:$A$12,0),MATCH($A326,'Prem Earn'!$B$5:$J$5,0)),0)</f>
        <v>0</v>
      </c>
      <c r="AQ326" s="116">
        <f ca="1">IFERROR('Program Qtrly'!W$367*OFFSET('Prem Earn'!$A$5,MATCH($B$321,'Prem Earn'!$A$6:$A$12,0),MATCH($A326,'Prem Earn'!$B$5:$J$5,0)),0)</f>
        <v>0</v>
      </c>
    </row>
    <row r="327" spans="1:43" ht="15" customHeight="1" x14ac:dyDescent="0.45">
      <c r="A327" s="63">
        <f t="shared" si="268"/>
        <v>15</v>
      </c>
      <c r="B327" s="116">
        <f ca="1">IFERROR('Program Qtrly'!D$375*OFFSET('Prem Earn'!$A$5,MATCH($B$321,'Prem Earn'!$A$6:$A$12,0),MATCH($A327,'Prem Earn'!$B$5:$J$5,0)),0)</f>
        <v>0</v>
      </c>
      <c r="C327" s="116">
        <f ca="1">IFERROR('Program Qtrly'!E$375*OFFSET('Prem Earn'!$A$5,MATCH($B$321,'Prem Earn'!$A$6:$A$12,0),MATCH($A327,'Prem Earn'!$B$5:$J$5,0)),0)</f>
        <v>0</v>
      </c>
      <c r="D327" s="116">
        <f ca="1">IFERROR('Program Qtrly'!F$375*OFFSET('Prem Earn'!$A$5,MATCH($B$321,'Prem Earn'!$A$6:$A$12,0),MATCH($A327,'Prem Earn'!$B$5:$J$5,0)),0)</f>
        <v>0</v>
      </c>
      <c r="E327" s="116">
        <f ca="1">IFERROR('Program Qtrly'!G$375*OFFSET('Prem Earn'!$A$5,MATCH($B$321,'Prem Earn'!$A$6:$A$12,0),MATCH($A327,'Prem Earn'!$B$5:$J$5,0)),0)</f>
        <v>0</v>
      </c>
      <c r="F327" s="116">
        <f ca="1">IFERROR('Program Qtrly'!H$375*OFFSET('Prem Earn'!$A$5,MATCH($B$321,'Prem Earn'!$A$6:$A$12,0),MATCH($A327,'Prem Earn'!$B$5:$J$5,0)),0)</f>
        <v>0</v>
      </c>
      <c r="G327" s="116">
        <f ca="1">IFERROR('Program Qtrly'!I$375*OFFSET('Prem Earn'!$A$5,MATCH($B$321,'Prem Earn'!$A$6:$A$12,0),MATCH($A327,'Prem Earn'!$B$5:$J$5,0)),0)</f>
        <v>0</v>
      </c>
      <c r="H327" s="116">
        <f ca="1">IFERROR('Program Qtrly'!J$375*OFFSET('Prem Earn'!$A$5,MATCH($B$321,'Prem Earn'!$A$6:$A$12,0),MATCH($A327,'Prem Earn'!$B$5:$J$5,0)),0)</f>
        <v>0</v>
      </c>
      <c r="I327" s="116">
        <f ca="1">IFERROR('Program Qtrly'!K$375*OFFSET('Prem Earn'!$A$5,MATCH($B$321,'Prem Earn'!$A$6:$A$12,0),MATCH($A327,'Prem Earn'!$B$5:$J$5,0)),0)</f>
        <v>0</v>
      </c>
      <c r="J327" s="116">
        <f ca="1">IFERROR('Program Qtrly'!L$375*OFFSET('Prem Earn'!$A$5,MATCH($B$321,'Prem Earn'!$A$6:$A$12,0),MATCH($A327,'Prem Earn'!$B$5:$J$5,0)),0)</f>
        <v>0</v>
      </c>
      <c r="K327" s="116">
        <f ca="1">IFERROR('Program Qtrly'!M$375*OFFSET('Prem Earn'!$A$5,MATCH($B$321,'Prem Earn'!$A$6:$A$12,0),MATCH($A327,'Prem Earn'!$B$5:$J$5,0)),0)</f>
        <v>0</v>
      </c>
      <c r="L327" s="116">
        <f ca="1">IFERROR('Program Qtrly'!N$375*OFFSET('Prem Earn'!$A$5,MATCH($B$321,'Prem Earn'!$A$6:$A$12,0),MATCH($A327,'Prem Earn'!$B$5:$J$5,0)),0)</f>
        <v>0</v>
      </c>
      <c r="M327" s="116">
        <f ca="1">IFERROR('Program Qtrly'!O$375*OFFSET('Prem Earn'!$A$5,MATCH($B$321,'Prem Earn'!$A$6:$A$12,0),MATCH($A327,'Prem Earn'!$B$5:$J$5,0)),0)</f>
        <v>0</v>
      </c>
      <c r="N327" s="116">
        <f ca="1">IFERROR('Program Qtrly'!P$375*OFFSET('Prem Earn'!$A$5,MATCH($B$321,'Prem Earn'!$A$6:$A$12,0),MATCH($A327,'Prem Earn'!$B$5:$J$5,0)),0)</f>
        <v>0</v>
      </c>
      <c r="O327" s="116">
        <f ca="1">IFERROR('Program Qtrly'!Q$375*OFFSET('Prem Earn'!$A$5,MATCH($B$321,'Prem Earn'!$A$6:$A$12,0),MATCH($A327,'Prem Earn'!$B$5:$J$5,0)),0)</f>
        <v>0</v>
      </c>
      <c r="P327" s="116">
        <f ca="1">IFERROR('Program Qtrly'!R$375*OFFSET('Prem Earn'!$A$5,MATCH($B$321,'Prem Earn'!$A$6:$A$12,0),MATCH($A327,'Prem Earn'!$B$5:$J$5,0)),0)</f>
        <v>0</v>
      </c>
      <c r="Q327" s="116">
        <f ca="1">IFERROR('Program Qtrly'!S$375*OFFSET('Prem Earn'!$A$5,MATCH($B$321,'Prem Earn'!$A$6:$A$12,0),MATCH($A327,'Prem Earn'!$B$5:$J$5,0)),0)</f>
        <v>0</v>
      </c>
      <c r="R327" s="116">
        <f ca="1">IFERROR('Program Qtrly'!T$375*OFFSET('Prem Earn'!$A$5,MATCH($B$321,'Prem Earn'!$A$6:$A$12,0),MATCH($A327,'Prem Earn'!$B$5:$J$5,0)),0)</f>
        <v>0</v>
      </c>
      <c r="S327" s="116">
        <f ca="1">IFERROR('Program Qtrly'!U$375*OFFSET('Prem Earn'!$A$5,MATCH($B$321,'Prem Earn'!$A$6:$A$12,0),MATCH($A327,'Prem Earn'!$B$5:$J$5,0)),0)</f>
        <v>0</v>
      </c>
      <c r="T327" s="116">
        <f ca="1">IFERROR('Program Qtrly'!V$375*OFFSET('Prem Earn'!$A$5,MATCH($B$321,'Prem Earn'!$A$6:$A$12,0),MATCH($A327,'Prem Earn'!$B$5:$J$5,0)),0)</f>
        <v>0</v>
      </c>
      <c r="U327" s="116">
        <f ca="1">IFERROR('Program Qtrly'!W$375*OFFSET('Prem Earn'!$A$5,MATCH($B$321,'Prem Earn'!$A$6:$A$12,0),MATCH($A327,'Prem Earn'!$B$5:$J$5,0)),0)</f>
        <v>0</v>
      </c>
      <c r="W327" s="63">
        <f t="shared" si="269"/>
        <v>15</v>
      </c>
      <c r="X327" s="116">
        <f ca="1">IFERROR('Program Qtrly'!D$367*OFFSET('Prem Earn'!$A$5,MATCH($B$321,'Prem Earn'!$A$6:$A$12,0),MATCH($A327,'Prem Earn'!$B$5:$J$5,0)),0)</f>
        <v>0</v>
      </c>
      <c r="Y327" s="116">
        <f ca="1">IFERROR('Program Qtrly'!E$367*OFFSET('Prem Earn'!$A$5,MATCH($B$321,'Prem Earn'!$A$6:$A$12,0),MATCH($A327,'Prem Earn'!$B$5:$J$5,0)),0)</f>
        <v>0</v>
      </c>
      <c r="Z327" s="116">
        <f ca="1">IFERROR('Program Qtrly'!F$367*OFFSET('Prem Earn'!$A$5,MATCH($B$321,'Prem Earn'!$A$6:$A$12,0),MATCH($A327,'Prem Earn'!$B$5:$J$5,0)),0)</f>
        <v>0</v>
      </c>
      <c r="AA327" s="116">
        <f ca="1">IFERROR('Program Qtrly'!G$367*OFFSET('Prem Earn'!$A$5,MATCH($B$321,'Prem Earn'!$A$6:$A$12,0),MATCH($A327,'Prem Earn'!$B$5:$J$5,0)),0)</f>
        <v>0</v>
      </c>
      <c r="AB327" s="116">
        <f ca="1">IFERROR('Program Qtrly'!H$367*OFFSET('Prem Earn'!$A$5,MATCH($B$321,'Prem Earn'!$A$6:$A$12,0),MATCH($A327,'Prem Earn'!$B$5:$J$5,0)),0)</f>
        <v>0</v>
      </c>
      <c r="AC327" s="116">
        <f ca="1">IFERROR('Program Qtrly'!I$367*OFFSET('Prem Earn'!$A$5,MATCH($B$321,'Prem Earn'!$A$6:$A$12,0),MATCH($A327,'Prem Earn'!$B$5:$J$5,0)),0)</f>
        <v>0</v>
      </c>
      <c r="AD327" s="116">
        <f ca="1">IFERROR('Program Qtrly'!J$367*OFFSET('Prem Earn'!$A$5,MATCH($B$321,'Prem Earn'!$A$6:$A$12,0),MATCH($A327,'Prem Earn'!$B$5:$J$5,0)),0)</f>
        <v>0</v>
      </c>
      <c r="AE327" s="116">
        <f ca="1">IFERROR('Program Qtrly'!K$367*OFFSET('Prem Earn'!$A$5,MATCH($B$321,'Prem Earn'!$A$6:$A$12,0),MATCH($A327,'Prem Earn'!$B$5:$J$5,0)),0)</f>
        <v>0</v>
      </c>
      <c r="AF327" s="116">
        <f ca="1">IFERROR('Program Qtrly'!L$367*OFFSET('Prem Earn'!$A$5,MATCH($B$321,'Prem Earn'!$A$6:$A$12,0),MATCH($A327,'Prem Earn'!$B$5:$J$5,0)),0)</f>
        <v>0</v>
      </c>
      <c r="AG327" s="116">
        <f ca="1">IFERROR('Program Qtrly'!M$367*OFFSET('Prem Earn'!$A$5,MATCH($B$321,'Prem Earn'!$A$6:$A$12,0),MATCH($A327,'Prem Earn'!$B$5:$J$5,0)),0)</f>
        <v>0</v>
      </c>
      <c r="AH327" s="116">
        <f ca="1">IFERROR('Program Qtrly'!N$367*OFFSET('Prem Earn'!$A$5,MATCH($B$321,'Prem Earn'!$A$6:$A$12,0),MATCH($A327,'Prem Earn'!$B$5:$J$5,0)),0)</f>
        <v>0</v>
      </c>
      <c r="AI327" s="116">
        <f ca="1">IFERROR('Program Qtrly'!O$367*OFFSET('Prem Earn'!$A$5,MATCH($B$321,'Prem Earn'!$A$6:$A$12,0),MATCH($A327,'Prem Earn'!$B$5:$J$5,0)),0)</f>
        <v>0</v>
      </c>
      <c r="AJ327" s="116">
        <f ca="1">IFERROR('Program Qtrly'!P$367*OFFSET('Prem Earn'!$A$5,MATCH($B$321,'Prem Earn'!$A$6:$A$12,0),MATCH($A327,'Prem Earn'!$B$5:$J$5,0)),0)</f>
        <v>0</v>
      </c>
      <c r="AK327" s="116">
        <f ca="1">IFERROR('Program Qtrly'!Q$367*OFFSET('Prem Earn'!$A$5,MATCH($B$321,'Prem Earn'!$A$6:$A$12,0),MATCH($A327,'Prem Earn'!$B$5:$J$5,0)),0)</f>
        <v>0</v>
      </c>
      <c r="AL327" s="116">
        <f ca="1">IFERROR('Program Qtrly'!R$367*OFFSET('Prem Earn'!$A$5,MATCH($B$321,'Prem Earn'!$A$6:$A$12,0),MATCH($A327,'Prem Earn'!$B$5:$J$5,0)),0)</f>
        <v>0</v>
      </c>
      <c r="AM327" s="116">
        <f ca="1">IFERROR('Program Qtrly'!S$367*OFFSET('Prem Earn'!$A$5,MATCH($B$321,'Prem Earn'!$A$6:$A$12,0),MATCH($A327,'Prem Earn'!$B$5:$J$5,0)),0)</f>
        <v>0</v>
      </c>
      <c r="AN327" s="116">
        <f ca="1">IFERROR('Program Qtrly'!T$367*OFFSET('Prem Earn'!$A$5,MATCH($B$321,'Prem Earn'!$A$6:$A$12,0),MATCH($A327,'Prem Earn'!$B$5:$J$5,0)),0)</f>
        <v>0</v>
      </c>
      <c r="AO327" s="116">
        <f ca="1">IFERROR('Program Qtrly'!U$367*OFFSET('Prem Earn'!$A$5,MATCH($B$321,'Prem Earn'!$A$6:$A$12,0),MATCH($A327,'Prem Earn'!$B$5:$J$5,0)),0)</f>
        <v>0</v>
      </c>
      <c r="AP327" s="116">
        <f ca="1">IFERROR('Program Qtrly'!V$367*OFFSET('Prem Earn'!$A$5,MATCH($B$321,'Prem Earn'!$A$6:$A$12,0),MATCH($A327,'Prem Earn'!$B$5:$J$5,0)),0)</f>
        <v>0</v>
      </c>
      <c r="AQ327" s="116">
        <f ca="1">IFERROR('Program Qtrly'!W$367*OFFSET('Prem Earn'!$A$5,MATCH($B$321,'Prem Earn'!$A$6:$A$12,0),MATCH($A327,'Prem Earn'!$B$5:$J$5,0)),0)</f>
        <v>0</v>
      </c>
    </row>
    <row r="328" spans="1:43" ht="15" customHeight="1" x14ac:dyDescent="0.45">
      <c r="A328" s="63">
        <f t="shared" si="268"/>
        <v>18</v>
      </c>
      <c r="B328" s="116">
        <f ca="1">IFERROR('Program Qtrly'!D$375*OFFSET('Prem Earn'!$A$5,MATCH($B$321,'Prem Earn'!$A$6:$A$12,0),MATCH($A328,'Prem Earn'!$B$5:$J$5,0)),0)</f>
        <v>0</v>
      </c>
      <c r="C328" s="116">
        <f ca="1">IFERROR('Program Qtrly'!E$375*OFFSET('Prem Earn'!$A$5,MATCH($B$321,'Prem Earn'!$A$6:$A$12,0),MATCH($A328,'Prem Earn'!$B$5:$J$5,0)),0)</f>
        <v>0</v>
      </c>
      <c r="D328" s="116">
        <f ca="1">IFERROR('Program Qtrly'!F$375*OFFSET('Prem Earn'!$A$5,MATCH($B$321,'Prem Earn'!$A$6:$A$12,0),MATCH($A328,'Prem Earn'!$B$5:$J$5,0)),0)</f>
        <v>0</v>
      </c>
      <c r="E328" s="116">
        <f ca="1">IFERROR('Program Qtrly'!G$375*OFFSET('Prem Earn'!$A$5,MATCH($B$321,'Prem Earn'!$A$6:$A$12,0),MATCH($A328,'Prem Earn'!$B$5:$J$5,0)),0)</f>
        <v>0</v>
      </c>
      <c r="F328" s="116">
        <f ca="1">IFERROR('Program Qtrly'!H$375*OFFSET('Prem Earn'!$A$5,MATCH($B$321,'Prem Earn'!$A$6:$A$12,0),MATCH($A328,'Prem Earn'!$B$5:$J$5,0)),0)</f>
        <v>0</v>
      </c>
      <c r="G328" s="116">
        <f ca="1">IFERROR('Program Qtrly'!I$375*OFFSET('Prem Earn'!$A$5,MATCH($B$321,'Prem Earn'!$A$6:$A$12,0),MATCH($A328,'Prem Earn'!$B$5:$J$5,0)),0)</f>
        <v>0</v>
      </c>
      <c r="H328" s="116">
        <f ca="1">IFERROR('Program Qtrly'!J$375*OFFSET('Prem Earn'!$A$5,MATCH($B$321,'Prem Earn'!$A$6:$A$12,0),MATCH($A328,'Prem Earn'!$B$5:$J$5,0)),0)</f>
        <v>0</v>
      </c>
      <c r="I328" s="116">
        <f ca="1">IFERROR('Program Qtrly'!K$375*OFFSET('Prem Earn'!$A$5,MATCH($B$321,'Prem Earn'!$A$6:$A$12,0),MATCH($A328,'Prem Earn'!$B$5:$J$5,0)),0)</f>
        <v>0</v>
      </c>
      <c r="J328" s="116">
        <f ca="1">IFERROR('Program Qtrly'!L$375*OFFSET('Prem Earn'!$A$5,MATCH($B$321,'Prem Earn'!$A$6:$A$12,0),MATCH($A328,'Prem Earn'!$B$5:$J$5,0)),0)</f>
        <v>0</v>
      </c>
      <c r="K328" s="116">
        <f ca="1">IFERROR('Program Qtrly'!M$375*OFFSET('Prem Earn'!$A$5,MATCH($B$321,'Prem Earn'!$A$6:$A$12,0),MATCH($A328,'Prem Earn'!$B$5:$J$5,0)),0)</f>
        <v>0</v>
      </c>
      <c r="L328" s="116">
        <f ca="1">IFERROR('Program Qtrly'!N$375*OFFSET('Prem Earn'!$A$5,MATCH($B$321,'Prem Earn'!$A$6:$A$12,0),MATCH($A328,'Prem Earn'!$B$5:$J$5,0)),0)</f>
        <v>0</v>
      </c>
      <c r="M328" s="116">
        <f ca="1">IFERROR('Program Qtrly'!O$375*OFFSET('Prem Earn'!$A$5,MATCH($B$321,'Prem Earn'!$A$6:$A$12,0),MATCH($A328,'Prem Earn'!$B$5:$J$5,0)),0)</f>
        <v>0</v>
      </c>
      <c r="N328" s="116">
        <f ca="1">IFERROR('Program Qtrly'!P$375*OFFSET('Prem Earn'!$A$5,MATCH($B$321,'Prem Earn'!$A$6:$A$12,0),MATCH($A328,'Prem Earn'!$B$5:$J$5,0)),0)</f>
        <v>0</v>
      </c>
      <c r="O328" s="116">
        <f ca="1">IFERROR('Program Qtrly'!Q$375*OFFSET('Prem Earn'!$A$5,MATCH($B$321,'Prem Earn'!$A$6:$A$12,0),MATCH($A328,'Prem Earn'!$B$5:$J$5,0)),0)</f>
        <v>0</v>
      </c>
      <c r="P328" s="116">
        <f ca="1">IFERROR('Program Qtrly'!R$375*OFFSET('Prem Earn'!$A$5,MATCH($B$321,'Prem Earn'!$A$6:$A$12,0),MATCH($A328,'Prem Earn'!$B$5:$J$5,0)),0)</f>
        <v>0</v>
      </c>
      <c r="Q328" s="116">
        <f ca="1">IFERROR('Program Qtrly'!S$375*OFFSET('Prem Earn'!$A$5,MATCH($B$321,'Prem Earn'!$A$6:$A$12,0),MATCH($A328,'Prem Earn'!$B$5:$J$5,0)),0)</f>
        <v>0</v>
      </c>
      <c r="R328" s="116">
        <f ca="1">IFERROR('Program Qtrly'!T$375*OFFSET('Prem Earn'!$A$5,MATCH($B$321,'Prem Earn'!$A$6:$A$12,0),MATCH($A328,'Prem Earn'!$B$5:$J$5,0)),0)</f>
        <v>0</v>
      </c>
      <c r="S328" s="116">
        <f ca="1">IFERROR('Program Qtrly'!U$375*OFFSET('Prem Earn'!$A$5,MATCH($B$321,'Prem Earn'!$A$6:$A$12,0),MATCH($A328,'Prem Earn'!$B$5:$J$5,0)),0)</f>
        <v>0</v>
      </c>
      <c r="T328" s="116">
        <f ca="1">IFERROR('Program Qtrly'!V$375*OFFSET('Prem Earn'!$A$5,MATCH($B$321,'Prem Earn'!$A$6:$A$12,0),MATCH($A328,'Prem Earn'!$B$5:$J$5,0)),0)</f>
        <v>0</v>
      </c>
      <c r="U328" s="116">
        <f ca="1">IFERROR('Program Qtrly'!W$375*OFFSET('Prem Earn'!$A$5,MATCH($B$321,'Prem Earn'!$A$6:$A$12,0),MATCH($A328,'Prem Earn'!$B$5:$J$5,0)),0)</f>
        <v>0</v>
      </c>
      <c r="W328" s="63">
        <f t="shared" si="269"/>
        <v>18</v>
      </c>
      <c r="X328" s="116">
        <f ca="1">IFERROR('Program Qtrly'!D$367*OFFSET('Prem Earn'!$A$5,MATCH($B$321,'Prem Earn'!$A$6:$A$12,0),MATCH($A328,'Prem Earn'!$B$5:$J$5,0)),0)</f>
        <v>0</v>
      </c>
      <c r="Y328" s="116">
        <f ca="1">IFERROR('Program Qtrly'!E$367*OFFSET('Prem Earn'!$A$5,MATCH($B$321,'Prem Earn'!$A$6:$A$12,0),MATCH($A328,'Prem Earn'!$B$5:$J$5,0)),0)</f>
        <v>0</v>
      </c>
      <c r="Z328" s="116">
        <f ca="1">IFERROR('Program Qtrly'!F$367*OFFSET('Prem Earn'!$A$5,MATCH($B$321,'Prem Earn'!$A$6:$A$12,0),MATCH($A328,'Prem Earn'!$B$5:$J$5,0)),0)</f>
        <v>0</v>
      </c>
      <c r="AA328" s="116">
        <f ca="1">IFERROR('Program Qtrly'!G$367*OFFSET('Prem Earn'!$A$5,MATCH($B$321,'Prem Earn'!$A$6:$A$12,0),MATCH($A328,'Prem Earn'!$B$5:$J$5,0)),0)</f>
        <v>0</v>
      </c>
      <c r="AB328" s="116">
        <f ca="1">IFERROR('Program Qtrly'!H$367*OFFSET('Prem Earn'!$A$5,MATCH($B$321,'Prem Earn'!$A$6:$A$12,0),MATCH($A328,'Prem Earn'!$B$5:$J$5,0)),0)</f>
        <v>0</v>
      </c>
      <c r="AC328" s="116">
        <f ca="1">IFERROR('Program Qtrly'!I$367*OFFSET('Prem Earn'!$A$5,MATCH($B$321,'Prem Earn'!$A$6:$A$12,0),MATCH($A328,'Prem Earn'!$B$5:$J$5,0)),0)</f>
        <v>0</v>
      </c>
      <c r="AD328" s="116">
        <f ca="1">IFERROR('Program Qtrly'!J$367*OFFSET('Prem Earn'!$A$5,MATCH($B$321,'Prem Earn'!$A$6:$A$12,0),MATCH($A328,'Prem Earn'!$B$5:$J$5,0)),0)</f>
        <v>0</v>
      </c>
      <c r="AE328" s="116">
        <f ca="1">IFERROR('Program Qtrly'!K$367*OFFSET('Prem Earn'!$A$5,MATCH($B$321,'Prem Earn'!$A$6:$A$12,0),MATCH($A328,'Prem Earn'!$B$5:$J$5,0)),0)</f>
        <v>0</v>
      </c>
      <c r="AF328" s="116">
        <f ca="1">IFERROR('Program Qtrly'!L$367*OFFSET('Prem Earn'!$A$5,MATCH($B$321,'Prem Earn'!$A$6:$A$12,0),MATCH($A328,'Prem Earn'!$B$5:$J$5,0)),0)</f>
        <v>0</v>
      </c>
      <c r="AG328" s="116">
        <f ca="1">IFERROR('Program Qtrly'!M$367*OFFSET('Prem Earn'!$A$5,MATCH($B$321,'Prem Earn'!$A$6:$A$12,0),MATCH($A328,'Prem Earn'!$B$5:$J$5,0)),0)</f>
        <v>0</v>
      </c>
      <c r="AH328" s="116">
        <f ca="1">IFERROR('Program Qtrly'!N$367*OFFSET('Prem Earn'!$A$5,MATCH($B$321,'Prem Earn'!$A$6:$A$12,0),MATCH($A328,'Prem Earn'!$B$5:$J$5,0)),0)</f>
        <v>0</v>
      </c>
      <c r="AI328" s="116">
        <f ca="1">IFERROR('Program Qtrly'!O$367*OFFSET('Prem Earn'!$A$5,MATCH($B$321,'Prem Earn'!$A$6:$A$12,0),MATCH($A328,'Prem Earn'!$B$5:$J$5,0)),0)</f>
        <v>0</v>
      </c>
      <c r="AJ328" s="116">
        <f ca="1">IFERROR('Program Qtrly'!P$367*OFFSET('Prem Earn'!$A$5,MATCH($B$321,'Prem Earn'!$A$6:$A$12,0),MATCH($A328,'Prem Earn'!$B$5:$J$5,0)),0)</f>
        <v>0</v>
      </c>
      <c r="AK328" s="116">
        <f ca="1">IFERROR('Program Qtrly'!Q$367*OFFSET('Prem Earn'!$A$5,MATCH($B$321,'Prem Earn'!$A$6:$A$12,0),MATCH($A328,'Prem Earn'!$B$5:$J$5,0)),0)</f>
        <v>0</v>
      </c>
      <c r="AL328" s="116">
        <f ca="1">IFERROR('Program Qtrly'!R$367*OFFSET('Prem Earn'!$A$5,MATCH($B$321,'Prem Earn'!$A$6:$A$12,0),MATCH($A328,'Prem Earn'!$B$5:$J$5,0)),0)</f>
        <v>0</v>
      </c>
      <c r="AM328" s="116">
        <f ca="1">IFERROR('Program Qtrly'!S$367*OFFSET('Prem Earn'!$A$5,MATCH($B$321,'Prem Earn'!$A$6:$A$12,0),MATCH($A328,'Prem Earn'!$B$5:$J$5,0)),0)</f>
        <v>0</v>
      </c>
      <c r="AN328" s="116">
        <f ca="1">IFERROR('Program Qtrly'!T$367*OFFSET('Prem Earn'!$A$5,MATCH($B$321,'Prem Earn'!$A$6:$A$12,0),MATCH($A328,'Prem Earn'!$B$5:$J$5,0)),0)</f>
        <v>0</v>
      </c>
      <c r="AO328" s="116">
        <f ca="1">IFERROR('Program Qtrly'!U$367*OFFSET('Prem Earn'!$A$5,MATCH($B$321,'Prem Earn'!$A$6:$A$12,0),MATCH($A328,'Prem Earn'!$B$5:$J$5,0)),0)</f>
        <v>0</v>
      </c>
      <c r="AP328" s="116">
        <f ca="1">IFERROR('Program Qtrly'!V$367*OFFSET('Prem Earn'!$A$5,MATCH($B$321,'Prem Earn'!$A$6:$A$12,0),MATCH($A328,'Prem Earn'!$B$5:$J$5,0)),0)</f>
        <v>0</v>
      </c>
      <c r="AQ328" s="116">
        <f ca="1">IFERROR('Program Qtrly'!W$367*OFFSET('Prem Earn'!$A$5,MATCH($B$321,'Prem Earn'!$A$6:$A$12,0),MATCH($A328,'Prem Earn'!$B$5:$J$5,0)),0)</f>
        <v>0</v>
      </c>
    </row>
    <row r="329" spans="1:43" ht="15" customHeight="1" x14ac:dyDescent="0.45">
      <c r="A329" s="63">
        <f t="shared" si="268"/>
        <v>21</v>
      </c>
      <c r="B329" s="116">
        <f ca="1">IFERROR('Program Qtrly'!D$375*OFFSET('Prem Earn'!$A$5,MATCH($B$321,'Prem Earn'!$A$6:$A$12,0),MATCH($A329,'Prem Earn'!$B$5:$J$5,0)),0)</f>
        <v>0</v>
      </c>
      <c r="C329" s="116">
        <f ca="1">IFERROR('Program Qtrly'!E$375*OFFSET('Prem Earn'!$A$5,MATCH($B$321,'Prem Earn'!$A$6:$A$12,0),MATCH($A329,'Prem Earn'!$B$5:$J$5,0)),0)</f>
        <v>0</v>
      </c>
      <c r="D329" s="116">
        <f ca="1">IFERROR('Program Qtrly'!F$375*OFFSET('Prem Earn'!$A$5,MATCH($B$321,'Prem Earn'!$A$6:$A$12,0),MATCH($A329,'Prem Earn'!$B$5:$J$5,0)),0)</f>
        <v>0</v>
      </c>
      <c r="E329" s="116">
        <f ca="1">IFERROR('Program Qtrly'!G$375*OFFSET('Prem Earn'!$A$5,MATCH($B$321,'Prem Earn'!$A$6:$A$12,0),MATCH($A329,'Prem Earn'!$B$5:$J$5,0)),0)</f>
        <v>0</v>
      </c>
      <c r="F329" s="116">
        <f ca="1">IFERROR('Program Qtrly'!H$375*OFFSET('Prem Earn'!$A$5,MATCH($B$321,'Prem Earn'!$A$6:$A$12,0),MATCH($A329,'Prem Earn'!$B$5:$J$5,0)),0)</f>
        <v>0</v>
      </c>
      <c r="G329" s="116">
        <f ca="1">IFERROR('Program Qtrly'!I$375*OFFSET('Prem Earn'!$A$5,MATCH($B$321,'Prem Earn'!$A$6:$A$12,0),MATCH($A329,'Prem Earn'!$B$5:$J$5,0)),0)</f>
        <v>0</v>
      </c>
      <c r="H329" s="116">
        <f ca="1">IFERROR('Program Qtrly'!J$375*OFFSET('Prem Earn'!$A$5,MATCH($B$321,'Prem Earn'!$A$6:$A$12,0),MATCH($A329,'Prem Earn'!$B$5:$J$5,0)),0)</f>
        <v>0</v>
      </c>
      <c r="I329" s="116">
        <f ca="1">IFERROR('Program Qtrly'!K$375*OFFSET('Prem Earn'!$A$5,MATCH($B$321,'Prem Earn'!$A$6:$A$12,0),MATCH($A329,'Prem Earn'!$B$5:$J$5,0)),0)</f>
        <v>0</v>
      </c>
      <c r="J329" s="116">
        <f ca="1">IFERROR('Program Qtrly'!L$375*OFFSET('Prem Earn'!$A$5,MATCH($B$321,'Prem Earn'!$A$6:$A$12,0),MATCH($A329,'Prem Earn'!$B$5:$J$5,0)),0)</f>
        <v>0</v>
      </c>
      <c r="K329" s="116">
        <f ca="1">IFERROR('Program Qtrly'!M$375*OFFSET('Prem Earn'!$A$5,MATCH($B$321,'Prem Earn'!$A$6:$A$12,0),MATCH($A329,'Prem Earn'!$B$5:$J$5,0)),0)</f>
        <v>0</v>
      </c>
      <c r="L329" s="116">
        <f ca="1">IFERROR('Program Qtrly'!N$375*OFFSET('Prem Earn'!$A$5,MATCH($B$321,'Prem Earn'!$A$6:$A$12,0),MATCH($A329,'Prem Earn'!$B$5:$J$5,0)),0)</f>
        <v>0</v>
      </c>
      <c r="M329" s="116">
        <f ca="1">IFERROR('Program Qtrly'!O$375*OFFSET('Prem Earn'!$A$5,MATCH($B$321,'Prem Earn'!$A$6:$A$12,0),MATCH($A329,'Prem Earn'!$B$5:$J$5,0)),0)</f>
        <v>0</v>
      </c>
      <c r="N329" s="116">
        <f ca="1">IFERROR('Program Qtrly'!P$375*OFFSET('Prem Earn'!$A$5,MATCH($B$321,'Prem Earn'!$A$6:$A$12,0),MATCH($A329,'Prem Earn'!$B$5:$J$5,0)),0)</f>
        <v>0</v>
      </c>
      <c r="O329" s="116">
        <f ca="1">IFERROR('Program Qtrly'!Q$375*OFFSET('Prem Earn'!$A$5,MATCH($B$321,'Prem Earn'!$A$6:$A$12,0),MATCH($A329,'Prem Earn'!$B$5:$J$5,0)),0)</f>
        <v>0</v>
      </c>
      <c r="P329" s="116">
        <f ca="1">IFERROR('Program Qtrly'!R$375*OFFSET('Prem Earn'!$A$5,MATCH($B$321,'Prem Earn'!$A$6:$A$12,0),MATCH($A329,'Prem Earn'!$B$5:$J$5,0)),0)</f>
        <v>0</v>
      </c>
      <c r="Q329" s="116">
        <f ca="1">IFERROR('Program Qtrly'!S$375*OFFSET('Prem Earn'!$A$5,MATCH($B$321,'Prem Earn'!$A$6:$A$12,0),MATCH($A329,'Prem Earn'!$B$5:$J$5,0)),0)</f>
        <v>0</v>
      </c>
      <c r="R329" s="116">
        <f ca="1">IFERROR('Program Qtrly'!T$375*OFFSET('Prem Earn'!$A$5,MATCH($B$321,'Prem Earn'!$A$6:$A$12,0),MATCH($A329,'Prem Earn'!$B$5:$J$5,0)),0)</f>
        <v>0</v>
      </c>
      <c r="S329" s="116">
        <f ca="1">IFERROR('Program Qtrly'!U$375*OFFSET('Prem Earn'!$A$5,MATCH($B$321,'Prem Earn'!$A$6:$A$12,0),MATCH($A329,'Prem Earn'!$B$5:$J$5,0)),0)</f>
        <v>0</v>
      </c>
      <c r="T329" s="116">
        <f ca="1">IFERROR('Program Qtrly'!V$375*OFFSET('Prem Earn'!$A$5,MATCH($B$321,'Prem Earn'!$A$6:$A$12,0),MATCH($A329,'Prem Earn'!$B$5:$J$5,0)),0)</f>
        <v>0</v>
      </c>
      <c r="U329" s="116">
        <f ca="1">IFERROR('Program Qtrly'!W$375*OFFSET('Prem Earn'!$A$5,MATCH($B$321,'Prem Earn'!$A$6:$A$12,0),MATCH($A329,'Prem Earn'!$B$5:$J$5,0)),0)</f>
        <v>0</v>
      </c>
      <c r="W329" s="63">
        <f t="shared" si="269"/>
        <v>21</v>
      </c>
      <c r="X329" s="116">
        <f ca="1">IFERROR('Program Qtrly'!D$367*OFFSET('Prem Earn'!$A$5,MATCH($B$321,'Prem Earn'!$A$6:$A$12,0),MATCH($A329,'Prem Earn'!$B$5:$J$5,0)),0)</f>
        <v>0</v>
      </c>
      <c r="Y329" s="116">
        <f ca="1">IFERROR('Program Qtrly'!E$367*OFFSET('Prem Earn'!$A$5,MATCH($B$321,'Prem Earn'!$A$6:$A$12,0),MATCH($A329,'Prem Earn'!$B$5:$J$5,0)),0)</f>
        <v>0</v>
      </c>
      <c r="Z329" s="116">
        <f ca="1">IFERROR('Program Qtrly'!F$367*OFFSET('Prem Earn'!$A$5,MATCH($B$321,'Prem Earn'!$A$6:$A$12,0),MATCH($A329,'Prem Earn'!$B$5:$J$5,0)),0)</f>
        <v>0</v>
      </c>
      <c r="AA329" s="116">
        <f ca="1">IFERROR('Program Qtrly'!G$367*OFFSET('Prem Earn'!$A$5,MATCH($B$321,'Prem Earn'!$A$6:$A$12,0),MATCH($A329,'Prem Earn'!$B$5:$J$5,0)),0)</f>
        <v>0</v>
      </c>
      <c r="AB329" s="116">
        <f ca="1">IFERROR('Program Qtrly'!H$367*OFFSET('Prem Earn'!$A$5,MATCH($B$321,'Prem Earn'!$A$6:$A$12,0),MATCH($A329,'Prem Earn'!$B$5:$J$5,0)),0)</f>
        <v>0</v>
      </c>
      <c r="AC329" s="116">
        <f ca="1">IFERROR('Program Qtrly'!I$367*OFFSET('Prem Earn'!$A$5,MATCH($B$321,'Prem Earn'!$A$6:$A$12,0),MATCH($A329,'Prem Earn'!$B$5:$J$5,0)),0)</f>
        <v>0</v>
      </c>
      <c r="AD329" s="116">
        <f ca="1">IFERROR('Program Qtrly'!J$367*OFFSET('Prem Earn'!$A$5,MATCH($B$321,'Prem Earn'!$A$6:$A$12,0),MATCH($A329,'Prem Earn'!$B$5:$J$5,0)),0)</f>
        <v>0</v>
      </c>
      <c r="AE329" s="116">
        <f ca="1">IFERROR('Program Qtrly'!K$367*OFFSET('Prem Earn'!$A$5,MATCH($B$321,'Prem Earn'!$A$6:$A$12,0),MATCH($A329,'Prem Earn'!$B$5:$J$5,0)),0)</f>
        <v>0</v>
      </c>
      <c r="AF329" s="116">
        <f ca="1">IFERROR('Program Qtrly'!L$367*OFFSET('Prem Earn'!$A$5,MATCH($B$321,'Prem Earn'!$A$6:$A$12,0),MATCH($A329,'Prem Earn'!$B$5:$J$5,0)),0)</f>
        <v>0</v>
      </c>
      <c r="AG329" s="116">
        <f ca="1">IFERROR('Program Qtrly'!M$367*OFFSET('Prem Earn'!$A$5,MATCH($B$321,'Prem Earn'!$A$6:$A$12,0),MATCH($A329,'Prem Earn'!$B$5:$J$5,0)),0)</f>
        <v>0</v>
      </c>
      <c r="AH329" s="116">
        <f ca="1">IFERROR('Program Qtrly'!N$367*OFFSET('Prem Earn'!$A$5,MATCH($B$321,'Prem Earn'!$A$6:$A$12,0),MATCH($A329,'Prem Earn'!$B$5:$J$5,0)),0)</f>
        <v>0</v>
      </c>
      <c r="AI329" s="116">
        <f ca="1">IFERROR('Program Qtrly'!O$367*OFFSET('Prem Earn'!$A$5,MATCH($B$321,'Prem Earn'!$A$6:$A$12,0),MATCH($A329,'Prem Earn'!$B$5:$J$5,0)),0)</f>
        <v>0</v>
      </c>
      <c r="AJ329" s="116">
        <f ca="1">IFERROR('Program Qtrly'!P$367*OFFSET('Prem Earn'!$A$5,MATCH($B$321,'Prem Earn'!$A$6:$A$12,0),MATCH($A329,'Prem Earn'!$B$5:$J$5,0)),0)</f>
        <v>0</v>
      </c>
      <c r="AK329" s="116">
        <f ca="1">IFERROR('Program Qtrly'!Q$367*OFFSET('Prem Earn'!$A$5,MATCH($B$321,'Prem Earn'!$A$6:$A$12,0),MATCH($A329,'Prem Earn'!$B$5:$J$5,0)),0)</f>
        <v>0</v>
      </c>
      <c r="AL329" s="116">
        <f ca="1">IFERROR('Program Qtrly'!R$367*OFFSET('Prem Earn'!$A$5,MATCH($B$321,'Prem Earn'!$A$6:$A$12,0),MATCH($A329,'Prem Earn'!$B$5:$J$5,0)),0)</f>
        <v>0</v>
      </c>
      <c r="AM329" s="116">
        <f ca="1">IFERROR('Program Qtrly'!S$367*OFFSET('Prem Earn'!$A$5,MATCH($B$321,'Prem Earn'!$A$6:$A$12,0),MATCH($A329,'Prem Earn'!$B$5:$J$5,0)),0)</f>
        <v>0</v>
      </c>
      <c r="AN329" s="116">
        <f ca="1">IFERROR('Program Qtrly'!T$367*OFFSET('Prem Earn'!$A$5,MATCH($B$321,'Prem Earn'!$A$6:$A$12,0),MATCH($A329,'Prem Earn'!$B$5:$J$5,0)),0)</f>
        <v>0</v>
      </c>
      <c r="AO329" s="116">
        <f ca="1">IFERROR('Program Qtrly'!U$367*OFFSET('Prem Earn'!$A$5,MATCH($B$321,'Prem Earn'!$A$6:$A$12,0),MATCH($A329,'Prem Earn'!$B$5:$J$5,0)),0)</f>
        <v>0</v>
      </c>
      <c r="AP329" s="116">
        <f ca="1">IFERROR('Program Qtrly'!V$367*OFFSET('Prem Earn'!$A$5,MATCH($B$321,'Prem Earn'!$A$6:$A$12,0),MATCH($A329,'Prem Earn'!$B$5:$J$5,0)),0)</f>
        <v>0</v>
      </c>
      <c r="AQ329" s="116">
        <f ca="1">IFERROR('Program Qtrly'!W$367*OFFSET('Prem Earn'!$A$5,MATCH($B$321,'Prem Earn'!$A$6:$A$12,0),MATCH($A329,'Prem Earn'!$B$5:$J$5,0)),0)</f>
        <v>0</v>
      </c>
    </row>
    <row r="330" spans="1:43" ht="15" customHeight="1" x14ac:dyDescent="0.45">
      <c r="A330" s="63">
        <f t="shared" si="268"/>
        <v>24</v>
      </c>
      <c r="B330" s="116">
        <f ca="1">IFERROR('Program Qtrly'!D$375*OFFSET('Prem Earn'!$A$5,MATCH($B$321,'Prem Earn'!$A$6:$A$12,0),MATCH($A330,'Prem Earn'!$B$5:$J$5,0)),0)</f>
        <v>0</v>
      </c>
      <c r="C330" s="116">
        <f ca="1">IFERROR('Program Qtrly'!E$375*OFFSET('Prem Earn'!$A$5,MATCH($B$321,'Prem Earn'!$A$6:$A$12,0),MATCH($A330,'Prem Earn'!$B$5:$J$5,0)),0)</f>
        <v>0</v>
      </c>
      <c r="D330" s="116">
        <f ca="1">IFERROR('Program Qtrly'!F$375*OFFSET('Prem Earn'!$A$5,MATCH($B$321,'Prem Earn'!$A$6:$A$12,0),MATCH($A330,'Prem Earn'!$B$5:$J$5,0)),0)</f>
        <v>0</v>
      </c>
      <c r="E330" s="116">
        <f ca="1">IFERROR('Program Qtrly'!G$375*OFFSET('Prem Earn'!$A$5,MATCH($B$321,'Prem Earn'!$A$6:$A$12,0),MATCH($A330,'Prem Earn'!$B$5:$J$5,0)),0)</f>
        <v>0</v>
      </c>
      <c r="F330" s="116">
        <f ca="1">IFERROR('Program Qtrly'!H$375*OFFSET('Prem Earn'!$A$5,MATCH($B$321,'Prem Earn'!$A$6:$A$12,0),MATCH($A330,'Prem Earn'!$B$5:$J$5,0)),0)</f>
        <v>0</v>
      </c>
      <c r="G330" s="116">
        <f ca="1">IFERROR('Program Qtrly'!I$375*OFFSET('Prem Earn'!$A$5,MATCH($B$321,'Prem Earn'!$A$6:$A$12,0),MATCH($A330,'Prem Earn'!$B$5:$J$5,0)),0)</f>
        <v>0</v>
      </c>
      <c r="H330" s="116">
        <f ca="1">IFERROR('Program Qtrly'!J$375*OFFSET('Prem Earn'!$A$5,MATCH($B$321,'Prem Earn'!$A$6:$A$12,0),MATCH($A330,'Prem Earn'!$B$5:$J$5,0)),0)</f>
        <v>0</v>
      </c>
      <c r="I330" s="116">
        <f ca="1">IFERROR('Program Qtrly'!K$375*OFFSET('Prem Earn'!$A$5,MATCH($B$321,'Prem Earn'!$A$6:$A$12,0),MATCH($A330,'Prem Earn'!$B$5:$J$5,0)),0)</f>
        <v>0</v>
      </c>
      <c r="J330" s="116">
        <f ca="1">IFERROR('Program Qtrly'!L$375*OFFSET('Prem Earn'!$A$5,MATCH($B$321,'Prem Earn'!$A$6:$A$12,0),MATCH($A330,'Prem Earn'!$B$5:$J$5,0)),0)</f>
        <v>0</v>
      </c>
      <c r="K330" s="116">
        <f ca="1">IFERROR('Program Qtrly'!M$375*OFFSET('Prem Earn'!$A$5,MATCH($B$321,'Prem Earn'!$A$6:$A$12,0),MATCH($A330,'Prem Earn'!$B$5:$J$5,0)),0)</f>
        <v>0</v>
      </c>
      <c r="L330" s="116">
        <f ca="1">IFERROR('Program Qtrly'!N$375*OFFSET('Prem Earn'!$A$5,MATCH($B$321,'Prem Earn'!$A$6:$A$12,0),MATCH($A330,'Prem Earn'!$B$5:$J$5,0)),0)</f>
        <v>0</v>
      </c>
      <c r="M330" s="116">
        <f ca="1">IFERROR('Program Qtrly'!O$375*OFFSET('Prem Earn'!$A$5,MATCH($B$321,'Prem Earn'!$A$6:$A$12,0),MATCH($A330,'Prem Earn'!$B$5:$J$5,0)),0)</f>
        <v>0</v>
      </c>
      <c r="N330" s="116">
        <f ca="1">IFERROR('Program Qtrly'!P$375*OFFSET('Prem Earn'!$A$5,MATCH($B$321,'Prem Earn'!$A$6:$A$12,0),MATCH($A330,'Prem Earn'!$B$5:$J$5,0)),0)</f>
        <v>0</v>
      </c>
      <c r="O330" s="116">
        <f ca="1">IFERROR('Program Qtrly'!Q$375*OFFSET('Prem Earn'!$A$5,MATCH($B$321,'Prem Earn'!$A$6:$A$12,0),MATCH($A330,'Prem Earn'!$B$5:$J$5,0)),0)</f>
        <v>0</v>
      </c>
      <c r="P330" s="116">
        <f ca="1">IFERROR('Program Qtrly'!R$375*OFFSET('Prem Earn'!$A$5,MATCH($B$321,'Prem Earn'!$A$6:$A$12,0),MATCH($A330,'Prem Earn'!$B$5:$J$5,0)),0)</f>
        <v>0</v>
      </c>
      <c r="Q330" s="116">
        <f ca="1">IFERROR('Program Qtrly'!S$375*OFFSET('Prem Earn'!$A$5,MATCH($B$321,'Prem Earn'!$A$6:$A$12,0),MATCH($A330,'Prem Earn'!$B$5:$J$5,0)),0)</f>
        <v>0</v>
      </c>
      <c r="R330" s="116">
        <f ca="1">IFERROR('Program Qtrly'!T$375*OFFSET('Prem Earn'!$A$5,MATCH($B$321,'Prem Earn'!$A$6:$A$12,0),MATCH($A330,'Prem Earn'!$B$5:$J$5,0)),0)</f>
        <v>0</v>
      </c>
      <c r="S330" s="116">
        <f ca="1">IFERROR('Program Qtrly'!U$375*OFFSET('Prem Earn'!$A$5,MATCH($B$321,'Prem Earn'!$A$6:$A$12,0),MATCH($A330,'Prem Earn'!$B$5:$J$5,0)),0)</f>
        <v>0</v>
      </c>
      <c r="T330" s="116">
        <f ca="1">IFERROR('Program Qtrly'!V$375*OFFSET('Prem Earn'!$A$5,MATCH($B$321,'Prem Earn'!$A$6:$A$12,0),MATCH($A330,'Prem Earn'!$B$5:$J$5,0)),0)</f>
        <v>0</v>
      </c>
      <c r="U330" s="116">
        <f ca="1">IFERROR('Program Qtrly'!W$375*OFFSET('Prem Earn'!$A$5,MATCH($B$321,'Prem Earn'!$A$6:$A$12,0),MATCH($A330,'Prem Earn'!$B$5:$J$5,0)),0)</f>
        <v>0</v>
      </c>
      <c r="W330" s="63">
        <f t="shared" si="269"/>
        <v>24</v>
      </c>
      <c r="X330" s="116">
        <f ca="1">IFERROR('Program Qtrly'!D$367*OFFSET('Prem Earn'!$A$5,MATCH($B$321,'Prem Earn'!$A$6:$A$12,0),MATCH($A330,'Prem Earn'!$B$5:$J$5,0)),0)</f>
        <v>0</v>
      </c>
      <c r="Y330" s="116">
        <f ca="1">IFERROR('Program Qtrly'!E$367*OFFSET('Prem Earn'!$A$5,MATCH($B$321,'Prem Earn'!$A$6:$A$12,0),MATCH($A330,'Prem Earn'!$B$5:$J$5,0)),0)</f>
        <v>0</v>
      </c>
      <c r="Z330" s="116">
        <f ca="1">IFERROR('Program Qtrly'!F$367*OFFSET('Prem Earn'!$A$5,MATCH($B$321,'Prem Earn'!$A$6:$A$12,0),MATCH($A330,'Prem Earn'!$B$5:$J$5,0)),0)</f>
        <v>0</v>
      </c>
      <c r="AA330" s="116">
        <f ca="1">IFERROR('Program Qtrly'!G$367*OFFSET('Prem Earn'!$A$5,MATCH($B$321,'Prem Earn'!$A$6:$A$12,0),MATCH($A330,'Prem Earn'!$B$5:$J$5,0)),0)</f>
        <v>0</v>
      </c>
      <c r="AB330" s="116">
        <f ca="1">IFERROR('Program Qtrly'!H$367*OFFSET('Prem Earn'!$A$5,MATCH($B$321,'Prem Earn'!$A$6:$A$12,0),MATCH($A330,'Prem Earn'!$B$5:$J$5,0)),0)</f>
        <v>0</v>
      </c>
      <c r="AC330" s="116">
        <f ca="1">IFERROR('Program Qtrly'!I$367*OFFSET('Prem Earn'!$A$5,MATCH($B$321,'Prem Earn'!$A$6:$A$12,0),MATCH($A330,'Prem Earn'!$B$5:$J$5,0)),0)</f>
        <v>0</v>
      </c>
      <c r="AD330" s="116">
        <f ca="1">IFERROR('Program Qtrly'!J$367*OFFSET('Prem Earn'!$A$5,MATCH($B$321,'Prem Earn'!$A$6:$A$12,0),MATCH($A330,'Prem Earn'!$B$5:$J$5,0)),0)</f>
        <v>0</v>
      </c>
      <c r="AE330" s="116">
        <f ca="1">IFERROR('Program Qtrly'!K$367*OFFSET('Prem Earn'!$A$5,MATCH($B$321,'Prem Earn'!$A$6:$A$12,0),MATCH($A330,'Prem Earn'!$B$5:$J$5,0)),0)</f>
        <v>0</v>
      </c>
      <c r="AF330" s="116">
        <f ca="1">IFERROR('Program Qtrly'!L$367*OFFSET('Prem Earn'!$A$5,MATCH($B$321,'Prem Earn'!$A$6:$A$12,0),MATCH($A330,'Prem Earn'!$B$5:$J$5,0)),0)</f>
        <v>0</v>
      </c>
      <c r="AG330" s="116">
        <f ca="1">IFERROR('Program Qtrly'!M$367*OFFSET('Prem Earn'!$A$5,MATCH($B$321,'Prem Earn'!$A$6:$A$12,0),MATCH($A330,'Prem Earn'!$B$5:$J$5,0)),0)</f>
        <v>0</v>
      </c>
      <c r="AH330" s="116">
        <f ca="1">IFERROR('Program Qtrly'!N$367*OFFSET('Prem Earn'!$A$5,MATCH($B$321,'Prem Earn'!$A$6:$A$12,0),MATCH($A330,'Prem Earn'!$B$5:$J$5,0)),0)</f>
        <v>0</v>
      </c>
      <c r="AI330" s="116">
        <f ca="1">IFERROR('Program Qtrly'!O$367*OFFSET('Prem Earn'!$A$5,MATCH($B$321,'Prem Earn'!$A$6:$A$12,0),MATCH($A330,'Prem Earn'!$B$5:$J$5,0)),0)</f>
        <v>0</v>
      </c>
      <c r="AJ330" s="116">
        <f ca="1">IFERROR('Program Qtrly'!P$367*OFFSET('Prem Earn'!$A$5,MATCH($B$321,'Prem Earn'!$A$6:$A$12,0),MATCH($A330,'Prem Earn'!$B$5:$J$5,0)),0)</f>
        <v>0</v>
      </c>
      <c r="AK330" s="116">
        <f ca="1">IFERROR('Program Qtrly'!Q$367*OFFSET('Prem Earn'!$A$5,MATCH($B$321,'Prem Earn'!$A$6:$A$12,0),MATCH($A330,'Prem Earn'!$B$5:$J$5,0)),0)</f>
        <v>0</v>
      </c>
      <c r="AL330" s="116">
        <f ca="1">IFERROR('Program Qtrly'!R$367*OFFSET('Prem Earn'!$A$5,MATCH($B$321,'Prem Earn'!$A$6:$A$12,0),MATCH($A330,'Prem Earn'!$B$5:$J$5,0)),0)</f>
        <v>0</v>
      </c>
      <c r="AM330" s="116">
        <f ca="1">IFERROR('Program Qtrly'!S$367*OFFSET('Prem Earn'!$A$5,MATCH($B$321,'Prem Earn'!$A$6:$A$12,0),MATCH($A330,'Prem Earn'!$B$5:$J$5,0)),0)</f>
        <v>0</v>
      </c>
      <c r="AN330" s="116">
        <f ca="1">IFERROR('Program Qtrly'!T$367*OFFSET('Prem Earn'!$A$5,MATCH($B$321,'Prem Earn'!$A$6:$A$12,0),MATCH($A330,'Prem Earn'!$B$5:$J$5,0)),0)</f>
        <v>0</v>
      </c>
      <c r="AO330" s="116">
        <f ca="1">IFERROR('Program Qtrly'!U$367*OFFSET('Prem Earn'!$A$5,MATCH($B$321,'Prem Earn'!$A$6:$A$12,0),MATCH($A330,'Prem Earn'!$B$5:$J$5,0)),0)</f>
        <v>0</v>
      </c>
      <c r="AP330" s="116">
        <f ca="1">IFERROR('Program Qtrly'!V$367*OFFSET('Prem Earn'!$A$5,MATCH($B$321,'Prem Earn'!$A$6:$A$12,0),MATCH($A330,'Prem Earn'!$B$5:$J$5,0)),0)</f>
        <v>0</v>
      </c>
      <c r="AQ330" s="116">
        <f ca="1">IFERROR('Program Qtrly'!W$367*OFFSET('Prem Earn'!$A$5,MATCH($B$321,'Prem Earn'!$A$6:$A$12,0),MATCH($A330,'Prem Earn'!$B$5:$J$5,0)),0)</f>
        <v>0</v>
      </c>
    </row>
    <row r="331" spans="1:43" ht="15" customHeight="1" x14ac:dyDescent="0.45">
      <c r="A331" s="63">
        <f t="shared" si="268"/>
        <v>27</v>
      </c>
      <c r="B331" s="116">
        <f ca="1">IFERROR('Program Qtrly'!D$375*OFFSET('Prem Earn'!$A$5,MATCH($B$321,'Prem Earn'!$A$6:$A$12,0),MATCH($A331,'Prem Earn'!$B$5:$J$5,0)),0)</f>
        <v>0</v>
      </c>
      <c r="C331" s="116">
        <f ca="1">IFERROR('Program Qtrly'!E$375*OFFSET('Prem Earn'!$A$5,MATCH($B$321,'Prem Earn'!$A$6:$A$12,0),MATCH($A331,'Prem Earn'!$B$5:$J$5,0)),0)</f>
        <v>0</v>
      </c>
      <c r="D331" s="116">
        <f ca="1">IFERROR('Program Qtrly'!F$375*OFFSET('Prem Earn'!$A$5,MATCH($B$321,'Prem Earn'!$A$6:$A$12,0),MATCH($A331,'Prem Earn'!$B$5:$J$5,0)),0)</f>
        <v>0</v>
      </c>
      <c r="E331" s="116">
        <f ca="1">IFERROR('Program Qtrly'!G$375*OFFSET('Prem Earn'!$A$5,MATCH($B$321,'Prem Earn'!$A$6:$A$12,0),MATCH($A331,'Prem Earn'!$B$5:$J$5,0)),0)</f>
        <v>0</v>
      </c>
      <c r="F331" s="116">
        <f ca="1">IFERROR('Program Qtrly'!H$375*OFFSET('Prem Earn'!$A$5,MATCH($B$321,'Prem Earn'!$A$6:$A$12,0),MATCH($A331,'Prem Earn'!$B$5:$J$5,0)),0)</f>
        <v>0</v>
      </c>
      <c r="G331" s="116">
        <f ca="1">IFERROR('Program Qtrly'!I$375*OFFSET('Prem Earn'!$A$5,MATCH($B$321,'Prem Earn'!$A$6:$A$12,0),MATCH($A331,'Prem Earn'!$B$5:$J$5,0)),0)</f>
        <v>0</v>
      </c>
      <c r="H331" s="116">
        <f ca="1">IFERROR('Program Qtrly'!J$375*OFFSET('Prem Earn'!$A$5,MATCH($B$321,'Prem Earn'!$A$6:$A$12,0),MATCH($A331,'Prem Earn'!$B$5:$J$5,0)),0)</f>
        <v>0</v>
      </c>
      <c r="I331" s="116">
        <f ca="1">IFERROR('Program Qtrly'!K$375*OFFSET('Prem Earn'!$A$5,MATCH($B$321,'Prem Earn'!$A$6:$A$12,0),MATCH($A331,'Prem Earn'!$B$5:$J$5,0)),0)</f>
        <v>0</v>
      </c>
      <c r="J331" s="116">
        <f ca="1">IFERROR('Program Qtrly'!L$375*OFFSET('Prem Earn'!$A$5,MATCH($B$321,'Prem Earn'!$A$6:$A$12,0),MATCH($A331,'Prem Earn'!$B$5:$J$5,0)),0)</f>
        <v>0</v>
      </c>
      <c r="K331" s="116">
        <f ca="1">IFERROR('Program Qtrly'!M$375*OFFSET('Prem Earn'!$A$5,MATCH($B$321,'Prem Earn'!$A$6:$A$12,0),MATCH($A331,'Prem Earn'!$B$5:$J$5,0)),0)</f>
        <v>0</v>
      </c>
      <c r="L331" s="116">
        <f ca="1">IFERROR('Program Qtrly'!N$375*OFFSET('Prem Earn'!$A$5,MATCH($B$321,'Prem Earn'!$A$6:$A$12,0),MATCH($A331,'Prem Earn'!$B$5:$J$5,0)),0)</f>
        <v>0</v>
      </c>
      <c r="M331" s="116">
        <f ca="1">IFERROR('Program Qtrly'!O$375*OFFSET('Prem Earn'!$A$5,MATCH($B$321,'Prem Earn'!$A$6:$A$12,0),MATCH($A331,'Prem Earn'!$B$5:$J$5,0)),0)</f>
        <v>0</v>
      </c>
      <c r="N331" s="116">
        <f ca="1">IFERROR('Program Qtrly'!P$375*OFFSET('Prem Earn'!$A$5,MATCH($B$321,'Prem Earn'!$A$6:$A$12,0),MATCH($A331,'Prem Earn'!$B$5:$J$5,0)),0)</f>
        <v>0</v>
      </c>
      <c r="O331" s="116">
        <f ca="1">IFERROR('Program Qtrly'!Q$375*OFFSET('Prem Earn'!$A$5,MATCH($B$321,'Prem Earn'!$A$6:$A$12,0),MATCH($A331,'Prem Earn'!$B$5:$J$5,0)),0)</f>
        <v>0</v>
      </c>
      <c r="P331" s="116">
        <f ca="1">IFERROR('Program Qtrly'!R$375*OFFSET('Prem Earn'!$A$5,MATCH($B$321,'Prem Earn'!$A$6:$A$12,0),MATCH($A331,'Prem Earn'!$B$5:$J$5,0)),0)</f>
        <v>0</v>
      </c>
      <c r="Q331" s="116">
        <f ca="1">IFERROR('Program Qtrly'!S$375*OFFSET('Prem Earn'!$A$5,MATCH($B$321,'Prem Earn'!$A$6:$A$12,0),MATCH($A331,'Prem Earn'!$B$5:$J$5,0)),0)</f>
        <v>0</v>
      </c>
      <c r="R331" s="116">
        <f ca="1">IFERROR('Program Qtrly'!T$375*OFFSET('Prem Earn'!$A$5,MATCH($B$321,'Prem Earn'!$A$6:$A$12,0),MATCH($A331,'Prem Earn'!$B$5:$J$5,0)),0)</f>
        <v>0</v>
      </c>
      <c r="S331" s="116">
        <f ca="1">IFERROR('Program Qtrly'!U$375*OFFSET('Prem Earn'!$A$5,MATCH($B$321,'Prem Earn'!$A$6:$A$12,0),MATCH($A331,'Prem Earn'!$B$5:$J$5,0)),0)</f>
        <v>0</v>
      </c>
      <c r="T331" s="116">
        <f ca="1">IFERROR('Program Qtrly'!V$375*OFFSET('Prem Earn'!$A$5,MATCH($B$321,'Prem Earn'!$A$6:$A$12,0),MATCH($A331,'Prem Earn'!$B$5:$J$5,0)),0)</f>
        <v>0</v>
      </c>
      <c r="U331" s="116">
        <f ca="1">IFERROR('Program Qtrly'!W$375*OFFSET('Prem Earn'!$A$5,MATCH($B$321,'Prem Earn'!$A$6:$A$12,0),MATCH($A331,'Prem Earn'!$B$5:$J$5,0)),0)</f>
        <v>0</v>
      </c>
      <c r="W331" s="63">
        <f t="shared" si="269"/>
        <v>27</v>
      </c>
      <c r="X331" s="116">
        <f ca="1">IFERROR('Program Qtrly'!D$367*OFFSET('Prem Earn'!$A$5,MATCH($B$321,'Prem Earn'!$A$6:$A$12,0),MATCH($A331,'Prem Earn'!$B$5:$J$5,0)),0)</f>
        <v>0</v>
      </c>
      <c r="Y331" s="116">
        <f ca="1">IFERROR('Program Qtrly'!E$367*OFFSET('Prem Earn'!$A$5,MATCH($B$321,'Prem Earn'!$A$6:$A$12,0),MATCH($A331,'Prem Earn'!$B$5:$J$5,0)),0)</f>
        <v>0</v>
      </c>
      <c r="Z331" s="116">
        <f ca="1">IFERROR('Program Qtrly'!F$367*OFFSET('Prem Earn'!$A$5,MATCH($B$321,'Prem Earn'!$A$6:$A$12,0),MATCH($A331,'Prem Earn'!$B$5:$J$5,0)),0)</f>
        <v>0</v>
      </c>
      <c r="AA331" s="116">
        <f ca="1">IFERROR('Program Qtrly'!G$367*OFFSET('Prem Earn'!$A$5,MATCH($B$321,'Prem Earn'!$A$6:$A$12,0),MATCH($A331,'Prem Earn'!$B$5:$J$5,0)),0)</f>
        <v>0</v>
      </c>
      <c r="AB331" s="116">
        <f ca="1">IFERROR('Program Qtrly'!H$367*OFFSET('Prem Earn'!$A$5,MATCH($B$321,'Prem Earn'!$A$6:$A$12,0),MATCH($A331,'Prem Earn'!$B$5:$J$5,0)),0)</f>
        <v>0</v>
      </c>
      <c r="AC331" s="116">
        <f ca="1">IFERROR('Program Qtrly'!I$367*OFFSET('Prem Earn'!$A$5,MATCH($B$321,'Prem Earn'!$A$6:$A$12,0),MATCH($A331,'Prem Earn'!$B$5:$J$5,0)),0)</f>
        <v>0</v>
      </c>
      <c r="AD331" s="116">
        <f ca="1">IFERROR('Program Qtrly'!J$367*OFFSET('Prem Earn'!$A$5,MATCH($B$321,'Prem Earn'!$A$6:$A$12,0),MATCH($A331,'Prem Earn'!$B$5:$J$5,0)),0)</f>
        <v>0</v>
      </c>
      <c r="AE331" s="116">
        <f ca="1">IFERROR('Program Qtrly'!K$367*OFFSET('Prem Earn'!$A$5,MATCH($B$321,'Prem Earn'!$A$6:$A$12,0),MATCH($A331,'Prem Earn'!$B$5:$J$5,0)),0)</f>
        <v>0</v>
      </c>
      <c r="AF331" s="116">
        <f ca="1">IFERROR('Program Qtrly'!L$367*OFFSET('Prem Earn'!$A$5,MATCH($B$321,'Prem Earn'!$A$6:$A$12,0),MATCH($A331,'Prem Earn'!$B$5:$J$5,0)),0)</f>
        <v>0</v>
      </c>
      <c r="AG331" s="116">
        <f ca="1">IFERROR('Program Qtrly'!M$367*OFFSET('Prem Earn'!$A$5,MATCH($B$321,'Prem Earn'!$A$6:$A$12,0),MATCH($A331,'Prem Earn'!$B$5:$J$5,0)),0)</f>
        <v>0</v>
      </c>
      <c r="AH331" s="116">
        <f ca="1">IFERROR('Program Qtrly'!N$367*OFFSET('Prem Earn'!$A$5,MATCH($B$321,'Prem Earn'!$A$6:$A$12,0),MATCH($A331,'Prem Earn'!$B$5:$J$5,0)),0)</f>
        <v>0</v>
      </c>
      <c r="AI331" s="116">
        <f ca="1">IFERROR('Program Qtrly'!O$367*OFFSET('Prem Earn'!$A$5,MATCH($B$321,'Prem Earn'!$A$6:$A$12,0),MATCH($A331,'Prem Earn'!$B$5:$J$5,0)),0)</f>
        <v>0</v>
      </c>
      <c r="AJ331" s="116">
        <f ca="1">IFERROR('Program Qtrly'!P$367*OFFSET('Prem Earn'!$A$5,MATCH($B$321,'Prem Earn'!$A$6:$A$12,0),MATCH($A331,'Prem Earn'!$B$5:$J$5,0)),0)</f>
        <v>0</v>
      </c>
      <c r="AK331" s="116">
        <f ca="1">IFERROR('Program Qtrly'!Q$367*OFFSET('Prem Earn'!$A$5,MATCH($B$321,'Prem Earn'!$A$6:$A$12,0),MATCH($A331,'Prem Earn'!$B$5:$J$5,0)),0)</f>
        <v>0</v>
      </c>
      <c r="AL331" s="116">
        <f ca="1">IFERROR('Program Qtrly'!R$367*OFFSET('Prem Earn'!$A$5,MATCH($B$321,'Prem Earn'!$A$6:$A$12,0),MATCH($A331,'Prem Earn'!$B$5:$J$5,0)),0)</f>
        <v>0</v>
      </c>
      <c r="AM331" s="116">
        <f ca="1">IFERROR('Program Qtrly'!S$367*OFFSET('Prem Earn'!$A$5,MATCH($B$321,'Prem Earn'!$A$6:$A$12,0),MATCH($A331,'Prem Earn'!$B$5:$J$5,0)),0)</f>
        <v>0</v>
      </c>
      <c r="AN331" s="116">
        <f ca="1">IFERROR('Program Qtrly'!T$367*OFFSET('Prem Earn'!$A$5,MATCH($B$321,'Prem Earn'!$A$6:$A$12,0),MATCH($A331,'Prem Earn'!$B$5:$J$5,0)),0)</f>
        <v>0</v>
      </c>
      <c r="AO331" s="116">
        <f ca="1">IFERROR('Program Qtrly'!U$367*OFFSET('Prem Earn'!$A$5,MATCH($B$321,'Prem Earn'!$A$6:$A$12,0),MATCH($A331,'Prem Earn'!$B$5:$J$5,0)),0)</f>
        <v>0</v>
      </c>
      <c r="AP331" s="116">
        <f ca="1">IFERROR('Program Qtrly'!V$367*OFFSET('Prem Earn'!$A$5,MATCH($B$321,'Prem Earn'!$A$6:$A$12,0),MATCH($A331,'Prem Earn'!$B$5:$J$5,0)),0)</f>
        <v>0</v>
      </c>
      <c r="AQ331" s="116">
        <f ca="1">IFERROR('Program Qtrly'!W$367*OFFSET('Prem Earn'!$A$5,MATCH($B$321,'Prem Earn'!$A$6:$A$12,0),MATCH($A331,'Prem Earn'!$B$5:$J$5,0)),0)</f>
        <v>0</v>
      </c>
    </row>
    <row r="332" spans="1:43" ht="15" customHeight="1" x14ac:dyDescent="0.45">
      <c r="A332" s="112" t="s">
        <v>384</v>
      </c>
      <c r="B332" s="113">
        <f ca="1">B323</f>
        <v>0</v>
      </c>
      <c r="C332" s="113">
        <f ca="1">C323+B324</f>
        <v>0</v>
      </c>
      <c r="D332" s="113">
        <f ca="1">D323+C324+B325</f>
        <v>0</v>
      </c>
      <c r="E332" s="113">
        <f ca="1">E323+D324+C325+B326</f>
        <v>0</v>
      </c>
      <c r="F332" s="113">
        <f ca="1">F323+E324+D325+C326+B327</f>
        <v>0</v>
      </c>
      <c r="G332" s="113">
        <f ca="1">G323+F324+E325+D326+C327+B328</f>
        <v>0</v>
      </c>
      <c r="H332" s="113">
        <f ca="1">H323+G324+F325+E326+D327+C328+B329</f>
        <v>0</v>
      </c>
      <c r="I332" s="113">
        <f ca="1">I323+H324+G325+F326+E327+D328+C329+B330</f>
        <v>0</v>
      </c>
      <c r="J332" s="113">
        <f t="shared" ref="J332:P332" ca="1" si="270">J323+I324+H325+G326+F327+E328+D329+C330+B331</f>
        <v>0</v>
      </c>
      <c r="K332" s="113">
        <f t="shared" ca="1" si="270"/>
        <v>0</v>
      </c>
      <c r="L332" s="113">
        <f t="shared" ca="1" si="270"/>
        <v>0</v>
      </c>
      <c r="M332" s="113">
        <f t="shared" ca="1" si="270"/>
        <v>0</v>
      </c>
      <c r="N332" s="113">
        <f t="shared" ca="1" si="270"/>
        <v>0</v>
      </c>
      <c r="O332" s="113">
        <f t="shared" ca="1" si="270"/>
        <v>0</v>
      </c>
      <c r="P332" s="113">
        <f t="shared" ca="1" si="270"/>
        <v>0</v>
      </c>
      <c r="Q332" s="113">
        <f t="shared" ref="Q332" ca="1" si="271">Q323+P324+O325+N326+M327+L328+K329+J330+I331</f>
        <v>0</v>
      </c>
      <c r="R332" s="113">
        <f t="shared" ref="R332" ca="1" si="272">R323+Q324+P325+O326+N327+M328+L329+K330+J331</f>
        <v>0</v>
      </c>
      <c r="S332" s="113">
        <f t="shared" ref="S332" ca="1" si="273">S323+R324+Q325+P326+O327+N328+M329+L330+K331</f>
        <v>0</v>
      </c>
      <c r="T332" s="113">
        <f t="shared" ref="T332" ca="1" si="274">T323+S324+R325+Q326+P327+O328+N329+M330+L331</f>
        <v>0</v>
      </c>
      <c r="U332" s="113">
        <f t="shared" ref="U332" ca="1" si="275">U323+T324+S325+R326+Q327+P328+O329+N330+M331</f>
        <v>0</v>
      </c>
      <c r="W332" s="112" t="s">
        <v>520</v>
      </c>
      <c r="X332" s="113">
        <f ca="1">X323</f>
        <v>0</v>
      </c>
      <c r="Y332" s="113">
        <f ca="1">Y323+X324</f>
        <v>0</v>
      </c>
      <c r="Z332" s="113">
        <f ca="1">Z323+Y324+X325</f>
        <v>0</v>
      </c>
      <c r="AA332" s="113">
        <f ca="1">AA323+Z324+Y325+X326</f>
        <v>0</v>
      </c>
      <c r="AB332" s="113">
        <f ca="1">AB323+AA324+Z325+Y326+X327</f>
        <v>0</v>
      </c>
      <c r="AC332" s="113">
        <f ca="1">AC323+AB324+AA325+Z326+Y327+X328</f>
        <v>0</v>
      </c>
      <c r="AD332" s="113">
        <f ca="1">AD323+AC324+AB325+AA326+Z327+Y328+X329</f>
        <v>0</v>
      </c>
      <c r="AE332" s="113">
        <f ca="1">AE323+AD324+AC325+AB326+AA327+Z328+Y329+X330</f>
        <v>0</v>
      </c>
      <c r="AF332" s="113">
        <f t="shared" ref="AF332:AL332" ca="1" si="276">AF323+AE324+AD325+AC326+AB327+AA328+Z329+Y330+X331</f>
        <v>0</v>
      </c>
      <c r="AG332" s="113">
        <f t="shared" ca="1" si="276"/>
        <v>0</v>
      </c>
      <c r="AH332" s="113">
        <f t="shared" ca="1" si="276"/>
        <v>0</v>
      </c>
      <c r="AI332" s="113">
        <f t="shared" ca="1" si="276"/>
        <v>0</v>
      </c>
      <c r="AJ332" s="113">
        <f t="shared" ca="1" si="276"/>
        <v>0</v>
      </c>
      <c r="AK332" s="113">
        <f t="shared" ca="1" si="276"/>
        <v>0</v>
      </c>
      <c r="AL332" s="113">
        <f t="shared" ca="1" si="276"/>
        <v>0</v>
      </c>
      <c r="AM332" s="113">
        <f t="shared" ref="AM332" ca="1" si="277">AM323+AL324+AK325+AJ326+AI327+AH328+AG329+AF330+AE331</f>
        <v>0</v>
      </c>
      <c r="AN332" s="113">
        <f t="shared" ref="AN332" ca="1" si="278">AN323+AM324+AL325+AK326+AJ327+AI328+AH329+AG330+AF331</f>
        <v>0</v>
      </c>
      <c r="AO332" s="113">
        <f t="shared" ref="AO332" ca="1" si="279">AO323+AN324+AM325+AL326+AK327+AJ328+AI329+AH330+AG331</f>
        <v>0</v>
      </c>
      <c r="AP332" s="113">
        <f t="shared" ref="AP332" ca="1" si="280">AP323+AO324+AN325+AM326+AL327+AK328+AJ329+AI330+AH331</f>
        <v>0</v>
      </c>
      <c r="AQ332" s="113">
        <f t="shared" ref="AQ332" ca="1" si="281">AQ323+AP324+AO325+AN326+AM327+AL328+AK329+AJ330+AI331</f>
        <v>0</v>
      </c>
    </row>
    <row r="335" spans="1:43" ht="15" customHeight="1" x14ac:dyDescent="0.45">
      <c r="A335" s="46" t="s">
        <v>383</v>
      </c>
      <c r="B335" s="46">
        <f>INDEX('Program Inputs'!$B$9:$B$28,MATCH('Prem Earn'!A335,'Program Inputs'!$A$9:$A$28,0))</f>
        <v>0</v>
      </c>
      <c r="C335" s="46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W335" s="46" t="s">
        <v>383</v>
      </c>
      <c r="X335" s="46">
        <f>INDEX('Program Inputs'!$B$9:$B$28,MATCH('Prem Earn'!W335,'Program Inputs'!$A$9:$A$28,0))</f>
        <v>0</v>
      </c>
      <c r="Y335" s="46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</row>
    <row r="336" spans="1:43" ht="15" customHeight="1" x14ac:dyDescent="0.45">
      <c r="A336" s="67" t="s">
        <v>518</v>
      </c>
      <c r="B336" s="6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W336" s="67" t="s">
        <v>519</v>
      </c>
      <c r="X336" s="6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</row>
    <row r="337" spans="1:43" ht="15" customHeight="1" x14ac:dyDescent="0.45">
      <c r="A337" s="67" t="s">
        <v>45</v>
      </c>
      <c r="B337" s="115">
        <f>INDEX('Program Inputs'!$N$8:$N$28,MATCH(A335,'Program Inputs'!$A$8:$A$28,0))</f>
        <v>0</v>
      </c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W337" s="67" t="s">
        <v>45</v>
      </c>
      <c r="X337" s="115">
        <f>INDEX('Program Inputs'!$N$8:$N$28,MATCH(W335,'Program Inputs'!$A$8:$A$28,0))</f>
        <v>0</v>
      </c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</row>
    <row r="338" spans="1:43" ht="15" customHeight="1" x14ac:dyDescent="0.45">
      <c r="A338" s="110" t="s">
        <v>180</v>
      </c>
      <c r="B338" s="3" t="str">
        <f>'Program Qtrly'!D$6</f>
        <v>2026 Q2</v>
      </c>
      <c r="C338" s="3" t="str">
        <f>'Program Qtrly'!E$6</f>
        <v>2026 Q3</v>
      </c>
      <c r="D338" s="3" t="str">
        <f>'Program Qtrly'!F$6</f>
        <v>2026 Q4</v>
      </c>
      <c r="E338" s="3" t="str">
        <f>'Program Qtrly'!G$6</f>
        <v>2027 Q1</v>
      </c>
      <c r="F338" s="3" t="str">
        <f>'Program Qtrly'!H$6</f>
        <v>2027 Q2</v>
      </c>
      <c r="G338" s="3" t="str">
        <f>'Program Qtrly'!I$6</f>
        <v>2027 Q3</v>
      </c>
      <c r="H338" s="3" t="str">
        <f>'Program Qtrly'!J$6</f>
        <v>2027 Q4</v>
      </c>
      <c r="I338" s="3" t="str">
        <f>'Program Qtrly'!K$6</f>
        <v>2028 Q1</v>
      </c>
      <c r="J338" s="3" t="str">
        <f>'Program Qtrly'!L$6</f>
        <v>2028 Q2</v>
      </c>
      <c r="K338" s="3" t="str">
        <f>'Program Qtrly'!M$6</f>
        <v>2028 Q3</v>
      </c>
      <c r="L338" s="3" t="str">
        <f>'Program Qtrly'!N$6</f>
        <v>2028 Q4</v>
      </c>
      <c r="M338" s="3" t="str">
        <f>'Program Qtrly'!O$6</f>
        <v>2029 Q1</v>
      </c>
      <c r="N338" s="3" t="str">
        <f>'Program Qtrly'!P$6</f>
        <v>2029 Q2</v>
      </c>
      <c r="O338" s="3" t="str">
        <f>'Program Qtrly'!Q$6</f>
        <v>2029 Q3</v>
      </c>
      <c r="P338" s="3" t="str">
        <f>'Program Qtrly'!R$6</f>
        <v>2029 Q4</v>
      </c>
      <c r="Q338" s="3" t="str">
        <f>'Program Qtrly'!S$6</f>
        <v>2030 Q1</v>
      </c>
      <c r="R338" s="3" t="str">
        <f>'Program Qtrly'!T$6</f>
        <v>2030 Q2</v>
      </c>
      <c r="S338" s="3" t="str">
        <f>'Program Qtrly'!U$6</f>
        <v>2030 Q3</v>
      </c>
      <c r="T338" s="3" t="str">
        <f>'Program Qtrly'!V$6</f>
        <v>2030 Q4</v>
      </c>
      <c r="U338" s="3" t="str">
        <f>'Program Qtrly'!W$6</f>
        <v>2031 Q1</v>
      </c>
      <c r="W338" s="110" t="s">
        <v>180</v>
      </c>
      <c r="X338" s="3" t="str">
        <f>'Program Qtrly'!D$6</f>
        <v>2026 Q2</v>
      </c>
      <c r="Y338" s="3" t="str">
        <f>'Program Qtrly'!E$6</f>
        <v>2026 Q3</v>
      </c>
      <c r="Z338" s="3" t="str">
        <f>'Program Qtrly'!F$6</f>
        <v>2026 Q4</v>
      </c>
      <c r="AA338" s="3" t="str">
        <f>'Program Qtrly'!G$6</f>
        <v>2027 Q1</v>
      </c>
      <c r="AB338" s="3" t="str">
        <f>'Program Qtrly'!H$6</f>
        <v>2027 Q2</v>
      </c>
      <c r="AC338" s="3" t="str">
        <f>'Program Qtrly'!I$6</f>
        <v>2027 Q3</v>
      </c>
      <c r="AD338" s="3" t="str">
        <f>'Program Qtrly'!J$6</f>
        <v>2027 Q4</v>
      </c>
      <c r="AE338" s="3" t="str">
        <f>'Program Qtrly'!K$6</f>
        <v>2028 Q1</v>
      </c>
      <c r="AF338" s="3" t="str">
        <f>'Program Qtrly'!L$6</f>
        <v>2028 Q2</v>
      </c>
      <c r="AG338" s="3" t="str">
        <f>'Program Qtrly'!M$6</f>
        <v>2028 Q3</v>
      </c>
      <c r="AH338" s="3" t="str">
        <f>'Program Qtrly'!N$6</f>
        <v>2028 Q4</v>
      </c>
      <c r="AI338" s="3" t="str">
        <f>'Program Qtrly'!O$6</f>
        <v>2029 Q1</v>
      </c>
      <c r="AJ338" s="3" t="str">
        <f>'Program Qtrly'!P$6</f>
        <v>2029 Q2</v>
      </c>
      <c r="AK338" s="3" t="str">
        <f>'Program Qtrly'!Q$6</f>
        <v>2029 Q3</v>
      </c>
      <c r="AL338" s="3" t="str">
        <f>'Program Qtrly'!R$6</f>
        <v>2029 Q4</v>
      </c>
      <c r="AM338" s="3" t="str">
        <f>'Program Qtrly'!S$6</f>
        <v>2030 Q1</v>
      </c>
      <c r="AN338" s="3" t="str">
        <f>'Program Qtrly'!T$6</f>
        <v>2030 Q2</v>
      </c>
      <c r="AO338" s="3" t="str">
        <f>'Program Qtrly'!U$6</f>
        <v>2030 Q3</v>
      </c>
      <c r="AP338" s="3" t="str">
        <f>'Program Qtrly'!V$6</f>
        <v>2030 Q4</v>
      </c>
      <c r="AQ338" s="3" t="str">
        <f>'Program Qtrly'!W$6</f>
        <v>2031 Q1</v>
      </c>
    </row>
    <row r="339" spans="1:43" ht="15" customHeight="1" x14ac:dyDescent="0.45">
      <c r="A339" s="63">
        <v>3</v>
      </c>
      <c r="B339" s="116">
        <f ca="1">IFERROR('Program Qtrly'!D$395*OFFSET('Prem Earn'!$A$5,MATCH($B$337,'Prem Earn'!$A$6:$A$12,0),MATCH($A339,'Prem Earn'!$B$5:$J$5,0)),0)</f>
        <v>0</v>
      </c>
      <c r="C339" s="116">
        <f ca="1">IFERROR('Program Qtrly'!E$395*OFFSET('Prem Earn'!$A$5,MATCH($B$337,'Prem Earn'!$A$6:$A$12,0),MATCH($A339,'Prem Earn'!$B$5:$J$5,0)),0)</f>
        <v>0</v>
      </c>
      <c r="D339" s="116">
        <f ca="1">IFERROR('Program Qtrly'!F$395*OFFSET('Prem Earn'!$A$5,MATCH($B$337,'Prem Earn'!$A$6:$A$12,0),MATCH($A339,'Prem Earn'!$B$5:$J$5,0)),0)</f>
        <v>0</v>
      </c>
      <c r="E339" s="116">
        <f ca="1">IFERROR('Program Qtrly'!G$395*OFFSET('Prem Earn'!$A$5,MATCH($B$337,'Prem Earn'!$A$6:$A$12,0),MATCH($A339,'Prem Earn'!$B$5:$J$5,0)),0)</f>
        <v>0</v>
      </c>
      <c r="F339" s="116">
        <f ca="1">IFERROR('Program Qtrly'!H$395*OFFSET('Prem Earn'!$A$5,MATCH($B$337,'Prem Earn'!$A$6:$A$12,0),MATCH($A339,'Prem Earn'!$B$5:$J$5,0)),0)</f>
        <v>0</v>
      </c>
      <c r="G339" s="116">
        <f ca="1">IFERROR('Program Qtrly'!I$395*OFFSET('Prem Earn'!$A$5,MATCH($B$337,'Prem Earn'!$A$6:$A$12,0),MATCH($A339,'Prem Earn'!$B$5:$J$5,0)),0)</f>
        <v>0</v>
      </c>
      <c r="H339" s="116">
        <f ca="1">IFERROR('Program Qtrly'!J$395*OFFSET('Prem Earn'!$A$5,MATCH($B$337,'Prem Earn'!$A$6:$A$12,0),MATCH($A339,'Prem Earn'!$B$5:$J$5,0)),0)</f>
        <v>0</v>
      </c>
      <c r="I339" s="116">
        <f ca="1">IFERROR('Program Qtrly'!K$395*OFFSET('Prem Earn'!$A$5,MATCH($B$337,'Prem Earn'!$A$6:$A$12,0),MATCH($A339,'Prem Earn'!$B$5:$J$5,0)),0)</f>
        <v>0</v>
      </c>
      <c r="J339" s="116">
        <f ca="1">IFERROR('Program Qtrly'!L$395*OFFSET('Prem Earn'!$A$5,MATCH($B$337,'Prem Earn'!$A$6:$A$12,0),MATCH($A339,'Prem Earn'!$B$5:$J$5,0)),0)</f>
        <v>0</v>
      </c>
      <c r="K339" s="116">
        <f ca="1">IFERROR('Program Qtrly'!M$395*OFFSET('Prem Earn'!$A$5,MATCH($B$337,'Prem Earn'!$A$6:$A$12,0),MATCH($A339,'Prem Earn'!$B$5:$J$5,0)),0)</f>
        <v>0</v>
      </c>
      <c r="L339" s="116">
        <f ca="1">IFERROR('Program Qtrly'!N$395*OFFSET('Prem Earn'!$A$5,MATCH($B$337,'Prem Earn'!$A$6:$A$12,0),MATCH($A339,'Prem Earn'!$B$5:$J$5,0)),0)</f>
        <v>0</v>
      </c>
      <c r="M339" s="116">
        <f ca="1">IFERROR('Program Qtrly'!O$395*OFFSET('Prem Earn'!$A$5,MATCH($B$337,'Prem Earn'!$A$6:$A$12,0),MATCH($A339,'Prem Earn'!$B$5:$J$5,0)),0)</f>
        <v>0</v>
      </c>
      <c r="N339" s="116">
        <f ca="1">IFERROR('Program Qtrly'!P$395*OFFSET('Prem Earn'!$A$5,MATCH($B$337,'Prem Earn'!$A$6:$A$12,0),MATCH($A339,'Prem Earn'!$B$5:$J$5,0)),0)</f>
        <v>0</v>
      </c>
      <c r="O339" s="116">
        <f ca="1">IFERROR('Program Qtrly'!Q$395*OFFSET('Prem Earn'!$A$5,MATCH($B$337,'Prem Earn'!$A$6:$A$12,0),MATCH($A339,'Prem Earn'!$B$5:$J$5,0)),0)</f>
        <v>0</v>
      </c>
      <c r="P339" s="116">
        <f ca="1">IFERROR('Program Qtrly'!R$395*OFFSET('Prem Earn'!$A$5,MATCH($B$337,'Prem Earn'!$A$6:$A$12,0),MATCH($A339,'Prem Earn'!$B$5:$J$5,0)),0)</f>
        <v>0</v>
      </c>
      <c r="Q339" s="116">
        <f ca="1">IFERROR('Program Qtrly'!S$395*OFFSET('Prem Earn'!$A$5,MATCH($B$337,'Prem Earn'!$A$6:$A$12,0),MATCH($A339,'Prem Earn'!$B$5:$J$5,0)),0)</f>
        <v>0</v>
      </c>
      <c r="R339" s="116">
        <f ca="1">IFERROR('Program Qtrly'!T$395*OFFSET('Prem Earn'!$A$5,MATCH($B$337,'Prem Earn'!$A$6:$A$12,0),MATCH($A339,'Prem Earn'!$B$5:$J$5,0)),0)</f>
        <v>0</v>
      </c>
      <c r="S339" s="116">
        <f ca="1">IFERROR('Program Qtrly'!U$395*OFFSET('Prem Earn'!$A$5,MATCH($B$337,'Prem Earn'!$A$6:$A$12,0),MATCH($A339,'Prem Earn'!$B$5:$J$5,0)),0)</f>
        <v>0</v>
      </c>
      <c r="T339" s="116">
        <f ca="1">IFERROR('Program Qtrly'!V$395*OFFSET('Prem Earn'!$A$5,MATCH($B$337,'Prem Earn'!$A$6:$A$12,0),MATCH($A339,'Prem Earn'!$B$5:$J$5,0)),0)</f>
        <v>0</v>
      </c>
      <c r="U339" s="116">
        <f ca="1">IFERROR('Program Qtrly'!W$395*OFFSET('Prem Earn'!$A$5,MATCH($B$337,'Prem Earn'!$A$6:$A$12,0),MATCH($A339,'Prem Earn'!$B$5:$J$5,0)),0)</f>
        <v>0</v>
      </c>
      <c r="W339" s="63">
        <v>3</v>
      </c>
      <c r="X339" s="116">
        <f ca="1">IFERROR('Program Qtrly'!D$387*OFFSET('Prem Earn'!$A$5,MATCH($B$337,'Prem Earn'!$A$6:$A$12,0),MATCH($A339,'Prem Earn'!$B$5:$J$5,0)),0)</f>
        <v>0</v>
      </c>
      <c r="Y339" s="116">
        <f ca="1">IFERROR('Program Qtrly'!E$387*OFFSET('Prem Earn'!$A$5,MATCH($B$337,'Prem Earn'!$A$6:$A$12,0),MATCH($A339,'Prem Earn'!$B$5:$J$5,0)),0)</f>
        <v>0</v>
      </c>
      <c r="Z339" s="116">
        <f ca="1">IFERROR('Program Qtrly'!F$387*OFFSET('Prem Earn'!$A$5,MATCH($B$337,'Prem Earn'!$A$6:$A$12,0),MATCH($A339,'Prem Earn'!$B$5:$J$5,0)),0)</f>
        <v>0</v>
      </c>
      <c r="AA339" s="116">
        <f ca="1">IFERROR('Program Qtrly'!G$387*OFFSET('Prem Earn'!$A$5,MATCH($B$337,'Prem Earn'!$A$6:$A$12,0),MATCH($A339,'Prem Earn'!$B$5:$J$5,0)),0)</f>
        <v>0</v>
      </c>
      <c r="AB339" s="116">
        <f ca="1">IFERROR('Program Qtrly'!H$387*OFFSET('Prem Earn'!$A$5,MATCH($B$337,'Prem Earn'!$A$6:$A$12,0),MATCH($A339,'Prem Earn'!$B$5:$J$5,0)),0)</f>
        <v>0</v>
      </c>
      <c r="AC339" s="116">
        <f ca="1">IFERROR('Program Qtrly'!I$387*OFFSET('Prem Earn'!$A$5,MATCH($B$337,'Prem Earn'!$A$6:$A$12,0),MATCH($A339,'Prem Earn'!$B$5:$J$5,0)),0)</f>
        <v>0</v>
      </c>
      <c r="AD339" s="116">
        <f ca="1">IFERROR('Program Qtrly'!J$387*OFFSET('Prem Earn'!$A$5,MATCH($B$337,'Prem Earn'!$A$6:$A$12,0),MATCH($A339,'Prem Earn'!$B$5:$J$5,0)),0)</f>
        <v>0</v>
      </c>
      <c r="AE339" s="116">
        <f ca="1">IFERROR('Program Qtrly'!K$387*OFFSET('Prem Earn'!$A$5,MATCH($B$337,'Prem Earn'!$A$6:$A$12,0),MATCH($A339,'Prem Earn'!$B$5:$J$5,0)),0)</f>
        <v>0</v>
      </c>
      <c r="AF339" s="116">
        <f ca="1">IFERROR('Program Qtrly'!L$387*OFFSET('Prem Earn'!$A$5,MATCH($B$337,'Prem Earn'!$A$6:$A$12,0),MATCH($A339,'Prem Earn'!$B$5:$J$5,0)),0)</f>
        <v>0</v>
      </c>
      <c r="AG339" s="116">
        <f ca="1">IFERROR('Program Qtrly'!M$387*OFFSET('Prem Earn'!$A$5,MATCH($B$337,'Prem Earn'!$A$6:$A$12,0),MATCH($A339,'Prem Earn'!$B$5:$J$5,0)),0)</f>
        <v>0</v>
      </c>
      <c r="AH339" s="116">
        <f ca="1">IFERROR('Program Qtrly'!N$387*OFFSET('Prem Earn'!$A$5,MATCH($B$337,'Prem Earn'!$A$6:$A$12,0),MATCH($A339,'Prem Earn'!$B$5:$J$5,0)),0)</f>
        <v>0</v>
      </c>
      <c r="AI339" s="116">
        <f ca="1">IFERROR('Program Qtrly'!O$387*OFFSET('Prem Earn'!$A$5,MATCH($B$337,'Prem Earn'!$A$6:$A$12,0),MATCH($A339,'Prem Earn'!$B$5:$J$5,0)),0)</f>
        <v>0</v>
      </c>
      <c r="AJ339" s="116">
        <f ca="1">IFERROR('Program Qtrly'!P$387*OFFSET('Prem Earn'!$A$5,MATCH($B$337,'Prem Earn'!$A$6:$A$12,0),MATCH($A339,'Prem Earn'!$B$5:$J$5,0)),0)</f>
        <v>0</v>
      </c>
      <c r="AK339" s="116">
        <f ca="1">IFERROR('Program Qtrly'!Q$387*OFFSET('Prem Earn'!$A$5,MATCH($B$337,'Prem Earn'!$A$6:$A$12,0),MATCH($A339,'Prem Earn'!$B$5:$J$5,0)),0)</f>
        <v>0</v>
      </c>
      <c r="AL339" s="116">
        <f ca="1">IFERROR('Program Qtrly'!R$387*OFFSET('Prem Earn'!$A$5,MATCH($B$337,'Prem Earn'!$A$6:$A$12,0),MATCH($A339,'Prem Earn'!$B$5:$J$5,0)),0)</f>
        <v>0</v>
      </c>
      <c r="AM339" s="116">
        <f ca="1">IFERROR('Program Qtrly'!S$387*OFFSET('Prem Earn'!$A$5,MATCH($B$337,'Prem Earn'!$A$6:$A$12,0),MATCH($A339,'Prem Earn'!$B$5:$J$5,0)),0)</f>
        <v>0</v>
      </c>
      <c r="AN339" s="116">
        <f ca="1">IFERROR('Program Qtrly'!T$387*OFFSET('Prem Earn'!$A$5,MATCH($B$337,'Prem Earn'!$A$6:$A$12,0),MATCH($A339,'Prem Earn'!$B$5:$J$5,0)),0)</f>
        <v>0</v>
      </c>
      <c r="AO339" s="116">
        <f ca="1">IFERROR('Program Qtrly'!U$387*OFFSET('Prem Earn'!$A$5,MATCH($B$337,'Prem Earn'!$A$6:$A$12,0),MATCH($A339,'Prem Earn'!$B$5:$J$5,0)),0)</f>
        <v>0</v>
      </c>
      <c r="AP339" s="116">
        <f ca="1">IFERROR('Program Qtrly'!V$387*OFFSET('Prem Earn'!$A$5,MATCH($B$337,'Prem Earn'!$A$6:$A$12,0),MATCH($A339,'Prem Earn'!$B$5:$J$5,0)),0)</f>
        <v>0</v>
      </c>
      <c r="AQ339" s="116">
        <f ca="1">IFERROR('Program Qtrly'!W$387*OFFSET('Prem Earn'!$A$5,MATCH($B$337,'Prem Earn'!$A$6:$A$12,0),MATCH($A339,'Prem Earn'!$B$5:$J$5,0)),0)</f>
        <v>0</v>
      </c>
    </row>
    <row r="340" spans="1:43" ht="15" customHeight="1" x14ac:dyDescent="0.45">
      <c r="A340" s="63">
        <f t="shared" ref="A340:A347" si="282">A339+3</f>
        <v>6</v>
      </c>
      <c r="B340" s="116">
        <f ca="1">IFERROR('Program Qtrly'!D$395*OFFSET('Prem Earn'!$A$5,MATCH($B$337,'Prem Earn'!$A$6:$A$12,0),MATCH($A340,'Prem Earn'!$B$5:$J$5,0)),0)</f>
        <v>0</v>
      </c>
      <c r="C340" s="116">
        <f ca="1">IFERROR('Program Qtrly'!E$395*OFFSET('Prem Earn'!$A$5,MATCH($B$337,'Prem Earn'!$A$6:$A$12,0),MATCH($A340,'Prem Earn'!$B$5:$J$5,0)),0)</f>
        <v>0</v>
      </c>
      <c r="D340" s="116">
        <f ca="1">IFERROR('Program Qtrly'!F$395*OFFSET('Prem Earn'!$A$5,MATCH($B$337,'Prem Earn'!$A$6:$A$12,0),MATCH($A340,'Prem Earn'!$B$5:$J$5,0)),0)</f>
        <v>0</v>
      </c>
      <c r="E340" s="116">
        <f ca="1">IFERROR('Program Qtrly'!G$395*OFFSET('Prem Earn'!$A$5,MATCH($B$337,'Prem Earn'!$A$6:$A$12,0),MATCH($A340,'Prem Earn'!$B$5:$J$5,0)),0)</f>
        <v>0</v>
      </c>
      <c r="F340" s="116">
        <f ca="1">IFERROR('Program Qtrly'!H$395*OFFSET('Prem Earn'!$A$5,MATCH($B$337,'Prem Earn'!$A$6:$A$12,0),MATCH($A340,'Prem Earn'!$B$5:$J$5,0)),0)</f>
        <v>0</v>
      </c>
      <c r="G340" s="116">
        <f ca="1">IFERROR('Program Qtrly'!I$395*OFFSET('Prem Earn'!$A$5,MATCH($B$337,'Prem Earn'!$A$6:$A$12,0),MATCH($A340,'Prem Earn'!$B$5:$J$5,0)),0)</f>
        <v>0</v>
      </c>
      <c r="H340" s="116">
        <f ca="1">IFERROR('Program Qtrly'!J$395*OFFSET('Prem Earn'!$A$5,MATCH($B$337,'Prem Earn'!$A$6:$A$12,0),MATCH($A340,'Prem Earn'!$B$5:$J$5,0)),0)</f>
        <v>0</v>
      </c>
      <c r="I340" s="116">
        <f ca="1">IFERROR('Program Qtrly'!K$395*OFFSET('Prem Earn'!$A$5,MATCH($B$337,'Prem Earn'!$A$6:$A$12,0),MATCH($A340,'Prem Earn'!$B$5:$J$5,0)),0)</f>
        <v>0</v>
      </c>
      <c r="J340" s="116">
        <f ca="1">IFERROR('Program Qtrly'!L$395*OFFSET('Prem Earn'!$A$5,MATCH($B$337,'Prem Earn'!$A$6:$A$12,0),MATCH($A340,'Prem Earn'!$B$5:$J$5,0)),0)</f>
        <v>0</v>
      </c>
      <c r="K340" s="116">
        <f ca="1">IFERROR('Program Qtrly'!M$395*OFFSET('Prem Earn'!$A$5,MATCH($B$337,'Prem Earn'!$A$6:$A$12,0),MATCH($A340,'Prem Earn'!$B$5:$J$5,0)),0)</f>
        <v>0</v>
      </c>
      <c r="L340" s="116">
        <f ca="1">IFERROR('Program Qtrly'!N$395*OFFSET('Prem Earn'!$A$5,MATCH($B$337,'Prem Earn'!$A$6:$A$12,0),MATCH($A340,'Prem Earn'!$B$5:$J$5,0)),0)</f>
        <v>0</v>
      </c>
      <c r="M340" s="116">
        <f ca="1">IFERROR('Program Qtrly'!O$395*OFFSET('Prem Earn'!$A$5,MATCH($B$337,'Prem Earn'!$A$6:$A$12,0),MATCH($A340,'Prem Earn'!$B$5:$J$5,0)),0)</f>
        <v>0</v>
      </c>
      <c r="N340" s="116">
        <f ca="1">IFERROR('Program Qtrly'!P$395*OFFSET('Prem Earn'!$A$5,MATCH($B$337,'Prem Earn'!$A$6:$A$12,0),MATCH($A340,'Prem Earn'!$B$5:$J$5,0)),0)</f>
        <v>0</v>
      </c>
      <c r="O340" s="116">
        <f ca="1">IFERROR('Program Qtrly'!Q$395*OFFSET('Prem Earn'!$A$5,MATCH($B$337,'Prem Earn'!$A$6:$A$12,0),MATCH($A340,'Prem Earn'!$B$5:$J$5,0)),0)</f>
        <v>0</v>
      </c>
      <c r="P340" s="116">
        <f ca="1">IFERROR('Program Qtrly'!R$395*OFFSET('Prem Earn'!$A$5,MATCH($B$337,'Prem Earn'!$A$6:$A$12,0),MATCH($A340,'Prem Earn'!$B$5:$J$5,0)),0)</f>
        <v>0</v>
      </c>
      <c r="Q340" s="116">
        <f ca="1">IFERROR('Program Qtrly'!S$395*OFFSET('Prem Earn'!$A$5,MATCH($B$337,'Prem Earn'!$A$6:$A$12,0),MATCH($A340,'Prem Earn'!$B$5:$J$5,0)),0)</f>
        <v>0</v>
      </c>
      <c r="R340" s="116">
        <f ca="1">IFERROR('Program Qtrly'!T$395*OFFSET('Prem Earn'!$A$5,MATCH($B$337,'Prem Earn'!$A$6:$A$12,0),MATCH($A340,'Prem Earn'!$B$5:$J$5,0)),0)</f>
        <v>0</v>
      </c>
      <c r="S340" s="116">
        <f ca="1">IFERROR('Program Qtrly'!U$395*OFFSET('Prem Earn'!$A$5,MATCH($B$337,'Prem Earn'!$A$6:$A$12,0),MATCH($A340,'Prem Earn'!$B$5:$J$5,0)),0)</f>
        <v>0</v>
      </c>
      <c r="T340" s="116">
        <f ca="1">IFERROR('Program Qtrly'!V$395*OFFSET('Prem Earn'!$A$5,MATCH($B$337,'Prem Earn'!$A$6:$A$12,0),MATCH($A340,'Prem Earn'!$B$5:$J$5,0)),0)</f>
        <v>0</v>
      </c>
      <c r="U340" s="116">
        <f ca="1">IFERROR('Program Qtrly'!W$395*OFFSET('Prem Earn'!$A$5,MATCH($B$337,'Prem Earn'!$A$6:$A$12,0),MATCH($A340,'Prem Earn'!$B$5:$J$5,0)),0)</f>
        <v>0</v>
      </c>
      <c r="W340" s="63">
        <f t="shared" ref="W340:W347" si="283">W339+3</f>
        <v>6</v>
      </c>
      <c r="X340" s="116">
        <f ca="1">IFERROR('Program Qtrly'!D$387*OFFSET('Prem Earn'!$A$5,MATCH($B$337,'Prem Earn'!$A$6:$A$12,0),MATCH($A340,'Prem Earn'!$B$5:$J$5,0)),0)</f>
        <v>0</v>
      </c>
      <c r="Y340" s="116">
        <f ca="1">IFERROR('Program Qtrly'!E$387*OFFSET('Prem Earn'!$A$5,MATCH($B$337,'Prem Earn'!$A$6:$A$12,0),MATCH($A340,'Prem Earn'!$B$5:$J$5,0)),0)</f>
        <v>0</v>
      </c>
      <c r="Z340" s="116">
        <f ca="1">IFERROR('Program Qtrly'!F$387*OFFSET('Prem Earn'!$A$5,MATCH($B$337,'Prem Earn'!$A$6:$A$12,0),MATCH($A340,'Prem Earn'!$B$5:$J$5,0)),0)</f>
        <v>0</v>
      </c>
      <c r="AA340" s="116">
        <f ca="1">IFERROR('Program Qtrly'!G$387*OFFSET('Prem Earn'!$A$5,MATCH($B$337,'Prem Earn'!$A$6:$A$12,0),MATCH($A340,'Prem Earn'!$B$5:$J$5,0)),0)</f>
        <v>0</v>
      </c>
      <c r="AB340" s="116">
        <f ca="1">IFERROR('Program Qtrly'!H$387*OFFSET('Prem Earn'!$A$5,MATCH($B$337,'Prem Earn'!$A$6:$A$12,0),MATCH($A340,'Prem Earn'!$B$5:$J$5,0)),0)</f>
        <v>0</v>
      </c>
      <c r="AC340" s="116">
        <f ca="1">IFERROR('Program Qtrly'!I$387*OFFSET('Prem Earn'!$A$5,MATCH($B$337,'Prem Earn'!$A$6:$A$12,0),MATCH($A340,'Prem Earn'!$B$5:$J$5,0)),0)</f>
        <v>0</v>
      </c>
      <c r="AD340" s="116">
        <f ca="1">IFERROR('Program Qtrly'!J$387*OFFSET('Prem Earn'!$A$5,MATCH($B$337,'Prem Earn'!$A$6:$A$12,0),MATCH($A340,'Prem Earn'!$B$5:$J$5,0)),0)</f>
        <v>0</v>
      </c>
      <c r="AE340" s="116">
        <f ca="1">IFERROR('Program Qtrly'!K$387*OFFSET('Prem Earn'!$A$5,MATCH($B$337,'Prem Earn'!$A$6:$A$12,0),MATCH($A340,'Prem Earn'!$B$5:$J$5,0)),0)</f>
        <v>0</v>
      </c>
      <c r="AF340" s="116">
        <f ca="1">IFERROR('Program Qtrly'!L$387*OFFSET('Prem Earn'!$A$5,MATCH($B$337,'Prem Earn'!$A$6:$A$12,0),MATCH($A340,'Prem Earn'!$B$5:$J$5,0)),0)</f>
        <v>0</v>
      </c>
      <c r="AG340" s="116">
        <f ca="1">IFERROR('Program Qtrly'!M$387*OFFSET('Prem Earn'!$A$5,MATCH($B$337,'Prem Earn'!$A$6:$A$12,0),MATCH($A340,'Prem Earn'!$B$5:$J$5,0)),0)</f>
        <v>0</v>
      </c>
      <c r="AH340" s="116">
        <f ca="1">IFERROR('Program Qtrly'!N$387*OFFSET('Prem Earn'!$A$5,MATCH($B$337,'Prem Earn'!$A$6:$A$12,0),MATCH($A340,'Prem Earn'!$B$5:$J$5,0)),0)</f>
        <v>0</v>
      </c>
      <c r="AI340" s="116">
        <f ca="1">IFERROR('Program Qtrly'!O$387*OFFSET('Prem Earn'!$A$5,MATCH($B$337,'Prem Earn'!$A$6:$A$12,0),MATCH($A340,'Prem Earn'!$B$5:$J$5,0)),0)</f>
        <v>0</v>
      </c>
      <c r="AJ340" s="116">
        <f ca="1">IFERROR('Program Qtrly'!P$387*OFFSET('Prem Earn'!$A$5,MATCH($B$337,'Prem Earn'!$A$6:$A$12,0),MATCH($A340,'Prem Earn'!$B$5:$J$5,0)),0)</f>
        <v>0</v>
      </c>
      <c r="AK340" s="116">
        <f ca="1">IFERROR('Program Qtrly'!Q$387*OFFSET('Prem Earn'!$A$5,MATCH($B$337,'Prem Earn'!$A$6:$A$12,0),MATCH($A340,'Prem Earn'!$B$5:$J$5,0)),0)</f>
        <v>0</v>
      </c>
      <c r="AL340" s="116">
        <f ca="1">IFERROR('Program Qtrly'!R$387*OFFSET('Prem Earn'!$A$5,MATCH($B$337,'Prem Earn'!$A$6:$A$12,0),MATCH($A340,'Prem Earn'!$B$5:$J$5,0)),0)</f>
        <v>0</v>
      </c>
      <c r="AM340" s="116">
        <f ca="1">IFERROR('Program Qtrly'!S$387*OFFSET('Prem Earn'!$A$5,MATCH($B$337,'Prem Earn'!$A$6:$A$12,0),MATCH($A340,'Prem Earn'!$B$5:$J$5,0)),0)</f>
        <v>0</v>
      </c>
      <c r="AN340" s="116">
        <f ca="1">IFERROR('Program Qtrly'!T$387*OFFSET('Prem Earn'!$A$5,MATCH($B$337,'Prem Earn'!$A$6:$A$12,0),MATCH($A340,'Prem Earn'!$B$5:$J$5,0)),0)</f>
        <v>0</v>
      </c>
      <c r="AO340" s="116">
        <f ca="1">IFERROR('Program Qtrly'!U$387*OFFSET('Prem Earn'!$A$5,MATCH($B$337,'Prem Earn'!$A$6:$A$12,0),MATCH($A340,'Prem Earn'!$B$5:$J$5,0)),0)</f>
        <v>0</v>
      </c>
      <c r="AP340" s="116">
        <f ca="1">IFERROR('Program Qtrly'!V$387*OFFSET('Prem Earn'!$A$5,MATCH($B$337,'Prem Earn'!$A$6:$A$12,0),MATCH($A340,'Prem Earn'!$B$5:$J$5,0)),0)</f>
        <v>0</v>
      </c>
      <c r="AQ340" s="116">
        <f ca="1">IFERROR('Program Qtrly'!W$387*OFFSET('Prem Earn'!$A$5,MATCH($B$337,'Prem Earn'!$A$6:$A$12,0),MATCH($A340,'Prem Earn'!$B$5:$J$5,0)),0)</f>
        <v>0</v>
      </c>
    </row>
    <row r="341" spans="1:43" ht="15" customHeight="1" x14ac:dyDescent="0.45">
      <c r="A341" s="63">
        <f t="shared" si="282"/>
        <v>9</v>
      </c>
      <c r="B341" s="116">
        <f ca="1">IFERROR('Program Qtrly'!D$395*OFFSET('Prem Earn'!$A$5,MATCH($B$337,'Prem Earn'!$A$6:$A$12,0),MATCH($A341,'Prem Earn'!$B$5:$J$5,0)),0)</f>
        <v>0</v>
      </c>
      <c r="C341" s="116">
        <f ca="1">IFERROR('Program Qtrly'!E$395*OFFSET('Prem Earn'!$A$5,MATCH($B$337,'Prem Earn'!$A$6:$A$12,0),MATCH($A341,'Prem Earn'!$B$5:$J$5,0)),0)</f>
        <v>0</v>
      </c>
      <c r="D341" s="116">
        <f ca="1">IFERROR('Program Qtrly'!F$395*OFFSET('Prem Earn'!$A$5,MATCH($B$337,'Prem Earn'!$A$6:$A$12,0),MATCH($A341,'Prem Earn'!$B$5:$J$5,0)),0)</f>
        <v>0</v>
      </c>
      <c r="E341" s="116">
        <f ca="1">IFERROR('Program Qtrly'!G$395*OFFSET('Prem Earn'!$A$5,MATCH($B$337,'Prem Earn'!$A$6:$A$12,0),MATCH($A341,'Prem Earn'!$B$5:$J$5,0)),0)</f>
        <v>0</v>
      </c>
      <c r="F341" s="116">
        <f ca="1">IFERROR('Program Qtrly'!H$395*OFFSET('Prem Earn'!$A$5,MATCH($B$337,'Prem Earn'!$A$6:$A$12,0),MATCH($A341,'Prem Earn'!$B$5:$J$5,0)),0)</f>
        <v>0</v>
      </c>
      <c r="G341" s="116">
        <f ca="1">IFERROR('Program Qtrly'!I$395*OFFSET('Prem Earn'!$A$5,MATCH($B$337,'Prem Earn'!$A$6:$A$12,0),MATCH($A341,'Prem Earn'!$B$5:$J$5,0)),0)</f>
        <v>0</v>
      </c>
      <c r="H341" s="116">
        <f ca="1">IFERROR('Program Qtrly'!J$395*OFFSET('Prem Earn'!$A$5,MATCH($B$337,'Prem Earn'!$A$6:$A$12,0),MATCH($A341,'Prem Earn'!$B$5:$J$5,0)),0)</f>
        <v>0</v>
      </c>
      <c r="I341" s="116">
        <f ca="1">IFERROR('Program Qtrly'!K$395*OFFSET('Prem Earn'!$A$5,MATCH($B$337,'Prem Earn'!$A$6:$A$12,0),MATCH($A341,'Prem Earn'!$B$5:$J$5,0)),0)</f>
        <v>0</v>
      </c>
      <c r="J341" s="116">
        <f ca="1">IFERROR('Program Qtrly'!L$395*OFFSET('Prem Earn'!$A$5,MATCH($B$337,'Prem Earn'!$A$6:$A$12,0),MATCH($A341,'Prem Earn'!$B$5:$J$5,0)),0)</f>
        <v>0</v>
      </c>
      <c r="K341" s="116">
        <f ca="1">IFERROR('Program Qtrly'!M$395*OFFSET('Prem Earn'!$A$5,MATCH($B$337,'Prem Earn'!$A$6:$A$12,0),MATCH($A341,'Prem Earn'!$B$5:$J$5,0)),0)</f>
        <v>0</v>
      </c>
      <c r="L341" s="116">
        <f ca="1">IFERROR('Program Qtrly'!N$395*OFFSET('Prem Earn'!$A$5,MATCH($B$337,'Prem Earn'!$A$6:$A$12,0),MATCH($A341,'Prem Earn'!$B$5:$J$5,0)),0)</f>
        <v>0</v>
      </c>
      <c r="M341" s="116">
        <f ca="1">IFERROR('Program Qtrly'!O$395*OFFSET('Prem Earn'!$A$5,MATCH($B$337,'Prem Earn'!$A$6:$A$12,0),MATCH($A341,'Prem Earn'!$B$5:$J$5,0)),0)</f>
        <v>0</v>
      </c>
      <c r="N341" s="116">
        <f ca="1">IFERROR('Program Qtrly'!P$395*OFFSET('Prem Earn'!$A$5,MATCH($B$337,'Prem Earn'!$A$6:$A$12,0),MATCH($A341,'Prem Earn'!$B$5:$J$5,0)),0)</f>
        <v>0</v>
      </c>
      <c r="O341" s="116">
        <f ca="1">IFERROR('Program Qtrly'!Q$395*OFFSET('Prem Earn'!$A$5,MATCH($B$337,'Prem Earn'!$A$6:$A$12,0),MATCH($A341,'Prem Earn'!$B$5:$J$5,0)),0)</f>
        <v>0</v>
      </c>
      <c r="P341" s="116">
        <f ca="1">IFERROR('Program Qtrly'!R$395*OFFSET('Prem Earn'!$A$5,MATCH($B$337,'Prem Earn'!$A$6:$A$12,0),MATCH($A341,'Prem Earn'!$B$5:$J$5,0)),0)</f>
        <v>0</v>
      </c>
      <c r="Q341" s="116">
        <f ca="1">IFERROR('Program Qtrly'!S$395*OFFSET('Prem Earn'!$A$5,MATCH($B$337,'Prem Earn'!$A$6:$A$12,0),MATCH($A341,'Prem Earn'!$B$5:$J$5,0)),0)</f>
        <v>0</v>
      </c>
      <c r="R341" s="116">
        <f ca="1">IFERROR('Program Qtrly'!T$395*OFFSET('Prem Earn'!$A$5,MATCH($B$337,'Prem Earn'!$A$6:$A$12,0),MATCH($A341,'Prem Earn'!$B$5:$J$5,0)),0)</f>
        <v>0</v>
      </c>
      <c r="S341" s="116">
        <f ca="1">IFERROR('Program Qtrly'!U$395*OFFSET('Prem Earn'!$A$5,MATCH($B$337,'Prem Earn'!$A$6:$A$12,0),MATCH($A341,'Prem Earn'!$B$5:$J$5,0)),0)</f>
        <v>0</v>
      </c>
      <c r="T341" s="116">
        <f ca="1">IFERROR('Program Qtrly'!V$395*OFFSET('Prem Earn'!$A$5,MATCH($B$337,'Prem Earn'!$A$6:$A$12,0),MATCH($A341,'Prem Earn'!$B$5:$J$5,0)),0)</f>
        <v>0</v>
      </c>
      <c r="U341" s="116">
        <f ca="1">IFERROR('Program Qtrly'!W$395*OFFSET('Prem Earn'!$A$5,MATCH($B$337,'Prem Earn'!$A$6:$A$12,0),MATCH($A341,'Prem Earn'!$B$5:$J$5,0)),0)</f>
        <v>0</v>
      </c>
      <c r="W341" s="63">
        <f t="shared" si="283"/>
        <v>9</v>
      </c>
      <c r="X341" s="116">
        <f ca="1">IFERROR('Program Qtrly'!D$387*OFFSET('Prem Earn'!$A$5,MATCH($B$337,'Prem Earn'!$A$6:$A$12,0),MATCH($A341,'Prem Earn'!$B$5:$J$5,0)),0)</f>
        <v>0</v>
      </c>
      <c r="Y341" s="116">
        <f ca="1">IFERROR('Program Qtrly'!E$387*OFFSET('Prem Earn'!$A$5,MATCH($B$337,'Prem Earn'!$A$6:$A$12,0),MATCH($A341,'Prem Earn'!$B$5:$J$5,0)),0)</f>
        <v>0</v>
      </c>
      <c r="Z341" s="116">
        <f ca="1">IFERROR('Program Qtrly'!F$387*OFFSET('Prem Earn'!$A$5,MATCH($B$337,'Prem Earn'!$A$6:$A$12,0),MATCH($A341,'Prem Earn'!$B$5:$J$5,0)),0)</f>
        <v>0</v>
      </c>
      <c r="AA341" s="116">
        <f ca="1">IFERROR('Program Qtrly'!G$387*OFFSET('Prem Earn'!$A$5,MATCH($B$337,'Prem Earn'!$A$6:$A$12,0),MATCH($A341,'Prem Earn'!$B$5:$J$5,0)),0)</f>
        <v>0</v>
      </c>
      <c r="AB341" s="116">
        <f ca="1">IFERROR('Program Qtrly'!H$387*OFFSET('Prem Earn'!$A$5,MATCH($B$337,'Prem Earn'!$A$6:$A$12,0),MATCH($A341,'Prem Earn'!$B$5:$J$5,0)),0)</f>
        <v>0</v>
      </c>
      <c r="AC341" s="116">
        <f ca="1">IFERROR('Program Qtrly'!I$387*OFFSET('Prem Earn'!$A$5,MATCH($B$337,'Prem Earn'!$A$6:$A$12,0),MATCH($A341,'Prem Earn'!$B$5:$J$5,0)),0)</f>
        <v>0</v>
      </c>
      <c r="AD341" s="116">
        <f ca="1">IFERROR('Program Qtrly'!J$387*OFFSET('Prem Earn'!$A$5,MATCH($B$337,'Prem Earn'!$A$6:$A$12,0),MATCH($A341,'Prem Earn'!$B$5:$J$5,0)),0)</f>
        <v>0</v>
      </c>
      <c r="AE341" s="116">
        <f ca="1">IFERROR('Program Qtrly'!K$387*OFFSET('Prem Earn'!$A$5,MATCH($B$337,'Prem Earn'!$A$6:$A$12,0),MATCH($A341,'Prem Earn'!$B$5:$J$5,0)),0)</f>
        <v>0</v>
      </c>
      <c r="AF341" s="116">
        <f ca="1">IFERROR('Program Qtrly'!L$387*OFFSET('Prem Earn'!$A$5,MATCH($B$337,'Prem Earn'!$A$6:$A$12,0),MATCH($A341,'Prem Earn'!$B$5:$J$5,0)),0)</f>
        <v>0</v>
      </c>
      <c r="AG341" s="116">
        <f ca="1">IFERROR('Program Qtrly'!M$387*OFFSET('Prem Earn'!$A$5,MATCH($B$337,'Prem Earn'!$A$6:$A$12,0),MATCH($A341,'Prem Earn'!$B$5:$J$5,0)),0)</f>
        <v>0</v>
      </c>
      <c r="AH341" s="116">
        <f ca="1">IFERROR('Program Qtrly'!N$387*OFFSET('Prem Earn'!$A$5,MATCH($B$337,'Prem Earn'!$A$6:$A$12,0),MATCH($A341,'Prem Earn'!$B$5:$J$5,0)),0)</f>
        <v>0</v>
      </c>
      <c r="AI341" s="116">
        <f ca="1">IFERROR('Program Qtrly'!O$387*OFFSET('Prem Earn'!$A$5,MATCH($B$337,'Prem Earn'!$A$6:$A$12,0),MATCH($A341,'Prem Earn'!$B$5:$J$5,0)),0)</f>
        <v>0</v>
      </c>
      <c r="AJ341" s="116">
        <f ca="1">IFERROR('Program Qtrly'!P$387*OFFSET('Prem Earn'!$A$5,MATCH($B$337,'Prem Earn'!$A$6:$A$12,0),MATCH($A341,'Prem Earn'!$B$5:$J$5,0)),0)</f>
        <v>0</v>
      </c>
      <c r="AK341" s="116">
        <f ca="1">IFERROR('Program Qtrly'!Q$387*OFFSET('Prem Earn'!$A$5,MATCH($B$337,'Prem Earn'!$A$6:$A$12,0),MATCH($A341,'Prem Earn'!$B$5:$J$5,0)),0)</f>
        <v>0</v>
      </c>
      <c r="AL341" s="116">
        <f ca="1">IFERROR('Program Qtrly'!R$387*OFFSET('Prem Earn'!$A$5,MATCH($B$337,'Prem Earn'!$A$6:$A$12,0),MATCH($A341,'Prem Earn'!$B$5:$J$5,0)),0)</f>
        <v>0</v>
      </c>
      <c r="AM341" s="116">
        <f ca="1">IFERROR('Program Qtrly'!S$387*OFFSET('Prem Earn'!$A$5,MATCH($B$337,'Prem Earn'!$A$6:$A$12,0),MATCH($A341,'Prem Earn'!$B$5:$J$5,0)),0)</f>
        <v>0</v>
      </c>
      <c r="AN341" s="116">
        <f ca="1">IFERROR('Program Qtrly'!T$387*OFFSET('Prem Earn'!$A$5,MATCH($B$337,'Prem Earn'!$A$6:$A$12,0),MATCH($A341,'Prem Earn'!$B$5:$J$5,0)),0)</f>
        <v>0</v>
      </c>
      <c r="AO341" s="116">
        <f ca="1">IFERROR('Program Qtrly'!U$387*OFFSET('Prem Earn'!$A$5,MATCH($B$337,'Prem Earn'!$A$6:$A$12,0),MATCH($A341,'Prem Earn'!$B$5:$J$5,0)),0)</f>
        <v>0</v>
      </c>
      <c r="AP341" s="116">
        <f ca="1">IFERROR('Program Qtrly'!V$387*OFFSET('Prem Earn'!$A$5,MATCH($B$337,'Prem Earn'!$A$6:$A$12,0),MATCH($A341,'Prem Earn'!$B$5:$J$5,0)),0)</f>
        <v>0</v>
      </c>
      <c r="AQ341" s="116">
        <f ca="1">IFERROR('Program Qtrly'!W$387*OFFSET('Prem Earn'!$A$5,MATCH($B$337,'Prem Earn'!$A$6:$A$12,0),MATCH($A341,'Prem Earn'!$B$5:$J$5,0)),0)</f>
        <v>0</v>
      </c>
    </row>
    <row r="342" spans="1:43" ht="15" customHeight="1" x14ac:dyDescent="0.45">
      <c r="A342" s="63">
        <f t="shared" si="282"/>
        <v>12</v>
      </c>
      <c r="B342" s="116">
        <f ca="1">IFERROR('Program Qtrly'!D$395*OFFSET('Prem Earn'!$A$5,MATCH($B$337,'Prem Earn'!$A$6:$A$12,0),MATCH($A342,'Prem Earn'!$B$5:$J$5,0)),0)</f>
        <v>0</v>
      </c>
      <c r="C342" s="116">
        <f ca="1">IFERROR('Program Qtrly'!E$395*OFFSET('Prem Earn'!$A$5,MATCH($B$337,'Prem Earn'!$A$6:$A$12,0),MATCH($A342,'Prem Earn'!$B$5:$J$5,0)),0)</f>
        <v>0</v>
      </c>
      <c r="D342" s="116">
        <f ca="1">IFERROR('Program Qtrly'!F$395*OFFSET('Prem Earn'!$A$5,MATCH($B$337,'Prem Earn'!$A$6:$A$12,0),MATCH($A342,'Prem Earn'!$B$5:$J$5,0)),0)</f>
        <v>0</v>
      </c>
      <c r="E342" s="116">
        <f ca="1">IFERROR('Program Qtrly'!G$395*OFFSET('Prem Earn'!$A$5,MATCH($B$337,'Prem Earn'!$A$6:$A$12,0),MATCH($A342,'Prem Earn'!$B$5:$J$5,0)),0)</f>
        <v>0</v>
      </c>
      <c r="F342" s="116">
        <f ca="1">IFERROR('Program Qtrly'!H$395*OFFSET('Prem Earn'!$A$5,MATCH($B$337,'Prem Earn'!$A$6:$A$12,0),MATCH($A342,'Prem Earn'!$B$5:$J$5,0)),0)</f>
        <v>0</v>
      </c>
      <c r="G342" s="116">
        <f ca="1">IFERROR('Program Qtrly'!I$395*OFFSET('Prem Earn'!$A$5,MATCH($B$337,'Prem Earn'!$A$6:$A$12,0),MATCH($A342,'Prem Earn'!$B$5:$J$5,0)),0)</f>
        <v>0</v>
      </c>
      <c r="H342" s="116">
        <f ca="1">IFERROR('Program Qtrly'!J$395*OFFSET('Prem Earn'!$A$5,MATCH($B$337,'Prem Earn'!$A$6:$A$12,0),MATCH($A342,'Prem Earn'!$B$5:$J$5,0)),0)</f>
        <v>0</v>
      </c>
      <c r="I342" s="116">
        <f ca="1">IFERROR('Program Qtrly'!K$395*OFFSET('Prem Earn'!$A$5,MATCH($B$337,'Prem Earn'!$A$6:$A$12,0),MATCH($A342,'Prem Earn'!$B$5:$J$5,0)),0)</f>
        <v>0</v>
      </c>
      <c r="J342" s="116">
        <f ca="1">IFERROR('Program Qtrly'!L$395*OFFSET('Prem Earn'!$A$5,MATCH($B$337,'Prem Earn'!$A$6:$A$12,0),MATCH($A342,'Prem Earn'!$B$5:$J$5,0)),0)</f>
        <v>0</v>
      </c>
      <c r="K342" s="116">
        <f ca="1">IFERROR('Program Qtrly'!M$395*OFFSET('Prem Earn'!$A$5,MATCH($B$337,'Prem Earn'!$A$6:$A$12,0),MATCH($A342,'Prem Earn'!$B$5:$J$5,0)),0)</f>
        <v>0</v>
      </c>
      <c r="L342" s="116">
        <f ca="1">IFERROR('Program Qtrly'!N$395*OFFSET('Prem Earn'!$A$5,MATCH($B$337,'Prem Earn'!$A$6:$A$12,0),MATCH($A342,'Prem Earn'!$B$5:$J$5,0)),0)</f>
        <v>0</v>
      </c>
      <c r="M342" s="116">
        <f ca="1">IFERROR('Program Qtrly'!O$395*OFFSET('Prem Earn'!$A$5,MATCH($B$337,'Prem Earn'!$A$6:$A$12,0),MATCH($A342,'Prem Earn'!$B$5:$J$5,0)),0)</f>
        <v>0</v>
      </c>
      <c r="N342" s="116">
        <f ca="1">IFERROR('Program Qtrly'!P$395*OFFSET('Prem Earn'!$A$5,MATCH($B$337,'Prem Earn'!$A$6:$A$12,0),MATCH($A342,'Prem Earn'!$B$5:$J$5,0)),0)</f>
        <v>0</v>
      </c>
      <c r="O342" s="116">
        <f ca="1">IFERROR('Program Qtrly'!Q$395*OFFSET('Prem Earn'!$A$5,MATCH($B$337,'Prem Earn'!$A$6:$A$12,0),MATCH($A342,'Prem Earn'!$B$5:$J$5,0)),0)</f>
        <v>0</v>
      </c>
      <c r="P342" s="116">
        <f ca="1">IFERROR('Program Qtrly'!R$395*OFFSET('Prem Earn'!$A$5,MATCH($B$337,'Prem Earn'!$A$6:$A$12,0),MATCH($A342,'Prem Earn'!$B$5:$J$5,0)),0)</f>
        <v>0</v>
      </c>
      <c r="Q342" s="116">
        <f ca="1">IFERROR('Program Qtrly'!S$395*OFFSET('Prem Earn'!$A$5,MATCH($B$337,'Prem Earn'!$A$6:$A$12,0),MATCH($A342,'Prem Earn'!$B$5:$J$5,0)),0)</f>
        <v>0</v>
      </c>
      <c r="R342" s="116">
        <f ca="1">IFERROR('Program Qtrly'!T$395*OFFSET('Prem Earn'!$A$5,MATCH($B$337,'Prem Earn'!$A$6:$A$12,0),MATCH($A342,'Prem Earn'!$B$5:$J$5,0)),0)</f>
        <v>0</v>
      </c>
      <c r="S342" s="116">
        <f ca="1">IFERROR('Program Qtrly'!U$395*OFFSET('Prem Earn'!$A$5,MATCH($B$337,'Prem Earn'!$A$6:$A$12,0),MATCH($A342,'Prem Earn'!$B$5:$J$5,0)),0)</f>
        <v>0</v>
      </c>
      <c r="T342" s="116">
        <f ca="1">IFERROR('Program Qtrly'!V$395*OFFSET('Prem Earn'!$A$5,MATCH($B$337,'Prem Earn'!$A$6:$A$12,0),MATCH($A342,'Prem Earn'!$B$5:$J$5,0)),0)</f>
        <v>0</v>
      </c>
      <c r="U342" s="116">
        <f ca="1">IFERROR('Program Qtrly'!W$395*OFFSET('Prem Earn'!$A$5,MATCH($B$337,'Prem Earn'!$A$6:$A$12,0),MATCH($A342,'Prem Earn'!$B$5:$J$5,0)),0)</f>
        <v>0</v>
      </c>
      <c r="W342" s="63">
        <f t="shared" si="283"/>
        <v>12</v>
      </c>
      <c r="X342" s="116">
        <f ca="1">IFERROR('Program Qtrly'!D$387*OFFSET('Prem Earn'!$A$5,MATCH($B$337,'Prem Earn'!$A$6:$A$12,0),MATCH($A342,'Prem Earn'!$B$5:$J$5,0)),0)</f>
        <v>0</v>
      </c>
      <c r="Y342" s="116">
        <f ca="1">IFERROR('Program Qtrly'!E$387*OFFSET('Prem Earn'!$A$5,MATCH($B$337,'Prem Earn'!$A$6:$A$12,0),MATCH($A342,'Prem Earn'!$B$5:$J$5,0)),0)</f>
        <v>0</v>
      </c>
      <c r="Z342" s="116">
        <f ca="1">IFERROR('Program Qtrly'!F$387*OFFSET('Prem Earn'!$A$5,MATCH($B$337,'Prem Earn'!$A$6:$A$12,0),MATCH($A342,'Prem Earn'!$B$5:$J$5,0)),0)</f>
        <v>0</v>
      </c>
      <c r="AA342" s="116">
        <f ca="1">IFERROR('Program Qtrly'!G$387*OFFSET('Prem Earn'!$A$5,MATCH($B$337,'Prem Earn'!$A$6:$A$12,0),MATCH($A342,'Prem Earn'!$B$5:$J$5,0)),0)</f>
        <v>0</v>
      </c>
      <c r="AB342" s="116">
        <f ca="1">IFERROR('Program Qtrly'!H$387*OFFSET('Prem Earn'!$A$5,MATCH($B$337,'Prem Earn'!$A$6:$A$12,0),MATCH($A342,'Prem Earn'!$B$5:$J$5,0)),0)</f>
        <v>0</v>
      </c>
      <c r="AC342" s="116">
        <f ca="1">IFERROR('Program Qtrly'!I$387*OFFSET('Prem Earn'!$A$5,MATCH($B$337,'Prem Earn'!$A$6:$A$12,0),MATCH($A342,'Prem Earn'!$B$5:$J$5,0)),0)</f>
        <v>0</v>
      </c>
      <c r="AD342" s="116">
        <f ca="1">IFERROR('Program Qtrly'!J$387*OFFSET('Prem Earn'!$A$5,MATCH($B$337,'Prem Earn'!$A$6:$A$12,0),MATCH($A342,'Prem Earn'!$B$5:$J$5,0)),0)</f>
        <v>0</v>
      </c>
      <c r="AE342" s="116">
        <f ca="1">IFERROR('Program Qtrly'!K$387*OFFSET('Prem Earn'!$A$5,MATCH($B$337,'Prem Earn'!$A$6:$A$12,0),MATCH($A342,'Prem Earn'!$B$5:$J$5,0)),0)</f>
        <v>0</v>
      </c>
      <c r="AF342" s="116">
        <f ca="1">IFERROR('Program Qtrly'!L$387*OFFSET('Prem Earn'!$A$5,MATCH($B$337,'Prem Earn'!$A$6:$A$12,0),MATCH($A342,'Prem Earn'!$B$5:$J$5,0)),0)</f>
        <v>0</v>
      </c>
      <c r="AG342" s="116">
        <f ca="1">IFERROR('Program Qtrly'!M$387*OFFSET('Prem Earn'!$A$5,MATCH($B$337,'Prem Earn'!$A$6:$A$12,0),MATCH($A342,'Prem Earn'!$B$5:$J$5,0)),0)</f>
        <v>0</v>
      </c>
      <c r="AH342" s="116">
        <f ca="1">IFERROR('Program Qtrly'!N$387*OFFSET('Prem Earn'!$A$5,MATCH($B$337,'Prem Earn'!$A$6:$A$12,0),MATCH($A342,'Prem Earn'!$B$5:$J$5,0)),0)</f>
        <v>0</v>
      </c>
      <c r="AI342" s="116">
        <f ca="1">IFERROR('Program Qtrly'!O$387*OFFSET('Prem Earn'!$A$5,MATCH($B$337,'Prem Earn'!$A$6:$A$12,0),MATCH($A342,'Prem Earn'!$B$5:$J$5,0)),0)</f>
        <v>0</v>
      </c>
      <c r="AJ342" s="116">
        <f ca="1">IFERROR('Program Qtrly'!P$387*OFFSET('Prem Earn'!$A$5,MATCH($B$337,'Prem Earn'!$A$6:$A$12,0),MATCH($A342,'Prem Earn'!$B$5:$J$5,0)),0)</f>
        <v>0</v>
      </c>
      <c r="AK342" s="116">
        <f ca="1">IFERROR('Program Qtrly'!Q$387*OFFSET('Prem Earn'!$A$5,MATCH($B$337,'Prem Earn'!$A$6:$A$12,0),MATCH($A342,'Prem Earn'!$B$5:$J$5,0)),0)</f>
        <v>0</v>
      </c>
      <c r="AL342" s="116">
        <f ca="1">IFERROR('Program Qtrly'!R$387*OFFSET('Prem Earn'!$A$5,MATCH($B$337,'Prem Earn'!$A$6:$A$12,0),MATCH($A342,'Prem Earn'!$B$5:$J$5,0)),0)</f>
        <v>0</v>
      </c>
      <c r="AM342" s="116">
        <f ca="1">IFERROR('Program Qtrly'!S$387*OFFSET('Prem Earn'!$A$5,MATCH($B$337,'Prem Earn'!$A$6:$A$12,0),MATCH($A342,'Prem Earn'!$B$5:$J$5,0)),0)</f>
        <v>0</v>
      </c>
      <c r="AN342" s="116">
        <f ca="1">IFERROR('Program Qtrly'!T$387*OFFSET('Prem Earn'!$A$5,MATCH($B$337,'Prem Earn'!$A$6:$A$12,0),MATCH($A342,'Prem Earn'!$B$5:$J$5,0)),0)</f>
        <v>0</v>
      </c>
      <c r="AO342" s="116">
        <f ca="1">IFERROR('Program Qtrly'!U$387*OFFSET('Prem Earn'!$A$5,MATCH($B$337,'Prem Earn'!$A$6:$A$12,0),MATCH($A342,'Prem Earn'!$B$5:$J$5,0)),0)</f>
        <v>0</v>
      </c>
      <c r="AP342" s="116">
        <f ca="1">IFERROR('Program Qtrly'!V$387*OFFSET('Prem Earn'!$A$5,MATCH($B$337,'Prem Earn'!$A$6:$A$12,0),MATCH($A342,'Prem Earn'!$B$5:$J$5,0)),0)</f>
        <v>0</v>
      </c>
      <c r="AQ342" s="116">
        <f ca="1">IFERROR('Program Qtrly'!W$387*OFFSET('Prem Earn'!$A$5,MATCH($B$337,'Prem Earn'!$A$6:$A$12,0),MATCH($A342,'Prem Earn'!$B$5:$J$5,0)),0)</f>
        <v>0</v>
      </c>
    </row>
    <row r="343" spans="1:43" ht="15" customHeight="1" x14ac:dyDescent="0.45">
      <c r="A343" s="63">
        <f t="shared" si="282"/>
        <v>15</v>
      </c>
      <c r="B343" s="116">
        <f ca="1">IFERROR('Program Qtrly'!D$395*OFFSET('Prem Earn'!$A$5,MATCH($B$337,'Prem Earn'!$A$6:$A$12,0),MATCH($A343,'Prem Earn'!$B$5:$J$5,0)),0)</f>
        <v>0</v>
      </c>
      <c r="C343" s="116">
        <f ca="1">IFERROR('Program Qtrly'!E$395*OFFSET('Prem Earn'!$A$5,MATCH($B$337,'Prem Earn'!$A$6:$A$12,0),MATCH($A343,'Prem Earn'!$B$5:$J$5,0)),0)</f>
        <v>0</v>
      </c>
      <c r="D343" s="116">
        <f ca="1">IFERROR('Program Qtrly'!F$395*OFFSET('Prem Earn'!$A$5,MATCH($B$337,'Prem Earn'!$A$6:$A$12,0),MATCH($A343,'Prem Earn'!$B$5:$J$5,0)),0)</f>
        <v>0</v>
      </c>
      <c r="E343" s="116">
        <f ca="1">IFERROR('Program Qtrly'!G$395*OFFSET('Prem Earn'!$A$5,MATCH($B$337,'Prem Earn'!$A$6:$A$12,0),MATCH($A343,'Prem Earn'!$B$5:$J$5,0)),0)</f>
        <v>0</v>
      </c>
      <c r="F343" s="116">
        <f ca="1">IFERROR('Program Qtrly'!H$395*OFFSET('Prem Earn'!$A$5,MATCH($B$337,'Prem Earn'!$A$6:$A$12,0),MATCH($A343,'Prem Earn'!$B$5:$J$5,0)),0)</f>
        <v>0</v>
      </c>
      <c r="G343" s="116">
        <f ca="1">IFERROR('Program Qtrly'!I$395*OFFSET('Prem Earn'!$A$5,MATCH($B$337,'Prem Earn'!$A$6:$A$12,0),MATCH($A343,'Prem Earn'!$B$5:$J$5,0)),0)</f>
        <v>0</v>
      </c>
      <c r="H343" s="116">
        <f ca="1">IFERROR('Program Qtrly'!J$395*OFFSET('Prem Earn'!$A$5,MATCH($B$337,'Prem Earn'!$A$6:$A$12,0),MATCH($A343,'Prem Earn'!$B$5:$J$5,0)),0)</f>
        <v>0</v>
      </c>
      <c r="I343" s="116">
        <f ca="1">IFERROR('Program Qtrly'!K$395*OFFSET('Prem Earn'!$A$5,MATCH($B$337,'Prem Earn'!$A$6:$A$12,0),MATCH($A343,'Prem Earn'!$B$5:$J$5,0)),0)</f>
        <v>0</v>
      </c>
      <c r="J343" s="116">
        <f ca="1">IFERROR('Program Qtrly'!L$395*OFFSET('Prem Earn'!$A$5,MATCH($B$337,'Prem Earn'!$A$6:$A$12,0),MATCH($A343,'Prem Earn'!$B$5:$J$5,0)),0)</f>
        <v>0</v>
      </c>
      <c r="K343" s="116">
        <f ca="1">IFERROR('Program Qtrly'!M$395*OFFSET('Prem Earn'!$A$5,MATCH($B$337,'Prem Earn'!$A$6:$A$12,0),MATCH($A343,'Prem Earn'!$B$5:$J$5,0)),0)</f>
        <v>0</v>
      </c>
      <c r="L343" s="116">
        <f ca="1">IFERROR('Program Qtrly'!N$395*OFFSET('Prem Earn'!$A$5,MATCH($B$337,'Prem Earn'!$A$6:$A$12,0),MATCH($A343,'Prem Earn'!$B$5:$J$5,0)),0)</f>
        <v>0</v>
      </c>
      <c r="M343" s="116">
        <f ca="1">IFERROR('Program Qtrly'!O$395*OFFSET('Prem Earn'!$A$5,MATCH($B$337,'Prem Earn'!$A$6:$A$12,0),MATCH($A343,'Prem Earn'!$B$5:$J$5,0)),0)</f>
        <v>0</v>
      </c>
      <c r="N343" s="116">
        <f ca="1">IFERROR('Program Qtrly'!P$395*OFFSET('Prem Earn'!$A$5,MATCH($B$337,'Prem Earn'!$A$6:$A$12,0),MATCH($A343,'Prem Earn'!$B$5:$J$5,0)),0)</f>
        <v>0</v>
      </c>
      <c r="O343" s="116">
        <f ca="1">IFERROR('Program Qtrly'!Q$395*OFFSET('Prem Earn'!$A$5,MATCH($B$337,'Prem Earn'!$A$6:$A$12,0),MATCH($A343,'Prem Earn'!$B$5:$J$5,0)),0)</f>
        <v>0</v>
      </c>
      <c r="P343" s="116">
        <f ca="1">IFERROR('Program Qtrly'!R$395*OFFSET('Prem Earn'!$A$5,MATCH($B$337,'Prem Earn'!$A$6:$A$12,0),MATCH($A343,'Prem Earn'!$B$5:$J$5,0)),0)</f>
        <v>0</v>
      </c>
      <c r="Q343" s="116">
        <f ca="1">IFERROR('Program Qtrly'!S$395*OFFSET('Prem Earn'!$A$5,MATCH($B$337,'Prem Earn'!$A$6:$A$12,0),MATCH($A343,'Prem Earn'!$B$5:$J$5,0)),0)</f>
        <v>0</v>
      </c>
      <c r="R343" s="116">
        <f ca="1">IFERROR('Program Qtrly'!T$395*OFFSET('Prem Earn'!$A$5,MATCH($B$337,'Prem Earn'!$A$6:$A$12,0),MATCH($A343,'Prem Earn'!$B$5:$J$5,0)),0)</f>
        <v>0</v>
      </c>
      <c r="S343" s="116">
        <f ca="1">IFERROR('Program Qtrly'!U$395*OFFSET('Prem Earn'!$A$5,MATCH($B$337,'Prem Earn'!$A$6:$A$12,0),MATCH($A343,'Prem Earn'!$B$5:$J$5,0)),0)</f>
        <v>0</v>
      </c>
      <c r="T343" s="116">
        <f ca="1">IFERROR('Program Qtrly'!V$395*OFFSET('Prem Earn'!$A$5,MATCH($B$337,'Prem Earn'!$A$6:$A$12,0),MATCH($A343,'Prem Earn'!$B$5:$J$5,0)),0)</f>
        <v>0</v>
      </c>
      <c r="U343" s="116">
        <f ca="1">IFERROR('Program Qtrly'!W$395*OFFSET('Prem Earn'!$A$5,MATCH($B$337,'Prem Earn'!$A$6:$A$12,0),MATCH($A343,'Prem Earn'!$B$5:$J$5,0)),0)</f>
        <v>0</v>
      </c>
      <c r="W343" s="63">
        <f t="shared" si="283"/>
        <v>15</v>
      </c>
      <c r="X343" s="116">
        <f ca="1">IFERROR('Program Qtrly'!D$387*OFFSET('Prem Earn'!$A$5,MATCH($B$337,'Prem Earn'!$A$6:$A$12,0),MATCH($A343,'Prem Earn'!$B$5:$J$5,0)),0)</f>
        <v>0</v>
      </c>
      <c r="Y343" s="116">
        <f ca="1">IFERROR('Program Qtrly'!E$387*OFFSET('Prem Earn'!$A$5,MATCH($B$337,'Prem Earn'!$A$6:$A$12,0),MATCH($A343,'Prem Earn'!$B$5:$J$5,0)),0)</f>
        <v>0</v>
      </c>
      <c r="Z343" s="116">
        <f ca="1">IFERROR('Program Qtrly'!F$387*OFFSET('Prem Earn'!$A$5,MATCH($B$337,'Prem Earn'!$A$6:$A$12,0),MATCH($A343,'Prem Earn'!$B$5:$J$5,0)),0)</f>
        <v>0</v>
      </c>
      <c r="AA343" s="116">
        <f ca="1">IFERROR('Program Qtrly'!G$387*OFFSET('Prem Earn'!$A$5,MATCH($B$337,'Prem Earn'!$A$6:$A$12,0),MATCH($A343,'Prem Earn'!$B$5:$J$5,0)),0)</f>
        <v>0</v>
      </c>
      <c r="AB343" s="116">
        <f ca="1">IFERROR('Program Qtrly'!H$387*OFFSET('Prem Earn'!$A$5,MATCH($B$337,'Prem Earn'!$A$6:$A$12,0),MATCH($A343,'Prem Earn'!$B$5:$J$5,0)),0)</f>
        <v>0</v>
      </c>
      <c r="AC343" s="116">
        <f ca="1">IFERROR('Program Qtrly'!I$387*OFFSET('Prem Earn'!$A$5,MATCH($B$337,'Prem Earn'!$A$6:$A$12,0),MATCH($A343,'Prem Earn'!$B$5:$J$5,0)),0)</f>
        <v>0</v>
      </c>
      <c r="AD343" s="116">
        <f ca="1">IFERROR('Program Qtrly'!J$387*OFFSET('Prem Earn'!$A$5,MATCH($B$337,'Prem Earn'!$A$6:$A$12,0),MATCH($A343,'Prem Earn'!$B$5:$J$5,0)),0)</f>
        <v>0</v>
      </c>
      <c r="AE343" s="116">
        <f ca="1">IFERROR('Program Qtrly'!K$387*OFFSET('Prem Earn'!$A$5,MATCH($B$337,'Prem Earn'!$A$6:$A$12,0),MATCH($A343,'Prem Earn'!$B$5:$J$5,0)),0)</f>
        <v>0</v>
      </c>
      <c r="AF343" s="116">
        <f ca="1">IFERROR('Program Qtrly'!L$387*OFFSET('Prem Earn'!$A$5,MATCH($B$337,'Prem Earn'!$A$6:$A$12,0),MATCH($A343,'Prem Earn'!$B$5:$J$5,0)),0)</f>
        <v>0</v>
      </c>
      <c r="AG343" s="116">
        <f ca="1">IFERROR('Program Qtrly'!M$387*OFFSET('Prem Earn'!$A$5,MATCH($B$337,'Prem Earn'!$A$6:$A$12,0),MATCH($A343,'Prem Earn'!$B$5:$J$5,0)),0)</f>
        <v>0</v>
      </c>
      <c r="AH343" s="116">
        <f ca="1">IFERROR('Program Qtrly'!N$387*OFFSET('Prem Earn'!$A$5,MATCH($B$337,'Prem Earn'!$A$6:$A$12,0),MATCH($A343,'Prem Earn'!$B$5:$J$5,0)),0)</f>
        <v>0</v>
      </c>
      <c r="AI343" s="116">
        <f ca="1">IFERROR('Program Qtrly'!O$387*OFFSET('Prem Earn'!$A$5,MATCH($B$337,'Prem Earn'!$A$6:$A$12,0),MATCH($A343,'Prem Earn'!$B$5:$J$5,0)),0)</f>
        <v>0</v>
      </c>
      <c r="AJ343" s="116">
        <f ca="1">IFERROR('Program Qtrly'!P$387*OFFSET('Prem Earn'!$A$5,MATCH($B$337,'Prem Earn'!$A$6:$A$12,0),MATCH($A343,'Prem Earn'!$B$5:$J$5,0)),0)</f>
        <v>0</v>
      </c>
      <c r="AK343" s="116">
        <f ca="1">IFERROR('Program Qtrly'!Q$387*OFFSET('Prem Earn'!$A$5,MATCH($B$337,'Prem Earn'!$A$6:$A$12,0),MATCH($A343,'Prem Earn'!$B$5:$J$5,0)),0)</f>
        <v>0</v>
      </c>
      <c r="AL343" s="116">
        <f ca="1">IFERROR('Program Qtrly'!R$387*OFFSET('Prem Earn'!$A$5,MATCH($B$337,'Prem Earn'!$A$6:$A$12,0),MATCH($A343,'Prem Earn'!$B$5:$J$5,0)),0)</f>
        <v>0</v>
      </c>
      <c r="AM343" s="116">
        <f ca="1">IFERROR('Program Qtrly'!S$387*OFFSET('Prem Earn'!$A$5,MATCH($B$337,'Prem Earn'!$A$6:$A$12,0),MATCH($A343,'Prem Earn'!$B$5:$J$5,0)),0)</f>
        <v>0</v>
      </c>
      <c r="AN343" s="116">
        <f ca="1">IFERROR('Program Qtrly'!T$387*OFFSET('Prem Earn'!$A$5,MATCH($B$337,'Prem Earn'!$A$6:$A$12,0),MATCH($A343,'Prem Earn'!$B$5:$J$5,0)),0)</f>
        <v>0</v>
      </c>
      <c r="AO343" s="116">
        <f ca="1">IFERROR('Program Qtrly'!U$387*OFFSET('Prem Earn'!$A$5,MATCH($B$337,'Prem Earn'!$A$6:$A$12,0),MATCH($A343,'Prem Earn'!$B$5:$J$5,0)),0)</f>
        <v>0</v>
      </c>
      <c r="AP343" s="116">
        <f ca="1">IFERROR('Program Qtrly'!V$387*OFFSET('Prem Earn'!$A$5,MATCH($B$337,'Prem Earn'!$A$6:$A$12,0),MATCH($A343,'Prem Earn'!$B$5:$J$5,0)),0)</f>
        <v>0</v>
      </c>
      <c r="AQ343" s="116">
        <f ca="1">IFERROR('Program Qtrly'!W$387*OFFSET('Prem Earn'!$A$5,MATCH($B$337,'Prem Earn'!$A$6:$A$12,0),MATCH($A343,'Prem Earn'!$B$5:$J$5,0)),0)</f>
        <v>0</v>
      </c>
    </row>
    <row r="344" spans="1:43" ht="15" customHeight="1" x14ac:dyDescent="0.45">
      <c r="A344" s="63">
        <f t="shared" si="282"/>
        <v>18</v>
      </c>
      <c r="B344" s="116">
        <f ca="1">IFERROR('Program Qtrly'!D$395*OFFSET('Prem Earn'!$A$5,MATCH($B$337,'Prem Earn'!$A$6:$A$12,0),MATCH($A344,'Prem Earn'!$B$5:$J$5,0)),0)</f>
        <v>0</v>
      </c>
      <c r="C344" s="116">
        <f ca="1">IFERROR('Program Qtrly'!E$395*OFFSET('Prem Earn'!$A$5,MATCH($B$337,'Prem Earn'!$A$6:$A$12,0),MATCH($A344,'Prem Earn'!$B$5:$J$5,0)),0)</f>
        <v>0</v>
      </c>
      <c r="D344" s="116">
        <f ca="1">IFERROR('Program Qtrly'!F$395*OFFSET('Prem Earn'!$A$5,MATCH($B$337,'Prem Earn'!$A$6:$A$12,0),MATCH($A344,'Prem Earn'!$B$5:$J$5,0)),0)</f>
        <v>0</v>
      </c>
      <c r="E344" s="116">
        <f ca="1">IFERROR('Program Qtrly'!G$395*OFFSET('Prem Earn'!$A$5,MATCH($B$337,'Prem Earn'!$A$6:$A$12,0),MATCH($A344,'Prem Earn'!$B$5:$J$5,0)),0)</f>
        <v>0</v>
      </c>
      <c r="F344" s="116">
        <f ca="1">IFERROR('Program Qtrly'!H$395*OFFSET('Prem Earn'!$A$5,MATCH($B$337,'Prem Earn'!$A$6:$A$12,0),MATCH($A344,'Prem Earn'!$B$5:$J$5,0)),0)</f>
        <v>0</v>
      </c>
      <c r="G344" s="116">
        <f ca="1">IFERROR('Program Qtrly'!I$395*OFFSET('Prem Earn'!$A$5,MATCH($B$337,'Prem Earn'!$A$6:$A$12,0),MATCH($A344,'Prem Earn'!$B$5:$J$5,0)),0)</f>
        <v>0</v>
      </c>
      <c r="H344" s="116">
        <f ca="1">IFERROR('Program Qtrly'!J$395*OFFSET('Prem Earn'!$A$5,MATCH($B$337,'Prem Earn'!$A$6:$A$12,0),MATCH($A344,'Prem Earn'!$B$5:$J$5,0)),0)</f>
        <v>0</v>
      </c>
      <c r="I344" s="116">
        <f ca="1">IFERROR('Program Qtrly'!K$395*OFFSET('Prem Earn'!$A$5,MATCH($B$337,'Prem Earn'!$A$6:$A$12,0),MATCH($A344,'Prem Earn'!$B$5:$J$5,0)),0)</f>
        <v>0</v>
      </c>
      <c r="J344" s="116">
        <f ca="1">IFERROR('Program Qtrly'!L$395*OFFSET('Prem Earn'!$A$5,MATCH($B$337,'Prem Earn'!$A$6:$A$12,0),MATCH($A344,'Prem Earn'!$B$5:$J$5,0)),0)</f>
        <v>0</v>
      </c>
      <c r="K344" s="116">
        <f ca="1">IFERROR('Program Qtrly'!M$395*OFFSET('Prem Earn'!$A$5,MATCH($B$337,'Prem Earn'!$A$6:$A$12,0),MATCH($A344,'Prem Earn'!$B$5:$J$5,0)),0)</f>
        <v>0</v>
      </c>
      <c r="L344" s="116">
        <f ca="1">IFERROR('Program Qtrly'!N$395*OFFSET('Prem Earn'!$A$5,MATCH($B$337,'Prem Earn'!$A$6:$A$12,0),MATCH($A344,'Prem Earn'!$B$5:$J$5,0)),0)</f>
        <v>0</v>
      </c>
      <c r="M344" s="116">
        <f ca="1">IFERROR('Program Qtrly'!O$395*OFFSET('Prem Earn'!$A$5,MATCH($B$337,'Prem Earn'!$A$6:$A$12,0),MATCH($A344,'Prem Earn'!$B$5:$J$5,0)),0)</f>
        <v>0</v>
      </c>
      <c r="N344" s="116">
        <f ca="1">IFERROR('Program Qtrly'!P$395*OFFSET('Prem Earn'!$A$5,MATCH($B$337,'Prem Earn'!$A$6:$A$12,0),MATCH($A344,'Prem Earn'!$B$5:$J$5,0)),0)</f>
        <v>0</v>
      </c>
      <c r="O344" s="116">
        <f ca="1">IFERROR('Program Qtrly'!Q$395*OFFSET('Prem Earn'!$A$5,MATCH($B$337,'Prem Earn'!$A$6:$A$12,0),MATCH($A344,'Prem Earn'!$B$5:$J$5,0)),0)</f>
        <v>0</v>
      </c>
      <c r="P344" s="116">
        <f ca="1">IFERROR('Program Qtrly'!R$395*OFFSET('Prem Earn'!$A$5,MATCH($B$337,'Prem Earn'!$A$6:$A$12,0),MATCH($A344,'Prem Earn'!$B$5:$J$5,0)),0)</f>
        <v>0</v>
      </c>
      <c r="Q344" s="116">
        <f ca="1">IFERROR('Program Qtrly'!S$395*OFFSET('Prem Earn'!$A$5,MATCH($B$337,'Prem Earn'!$A$6:$A$12,0),MATCH($A344,'Prem Earn'!$B$5:$J$5,0)),0)</f>
        <v>0</v>
      </c>
      <c r="R344" s="116">
        <f ca="1">IFERROR('Program Qtrly'!T$395*OFFSET('Prem Earn'!$A$5,MATCH($B$337,'Prem Earn'!$A$6:$A$12,0),MATCH($A344,'Prem Earn'!$B$5:$J$5,0)),0)</f>
        <v>0</v>
      </c>
      <c r="S344" s="116">
        <f ca="1">IFERROR('Program Qtrly'!U$395*OFFSET('Prem Earn'!$A$5,MATCH($B$337,'Prem Earn'!$A$6:$A$12,0),MATCH($A344,'Prem Earn'!$B$5:$J$5,0)),0)</f>
        <v>0</v>
      </c>
      <c r="T344" s="116">
        <f ca="1">IFERROR('Program Qtrly'!V$395*OFFSET('Prem Earn'!$A$5,MATCH($B$337,'Prem Earn'!$A$6:$A$12,0),MATCH($A344,'Prem Earn'!$B$5:$J$5,0)),0)</f>
        <v>0</v>
      </c>
      <c r="U344" s="116">
        <f ca="1">IFERROR('Program Qtrly'!W$395*OFFSET('Prem Earn'!$A$5,MATCH($B$337,'Prem Earn'!$A$6:$A$12,0),MATCH($A344,'Prem Earn'!$B$5:$J$5,0)),0)</f>
        <v>0</v>
      </c>
      <c r="W344" s="63">
        <f t="shared" si="283"/>
        <v>18</v>
      </c>
      <c r="X344" s="116">
        <f ca="1">IFERROR('Program Qtrly'!D$387*OFFSET('Prem Earn'!$A$5,MATCH($B$337,'Prem Earn'!$A$6:$A$12,0),MATCH($A344,'Prem Earn'!$B$5:$J$5,0)),0)</f>
        <v>0</v>
      </c>
      <c r="Y344" s="116">
        <f ca="1">IFERROR('Program Qtrly'!E$387*OFFSET('Prem Earn'!$A$5,MATCH($B$337,'Prem Earn'!$A$6:$A$12,0),MATCH($A344,'Prem Earn'!$B$5:$J$5,0)),0)</f>
        <v>0</v>
      </c>
      <c r="Z344" s="116">
        <f ca="1">IFERROR('Program Qtrly'!F$387*OFFSET('Prem Earn'!$A$5,MATCH($B$337,'Prem Earn'!$A$6:$A$12,0),MATCH($A344,'Prem Earn'!$B$5:$J$5,0)),0)</f>
        <v>0</v>
      </c>
      <c r="AA344" s="116">
        <f ca="1">IFERROR('Program Qtrly'!G$387*OFFSET('Prem Earn'!$A$5,MATCH($B$337,'Prem Earn'!$A$6:$A$12,0),MATCH($A344,'Prem Earn'!$B$5:$J$5,0)),0)</f>
        <v>0</v>
      </c>
      <c r="AB344" s="116">
        <f ca="1">IFERROR('Program Qtrly'!H$387*OFFSET('Prem Earn'!$A$5,MATCH($B$337,'Prem Earn'!$A$6:$A$12,0),MATCH($A344,'Prem Earn'!$B$5:$J$5,0)),0)</f>
        <v>0</v>
      </c>
      <c r="AC344" s="116">
        <f ca="1">IFERROR('Program Qtrly'!I$387*OFFSET('Prem Earn'!$A$5,MATCH($B$337,'Prem Earn'!$A$6:$A$12,0),MATCH($A344,'Prem Earn'!$B$5:$J$5,0)),0)</f>
        <v>0</v>
      </c>
      <c r="AD344" s="116">
        <f ca="1">IFERROR('Program Qtrly'!J$387*OFFSET('Prem Earn'!$A$5,MATCH($B$337,'Prem Earn'!$A$6:$A$12,0),MATCH($A344,'Prem Earn'!$B$5:$J$5,0)),0)</f>
        <v>0</v>
      </c>
      <c r="AE344" s="116">
        <f ca="1">IFERROR('Program Qtrly'!K$387*OFFSET('Prem Earn'!$A$5,MATCH($B$337,'Prem Earn'!$A$6:$A$12,0),MATCH($A344,'Prem Earn'!$B$5:$J$5,0)),0)</f>
        <v>0</v>
      </c>
      <c r="AF344" s="116">
        <f ca="1">IFERROR('Program Qtrly'!L$387*OFFSET('Prem Earn'!$A$5,MATCH($B$337,'Prem Earn'!$A$6:$A$12,0),MATCH($A344,'Prem Earn'!$B$5:$J$5,0)),0)</f>
        <v>0</v>
      </c>
      <c r="AG344" s="116">
        <f ca="1">IFERROR('Program Qtrly'!M$387*OFFSET('Prem Earn'!$A$5,MATCH($B$337,'Prem Earn'!$A$6:$A$12,0),MATCH($A344,'Prem Earn'!$B$5:$J$5,0)),0)</f>
        <v>0</v>
      </c>
      <c r="AH344" s="116">
        <f ca="1">IFERROR('Program Qtrly'!N$387*OFFSET('Prem Earn'!$A$5,MATCH($B$337,'Prem Earn'!$A$6:$A$12,0),MATCH($A344,'Prem Earn'!$B$5:$J$5,0)),0)</f>
        <v>0</v>
      </c>
      <c r="AI344" s="116">
        <f ca="1">IFERROR('Program Qtrly'!O$387*OFFSET('Prem Earn'!$A$5,MATCH($B$337,'Prem Earn'!$A$6:$A$12,0),MATCH($A344,'Prem Earn'!$B$5:$J$5,0)),0)</f>
        <v>0</v>
      </c>
      <c r="AJ344" s="116">
        <f ca="1">IFERROR('Program Qtrly'!P$387*OFFSET('Prem Earn'!$A$5,MATCH($B$337,'Prem Earn'!$A$6:$A$12,0),MATCH($A344,'Prem Earn'!$B$5:$J$5,0)),0)</f>
        <v>0</v>
      </c>
      <c r="AK344" s="116">
        <f ca="1">IFERROR('Program Qtrly'!Q$387*OFFSET('Prem Earn'!$A$5,MATCH($B$337,'Prem Earn'!$A$6:$A$12,0),MATCH($A344,'Prem Earn'!$B$5:$J$5,0)),0)</f>
        <v>0</v>
      </c>
      <c r="AL344" s="116">
        <f ca="1">IFERROR('Program Qtrly'!R$387*OFFSET('Prem Earn'!$A$5,MATCH($B$337,'Prem Earn'!$A$6:$A$12,0),MATCH($A344,'Prem Earn'!$B$5:$J$5,0)),0)</f>
        <v>0</v>
      </c>
      <c r="AM344" s="116">
        <f ca="1">IFERROR('Program Qtrly'!S$387*OFFSET('Prem Earn'!$A$5,MATCH($B$337,'Prem Earn'!$A$6:$A$12,0),MATCH($A344,'Prem Earn'!$B$5:$J$5,0)),0)</f>
        <v>0</v>
      </c>
      <c r="AN344" s="116">
        <f ca="1">IFERROR('Program Qtrly'!T$387*OFFSET('Prem Earn'!$A$5,MATCH($B$337,'Prem Earn'!$A$6:$A$12,0),MATCH($A344,'Prem Earn'!$B$5:$J$5,0)),0)</f>
        <v>0</v>
      </c>
      <c r="AO344" s="116">
        <f ca="1">IFERROR('Program Qtrly'!U$387*OFFSET('Prem Earn'!$A$5,MATCH($B$337,'Prem Earn'!$A$6:$A$12,0),MATCH($A344,'Prem Earn'!$B$5:$J$5,0)),0)</f>
        <v>0</v>
      </c>
      <c r="AP344" s="116">
        <f ca="1">IFERROR('Program Qtrly'!V$387*OFFSET('Prem Earn'!$A$5,MATCH($B$337,'Prem Earn'!$A$6:$A$12,0),MATCH($A344,'Prem Earn'!$B$5:$J$5,0)),0)</f>
        <v>0</v>
      </c>
      <c r="AQ344" s="116">
        <f ca="1">IFERROR('Program Qtrly'!W$387*OFFSET('Prem Earn'!$A$5,MATCH($B$337,'Prem Earn'!$A$6:$A$12,0),MATCH($A344,'Prem Earn'!$B$5:$J$5,0)),0)</f>
        <v>0</v>
      </c>
    </row>
    <row r="345" spans="1:43" ht="15" customHeight="1" x14ac:dyDescent="0.45">
      <c r="A345" s="63">
        <f t="shared" si="282"/>
        <v>21</v>
      </c>
      <c r="B345" s="116">
        <f ca="1">IFERROR('Program Qtrly'!D$395*OFFSET('Prem Earn'!$A$5,MATCH($B$337,'Prem Earn'!$A$6:$A$12,0),MATCH($A345,'Prem Earn'!$B$5:$J$5,0)),0)</f>
        <v>0</v>
      </c>
      <c r="C345" s="116">
        <f ca="1">IFERROR('Program Qtrly'!E$395*OFFSET('Prem Earn'!$A$5,MATCH($B$337,'Prem Earn'!$A$6:$A$12,0),MATCH($A345,'Prem Earn'!$B$5:$J$5,0)),0)</f>
        <v>0</v>
      </c>
      <c r="D345" s="116">
        <f ca="1">IFERROR('Program Qtrly'!F$395*OFFSET('Prem Earn'!$A$5,MATCH($B$337,'Prem Earn'!$A$6:$A$12,0),MATCH($A345,'Prem Earn'!$B$5:$J$5,0)),0)</f>
        <v>0</v>
      </c>
      <c r="E345" s="116">
        <f ca="1">IFERROR('Program Qtrly'!G$395*OFFSET('Prem Earn'!$A$5,MATCH($B$337,'Prem Earn'!$A$6:$A$12,0),MATCH($A345,'Prem Earn'!$B$5:$J$5,0)),0)</f>
        <v>0</v>
      </c>
      <c r="F345" s="116">
        <f ca="1">IFERROR('Program Qtrly'!H$395*OFFSET('Prem Earn'!$A$5,MATCH($B$337,'Prem Earn'!$A$6:$A$12,0),MATCH($A345,'Prem Earn'!$B$5:$J$5,0)),0)</f>
        <v>0</v>
      </c>
      <c r="G345" s="116">
        <f ca="1">IFERROR('Program Qtrly'!I$395*OFFSET('Prem Earn'!$A$5,MATCH($B$337,'Prem Earn'!$A$6:$A$12,0),MATCH($A345,'Prem Earn'!$B$5:$J$5,0)),0)</f>
        <v>0</v>
      </c>
      <c r="H345" s="116">
        <f ca="1">IFERROR('Program Qtrly'!J$395*OFFSET('Prem Earn'!$A$5,MATCH($B$337,'Prem Earn'!$A$6:$A$12,0),MATCH($A345,'Prem Earn'!$B$5:$J$5,0)),0)</f>
        <v>0</v>
      </c>
      <c r="I345" s="116">
        <f ca="1">IFERROR('Program Qtrly'!K$395*OFFSET('Prem Earn'!$A$5,MATCH($B$337,'Prem Earn'!$A$6:$A$12,0),MATCH($A345,'Prem Earn'!$B$5:$J$5,0)),0)</f>
        <v>0</v>
      </c>
      <c r="J345" s="116">
        <f ca="1">IFERROR('Program Qtrly'!L$395*OFFSET('Prem Earn'!$A$5,MATCH($B$337,'Prem Earn'!$A$6:$A$12,0),MATCH($A345,'Prem Earn'!$B$5:$J$5,0)),0)</f>
        <v>0</v>
      </c>
      <c r="K345" s="116">
        <f ca="1">IFERROR('Program Qtrly'!M$395*OFFSET('Prem Earn'!$A$5,MATCH($B$337,'Prem Earn'!$A$6:$A$12,0),MATCH($A345,'Prem Earn'!$B$5:$J$5,0)),0)</f>
        <v>0</v>
      </c>
      <c r="L345" s="116">
        <f ca="1">IFERROR('Program Qtrly'!N$395*OFFSET('Prem Earn'!$A$5,MATCH($B$337,'Prem Earn'!$A$6:$A$12,0),MATCH($A345,'Prem Earn'!$B$5:$J$5,0)),0)</f>
        <v>0</v>
      </c>
      <c r="M345" s="116">
        <f ca="1">IFERROR('Program Qtrly'!O$395*OFFSET('Prem Earn'!$A$5,MATCH($B$337,'Prem Earn'!$A$6:$A$12,0),MATCH($A345,'Prem Earn'!$B$5:$J$5,0)),0)</f>
        <v>0</v>
      </c>
      <c r="N345" s="116">
        <f ca="1">IFERROR('Program Qtrly'!P$395*OFFSET('Prem Earn'!$A$5,MATCH($B$337,'Prem Earn'!$A$6:$A$12,0),MATCH($A345,'Prem Earn'!$B$5:$J$5,0)),0)</f>
        <v>0</v>
      </c>
      <c r="O345" s="116">
        <f ca="1">IFERROR('Program Qtrly'!Q$395*OFFSET('Prem Earn'!$A$5,MATCH($B$337,'Prem Earn'!$A$6:$A$12,0),MATCH($A345,'Prem Earn'!$B$5:$J$5,0)),0)</f>
        <v>0</v>
      </c>
      <c r="P345" s="116">
        <f ca="1">IFERROR('Program Qtrly'!R$395*OFFSET('Prem Earn'!$A$5,MATCH($B$337,'Prem Earn'!$A$6:$A$12,0),MATCH($A345,'Prem Earn'!$B$5:$J$5,0)),0)</f>
        <v>0</v>
      </c>
      <c r="Q345" s="116">
        <f ca="1">IFERROR('Program Qtrly'!S$395*OFFSET('Prem Earn'!$A$5,MATCH($B$337,'Prem Earn'!$A$6:$A$12,0),MATCH($A345,'Prem Earn'!$B$5:$J$5,0)),0)</f>
        <v>0</v>
      </c>
      <c r="R345" s="116">
        <f ca="1">IFERROR('Program Qtrly'!T$395*OFFSET('Prem Earn'!$A$5,MATCH($B$337,'Prem Earn'!$A$6:$A$12,0),MATCH($A345,'Prem Earn'!$B$5:$J$5,0)),0)</f>
        <v>0</v>
      </c>
      <c r="S345" s="116">
        <f ca="1">IFERROR('Program Qtrly'!U$395*OFFSET('Prem Earn'!$A$5,MATCH($B$337,'Prem Earn'!$A$6:$A$12,0),MATCH($A345,'Prem Earn'!$B$5:$J$5,0)),0)</f>
        <v>0</v>
      </c>
      <c r="T345" s="116">
        <f ca="1">IFERROR('Program Qtrly'!V$395*OFFSET('Prem Earn'!$A$5,MATCH($B$337,'Prem Earn'!$A$6:$A$12,0),MATCH($A345,'Prem Earn'!$B$5:$J$5,0)),0)</f>
        <v>0</v>
      </c>
      <c r="U345" s="116">
        <f ca="1">IFERROR('Program Qtrly'!W$395*OFFSET('Prem Earn'!$A$5,MATCH($B$337,'Prem Earn'!$A$6:$A$12,0),MATCH($A345,'Prem Earn'!$B$5:$J$5,0)),0)</f>
        <v>0</v>
      </c>
      <c r="W345" s="63">
        <f t="shared" si="283"/>
        <v>21</v>
      </c>
      <c r="X345" s="116">
        <f ca="1">IFERROR('Program Qtrly'!D$387*OFFSET('Prem Earn'!$A$5,MATCH($B$337,'Prem Earn'!$A$6:$A$12,0),MATCH($A345,'Prem Earn'!$B$5:$J$5,0)),0)</f>
        <v>0</v>
      </c>
      <c r="Y345" s="116">
        <f ca="1">IFERROR('Program Qtrly'!E$387*OFFSET('Prem Earn'!$A$5,MATCH($B$337,'Prem Earn'!$A$6:$A$12,0),MATCH($A345,'Prem Earn'!$B$5:$J$5,0)),0)</f>
        <v>0</v>
      </c>
      <c r="Z345" s="116">
        <f ca="1">IFERROR('Program Qtrly'!F$387*OFFSET('Prem Earn'!$A$5,MATCH($B$337,'Prem Earn'!$A$6:$A$12,0),MATCH($A345,'Prem Earn'!$B$5:$J$5,0)),0)</f>
        <v>0</v>
      </c>
      <c r="AA345" s="116">
        <f ca="1">IFERROR('Program Qtrly'!G$387*OFFSET('Prem Earn'!$A$5,MATCH($B$337,'Prem Earn'!$A$6:$A$12,0),MATCH($A345,'Prem Earn'!$B$5:$J$5,0)),0)</f>
        <v>0</v>
      </c>
      <c r="AB345" s="116">
        <f ca="1">IFERROR('Program Qtrly'!H$387*OFFSET('Prem Earn'!$A$5,MATCH($B$337,'Prem Earn'!$A$6:$A$12,0),MATCH($A345,'Prem Earn'!$B$5:$J$5,0)),0)</f>
        <v>0</v>
      </c>
      <c r="AC345" s="116">
        <f ca="1">IFERROR('Program Qtrly'!I$387*OFFSET('Prem Earn'!$A$5,MATCH($B$337,'Prem Earn'!$A$6:$A$12,0),MATCH($A345,'Prem Earn'!$B$5:$J$5,0)),0)</f>
        <v>0</v>
      </c>
      <c r="AD345" s="116">
        <f ca="1">IFERROR('Program Qtrly'!J$387*OFFSET('Prem Earn'!$A$5,MATCH($B$337,'Prem Earn'!$A$6:$A$12,0),MATCH($A345,'Prem Earn'!$B$5:$J$5,0)),0)</f>
        <v>0</v>
      </c>
      <c r="AE345" s="116">
        <f ca="1">IFERROR('Program Qtrly'!K$387*OFFSET('Prem Earn'!$A$5,MATCH($B$337,'Prem Earn'!$A$6:$A$12,0),MATCH($A345,'Prem Earn'!$B$5:$J$5,0)),0)</f>
        <v>0</v>
      </c>
      <c r="AF345" s="116">
        <f ca="1">IFERROR('Program Qtrly'!L$387*OFFSET('Prem Earn'!$A$5,MATCH($B$337,'Prem Earn'!$A$6:$A$12,0),MATCH($A345,'Prem Earn'!$B$5:$J$5,0)),0)</f>
        <v>0</v>
      </c>
      <c r="AG345" s="116">
        <f ca="1">IFERROR('Program Qtrly'!M$387*OFFSET('Prem Earn'!$A$5,MATCH($B$337,'Prem Earn'!$A$6:$A$12,0),MATCH($A345,'Prem Earn'!$B$5:$J$5,0)),0)</f>
        <v>0</v>
      </c>
      <c r="AH345" s="116">
        <f ca="1">IFERROR('Program Qtrly'!N$387*OFFSET('Prem Earn'!$A$5,MATCH($B$337,'Prem Earn'!$A$6:$A$12,0),MATCH($A345,'Prem Earn'!$B$5:$J$5,0)),0)</f>
        <v>0</v>
      </c>
      <c r="AI345" s="116">
        <f ca="1">IFERROR('Program Qtrly'!O$387*OFFSET('Prem Earn'!$A$5,MATCH($B$337,'Prem Earn'!$A$6:$A$12,0),MATCH($A345,'Prem Earn'!$B$5:$J$5,0)),0)</f>
        <v>0</v>
      </c>
      <c r="AJ345" s="116">
        <f ca="1">IFERROR('Program Qtrly'!P$387*OFFSET('Prem Earn'!$A$5,MATCH($B$337,'Prem Earn'!$A$6:$A$12,0),MATCH($A345,'Prem Earn'!$B$5:$J$5,0)),0)</f>
        <v>0</v>
      </c>
      <c r="AK345" s="116">
        <f ca="1">IFERROR('Program Qtrly'!Q$387*OFFSET('Prem Earn'!$A$5,MATCH($B$337,'Prem Earn'!$A$6:$A$12,0),MATCH($A345,'Prem Earn'!$B$5:$J$5,0)),0)</f>
        <v>0</v>
      </c>
      <c r="AL345" s="116">
        <f ca="1">IFERROR('Program Qtrly'!R$387*OFFSET('Prem Earn'!$A$5,MATCH($B$337,'Prem Earn'!$A$6:$A$12,0),MATCH($A345,'Prem Earn'!$B$5:$J$5,0)),0)</f>
        <v>0</v>
      </c>
      <c r="AM345" s="116">
        <f ca="1">IFERROR('Program Qtrly'!S$387*OFFSET('Prem Earn'!$A$5,MATCH($B$337,'Prem Earn'!$A$6:$A$12,0),MATCH($A345,'Prem Earn'!$B$5:$J$5,0)),0)</f>
        <v>0</v>
      </c>
      <c r="AN345" s="116">
        <f ca="1">IFERROR('Program Qtrly'!T$387*OFFSET('Prem Earn'!$A$5,MATCH($B$337,'Prem Earn'!$A$6:$A$12,0),MATCH($A345,'Prem Earn'!$B$5:$J$5,0)),0)</f>
        <v>0</v>
      </c>
      <c r="AO345" s="116">
        <f ca="1">IFERROR('Program Qtrly'!U$387*OFFSET('Prem Earn'!$A$5,MATCH($B$337,'Prem Earn'!$A$6:$A$12,0),MATCH($A345,'Prem Earn'!$B$5:$J$5,0)),0)</f>
        <v>0</v>
      </c>
      <c r="AP345" s="116">
        <f ca="1">IFERROR('Program Qtrly'!V$387*OFFSET('Prem Earn'!$A$5,MATCH($B$337,'Prem Earn'!$A$6:$A$12,0),MATCH($A345,'Prem Earn'!$B$5:$J$5,0)),0)</f>
        <v>0</v>
      </c>
      <c r="AQ345" s="116">
        <f ca="1">IFERROR('Program Qtrly'!W$387*OFFSET('Prem Earn'!$A$5,MATCH($B$337,'Prem Earn'!$A$6:$A$12,0),MATCH($A345,'Prem Earn'!$B$5:$J$5,0)),0)</f>
        <v>0</v>
      </c>
    </row>
    <row r="346" spans="1:43" ht="15" customHeight="1" x14ac:dyDescent="0.45">
      <c r="A346" s="63">
        <f t="shared" si="282"/>
        <v>24</v>
      </c>
      <c r="B346" s="116">
        <f ca="1">IFERROR('Program Qtrly'!D$395*OFFSET('Prem Earn'!$A$5,MATCH($B$337,'Prem Earn'!$A$6:$A$12,0),MATCH($A346,'Prem Earn'!$B$5:$J$5,0)),0)</f>
        <v>0</v>
      </c>
      <c r="C346" s="116">
        <f ca="1">IFERROR('Program Qtrly'!E$395*OFFSET('Prem Earn'!$A$5,MATCH($B$337,'Prem Earn'!$A$6:$A$12,0),MATCH($A346,'Prem Earn'!$B$5:$J$5,0)),0)</f>
        <v>0</v>
      </c>
      <c r="D346" s="116">
        <f ca="1">IFERROR('Program Qtrly'!F$395*OFFSET('Prem Earn'!$A$5,MATCH($B$337,'Prem Earn'!$A$6:$A$12,0),MATCH($A346,'Prem Earn'!$B$5:$J$5,0)),0)</f>
        <v>0</v>
      </c>
      <c r="E346" s="116">
        <f ca="1">IFERROR('Program Qtrly'!G$395*OFFSET('Prem Earn'!$A$5,MATCH($B$337,'Prem Earn'!$A$6:$A$12,0),MATCH($A346,'Prem Earn'!$B$5:$J$5,0)),0)</f>
        <v>0</v>
      </c>
      <c r="F346" s="116">
        <f ca="1">IFERROR('Program Qtrly'!H$395*OFFSET('Prem Earn'!$A$5,MATCH($B$337,'Prem Earn'!$A$6:$A$12,0),MATCH($A346,'Prem Earn'!$B$5:$J$5,0)),0)</f>
        <v>0</v>
      </c>
      <c r="G346" s="116">
        <f ca="1">IFERROR('Program Qtrly'!I$395*OFFSET('Prem Earn'!$A$5,MATCH($B$337,'Prem Earn'!$A$6:$A$12,0),MATCH($A346,'Prem Earn'!$B$5:$J$5,0)),0)</f>
        <v>0</v>
      </c>
      <c r="H346" s="116">
        <f ca="1">IFERROR('Program Qtrly'!J$395*OFFSET('Prem Earn'!$A$5,MATCH($B$337,'Prem Earn'!$A$6:$A$12,0),MATCH($A346,'Prem Earn'!$B$5:$J$5,0)),0)</f>
        <v>0</v>
      </c>
      <c r="I346" s="116">
        <f ca="1">IFERROR('Program Qtrly'!K$395*OFFSET('Prem Earn'!$A$5,MATCH($B$337,'Prem Earn'!$A$6:$A$12,0),MATCH($A346,'Prem Earn'!$B$5:$J$5,0)),0)</f>
        <v>0</v>
      </c>
      <c r="J346" s="116">
        <f ca="1">IFERROR('Program Qtrly'!L$395*OFFSET('Prem Earn'!$A$5,MATCH($B$337,'Prem Earn'!$A$6:$A$12,0),MATCH($A346,'Prem Earn'!$B$5:$J$5,0)),0)</f>
        <v>0</v>
      </c>
      <c r="K346" s="116">
        <f ca="1">IFERROR('Program Qtrly'!M$395*OFFSET('Prem Earn'!$A$5,MATCH($B$337,'Prem Earn'!$A$6:$A$12,0),MATCH($A346,'Prem Earn'!$B$5:$J$5,0)),0)</f>
        <v>0</v>
      </c>
      <c r="L346" s="116">
        <f ca="1">IFERROR('Program Qtrly'!N$395*OFFSET('Prem Earn'!$A$5,MATCH($B$337,'Prem Earn'!$A$6:$A$12,0),MATCH($A346,'Prem Earn'!$B$5:$J$5,0)),0)</f>
        <v>0</v>
      </c>
      <c r="M346" s="116">
        <f ca="1">IFERROR('Program Qtrly'!O$395*OFFSET('Prem Earn'!$A$5,MATCH($B$337,'Prem Earn'!$A$6:$A$12,0),MATCH($A346,'Prem Earn'!$B$5:$J$5,0)),0)</f>
        <v>0</v>
      </c>
      <c r="N346" s="116">
        <f ca="1">IFERROR('Program Qtrly'!P$395*OFFSET('Prem Earn'!$A$5,MATCH($B$337,'Prem Earn'!$A$6:$A$12,0),MATCH($A346,'Prem Earn'!$B$5:$J$5,0)),0)</f>
        <v>0</v>
      </c>
      <c r="O346" s="116">
        <f ca="1">IFERROR('Program Qtrly'!Q$395*OFFSET('Prem Earn'!$A$5,MATCH($B$337,'Prem Earn'!$A$6:$A$12,0),MATCH($A346,'Prem Earn'!$B$5:$J$5,0)),0)</f>
        <v>0</v>
      </c>
      <c r="P346" s="116">
        <f ca="1">IFERROR('Program Qtrly'!R$395*OFFSET('Prem Earn'!$A$5,MATCH($B$337,'Prem Earn'!$A$6:$A$12,0),MATCH($A346,'Prem Earn'!$B$5:$J$5,0)),0)</f>
        <v>0</v>
      </c>
      <c r="Q346" s="116">
        <f ca="1">IFERROR('Program Qtrly'!S$395*OFFSET('Prem Earn'!$A$5,MATCH($B$337,'Prem Earn'!$A$6:$A$12,0),MATCH($A346,'Prem Earn'!$B$5:$J$5,0)),0)</f>
        <v>0</v>
      </c>
      <c r="R346" s="116">
        <f ca="1">IFERROR('Program Qtrly'!T$395*OFFSET('Prem Earn'!$A$5,MATCH($B$337,'Prem Earn'!$A$6:$A$12,0),MATCH($A346,'Prem Earn'!$B$5:$J$5,0)),0)</f>
        <v>0</v>
      </c>
      <c r="S346" s="116">
        <f ca="1">IFERROR('Program Qtrly'!U$395*OFFSET('Prem Earn'!$A$5,MATCH($B$337,'Prem Earn'!$A$6:$A$12,0),MATCH($A346,'Prem Earn'!$B$5:$J$5,0)),0)</f>
        <v>0</v>
      </c>
      <c r="T346" s="116">
        <f ca="1">IFERROR('Program Qtrly'!V$395*OFFSET('Prem Earn'!$A$5,MATCH($B$337,'Prem Earn'!$A$6:$A$12,0),MATCH($A346,'Prem Earn'!$B$5:$J$5,0)),0)</f>
        <v>0</v>
      </c>
      <c r="U346" s="116">
        <f ca="1">IFERROR('Program Qtrly'!W$395*OFFSET('Prem Earn'!$A$5,MATCH($B$337,'Prem Earn'!$A$6:$A$12,0),MATCH($A346,'Prem Earn'!$B$5:$J$5,0)),0)</f>
        <v>0</v>
      </c>
      <c r="W346" s="63">
        <f t="shared" si="283"/>
        <v>24</v>
      </c>
      <c r="X346" s="116">
        <f ca="1">IFERROR('Program Qtrly'!D$387*OFFSET('Prem Earn'!$A$5,MATCH($B$337,'Prem Earn'!$A$6:$A$12,0),MATCH($A346,'Prem Earn'!$B$5:$J$5,0)),0)</f>
        <v>0</v>
      </c>
      <c r="Y346" s="116">
        <f ca="1">IFERROR('Program Qtrly'!E$387*OFFSET('Prem Earn'!$A$5,MATCH($B$337,'Prem Earn'!$A$6:$A$12,0),MATCH($A346,'Prem Earn'!$B$5:$J$5,0)),0)</f>
        <v>0</v>
      </c>
      <c r="Z346" s="116">
        <f ca="1">IFERROR('Program Qtrly'!F$387*OFFSET('Prem Earn'!$A$5,MATCH($B$337,'Prem Earn'!$A$6:$A$12,0),MATCH($A346,'Prem Earn'!$B$5:$J$5,0)),0)</f>
        <v>0</v>
      </c>
      <c r="AA346" s="116">
        <f ca="1">IFERROR('Program Qtrly'!G$387*OFFSET('Prem Earn'!$A$5,MATCH($B$337,'Prem Earn'!$A$6:$A$12,0),MATCH($A346,'Prem Earn'!$B$5:$J$5,0)),0)</f>
        <v>0</v>
      </c>
      <c r="AB346" s="116">
        <f ca="1">IFERROR('Program Qtrly'!H$387*OFFSET('Prem Earn'!$A$5,MATCH($B$337,'Prem Earn'!$A$6:$A$12,0),MATCH($A346,'Prem Earn'!$B$5:$J$5,0)),0)</f>
        <v>0</v>
      </c>
      <c r="AC346" s="116">
        <f ca="1">IFERROR('Program Qtrly'!I$387*OFFSET('Prem Earn'!$A$5,MATCH($B$337,'Prem Earn'!$A$6:$A$12,0),MATCH($A346,'Prem Earn'!$B$5:$J$5,0)),0)</f>
        <v>0</v>
      </c>
      <c r="AD346" s="116">
        <f ca="1">IFERROR('Program Qtrly'!J$387*OFFSET('Prem Earn'!$A$5,MATCH($B$337,'Prem Earn'!$A$6:$A$12,0),MATCH($A346,'Prem Earn'!$B$5:$J$5,0)),0)</f>
        <v>0</v>
      </c>
      <c r="AE346" s="116">
        <f ca="1">IFERROR('Program Qtrly'!K$387*OFFSET('Prem Earn'!$A$5,MATCH($B$337,'Prem Earn'!$A$6:$A$12,0),MATCH($A346,'Prem Earn'!$B$5:$J$5,0)),0)</f>
        <v>0</v>
      </c>
      <c r="AF346" s="116">
        <f ca="1">IFERROR('Program Qtrly'!L$387*OFFSET('Prem Earn'!$A$5,MATCH($B$337,'Prem Earn'!$A$6:$A$12,0),MATCH($A346,'Prem Earn'!$B$5:$J$5,0)),0)</f>
        <v>0</v>
      </c>
      <c r="AG346" s="116">
        <f ca="1">IFERROR('Program Qtrly'!M$387*OFFSET('Prem Earn'!$A$5,MATCH($B$337,'Prem Earn'!$A$6:$A$12,0),MATCH($A346,'Prem Earn'!$B$5:$J$5,0)),0)</f>
        <v>0</v>
      </c>
      <c r="AH346" s="116">
        <f ca="1">IFERROR('Program Qtrly'!N$387*OFFSET('Prem Earn'!$A$5,MATCH($B$337,'Prem Earn'!$A$6:$A$12,0),MATCH($A346,'Prem Earn'!$B$5:$J$5,0)),0)</f>
        <v>0</v>
      </c>
      <c r="AI346" s="116">
        <f ca="1">IFERROR('Program Qtrly'!O$387*OFFSET('Prem Earn'!$A$5,MATCH($B$337,'Prem Earn'!$A$6:$A$12,0),MATCH($A346,'Prem Earn'!$B$5:$J$5,0)),0)</f>
        <v>0</v>
      </c>
      <c r="AJ346" s="116">
        <f ca="1">IFERROR('Program Qtrly'!P$387*OFFSET('Prem Earn'!$A$5,MATCH($B$337,'Prem Earn'!$A$6:$A$12,0),MATCH($A346,'Prem Earn'!$B$5:$J$5,0)),0)</f>
        <v>0</v>
      </c>
      <c r="AK346" s="116">
        <f ca="1">IFERROR('Program Qtrly'!Q$387*OFFSET('Prem Earn'!$A$5,MATCH($B$337,'Prem Earn'!$A$6:$A$12,0),MATCH($A346,'Prem Earn'!$B$5:$J$5,0)),0)</f>
        <v>0</v>
      </c>
      <c r="AL346" s="116">
        <f ca="1">IFERROR('Program Qtrly'!R$387*OFFSET('Prem Earn'!$A$5,MATCH($B$337,'Prem Earn'!$A$6:$A$12,0),MATCH($A346,'Prem Earn'!$B$5:$J$5,0)),0)</f>
        <v>0</v>
      </c>
      <c r="AM346" s="116">
        <f ca="1">IFERROR('Program Qtrly'!S$387*OFFSET('Prem Earn'!$A$5,MATCH($B$337,'Prem Earn'!$A$6:$A$12,0),MATCH($A346,'Prem Earn'!$B$5:$J$5,0)),0)</f>
        <v>0</v>
      </c>
      <c r="AN346" s="116">
        <f ca="1">IFERROR('Program Qtrly'!T$387*OFFSET('Prem Earn'!$A$5,MATCH($B$337,'Prem Earn'!$A$6:$A$12,0),MATCH($A346,'Prem Earn'!$B$5:$J$5,0)),0)</f>
        <v>0</v>
      </c>
      <c r="AO346" s="116">
        <f ca="1">IFERROR('Program Qtrly'!U$387*OFFSET('Prem Earn'!$A$5,MATCH($B$337,'Prem Earn'!$A$6:$A$12,0),MATCH($A346,'Prem Earn'!$B$5:$J$5,0)),0)</f>
        <v>0</v>
      </c>
      <c r="AP346" s="116">
        <f ca="1">IFERROR('Program Qtrly'!V$387*OFFSET('Prem Earn'!$A$5,MATCH($B$337,'Prem Earn'!$A$6:$A$12,0),MATCH($A346,'Prem Earn'!$B$5:$J$5,0)),0)</f>
        <v>0</v>
      </c>
      <c r="AQ346" s="116">
        <f ca="1">IFERROR('Program Qtrly'!W$387*OFFSET('Prem Earn'!$A$5,MATCH($B$337,'Prem Earn'!$A$6:$A$12,0),MATCH($A346,'Prem Earn'!$B$5:$J$5,0)),0)</f>
        <v>0</v>
      </c>
    </row>
    <row r="347" spans="1:43" ht="15" customHeight="1" x14ac:dyDescent="0.45">
      <c r="A347" s="63">
        <f t="shared" si="282"/>
        <v>27</v>
      </c>
      <c r="B347" s="116">
        <f ca="1">IFERROR('Program Qtrly'!D$395*OFFSET('Prem Earn'!$A$5,MATCH($B$337,'Prem Earn'!$A$6:$A$12,0),MATCH($A347,'Prem Earn'!$B$5:$J$5,0)),0)</f>
        <v>0</v>
      </c>
      <c r="C347" s="116">
        <f ca="1">IFERROR('Program Qtrly'!E$395*OFFSET('Prem Earn'!$A$5,MATCH($B$337,'Prem Earn'!$A$6:$A$12,0),MATCH($A347,'Prem Earn'!$B$5:$J$5,0)),0)</f>
        <v>0</v>
      </c>
      <c r="D347" s="116">
        <f ca="1">IFERROR('Program Qtrly'!F$395*OFFSET('Prem Earn'!$A$5,MATCH($B$337,'Prem Earn'!$A$6:$A$12,0),MATCH($A347,'Prem Earn'!$B$5:$J$5,0)),0)</f>
        <v>0</v>
      </c>
      <c r="E347" s="116">
        <f ca="1">IFERROR('Program Qtrly'!G$395*OFFSET('Prem Earn'!$A$5,MATCH($B$337,'Prem Earn'!$A$6:$A$12,0),MATCH($A347,'Prem Earn'!$B$5:$J$5,0)),0)</f>
        <v>0</v>
      </c>
      <c r="F347" s="116">
        <f ca="1">IFERROR('Program Qtrly'!H$395*OFFSET('Prem Earn'!$A$5,MATCH($B$337,'Prem Earn'!$A$6:$A$12,0),MATCH($A347,'Prem Earn'!$B$5:$J$5,0)),0)</f>
        <v>0</v>
      </c>
      <c r="G347" s="116">
        <f ca="1">IFERROR('Program Qtrly'!I$395*OFFSET('Prem Earn'!$A$5,MATCH($B$337,'Prem Earn'!$A$6:$A$12,0),MATCH($A347,'Prem Earn'!$B$5:$J$5,0)),0)</f>
        <v>0</v>
      </c>
      <c r="H347" s="116">
        <f ca="1">IFERROR('Program Qtrly'!J$395*OFFSET('Prem Earn'!$A$5,MATCH($B$337,'Prem Earn'!$A$6:$A$12,0),MATCH($A347,'Prem Earn'!$B$5:$J$5,0)),0)</f>
        <v>0</v>
      </c>
      <c r="I347" s="116">
        <f ca="1">IFERROR('Program Qtrly'!K$395*OFFSET('Prem Earn'!$A$5,MATCH($B$337,'Prem Earn'!$A$6:$A$12,0),MATCH($A347,'Prem Earn'!$B$5:$J$5,0)),0)</f>
        <v>0</v>
      </c>
      <c r="J347" s="116">
        <f ca="1">IFERROR('Program Qtrly'!L$395*OFFSET('Prem Earn'!$A$5,MATCH($B$337,'Prem Earn'!$A$6:$A$12,0),MATCH($A347,'Prem Earn'!$B$5:$J$5,0)),0)</f>
        <v>0</v>
      </c>
      <c r="K347" s="116">
        <f ca="1">IFERROR('Program Qtrly'!M$395*OFFSET('Prem Earn'!$A$5,MATCH($B$337,'Prem Earn'!$A$6:$A$12,0),MATCH($A347,'Prem Earn'!$B$5:$J$5,0)),0)</f>
        <v>0</v>
      </c>
      <c r="L347" s="116">
        <f ca="1">IFERROR('Program Qtrly'!N$395*OFFSET('Prem Earn'!$A$5,MATCH($B$337,'Prem Earn'!$A$6:$A$12,0),MATCH($A347,'Prem Earn'!$B$5:$J$5,0)),0)</f>
        <v>0</v>
      </c>
      <c r="M347" s="116">
        <f ca="1">IFERROR('Program Qtrly'!O$395*OFFSET('Prem Earn'!$A$5,MATCH($B$337,'Prem Earn'!$A$6:$A$12,0),MATCH($A347,'Prem Earn'!$B$5:$J$5,0)),0)</f>
        <v>0</v>
      </c>
      <c r="N347" s="116">
        <f ca="1">IFERROR('Program Qtrly'!P$395*OFFSET('Prem Earn'!$A$5,MATCH($B$337,'Prem Earn'!$A$6:$A$12,0),MATCH($A347,'Prem Earn'!$B$5:$J$5,0)),0)</f>
        <v>0</v>
      </c>
      <c r="O347" s="116">
        <f ca="1">IFERROR('Program Qtrly'!Q$395*OFFSET('Prem Earn'!$A$5,MATCH($B$337,'Prem Earn'!$A$6:$A$12,0),MATCH($A347,'Prem Earn'!$B$5:$J$5,0)),0)</f>
        <v>0</v>
      </c>
      <c r="P347" s="116">
        <f ca="1">IFERROR('Program Qtrly'!R$395*OFFSET('Prem Earn'!$A$5,MATCH($B$337,'Prem Earn'!$A$6:$A$12,0),MATCH($A347,'Prem Earn'!$B$5:$J$5,0)),0)</f>
        <v>0</v>
      </c>
      <c r="Q347" s="116">
        <f ca="1">IFERROR('Program Qtrly'!S$395*OFFSET('Prem Earn'!$A$5,MATCH($B$337,'Prem Earn'!$A$6:$A$12,0),MATCH($A347,'Prem Earn'!$B$5:$J$5,0)),0)</f>
        <v>0</v>
      </c>
      <c r="R347" s="116">
        <f ca="1">IFERROR('Program Qtrly'!T$395*OFFSET('Prem Earn'!$A$5,MATCH($B$337,'Prem Earn'!$A$6:$A$12,0),MATCH($A347,'Prem Earn'!$B$5:$J$5,0)),0)</f>
        <v>0</v>
      </c>
      <c r="S347" s="116">
        <f ca="1">IFERROR('Program Qtrly'!U$395*OFFSET('Prem Earn'!$A$5,MATCH($B$337,'Prem Earn'!$A$6:$A$12,0),MATCH($A347,'Prem Earn'!$B$5:$J$5,0)),0)</f>
        <v>0</v>
      </c>
      <c r="T347" s="116">
        <f ca="1">IFERROR('Program Qtrly'!V$395*OFFSET('Prem Earn'!$A$5,MATCH($B$337,'Prem Earn'!$A$6:$A$12,0),MATCH($A347,'Prem Earn'!$B$5:$J$5,0)),0)</f>
        <v>0</v>
      </c>
      <c r="U347" s="116">
        <f ca="1">IFERROR('Program Qtrly'!W$395*OFFSET('Prem Earn'!$A$5,MATCH($B$337,'Prem Earn'!$A$6:$A$12,0),MATCH($A347,'Prem Earn'!$B$5:$J$5,0)),0)</f>
        <v>0</v>
      </c>
      <c r="W347" s="63">
        <f t="shared" si="283"/>
        <v>27</v>
      </c>
      <c r="X347" s="116">
        <f ca="1">IFERROR('Program Qtrly'!D$387*OFFSET('Prem Earn'!$A$5,MATCH($B$337,'Prem Earn'!$A$6:$A$12,0),MATCH($A347,'Prem Earn'!$B$5:$J$5,0)),0)</f>
        <v>0</v>
      </c>
      <c r="Y347" s="116">
        <f ca="1">IFERROR('Program Qtrly'!E$387*OFFSET('Prem Earn'!$A$5,MATCH($B$337,'Prem Earn'!$A$6:$A$12,0),MATCH($A347,'Prem Earn'!$B$5:$J$5,0)),0)</f>
        <v>0</v>
      </c>
      <c r="Z347" s="116">
        <f ca="1">IFERROR('Program Qtrly'!F$387*OFFSET('Prem Earn'!$A$5,MATCH($B$337,'Prem Earn'!$A$6:$A$12,0),MATCH($A347,'Prem Earn'!$B$5:$J$5,0)),0)</f>
        <v>0</v>
      </c>
      <c r="AA347" s="116">
        <f ca="1">IFERROR('Program Qtrly'!G$387*OFFSET('Prem Earn'!$A$5,MATCH($B$337,'Prem Earn'!$A$6:$A$12,0),MATCH($A347,'Prem Earn'!$B$5:$J$5,0)),0)</f>
        <v>0</v>
      </c>
      <c r="AB347" s="116">
        <f ca="1">IFERROR('Program Qtrly'!H$387*OFFSET('Prem Earn'!$A$5,MATCH($B$337,'Prem Earn'!$A$6:$A$12,0),MATCH($A347,'Prem Earn'!$B$5:$J$5,0)),0)</f>
        <v>0</v>
      </c>
      <c r="AC347" s="116">
        <f ca="1">IFERROR('Program Qtrly'!I$387*OFFSET('Prem Earn'!$A$5,MATCH($B$337,'Prem Earn'!$A$6:$A$12,0),MATCH($A347,'Prem Earn'!$B$5:$J$5,0)),0)</f>
        <v>0</v>
      </c>
      <c r="AD347" s="116">
        <f ca="1">IFERROR('Program Qtrly'!J$387*OFFSET('Prem Earn'!$A$5,MATCH($B$337,'Prem Earn'!$A$6:$A$12,0),MATCH($A347,'Prem Earn'!$B$5:$J$5,0)),0)</f>
        <v>0</v>
      </c>
      <c r="AE347" s="116">
        <f ca="1">IFERROR('Program Qtrly'!K$387*OFFSET('Prem Earn'!$A$5,MATCH($B$337,'Prem Earn'!$A$6:$A$12,0),MATCH($A347,'Prem Earn'!$B$5:$J$5,0)),0)</f>
        <v>0</v>
      </c>
      <c r="AF347" s="116">
        <f ca="1">IFERROR('Program Qtrly'!L$387*OFFSET('Prem Earn'!$A$5,MATCH($B$337,'Prem Earn'!$A$6:$A$12,0),MATCH($A347,'Prem Earn'!$B$5:$J$5,0)),0)</f>
        <v>0</v>
      </c>
      <c r="AG347" s="116">
        <f ca="1">IFERROR('Program Qtrly'!M$387*OFFSET('Prem Earn'!$A$5,MATCH($B$337,'Prem Earn'!$A$6:$A$12,0),MATCH($A347,'Prem Earn'!$B$5:$J$5,0)),0)</f>
        <v>0</v>
      </c>
      <c r="AH347" s="116">
        <f ca="1">IFERROR('Program Qtrly'!N$387*OFFSET('Prem Earn'!$A$5,MATCH($B$337,'Prem Earn'!$A$6:$A$12,0),MATCH($A347,'Prem Earn'!$B$5:$J$5,0)),0)</f>
        <v>0</v>
      </c>
      <c r="AI347" s="116">
        <f ca="1">IFERROR('Program Qtrly'!O$387*OFFSET('Prem Earn'!$A$5,MATCH($B$337,'Prem Earn'!$A$6:$A$12,0),MATCH($A347,'Prem Earn'!$B$5:$J$5,0)),0)</f>
        <v>0</v>
      </c>
      <c r="AJ347" s="116">
        <f ca="1">IFERROR('Program Qtrly'!P$387*OFFSET('Prem Earn'!$A$5,MATCH($B$337,'Prem Earn'!$A$6:$A$12,0),MATCH($A347,'Prem Earn'!$B$5:$J$5,0)),0)</f>
        <v>0</v>
      </c>
      <c r="AK347" s="116">
        <f ca="1">IFERROR('Program Qtrly'!Q$387*OFFSET('Prem Earn'!$A$5,MATCH($B$337,'Prem Earn'!$A$6:$A$12,0),MATCH($A347,'Prem Earn'!$B$5:$J$5,0)),0)</f>
        <v>0</v>
      </c>
      <c r="AL347" s="116">
        <f ca="1">IFERROR('Program Qtrly'!R$387*OFFSET('Prem Earn'!$A$5,MATCH($B$337,'Prem Earn'!$A$6:$A$12,0),MATCH($A347,'Prem Earn'!$B$5:$J$5,0)),0)</f>
        <v>0</v>
      </c>
      <c r="AM347" s="116">
        <f ca="1">IFERROR('Program Qtrly'!S$387*OFFSET('Prem Earn'!$A$5,MATCH($B$337,'Prem Earn'!$A$6:$A$12,0),MATCH($A347,'Prem Earn'!$B$5:$J$5,0)),0)</f>
        <v>0</v>
      </c>
      <c r="AN347" s="116">
        <f ca="1">IFERROR('Program Qtrly'!T$387*OFFSET('Prem Earn'!$A$5,MATCH($B$337,'Prem Earn'!$A$6:$A$12,0),MATCH($A347,'Prem Earn'!$B$5:$J$5,0)),0)</f>
        <v>0</v>
      </c>
      <c r="AO347" s="116">
        <f ca="1">IFERROR('Program Qtrly'!U$387*OFFSET('Prem Earn'!$A$5,MATCH($B$337,'Prem Earn'!$A$6:$A$12,0),MATCH($A347,'Prem Earn'!$B$5:$J$5,0)),0)</f>
        <v>0</v>
      </c>
      <c r="AP347" s="116">
        <f ca="1">IFERROR('Program Qtrly'!V$387*OFFSET('Prem Earn'!$A$5,MATCH($B$337,'Prem Earn'!$A$6:$A$12,0),MATCH($A347,'Prem Earn'!$B$5:$J$5,0)),0)</f>
        <v>0</v>
      </c>
      <c r="AQ347" s="116">
        <f ca="1">IFERROR('Program Qtrly'!W$387*OFFSET('Prem Earn'!$A$5,MATCH($B$337,'Prem Earn'!$A$6:$A$12,0),MATCH($A347,'Prem Earn'!$B$5:$J$5,0)),0)</f>
        <v>0</v>
      </c>
    </row>
    <row r="348" spans="1:43" ht="15" customHeight="1" x14ac:dyDescent="0.45">
      <c r="A348" s="112" t="s">
        <v>384</v>
      </c>
      <c r="B348" s="113">
        <f ca="1">B339</f>
        <v>0</v>
      </c>
      <c r="C348" s="113">
        <f ca="1">C339+B340</f>
        <v>0</v>
      </c>
      <c r="D348" s="113">
        <f ca="1">D339+C340+B341</f>
        <v>0</v>
      </c>
      <c r="E348" s="113">
        <f ca="1">E339+D340+C341+B342</f>
        <v>0</v>
      </c>
      <c r="F348" s="113">
        <f ca="1">F339+E340+D341+C342+B343</f>
        <v>0</v>
      </c>
      <c r="G348" s="113">
        <f ca="1">G339+F340+E341+D342+C343+B344</f>
        <v>0</v>
      </c>
      <c r="H348" s="113">
        <f ca="1">H339+G340+F341+E342+D343+C344+B345</f>
        <v>0</v>
      </c>
      <c r="I348" s="113">
        <f ca="1">I339+H340+G341+F342+E343+D344+C345+B346</f>
        <v>0</v>
      </c>
      <c r="J348" s="113">
        <f t="shared" ref="J348:P348" ca="1" si="284">J339+I340+H341+G342+F343+E344+D345+C346+B347</f>
        <v>0</v>
      </c>
      <c r="K348" s="113">
        <f t="shared" ca="1" si="284"/>
        <v>0</v>
      </c>
      <c r="L348" s="113">
        <f t="shared" ca="1" si="284"/>
        <v>0</v>
      </c>
      <c r="M348" s="113">
        <f t="shared" ca="1" si="284"/>
        <v>0</v>
      </c>
      <c r="N348" s="113">
        <f t="shared" ca="1" si="284"/>
        <v>0</v>
      </c>
      <c r="O348" s="113">
        <f t="shared" ca="1" si="284"/>
        <v>0</v>
      </c>
      <c r="P348" s="113">
        <f t="shared" ca="1" si="284"/>
        <v>0</v>
      </c>
      <c r="Q348" s="113">
        <f t="shared" ref="Q348" ca="1" si="285">Q339+P340+O341+N342+M343+L344+K345+J346+I347</f>
        <v>0</v>
      </c>
      <c r="R348" s="113">
        <f t="shared" ref="R348" ca="1" si="286">R339+Q340+P341+O342+N343+M344+L345+K346+J347</f>
        <v>0</v>
      </c>
      <c r="S348" s="113">
        <f t="shared" ref="S348" ca="1" si="287">S339+R340+Q341+P342+O343+N344+M345+L346+K347</f>
        <v>0</v>
      </c>
      <c r="T348" s="113">
        <f t="shared" ref="T348" ca="1" si="288">T339+S340+R341+Q342+P343+O344+N345+M346+L347</f>
        <v>0</v>
      </c>
      <c r="U348" s="113">
        <f t="shared" ref="U348" ca="1" si="289">U339+T340+S341+R342+Q343+P344+O345+N346+M347</f>
        <v>0</v>
      </c>
      <c r="W348" s="112" t="s">
        <v>520</v>
      </c>
      <c r="X348" s="113">
        <f ca="1">X339</f>
        <v>0</v>
      </c>
      <c r="Y348" s="113">
        <f ca="1">Y339+X340</f>
        <v>0</v>
      </c>
      <c r="Z348" s="113">
        <f ca="1">Z339+Y340+X341</f>
        <v>0</v>
      </c>
      <c r="AA348" s="113">
        <f ca="1">AA339+Z340+Y341+X342</f>
        <v>0</v>
      </c>
      <c r="AB348" s="113">
        <f ca="1">AB339+AA340+Z341+Y342+X343</f>
        <v>0</v>
      </c>
      <c r="AC348" s="113">
        <f ca="1">AC339+AB340+AA341+Z342+Y343+X344</f>
        <v>0</v>
      </c>
      <c r="AD348" s="113">
        <f ca="1">AD339+AC340+AB341+AA342+Z343+Y344+X345</f>
        <v>0</v>
      </c>
      <c r="AE348" s="113">
        <f ca="1">AE339+AD340+AC341+AB342+AA343+Z344+Y345+X346</f>
        <v>0</v>
      </c>
      <c r="AF348" s="113">
        <f t="shared" ref="AF348:AL348" ca="1" si="290">AF339+AE340+AD341+AC342+AB343+AA344+Z345+Y346+X347</f>
        <v>0</v>
      </c>
      <c r="AG348" s="113">
        <f t="shared" ca="1" si="290"/>
        <v>0</v>
      </c>
      <c r="AH348" s="113">
        <f t="shared" ca="1" si="290"/>
        <v>0</v>
      </c>
      <c r="AI348" s="113">
        <f t="shared" ca="1" si="290"/>
        <v>0</v>
      </c>
      <c r="AJ348" s="113">
        <f t="shared" ca="1" si="290"/>
        <v>0</v>
      </c>
      <c r="AK348" s="113">
        <f t="shared" ca="1" si="290"/>
        <v>0</v>
      </c>
      <c r="AL348" s="113">
        <f t="shared" ca="1" si="290"/>
        <v>0</v>
      </c>
      <c r="AM348" s="113">
        <f t="shared" ref="AM348" ca="1" si="291">AM339+AL340+AK341+AJ342+AI343+AH344+AG345+AF346+AE347</f>
        <v>0</v>
      </c>
      <c r="AN348" s="113">
        <f t="shared" ref="AN348" ca="1" si="292">AN339+AM340+AL341+AK342+AJ343+AI344+AH345+AG346+AF347</f>
        <v>0</v>
      </c>
      <c r="AO348" s="113">
        <f t="shared" ref="AO348" ca="1" si="293">AO339+AN340+AM341+AL342+AK343+AJ344+AI345+AH346+AG347</f>
        <v>0</v>
      </c>
      <c r="AP348" s="113">
        <f t="shared" ref="AP348" ca="1" si="294">AP339+AO340+AN341+AM342+AL343+AK344+AJ345+AI346+AH347</f>
        <v>0</v>
      </c>
      <c r="AQ348" s="113">
        <f t="shared" ref="AQ348" ca="1" si="295">AQ339+AP340+AO341+AN342+AM343+AL344+AK345+AJ346+AI347</f>
        <v>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A14C-83AF-4DF5-9F13-9ACCD61CD01D}">
  <sheetPr>
    <tabColor theme="4" tint="0.39997558519241921"/>
  </sheetPr>
  <dimension ref="A1:BP653"/>
  <sheetViews>
    <sheetView zoomScaleNormal="100" workbookViewId="0"/>
  </sheetViews>
  <sheetFormatPr defaultRowHeight="14.25" x14ac:dyDescent="0.45"/>
  <cols>
    <col min="1" max="1" width="12.53125" style="53" customWidth="1"/>
    <col min="2" max="2" width="11.19921875" style="53" customWidth="1"/>
    <col min="3" max="3" width="9.06640625" style="53"/>
    <col min="4" max="4" width="9.46484375" style="53" customWidth="1"/>
    <col min="5" max="5" width="10.796875" style="53" customWidth="1"/>
    <col min="6" max="22" width="9.06640625" style="53"/>
    <col min="23" max="23" width="13.33203125" style="53" customWidth="1"/>
    <col min="24" max="44" width="9.06640625" style="53"/>
    <col min="45" max="45" width="14.1328125" style="53" customWidth="1"/>
    <col min="46" max="16384" width="9.06640625" style="53"/>
  </cols>
  <sheetData>
    <row r="1" spans="1:65" s="64" customFormat="1" ht="15.4" x14ac:dyDescent="0.45">
      <c r="A1" s="65" t="s">
        <v>502</v>
      </c>
    </row>
    <row r="2" spans="1:65" s="64" customFormat="1" x14ac:dyDescent="0.45">
      <c r="A2" s="66" t="s">
        <v>95</v>
      </c>
    </row>
    <row r="4" spans="1:65" x14ac:dyDescent="0.45">
      <c r="A4" s="46" t="s">
        <v>505</v>
      </c>
      <c r="B4" s="46"/>
      <c r="C4" s="143"/>
      <c r="W4" s="46" t="s">
        <v>505</v>
      </c>
      <c r="X4" s="46"/>
      <c r="Y4" s="46"/>
      <c r="AS4" s="46" t="s">
        <v>505</v>
      </c>
      <c r="AT4" s="46"/>
      <c r="AU4" s="46"/>
    </row>
    <row r="5" spans="1:65" x14ac:dyDescent="0.45">
      <c r="A5" s="67" t="s">
        <v>385</v>
      </c>
      <c r="B5" s="63"/>
      <c r="W5" s="67" t="s">
        <v>479</v>
      </c>
      <c r="X5" s="63"/>
      <c r="AS5" s="67" t="s">
        <v>480</v>
      </c>
      <c r="AT5" s="63"/>
    </row>
    <row r="6" spans="1:65" x14ac:dyDescent="0.45">
      <c r="A6" s="67"/>
      <c r="B6" s="115"/>
      <c r="D6" s="63"/>
      <c r="E6" s="133"/>
      <c r="X6" s="62"/>
      <c r="AT6" s="62"/>
    </row>
    <row r="7" spans="1:65" x14ac:dyDescent="0.45">
      <c r="A7" s="110" t="s">
        <v>180</v>
      </c>
      <c r="B7" s="3" t="str">
        <f>'Program Qtrly'!D$6</f>
        <v>2026 Q2</v>
      </c>
      <c r="C7" s="3" t="str">
        <f>'Program Qtrly'!E$6</f>
        <v>2026 Q3</v>
      </c>
      <c r="D7" s="3" t="str">
        <f>'Program Qtrly'!F$6</f>
        <v>2026 Q4</v>
      </c>
      <c r="E7" s="3" t="str">
        <f>'Program Qtrly'!G$6</f>
        <v>2027 Q1</v>
      </c>
      <c r="F7" s="3" t="str">
        <f>'Program Qtrly'!H$6</f>
        <v>2027 Q2</v>
      </c>
      <c r="G7" s="3" t="str">
        <f>'Program Qtrly'!I$6</f>
        <v>2027 Q3</v>
      </c>
      <c r="H7" s="3" t="str">
        <f>'Program Qtrly'!J$6</f>
        <v>2027 Q4</v>
      </c>
      <c r="I7" s="3" t="str">
        <f>'Program Qtrly'!K$6</f>
        <v>2028 Q1</v>
      </c>
      <c r="J7" s="3" t="str">
        <f>'Program Qtrly'!L$6</f>
        <v>2028 Q2</v>
      </c>
      <c r="K7" s="3" t="str">
        <f>'Program Qtrly'!M$6</f>
        <v>2028 Q3</v>
      </c>
      <c r="L7" s="3" t="str">
        <f>'Program Qtrly'!N$6</f>
        <v>2028 Q4</v>
      </c>
      <c r="M7" s="3" t="str">
        <f>'Program Qtrly'!O$6</f>
        <v>2029 Q1</v>
      </c>
      <c r="N7" s="3" t="str">
        <f>'Program Qtrly'!P$6</f>
        <v>2029 Q2</v>
      </c>
      <c r="O7" s="3" t="str">
        <f>'Program Qtrly'!Q$6</f>
        <v>2029 Q3</v>
      </c>
      <c r="P7" s="3" t="str">
        <f>'Program Qtrly'!R$6</f>
        <v>2029 Q4</v>
      </c>
      <c r="Q7" s="3" t="str">
        <f>'Program Qtrly'!S$6</f>
        <v>2030 Q1</v>
      </c>
      <c r="R7" s="3" t="str">
        <f>'Program Qtrly'!T$6</f>
        <v>2030 Q2</v>
      </c>
      <c r="S7" s="3" t="str">
        <f>'Program Qtrly'!U$6</f>
        <v>2030 Q3</v>
      </c>
      <c r="T7" s="3" t="str">
        <f>'Program Qtrly'!V$6</f>
        <v>2030 Q4</v>
      </c>
      <c r="U7" s="3" t="str">
        <f>'Program Qtrly'!W$6</f>
        <v>2031 Q1</v>
      </c>
      <c r="W7" s="110" t="s">
        <v>180</v>
      </c>
      <c r="X7" s="3" t="str">
        <f>'Program Qtrly'!D$6</f>
        <v>2026 Q2</v>
      </c>
      <c r="Y7" s="3" t="str">
        <f>'Program Qtrly'!E$6</f>
        <v>2026 Q3</v>
      </c>
      <c r="Z7" s="3" t="str">
        <f>'Program Qtrly'!F$6</f>
        <v>2026 Q4</v>
      </c>
      <c r="AA7" s="3" t="str">
        <f>'Program Qtrly'!G$6</f>
        <v>2027 Q1</v>
      </c>
      <c r="AB7" s="3" t="str">
        <f>'Program Qtrly'!H$6</f>
        <v>2027 Q2</v>
      </c>
      <c r="AC7" s="3" t="str">
        <f>'Program Qtrly'!I$6</f>
        <v>2027 Q3</v>
      </c>
      <c r="AD7" s="3" t="str">
        <f>'Program Qtrly'!J$6</f>
        <v>2027 Q4</v>
      </c>
      <c r="AE7" s="3" t="str">
        <f>'Program Qtrly'!K$6</f>
        <v>2028 Q1</v>
      </c>
      <c r="AF7" s="3" t="str">
        <f>'Program Qtrly'!L$6</f>
        <v>2028 Q2</v>
      </c>
      <c r="AG7" s="3" t="str">
        <f>'Program Qtrly'!M$6</f>
        <v>2028 Q3</v>
      </c>
      <c r="AH7" s="3" t="str">
        <f>'Program Qtrly'!N$6</f>
        <v>2028 Q4</v>
      </c>
      <c r="AI7" s="3" t="str">
        <f>'Program Qtrly'!O$6</f>
        <v>2029 Q1</v>
      </c>
      <c r="AJ7" s="3" t="str">
        <f>'Program Qtrly'!P$6</f>
        <v>2029 Q2</v>
      </c>
      <c r="AK7" s="3" t="str">
        <f>'Program Qtrly'!Q$6</f>
        <v>2029 Q3</v>
      </c>
      <c r="AL7" s="3" t="str">
        <f>'Program Qtrly'!R$6</f>
        <v>2029 Q4</v>
      </c>
      <c r="AM7" s="3" t="str">
        <f>'Program Qtrly'!S$6</f>
        <v>2030 Q1</v>
      </c>
      <c r="AN7" s="3" t="str">
        <f>'Program Qtrly'!T$6</f>
        <v>2030 Q2</v>
      </c>
      <c r="AO7" s="3" t="str">
        <f>'Program Qtrly'!U$6</f>
        <v>2030 Q3</v>
      </c>
      <c r="AP7" s="3" t="str">
        <f>'Program Qtrly'!V$6</f>
        <v>2030 Q4</v>
      </c>
      <c r="AQ7" s="3" t="str">
        <f>'Program Qtrly'!W$6</f>
        <v>2031 Q1</v>
      </c>
      <c r="AS7" s="110" t="s">
        <v>180</v>
      </c>
      <c r="AT7" s="3" t="str">
        <f>'Program Qtrly'!D$6</f>
        <v>2026 Q2</v>
      </c>
      <c r="AU7" s="3" t="str">
        <f>'Program Qtrly'!E$6</f>
        <v>2026 Q3</v>
      </c>
      <c r="AV7" s="3" t="str">
        <f>'Program Qtrly'!F$6</f>
        <v>2026 Q4</v>
      </c>
      <c r="AW7" s="3" t="str">
        <f>'Program Qtrly'!G$6</f>
        <v>2027 Q1</v>
      </c>
      <c r="AX7" s="3" t="str">
        <f>'Program Qtrly'!H$6</f>
        <v>2027 Q2</v>
      </c>
      <c r="AY7" s="3" t="str">
        <f>'Program Qtrly'!I$6</f>
        <v>2027 Q3</v>
      </c>
      <c r="AZ7" s="3" t="str">
        <f>'Program Qtrly'!J$6</f>
        <v>2027 Q4</v>
      </c>
      <c r="BA7" s="3" t="str">
        <f>'Program Qtrly'!K$6</f>
        <v>2028 Q1</v>
      </c>
      <c r="BB7" s="3" t="str">
        <f>'Program Qtrly'!L$6</f>
        <v>2028 Q2</v>
      </c>
      <c r="BC7" s="3" t="str">
        <f>'Program Qtrly'!M$6</f>
        <v>2028 Q3</v>
      </c>
      <c r="BD7" s="3" t="str">
        <f>'Program Qtrly'!N$6</f>
        <v>2028 Q4</v>
      </c>
      <c r="BE7" s="3" t="str">
        <f>'Program Qtrly'!O$6</f>
        <v>2029 Q1</v>
      </c>
      <c r="BF7" s="3" t="str">
        <f>'Program Qtrly'!P$6</f>
        <v>2029 Q2</v>
      </c>
      <c r="BG7" s="3" t="str">
        <f>'Program Qtrly'!Q$6</f>
        <v>2029 Q3</v>
      </c>
      <c r="BH7" s="3" t="str">
        <f>'Program Qtrly'!R$6</f>
        <v>2029 Q4</v>
      </c>
      <c r="BI7" s="3" t="str">
        <f>'Program Qtrly'!S$6</f>
        <v>2030 Q1</v>
      </c>
      <c r="BJ7" s="3" t="str">
        <f>'Program Qtrly'!T$6</f>
        <v>2030 Q2</v>
      </c>
      <c r="BK7" s="3" t="str">
        <f>'Program Qtrly'!U$6</f>
        <v>2030 Q3</v>
      </c>
      <c r="BL7" s="3" t="str">
        <f>'Program Qtrly'!V$6</f>
        <v>2030 Q4</v>
      </c>
      <c r="BM7" s="3" t="str">
        <f>'Program Qtrly'!W$6</f>
        <v>2031 Q1</v>
      </c>
    </row>
    <row r="8" spans="1:65" x14ac:dyDescent="0.45">
      <c r="A8" s="63">
        <v>3</v>
      </c>
      <c r="B8" s="116">
        <f ca="1">B40+B71+B102+B133+B164+B195+B226+B257+B288+B319+B350+B381+B412+B443+B474+B505+B536+B567+B598+B629</f>
        <v>84.906816050840376</v>
      </c>
      <c r="C8" s="116">
        <f t="shared" ref="C8:U22" ca="1" si="0">C40+C71+C102+C133+C164+C195+C226+C257+C288+C319+C350+C381+C412+C443+C474+C505+C536+C567+C598+C629</f>
        <v>228.17044815252112</v>
      </c>
      <c r="D8" s="116">
        <f t="shared" ca="1" si="0"/>
        <v>322.75908025420188</v>
      </c>
      <c r="E8" s="116">
        <f t="shared" ca="1" si="0"/>
        <v>395.22271235588266</v>
      </c>
      <c r="F8" s="116">
        <f t="shared" ca="1" si="0"/>
        <v>507.21955341330846</v>
      </c>
      <c r="G8" s="116">
        <f t="shared" ca="1" si="0"/>
        <v>648.12960342647932</v>
      </c>
      <c r="H8" s="116">
        <f t="shared" ca="1" si="0"/>
        <v>769.56965343965021</v>
      </c>
      <c r="I8" s="116">
        <f t="shared" ca="1" si="0"/>
        <v>882.15970345282119</v>
      </c>
      <c r="J8" s="116">
        <f t="shared" ca="1" si="0"/>
        <v>1027.4657806044647</v>
      </c>
      <c r="K8" s="116">
        <f t="shared" ca="1" si="0"/>
        <v>1194.867884894581</v>
      </c>
      <c r="L8" s="116">
        <f t="shared" ca="1" si="0"/>
        <v>1342.7999891846976</v>
      </c>
      <c r="M8" s="116">
        <f t="shared" ca="1" si="0"/>
        <v>1481.8820934748139</v>
      </c>
      <c r="N8" s="116">
        <f t="shared" ca="1" si="0"/>
        <v>1701.641274675922</v>
      </c>
      <c r="O8" s="116">
        <f t="shared" ca="1" si="0"/>
        <v>1991.457532788022</v>
      </c>
      <c r="P8" s="116">
        <f t="shared" ca="1" si="0"/>
        <v>2261.8037909001218</v>
      </c>
      <c r="Q8" s="116">
        <f t="shared" ca="1" si="0"/>
        <v>2523.3000490122217</v>
      </c>
      <c r="R8" s="116">
        <f t="shared" ca="1" si="0"/>
        <v>2805.3165311721186</v>
      </c>
      <c r="S8" s="116">
        <f t="shared" ca="1" si="0"/>
        <v>3097.2332373798117</v>
      </c>
      <c r="T8" s="116">
        <f t="shared" ca="1" si="0"/>
        <v>3369.6799435875059</v>
      </c>
      <c r="U8" s="116">
        <f t="shared" ca="1" si="0"/>
        <v>3633.2766497951998</v>
      </c>
      <c r="W8" s="63">
        <v>3</v>
      </c>
      <c r="X8" s="116">
        <f ca="1">X40+X71+X102+X133+X164+X195+X226+X257+X288+X319+X350+X381+X412+X443+X474+X505+X536+X567+X598+X629</f>
        <v>49.468183949159595</v>
      </c>
      <c r="Y8" s="116">
        <f t="shared" ref="Y8:AQ22" ca="1" si="1">Y40+Y71+Y102+Y133+Y164+Y195+Y226+Y257+Y288+Y319+Y350+Y381+Y412+Y443+Y474+Y505+Y536+Y567+Y598+Y629</f>
        <v>137.4545518474788</v>
      </c>
      <c r="Z8" s="116">
        <f t="shared" ca="1" si="1"/>
        <v>205.36591974579798</v>
      </c>
      <c r="AA8" s="116">
        <f t="shared" ca="1" si="1"/>
        <v>264.15228764411722</v>
      </c>
      <c r="AB8" s="116">
        <f t="shared" ca="1" si="1"/>
        <v>378.40544658669137</v>
      </c>
      <c r="AC8" s="116">
        <f t="shared" ca="1" si="1"/>
        <v>543.74539657352045</v>
      </c>
      <c r="AD8" s="116">
        <f t="shared" ca="1" si="1"/>
        <v>701.05534656034956</v>
      </c>
      <c r="AE8" s="116">
        <f t="shared" ca="1" si="1"/>
        <v>854.7152965471787</v>
      </c>
      <c r="AF8" s="116">
        <f t="shared" ca="1" si="1"/>
        <v>1013.784219395535</v>
      </c>
      <c r="AG8" s="116">
        <f t="shared" ca="1" si="1"/>
        <v>1173.8821151054185</v>
      </c>
      <c r="AH8" s="116">
        <f t="shared" ca="1" si="1"/>
        <v>1325.950010815302</v>
      </c>
      <c r="AI8" s="116">
        <f t="shared" ca="1" si="1"/>
        <v>1474.3679065251856</v>
      </c>
      <c r="AJ8" s="116">
        <f t="shared" ca="1" si="1"/>
        <v>1691.1712253240776</v>
      </c>
      <c r="AK8" s="116">
        <f t="shared" ca="1" si="1"/>
        <v>1971.9799672119775</v>
      </c>
      <c r="AL8" s="116">
        <f t="shared" ca="1" si="1"/>
        <v>2244.7587090998777</v>
      </c>
      <c r="AM8" s="116">
        <f t="shared" ca="1" si="1"/>
        <v>2513.8874509877778</v>
      </c>
      <c r="AN8" s="116">
        <f t="shared" ca="1" si="1"/>
        <v>2801.2459688278814</v>
      </c>
      <c r="AO8" s="116">
        <f t="shared" ca="1" si="1"/>
        <v>3102.4542626201874</v>
      </c>
      <c r="AP8" s="116">
        <f t="shared" ca="1" si="1"/>
        <v>3395.6325564124936</v>
      </c>
      <c r="AQ8" s="116">
        <f t="shared" ca="1" si="1"/>
        <v>3685.1608502048002</v>
      </c>
      <c r="AS8" s="63">
        <v>3</v>
      </c>
      <c r="AT8" s="116">
        <f ca="1">AT40+AT71+AT102+AT133+AT164+AT195+AT226+AT257+AT288+AT319+AT350+AT381+AT412+AT443+AT474+AT505+AT536+AT567+AT598+AT629</f>
        <v>276.40115554243647</v>
      </c>
      <c r="AU8" s="116">
        <f t="shared" ref="AU8:BM22" ca="1" si="2">AU40+AU71+AU102+AU133+AU164+AU195+AU226+AU257+AU288+AU319+AU350+AU381+AU412+AU443+AU474+AU505+AU536+AU567+AU598+AU629</f>
        <v>785.40346662730929</v>
      </c>
      <c r="AV8" s="116">
        <f t="shared" ca="1" si="2"/>
        <v>1241.4807777121819</v>
      </c>
      <c r="AW8" s="116">
        <f t="shared" ca="1" si="2"/>
        <v>1688.4330887970555</v>
      </c>
      <c r="AX8" s="116">
        <f t="shared" ca="1" si="2"/>
        <v>2248.530195743956</v>
      </c>
      <c r="AY8" s="116">
        <f t="shared" ca="1" si="2"/>
        <v>2904.2520985528849</v>
      </c>
      <c r="AZ8" s="116">
        <f t="shared" ca="1" si="2"/>
        <v>3538.8040013618138</v>
      </c>
      <c r="BA8" s="116">
        <f t="shared" ca="1" si="2"/>
        <v>4169.7059041707425</v>
      </c>
      <c r="BB8" s="116">
        <f t="shared" ca="1" si="2"/>
        <v>4881.9363222554475</v>
      </c>
      <c r="BC8" s="116">
        <f t="shared" ca="1" si="2"/>
        <v>5657.9752556159283</v>
      </c>
      <c r="BD8" s="116">
        <f t="shared" ca="1" si="2"/>
        <v>6412.8441889764099</v>
      </c>
      <c r="BE8" s="116">
        <f t="shared" ca="1" si="2"/>
        <v>7164.063122336891</v>
      </c>
      <c r="BF8" s="116">
        <f t="shared" ca="1" si="2"/>
        <v>8143.8790526582234</v>
      </c>
      <c r="BG8" s="116">
        <f t="shared" ca="1" si="2"/>
        <v>9334.771979940404</v>
      </c>
      <c r="BH8" s="116">
        <f t="shared" ca="1" si="2"/>
        <v>10504.494907222585</v>
      </c>
      <c r="BI8" s="116">
        <f t="shared" ca="1" si="2"/>
        <v>11670.567834504765</v>
      </c>
      <c r="BJ8" s="116">
        <f t="shared" ca="1" si="2"/>
        <v>12881.610239008754</v>
      </c>
      <c r="BK8" s="116">
        <f t="shared" ca="1" si="2"/>
        <v>14120.102120734549</v>
      </c>
      <c r="BL8" s="116">
        <f t="shared" ca="1" si="2"/>
        <v>15337.424002460344</v>
      </c>
      <c r="BM8" s="116">
        <f t="shared" ca="1" si="2"/>
        <v>16551.095884186143</v>
      </c>
    </row>
    <row r="9" spans="1:65" x14ac:dyDescent="0.45">
      <c r="A9" s="63">
        <f t="shared" ref="A9:A31" si="3">A8+3</f>
        <v>6</v>
      </c>
      <c r="B9" s="116">
        <f t="shared" ref="B9:Q31" ca="1" si="4">B41+B72+B103+B134+B165+B196+B227+B258+B289+B320+B351+B382+B413+B444+B475+B506+B537+B568+B599+B630</f>
        <v>97.922870945814708</v>
      </c>
      <c r="C9" s="116">
        <f t="shared" ca="1" si="4"/>
        <v>263.61861283744412</v>
      </c>
      <c r="D9" s="116">
        <f t="shared" ca="1" si="4"/>
        <v>374.03935472907358</v>
      </c>
      <c r="E9" s="116">
        <f t="shared" ca="1" si="4"/>
        <v>459.33509662070298</v>
      </c>
      <c r="F9" s="116">
        <f t="shared" ca="1" si="4"/>
        <v>602.65958301317823</v>
      </c>
      <c r="G9" s="116">
        <f t="shared" ca="1" si="4"/>
        <v>791.95281390649927</v>
      </c>
      <c r="H9" s="116">
        <f t="shared" ca="1" si="4"/>
        <v>959.1360447998203</v>
      </c>
      <c r="I9" s="116">
        <f t="shared" ca="1" si="4"/>
        <v>1116.2692756931415</v>
      </c>
      <c r="J9" s="116">
        <f t="shared" ca="1" si="4"/>
        <v>1308.5150628184172</v>
      </c>
      <c r="K9" s="116">
        <f t="shared" ca="1" si="4"/>
        <v>1523.8134061756475</v>
      </c>
      <c r="L9" s="116">
        <f t="shared" ca="1" si="4"/>
        <v>1717.0017495328775</v>
      </c>
      <c r="M9" s="116">
        <f t="shared" ca="1" si="4"/>
        <v>1900.1400928901078</v>
      </c>
      <c r="N9" s="116">
        <f t="shared" ca="1" si="4"/>
        <v>2186.7271527510538</v>
      </c>
      <c r="O9" s="116">
        <f t="shared" ca="1" si="4"/>
        <v>2564.7029291157169</v>
      </c>
      <c r="P9" s="116">
        <f t="shared" ca="1" si="4"/>
        <v>2920.5687054803793</v>
      </c>
      <c r="Q9" s="116">
        <f t="shared" ca="1" si="4"/>
        <v>3266.3844818450411</v>
      </c>
      <c r="R9" s="116">
        <f t="shared" ca="1" si="0"/>
        <v>3637.1757701811757</v>
      </c>
      <c r="S9" s="116">
        <f t="shared" ca="1" si="0"/>
        <v>4020.8825704887831</v>
      </c>
      <c r="T9" s="116">
        <f t="shared" ca="1" si="0"/>
        <v>4382.47937079639</v>
      </c>
      <c r="U9" s="116">
        <f t="shared" ca="1" si="0"/>
        <v>4734.0261711039966</v>
      </c>
      <c r="W9" s="63">
        <f t="shared" ref="W9:W31" si="5">W8+3</f>
        <v>6</v>
      </c>
      <c r="X9" s="116">
        <f t="shared" ref="X9:AM9" ca="1" si="6">X41+X72+X103+X134+X165+X196+X227+X258+X289+X320+X351+X382+X413+X444+X475+X506+X537+X568+X599+X630</f>
        <v>36.452129054185271</v>
      </c>
      <c r="Y9" s="116">
        <f t="shared" ca="1" si="6"/>
        <v>102.0063871625558</v>
      </c>
      <c r="Z9" s="116">
        <f t="shared" ca="1" si="6"/>
        <v>154.08564527092634</v>
      </c>
      <c r="AA9" s="116">
        <f t="shared" ca="1" si="6"/>
        <v>200.0399033792969</v>
      </c>
      <c r="AB9" s="116">
        <f t="shared" ca="1" si="6"/>
        <v>282.96541698682165</v>
      </c>
      <c r="AC9" s="116">
        <f t="shared" ca="1" si="6"/>
        <v>399.92218609350056</v>
      </c>
      <c r="AD9" s="116">
        <f t="shared" ca="1" si="6"/>
        <v>511.48895520017936</v>
      </c>
      <c r="AE9" s="116">
        <f t="shared" ca="1" si="6"/>
        <v>620.60572430685829</v>
      </c>
      <c r="AF9" s="116">
        <f t="shared" ca="1" si="6"/>
        <v>732.73493718158261</v>
      </c>
      <c r="AG9" s="116">
        <f t="shared" ca="1" si="6"/>
        <v>844.93659382435226</v>
      </c>
      <c r="AH9" s="116">
        <f t="shared" ca="1" si="6"/>
        <v>951.74825046712203</v>
      </c>
      <c r="AI9" s="116">
        <f t="shared" ca="1" si="6"/>
        <v>1056.1099071098918</v>
      </c>
      <c r="AJ9" s="116">
        <f t="shared" ca="1" si="6"/>
        <v>1206.0853472489455</v>
      </c>
      <c r="AK9" s="116">
        <f t="shared" ca="1" si="6"/>
        <v>1398.7345708842827</v>
      </c>
      <c r="AL9" s="116">
        <f t="shared" ca="1" si="6"/>
        <v>1585.9937945196202</v>
      </c>
      <c r="AM9" s="116">
        <f t="shared" ca="1" si="6"/>
        <v>1770.803018154958</v>
      </c>
      <c r="AN9" s="116">
        <f t="shared" ca="1" si="1"/>
        <v>1969.3867298188236</v>
      </c>
      <c r="AO9" s="116">
        <f t="shared" ca="1" si="1"/>
        <v>2178.8049295112164</v>
      </c>
      <c r="AP9" s="116">
        <f t="shared" ca="1" si="1"/>
        <v>2382.8331292036091</v>
      </c>
      <c r="AQ9" s="116">
        <f t="shared" ca="1" si="1"/>
        <v>2584.4113288960025</v>
      </c>
      <c r="AS9" s="63">
        <f t="shared" ref="AS9:AS31" si="7">AS8+3</f>
        <v>6</v>
      </c>
      <c r="AT9" s="116">
        <f t="shared" ref="AT9:BI9" ca="1" si="8">AT41+AT72+AT103+AT134+AT165+AT196+AT227+AT258+AT289+AT320+AT351+AT382+AT413+AT444+AT475+AT506+AT537+AT568+AT599+AT630</f>
        <v>214.75666148766754</v>
      </c>
      <c r="AU9" s="116">
        <f t="shared" ca="1" si="8"/>
        <v>614.86998446300242</v>
      </c>
      <c r="AV9" s="116">
        <f t="shared" ca="1" si="8"/>
        <v>979.45830743833744</v>
      </c>
      <c r="AW9" s="116">
        <f t="shared" ca="1" si="8"/>
        <v>1337.9216304136726</v>
      </c>
      <c r="AX9" s="116">
        <f t="shared" ca="1" si="8"/>
        <v>1760.1375964375361</v>
      </c>
      <c r="AY9" s="116">
        <f t="shared" ca="1" si="8"/>
        <v>2234.346205509928</v>
      </c>
      <c r="AZ9" s="116">
        <f t="shared" ca="1" si="8"/>
        <v>2694.3448145823204</v>
      </c>
      <c r="BA9" s="116">
        <f t="shared" ca="1" si="8"/>
        <v>3151.8934236547125</v>
      </c>
      <c r="BB9" s="116">
        <f t="shared" ca="1" si="8"/>
        <v>3673.8489069247908</v>
      </c>
      <c r="BC9" s="116">
        <f t="shared" ca="1" si="8"/>
        <v>4248.4512643925555</v>
      </c>
      <c r="BD9" s="116">
        <f t="shared" ca="1" si="8"/>
        <v>4808.8436218603192</v>
      </c>
      <c r="BE9" s="116">
        <f t="shared" ca="1" si="8"/>
        <v>5366.7859793280859</v>
      </c>
      <c r="BF9" s="116">
        <f t="shared" ca="1" si="8"/>
        <v>6077.4319055322503</v>
      </c>
      <c r="BG9" s="116">
        <f t="shared" ca="1" si="8"/>
        <v>6929.0214004728132</v>
      </c>
      <c r="BH9" s="116">
        <f t="shared" ca="1" si="8"/>
        <v>7766.4008954133769</v>
      </c>
      <c r="BI9" s="116">
        <f t="shared" ca="1" si="8"/>
        <v>8601.3303903539436</v>
      </c>
      <c r="BJ9" s="116">
        <f t="shared" ca="1" si="2"/>
        <v>9470.0336906944067</v>
      </c>
      <c r="BK9" s="116">
        <f t="shared" ca="1" si="2"/>
        <v>10360.750796434768</v>
      </c>
      <c r="BL9" s="116">
        <f t="shared" ca="1" si="2"/>
        <v>11237.257902175126</v>
      </c>
      <c r="BM9" s="116">
        <f t="shared" ca="1" si="2"/>
        <v>12111.315007915488</v>
      </c>
    </row>
    <row r="10" spans="1:65" x14ac:dyDescent="0.45">
      <c r="A10" s="63">
        <f t="shared" si="3"/>
        <v>9</v>
      </c>
      <c r="B10" s="116">
        <f t="shared" ca="1" si="4"/>
        <v>106.1848459583213</v>
      </c>
      <c r="C10" s="116">
        <f t="shared" ca="1" si="0"/>
        <v>286.64203787496388</v>
      </c>
      <c r="D10" s="116">
        <f t="shared" ca="1" si="0"/>
        <v>408.59297979160647</v>
      </c>
      <c r="E10" s="116">
        <f t="shared" ca="1" si="0"/>
        <v>503.95017170824912</v>
      </c>
      <c r="F10" s="116">
        <f t="shared" ca="1" si="0"/>
        <v>664.58962468513914</v>
      </c>
      <c r="G10" s="116">
        <f t="shared" ca="1" si="0"/>
        <v>877.74633872227696</v>
      </c>
      <c r="H10" s="116">
        <f t="shared" ca="1" si="0"/>
        <v>1067.5005527594144</v>
      </c>
      <c r="I10" s="116">
        <f t="shared" ca="1" si="0"/>
        <v>1246.617266796552</v>
      </c>
      <c r="J10" s="116">
        <f t="shared" ca="1" si="0"/>
        <v>1462.3154657538307</v>
      </c>
      <c r="K10" s="116">
        <f t="shared" ca="1" si="0"/>
        <v>1701.8301496312506</v>
      </c>
      <c r="L10" s="116">
        <f t="shared" ca="1" si="0"/>
        <v>1917.9423335086701</v>
      </c>
      <c r="M10" s="116">
        <f t="shared" ca="1" si="0"/>
        <v>2123.4170173860903</v>
      </c>
      <c r="N10" s="116">
        <f t="shared" ca="1" si="0"/>
        <v>2443.3041000867142</v>
      </c>
      <c r="O10" s="116">
        <f t="shared" ca="1" si="0"/>
        <v>2864.8385816105433</v>
      </c>
      <c r="P10" s="116">
        <f t="shared" ca="1" si="0"/>
        <v>3262.9705631343722</v>
      </c>
      <c r="Q10" s="116">
        <f t="shared" ca="1" si="0"/>
        <v>3650.4650446582014</v>
      </c>
      <c r="R10" s="116">
        <f t="shared" ca="1" si="0"/>
        <v>4065.5010990297119</v>
      </c>
      <c r="S10" s="116">
        <f t="shared" ca="1" si="0"/>
        <v>4495.3137262489045</v>
      </c>
      <c r="T10" s="116">
        <f t="shared" ca="1" si="0"/>
        <v>4901.7238534680982</v>
      </c>
      <c r="U10" s="116">
        <f t="shared" ca="1" si="0"/>
        <v>5297.4964806872913</v>
      </c>
      <c r="W10" s="63">
        <f t="shared" si="5"/>
        <v>9</v>
      </c>
      <c r="X10" s="116">
        <f t="shared" ref="X10" ca="1" si="9">X42+X73+X104+X135+X166+X197+X228+X259+X290+X321+X352+X383+X414+X445+X476+X507+X538+X569+X600+X631</f>
        <v>28.190154041678685</v>
      </c>
      <c r="Y10" s="116">
        <f t="shared" ca="1" si="1"/>
        <v>78.982962125036039</v>
      </c>
      <c r="Z10" s="116">
        <f t="shared" ca="1" si="1"/>
        <v>119.53202020839338</v>
      </c>
      <c r="AA10" s="116">
        <f t="shared" ca="1" si="1"/>
        <v>155.4248282917508</v>
      </c>
      <c r="AB10" s="116">
        <f t="shared" ca="1" si="1"/>
        <v>221.03537531486066</v>
      </c>
      <c r="AC10" s="116">
        <f t="shared" ca="1" si="1"/>
        <v>314.12866127772298</v>
      </c>
      <c r="AD10" s="116">
        <f t="shared" ca="1" si="1"/>
        <v>403.12444724058537</v>
      </c>
      <c r="AE10" s="116">
        <f t="shared" ca="1" si="1"/>
        <v>490.2577332034478</v>
      </c>
      <c r="AF10" s="116">
        <f t="shared" ca="1" si="1"/>
        <v>578.93453424616905</v>
      </c>
      <c r="AG10" s="116">
        <f t="shared" ca="1" si="1"/>
        <v>666.91985036874917</v>
      </c>
      <c r="AH10" s="116">
        <f t="shared" ca="1" si="1"/>
        <v>750.80766649132943</v>
      </c>
      <c r="AI10" s="116">
        <f t="shared" ca="1" si="1"/>
        <v>832.83298261390962</v>
      </c>
      <c r="AJ10" s="116">
        <f t="shared" ca="1" si="1"/>
        <v>949.5083999132853</v>
      </c>
      <c r="AK10" s="116">
        <f t="shared" ca="1" si="1"/>
        <v>1098.5989183894562</v>
      </c>
      <c r="AL10" s="116">
        <f t="shared" ca="1" si="1"/>
        <v>1243.5919368656273</v>
      </c>
      <c r="AM10" s="116">
        <f t="shared" ca="1" si="1"/>
        <v>1386.7224553417984</v>
      </c>
      <c r="AN10" s="116">
        <f t="shared" ca="1" si="1"/>
        <v>1541.0614009702874</v>
      </c>
      <c r="AO10" s="116">
        <f t="shared" ca="1" si="1"/>
        <v>1704.3737737510942</v>
      </c>
      <c r="AP10" s="116">
        <f t="shared" ca="1" si="1"/>
        <v>1863.5886465319013</v>
      </c>
      <c r="AQ10" s="116">
        <f t="shared" ca="1" si="1"/>
        <v>2020.941019312708</v>
      </c>
      <c r="AS10" s="63">
        <f t="shared" si="7"/>
        <v>9</v>
      </c>
      <c r="AT10" s="116">
        <f t="shared" ref="AT10" ca="1" si="10">AT42+AT73+AT104+AT135+AT166+AT197+AT228+AT259+AT290+AT321+AT352+AT383+AT414+AT445+AT476+AT507+AT538+AT569+AT600+AT631</f>
        <v>167.57076137510819</v>
      </c>
      <c r="AU10" s="116">
        <f t="shared" ca="1" si="2"/>
        <v>480.36228412532444</v>
      </c>
      <c r="AV10" s="116">
        <f t="shared" ca="1" si="2"/>
        <v>766.14755687554054</v>
      </c>
      <c r="AW10" s="116">
        <f t="shared" ca="1" si="2"/>
        <v>1047.2765796257572</v>
      </c>
      <c r="AX10" s="116">
        <f t="shared" ca="1" si="2"/>
        <v>1379.4834828752898</v>
      </c>
      <c r="AY10" s="116">
        <f t="shared" ca="1" si="2"/>
        <v>1753.828266624138</v>
      </c>
      <c r="AZ10" s="116">
        <f t="shared" ca="1" si="2"/>
        <v>2117.3705503729866</v>
      </c>
      <c r="BA10" s="116">
        <f t="shared" ca="1" si="2"/>
        <v>2479.0503341218355</v>
      </c>
      <c r="BB10" s="116">
        <f t="shared" ca="1" si="2"/>
        <v>2890.3435251125934</v>
      </c>
      <c r="BC10" s="116">
        <f t="shared" ca="1" si="2"/>
        <v>3342.3101233452594</v>
      </c>
      <c r="BD10" s="116">
        <f t="shared" ca="1" si="2"/>
        <v>3783.474221577927</v>
      </c>
      <c r="BE10" s="116">
        <f t="shared" ca="1" si="2"/>
        <v>4222.775819810593</v>
      </c>
      <c r="BF10" s="116">
        <f t="shared" ca="1" si="2"/>
        <v>4778.3745457068671</v>
      </c>
      <c r="BG10" s="116">
        <f t="shared" ca="1" si="2"/>
        <v>5441.3303992667488</v>
      </c>
      <c r="BH10" s="116">
        <f t="shared" ca="1" si="2"/>
        <v>6093.4837528266307</v>
      </c>
      <c r="BI10" s="116">
        <f t="shared" ca="1" si="2"/>
        <v>6743.7746063865143</v>
      </c>
      <c r="BJ10" s="116">
        <f t="shared" ca="1" si="2"/>
        <v>7421.4601233018038</v>
      </c>
      <c r="BK10" s="116">
        <f t="shared" ca="1" si="2"/>
        <v>8117.6003035725016</v>
      </c>
      <c r="BL10" s="116">
        <f t="shared" ca="1" si="2"/>
        <v>8802.9379838432014</v>
      </c>
      <c r="BM10" s="116">
        <f t="shared" ca="1" si="2"/>
        <v>9486.4131641138993</v>
      </c>
    </row>
    <row r="11" spans="1:65" x14ac:dyDescent="0.45">
      <c r="A11" s="63">
        <f t="shared" si="3"/>
        <v>12</v>
      </c>
      <c r="B11" s="116">
        <f t="shared" ca="1" si="4"/>
        <v>111.90332935341658</v>
      </c>
      <c r="C11" s="116">
        <f t="shared" ca="1" si="0"/>
        <v>302.55998806024974</v>
      </c>
      <c r="D11" s="116">
        <f t="shared" ca="1" si="0"/>
        <v>432.44164676708294</v>
      </c>
      <c r="E11" s="116">
        <f t="shared" ca="1" si="0"/>
        <v>534.69830547391621</v>
      </c>
      <c r="F11" s="116">
        <f t="shared" ca="1" si="0"/>
        <v>707.56790399677755</v>
      </c>
      <c r="G11" s="116">
        <f t="shared" ca="1" si="0"/>
        <v>937.79044233566754</v>
      </c>
      <c r="H11" s="116">
        <f t="shared" ca="1" si="0"/>
        <v>1143.7029806745572</v>
      </c>
      <c r="I11" s="116">
        <f t="shared" ca="1" si="0"/>
        <v>1338.5655190134471</v>
      </c>
      <c r="J11" s="116">
        <f t="shared" ca="1" si="0"/>
        <v>1570.9120186775654</v>
      </c>
      <c r="K11" s="116">
        <f t="shared" ca="1" si="0"/>
        <v>1827.4824796669129</v>
      </c>
      <c r="L11" s="116">
        <f t="shared" ca="1" si="0"/>
        <v>2059.7429406562596</v>
      </c>
      <c r="M11" s="116">
        <f t="shared" ca="1" si="0"/>
        <v>2280.9534016456073</v>
      </c>
      <c r="N11" s="116">
        <f t="shared" ca="1" si="0"/>
        <v>2624.1059840771268</v>
      </c>
      <c r="O11" s="116">
        <f t="shared" ca="1" si="0"/>
        <v>3075.9406879508188</v>
      </c>
      <c r="P11" s="116">
        <f t="shared" ca="1" si="0"/>
        <v>3503.4653918245103</v>
      </c>
      <c r="Q11" s="116">
        <f t="shared" ca="1" si="0"/>
        <v>3919.9400956982017</v>
      </c>
      <c r="R11" s="116">
        <f t="shared" ca="1" si="0"/>
        <v>4365.8384359355296</v>
      </c>
      <c r="S11" s="116">
        <f t="shared" ca="1" si="0"/>
        <v>4827.9004125364936</v>
      </c>
      <c r="T11" s="116">
        <f t="shared" ca="1" si="0"/>
        <v>5265.6523891374582</v>
      </c>
      <c r="U11" s="116">
        <f t="shared" ca="1" si="0"/>
        <v>5692.3543657384225</v>
      </c>
      <c r="W11" s="63">
        <f t="shared" si="5"/>
        <v>12</v>
      </c>
      <c r="X11" s="116">
        <f t="shared" ref="X11" ca="1" si="11">X43+X74+X105+X136+X167+X198+X229+X260+X291+X322+X353+X384+X415+X446+X477+X508+X539+X570+X601+X632</f>
        <v>22.471670646583398</v>
      </c>
      <c r="Y11" s="116">
        <f t="shared" ca="1" si="1"/>
        <v>63.065011939750178</v>
      </c>
      <c r="Z11" s="116">
        <f t="shared" ca="1" si="1"/>
        <v>95.683353232916943</v>
      </c>
      <c r="AA11" s="116">
        <f t="shared" ca="1" si="1"/>
        <v>124.67669452608375</v>
      </c>
      <c r="AB11" s="116">
        <f t="shared" ca="1" si="1"/>
        <v>178.05709600322226</v>
      </c>
      <c r="AC11" s="116">
        <f t="shared" ca="1" si="1"/>
        <v>254.08455766433241</v>
      </c>
      <c r="AD11" s="116">
        <f t="shared" ca="1" si="1"/>
        <v>326.92201932544265</v>
      </c>
      <c r="AE11" s="116">
        <f t="shared" ca="1" si="1"/>
        <v>398.3094809865529</v>
      </c>
      <c r="AF11" s="116">
        <f t="shared" ca="1" si="1"/>
        <v>470.33798132243425</v>
      </c>
      <c r="AG11" s="116">
        <f t="shared" ca="1" si="1"/>
        <v>541.26752033308685</v>
      </c>
      <c r="AH11" s="116">
        <f t="shared" ca="1" si="1"/>
        <v>609.00705934373968</v>
      </c>
      <c r="AI11" s="116">
        <f t="shared" ca="1" si="1"/>
        <v>675.29659835439224</v>
      </c>
      <c r="AJ11" s="116">
        <f t="shared" ca="1" si="1"/>
        <v>768.70651592287288</v>
      </c>
      <c r="AK11" s="116">
        <f t="shared" ca="1" si="1"/>
        <v>887.4968120491809</v>
      </c>
      <c r="AL11" s="116">
        <f t="shared" ca="1" si="1"/>
        <v>1003.0971081754892</v>
      </c>
      <c r="AM11" s="116">
        <f t="shared" ca="1" si="1"/>
        <v>1117.2474043017976</v>
      </c>
      <c r="AN11" s="116">
        <f t="shared" ca="1" si="1"/>
        <v>1240.7240640644698</v>
      </c>
      <c r="AO11" s="116">
        <f t="shared" ca="1" si="1"/>
        <v>1371.7870874635053</v>
      </c>
      <c r="AP11" s="116">
        <f t="shared" ca="1" si="1"/>
        <v>1499.6601108625409</v>
      </c>
      <c r="AQ11" s="116">
        <f t="shared" ca="1" si="1"/>
        <v>1626.0831342615766</v>
      </c>
      <c r="AS11" s="63">
        <f t="shared" si="7"/>
        <v>12</v>
      </c>
      <c r="AT11" s="116">
        <f t="shared" ref="AT11" ca="1" si="12">AT43+AT74+AT105+AT136+AT167+AT198+AT229+AT260+AT291+AT322+AT353+AT384+AT415+AT446+AT477+AT508+AT539+AT570+AT601+AT632</f>
        <v>135.18253581925057</v>
      </c>
      <c r="AU11" s="116">
        <f t="shared" ca="1" si="2"/>
        <v>388.14760745775158</v>
      </c>
      <c r="AV11" s="116">
        <f t="shared" ca="1" si="2"/>
        <v>620.08767909625271</v>
      </c>
      <c r="AW11" s="116">
        <f t="shared" ca="1" si="2"/>
        <v>848.40275073475391</v>
      </c>
      <c r="AX11" s="116">
        <f t="shared" ca="1" si="2"/>
        <v>1118.1547443512102</v>
      </c>
      <c r="AY11" s="116">
        <f t="shared" ca="1" si="2"/>
        <v>1422.3836599456204</v>
      </c>
      <c r="AZ11" s="116">
        <f t="shared" ca="1" si="2"/>
        <v>1718.2025755400314</v>
      </c>
      <c r="BA11" s="116">
        <f t="shared" ca="1" si="2"/>
        <v>2012.5714911344423</v>
      </c>
      <c r="BB11" s="116">
        <f t="shared" ca="1" si="2"/>
        <v>2346.5233911654304</v>
      </c>
      <c r="BC11" s="116">
        <f t="shared" ca="1" si="2"/>
        <v>2713.098275632995</v>
      </c>
      <c r="BD11" s="116">
        <f t="shared" ca="1" si="2"/>
        <v>3071.2631601005614</v>
      </c>
      <c r="BE11" s="116">
        <f t="shared" ca="1" si="2"/>
        <v>3427.9780445681272</v>
      </c>
      <c r="BF11" s="116">
        <f t="shared" ca="1" si="2"/>
        <v>3876.0478981965348</v>
      </c>
      <c r="BG11" s="116">
        <f t="shared" ca="1" si="2"/>
        <v>4408.5127209857828</v>
      </c>
      <c r="BH11" s="116">
        <f t="shared" ca="1" si="2"/>
        <v>4932.5675437750315</v>
      </c>
      <c r="BI11" s="116">
        <f t="shared" ca="1" si="2"/>
        <v>5455.1723665642812</v>
      </c>
      <c r="BJ11" s="116">
        <f t="shared" ca="1" si="2"/>
        <v>6000.5053711717146</v>
      </c>
      <c r="BK11" s="116">
        <f t="shared" ca="1" si="2"/>
        <v>6561.6065575973262</v>
      </c>
      <c r="BL11" s="116">
        <f t="shared" ca="1" si="2"/>
        <v>7114.2977440229379</v>
      </c>
      <c r="BM11" s="116">
        <f t="shared" ca="1" si="2"/>
        <v>7665.5389304485525</v>
      </c>
    </row>
    <row r="12" spans="1:65" x14ac:dyDescent="0.45">
      <c r="A12" s="63">
        <f t="shared" si="3"/>
        <v>15</v>
      </c>
      <c r="B12" s="116">
        <f t="shared" ca="1" si="4"/>
        <v>116.9316964285714</v>
      </c>
      <c r="C12" s="116">
        <f t="shared" ca="1" si="0"/>
        <v>316.4825892857142</v>
      </c>
      <c r="D12" s="116">
        <f t="shared" ca="1" si="0"/>
        <v>453.127232142857</v>
      </c>
      <c r="E12" s="116">
        <f t="shared" ca="1" si="0"/>
        <v>561.17812499999991</v>
      </c>
      <c r="F12" s="116">
        <f t="shared" ca="1" si="0"/>
        <v>744.97163880275082</v>
      </c>
      <c r="G12" s="116">
        <f t="shared" ca="1" si="0"/>
        <v>990.78277355110981</v>
      </c>
      <c r="H12" s="116">
        <f t="shared" ca="1" si="0"/>
        <v>1211.4314082994688</v>
      </c>
      <c r="I12" s="116">
        <f t="shared" ca="1" si="0"/>
        <v>1420.6425430478275</v>
      </c>
      <c r="J12" s="116">
        <f t="shared" ca="1" si="0"/>
        <v>1668.0140564213207</v>
      </c>
      <c r="K12" s="116">
        <f t="shared" ca="1" si="0"/>
        <v>1939.8209484199483</v>
      </c>
      <c r="L12" s="116">
        <f t="shared" ca="1" si="0"/>
        <v>2186.4653404185751</v>
      </c>
      <c r="M12" s="116">
        <f t="shared" ca="1" si="0"/>
        <v>2421.6722324172028</v>
      </c>
      <c r="N12" s="116">
        <f t="shared" ca="1" si="0"/>
        <v>2785.4899734092369</v>
      </c>
      <c r="O12" s="116">
        <f t="shared" ca="1" si="0"/>
        <v>3264.1935633946769</v>
      </c>
      <c r="P12" s="116">
        <f t="shared" ca="1" si="0"/>
        <v>3717.7346533801165</v>
      </c>
      <c r="Q12" s="116">
        <f t="shared" ca="1" si="0"/>
        <v>4159.8382433655552</v>
      </c>
      <c r="R12" s="116">
        <f t="shared" ca="1" si="0"/>
        <v>4633.146223791382</v>
      </c>
      <c r="S12" s="116">
        <f t="shared" ca="1" si="0"/>
        <v>5123.9335946575939</v>
      </c>
      <c r="T12" s="116">
        <f t="shared" ca="1" si="0"/>
        <v>5589.5584655238081</v>
      </c>
      <c r="U12" s="116">
        <f t="shared" ca="1" si="0"/>
        <v>6043.7458363900214</v>
      </c>
      <c r="W12" s="63">
        <f t="shared" si="5"/>
        <v>15</v>
      </c>
      <c r="X12" s="116">
        <f t="shared" ref="X12" ca="1" si="13">X44+X75+X106+X137+X168+X199+X230+X261+X292+X323+X354+X385+X416+X447+X478+X509+X540+X571+X602+X633</f>
        <v>17.443303571428572</v>
      </c>
      <c r="Y12" s="116">
        <f t="shared" ca="1" si="1"/>
        <v>49.14241071428571</v>
      </c>
      <c r="Z12" s="116">
        <f t="shared" ca="1" si="1"/>
        <v>74.997767857142833</v>
      </c>
      <c r="AA12" s="116">
        <f t="shared" ca="1" si="1"/>
        <v>98.196874999999991</v>
      </c>
      <c r="AB12" s="116">
        <f t="shared" ca="1" si="1"/>
        <v>140.65336119724913</v>
      </c>
      <c r="AC12" s="116">
        <f t="shared" ca="1" si="1"/>
        <v>201.09222644889007</v>
      </c>
      <c r="AD12" s="116">
        <f t="shared" ca="1" si="1"/>
        <v>259.1935917005311</v>
      </c>
      <c r="AE12" s="116">
        <f t="shared" ca="1" si="1"/>
        <v>316.23245695217224</v>
      </c>
      <c r="AF12" s="116">
        <f t="shared" ca="1" si="1"/>
        <v>373.23594357867904</v>
      </c>
      <c r="AG12" s="116">
        <f t="shared" ca="1" si="1"/>
        <v>428.92905158005146</v>
      </c>
      <c r="AH12" s="116">
        <f t="shared" ca="1" si="1"/>
        <v>482.28465958142408</v>
      </c>
      <c r="AI12" s="116">
        <f t="shared" ca="1" si="1"/>
        <v>534.5777675827967</v>
      </c>
      <c r="AJ12" s="116">
        <f t="shared" ca="1" si="1"/>
        <v>607.32252659076312</v>
      </c>
      <c r="AK12" s="116">
        <f t="shared" ca="1" si="1"/>
        <v>699.24393660532314</v>
      </c>
      <c r="AL12" s="116">
        <f t="shared" ca="1" si="1"/>
        <v>788.82784661988342</v>
      </c>
      <c r="AM12" s="116">
        <f t="shared" ca="1" si="1"/>
        <v>877.3492566344438</v>
      </c>
      <c r="AN12" s="116">
        <f t="shared" ca="1" si="1"/>
        <v>973.41627620861777</v>
      </c>
      <c r="AO12" s="116">
        <f t="shared" ca="1" si="1"/>
        <v>1075.7539053424048</v>
      </c>
      <c r="AP12" s="116">
        <f t="shared" ca="1" si="1"/>
        <v>1175.7540344761915</v>
      </c>
      <c r="AQ12" s="116">
        <f t="shared" ca="1" si="1"/>
        <v>1274.6916636099786</v>
      </c>
      <c r="AS12" s="63">
        <f t="shared" si="7"/>
        <v>15</v>
      </c>
      <c r="AT12" s="116">
        <f t="shared" ref="AT12" ca="1" si="14">AT44+AT75+AT106+AT137+AT168+AT199+AT230+AT261+AT292+AT323+AT354+AT385+AT416+AT447+AT478+AT509+AT540+AT571+AT602+AT633</f>
        <v>107.84910714285718</v>
      </c>
      <c r="AU12" s="116">
        <f t="shared" ca="1" si="2"/>
        <v>310.79732142857142</v>
      </c>
      <c r="AV12" s="116">
        <f t="shared" ca="1" si="2"/>
        <v>498.33928571428578</v>
      </c>
      <c r="AW12" s="116">
        <f t="shared" ca="1" si="2"/>
        <v>683.22499999999991</v>
      </c>
      <c r="AX12" s="116">
        <f t="shared" ca="1" si="2"/>
        <v>899.60048829060793</v>
      </c>
      <c r="AY12" s="116">
        <f t="shared" ca="1" si="2"/>
        <v>1142.3657505861081</v>
      </c>
      <c r="AZ12" s="116">
        <f t="shared" ca="1" si="2"/>
        <v>1378.9685128816091</v>
      </c>
      <c r="BA12" s="116">
        <f t="shared" ca="1" si="2"/>
        <v>1614.50877517711</v>
      </c>
      <c r="BB12" s="116">
        <f t="shared" ca="1" si="2"/>
        <v>1881.624225442536</v>
      </c>
      <c r="BC12" s="116">
        <f t="shared" ca="1" si="2"/>
        <v>2175.2148636778857</v>
      </c>
      <c r="BD12" s="116">
        <f t="shared" ca="1" si="2"/>
        <v>2462.6430019132367</v>
      </c>
      <c r="BE12" s="116">
        <f t="shared" ca="1" si="2"/>
        <v>2749.0086401485869</v>
      </c>
      <c r="BF12" s="116">
        <f t="shared" ca="1" si="2"/>
        <v>3104.8820857534929</v>
      </c>
      <c r="BG12" s="116">
        <f t="shared" ca="1" si="2"/>
        <v>3525.1633387279517</v>
      </c>
      <c r="BH12" s="116">
        <f t="shared" ca="1" si="2"/>
        <v>3939.2820917024119</v>
      </c>
      <c r="BI12" s="116">
        <f t="shared" ca="1" si="2"/>
        <v>4352.338344676873</v>
      </c>
      <c r="BJ12" s="116">
        <f t="shared" ca="1" si="2"/>
        <v>4783.7093532904337</v>
      </c>
      <c r="BK12" s="116">
        <f t="shared" ca="1" si="2"/>
        <v>5228.295117543089</v>
      </c>
      <c r="BL12" s="116">
        <f t="shared" ca="1" si="2"/>
        <v>5666.7183817957439</v>
      </c>
      <c r="BM12" s="116">
        <f t="shared" ca="1" si="2"/>
        <v>6104.0791460484015</v>
      </c>
    </row>
    <row r="13" spans="1:65" x14ac:dyDescent="0.45">
      <c r="A13" s="63">
        <f t="shared" si="3"/>
        <v>18</v>
      </c>
      <c r="B13" s="116">
        <f t="shared" ca="1" si="4"/>
        <v>121.42562206112851</v>
      </c>
      <c r="C13" s="116">
        <f t="shared" ca="1" si="0"/>
        <v>328.91436618338543</v>
      </c>
      <c r="D13" s="116">
        <f t="shared" ca="1" si="0"/>
        <v>471.57186030564247</v>
      </c>
      <c r="E13" s="116">
        <f t="shared" ca="1" si="0"/>
        <v>584.76060442789958</v>
      </c>
      <c r="F13" s="116">
        <f t="shared" ca="1" si="0"/>
        <v>778.45165453038021</v>
      </c>
      <c r="G13" s="116">
        <f t="shared" ca="1" si="0"/>
        <v>1038.5000106130849</v>
      </c>
      <c r="H13" s="116">
        <f t="shared" ca="1" si="0"/>
        <v>1272.6158666957895</v>
      </c>
      <c r="I13" s="116">
        <f t="shared" ca="1" si="0"/>
        <v>1494.9442227784939</v>
      </c>
      <c r="J13" s="116">
        <f t="shared" ca="1" si="0"/>
        <v>1756.0095866935096</v>
      </c>
      <c r="K13" s="116">
        <f t="shared" ca="1" si="0"/>
        <v>2041.6669584408373</v>
      </c>
      <c r="L13" s="116">
        <f t="shared" ca="1" si="0"/>
        <v>2301.3918301881645</v>
      </c>
      <c r="M13" s="116">
        <f t="shared" ca="1" si="0"/>
        <v>2549.3292019354917</v>
      </c>
      <c r="N13" s="116">
        <f t="shared" ca="1" si="0"/>
        <v>2931.9208671176193</v>
      </c>
      <c r="O13" s="116">
        <f t="shared" ca="1" si="0"/>
        <v>3435.0218257345468</v>
      </c>
      <c r="P13" s="116">
        <f t="shared" ca="1" si="0"/>
        <v>3912.1902843514736</v>
      </c>
      <c r="Q13" s="116">
        <f t="shared" ca="1" si="0"/>
        <v>4377.5712429684008</v>
      </c>
      <c r="R13" s="116">
        <f t="shared" ca="1" si="0"/>
        <v>4875.7738626386035</v>
      </c>
      <c r="S13" s="116">
        <f t="shared" ca="1" si="0"/>
        <v>5392.653143362083</v>
      </c>
      <c r="T13" s="116">
        <f t="shared" ca="1" si="0"/>
        <v>5883.5999240855635</v>
      </c>
      <c r="U13" s="116">
        <f t="shared" ca="1" si="0"/>
        <v>6362.7592048090419</v>
      </c>
      <c r="W13" s="63">
        <f t="shared" si="5"/>
        <v>18</v>
      </c>
      <c r="X13" s="116">
        <f t="shared" ref="X13" ca="1" si="15">X45+X76+X107+X138+X169+X200+X231+X262+X293+X324+X355+X386+X417+X448+X479+X510+X541+X572+X603+X634</f>
        <v>12.949377938871486</v>
      </c>
      <c r="Y13" s="116">
        <f t="shared" ca="1" si="1"/>
        <v>36.710633816614447</v>
      </c>
      <c r="Z13" s="116">
        <f t="shared" ca="1" si="1"/>
        <v>56.553139694357398</v>
      </c>
      <c r="AA13" s="116">
        <f t="shared" ca="1" si="1"/>
        <v>74.614395572100335</v>
      </c>
      <c r="AB13" s="116">
        <f t="shared" ca="1" si="1"/>
        <v>107.1733454696196</v>
      </c>
      <c r="AC13" s="116">
        <f t="shared" ca="1" si="1"/>
        <v>153.37498938691499</v>
      </c>
      <c r="AD13" s="116">
        <f t="shared" ca="1" si="1"/>
        <v>198.00913330421045</v>
      </c>
      <c r="AE13" s="116">
        <f t="shared" ca="1" si="1"/>
        <v>241.93077722150593</v>
      </c>
      <c r="AF13" s="116">
        <f t="shared" ca="1" si="1"/>
        <v>285.2404133064901</v>
      </c>
      <c r="AG13" s="116">
        <f t="shared" ca="1" si="1"/>
        <v>327.0830415591625</v>
      </c>
      <c r="AH13" s="116">
        <f t="shared" ca="1" si="1"/>
        <v>367.35816981183524</v>
      </c>
      <c r="AI13" s="116">
        <f t="shared" ca="1" si="1"/>
        <v>406.92079806450784</v>
      </c>
      <c r="AJ13" s="116">
        <f t="shared" ca="1" si="1"/>
        <v>460.89163288238058</v>
      </c>
      <c r="AK13" s="116">
        <f t="shared" ca="1" si="1"/>
        <v>528.41567426545316</v>
      </c>
      <c r="AL13" s="116">
        <f t="shared" ca="1" si="1"/>
        <v>594.37221564852598</v>
      </c>
      <c r="AM13" s="116">
        <f t="shared" ca="1" si="1"/>
        <v>659.61625703159859</v>
      </c>
      <c r="AN13" s="116">
        <f t="shared" ca="1" si="1"/>
        <v>730.78863736139556</v>
      </c>
      <c r="AO13" s="116">
        <f t="shared" ca="1" si="1"/>
        <v>807.03435663791629</v>
      </c>
      <c r="AP13" s="116">
        <f t="shared" ca="1" si="1"/>
        <v>881.71257591443646</v>
      </c>
      <c r="AQ13" s="116">
        <f t="shared" ca="1" si="1"/>
        <v>955.67829519095721</v>
      </c>
      <c r="AS13" s="63">
        <f t="shared" si="7"/>
        <v>18</v>
      </c>
      <c r="AT13" s="116">
        <f t="shared" ref="AT13" ca="1" si="16">AT45+AT76+AT107+AT138+AT169+AT200+AT231+AT262+AT293+AT324+AT355+AT386+AT417+AT448+AT479+AT510+AT541+AT572+AT603+AT634</f>
        <v>83.591276449843321</v>
      </c>
      <c r="AU13" s="116">
        <f t="shared" ca="1" si="2"/>
        <v>242.22382934952984</v>
      </c>
      <c r="AV13" s="116">
        <f t="shared" ca="1" si="2"/>
        <v>390.52513224921654</v>
      </c>
      <c r="AW13" s="116">
        <f t="shared" ca="1" si="2"/>
        <v>537.04518514890287</v>
      </c>
      <c r="AX13" s="116">
        <f t="shared" ca="1" si="2"/>
        <v>705.55646803306468</v>
      </c>
      <c r="AY13" s="116">
        <f t="shared" ca="1" si="2"/>
        <v>892.63898090169982</v>
      </c>
      <c r="AZ13" s="116">
        <f t="shared" ca="1" si="2"/>
        <v>1075.5889937703359</v>
      </c>
      <c r="BA13" s="116">
        <f t="shared" ca="1" si="2"/>
        <v>1257.8265066389722</v>
      </c>
      <c r="BB13" s="116">
        <f t="shared" ca="1" si="2"/>
        <v>1464.6268384840439</v>
      </c>
      <c r="BC13" s="116">
        <f t="shared" ca="1" si="2"/>
        <v>1692.5699893055487</v>
      </c>
      <c r="BD13" s="116">
        <f t="shared" ca="1" si="2"/>
        <v>1916.3806401270565</v>
      </c>
      <c r="BE13" s="116">
        <f t="shared" ca="1" si="2"/>
        <v>2139.4787909485631</v>
      </c>
      <c r="BF13" s="116">
        <f t="shared" ca="1" si="2"/>
        <v>2412.2354289530094</v>
      </c>
      <c r="BG13" s="116">
        <f t="shared" ca="1" si="2"/>
        <v>2731.2305541403944</v>
      </c>
      <c r="BH13" s="116">
        <f t="shared" ca="1" si="2"/>
        <v>3046.0931793277819</v>
      </c>
      <c r="BI13" s="116">
        <f t="shared" ca="1" si="2"/>
        <v>3360.2433045151688</v>
      </c>
      <c r="BJ13" s="116">
        <f t="shared" ca="1" si="2"/>
        <v>3688.7012205782471</v>
      </c>
      <c r="BK13" s="116">
        <f t="shared" ca="1" si="2"/>
        <v>4028.0469275170117</v>
      </c>
      <c r="BL13" s="116">
        <f t="shared" ca="1" si="2"/>
        <v>4363.2601344557752</v>
      </c>
      <c r="BM13" s="116">
        <f t="shared" ca="1" si="2"/>
        <v>4697.76084139454</v>
      </c>
    </row>
    <row r="14" spans="1:65" x14ac:dyDescent="0.45">
      <c r="A14" s="63">
        <f t="shared" si="3"/>
        <v>21</v>
      </c>
      <c r="B14" s="116">
        <f t="shared" ca="1" si="4"/>
        <v>124.18014330513415</v>
      </c>
      <c r="C14" s="116">
        <f t="shared" ca="1" si="0"/>
        <v>336.57792991540248</v>
      </c>
      <c r="D14" s="116">
        <f t="shared" ca="1" si="0"/>
        <v>483.04446652567077</v>
      </c>
      <c r="E14" s="116">
        <f t="shared" ca="1" si="0"/>
        <v>599.54225313593918</v>
      </c>
      <c r="F14" s="116">
        <f t="shared" ca="1" si="0"/>
        <v>799.70646964792058</v>
      </c>
      <c r="G14" s="116">
        <f t="shared" ca="1" si="0"/>
        <v>1069.1521160616153</v>
      </c>
      <c r="H14" s="116">
        <f t="shared" ca="1" si="0"/>
        <v>1312.2252624753098</v>
      </c>
      <c r="I14" s="116">
        <f t="shared" ca="1" si="0"/>
        <v>1543.3109088890042</v>
      </c>
      <c r="J14" s="116">
        <f t="shared" ca="1" si="0"/>
        <v>1813.2431651631869</v>
      </c>
      <c r="K14" s="116">
        <f t="shared" ca="1" si="0"/>
        <v>2107.6370312978565</v>
      </c>
      <c r="L14" s="116">
        <f t="shared" ca="1" si="0"/>
        <v>2375.6583974325263</v>
      </c>
      <c r="M14" s="116">
        <f t="shared" ca="1" si="0"/>
        <v>2631.6922635671963</v>
      </c>
      <c r="N14" s="116">
        <f t="shared" ca="1" si="0"/>
        <v>3026.0187903413284</v>
      </c>
      <c r="O14" s="116">
        <f t="shared" ca="1" si="0"/>
        <v>3544.2529777549225</v>
      </c>
      <c r="P14" s="116">
        <f t="shared" ca="1" si="0"/>
        <v>4036.1146651685158</v>
      </c>
      <c r="Q14" s="116">
        <f t="shared" ca="1" si="0"/>
        <v>4515.9888525821098</v>
      </c>
      <c r="R14" s="116">
        <f t="shared" ca="1" si="0"/>
        <v>5029.8164025293954</v>
      </c>
      <c r="S14" s="116">
        <f t="shared" ca="1" si="0"/>
        <v>5563.2123150103744</v>
      </c>
      <c r="T14" s="116">
        <f t="shared" ca="1" si="0"/>
        <v>6070.2357274913538</v>
      </c>
      <c r="U14" s="116">
        <f t="shared" ca="1" si="0"/>
        <v>6565.2716399723331</v>
      </c>
      <c r="W14" s="63">
        <f t="shared" si="5"/>
        <v>21</v>
      </c>
      <c r="X14" s="116">
        <f t="shared" ref="X14" ca="1" si="17">X46+X77+X108+X139+X170+X201+X232+X263+X294+X325+X356+X387+X418+X449+X480+X511+X542+X573+X604+X635</f>
        <v>10.194856694865823</v>
      </c>
      <c r="Y14" s="116">
        <f t="shared" ca="1" si="1"/>
        <v>29.047070084597454</v>
      </c>
      <c r="Z14" s="116">
        <f t="shared" ca="1" si="1"/>
        <v>45.08053347432908</v>
      </c>
      <c r="AA14" s="116">
        <f t="shared" ca="1" si="1"/>
        <v>59.832746864060709</v>
      </c>
      <c r="AB14" s="116">
        <f t="shared" ca="1" si="1"/>
        <v>85.918530352079316</v>
      </c>
      <c r="AC14" s="116">
        <f t="shared" ca="1" si="1"/>
        <v>122.72288393838463</v>
      </c>
      <c r="AD14" s="116">
        <f t="shared" ca="1" si="1"/>
        <v>158.39973752469007</v>
      </c>
      <c r="AE14" s="116">
        <f t="shared" ca="1" si="1"/>
        <v>193.56409111099552</v>
      </c>
      <c r="AF14" s="116">
        <f t="shared" ca="1" si="1"/>
        <v>228.00683483681337</v>
      </c>
      <c r="AG14" s="116">
        <f t="shared" ca="1" si="1"/>
        <v>261.11296870214312</v>
      </c>
      <c r="AH14" s="116">
        <f t="shared" ca="1" si="1"/>
        <v>293.09160256747316</v>
      </c>
      <c r="AI14" s="116">
        <f t="shared" ca="1" si="1"/>
        <v>324.55773643280315</v>
      </c>
      <c r="AJ14" s="116">
        <f t="shared" ca="1" si="1"/>
        <v>366.79370965867128</v>
      </c>
      <c r="AK14" s="116">
        <f t="shared" ca="1" si="1"/>
        <v>419.18452224507723</v>
      </c>
      <c r="AL14" s="116">
        <f t="shared" ca="1" si="1"/>
        <v>470.44783483148365</v>
      </c>
      <c r="AM14" s="116">
        <f t="shared" ca="1" si="1"/>
        <v>521.19864741788979</v>
      </c>
      <c r="AN14" s="116">
        <f t="shared" ca="1" si="1"/>
        <v>576.74609747060367</v>
      </c>
      <c r="AO14" s="116">
        <f t="shared" ca="1" si="1"/>
        <v>636.47518498962484</v>
      </c>
      <c r="AP14" s="116">
        <f t="shared" ca="1" si="1"/>
        <v>695.07677250864549</v>
      </c>
      <c r="AQ14" s="116">
        <f t="shared" ca="1" si="1"/>
        <v>753.16586002766633</v>
      </c>
      <c r="AS14" s="63">
        <f t="shared" si="7"/>
        <v>21</v>
      </c>
      <c r="AT14" s="116">
        <f t="shared" ref="AT14" ca="1" si="18">AT46+AT77+AT108+AT139+AT170+AT201+AT232+AT263+AT294+AT325+AT356+AT387+AT418+AT449+AT480+AT511+AT542+AT573+AT604+AT635</f>
        <v>68.050585253792349</v>
      </c>
      <c r="AU14" s="116">
        <f t="shared" ca="1" si="2"/>
        <v>198.00175576137693</v>
      </c>
      <c r="AV14" s="116">
        <f t="shared" ca="1" si="2"/>
        <v>320.5216762689617</v>
      </c>
      <c r="AW14" s="116">
        <f t="shared" ca="1" si="2"/>
        <v>441.76034677654621</v>
      </c>
      <c r="AX14" s="116">
        <f t="shared" ca="1" si="2"/>
        <v>578.97002981640128</v>
      </c>
      <c r="AY14" s="116">
        <f t="shared" ca="1" si="2"/>
        <v>729.69072538852458</v>
      </c>
      <c r="AZ14" s="116">
        <f t="shared" ca="1" si="2"/>
        <v>877.43892096064917</v>
      </c>
      <c r="BA14" s="116">
        <f t="shared" ca="1" si="2"/>
        <v>1024.6746165327736</v>
      </c>
      <c r="BB14" s="116">
        <f t="shared" ca="1" si="2"/>
        <v>1192.3696980235818</v>
      </c>
      <c r="BC14" s="116">
        <f t="shared" ca="1" si="2"/>
        <v>1378.0641654330705</v>
      </c>
      <c r="BD14" s="116">
        <f t="shared" ca="1" si="2"/>
        <v>1560.786132842562</v>
      </c>
      <c r="BE14" s="116">
        <f t="shared" ca="1" si="2"/>
        <v>1742.9956002520523</v>
      </c>
      <c r="BF14" s="116">
        <f t="shared" ca="1" si="2"/>
        <v>1962.7899614381713</v>
      </c>
      <c r="BG14" s="116">
        <f t="shared" ca="1" si="2"/>
        <v>2217.7092164009155</v>
      </c>
      <c r="BH14" s="116">
        <f t="shared" ca="1" si="2"/>
        <v>2469.6559713636625</v>
      </c>
      <c r="BI14" s="116">
        <f t="shared" ca="1" si="2"/>
        <v>2721.0902263264102</v>
      </c>
      <c r="BJ14" s="116">
        <f t="shared" ca="1" si="2"/>
        <v>2984.0583020438771</v>
      </c>
      <c r="BK14" s="116">
        <f t="shared" ca="1" si="2"/>
        <v>3256.1001985160574</v>
      </c>
      <c r="BL14" s="116">
        <f t="shared" ca="1" si="2"/>
        <v>3525.1695949882369</v>
      </c>
      <c r="BM14" s="116">
        <f t="shared" ca="1" si="2"/>
        <v>3793.7264914604175</v>
      </c>
    </row>
    <row r="15" spans="1:65" x14ac:dyDescent="0.45">
      <c r="A15" s="63">
        <f t="shared" si="3"/>
        <v>24</v>
      </c>
      <c r="B15" s="116">
        <f t="shared" ca="1" si="4"/>
        <v>125.49960074921134</v>
      </c>
      <c r="C15" s="116">
        <f t="shared" ca="1" si="0"/>
        <v>340.31130224763399</v>
      </c>
      <c r="D15" s="116">
        <f t="shared" ca="1" si="0"/>
        <v>488.77925374605661</v>
      </c>
      <c r="E15" s="116">
        <f t="shared" ca="1" si="0"/>
        <v>607.09095524447935</v>
      </c>
      <c r="F15" s="116">
        <f t="shared" ca="1" si="0"/>
        <v>810.81251415575127</v>
      </c>
      <c r="G15" s="116">
        <f t="shared" ca="1" si="0"/>
        <v>1085.4689304798724</v>
      </c>
      <c r="H15" s="116">
        <f t="shared" ca="1" si="0"/>
        <v>1333.5878468039934</v>
      </c>
      <c r="I15" s="116">
        <f t="shared" ca="1" si="0"/>
        <v>1569.6442631281145</v>
      </c>
      <c r="J15" s="116">
        <f t="shared" ca="1" si="0"/>
        <v>1844.2732392441603</v>
      </c>
      <c r="K15" s="116">
        <f t="shared" ca="1" si="0"/>
        <v>2142.999775152131</v>
      </c>
      <c r="L15" s="116">
        <f t="shared" ca="1" si="0"/>
        <v>2415.1888110601012</v>
      </c>
      <c r="M15" s="116">
        <f t="shared" ca="1" si="0"/>
        <v>2675.3153469680719</v>
      </c>
      <c r="N15" s="116">
        <f t="shared" ca="1" si="0"/>
        <v>3075.3526730608792</v>
      </c>
      <c r="O15" s="116">
        <f t="shared" ca="1" si="0"/>
        <v>3600.8257893385244</v>
      </c>
      <c r="P15" s="116">
        <f t="shared" ca="1" si="0"/>
        <v>4099.7614056161692</v>
      </c>
      <c r="Q15" s="116">
        <f t="shared" ca="1" si="0"/>
        <v>4586.6345218938141</v>
      </c>
      <c r="R15" s="116">
        <f t="shared" ca="1" si="0"/>
        <v>5108.1796284100701</v>
      </c>
      <c r="S15" s="116">
        <f t="shared" ca="1" si="0"/>
        <v>5649.9217251649379</v>
      </c>
      <c r="T15" s="116">
        <f t="shared" ca="1" si="0"/>
        <v>6165.1263219198063</v>
      </c>
      <c r="U15" s="116">
        <f t="shared" ca="1" si="0"/>
        <v>6668.2684186746756</v>
      </c>
      <c r="W15" s="63">
        <f t="shared" si="5"/>
        <v>24</v>
      </c>
      <c r="X15" s="116">
        <f t="shared" ref="X15" ca="1" si="19">X47+X78+X109+X140+X171+X202+X233+X264+X295+X326+X357+X388+X419+X450+X481+X512+X543+X574+X605+X636</f>
        <v>8.8753992507886537</v>
      </c>
      <c r="Y15" s="116">
        <f t="shared" ca="1" si="1"/>
        <v>25.31369775236595</v>
      </c>
      <c r="Z15" s="116">
        <f t="shared" ca="1" si="1"/>
        <v>39.345746253943247</v>
      </c>
      <c r="AA15" s="116">
        <f t="shared" ca="1" si="1"/>
        <v>52.284044755520533</v>
      </c>
      <c r="AB15" s="116">
        <f t="shared" ca="1" si="1"/>
        <v>74.812485844248712</v>
      </c>
      <c r="AC15" s="116">
        <f t="shared" ca="1" si="1"/>
        <v>106.40606952012739</v>
      </c>
      <c r="AD15" s="116">
        <f t="shared" ca="1" si="1"/>
        <v>137.0371531960063</v>
      </c>
      <c r="AE15" s="116">
        <f t="shared" ca="1" si="1"/>
        <v>167.23073687188517</v>
      </c>
      <c r="AF15" s="116">
        <f t="shared" ca="1" si="1"/>
        <v>196.97676075583954</v>
      </c>
      <c r="AG15" s="116">
        <f t="shared" ca="1" si="1"/>
        <v>225.75022484786871</v>
      </c>
      <c r="AH15" s="116">
        <f t="shared" ca="1" si="1"/>
        <v>253.56118893989833</v>
      </c>
      <c r="AI15" s="116">
        <f t="shared" ca="1" si="1"/>
        <v>280.93465303192784</v>
      </c>
      <c r="AJ15" s="116">
        <f t="shared" ca="1" si="1"/>
        <v>317.45982693912021</v>
      </c>
      <c r="AK15" s="116">
        <f t="shared" ca="1" si="1"/>
        <v>362.61171066147506</v>
      </c>
      <c r="AL15" s="116">
        <f t="shared" ca="1" si="1"/>
        <v>406.80109438383045</v>
      </c>
      <c r="AM15" s="116">
        <f t="shared" ca="1" si="1"/>
        <v>450.55297810618555</v>
      </c>
      <c r="AN15" s="116">
        <f t="shared" ca="1" si="1"/>
        <v>498.38287158992927</v>
      </c>
      <c r="AO15" s="116">
        <f t="shared" ca="1" si="1"/>
        <v>549.76577483506139</v>
      </c>
      <c r="AP15" s="116">
        <f t="shared" ca="1" si="1"/>
        <v>600.18617808019303</v>
      </c>
      <c r="AQ15" s="116">
        <f t="shared" ca="1" si="1"/>
        <v>650.16908132532467</v>
      </c>
      <c r="AS15" s="63">
        <f t="shared" si="7"/>
        <v>24</v>
      </c>
      <c r="AT15" s="116">
        <f t="shared" ref="AT15" ca="1" si="20">AT47+AT78+AT109+AT140+AT171+AT202+AT233+AT264+AT295+AT326+AT357+AT388+AT419+AT450+AT481+AT512+AT543+AT574+AT605+AT636</f>
        <v>59.644218257097847</v>
      </c>
      <c r="AU15" s="116">
        <f t="shared" ca="1" si="2"/>
        <v>173.68265477129336</v>
      </c>
      <c r="AV15" s="116">
        <f t="shared" ca="1" si="2"/>
        <v>281.37734128548914</v>
      </c>
      <c r="AW15" s="116">
        <f t="shared" ca="1" si="2"/>
        <v>387.97827779968458</v>
      </c>
      <c r="AX15" s="116">
        <f t="shared" ca="1" si="2"/>
        <v>507.80729623766689</v>
      </c>
      <c r="AY15" s="116">
        <f t="shared" ca="1" si="2"/>
        <v>638.76439659943333</v>
      </c>
      <c r="AZ15" s="116">
        <f t="shared" ca="1" si="2"/>
        <v>767.18399696120127</v>
      </c>
      <c r="BA15" s="116">
        <f t="shared" ca="1" si="2"/>
        <v>895.16609732296945</v>
      </c>
      <c r="BB15" s="116">
        <f t="shared" ca="1" si="2"/>
        <v>1041.9627571712986</v>
      </c>
      <c r="BC15" s="116">
        <f t="shared" ca="1" si="2"/>
        <v>1205.4739765061852</v>
      </c>
      <c r="BD15" s="116">
        <f t="shared" ca="1" si="2"/>
        <v>1366.4476958410746</v>
      </c>
      <c r="BE15" s="116">
        <f t="shared" ca="1" si="2"/>
        <v>1526.9839151759638</v>
      </c>
      <c r="BF15" s="116">
        <f t="shared" ca="1" si="2"/>
        <v>1719.5768266385908</v>
      </c>
      <c r="BG15" s="116">
        <f t="shared" ca="1" si="2"/>
        <v>1942.1264302289551</v>
      </c>
      <c r="BH15" s="116">
        <f t="shared" ca="1" si="2"/>
        <v>2162.1385338193213</v>
      </c>
      <c r="BI15" s="116">
        <f t="shared" ca="1" si="2"/>
        <v>2381.713137409688</v>
      </c>
      <c r="BJ15" s="116">
        <f t="shared" ca="1" si="2"/>
        <v>2611.094763776629</v>
      </c>
      <c r="BK15" s="116">
        <f t="shared" ca="1" si="2"/>
        <v>2848.1834129201407</v>
      </c>
      <c r="BL15" s="116">
        <f t="shared" ca="1" si="2"/>
        <v>3082.7345620636506</v>
      </c>
      <c r="BM15" s="116">
        <f t="shared" ca="1" si="2"/>
        <v>3316.8482112071597</v>
      </c>
    </row>
    <row r="16" spans="1:65" x14ac:dyDescent="0.45">
      <c r="A16" s="63">
        <f t="shared" si="3"/>
        <v>27</v>
      </c>
      <c r="B16" s="116">
        <f t="shared" ca="1" si="4"/>
        <v>126.63483046558702</v>
      </c>
      <c r="C16" s="116">
        <f t="shared" ca="1" si="0"/>
        <v>343.52949139676105</v>
      </c>
      <c r="D16" s="116">
        <f t="shared" ca="1" si="0"/>
        <v>493.73665232793502</v>
      </c>
      <c r="E16" s="116">
        <f t="shared" ca="1" si="0"/>
        <v>613.63131325910922</v>
      </c>
      <c r="F16" s="116">
        <f t="shared" ca="1" si="0"/>
        <v>820.50578546951215</v>
      </c>
      <c r="G16" s="116">
        <f t="shared" ca="1" si="0"/>
        <v>1099.8100689591442</v>
      </c>
      <c r="H16" s="116">
        <f t="shared" ca="1" si="0"/>
        <v>1352.4393524487759</v>
      </c>
      <c r="I16" s="116">
        <f t="shared" ca="1" si="0"/>
        <v>1592.9436359384076</v>
      </c>
      <c r="J16" s="116">
        <f t="shared" ca="1" si="0"/>
        <v>1871.7713510383981</v>
      </c>
      <c r="K16" s="116">
        <f t="shared" ca="1" si="0"/>
        <v>2174.3724977487482</v>
      </c>
      <c r="L16" s="116">
        <f t="shared" ca="1" si="0"/>
        <v>2450.298644459097</v>
      </c>
      <c r="M16" s="116">
        <f t="shared" ca="1" si="0"/>
        <v>2714.0997911694467</v>
      </c>
      <c r="N16" s="116">
        <f t="shared" ca="1" si="0"/>
        <v>3119.2554503142674</v>
      </c>
      <c r="O16" s="116">
        <f t="shared" ca="1" si="0"/>
        <v>3651.2156218935593</v>
      </c>
      <c r="P16" s="116">
        <f t="shared" ca="1" si="0"/>
        <v>4156.5007934728501</v>
      </c>
      <c r="Q16" s="116">
        <f t="shared" ca="1" si="0"/>
        <v>4649.6609650521423</v>
      </c>
      <c r="R16" s="116">
        <f t="shared" ca="1" si="0"/>
        <v>5178.1168262866058</v>
      </c>
      <c r="S16" s="116">
        <f t="shared" ca="1" si="0"/>
        <v>5727.3183771762424</v>
      </c>
      <c r="T16" s="116">
        <f t="shared" ca="1" si="0"/>
        <v>6249.8449280658788</v>
      </c>
      <c r="U16" s="116">
        <f t="shared" ca="1" si="0"/>
        <v>6760.2464789555161</v>
      </c>
      <c r="W16" s="63">
        <f t="shared" si="5"/>
        <v>27</v>
      </c>
      <c r="X16" s="116">
        <f t="shared" ref="X16" ca="1" si="21">X48+X79+X110+X141+X172+X203+X234+X265+X296+X327+X358+X389+X420+X451+X482+X513+X544+X575+X606+X637</f>
        <v>7.7401695344129697</v>
      </c>
      <c r="Y16" s="116">
        <f t="shared" ca="1" si="1"/>
        <v>22.095508603238891</v>
      </c>
      <c r="Z16" s="116">
        <f t="shared" ca="1" si="1"/>
        <v>34.388347672064818</v>
      </c>
      <c r="AA16" s="116">
        <f t="shared" ca="1" si="1"/>
        <v>45.743686740890723</v>
      </c>
      <c r="AB16" s="116">
        <f t="shared" ca="1" si="1"/>
        <v>65.119214530487824</v>
      </c>
      <c r="AC16" s="116">
        <f t="shared" ca="1" si="1"/>
        <v>92.064931040855768</v>
      </c>
      <c r="AD16" s="116">
        <f t="shared" ca="1" si="1"/>
        <v>118.18564755122389</v>
      </c>
      <c r="AE16" s="116">
        <f t="shared" ca="1" si="1"/>
        <v>143.93136406159198</v>
      </c>
      <c r="AF16" s="116">
        <f t="shared" ca="1" si="1"/>
        <v>169.47864896160155</v>
      </c>
      <c r="AG16" s="116">
        <f t="shared" ca="1" si="1"/>
        <v>194.37750225125174</v>
      </c>
      <c r="AH16" s="116">
        <f t="shared" ca="1" si="1"/>
        <v>218.45135554090245</v>
      </c>
      <c r="AI16" s="116">
        <f t="shared" ca="1" si="1"/>
        <v>242.150208830553</v>
      </c>
      <c r="AJ16" s="116">
        <f t="shared" ca="1" si="1"/>
        <v>273.55704968573252</v>
      </c>
      <c r="AK16" s="116">
        <f t="shared" ca="1" si="1"/>
        <v>312.2218781064405</v>
      </c>
      <c r="AL16" s="116">
        <f t="shared" ca="1" si="1"/>
        <v>350.061706527149</v>
      </c>
      <c r="AM16" s="116">
        <f t="shared" ca="1" si="1"/>
        <v>387.52653494785716</v>
      </c>
      <c r="AN16" s="116">
        <f t="shared" ca="1" si="1"/>
        <v>428.44567371339326</v>
      </c>
      <c r="AO16" s="116">
        <f t="shared" ca="1" si="1"/>
        <v>472.36912282375721</v>
      </c>
      <c r="AP16" s="116">
        <f t="shared" ca="1" si="1"/>
        <v>515.46757193412054</v>
      </c>
      <c r="AQ16" s="116">
        <f t="shared" ca="1" si="1"/>
        <v>558.19102104448393</v>
      </c>
      <c r="AS16" s="63">
        <f t="shared" si="7"/>
        <v>27</v>
      </c>
      <c r="AT16" s="116">
        <f t="shared" ref="AT16" ca="1" si="22">AT48+AT79+AT110+AT141+AT172+AT203+AT234+AT265+AT296+AT327+AT358+AT389+AT420+AT451+AT482+AT513+AT544+AT575+AT606+AT637</f>
        <v>52.317775809716686</v>
      </c>
      <c r="AU16" s="116">
        <f t="shared" ca="1" si="2"/>
        <v>152.45332742914985</v>
      </c>
      <c r="AV16" s="116">
        <f t="shared" ca="1" si="2"/>
        <v>247.15137904858329</v>
      </c>
      <c r="AW16" s="116">
        <f t="shared" ca="1" si="2"/>
        <v>340.91193066801623</v>
      </c>
      <c r="AX16" s="116">
        <f t="shared" ca="1" si="2"/>
        <v>445.31789379718077</v>
      </c>
      <c r="AY16" s="116">
        <f t="shared" ca="1" si="2"/>
        <v>558.56926843607414</v>
      </c>
      <c r="AZ16" s="116">
        <f t="shared" ca="1" si="2"/>
        <v>669.64564307496869</v>
      </c>
      <c r="BA16" s="116">
        <f t="shared" ca="1" si="2"/>
        <v>780.34701771386335</v>
      </c>
      <c r="BB16" s="116">
        <f t="shared" ca="1" si="2"/>
        <v>908.43061130780552</v>
      </c>
      <c r="BC16" s="116">
        <f t="shared" ca="1" si="2"/>
        <v>1052.0964238567913</v>
      </c>
      <c r="BD16" s="116">
        <f t="shared" ca="1" si="2"/>
        <v>1193.5872364057798</v>
      </c>
      <c r="BE16" s="116">
        <f t="shared" ca="1" si="2"/>
        <v>1334.7030489547685</v>
      </c>
      <c r="BF16" s="116">
        <f t="shared" ca="1" si="2"/>
        <v>1502.8681838806747</v>
      </c>
      <c r="BG16" s="116">
        <f t="shared" ca="1" si="2"/>
        <v>1696.2826411834976</v>
      </c>
      <c r="BH16" s="116">
        <f t="shared" ca="1" si="2"/>
        <v>1887.5220984863236</v>
      </c>
      <c r="BI16" s="116">
        <f t="shared" ca="1" si="2"/>
        <v>2078.3865557891486</v>
      </c>
      <c r="BJ16" s="116">
        <f t="shared" ca="1" si="2"/>
        <v>2277.5610705632403</v>
      </c>
      <c r="BK16" s="116">
        <f t="shared" ca="1" si="2"/>
        <v>2483.2456428085943</v>
      </c>
      <c r="BL16" s="116">
        <f t="shared" ca="1" si="2"/>
        <v>2686.7552150539468</v>
      </c>
      <c r="BM16" s="116">
        <f t="shared" ca="1" si="2"/>
        <v>2889.8897872992993</v>
      </c>
    </row>
    <row r="17" spans="1:65" x14ac:dyDescent="0.45">
      <c r="A17" s="63">
        <f t="shared" si="3"/>
        <v>30</v>
      </c>
      <c r="B17" s="116">
        <f t="shared" ca="1" si="4"/>
        <v>127.80446428571425</v>
      </c>
      <c r="C17" s="116">
        <f t="shared" ca="1" si="0"/>
        <v>346.81339285714273</v>
      </c>
      <c r="D17" s="116">
        <f t="shared" ca="1" si="0"/>
        <v>498.72232142857126</v>
      </c>
      <c r="E17" s="116">
        <f t="shared" ca="1" si="0"/>
        <v>620.13124999999991</v>
      </c>
      <c r="F17" s="116">
        <f t="shared" ca="1" si="0"/>
        <v>829.96730709723249</v>
      </c>
      <c r="G17" s="116">
        <f t="shared" ca="1" si="0"/>
        <v>1113.5904927202696</v>
      </c>
      <c r="H17" s="116">
        <f t="shared" ca="1" si="0"/>
        <v>1370.3736783433064</v>
      </c>
      <c r="I17" s="116">
        <f t="shared" ca="1" si="0"/>
        <v>1614.9568639663435</v>
      </c>
      <c r="J17" s="116">
        <f t="shared" ca="1" si="0"/>
        <v>1897.72207990633</v>
      </c>
      <c r="K17" s="116">
        <f t="shared" ca="1" si="0"/>
        <v>2204.0293261632669</v>
      </c>
      <c r="L17" s="116">
        <f t="shared" ca="1" si="0"/>
        <v>2483.4965724202029</v>
      </c>
      <c r="M17" s="116">
        <f t="shared" ca="1" si="0"/>
        <v>2750.7638186771401</v>
      </c>
      <c r="N17" s="116">
        <f t="shared" ca="1" si="0"/>
        <v>3160.7914660253382</v>
      </c>
      <c r="O17" s="116">
        <f t="shared" ca="1" si="0"/>
        <v>3698.9395144647979</v>
      </c>
      <c r="P17" s="116">
        <f t="shared" ca="1" si="0"/>
        <v>4210.2475629042565</v>
      </c>
      <c r="Q17" s="116">
        <f t="shared" ca="1" si="0"/>
        <v>4709.3556113437153</v>
      </c>
      <c r="R17" s="116">
        <f t="shared" ca="1" si="0"/>
        <v>5244.3470681433027</v>
      </c>
      <c r="S17" s="116">
        <f t="shared" ca="1" si="0"/>
        <v>5800.5819333030195</v>
      </c>
      <c r="T17" s="116">
        <f t="shared" ca="1" si="0"/>
        <v>6329.976798462736</v>
      </c>
      <c r="U17" s="116">
        <f t="shared" ca="1" si="0"/>
        <v>6847.1716636224528</v>
      </c>
      <c r="W17" s="63">
        <f t="shared" si="5"/>
        <v>30</v>
      </c>
      <c r="X17" s="116">
        <f t="shared" ref="X17" ca="1" si="23">X49+X80+X111+X142+X173+X204+X235+X266+X297+X328+X359+X390+X421+X452+X483+X514+X545+X576+X607+X638</f>
        <v>6.5705357142857288</v>
      </c>
      <c r="Y17" s="116">
        <f t="shared" ca="1" si="1"/>
        <v>18.811607142857159</v>
      </c>
      <c r="Z17" s="116">
        <f t="shared" ca="1" si="1"/>
        <v>29.402678571428609</v>
      </c>
      <c r="AA17" s="116">
        <f t="shared" ca="1" si="1"/>
        <v>39.243750000000041</v>
      </c>
      <c r="AB17" s="116">
        <f t="shared" ca="1" si="1"/>
        <v>55.657692902767401</v>
      </c>
      <c r="AC17" s="116">
        <f t="shared" ca="1" si="1"/>
        <v>78.28450727973032</v>
      </c>
      <c r="AD17" s="116">
        <f t="shared" ca="1" si="1"/>
        <v>100.25132165669345</v>
      </c>
      <c r="AE17" s="116">
        <f t="shared" ca="1" si="1"/>
        <v>121.91813603365654</v>
      </c>
      <c r="AF17" s="116">
        <f t="shared" ca="1" si="1"/>
        <v>143.52792009366993</v>
      </c>
      <c r="AG17" s="116">
        <f t="shared" ca="1" si="1"/>
        <v>164.7206738367328</v>
      </c>
      <c r="AH17" s="116">
        <f t="shared" ca="1" si="1"/>
        <v>185.25342757979627</v>
      </c>
      <c r="AI17" s="116">
        <f t="shared" ca="1" si="1"/>
        <v>205.48618132285952</v>
      </c>
      <c r="AJ17" s="116">
        <f t="shared" ca="1" si="1"/>
        <v>232.02103397466161</v>
      </c>
      <c r="AK17" s="116">
        <f t="shared" ca="1" si="1"/>
        <v>264.49798553520196</v>
      </c>
      <c r="AL17" s="116">
        <f t="shared" ca="1" si="1"/>
        <v>296.31493709574318</v>
      </c>
      <c r="AM17" s="116">
        <f t="shared" ca="1" si="1"/>
        <v>327.83188865628381</v>
      </c>
      <c r="AN17" s="116">
        <f t="shared" ca="1" si="1"/>
        <v>362.21543185669611</v>
      </c>
      <c r="AO17" s="116">
        <f t="shared" ca="1" si="1"/>
        <v>399.10556669698013</v>
      </c>
      <c r="AP17" s="116">
        <f t="shared" ca="1" si="1"/>
        <v>435.33570153726356</v>
      </c>
      <c r="AQ17" s="116">
        <f t="shared" ca="1" si="1"/>
        <v>471.26583637754698</v>
      </c>
      <c r="AS17" s="63">
        <f t="shared" si="7"/>
        <v>30</v>
      </c>
      <c r="AT17" s="116">
        <f t="shared" ref="AT17" ca="1" si="24">AT49+AT80+AT111+AT142+AT173+AT204+AT235+AT266+AT297+AT328+AT359+AT390+AT421+AT452+AT483+AT514+AT545+AT576+AT607+AT638</f>
        <v>45.25982142857152</v>
      </c>
      <c r="AU17" s="116">
        <f t="shared" ca="1" si="2"/>
        <v>132.17946428571429</v>
      </c>
      <c r="AV17" s="116">
        <f t="shared" ca="1" si="2"/>
        <v>214.74910714285744</v>
      </c>
      <c r="AW17" s="116">
        <f t="shared" ca="1" si="2"/>
        <v>296.56875000000014</v>
      </c>
      <c r="AX17" s="116">
        <f t="shared" ca="1" si="2"/>
        <v>386.67726477827239</v>
      </c>
      <c r="AY17" s="116">
        <f t="shared" ca="1" si="2"/>
        <v>483.63465147767153</v>
      </c>
      <c r="AZ17" s="116">
        <f t="shared" ca="1" si="2"/>
        <v>578.85203817707247</v>
      </c>
      <c r="BA17" s="116">
        <f t="shared" ca="1" si="2"/>
        <v>673.76942487647307</v>
      </c>
      <c r="BB17" s="116">
        <f t="shared" ca="1" si="2"/>
        <v>784.53945512203882</v>
      </c>
      <c r="BC17" s="116">
        <f t="shared" ca="1" si="2"/>
        <v>909.7221289137658</v>
      </c>
      <c r="BD17" s="116">
        <f t="shared" ca="1" si="2"/>
        <v>1033.1648027054962</v>
      </c>
      <c r="BE17" s="116">
        <f t="shared" ca="1" si="2"/>
        <v>1156.3074764972259</v>
      </c>
      <c r="BF17" s="116">
        <f t="shared" ca="1" si="2"/>
        <v>1301.7857909859217</v>
      </c>
      <c r="BG17" s="116">
        <f t="shared" ca="1" si="2"/>
        <v>1468.1597461715833</v>
      </c>
      <c r="BH17" s="116">
        <f t="shared" ca="1" si="2"/>
        <v>1632.7937013572487</v>
      </c>
      <c r="BI17" s="116">
        <f t="shared" ca="1" si="2"/>
        <v>1797.1276565429118</v>
      </c>
      <c r="BJ17" s="116">
        <f t="shared" ca="1" si="2"/>
        <v>1968.350325554944</v>
      </c>
      <c r="BK17" s="116">
        <f t="shared" ca="1" si="2"/>
        <v>2145.0217083933412</v>
      </c>
      <c r="BL17" s="116">
        <f t="shared" ca="1" si="2"/>
        <v>2319.9530912317359</v>
      </c>
      <c r="BM17" s="116">
        <f t="shared" ca="1" si="2"/>
        <v>2494.5844740701314</v>
      </c>
    </row>
    <row r="18" spans="1:65" x14ac:dyDescent="0.45">
      <c r="A18" s="63">
        <f t="shared" si="3"/>
        <v>33</v>
      </c>
      <c r="B18" s="116">
        <f t="shared" ca="1" si="4"/>
        <v>128.64973354525054</v>
      </c>
      <c r="C18" s="116">
        <f t="shared" ca="1" si="0"/>
        <v>349.19920063575159</v>
      </c>
      <c r="D18" s="116">
        <f t="shared" ca="1" si="0"/>
        <v>502.37366772625262</v>
      </c>
      <c r="E18" s="116">
        <f t="shared" ca="1" si="0"/>
        <v>624.92313481675376</v>
      </c>
      <c r="F18" s="116">
        <f t="shared" ca="1" si="0"/>
        <v>837.02003818100604</v>
      </c>
      <c r="G18" s="116">
        <f t="shared" ca="1" si="0"/>
        <v>1123.9643778190093</v>
      </c>
      <c r="H18" s="116">
        <f t="shared" ca="1" si="0"/>
        <v>1383.9587174570127</v>
      </c>
      <c r="I18" s="116">
        <f t="shared" ca="1" si="0"/>
        <v>1631.7030570950158</v>
      </c>
      <c r="J18" s="116">
        <f t="shared" ca="1" si="0"/>
        <v>1917.4688668143558</v>
      </c>
      <c r="K18" s="116">
        <f t="shared" ca="1" si="0"/>
        <v>2226.5561466150343</v>
      </c>
      <c r="L18" s="116">
        <f t="shared" ca="1" si="0"/>
        <v>2508.6934264157117</v>
      </c>
      <c r="M18" s="116">
        <f t="shared" ca="1" si="0"/>
        <v>2778.5807062163894</v>
      </c>
      <c r="N18" s="116">
        <f t="shared" ca="1" si="0"/>
        <v>3192.2401036657848</v>
      </c>
      <c r="O18" s="116">
        <f t="shared" ca="1" si="0"/>
        <v>3734.9716187638987</v>
      </c>
      <c r="P18" s="116">
        <f t="shared" ca="1" si="0"/>
        <v>4250.7531338620111</v>
      </c>
      <c r="Q18" s="116">
        <f t="shared" ca="1" si="0"/>
        <v>4754.2846489601252</v>
      </c>
      <c r="R18" s="116">
        <f t="shared" ca="1" si="0"/>
        <v>5294.1568151433803</v>
      </c>
      <c r="S18" s="116">
        <f t="shared" ca="1" si="0"/>
        <v>5855.6696324117765</v>
      </c>
      <c r="T18" s="116">
        <f t="shared" ca="1" si="0"/>
        <v>6390.2324496801748</v>
      </c>
      <c r="U18" s="116">
        <f t="shared" ca="1" si="0"/>
        <v>6912.5452669485721</v>
      </c>
      <c r="W18" s="63">
        <f t="shared" si="5"/>
        <v>33</v>
      </c>
      <c r="X18" s="116">
        <f t="shared" ref="X18" ca="1" si="25">X50+X81+X112+X143+X174+X205+X236+X267+X298+X329+X360+X391+X422+X453+X484+X515+X546+X577+X608+X639</f>
        <v>5.7252664547494536</v>
      </c>
      <c r="Y18" s="116">
        <f t="shared" ca="1" si="1"/>
        <v>16.425799364248341</v>
      </c>
      <c r="Z18" s="116">
        <f t="shared" ca="1" si="1"/>
        <v>25.751332273747238</v>
      </c>
      <c r="AA18" s="116">
        <f t="shared" ca="1" si="1"/>
        <v>34.451865183246113</v>
      </c>
      <c r="AB18" s="116">
        <f t="shared" ca="1" si="1"/>
        <v>48.604961818994006</v>
      </c>
      <c r="AC18" s="116">
        <f t="shared" ca="1" si="1"/>
        <v>67.910622180990586</v>
      </c>
      <c r="AD18" s="116">
        <f t="shared" ca="1" si="1"/>
        <v>86.666282542987346</v>
      </c>
      <c r="AE18" s="116">
        <f t="shared" ca="1" si="1"/>
        <v>105.17194290498409</v>
      </c>
      <c r="AF18" s="116">
        <f t="shared" ca="1" si="1"/>
        <v>123.7811331856438</v>
      </c>
      <c r="AG18" s="116">
        <f t="shared" ca="1" si="1"/>
        <v>142.19385338496562</v>
      </c>
      <c r="AH18" s="116">
        <f t="shared" ca="1" si="1"/>
        <v>160.05657358428812</v>
      </c>
      <c r="AI18" s="116">
        <f t="shared" ca="1" si="1"/>
        <v>177.66929378361027</v>
      </c>
      <c r="AJ18" s="116">
        <f t="shared" ca="1" si="1"/>
        <v>200.57239633421483</v>
      </c>
      <c r="AK18" s="116">
        <f t="shared" ca="1" si="1"/>
        <v>228.46588123610087</v>
      </c>
      <c r="AL18" s="116">
        <f t="shared" ca="1" si="1"/>
        <v>255.80936613798789</v>
      </c>
      <c r="AM18" s="116">
        <f t="shared" ca="1" si="1"/>
        <v>282.90285103987424</v>
      </c>
      <c r="AN18" s="116">
        <f t="shared" ca="1" si="1"/>
        <v>312.40568485661908</v>
      </c>
      <c r="AO18" s="116">
        <f t="shared" ca="1" si="1"/>
        <v>344.01786758822237</v>
      </c>
      <c r="AP18" s="116">
        <f t="shared" ca="1" si="1"/>
        <v>375.08005031982492</v>
      </c>
      <c r="AQ18" s="116">
        <f t="shared" ca="1" si="1"/>
        <v>405.89223305142764</v>
      </c>
      <c r="AS18" s="63">
        <f t="shared" si="7"/>
        <v>33</v>
      </c>
      <c r="AT18" s="116">
        <f t="shared" ref="AT18" ca="1" si="26">AT50+AT81+AT112+AT143+AT174+AT205+AT236+AT267+AT298+AT329+AT360+AT391+AT422+AT453+AT484+AT515+AT546+AT577+AT608+AT639</f>
        <v>39.964898092745038</v>
      </c>
      <c r="AU18" s="116">
        <f t="shared" ca="1" si="2"/>
        <v>116.89469427823489</v>
      </c>
      <c r="AV18" s="116">
        <f t="shared" ca="1" si="2"/>
        <v>190.19949046372508</v>
      </c>
      <c r="AW18" s="116">
        <f t="shared" ca="1" si="2"/>
        <v>262.87928664921475</v>
      </c>
      <c r="AX18" s="116">
        <f t="shared" ca="1" si="2"/>
        <v>342.04625123021071</v>
      </c>
      <c r="AY18" s="116">
        <f t="shared" ca="1" si="2"/>
        <v>426.50038420671012</v>
      </c>
      <c r="AZ18" s="116">
        <f t="shared" ca="1" si="2"/>
        <v>509.50451718321108</v>
      </c>
      <c r="BA18" s="116">
        <f t="shared" ca="1" si="2"/>
        <v>592.25865015971192</v>
      </c>
      <c r="BB18" s="116">
        <f t="shared" ca="1" si="2"/>
        <v>689.7880415527593</v>
      </c>
      <c r="BC18" s="116">
        <f t="shared" ca="1" si="2"/>
        <v>800.89269136234861</v>
      </c>
      <c r="BD18" s="116">
        <f t="shared" ca="1" si="2"/>
        <v>910.54734117194175</v>
      </c>
      <c r="BE18" s="116">
        <f t="shared" ca="1" si="2"/>
        <v>1019.9519909815335</v>
      </c>
      <c r="BF18" s="116">
        <f t="shared" ca="1" si="2"/>
        <v>1148.2379956767045</v>
      </c>
      <c r="BG18" s="116">
        <f t="shared" ca="1" si="2"/>
        <v>1294.2053552574521</v>
      </c>
      <c r="BH18" s="116">
        <f t="shared" ca="1" si="2"/>
        <v>1438.7227148382044</v>
      </c>
      <c r="BI18" s="116">
        <f t="shared" ca="1" si="2"/>
        <v>1582.9900744189547</v>
      </c>
      <c r="BJ18" s="116">
        <f t="shared" ca="1" si="2"/>
        <v>1733.0459148010423</v>
      </c>
      <c r="BK18" s="116">
        <f t="shared" ca="1" si="2"/>
        <v>1887.6902359844644</v>
      </c>
      <c r="BL18" s="116">
        <f t="shared" ca="1" si="2"/>
        <v>2040.8845571678844</v>
      </c>
      <c r="BM18" s="116">
        <f t="shared" ca="1" si="2"/>
        <v>2193.8288783513044</v>
      </c>
    </row>
    <row r="19" spans="1:65" x14ac:dyDescent="0.45">
      <c r="A19" s="63">
        <f t="shared" si="3"/>
        <v>36</v>
      </c>
      <c r="B19" s="116">
        <f t="shared" ca="1" si="4"/>
        <v>129.30342585403724</v>
      </c>
      <c r="C19" s="116">
        <f t="shared" ca="1" si="0"/>
        <v>351.04777756211172</v>
      </c>
      <c r="D19" s="116">
        <f t="shared" ca="1" si="0"/>
        <v>505.21087927018618</v>
      </c>
      <c r="E19" s="116">
        <f t="shared" ca="1" si="0"/>
        <v>628.65523097826076</v>
      </c>
      <c r="F19" s="116">
        <f t="shared" ca="1" si="0"/>
        <v>842.45788180978593</v>
      </c>
      <c r="G19" s="116">
        <f t="shared" ca="1" si="0"/>
        <v>1131.8738317647624</v>
      </c>
      <c r="H19" s="116">
        <f t="shared" ca="1" si="0"/>
        <v>1394.2572817197383</v>
      </c>
      <c r="I19" s="116">
        <f t="shared" ca="1" si="0"/>
        <v>1644.3532316747144</v>
      </c>
      <c r="J19" s="116">
        <f t="shared" ca="1" si="0"/>
        <v>1932.3293535803773</v>
      </c>
      <c r="K19" s="116">
        <f t="shared" ca="1" si="0"/>
        <v>2243.4406474367279</v>
      </c>
      <c r="L19" s="116">
        <f t="shared" ca="1" si="0"/>
        <v>2527.5194412930773</v>
      </c>
      <c r="M19" s="116">
        <f t="shared" ca="1" si="0"/>
        <v>2799.3107351494282</v>
      </c>
      <c r="N19" s="116">
        <f t="shared" ca="1" si="0"/>
        <v>3215.5625488564392</v>
      </c>
      <c r="O19" s="116">
        <f t="shared" ca="1" si="0"/>
        <v>3761.5298824141119</v>
      </c>
      <c r="P19" s="116">
        <f t="shared" ca="1" si="0"/>
        <v>4280.4647159717824</v>
      </c>
      <c r="Q19" s="116">
        <f t="shared" ca="1" si="0"/>
        <v>4787.1120495294554</v>
      </c>
      <c r="R19" s="116">
        <f t="shared" ca="1" si="0"/>
        <v>5330.4651419005404</v>
      </c>
      <c r="S19" s="116">
        <f t="shared" ca="1" si="0"/>
        <v>5895.7789930850395</v>
      </c>
      <c r="T19" s="116">
        <f t="shared" ca="1" si="0"/>
        <v>6434.0603442695392</v>
      </c>
      <c r="U19" s="116">
        <f t="shared" ca="1" si="0"/>
        <v>6960.0541954540386</v>
      </c>
      <c r="W19" s="63">
        <f t="shared" si="5"/>
        <v>36</v>
      </c>
      <c r="X19" s="116">
        <f t="shared" ref="X19" ca="1" si="27">X51+X82+X113+X144+X175+X206+X237+X268+X299+X330+X361+X392+X423+X454+X485+X516+X547+X578+X609+X640</f>
        <v>5.0715741459627521</v>
      </c>
      <c r="Y19" s="116">
        <f t="shared" ca="1" si="1"/>
        <v>14.577222437888226</v>
      </c>
      <c r="Z19" s="116">
        <f t="shared" ca="1" si="1"/>
        <v>22.914120729813714</v>
      </c>
      <c r="AA19" s="116">
        <f t="shared" ca="1" si="1"/>
        <v>30.719769021739179</v>
      </c>
      <c r="AB19" s="116">
        <f t="shared" ca="1" si="1"/>
        <v>43.167118190213941</v>
      </c>
      <c r="AC19" s="116">
        <f t="shared" ca="1" si="1"/>
        <v>60.001168235237657</v>
      </c>
      <c r="AD19" s="116">
        <f t="shared" ca="1" si="1"/>
        <v>76.367718280261613</v>
      </c>
      <c r="AE19" s="116">
        <f t="shared" ca="1" si="1"/>
        <v>92.521768325285507</v>
      </c>
      <c r="AF19" s="116">
        <f t="shared" ca="1" si="1"/>
        <v>108.92064641962259</v>
      </c>
      <c r="AG19" s="116">
        <f t="shared" ca="1" si="1"/>
        <v>125.30935256327191</v>
      </c>
      <c r="AH19" s="116">
        <f t="shared" ca="1" si="1"/>
        <v>141.23055870692198</v>
      </c>
      <c r="AI19" s="116">
        <f t="shared" ca="1" si="1"/>
        <v>156.93926485057156</v>
      </c>
      <c r="AJ19" s="116">
        <f t="shared" ca="1" si="1"/>
        <v>177.24995114356062</v>
      </c>
      <c r="AK19" s="116">
        <f t="shared" ca="1" si="1"/>
        <v>201.90761758588803</v>
      </c>
      <c r="AL19" s="116">
        <f t="shared" ca="1" si="1"/>
        <v>226.09778402821667</v>
      </c>
      <c r="AM19" s="116">
        <f t="shared" ca="1" si="1"/>
        <v>250.07545047054435</v>
      </c>
      <c r="AN19" s="116">
        <f t="shared" ca="1" si="1"/>
        <v>276.09735809945892</v>
      </c>
      <c r="AO19" s="116">
        <f t="shared" ca="1" si="1"/>
        <v>303.9085069149603</v>
      </c>
      <c r="AP19" s="116">
        <f t="shared" ca="1" si="1"/>
        <v>331.25215573046091</v>
      </c>
      <c r="AQ19" s="116">
        <f t="shared" ca="1" si="1"/>
        <v>358.38330454596178</v>
      </c>
      <c r="AS19" s="63">
        <f t="shared" si="7"/>
        <v>36</v>
      </c>
      <c r="AT19" s="116">
        <f t="shared" ref="AT19" ca="1" si="28">AT51+AT82+AT113+AT144+AT175+AT206+AT237+AT268+AT299+AT330+AT361+AT392+AT423+AT454+AT485+AT516+AT547+AT578+AT609+AT640</f>
        <v>35.816042313664703</v>
      </c>
      <c r="AU19" s="116">
        <f t="shared" ca="1" si="2"/>
        <v>104.89812694099383</v>
      </c>
      <c r="AV19" s="116">
        <f t="shared" ca="1" si="2"/>
        <v>170.89896156832333</v>
      </c>
      <c r="AW19" s="116">
        <f t="shared" ca="1" si="2"/>
        <v>236.3685461956523</v>
      </c>
      <c r="AX19" s="116">
        <f t="shared" ca="1" si="2"/>
        <v>307.21733194718075</v>
      </c>
      <c r="AY19" s="116">
        <f t="shared" ca="1" si="2"/>
        <v>382.42531882290598</v>
      </c>
      <c r="AZ19" s="116">
        <f t="shared" ca="1" si="2"/>
        <v>456.40080569863289</v>
      </c>
      <c r="BA19" s="116">
        <f t="shared" ca="1" si="2"/>
        <v>530.16379257435949</v>
      </c>
      <c r="BB19" s="116">
        <f t="shared" ca="1" si="2"/>
        <v>617.86014375976742</v>
      </c>
      <c r="BC19" s="116">
        <f t="shared" ca="1" si="2"/>
        <v>718.46985925485228</v>
      </c>
      <c r="BD19" s="116">
        <f t="shared" ca="1" si="2"/>
        <v>817.84707474994116</v>
      </c>
      <c r="BE19" s="116">
        <f t="shared" ca="1" si="2"/>
        <v>917.01179024502801</v>
      </c>
      <c r="BF19" s="116">
        <f t="shared" ca="1" si="2"/>
        <v>1032.7370611405754</v>
      </c>
      <c r="BG19" s="116">
        <f t="shared" ca="1" si="2"/>
        <v>1164.0028874365798</v>
      </c>
      <c r="BH19" s="116">
        <f t="shared" ca="1" si="2"/>
        <v>1294.0362137325901</v>
      </c>
      <c r="BI19" s="116">
        <f t="shared" ca="1" si="2"/>
        <v>1423.8570400285967</v>
      </c>
      <c r="BJ19" s="116">
        <f t="shared" ca="1" si="2"/>
        <v>1558.5894290933074</v>
      </c>
      <c r="BK19" s="116">
        <f t="shared" ca="1" si="2"/>
        <v>1697.2133809267189</v>
      </c>
      <c r="BL19" s="116">
        <f t="shared" ca="1" si="2"/>
        <v>1834.6048327601279</v>
      </c>
      <c r="BM19" s="116">
        <f t="shared" ca="1" si="2"/>
        <v>1971.7837845935383</v>
      </c>
    </row>
    <row r="20" spans="1:65" x14ac:dyDescent="0.45">
      <c r="A20" s="63">
        <f t="shared" si="3"/>
        <v>39</v>
      </c>
      <c r="B20" s="116">
        <f t="shared" ca="1" si="4"/>
        <v>129.8512091519647</v>
      </c>
      <c r="C20" s="116">
        <f t="shared" ca="1" si="0"/>
        <v>352.61612745589412</v>
      </c>
      <c r="D20" s="116">
        <f t="shared" ca="1" si="0"/>
        <v>507.66229575982339</v>
      </c>
      <c r="E20" s="116">
        <f t="shared" ca="1" si="0"/>
        <v>631.9272140637529</v>
      </c>
      <c r="F20" s="116">
        <f t="shared" ca="1" si="0"/>
        <v>847.21865905492393</v>
      </c>
      <c r="G20" s="116">
        <f t="shared" ca="1" si="0"/>
        <v>1138.7616307333369</v>
      </c>
      <c r="H20" s="116">
        <f t="shared" ca="1" si="0"/>
        <v>1403.2171024117497</v>
      </c>
      <c r="I20" s="116">
        <f t="shared" ca="1" si="0"/>
        <v>1655.3600740901627</v>
      </c>
      <c r="J20" s="116">
        <f t="shared" ca="1" si="0"/>
        <v>1945.2698211892766</v>
      </c>
      <c r="K20" s="116">
        <f t="shared" ca="1" si="0"/>
        <v>2258.1713437090925</v>
      </c>
      <c r="L20" s="116">
        <f t="shared" ca="1" si="0"/>
        <v>2543.9853662289074</v>
      </c>
      <c r="M20" s="116">
        <f t="shared" ca="1" si="0"/>
        <v>2817.4868887487232</v>
      </c>
      <c r="N20" s="116">
        <f t="shared" ca="1" si="0"/>
        <v>3236.0439210614895</v>
      </c>
      <c r="O20" s="116">
        <f t="shared" ca="1" si="0"/>
        <v>3784.8814631672076</v>
      </c>
      <c r="P20" s="116">
        <f t="shared" ca="1" si="0"/>
        <v>4306.6315052729242</v>
      </c>
      <c r="Q20" s="116">
        <f t="shared" ca="1" si="0"/>
        <v>4816.0690473786417</v>
      </c>
      <c r="R20" s="116">
        <f t="shared" ca="1" si="0"/>
        <v>5362.5059837574863</v>
      </c>
      <c r="S20" s="116">
        <f t="shared" ca="1" si="0"/>
        <v>5931.1673144094593</v>
      </c>
      <c r="T20" s="116">
        <f t="shared" ca="1" si="0"/>
        <v>6472.7411450614327</v>
      </c>
      <c r="U20" s="116">
        <f t="shared" ca="1" si="0"/>
        <v>7002.0024757134051</v>
      </c>
      <c r="W20" s="63">
        <f t="shared" si="5"/>
        <v>39</v>
      </c>
      <c r="X20" s="116">
        <f t="shared" ref="X20" ca="1" si="29">X52+X83+X114+X145+X176+X207+X238+X269+X300+X331+X362+X393+X424+X455+X486+X517+X548+X579+X610+X641</f>
        <v>4.5237908480353033</v>
      </c>
      <c r="Y20" s="116">
        <f t="shared" ca="1" si="1"/>
        <v>13.008872544105875</v>
      </c>
      <c r="Z20" s="116">
        <f t="shared" ca="1" si="1"/>
        <v>20.462704240176471</v>
      </c>
      <c r="AA20" s="116">
        <f t="shared" ca="1" si="1"/>
        <v>27.447785936247044</v>
      </c>
      <c r="AB20" s="116">
        <f t="shared" ca="1" si="1"/>
        <v>38.406340945075975</v>
      </c>
      <c r="AC20" s="116">
        <f t="shared" ca="1" si="1"/>
        <v>53.113369266662893</v>
      </c>
      <c r="AD20" s="116">
        <f t="shared" ca="1" si="1"/>
        <v>67.40789758825008</v>
      </c>
      <c r="AE20" s="116">
        <f t="shared" ca="1" si="1"/>
        <v>81.514925909837132</v>
      </c>
      <c r="AF20" s="116">
        <f t="shared" ca="1" si="1"/>
        <v>95.980178810723203</v>
      </c>
      <c r="AG20" s="116">
        <f t="shared" ca="1" si="1"/>
        <v>110.57865629090722</v>
      </c>
      <c r="AH20" s="116">
        <f t="shared" ca="1" si="1"/>
        <v>124.76463377109206</v>
      </c>
      <c r="AI20" s="116">
        <f t="shared" ca="1" si="1"/>
        <v>138.76311125127637</v>
      </c>
      <c r="AJ20" s="116">
        <f t="shared" ca="1" si="1"/>
        <v>156.76857893851007</v>
      </c>
      <c r="AK20" s="116">
        <f t="shared" ca="1" si="1"/>
        <v>178.55603683279202</v>
      </c>
      <c r="AL20" s="116">
        <f t="shared" ca="1" si="1"/>
        <v>199.93099472707533</v>
      </c>
      <c r="AM20" s="116">
        <f t="shared" ca="1" si="1"/>
        <v>221.11845262135768</v>
      </c>
      <c r="AN20" s="116">
        <f t="shared" ca="1" si="1"/>
        <v>244.05651624251269</v>
      </c>
      <c r="AO20" s="116">
        <f t="shared" ca="1" si="1"/>
        <v>268.52018559054034</v>
      </c>
      <c r="AP20" s="116">
        <f t="shared" ca="1" si="1"/>
        <v>292.5713549385672</v>
      </c>
      <c r="AQ20" s="116">
        <f t="shared" ca="1" si="1"/>
        <v>316.43502428659434</v>
      </c>
      <c r="AS20" s="63">
        <f t="shared" si="7"/>
        <v>39</v>
      </c>
      <c r="AT20" s="116">
        <f t="shared" ref="AT20" ca="1" si="30">AT52+AT83+AT114+AT145+AT176+AT207+AT238+AT269+AT300+AT331+AT362+AT393+AT424+AT455+AT486+AT517+AT548+AT579+AT610+AT641</f>
        <v>32.042242632317681</v>
      </c>
      <c r="AU20" s="116">
        <f t="shared" ca="1" si="2"/>
        <v>93.876727896952687</v>
      </c>
      <c r="AV20" s="116">
        <f t="shared" ca="1" si="2"/>
        <v>152.99246316158815</v>
      </c>
      <c r="AW20" s="116">
        <f t="shared" ca="1" si="2"/>
        <v>211.63944842622311</v>
      </c>
      <c r="AX20" s="116">
        <f t="shared" ca="1" si="2"/>
        <v>274.79601386915186</v>
      </c>
      <c r="AY20" s="116">
        <f t="shared" ca="1" si="2"/>
        <v>341.56215949037136</v>
      </c>
      <c r="AZ20" s="116">
        <f t="shared" ca="1" si="2"/>
        <v>407.24080511159298</v>
      </c>
      <c r="BA20" s="116">
        <f t="shared" ca="1" si="2"/>
        <v>472.73195073281352</v>
      </c>
      <c r="BB20" s="116">
        <f t="shared" ca="1" si="2"/>
        <v>551.26567483644658</v>
      </c>
      <c r="BC20" s="116">
        <f t="shared" ca="1" si="2"/>
        <v>641.94197742248571</v>
      </c>
      <c r="BD20" s="116">
        <f t="shared" ca="1" si="2"/>
        <v>731.53078000852997</v>
      </c>
      <c r="BE20" s="116">
        <f t="shared" ca="1" si="2"/>
        <v>820.93208259457106</v>
      </c>
      <c r="BF20" s="116">
        <f t="shared" ca="1" si="2"/>
        <v>924.78290209915326</v>
      </c>
      <c r="BG20" s="116">
        <f t="shared" ca="1" si="2"/>
        <v>1042.1832385222719</v>
      </c>
      <c r="BH20" s="116">
        <f t="shared" ca="1" si="2"/>
        <v>1158.496074945398</v>
      </c>
      <c r="BI20" s="116">
        <f t="shared" ca="1" si="2"/>
        <v>1274.6214113685196</v>
      </c>
      <c r="BJ20" s="116">
        <f t="shared" ca="1" si="2"/>
        <v>1394.9564944876786</v>
      </c>
      <c r="BK20" s="116">
        <f t="shared" ca="1" si="2"/>
        <v>1518.6013243028717</v>
      </c>
      <c r="BL20" s="116">
        <f t="shared" ca="1" si="2"/>
        <v>1641.1586541180625</v>
      </c>
      <c r="BM20" s="116">
        <f t="shared" ca="1" si="2"/>
        <v>1763.5284839332555</v>
      </c>
    </row>
    <row r="21" spans="1:65" x14ac:dyDescent="0.45">
      <c r="A21" s="63">
        <f t="shared" si="3"/>
        <v>42</v>
      </c>
      <c r="B21" s="116">
        <f t="shared" ca="1" si="4"/>
        <v>130.44257425742572</v>
      </c>
      <c r="C21" s="116">
        <f t="shared" ca="1" si="0"/>
        <v>354.27772277227712</v>
      </c>
      <c r="D21" s="116">
        <f t="shared" ca="1" si="0"/>
        <v>510.18787128712853</v>
      </c>
      <c r="E21" s="116">
        <f t="shared" ca="1" si="0"/>
        <v>635.22301980198006</v>
      </c>
      <c r="F21" s="116">
        <f t="shared" ca="1" si="0"/>
        <v>851.94048614787926</v>
      </c>
      <c r="G21" s="116">
        <f t="shared" ca="1" si="0"/>
        <v>1145.5202703248265</v>
      </c>
      <c r="H21" s="116">
        <f t="shared" ca="1" si="0"/>
        <v>1411.9300545017736</v>
      </c>
      <c r="I21" s="116">
        <f t="shared" ca="1" si="0"/>
        <v>1665.9898386787206</v>
      </c>
      <c r="J21" s="116">
        <f t="shared" ca="1" si="0"/>
        <v>1957.7353688052624</v>
      </c>
      <c r="K21" s="116">
        <f t="shared" ca="1" si="0"/>
        <v>2272.3466448814002</v>
      </c>
      <c r="L21" s="116">
        <f t="shared" ca="1" si="0"/>
        <v>2559.7879209575362</v>
      </c>
      <c r="M21" s="116">
        <f t="shared" ca="1" si="0"/>
        <v>2834.8791970336738</v>
      </c>
      <c r="N21" s="116">
        <f t="shared" ca="1" si="0"/>
        <v>3255.6714649957639</v>
      </c>
      <c r="O21" s="116">
        <f t="shared" ca="1" si="0"/>
        <v>3807.3447248438083</v>
      </c>
      <c r="P21" s="116">
        <f t="shared" ca="1" si="0"/>
        <v>4331.8479846918508</v>
      </c>
      <c r="Q21" s="116">
        <f t="shared" ca="1" si="0"/>
        <v>4844.0012445398952</v>
      </c>
      <c r="R21" s="116">
        <f t="shared" ca="1" si="0"/>
        <v>5393.4505169891981</v>
      </c>
      <c r="S21" s="116">
        <f t="shared" ca="1" si="0"/>
        <v>5965.3758020397618</v>
      </c>
      <c r="T21" s="116">
        <f t="shared" ca="1" si="0"/>
        <v>6510.1310870903262</v>
      </c>
      <c r="U21" s="116">
        <f t="shared" ca="1" si="0"/>
        <v>7042.5363721408903</v>
      </c>
      <c r="W21" s="63">
        <f t="shared" si="5"/>
        <v>42</v>
      </c>
      <c r="X21" s="116">
        <f t="shared" ref="X21" ca="1" si="31">X53+X84+X115+X146+X177+X208+X239+X270+X301+X332+X363+X394+X425+X456+X487+X518+X549+X580+X611+X642</f>
        <v>3.932425742574277</v>
      </c>
      <c r="Y21" s="116">
        <f t="shared" ca="1" si="1"/>
        <v>11.347277227722799</v>
      </c>
      <c r="Z21" s="116">
        <f t="shared" ca="1" si="1"/>
        <v>17.937128712871338</v>
      </c>
      <c r="AA21" s="116">
        <f t="shared" ca="1" si="1"/>
        <v>24.15198019801986</v>
      </c>
      <c r="AB21" s="116">
        <f t="shared" ca="1" si="1"/>
        <v>33.684513852120659</v>
      </c>
      <c r="AC21" s="116">
        <f t="shared" ca="1" si="1"/>
        <v>46.354729675173324</v>
      </c>
      <c r="AD21" s="116">
        <f t="shared" ca="1" si="1"/>
        <v>58.694945498226325</v>
      </c>
      <c r="AE21" s="116">
        <f t="shared" ca="1" si="1"/>
        <v>70.885161321279185</v>
      </c>
      <c r="AF21" s="116">
        <f t="shared" ca="1" si="1"/>
        <v>83.514631194737433</v>
      </c>
      <c r="AG21" s="116">
        <f t="shared" ca="1" si="1"/>
        <v>96.403355118599848</v>
      </c>
      <c r="AH21" s="116">
        <f t="shared" ca="1" si="1"/>
        <v>108.96207904246322</v>
      </c>
      <c r="AI21" s="116">
        <f t="shared" ca="1" si="1"/>
        <v>121.37080296632601</v>
      </c>
      <c r="AJ21" s="116">
        <f t="shared" ca="1" si="1"/>
        <v>137.14103500423587</v>
      </c>
      <c r="AK21" s="116">
        <f t="shared" ca="1" si="1"/>
        <v>156.09277515619158</v>
      </c>
      <c r="AL21" s="116">
        <f t="shared" ca="1" si="1"/>
        <v>174.71451530814866</v>
      </c>
      <c r="AM21" s="116">
        <f t="shared" ca="1" si="1"/>
        <v>193.18625546010489</v>
      </c>
      <c r="AN21" s="116">
        <f t="shared" ca="1" si="1"/>
        <v>213.11198301080117</v>
      </c>
      <c r="AO21" s="116">
        <f t="shared" ca="1" si="1"/>
        <v>234.31169796023789</v>
      </c>
      <c r="AP21" s="116">
        <f t="shared" ca="1" si="1"/>
        <v>255.18141290967384</v>
      </c>
      <c r="AQ21" s="116">
        <f t="shared" ca="1" si="1"/>
        <v>275.90112785910986</v>
      </c>
      <c r="AS21" s="63">
        <f t="shared" si="7"/>
        <v>42</v>
      </c>
      <c r="AT21" s="116">
        <f t="shared" ref="AT21" ca="1" si="32">AT53+AT84+AT115+AT146+AT177+AT208+AT239+AT270+AT301+AT332+AT363+AT394+AT425+AT456+AT487+AT518+AT549+AT580+AT611+AT642</f>
        <v>28.45433168316843</v>
      </c>
      <c r="AU21" s="116">
        <f t="shared" ca="1" si="2"/>
        <v>83.562995049504977</v>
      </c>
      <c r="AV21" s="116">
        <f t="shared" ca="1" si="2"/>
        <v>136.49665841584195</v>
      </c>
      <c r="AW21" s="116">
        <f t="shared" ca="1" si="2"/>
        <v>189.05532178217842</v>
      </c>
      <c r="AX21" s="116">
        <f t="shared" ca="1" si="2"/>
        <v>245.27603076851898</v>
      </c>
      <c r="AY21" s="116">
        <f t="shared" ca="1" si="2"/>
        <v>304.4387853748604</v>
      </c>
      <c r="AZ21" s="116">
        <f t="shared" ca="1" si="2"/>
        <v>362.73153998120426</v>
      </c>
      <c r="BA21" s="116">
        <f t="shared" ca="1" si="2"/>
        <v>420.87429458754707</v>
      </c>
      <c r="BB21" s="116">
        <f t="shared" ca="1" si="2"/>
        <v>491.36020963493593</v>
      </c>
      <c r="BC21" s="116">
        <f t="shared" ca="1" si="2"/>
        <v>573.46928512336353</v>
      </c>
      <c r="BD21" s="116">
        <f t="shared" ca="1" si="2"/>
        <v>654.70836061179716</v>
      </c>
      <c r="BE21" s="116">
        <f t="shared" ca="1" si="2"/>
        <v>735.79743610022729</v>
      </c>
      <c r="BF21" s="116">
        <f t="shared" ca="1" si="2"/>
        <v>829.17948936437745</v>
      </c>
      <c r="BG21" s="116">
        <f t="shared" ca="1" si="2"/>
        <v>934.13452040424329</v>
      </c>
      <c r="BH21" s="116">
        <f t="shared" ca="1" si="2"/>
        <v>1038.219551444115</v>
      </c>
      <c r="BI21" s="116">
        <f t="shared" ca="1" si="2"/>
        <v>1142.1545824839845</v>
      </c>
      <c r="BJ21" s="116">
        <f t="shared" ca="1" si="2"/>
        <v>1249.5822507875805</v>
      </c>
      <c r="BK21" s="116">
        <f t="shared" ca="1" si="2"/>
        <v>1359.7825563549025</v>
      </c>
      <c r="BL21" s="116">
        <f t="shared" ca="1" si="2"/>
        <v>1469.1128619222227</v>
      </c>
      <c r="BM21" s="116">
        <f t="shared" ca="1" si="2"/>
        <v>1578.2931674895444</v>
      </c>
    </row>
    <row r="22" spans="1:65" x14ac:dyDescent="0.45">
      <c r="A22" s="63">
        <f t="shared" si="3"/>
        <v>45</v>
      </c>
      <c r="B22" s="116">
        <f t="shared" ca="1" si="4"/>
        <v>130.88716216216213</v>
      </c>
      <c r="C22" s="116">
        <f t="shared" ca="1" si="0"/>
        <v>355.53648648648635</v>
      </c>
      <c r="D22" s="116">
        <f t="shared" ca="1" si="0"/>
        <v>512.12331081081061</v>
      </c>
      <c r="E22" s="116">
        <f t="shared" ca="1" si="0"/>
        <v>637.77263513513503</v>
      </c>
      <c r="F22" s="116">
        <f t="shared" ca="1" si="0"/>
        <v>855.5935277957617</v>
      </c>
      <c r="G22" s="116">
        <f t="shared" ref="C22:U31" ca="1" si="33">G54+G85+G116+G147+G178+G209+G240+G271+G302+G333+G364+G395+G426+G457+G488+G519+G550+G581+G612+G643</f>
        <v>1150.7359887926912</v>
      </c>
      <c r="H22" s="116">
        <f t="shared" ca="1" si="33"/>
        <v>1418.6534497896203</v>
      </c>
      <c r="I22" s="116">
        <f t="shared" ca="1" si="33"/>
        <v>1674.1959107865496</v>
      </c>
      <c r="J22" s="116">
        <f t="shared" ca="1" si="33"/>
        <v>1967.3753959359478</v>
      </c>
      <c r="K22" s="116">
        <f t="shared" ca="1" si="33"/>
        <v>2283.3419052378158</v>
      </c>
      <c r="L22" s="116">
        <f t="shared" ca="1" si="33"/>
        <v>2572.0834145396821</v>
      </c>
      <c r="M22" s="116">
        <f t="shared" ca="1" si="33"/>
        <v>2848.4499238415501</v>
      </c>
      <c r="N22" s="116">
        <f t="shared" ca="1" si="33"/>
        <v>3270.9552442685972</v>
      </c>
      <c r="O22" s="116">
        <f t="shared" ca="1" si="33"/>
        <v>3824.7493758208257</v>
      </c>
      <c r="P22" s="116">
        <f t="shared" ca="1" si="33"/>
        <v>4351.3185073730519</v>
      </c>
      <c r="Q22" s="116">
        <f t="shared" ca="1" si="33"/>
        <v>4865.51263892528</v>
      </c>
      <c r="R22" s="116">
        <f t="shared" ca="1" si="33"/>
        <v>5417.2245426641493</v>
      </c>
      <c r="S22" s="116">
        <f t="shared" ca="1" si="33"/>
        <v>5991.6042185896613</v>
      </c>
      <c r="T22" s="116">
        <f t="shared" ca="1" si="33"/>
        <v>6538.7588945151729</v>
      </c>
      <c r="U22" s="116">
        <f t="shared" ca="1" si="33"/>
        <v>7073.5385704406854</v>
      </c>
      <c r="W22" s="63">
        <f t="shared" si="5"/>
        <v>45</v>
      </c>
      <c r="X22" s="116">
        <f t="shared" ref="X22" ca="1" si="34">X54+X85+X116+X147+X178+X209+X240+X271+X302+X333+X364+X395+X426+X457+X488+X519+X550+X581+X612+X643</f>
        <v>3.4878378378378549</v>
      </c>
      <c r="Y22" s="116">
        <f t="shared" ca="1" si="1"/>
        <v>10.088513513513533</v>
      </c>
      <c r="Z22" s="116">
        <f t="shared" ca="1" si="1"/>
        <v>16.001689189189236</v>
      </c>
      <c r="AA22" s="116">
        <f t="shared" ca="1" si="1"/>
        <v>21.60236486486491</v>
      </c>
      <c r="AB22" s="116">
        <f t="shared" ca="1" si="1"/>
        <v>30.031472204238209</v>
      </c>
      <c r="AC22" s="116">
        <f t="shared" ref="AC22:AQ22" ca="1" si="35">AC54+AC85+AC116+AC147+AC178+AC209+AC240+AC271+AC302+AC333+AC364+AC395+AC426+AC457+AC488+AC519+AC550+AC581+AC612+AC643</f>
        <v>41.139011207308691</v>
      </c>
      <c r="AD22" s="116">
        <f t="shared" ca="1" si="35"/>
        <v>51.971550210379512</v>
      </c>
      <c r="AE22" s="116">
        <f t="shared" ca="1" si="35"/>
        <v>62.679089213450197</v>
      </c>
      <c r="AF22" s="116">
        <f t="shared" ca="1" si="35"/>
        <v>73.874604064052193</v>
      </c>
      <c r="AG22" s="116">
        <f t="shared" ca="1" si="35"/>
        <v>85.40809476218422</v>
      </c>
      <c r="AH22" s="116">
        <f t="shared" ca="1" si="35"/>
        <v>96.666585460317293</v>
      </c>
      <c r="AI22" s="116">
        <f t="shared" ca="1" si="35"/>
        <v>107.80007615844974</v>
      </c>
      <c r="AJ22" s="116">
        <f t="shared" ca="1" si="35"/>
        <v>121.85725573140249</v>
      </c>
      <c r="AK22" s="116">
        <f t="shared" ca="1" si="35"/>
        <v>138.68812417917434</v>
      </c>
      <c r="AL22" s="116">
        <f t="shared" ca="1" si="35"/>
        <v>155.24399262694743</v>
      </c>
      <c r="AM22" s="116">
        <f t="shared" ca="1" si="35"/>
        <v>171.67486107471962</v>
      </c>
      <c r="AN22" s="116">
        <f t="shared" ca="1" si="35"/>
        <v>189.33795733584992</v>
      </c>
      <c r="AO22" s="116">
        <f t="shared" ca="1" si="35"/>
        <v>208.08328141033823</v>
      </c>
      <c r="AP22" s="116">
        <f t="shared" ca="1" si="35"/>
        <v>226.55360548482622</v>
      </c>
      <c r="AQ22" s="116">
        <f t="shared" ca="1" si="35"/>
        <v>244.89892955931421</v>
      </c>
      <c r="AS22" s="63">
        <f t="shared" si="7"/>
        <v>45</v>
      </c>
      <c r="AT22" s="116">
        <f t="shared" ref="AT22" ca="1" si="36">AT54+AT85+AT116+AT147+AT178+AT209+AT240+AT271+AT302+AT333+AT364+AT395+AT426+AT457+AT488+AT519+AT550+AT581+AT612+AT643</f>
        <v>25.609290540540645</v>
      </c>
      <c r="AU22" s="116">
        <f t="shared" ca="1" si="2"/>
        <v>75.327871621621597</v>
      </c>
      <c r="AV22" s="116">
        <f t="shared" ca="1" si="2"/>
        <v>123.23395270270304</v>
      </c>
      <c r="AW22" s="116">
        <f t="shared" ca="1" si="2"/>
        <v>170.82753378378391</v>
      </c>
      <c r="AX22" s="116">
        <f t="shared" ca="1" si="2"/>
        <v>221.45162878381853</v>
      </c>
      <c r="AY22" s="116">
        <f t="shared" ref="AY22:BM22" ca="1" si="37">AY54+AY85+AY116+AY147+AY178+AY209+AY240+AY271+AY302+AY333+AY364+AY395+AY426+AY457+AY488+AY519+AY550+AY581+AY612+AY643</f>
        <v>274.50623770280322</v>
      </c>
      <c r="AZ22" s="116">
        <f t="shared" ca="1" si="37"/>
        <v>326.83584662179067</v>
      </c>
      <c r="BA22" s="116">
        <f t="shared" ca="1" si="37"/>
        <v>379.04045554077697</v>
      </c>
      <c r="BB22" s="116">
        <f t="shared" ca="1" si="37"/>
        <v>442.83412522112133</v>
      </c>
      <c r="BC22" s="116">
        <f t="shared" ca="1" si="37"/>
        <v>517.61685566281608</v>
      </c>
      <c r="BD22" s="116">
        <f t="shared" ca="1" si="37"/>
        <v>591.67458610451672</v>
      </c>
      <c r="BE22" s="116">
        <f t="shared" ca="1" si="37"/>
        <v>665.60731654621441</v>
      </c>
      <c r="BF22" s="116">
        <f t="shared" ca="1" si="37"/>
        <v>750.34716331840309</v>
      </c>
      <c r="BG22" s="116">
        <f t="shared" ca="1" si="37"/>
        <v>845.29412642108059</v>
      </c>
      <c r="BH22" s="116">
        <f t="shared" ca="1" si="37"/>
        <v>939.51608952376296</v>
      </c>
      <c r="BI22" s="116">
        <f t="shared" ca="1" si="37"/>
        <v>1033.6130526264428</v>
      </c>
      <c r="BJ22" s="116">
        <f t="shared" ca="1" si="37"/>
        <v>1130.6685472936249</v>
      </c>
      <c r="BK22" s="116">
        <f t="shared" ca="1" si="37"/>
        <v>1230.0825735253065</v>
      </c>
      <c r="BL22" s="116">
        <f t="shared" ca="1" si="37"/>
        <v>1328.7715997569887</v>
      </c>
      <c r="BM22" s="116">
        <f t="shared" ca="1" si="37"/>
        <v>1427.335625988673</v>
      </c>
    </row>
    <row r="23" spans="1:65" x14ac:dyDescent="0.45">
      <c r="A23" s="63">
        <f t="shared" si="3"/>
        <v>48</v>
      </c>
      <c r="B23" s="116">
        <f t="shared" ca="1" si="4"/>
        <v>131.20778020025836</v>
      </c>
      <c r="C23" s="116">
        <f t="shared" ca="1" si="33"/>
        <v>356.4608406007751</v>
      </c>
      <c r="D23" s="116">
        <f t="shared" ca="1" si="33"/>
        <v>513.58265100129177</v>
      </c>
      <c r="E23" s="116">
        <f t="shared" ca="1" si="33"/>
        <v>639.73571140180866</v>
      </c>
      <c r="F23" s="116">
        <f t="shared" ca="1" si="33"/>
        <v>858.46946815826334</v>
      </c>
      <c r="G23" s="116">
        <f t="shared" ca="1" si="33"/>
        <v>1154.9189212706565</v>
      </c>
      <c r="H23" s="116">
        <f t="shared" ca="1" si="33"/>
        <v>1424.1158743830492</v>
      </c>
      <c r="I23" s="116">
        <f t="shared" ca="1" si="33"/>
        <v>1680.9253274954419</v>
      </c>
      <c r="J23" s="116">
        <f t="shared" ca="1" si="33"/>
        <v>1975.3162306469596</v>
      </c>
      <c r="K23" s="116">
        <f t="shared" ca="1" si="33"/>
        <v>2292.4235838376026</v>
      </c>
      <c r="L23" s="116">
        <f t="shared" ca="1" si="33"/>
        <v>2582.2784370282452</v>
      </c>
      <c r="M23" s="116">
        <f t="shared" ca="1" si="33"/>
        <v>2859.745790218888</v>
      </c>
      <c r="N23" s="116">
        <f t="shared" ca="1" si="33"/>
        <v>3283.7380411311578</v>
      </c>
      <c r="O23" s="116">
        <f t="shared" ca="1" si="33"/>
        <v>3839.3901897650558</v>
      </c>
      <c r="P23" s="116">
        <f t="shared" ca="1" si="33"/>
        <v>4367.7898383989523</v>
      </c>
      <c r="Q23" s="116">
        <f t="shared" ca="1" si="33"/>
        <v>4883.8019870328499</v>
      </c>
      <c r="R23" s="116">
        <f t="shared" ca="1" si="33"/>
        <v>5437.492956334032</v>
      </c>
      <c r="S23" s="116">
        <f t="shared" ca="1" si="33"/>
        <v>6013.9977463024989</v>
      </c>
      <c r="T23" s="116">
        <f t="shared" ca="1" si="33"/>
        <v>6563.2500362709652</v>
      </c>
      <c r="U23" s="116">
        <f t="shared" ca="1" si="33"/>
        <v>7100.1148262394317</v>
      </c>
      <c r="W23" s="63">
        <f t="shared" si="5"/>
        <v>48</v>
      </c>
      <c r="X23" s="116">
        <f t="shared" ref="X23:AQ23" ca="1" si="38">X55+X86+X117+X148+X179+X210+X241+X272+X303+X334+X365+X396+X427+X458+X489+X520+X551+X582+X613+X644</f>
        <v>3.1672197997416198</v>
      </c>
      <c r="Y23" s="116">
        <f t="shared" ca="1" si="38"/>
        <v>9.1641593992248218</v>
      </c>
      <c r="Z23" s="116">
        <f t="shared" ca="1" si="38"/>
        <v>14.542348998708057</v>
      </c>
      <c r="AA23" s="116">
        <f t="shared" ca="1" si="38"/>
        <v>19.63928859819125</v>
      </c>
      <c r="AB23" s="116">
        <f t="shared" ca="1" si="38"/>
        <v>27.155531841736536</v>
      </c>
      <c r="AC23" s="116">
        <f t="shared" ca="1" si="38"/>
        <v>36.956078729343389</v>
      </c>
      <c r="AD23" s="116">
        <f t="shared" ca="1" si="38"/>
        <v>46.509125616950648</v>
      </c>
      <c r="AE23" s="116">
        <f t="shared" ca="1" si="38"/>
        <v>55.949672504557746</v>
      </c>
      <c r="AF23" s="116">
        <f t="shared" ca="1" si="38"/>
        <v>65.933769353040248</v>
      </c>
      <c r="AG23" s="116">
        <f t="shared" ca="1" si="38"/>
        <v>76.326416162396924</v>
      </c>
      <c r="AH23" s="116">
        <f t="shared" ca="1" si="38"/>
        <v>86.471562971754679</v>
      </c>
      <c r="AI23" s="116">
        <f t="shared" ca="1" si="38"/>
        <v>96.504209781111769</v>
      </c>
      <c r="AJ23" s="116">
        <f t="shared" ca="1" si="38"/>
        <v>109.0744588688419</v>
      </c>
      <c r="AK23" s="116">
        <f t="shared" ca="1" si="38"/>
        <v>124.04731023494381</v>
      </c>
      <c r="AL23" s="116">
        <f t="shared" ca="1" si="38"/>
        <v>138.77266160104705</v>
      </c>
      <c r="AM23" s="116">
        <f t="shared" ca="1" si="38"/>
        <v>153.38551296714923</v>
      </c>
      <c r="AN23" s="116">
        <f t="shared" ca="1" si="38"/>
        <v>169.06954366596733</v>
      </c>
      <c r="AO23" s="116">
        <f t="shared" ca="1" si="38"/>
        <v>185.68975369750123</v>
      </c>
      <c r="AP23" s="116">
        <f t="shared" ca="1" si="38"/>
        <v>202.06246372903487</v>
      </c>
      <c r="AQ23" s="116">
        <f t="shared" ca="1" si="38"/>
        <v>218.32267376056842</v>
      </c>
      <c r="AS23" s="63">
        <f t="shared" si="7"/>
        <v>48</v>
      </c>
      <c r="AT23" s="116">
        <f t="shared" ref="AT23:BM23" ca="1" si="39">AT55+AT86+AT117+AT148+AT179+AT210+AT241+AT272+AT303+AT334+AT365+AT396+AT427+AT458+AT489+AT520+AT551+AT582+AT613+AT644</f>
        <v>23.301853197674536</v>
      </c>
      <c r="AU23" s="116">
        <f t="shared" ca="1" si="39"/>
        <v>68.555559593023204</v>
      </c>
      <c r="AV23" s="116">
        <f t="shared" ca="1" si="39"/>
        <v>112.17801598837244</v>
      </c>
      <c r="AW23" s="116">
        <f t="shared" ca="1" si="39"/>
        <v>155.51922238372097</v>
      </c>
      <c r="AX23" s="116">
        <f t="shared" ca="1" si="39"/>
        <v>201.29461173644597</v>
      </c>
      <c r="AY23" s="116">
        <f t="shared" ca="1" si="39"/>
        <v>248.96418404654329</v>
      </c>
      <c r="AZ23" s="116">
        <f t="shared" ca="1" si="39"/>
        <v>295.98125635664383</v>
      </c>
      <c r="BA23" s="116">
        <f t="shared" ca="1" si="39"/>
        <v>342.8858286667429</v>
      </c>
      <c r="BB23" s="116">
        <f t="shared" ca="1" si="39"/>
        <v>400.78164395187451</v>
      </c>
      <c r="BC23" s="116">
        <f t="shared" ca="1" si="39"/>
        <v>469.1287022120311</v>
      </c>
      <c r="BD23" s="116">
        <f t="shared" ca="1" si="39"/>
        <v>536.82326047219408</v>
      </c>
      <c r="BE23" s="116">
        <f t="shared" ca="1" si="39"/>
        <v>604.40531873235398</v>
      </c>
      <c r="BF23" s="116">
        <f t="shared" ca="1" si="39"/>
        <v>681.35926376155805</v>
      </c>
      <c r="BG23" s="116">
        <f t="shared" ca="1" si="39"/>
        <v>767.14509555980476</v>
      </c>
      <c r="BH23" s="116">
        <f t="shared" ca="1" si="39"/>
        <v>852.27842735805666</v>
      </c>
      <c r="BI23" s="116">
        <f t="shared" ca="1" si="39"/>
        <v>937.29925915630531</v>
      </c>
      <c r="BJ23" s="116">
        <f t="shared" ca="1" si="39"/>
        <v>1024.8945093975583</v>
      </c>
      <c r="BK23" s="116">
        <f t="shared" ca="1" si="39"/>
        <v>1114.5241780818119</v>
      </c>
      <c r="BL23" s="116">
        <f t="shared" ca="1" si="39"/>
        <v>1203.5013467660667</v>
      </c>
      <c r="BM23" s="116">
        <f t="shared" ca="1" si="39"/>
        <v>1292.3660154503225</v>
      </c>
    </row>
    <row r="24" spans="1:65" x14ac:dyDescent="0.45">
      <c r="A24" s="63">
        <f t="shared" si="3"/>
        <v>51</v>
      </c>
      <c r="B24" s="116">
        <f t="shared" ca="1" si="4"/>
        <v>131.50198838737944</v>
      </c>
      <c r="C24" s="116">
        <f t="shared" ca="1" si="33"/>
        <v>357.30596516213842</v>
      </c>
      <c r="D24" s="116">
        <f t="shared" ca="1" si="33"/>
        <v>514.90994193689733</v>
      </c>
      <c r="E24" s="116">
        <f t="shared" ca="1" si="33"/>
        <v>641.51391871165629</v>
      </c>
      <c r="F24" s="116">
        <f t="shared" ca="1" si="33"/>
        <v>861.04503395180279</v>
      </c>
      <c r="G24" s="116">
        <f t="shared" ca="1" si="33"/>
        <v>1158.6232876573367</v>
      </c>
      <c r="H24" s="116">
        <f t="shared" ca="1" si="33"/>
        <v>1428.9215413628706</v>
      </c>
      <c r="I24" s="116">
        <f t="shared" ca="1" si="33"/>
        <v>1686.8197950684046</v>
      </c>
      <c r="J24" s="116">
        <f t="shared" ca="1" si="33"/>
        <v>1982.2668262546008</v>
      </c>
      <c r="K24" s="116">
        <f t="shared" ca="1" si="33"/>
        <v>2300.3826349214601</v>
      </c>
      <c r="L24" s="116">
        <f t="shared" ca="1" si="33"/>
        <v>2591.2184435883182</v>
      </c>
      <c r="M24" s="116">
        <f t="shared" ca="1" si="33"/>
        <v>2869.6542522551772</v>
      </c>
      <c r="N24" s="116">
        <f t="shared" ca="1" si="33"/>
        <v>3294.916402512385</v>
      </c>
      <c r="O24" s="116">
        <f t="shared" ca="1" si="33"/>
        <v>3852.1248943599426</v>
      </c>
      <c r="P24" s="116">
        <f t="shared" ca="1" si="33"/>
        <v>4382.0533862074981</v>
      </c>
      <c r="Q24" s="116">
        <f t="shared" ca="1" si="33"/>
        <v>4899.5818780550553</v>
      </c>
      <c r="R24" s="116">
        <f t="shared" ca="1" si="33"/>
        <v>5454.933950033821</v>
      </c>
      <c r="S24" s="116">
        <f t="shared" ca="1" si="33"/>
        <v>6033.2296021437951</v>
      </c>
      <c r="T24" s="116">
        <f t="shared" ca="1" si="33"/>
        <v>6584.2452542537703</v>
      </c>
      <c r="U24" s="116">
        <f t="shared" ca="1" si="33"/>
        <v>7122.860906363745</v>
      </c>
      <c r="W24" s="63">
        <f t="shared" si="5"/>
        <v>51</v>
      </c>
      <c r="X24" s="116">
        <f t="shared" ref="X24:AQ24" ca="1" si="40">X56+X87+X118+X149+X180+X211+X242+X273+X304+X335+X366+X397+X428+X459+X490+X521+X552+X583+X614+X645</f>
        <v>2.8730116126205232</v>
      </c>
      <c r="Y24" s="116">
        <f t="shared" ca="1" si="40"/>
        <v>8.3190348378615404</v>
      </c>
      <c r="Z24" s="116">
        <f t="shared" ca="1" si="40"/>
        <v>13.215058063102585</v>
      </c>
      <c r="AA24" s="116">
        <f t="shared" ca="1" si="40"/>
        <v>17.861081288343598</v>
      </c>
      <c r="AB24" s="116">
        <f t="shared" ca="1" si="40"/>
        <v>24.579966048197257</v>
      </c>
      <c r="AC24" s="116">
        <f t="shared" ca="1" si="40"/>
        <v>33.251712342663005</v>
      </c>
      <c r="AD24" s="116">
        <f t="shared" ca="1" si="40"/>
        <v>41.703458637129145</v>
      </c>
      <c r="AE24" s="116">
        <f t="shared" ca="1" si="40"/>
        <v>50.055204931595163</v>
      </c>
      <c r="AF24" s="116">
        <f t="shared" ca="1" si="40"/>
        <v>58.983173745399064</v>
      </c>
      <c r="AG24" s="116">
        <f t="shared" ca="1" si="40"/>
        <v>68.367365078539692</v>
      </c>
      <c r="AH24" s="116">
        <f t="shared" ca="1" si="40"/>
        <v>77.531556411681322</v>
      </c>
      <c r="AI24" s="116">
        <f t="shared" ca="1" si="40"/>
        <v>86.595747744822248</v>
      </c>
      <c r="AJ24" s="116">
        <f t="shared" ca="1" si="40"/>
        <v>97.896097487614725</v>
      </c>
      <c r="AK24" s="116">
        <f t="shared" ca="1" si="40"/>
        <v>111.31260564005734</v>
      </c>
      <c r="AL24" s="116">
        <f t="shared" ca="1" si="40"/>
        <v>124.50911379250132</v>
      </c>
      <c r="AM24" s="116">
        <f t="shared" ca="1" si="40"/>
        <v>137.60562194494412</v>
      </c>
      <c r="AN24" s="116">
        <f t="shared" ca="1" si="40"/>
        <v>151.62854996617841</v>
      </c>
      <c r="AO24" s="116">
        <f t="shared" ca="1" si="40"/>
        <v>166.4578978562042</v>
      </c>
      <c r="AP24" s="116">
        <f t="shared" ca="1" si="40"/>
        <v>181.06724574622956</v>
      </c>
      <c r="AQ24" s="116">
        <f t="shared" ca="1" si="40"/>
        <v>195.57659363625487</v>
      </c>
      <c r="AS24" s="63">
        <f t="shared" si="7"/>
        <v>51</v>
      </c>
      <c r="AT24" s="116">
        <f t="shared" ref="AT24:BM24" ca="1" si="41">AT56+AT87+AT118+AT149+AT180+AT211+AT242+AT273+AT304+AT335+AT366+AT397+AT428+AT459+AT490+AT521+AT552+AT583+AT614+AT645</f>
        <v>21.232104513584673</v>
      </c>
      <c r="AU24" s="116">
        <f t="shared" ca="1" si="41"/>
        <v>62.49631354075369</v>
      </c>
      <c r="AV24" s="116">
        <f t="shared" ca="1" si="41"/>
        <v>102.3105225679232</v>
      </c>
      <c r="AW24" s="116">
        <f t="shared" ca="1" si="41"/>
        <v>141.87473159509213</v>
      </c>
      <c r="AX24" s="116">
        <f t="shared" ca="1" si="41"/>
        <v>183.38981080288818</v>
      </c>
      <c r="AY24" s="116">
        <f t="shared" ca="1" si="41"/>
        <v>226.37576019130736</v>
      </c>
      <c r="AZ24" s="116">
        <f t="shared" ca="1" si="41"/>
        <v>268.78170957972964</v>
      </c>
      <c r="BA24" s="116">
        <f t="shared" ca="1" si="41"/>
        <v>311.08765896815066</v>
      </c>
      <c r="BB24" s="116">
        <f t="shared" ca="1" si="41"/>
        <v>363.74380971852185</v>
      </c>
      <c r="BC24" s="116">
        <f t="shared" ca="1" si="41"/>
        <v>426.27016183083595</v>
      </c>
      <c r="BD24" s="116">
        <f t="shared" ca="1" si="41"/>
        <v>488.21651394315609</v>
      </c>
      <c r="BE24" s="116">
        <f t="shared" ca="1" si="41"/>
        <v>550.0628660554728</v>
      </c>
      <c r="BF24" s="116">
        <f t="shared" ca="1" si="41"/>
        <v>620.18619180764324</v>
      </c>
      <c r="BG24" s="116">
        <f t="shared" ca="1" si="41"/>
        <v>698.10649119966388</v>
      </c>
      <c r="BH24" s="116">
        <f t="shared" ca="1" si="41"/>
        <v>775.44679059169005</v>
      </c>
      <c r="BI24" s="116">
        <f t="shared" ca="1" si="41"/>
        <v>852.68708998371278</v>
      </c>
      <c r="BJ24" s="116">
        <f t="shared" ca="1" si="41"/>
        <v>932.15570240291606</v>
      </c>
      <c r="BK24" s="116">
        <f t="shared" ca="1" si="41"/>
        <v>1013.3726278492969</v>
      </c>
      <c r="BL24" s="116">
        <f t="shared" ca="1" si="41"/>
        <v>1094.0095532956782</v>
      </c>
      <c r="BM24" s="116">
        <f t="shared" ca="1" si="41"/>
        <v>1174.5464787420606</v>
      </c>
    </row>
    <row r="25" spans="1:65" x14ac:dyDescent="0.45">
      <c r="A25" s="63">
        <f t="shared" si="3"/>
        <v>54</v>
      </c>
      <c r="B25" s="116">
        <f t="shared" ca="1" si="4"/>
        <v>131.88346226625109</v>
      </c>
      <c r="C25" s="116">
        <f t="shared" ca="1" si="33"/>
        <v>358.37538679875325</v>
      </c>
      <c r="D25" s="116">
        <f t="shared" ca="1" si="33"/>
        <v>516.52981133125536</v>
      </c>
      <c r="E25" s="116">
        <f t="shared" ca="1" si="33"/>
        <v>643.62173586375764</v>
      </c>
      <c r="F25" s="116">
        <f t="shared" ca="1" si="33"/>
        <v>863.97889661645786</v>
      </c>
      <c r="G25" s="116">
        <f t="shared" ca="1" si="33"/>
        <v>1162.6912935893567</v>
      </c>
      <c r="H25" s="116">
        <f t="shared" ca="1" si="33"/>
        <v>1434.0686905622551</v>
      </c>
      <c r="I25" s="116">
        <f t="shared" ca="1" si="33"/>
        <v>1693.0210875351538</v>
      </c>
      <c r="J25" s="116">
        <f t="shared" ca="1" si="33"/>
        <v>1989.5314316916715</v>
      </c>
      <c r="K25" s="116">
        <f t="shared" ca="1" si="33"/>
        <v>2308.6897230318091</v>
      </c>
      <c r="L25" s="116">
        <f t="shared" ca="1" si="33"/>
        <v>2600.5130143719452</v>
      </c>
      <c r="M25" s="116">
        <f t="shared" ca="1" si="33"/>
        <v>2879.911305712083</v>
      </c>
      <c r="N25" s="116">
        <f t="shared" ca="1" si="33"/>
        <v>3306.5310101791606</v>
      </c>
      <c r="O25" s="116">
        <f t="shared" ca="1" si="33"/>
        <v>3865.4621277731803</v>
      </c>
      <c r="P25" s="116">
        <f t="shared" ca="1" si="33"/>
        <v>4397.0582453671996</v>
      </c>
      <c r="Q25" s="116">
        <f t="shared" ca="1" si="33"/>
        <v>4916.2293629612195</v>
      </c>
      <c r="R25" s="116">
        <f t="shared" ca="1" si="33"/>
        <v>5473.3788107349919</v>
      </c>
      <c r="S25" s="116">
        <f t="shared" ca="1" si="33"/>
        <v>6053.5965886885188</v>
      </c>
      <c r="T25" s="116">
        <f t="shared" ca="1" si="33"/>
        <v>6606.4793666420474</v>
      </c>
      <c r="U25" s="116">
        <f t="shared" ca="1" si="33"/>
        <v>7146.937144595574</v>
      </c>
      <c r="W25" s="63">
        <f t="shared" si="5"/>
        <v>54</v>
      </c>
      <c r="X25" s="116">
        <f t="shared" ref="X25:AQ25" ca="1" si="42">X57+X88+X119+X150+X181+X212+X243+X274+X305+X336+X367+X398+X429+X460+X491+X522+X553+X584+X615+X646</f>
        <v>2.4915377337489009</v>
      </c>
      <c r="Y25" s="116">
        <f t="shared" ca="1" si="42"/>
        <v>7.2496132012466727</v>
      </c>
      <c r="Z25" s="116">
        <f t="shared" ca="1" si="42"/>
        <v>11.595188668744488</v>
      </c>
      <c r="AA25" s="116">
        <f t="shared" ca="1" si="42"/>
        <v>15.75326413624224</v>
      </c>
      <c r="AB25" s="116">
        <f t="shared" ca="1" si="42"/>
        <v>21.646103383541984</v>
      </c>
      <c r="AC25" s="116">
        <f t="shared" ca="1" si="42"/>
        <v>29.183706410643126</v>
      </c>
      <c r="AD25" s="116">
        <f t="shared" ca="1" si="42"/>
        <v>36.556309437744673</v>
      </c>
      <c r="AE25" s="116">
        <f t="shared" ca="1" si="42"/>
        <v>43.85391246484609</v>
      </c>
      <c r="AF25" s="116">
        <f t="shared" ca="1" si="42"/>
        <v>51.718568308328493</v>
      </c>
      <c r="AG25" s="116">
        <f t="shared" ca="1" si="42"/>
        <v>60.060276968190898</v>
      </c>
      <c r="AH25" s="116">
        <f t="shared" ca="1" si="42"/>
        <v>68.236985628054413</v>
      </c>
      <c r="AI25" s="116">
        <f t="shared" ca="1" si="42"/>
        <v>76.338694287917164</v>
      </c>
      <c r="AJ25" s="116">
        <f t="shared" ca="1" si="42"/>
        <v>86.281489820839056</v>
      </c>
      <c r="AK25" s="116">
        <f t="shared" ca="1" si="42"/>
        <v>97.975372226819033</v>
      </c>
      <c r="AL25" s="116">
        <f t="shared" ca="1" si="42"/>
        <v>109.50425463280035</v>
      </c>
      <c r="AM25" s="116">
        <f t="shared" ca="1" si="42"/>
        <v>120.95813703878017</v>
      </c>
      <c r="AN25" s="116">
        <f t="shared" ca="1" si="42"/>
        <v>133.18368926500705</v>
      </c>
      <c r="AO25" s="116">
        <f t="shared" ca="1" si="42"/>
        <v>146.09091131147997</v>
      </c>
      <c r="AP25" s="116">
        <f t="shared" ca="1" si="42"/>
        <v>158.8331333579527</v>
      </c>
      <c r="AQ25" s="116">
        <f t="shared" ca="1" si="42"/>
        <v>171.50035540442525</v>
      </c>
      <c r="AS25" s="63">
        <f t="shared" si="7"/>
        <v>54</v>
      </c>
      <c r="AT25" s="116">
        <f t="shared" ref="AT25:BM25" ca="1" si="43">AT57+AT88+AT119+AT150+AT181+AT212+AT243+AT274+AT305+AT336+AT367+AT398+AT429+AT460+AT491+AT522+AT553+AT584+AT615+AT646</f>
        <v>18.955089603740088</v>
      </c>
      <c r="AU25" s="116">
        <f t="shared" ca="1" si="43"/>
        <v>55.965268811219914</v>
      </c>
      <c r="AV25" s="116">
        <f t="shared" ca="1" si="43"/>
        <v>91.887948018700357</v>
      </c>
      <c r="AW25" s="116">
        <f t="shared" ca="1" si="43"/>
        <v>127.62312722617992</v>
      </c>
      <c r="AX25" s="116">
        <f t="shared" ca="1" si="43"/>
        <v>164.92620743393002</v>
      </c>
      <c r="AY25" s="116">
        <f t="shared" ca="1" si="43"/>
        <v>203.43718864194605</v>
      </c>
      <c r="AZ25" s="116">
        <f t="shared" ca="1" si="43"/>
        <v>241.51316984996558</v>
      </c>
      <c r="BA25" s="116">
        <f t="shared" ca="1" si="43"/>
        <v>279.51415105798361</v>
      </c>
      <c r="BB25" s="116">
        <f t="shared" ca="1" si="43"/>
        <v>327.26030581588986</v>
      </c>
      <c r="BC25" s="116">
        <f t="shared" ca="1" si="43"/>
        <v>384.3916341236781</v>
      </c>
      <c r="BD25" s="116">
        <f t="shared" ca="1" si="43"/>
        <v>441.08796243147293</v>
      </c>
      <c r="BE25" s="116">
        <f t="shared" ca="1" si="43"/>
        <v>497.70929073926425</v>
      </c>
      <c r="BF25" s="116">
        <f t="shared" ca="1" si="43"/>
        <v>561.28810882324979</v>
      </c>
      <c r="BG25" s="116">
        <f t="shared" ca="1" si="43"/>
        <v>631.46441668342925</v>
      </c>
      <c r="BH25" s="116">
        <f t="shared" ca="1" si="43"/>
        <v>701.20572454361411</v>
      </c>
      <c r="BI25" s="116">
        <f t="shared" ca="1" si="43"/>
        <v>770.87203240379324</v>
      </c>
      <c r="BJ25" s="116">
        <f t="shared" ca="1" si="43"/>
        <v>842.38890317788423</v>
      </c>
      <c r="BK25" s="116">
        <f t="shared" ca="1" si="43"/>
        <v>915.39633686587956</v>
      </c>
      <c r="BL25" s="116">
        <f t="shared" ca="1" si="43"/>
        <v>987.96877055387552</v>
      </c>
      <c r="BM25" s="116">
        <f t="shared" ca="1" si="43"/>
        <v>1060.4662042418731</v>
      </c>
    </row>
    <row r="26" spans="1:65" x14ac:dyDescent="0.45">
      <c r="A26" s="63">
        <f t="shared" si="3"/>
        <v>57</v>
      </c>
      <c r="B26" s="116">
        <f t="shared" ca="1" si="4"/>
        <v>132.10715816787001</v>
      </c>
      <c r="C26" s="116">
        <f t="shared" ca="1" si="33"/>
        <v>359.00897450360998</v>
      </c>
      <c r="D26" s="116">
        <f t="shared" ca="1" si="33"/>
        <v>517.50454083935006</v>
      </c>
      <c r="E26" s="116">
        <f t="shared" ca="1" si="33"/>
        <v>644.90635717509008</v>
      </c>
      <c r="F26" s="116">
        <f t="shared" ca="1" si="33"/>
        <v>865.82260330216525</v>
      </c>
      <c r="G26" s="116">
        <f t="shared" ca="1" si="33"/>
        <v>1165.328279220576</v>
      </c>
      <c r="H26" s="116">
        <f t="shared" ca="1" si="33"/>
        <v>1437.4714551389859</v>
      </c>
      <c r="I26" s="116">
        <f t="shared" ca="1" si="33"/>
        <v>1697.1771310573968</v>
      </c>
      <c r="J26" s="116">
        <f t="shared" ca="1" si="33"/>
        <v>1994.4371850379521</v>
      </c>
      <c r="K26" s="116">
        <f t="shared" ca="1" si="33"/>
        <v>2314.3266170806542</v>
      </c>
      <c r="L26" s="116">
        <f t="shared" ca="1" si="33"/>
        <v>2606.8535491233547</v>
      </c>
      <c r="M26" s="116">
        <f t="shared" ca="1" si="33"/>
        <v>2886.9429811660566</v>
      </c>
      <c r="N26" s="116">
        <f t="shared" ca="1" si="33"/>
        <v>3314.4894922393914</v>
      </c>
      <c r="O26" s="116">
        <f t="shared" ca="1" si="33"/>
        <v>3874.5680823433609</v>
      </c>
      <c r="P26" s="116">
        <f t="shared" ca="1" si="33"/>
        <v>4407.2841724473292</v>
      </c>
      <c r="Q26" s="116">
        <f t="shared" ca="1" si="33"/>
        <v>4927.5627625512989</v>
      </c>
      <c r="R26" s="116">
        <f t="shared" ca="1" si="33"/>
        <v>5485.9181383695523</v>
      </c>
      <c r="S26" s="116">
        <f t="shared" ca="1" si="33"/>
        <v>6067.4252999020928</v>
      </c>
      <c r="T26" s="116">
        <f t="shared" ca="1" si="33"/>
        <v>6621.5699614346322</v>
      </c>
      <c r="U26" s="116">
        <f t="shared" ca="1" si="33"/>
        <v>7163.2771229671725</v>
      </c>
      <c r="W26" s="63">
        <f t="shared" si="5"/>
        <v>57</v>
      </c>
      <c r="X26" s="116">
        <f t="shared" ref="X26:AQ26" ca="1" si="44">X58+X89+X120+X151+X182+X213+X244+X275+X306+X337+X368+X399+X430+X461+X492+X523+X554+X585+X616+X647</f>
        <v>2.267841832129978</v>
      </c>
      <c r="Y26" s="116">
        <f t="shared" ca="1" si="44"/>
        <v>6.6160254963899003</v>
      </c>
      <c r="Z26" s="116">
        <f t="shared" ca="1" si="44"/>
        <v>10.620459160649872</v>
      </c>
      <c r="AA26" s="116">
        <f t="shared" ca="1" si="44"/>
        <v>14.468642824909789</v>
      </c>
      <c r="AB26" s="116">
        <f t="shared" ca="1" si="44"/>
        <v>19.802396697834695</v>
      </c>
      <c r="AC26" s="116">
        <f t="shared" ca="1" si="44"/>
        <v>26.546720779423993</v>
      </c>
      <c r="AD26" s="116">
        <f t="shared" ca="1" si="44"/>
        <v>33.153544861013692</v>
      </c>
      <c r="AE26" s="116">
        <f t="shared" ca="1" si="44"/>
        <v>39.697868942603336</v>
      </c>
      <c r="AF26" s="116">
        <f t="shared" ca="1" si="44"/>
        <v>46.812814962047625</v>
      </c>
      <c r="AG26" s="116">
        <f t="shared" ca="1" si="44"/>
        <v>54.423382919345698</v>
      </c>
      <c r="AH26" s="116">
        <f t="shared" ca="1" si="44"/>
        <v>61.896450876644884</v>
      </c>
      <c r="AI26" s="116">
        <f t="shared" ca="1" si="44"/>
        <v>69.30701883394336</v>
      </c>
      <c r="AJ26" s="116">
        <f t="shared" ca="1" si="44"/>
        <v>78.32300776060832</v>
      </c>
      <c r="AK26" s="116">
        <f t="shared" ca="1" si="44"/>
        <v>88.869417656638944</v>
      </c>
      <c r="AL26" s="116">
        <f t="shared" ca="1" si="44"/>
        <v>99.278327552670959</v>
      </c>
      <c r="AM26" s="116">
        <f t="shared" ca="1" si="44"/>
        <v>109.62473744870134</v>
      </c>
      <c r="AN26" s="116">
        <f t="shared" ca="1" si="44"/>
        <v>120.64436163044714</v>
      </c>
      <c r="AO26" s="116">
        <f t="shared" ca="1" si="44"/>
        <v>132.26220009790731</v>
      </c>
      <c r="AP26" s="116">
        <f t="shared" ca="1" si="44"/>
        <v>143.74253856536728</v>
      </c>
      <c r="AQ26" s="116">
        <f t="shared" ca="1" si="44"/>
        <v>155.16037703282714</v>
      </c>
      <c r="AS26" s="63">
        <f t="shared" si="7"/>
        <v>57</v>
      </c>
      <c r="AT26" s="116">
        <f t="shared" ref="AT26:BM26" ca="1" si="45">AT58+AT89+AT120+AT151+AT182+AT213+AT244+AT275+AT306+AT337+AT368+AT399+AT430+AT461+AT492+AT523+AT554+AT585+AT616+AT647</f>
        <v>17.519951489169788</v>
      </c>
      <c r="AU26" s="116">
        <f t="shared" ca="1" si="45"/>
        <v>51.80985446750897</v>
      </c>
      <c r="AV26" s="116">
        <f t="shared" ca="1" si="45"/>
        <v>85.193507445848823</v>
      </c>
      <c r="AW26" s="116">
        <f t="shared" ca="1" si="45"/>
        <v>118.42091042418789</v>
      </c>
      <c r="AX26" s="116">
        <f t="shared" ca="1" si="45"/>
        <v>152.83930088365474</v>
      </c>
      <c r="AY26" s="116">
        <f t="shared" ca="1" si="45"/>
        <v>188.14867882424522</v>
      </c>
      <c r="AZ26" s="116">
        <f t="shared" ca="1" si="45"/>
        <v>223.09555676483919</v>
      </c>
      <c r="BA26" s="116">
        <f t="shared" ca="1" si="45"/>
        <v>257.9799347054319</v>
      </c>
      <c r="BB26" s="116">
        <f t="shared" ca="1" si="45"/>
        <v>302.16955294385929</v>
      </c>
      <c r="BC26" s="116">
        <f t="shared" ca="1" si="45"/>
        <v>355.36441148011539</v>
      </c>
      <c r="BD26" s="116">
        <f t="shared" ca="1" si="45"/>
        <v>408.19677001637842</v>
      </c>
      <c r="BE26" s="116">
        <f t="shared" ca="1" si="45"/>
        <v>460.96662855263827</v>
      </c>
      <c r="BF26" s="116">
        <f t="shared" ca="1" si="45"/>
        <v>519.85211355919341</v>
      </c>
      <c r="BG26" s="116">
        <f t="shared" ca="1" si="45"/>
        <v>584.55322503604418</v>
      </c>
      <c r="BH26" s="116">
        <f t="shared" ca="1" si="45"/>
        <v>648.89183651290148</v>
      </c>
      <c r="BI26" s="116">
        <f t="shared" ca="1" si="45"/>
        <v>713.16794798975207</v>
      </c>
      <c r="BJ26" s="116">
        <f t="shared" ca="1" si="45"/>
        <v>779.05655946660784</v>
      </c>
      <c r="BK26" s="116">
        <f t="shared" ca="1" si="45"/>
        <v>846.25767094345974</v>
      </c>
      <c r="BL26" s="116">
        <f t="shared" ca="1" si="45"/>
        <v>913.09628242031283</v>
      </c>
      <c r="BM26" s="116">
        <f t="shared" ca="1" si="45"/>
        <v>979.87239389716797</v>
      </c>
    </row>
    <row r="27" spans="1:65" x14ac:dyDescent="0.45">
      <c r="A27" s="63">
        <f t="shared" si="3"/>
        <v>60</v>
      </c>
      <c r="B27" s="116">
        <f t="shared" ca="1" si="4"/>
        <v>132.26988441780816</v>
      </c>
      <c r="C27" s="116">
        <f t="shared" ca="1" si="33"/>
        <v>359.49715325342459</v>
      </c>
      <c r="D27" s="116">
        <f t="shared" ca="1" si="33"/>
        <v>518.3181720890409</v>
      </c>
      <c r="E27" s="116">
        <f t="shared" ca="1" si="33"/>
        <v>646.04544092465744</v>
      </c>
      <c r="F27" s="116">
        <f t="shared" ca="1" si="33"/>
        <v>867.40328566005587</v>
      </c>
      <c r="G27" s="116">
        <f t="shared" ca="1" si="33"/>
        <v>1167.4667062952367</v>
      </c>
      <c r="H27" s="116">
        <f t="shared" ca="1" si="33"/>
        <v>1440.1676269304171</v>
      </c>
      <c r="I27" s="116">
        <f t="shared" ca="1" si="33"/>
        <v>1700.4310475655982</v>
      </c>
      <c r="J27" s="116">
        <f t="shared" ca="1" si="33"/>
        <v>1998.2569947254885</v>
      </c>
      <c r="K27" s="116">
        <f t="shared" ca="1" si="33"/>
        <v>2318.7204684100898</v>
      </c>
      <c r="L27" s="116">
        <f t="shared" ca="1" si="33"/>
        <v>2611.8214420946897</v>
      </c>
      <c r="M27" s="116">
        <f t="shared" ca="1" si="33"/>
        <v>2892.4849157792905</v>
      </c>
      <c r="N27" s="116">
        <f t="shared" ca="1" si="33"/>
        <v>3320.763061803013</v>
      </c>
      <c r="O27" s="116">
        <f t="shared" ca="1" si="33"/>
        <v>3881.7308801658569</v>
      </c>
      <c r="P27" s="116">
        <f t="shared" ca="1" si="33"/>
        <v>4415.3361985287002</v>
      </c>
      <c r="Q27" s="116">
        <f t="shared" ca="1" si="33"/>
        <v>4936.5040168915439</v>
      </c>
      <c r="R27" s="116">
        <f t="shared" ca="1" si="33"/>
        <v>5495.7998854936222</v>
      </c>
      <c r="S27" s="116">
        <f t="shared" ca="1" si="33"/>
        <v>6078.2988043349333</v>
      </c>
      <c r="T27" s="116">
        <f t="shared" ca="1" si="33"/>
        <v>6633.4352231762459</v>
      </c>
      <c r="U27" s="116">
        <f t="shared" ca="1" si="33"/>
        <v>7176.1341420175586</v>
      </c>
      <c r="W27" s="63">
        <f t="shared" si="5"/>
        <v>60</v>
      </c>
      <c r="X27" s="116">
        <f t="shared" ref="X27:AQ27" ca="1" si="46">X59+X90+X121+X152+X183+X214+X245+X276+X307+X338+X369+X400+X431+X462+X493+X524+X555+X586+X617+X648</f>
        <v>2.105115582191794</v>
      </c>
      <c r="Y27" s="116">
        <f t="shared" ca="1" si="46"/>
        <v>6.1278467465753508</v>
      </c>
      <c r="Z27" s="116">
        <f t="shared" ca="1" si="46"/>
        <v>9.8068279109589547</v>
      </c>
      <c r="AA27" s="116">
        <f t="shared" ca="1" si="46"/>
        <v>13.329559075342509</v>
      </c>
      <c r="AB27" s="116">
        <f t="shared" ca="1" si="46"/>
        <v>18.221714339944072</v>
      </c>
      <c r="AC27" s="116">
        <f t="shared" ca="1" si="46"/>
        <v>24.408293704763082</v>
      </c>
      <c r="AD27" s="116">
        <f t="shared" ca="1" si="46"/>
        <v>30.457373069582459</v>
      </c>
      <c r="AE27" s="116">
        <f t="shared" ca="1" si="46"/>
        <v>36.443952434401801</v>
      </c>
      <c r="AF27" s="116">
        <f t="shared" ca="1" si="46"/>
        <v>42.993005274511233</v>
      </c>
      <c r="AG27" s="116">
        <f t="shared" ca="1" si="46"/>
        <v>50.029531589910036</v>
      </c>
      <c r="AH27" s="116">
        <f t="shared" ca="1" si="46"/>
        <v>56.928557905309809</v>
      </c>
      <c r="AI27" s="116">
        <f t="shared" ca="1" si="46"/>
        <v>63.765084220708957</v>
      </c>
      <c r="AJ27" s="116">
        <f t="shared" ca="1" si="46"/>
        <v>72.049438196986884</v>
      </c>
      <c r="AK27" s="116">
        <f t="shared" ca="1" si="46"/>
        <v>81.706619834142742</v>
      </c>
      <c r="AL27" s="116">
        <f t="shared" ca="1" si="46"/>
        <v>91.226301471300033</v>
      </c>
      <c r="AM27" s="116">
        <f t="shared" ca="1" si="46"/>
        <v>100.68348310845579</v>
      </c>
      <c r="AN27" s="116">
        <f t="shared" ca="1" si="46"/>
        <v>110.76261450637791</v>
      </c>
      <c r="AO27" s="116">
        <f t="shared" ca="1" si="46"/>
        <v>121.38869566506607</v>
      </c>
      <c r="AP27" s="116">
        <f t="shared" ca="1" si="46"/>
        <v>131.8772768237539</v>
      </c>
      <c r="AQ27" s="116">
        <f t="shared" ca="1" si="46"/>
        <v>142.30335798244144</v>
      </c>
      <c r="AS27" s="63">
        <f t="shared" si="7"/>
        <v>60</v>
      </c>
      <c r="AT27" s="116">
        <f t="shared" ref="AT27:BM27" ca="1" si="47">AT59+AT90+AT121+AT152+AT183+AT214+AT245+AT276+AT307+AT338+AT369+AT400+AT431+AT462+AT493+AT524+AT555+AT586+AT617+AT648</f>
        <v>16.05541523972613</v>
      </c>
      <c r="AU27" s="116">
        <f t="shared" ca="1" si="47"/>
        <v>47.416245719178022</v>
      </c>
      <c r="AV27" s="116">
        <f t="shared" ca="1" si="47"/>
        <v>77.870826198630567</v>
      </c>
      <c r="AW27" s="116">
        <f t="shared" ca="1" si="47"/>
        <v>108.16915667808235</v>
      </c>
      <c r="AX27" s="116">
        <f t="shared" ca="1" si="47"/>
        <v>139.65192114197492</v>
      </c>
      <c r="AY27" s="116">
        <f t="shared" ca="1" si="47"/>
        <v>172.01911959030446</v>
      </c>
      <c r="AZ27" s="116">
        <f t="shared" ca="1" si="47"/>
        <v>204.02381803863707</v>
      </c>
      <c r="BA27" s="116">
        <f t="shared" ca="1" si="47"/>
        <v>235.96601648696864</v>
      </c>
      <c r="BB27" s="116">
        <f t="shared" ca="1" si="47"/>
        <v>276.62747382056648</v>
      </c>
      <c r="BC27" s="116">
        <f t="shared" ca="1" si="47"/>
        <v>325.70819003942586</v>
      </c>
      <c r="BD27" s="116">
        <f t="shared" ca="1" si="47"/>
        <v>374.42640625829125</v>
      </c>
      <c r="BE27" s="116">
        <f t="shared" ca="1" si="47"/>
        <v>423.08212247715358</v>
      </c>
      <c r="BF27" s="116">
        <f t="shared" ca="1" si="47"/>
        <v>477.16535986994182</v>
      </c>
      <c r="BG27" s="116">
        <f t="shared" ca="1" si="47"/>
        <v>536.37611843665502</v>
      </c>
      <c r="BH27" s="116">
        <f t="shared" ca="1" si="47"/>
        <v>595.22437700337537</v>
      </c>
      <c r="BI27" s="116">
        <f t="shared" ca="1" si="47"/>
        <v>654.01013557008901</v>
      </c>
      <c r="BJ27" s="116">
        <f t="shared" ca="1" si="47"/>
        <v>714.28877691192679</v>
      </c>
      <c r="BK27" s="116">
        <f t="shared" ca="1" si="47"/>
        <v>775.76030102888205</v>
      </c>
      <c r="BL27" s="116">
        <f t="shared" ca="1" si="47"/>
        <v>836.86932514583771</v>
      </c>
      <c r="BM27" s="116">
        <f t="shared" ca="1" si="47"/>
        <v>897.91584926279359</v>
      </c>
    </row>
    <row r="28" spans="1:65" x14ac:dyDescent="0.45">
      <c r="A28" s="63">
        <f t="shared" si="3"/>
        <v>63</v>
      </c>
      <c r="B28" s="116">
        <f t="shared" ca="1" si="4"/>
        <v>132.48051199261991</v>
      </c>
      <c r="C28" s="116">
        <f t="shared" ca="1" si="33"/>
        <v>360.09153597785973</v>
      </c>
      <c r="D28" s="116">
        <f t="shared" ca="1" si="33"/>
        <v>519.22755996309957</v>
      </c>
      <c r="E28" s="116">
        <f t="shared" ca="1" si="33"/>
        <v>647.23858394833928</v>
      </c>
      <c r="F28" s="116">
        <f t="shared" ca="1" si="33"/>
        <v>869.02666653120104</v>
      </c>
      <c r="G28" s="116">
        <f t="shared" ca="1" si="33"/>
        <v>1169.6518077116853</v>
      </c>
      <c r="H28" s="116">
        <f t="shared" ca="1" si="33"/>
        <v>1442.8869488921694</v>
      </c>
      <c r="I28" s="116">
        <f t="shared" ca="1" si="33"/>
        <v>1703.6720900726532</v>
      </c>
      <c r="J28" s="116">
        <f t="shared" ca="1" si="33"/>
        <v>2002.0579590118916</v>
      </c>
      <c r="K28" s="116">
        <f t="shared" ca="1" si="33"/>
        <v>2323.1045557098851</v>
      </c>
      <c r="L28" s="116">
        <f t="shared" ca="1" si="33"/>
        <v>2616.7611524078775</v>
      </c>
      <c r="M28" s="116">
        <f t="shared" ca="1" si="33"/>
        <v>2897.967749105871</v>
      </c>
      <c r="N28" s="116">
        <f t="shared" ca="1" si="33"/>
        <v>3326.9680835410804</v>
      </c>
      <c r="O28" s="116">
        <f t="shared" ca="1" si="33"/>
        <v>3888.8221557135062</v>
      </c>
      <c r="P28" s="116">
        <f t="shared" ca="1" si="33"/>
        <v>4423.2862278859302</v>
      </c>
      <c r="Q28" s="116">
        <f t="shared" ca="1" si="33"/>
        <v>4945.3003000583558</v>
      </c>
      <c r="R28" s="116">
        <f t="shared" ca="1" si="33"/>
        <v>5505.5112886572942</v>
      </c>
      <c r="S28" s="116">
        <f t="shared" ca="1" si="33"/>
        <v>6088.9791936827451</v>
      </c>
      <c r="T28" s="116">
        <f t="shared" ca="1" si="33"/>
        <v>6645.0570987081956</v>
      </c>
      <c r="U28" s="116">
        <f t="shared" ca="1" si="33"/>
        <v>7188.6850037336462</v>
      </c>
      <c r="W28" s="63">
        <f t="shared" si="5"/>
        <v>63</v>
      </c>
      <c r="X28" s="116">
        <f t="shared" ref="X28:AQ28" ca="1" si="48">X60+X91+X122+X153+X184+X215+X246+X277+X308+X339+X370+X401+X432+X463+X494+X525+X556+X587+X618+X649</f>
        <v>1.8944880073800867</v>
      </c>
      <c r="Y28" s="116">
        <f t="shared" ca="1" si="48"/>
        <v>5.5334640221402278</v>
      </c>
      <c r="Z28" s="116">
        <f t="shared" ca="1" si="48"/>
        <v>8.8974400369004201</v>
      </c>
      <c r="AA28" s="116">
        <f t="shared" ca="1" si="48"/>
        <v>12.136416051660568</v>
      </c>
      <c r="AB28" s="116">
        <f t="shared" ca="1" si="48"/>
        <v>16.598333468798778</v>
      </c>
      <c r="AC28" s="116">
        <f t="shared" ca="1" si="48"/>
        <v>22.223192288314472</v>
      </c>
      <c r="AD28" s="116">
        <f t="shared" ca="1" si="48"/>
        <v>27.738051107830564</v>
      </c>
      <c r="AE28" s="116">
        <f t="shared" ca="1" si="48"/>
        <v>33.202909927346582</v>
      </c>
      <c r="AF28" s="116">
        <f t="shared" ca="1" si="48"/>
        <v>39.192040988108147</v>
      </c>
      <c r="AG28" s="116">
        <f t="shared" ca="1" si="48"/>
        <v>45.645444290114526</v>
      </c>
      <c r="AH28" s="116">
        <f t="shared" ca="1" si="48"/>
        <v>51.9888475921219</v>
      </c>
      <c r="AI28" s="116">
        <f t="shared" ca="1" si="48"/>
        <v>58.282250894128637</v>
      </c>
      <c r="AJ28" s="116">
        <f t="shared" ca="1" si="48"/>
        <v>65.844416458919426</v>
      </c>
      <c r="AK28" s="116">
        <f t="shared" ca="1" si="48"/>
        <v>74.615344286493652</v>
      </c>
      <c r="AL28" s="116">
        <f t="shared" ca="1" si="48"/>
        <v>83.276272114069371</v>
      </c>
      <c r="AM28" s="116">
        <f t="shared" ca="1" si="48"/>
        <v>91.887199941643473</v>
      </c>
      <c r="AN28" s="116">
        <f t="shared" ca="1" si="48"/>
        <v>101.0512113427055</v>
      </c>
      <c r="AO28" s="116">
        <f t="shared" ca="1" si="48"/>
        <v>110.70830631725484</v>
      </c>
      <c r="AP28" s="116">
        <f t="shared" ca="1" si="48"/>
        <v>120.25540129180411</v>
      </c>
      <c r="AQ28" s="116">
        <f t="shared" ca="1" si="48"/>
        <v>129.75249626635286</v>
      </c>
      <c r="AS28" s="63">
        <f t="shared" si="7"/>
        <v>63</v>
      </c>
      <c r="AT28" s="116">
        <f t="shared" ref="AT28:BM28" ca="1" si="49">AT60+AT91+AT122+AT153+AT184+AT215+AT246+AT277+AT308+AT339+AT370+AT401+AT432+AT463+AT494+AT525+AT556+AT587+AT618+AT649</f>
        <v>14.737892066420773</v>
      </c>
      <c r="AU28" s="116">
        <f t="shared" ca="1" si="49"/>
        <v>43.613676199261931</v>
      </c>
      <c r="AV28" s="116">
        <f t="shared" ca="1" si="49"/>
        <v>71.764460332103766</v>
      </c>
      <c r="AW28" s="116">
        <f t="shared" ca="1" si="49"/>
        <v>99.790244464944891</v>
      </c>
      <c r="AX28" s="116">
        <f t="shared" ca="1" si="49"/>
        <v>128.87189862896253</v>
      </c>
      <c r="AY28" s="116">
        <f t="shared" ca="1" si="49"/>
        <v>158.76942282415297</v>
      </c>
      <c r="AZ28" s="116">
        <f t="shared" ca="1" si="49"/>
        <v>188.37694701934672</v>
      </c>
      <c r="BA28" s="116">
        <f t="shared" ca="1" si="49"/>
        <v>217.93447121453917</v>
      </c>
      <c r="BB28" s="116">
        <f t="shared" ca="1" si="49"/>
        <v>255.69128131581169</v>
      </c>
      <c r="BC28" s="116">
        <f t="shared" ca="1" si="49"/>
        <v>301.40737732315938</v>
      </c>
      <c r="BD28" s="116">
        <f t="shared" ca="1" si="49"/>
        <v>346.83347333051336</v>
      </c>
      <c r="BE28" s="116">
        <f t="shared" ca="1" si="49"/>
        <v>392.20956933786431</v>
      </c>
      <c r="BF28" s="116">
        <f t="shared" ca="1" si="49"/>
        <v>442.39920409987087</v>
      </c>
      <c r="BG28" s="116">
        <f t="shared" ca="1" si="49"/>
        <v>497.16237761653264</v>
      </c>
      <c r="BH28" s="116">
        <f t="shared" ca="1" si="49"/>
        <v>551.63555113320263</v>
      </c>
      <c r="BI28" s="116">
        <f t="shared" ca="1" si="49"/>
        <v>606.0587246498651</v>
      </c>
      <c r="BJ28" s="116">
        <f t="shared" ca="1" si="49"/>
        <v>661.80575983800236</v>
      </c>
      <c r="BK28" s="116">
        <f t="shared" ca="1" si="49"/>
        <v>718.63665669760621</v>
      </c>
      <c r="BL28" s="116">
        <f t="shared" ca="1" si="49"/>
        <v>775.17755355721135</v>
      </c>
      <c r="BM28" s="116">
        <f t="shared" ca="1" si="49"/>
        <v>831.66845041681631</v>
      </c>
    </row>
    <row r="29" spans="1:65" x14ac:dyDescent="0.45">
      <c r="A29" s="63">
        <f t="shared" si="3"/>
        <v>66</v>
      </c>
      <c r="B29" s="116">
        <f t="shared" ca="1" si="4"/>
        <v>132.66921263966478</v>
      </c>
      <c r="C29" s="116">
        <f t="shared" ca="1" si="33"/>
        <v>360.62013791899437</v>
      </c>
      <c r="D29" s="116">
        <f t="shared" ca="1" si="33"/>
        <v>520.02731319832378</v>
      </c>
      <c r="E29" s="116">
        <f t="shared" ca="1" si="33"/>
        <v>648.27823847765353</v>
      </c>
      <c r="F29" s="116">
        <f t="shared" ca="1" si="33"/>
        <v>870.45548246093483</v>
      </c>
      <c r="G29" s="116">
        <f t="shared" ca="1" si="33"/>
        <v>1171.6040451481686</v>
      </c>
      <c r="H29" s="116">
        <f t="shared" ca="1" si="33"/>
        <v>1445.3351078354019</v>
      </c>
      <c r="I29" s="116">
        <f t="shared" ca="1" si="33"/>
        <v>1706.6036705226354</v>
      </c>
      <c r="J29" s="116">
        <f t="shared" ca="1" si="33"/>
        <v>2005.4912981341372</v>
      </c>
      <c r="K29" s="116">
        <f t="shared" ca="1" si="33"/>
        <v>2327.0429906699087</v>
      </c>
      <c r="L29" s="116">
        <f t="shared" ca="1" si="33"/>
        <v>2621.1771832056784</v>
      </c>
      <c r="M29" s="116">
        <f t="shared" ca="1" si="33"/>
        <v>2902.8488757414493</v>
      </c>
      <c r="N29" s="116">
        <f t="shared" ca="1" si="33"/>
        <v>3332.4923336492834</v>
      </c>
      <c r="O29" s="116">
        <f t="shared" ca="1" si="33"/>
        <v>3895.152556929183</v>
      </c>
      <c r="P29" s="116">
        <f t="shared" ca="1" si="33"/>
        <v>4430.3952802090816</v>
      </c>
      <c r="Q29" s="116">
        <f t="shared" ca="1" si="33"/>
        <v>4953.1755034889811</v>
      </c>
      <c r="R29" s="116">
        <f t="shared" ca="1" si="33"/>
        <v>5514.2218285046556</v>
      </c>
      <c r="S29" s="116">
        <f t="shared" ca="1" si="33"/>
        <v>6098.579255256107</v>
      </c>
      <c r="T29" s="116">
        <f t="shared" ca="1" si="33"/>
        <v>6655.5191820075588</v>
      </c>
      <c r="U29" s="116">
        <f t="shared" ca="1" si="33"/>
        <v>7199.996608759011</v>
      </c>
      <c r="W29" s="63">
        <f t="shared" si="5"/>
        <v>66</v>
      </c>
      <c r="X29" s="116">
        <f t="shared" ref="X29:AQ29" ca="1" si="50">X61+X92+X123+X154+X185+X216+X247+X278+X309+X340+X371+X402+X433+X464+X495+X526+X557+X588+X619+X650</f>
        <v>1.7057873603352052</v>
      </c>
      <c r="Y29" s="116">
        <f t="shared" ca="1" si="50"/>
        <v>5.0048620810055944</v>
      </c>
      <c r="Z29" s="116">
        <f t="shared" ca="1" si="50"/>
        <v>8.0976868016760264</v>
      </c>
      <c r="AA29" s="116">
        <f t="shared" ca="1" si="50"/>
        <v>11.096761522346423</v>
      </c>
      <c r="AB29" s="116">
        <f t="shared" ca="1" si="50"/>
        <v>15.169517539065012</v>
      </c>
      <c r="AC29" s="116">
        <f t="shared" ca="1" si="50"/>
        <v>20.270954851831242</v>
      </c>
      <c r="AD29" s="116">
        <f t="shared" ca="1" si="50"/>
        <v>25.289892164597809</v>
      </c>
      <c r="AE29" s="116">
        <f t="shared" ca="1" si="50"/>
        <v>30.271329477364404</v>
      </c>
      <c r="AF29" s="116">
        <f t="shared" ca="1" si="50"/>
        <v>35.758701865862456</v>
      </c>
      <c r="AG29" s="116">
        <f t="shared" ca="1" si="50"/>
        <v>41.707009330091353</v>
      </c>
      <c r="AH29" s="116">
        <f t="shared" ca="1" si="50"/>
        <v>47.572816794321106</v>
      </c>
      <c r="AI29" s="116">
        <f t="shared" ca="1" si="50"/>
        <v>53.401124258550496</v>
      </c>
      <c r="AJ29" s="116">
        <f t="shared" ca="1" si="50"/>
        <v>60.320166350715652</v>
      </c>
      <c r="AK29" s="116">
        <f t="shared" ca="1" si="50"/>
        <v>68.284943070816198</v>
      </c>
      <c r="AL29" s="116">
        <f t="shared" ca="1" si="50"/>
        <v>76.16721979091794</v>
      </c>
      <c r="AM29" s="116">
        <f t="shared" ca="1" si="50"/>
        <v>84.011996511018452</v>
      </c>
      <c r="AN29" s="116">
        <f t="shared" ca="1" si="50"/>
        <v>92.340671495343443</v>
      </c>
      <c r="AO29" s="116">
        <f t="shared" ca="1" si="50"/>
        <v>101.10824474389241</v>
      </c>
      <c r="AP29" s="116">
        <f t="shared" ca="1" si="50"/>
        <v>109.79331799244136</v>
      </c>
      <c r="AQ29" s="116">
        <f t="shared" ca="1" si="50"/>
        <v>118.44089124098971</v>
      </c>
      <c r="AS29" s="63">
        <f t="shared" si="7"/>
        <v>66</v>
      </c>
      <c r="AT29" s="116">
        <f t="shared" ref="AT29:BM29" ca="1" si="51">AT61+AT92+AT123+AT154+AT185+AT216+AT247+AT278+AT309+AT340+AT371+AT402+AT433+AT464+AT495+AT526+AT557+AT588+AT619+AT650</f>
        <v>13.617711243016846</v>
      </c>
      <c r="AU29" s="116">
        <f t="shared" ca="1" si="51"/>
        <v>40.403133729050239</v>
      </c>
      <c r="AV29" s="116">
        <f t="shared" ca="1" si="51"/>
        <v>66.644806215084245</v>
      </c>
      <c r="AW29" s="116">
        <f t="shared" ca="1" si="51"/>
        <v>92.792728701117625</v>
      </c>
      <c r="AX29" s="116">
        <f t="shared" ca="1" si="51"/>
        <v>119.84864652273957</v>
      </c>
      <c r="AY29" s="116">
        <f t="shared" ca="1" si="51"/>
        <v>147.63255967994706</v>
      </c>
      <c r="AZ29" s="116">
        <f t="shared" ca="1" si="51"/>
        <v>175.19897283715733</v>
      </c>
      <c r="BA29" s="116">
        <f t="shared" ca="1" si="51"/>
        <v>202.72788599436697</v>
      </c>
      <c r="BB29" s="116">
        <f t="shared" ca="1" si="51"/>
        <v>238.11169747539691</v>
      </c>
      <c r="BC29" s="116">
        <f t="shared" ca="1" si="51"/>
        <v>281.17040728024307</v>
      </c>
      <c r="BD29" s="116">
        <f t="shared" ca="1" si="51"/>
        <v>324.01161708509483</v>
      </c>
      <c r="BE29" s="116">
        <f t="shared" ca="1" si="51"/>
        <v>366.81532688994514</v>
      </c>
      <c r="BF29" s="116">
        <f t="shared" ca="1" si="51"/>
        <v>413.82936387368733</v>
      </c>
      <c r="BG29" s="116">
        <f t="shared" ca="1" si="51"/>
        <v>464.87372803632212</v>
      </c>
      <c r="BH29" s="116">
        <f t="shared" ca="1" si="51"/>
        <v>515.70059219896348</v>
      </c>
      <c r="BI29" s="116">
        <f t="shared" ca="1" si="51"/>
        <v>566.4899563615993</v>
      </c>
      <c r="BJ29" s="116">
        <f t="shared" ca="1" si="51"/>
        <v>618.43341647409568</v>
      </c>
      <c r="BK29" s="116">
        <f t="shared" ca="1" si="51"/>
        <v>671.35097253644346</v>
      </c>
      <c r="BL29" s="116">
        <f t="shared" ca="1" si="51"/>
        <v>724.05102859879275</v>
      </c>
      <c r="BM29" s="116">
        <f t="shared" ca="1" si="51"/>
        <v>776.71358466114089</v>
      </c>
    </row>
    <row r="30" spans="1:65" x14ac:dyDescent="0.45">
      <c r="A30" s="63">
        <f t="shared" si="3"/>
        <v>69</v>
      </c>
      <c r="B30" s="116">
        <f t="shared" ca="1" si="4"/>
        <v>132.78109595070418</v>
      </c>
      <c r="C30" s="116">
        <f t="shared" ca="1" si="33"/>
        <v>360.95578785211256</v>
      </c>
      <c r="D30" s="116">
        <f t="shared" ca="1" si="33"/>
        <v>520.58672975352101</v>
      </c>
      <c r="E30" s="116">
        <f t="shared" ca="1" si="33"/>
        <v>649.0614216549294</v>
      </c>
      <c r="F30" s="116">
        <f t="shared" ca="1" si="33"/>
        <v>871.5204268652144</v>
      </c>
      <c r="G30" s="116">
        <f t="shared" ca="1" si="33"/>
        <v>1173.0087453843762</v>
      </c>
      <c r="H30" s="116">
        <f t="shared" ca="1" si="33"/>
        <v>1447.0795639035377</v>
      </c>
      <c r="I30" s="116">
        <f t="shared" ca="1" si="33"/>
        <v>1708.6878824226994</v>
      </c>
      <c r="J30" s="116">
        <f t="shared" ca="1" si="33"/>
        <v>2007.9474473059149</v>
      </c>
      <c r="K30" s="116">
        <f t="shared" ca="1" si="33"/>
        <v>2329.903258553185</v>
      </c>
      <c r="L30" s="116">
        <f t="shared" ca="1" si="33"/>
        <v>2624.4415698004541</v>
      </c>
      <c r="M30" s="116">
        <f t="shared" ca="1" si="33"/>
        <v>2906.5173810477236</v>
      </c>
      <c r="N30" s="116">
        <f t="shared" ca="1" si="33"/>
        <v>3336.6647836197908</v>
      </c>
      <c r="O30" s="116">
        <f t="shared" ca="1" si="33"/>
        <v>3899.9287775166581</v>
      </c>
      <c r="P30" s="116">
        <f t="shared" ca="1" si="33"/>
        <v>4435.7752714135222</v>
      </c>
      <c r="Q30" s="116">
        <f t="shared" ca="1" si="33"/>
        <v>4959.1592653103889</v>
      </c>
      <c r="R30" s="116">
        <f t="shared" ca="1" si="33"/>
        <v>5520.8303244246454</v>
      </c>
      <c r="S30" s="116">
        <f t="shared" ca="1" si="33"/>
        <v>6105.8334487562943</v>
      </c>
      <c r="T30" s="116">
        <f t="shared" ca="1" si="33"/>
        <v>6663.4190730879418</v>
      </c>
      <c r="U30" s="116">
        <f t="shared" ca="1" si="33"/>
        <v>7208.5421974195915</v>
      </c>
      <c r="W30" s="63">
        <f t="shared" si="5"/>
        <v>69</v>
      </c>
      <c r="X30" s="116">
        <f t="shared" ref="X30:AQ30" ca="1" si="52">X62+X93+X124+X155+X186+X217+X248+X279+X310+X341+X372+X403+X434+X465+X496+X527+X558+X589+X620+X651</f>
        <v>1.5939040492957846</v>
      </c>
      <c r="Y30" s="116">
        <f t="shared" ca="1" si="52"/>
        <v>4.669212147887329</v>
      </c>
      <c r="Z30" s="116">
        <f t="shared" ca="1" si="52"/>
        <v>7.5382702464789197</v>
      </c>
      <c r="AA30" s="116">
        <f t="shared" ca="1" si="52"/>
        <v>10.313578345070482</v>
      </c>
      <c r="AB30" s="116">
        <f t="shared" ca="1" si="52"/>
        <v>14.104573134785539</v>
      </c>
      <c r="AC30" s="116">
        <f t="shared" ca="1" si="52"/>
        <v>18.866254615623582</v>
      </c>
      <c r="AD30" s="116">
        <f t="shared" ca="1" si="52"/>
        <v>23.54543609646197</v>
      </c>
      <c r="AE30" s="116">
        <f t="shared" ca="1" si="52"/>
        <v>28.187117577300342</v>
      </c>
      <c r="AF30" s="116">
        <f t="shared" ca="1" si="52"/>
        <v>33.302552694084909</v>
      </c>
      <c r="AG30" s="116">
        <f t="shared" ca="1" si="52"/>
        <v>38.846741446814868</v>
      </c>
      <c r="AH30" s="116">
        <f t="shared" ca="1" si="52"/>
        <v>44.308430199545803</v>
      </c>
      <c r="AI30" s="116">
        <f t="shared" ca="1" si="52"/>
        <v>49.73261895227634</v>
      </c>
      <c r="AJ30" s="116">
        <f t="shared" ca="1" si="52"/>
        <v>56.147716380208543</v>
      </c>
      <c r="AK30" s="116">
        <f t="shared" ca="1" si="52"/>
        <v>63.508722483342027</v>
      </c>
      <c r="AL30" s="116">
        <f t="shared" ca="1" si="52"/>
        <v>70.787228586476942</v>
      </c>
      <c r="AM30" s="116">
        <f t="shared" ca="1" si="52"/>
        <v>78.028234689610571</v>
      </c>
      <c r="AN30" s="116">
        <f t="shared" ca="1" si="52"/>
        <v>85.732175575353565</v>
      </c>
      <c r="AO30" s="116">
        <f t="shared" ca="1" si="52"/>
        <v>93.854051243705399</v>
      </c>
      <c r="AP30" s="116">
        <f t="shared" ca="1" si="52"/>
        <v>101.89342691205722</v>
      </c>
      <c r="AQ30" s="116">
        <f t="shared" ca="1" si="52"/>
        <v>109.89530258040855</v>
      </c>
      <c r="AS30" s="63">
        <f t="shared" si="7"/>
        <v>69</v>
      </c>
      <c r="AT30" s="116">
        <f t="shared" ref="AT30:BM30" ca="1" si="53">AT62+AT93+AT124+AT155+AT186+AT217+AT248+AT279+AT310+AT341+AT372+AT403+AT434+AT465+AT496+AT527+AT558+AT589+AT620+AT651</f>
        <v>12.61076144366206</v>
      </c>
      <c r="AU30" s="116">
        <f t="shared" ca="1" si="53"/>
        <v>37.382284330985854</v>
      </c>
      <c r="AV30" s="116">
        <f t="shared" ca="1" si="53"/>
        <v>61.610057218310274</v>
      </c>
      <c r="AW30" s="116">
        <f t="shared" ca="1" si="53"/>
        <v>85.74408010563414</v>
      </c>
      <c r="AX30" s="116">
        <f t="shared" ca="1" si="53"/>
        <v>110.79899268202854</v>
      </c>
      <c r="AY30" s="116">
        <f t="shared" ca="1" si="53"/>
        <v>136.59479494749084</v>
      </c>
      <c r="AZ30" s="116">
        <f t="shared" ca="1" si="53"/>
        <v>162.17309721295598</v>
      </c>
      <c r="BA30" s="116">
        <f t="shared" ca="1" si="53"/>
        <v>187.71389947842033</v>
      </c>
      <c r="BB30" s="116">
        <f t="shared" ca="1" si="53"/>
        <v>220.61033229348681</v>
      </c>
      <c r="BC30" s="116">
        <f t="shared" ca="1" si="53"/>
        <v>260.68239565815065</v>
      </c>
      <c r="BD30" s="116">
        <f t="shared" ca="1" si="53"/>
        <v>300.53695902282084</v>
      </c>
      <c r="BE30" s="116">
        <f t="shared" ca="1" si="53"/>
        <v>340.35402238748947</v>
      </c>
      <c r="BF30" s="116">
        <f t="shared" ca="1" si="53"/>
        <v>383.92581206604683</v>
      </c>
      <c r="BG30" s="116">
        <f t="shared" ca="1" si="53"/>
        <v>431.07232805849418</v>
      </c>
      <c r="BH30" s="116">
        <f t="shared" ca="1" si="53"/>
        <v>478.00134405094951</v>
      </c>
      <c r="BI30" s="116">
        <f t="shared" ca="1" si="53"/>
        <v>524.89286004339851</v>
      </c>
      <c r="BJ30" s="116">
        <f t="shared" ca="1" si="53"/>
        <v>572.88955719527291</v>
      </c>
      <c r="BK30" s="116">
        <f t="shared" ca="1" si="53"/>
        <v>621.81143550656293</v>
      </c>
      <c r="BL30" s="116">
        <f t="shared" ca="1" si="53"/>
        <v>670.51581381785479</v>
      </c>
      <c r="BM30" s="116">
        <f t="shared" ca="1" si="53"/>
        <v>719.18269212914618</v>
      </c>
    </row>
    <row r="31" spans="1:65" x14ac:dyDescent="0.45">
      <c r="A31" s="63">
        <f t="shared" si="3"/>
        <v>72</v>
      </c>
      <c r="B31" s="116">
        <f t="shared" ca="1" si="4"/>
        <v>132.95865430056708</v>
      </c>
      <c r="C31" s="116">
        <f t="shared" ca="1" si="33"/>
        <v>361.45096290170125</v>
      </c>
      <c r="D31" s="116">
        <f t="shared" ca="1" si="33"/>
        <v>521.33077150283543</v>
      </c>
      <c r="E31" s="116">
        <f t="shared" ca="1" si="33"/>
        <v>650.02308010396962</v>
      </c>
      <c r="F31" s="116">
        <f t="shared" ca="1" si="33"/>
        <v>872.76702864596666</v>
      </c>
      <c r="G31" s="116">
        <f t="shared" ca="1" si="33"/>
        <v>1174.5926171288272</v>
      </c>
      <c r="H31" s="116">
        <f t="shared" ca="1" si="33"/>
        <v>1448.9732056116873</v>
      </c>
      <c r="I31" s="116">
        <f t="shared" ca="1" si="33"/>
        <v>1710.8787940945474</v>
      </c>
      <c r="J31" s="116">
        <f t="shared" ca="1" si="33"/>
        <v>2010.4826986262915</v>
      </c>
      <c r="K31" s="116">
        <f t="shared" ca="1" si="33"/>
        <v>2332.8149192069204</v>
      </c>
      <c r="L31" s="116">
        <f t="shared" ca="1" si="33"/>
        <v>2627.7021397875483</v>
      </c>
      <c r="M31" s="116">
        <f t="shared" ca="1" si="33"/>
        <v>2910.1143603681758</v>
      </c>
      <c r="N31" s="116">
        <f t="shared" ca="1" si="33"/>
        <v>3340.7244054419289</v>
      </c>
      <c r="O31" s="116">
        <f t="shared" ca="1" si="33"/>
        <v>3904.5622750088064</v>
      </c>
      <c r="P31" s="116">
        <f t="shared" ca="1" si="33"/>
        <v>4440.9551445756815</v>
      </c>
      <c r="Q31" s="116">
        <f t="shared" ca="1" si="33"/>
        <v>4964.8730141425585</v>
      </c>
      <c r="R31" s="116">
        <f t="shared" ca="1" si="33"/>
        <v>5527.1264935835879</v>
      </c>
      <c r="S31" s="116">
        <f t="shared" ca="1" si="33"/>
        <v>6112.7455828987704</v>
      </c>
      <c r="T31" s="116">
        <f t="shared" ca="1" si="33"/>
        <v>6670.9196722139523</v>
      </c>
      <c r="U31" s="116">
        <f t="shared" ca="1" si="33"/>
        <v>7216.6187615291356</v>
      </c>
      <c r="W31" s="63">
        <f t="shared" si="5"/>
        <v>72</v>
      </c>
      <c r="X31" s="116">
        <f t="shared" ref="X31:AQ31" ca="1" si="54">X63+X94+X125+X156+X187+X218+X249+X280+X311+X342+X373+X404+X435+X466+X497+X528+X559+X590+X621+X652</f>
        <v>1.4163456994328989</v>
      </c>
      <c r="Y31" s="116">
        <f t="shared" ca="1" si="54"/>
        <v>4.174037098298685</v>
      </c>
      <c r="Z31" s="116">
        <f t="shared" ca="1" si="54"/>
        <v>6.7942284971645073</v>
      </c>
      <c r="AA31" s="116">
        <f t="shared" ca="1" si="54"/>
        <v>9.3519198960303065</v>
      </c>
      <c r="AB31" s="116">
        <f t="shared" ca="1" si="54"/>
        <v>12.857971354033204</v>
      </c>
      <c r="AC31" s="116">
        <f t="shared" ca="1" si="54"/>
        <v>17.282382871172707</v>
      </c>
      <c r="AD31" s="116">
        <f t="shared" ca="1" si="54"/>
        <v>21.65179438831251</v>
      </c>
      <c r="AE31" s="116">
        <f t="shared" ca="1" si="54"/>
        <v>25.996205905452371</v>
      </c>
      <c r="AF31" s="116">
        <f t="shared" ca="1" si="54"/>
        <v>30.76730137370825</v>
      </c>
      <c r="AG31" s="116">
        <f t="shared" ca="1" si="54"/>
        <v>35.935080793079486</v>
      </c>
      <c r="AH31" s="116">
        <f t="shared" ca="1" si="54"/>
        <v>41.047860212451624</v>
      </c>
      <c r="AI31" s="116">
        <f t="shared" ca="1" si="54"/>
        <v>46.135639631823466</v>
      </c>
      <c r="AJ31" s="116">
        <f t="shared" ca="1" si="54"/>
        <v>52.088094558070949</v>
      </c>
      <c r="AK31" s="116">
        <f t="shared" ca="1" si="54"/>
        <v>58.875224991193718</v>
      </c>
      <c r="AL31" s="116">
        <f t="shared" ca="1" si="54"/>
        <v>65.607355424317873</v>
      </c>
      <c r="AM31" s="116">
        <f t="shared" ca="1" si="54"/>
        <v>72.314485857440815</v>
      </c>
      <c r="AN31" s="116">
        <f t="shared" ca="1" si="54"/>
        <v>79.436006416411431</v>
      </c>
      <c r="AO31" s="116">
        <f t="shared" ca="1" si="54"/>
        <v>86.941917101229336</v>
      </c>
      <c r="AP31" s="116">
        <f t="shared" ca="1" si="54"/>
        <v>94.39282778604715</v>
      </c>
      <c r="AQ31" s="116">
        <f t="shared" ca="1" si="54"/>
        <v>101.81873847086439</v>
      </c>
      <c r="AS31" s="63">
        <f t="shared" si="7"/>
        <v>72</v>
      </c>
      <c r="AT31" s="116">
        <f t="shared" ref="AT31:BM31" ca="1" si="55">AT63+AT94+AT125+AT156+AT187+AT218+AT249+AT280+AT311+AT342+AT373+AT404+AT435+AT466+AT497+AT528+AT559+AT590+AT621+AT652</f>
        <v>11.590861294896097</v>
      </c>
      <c r="AU31" s="116">
        <f t="shared" ca="1" si="55"/>
        <v>34.472583884688078</v>
      </c>
      <c r="AV31" s="116">
        <f t="shared" ca="1" si="55"/>
        <v>56.991806474480576</v>
      </c>
      <c r="AW31" s="116">
        <f t="shared" ca="1" si="55"/>
        <v>79.448529064272577</v>
      </c>
      <c r="AX31" s="116">
        <f t="shared" ca="1" si="55"/>
        <v>102.88657093461822</v>
      </c>
      <c r="AY31" s="116">
        <f t="shared" ca="1" si="55"/>
        <v>127.18593208551545</v>
      </c>
      <c r="AZ31" s="116">
        <f t="shared" ca="1" si="55"/>
        <v>151.34029323641499</v>
      </c>
      <c r="BA31" s="116">
        <f t="shared" ca="1" si="55"/>
        <v>175.46965438731434</v>
      </c>
      <c r="BB31" s="116">
        <f t="shared" ca="1" si="55"/>
        <v>206.55807235672779</v>
      </c>
      <c r="BC31" s="116">
        <f t="shared" ca="1" si="55"/>
        <v>244.48554714465166</v>
      </c>
      <c r="BD31" s="116">
        <f t="shared" ca="1" si="55"/>
        <v>282.26802193258123</v>
      </c>
      <c r="BE31" s="116">
        <f t="shared" ca="1" si="55"/>
        <v>320.02549672051038</v>
      </c>
      <c r="BF31" s="116">
        <f t="shared" ca="1" si="55"/>
        <v>361.14674816326607</v>
      </c>
      <c r="BG31" s="116">
        <f t="shared" ca="1" si="55"/>
        <v>405.51177626084996</v>
      </c>
      <c r="BH31" s="116">
        <f t="shared" ca="1" si="55"/>
        <v>449.7318043584412</v>
      </c>
      <c r="BI31" s="116">
        <f t="shared" ca="1" si="55"/>
        <v>493.92683245602689</v>
      </c>
      <c r="BJ31" s="116">
        <f t="shared" ca="1" si="55"/>
        <v>539.10543751392788</v>
      </c>
      <c r="BK31" s="116">
        <f t="shared" ca="1" si="55"/>
        <v>585.1476195321336</v>
      </c>
      <c r="BL31" s="116">
        <f t="shared" ca="1" si="55"/>
        <v>631.04480155034105</v>
      </c>
      <c r="BM31" s="116">
        <f t="shared" ca="1" si="55"/>
        <v>676.91698356854715</v>
      </c>
    </row>
    <row r="32" spans="1:65" s="135" customFormat="1" ht="30" customHeight="1" x14ac:dyDescent="0.45">
      <c r="A32" s="135" t="s">
        <v>386</v>
      </c>
      <c r="B32" s="136">
        <f ca="1">'Inc Stmt'!B12</f>
        <v>134.375</v>
      </c>
      <c r="C32" s="136">
        <f ca="1">'Inc Stmt'!C12</f>
        <v>365.62499999999994</v>
      </c>
      <c r="D32" s="136">
        <f ca="1">'Inc Stmt'!D12</f>
        <v>528.12499999999977</v>
      </c>
      <c r="E32" s="136">
        <f ca="1">'Inc Stmt'!E12</f>
        <v>659.37499999999989</v>
      </c>
      <c r="F32" s="136">
        <f ca="1">'Inc Stmt'!F12</f>
        <v>885.62499999999989</v>
      </c>
      <c r="G32" s="136">
        <f ca="1">'Inc Stmt'!G12</f>
        <v>1191.8749999999998</v>
      </c>
      <c r="H32" s="136">
        <f ca="1">'Inc Stmt'!H12</f>
        <v>1470.625</v>
      </c>
      <c r="I32" s="136">
        <f ca="1">'Inc Stmt'!I12</f>
        <v>1736.875</v>
      </c>
      <c r="J32" s="136">
        <f ca="1">'Inc Stmt'!J12</f>
        <v>2041.2499999999998</v>
      </c>
      <c r="K32" s="136">
        <f ca="1">'Inc Stmt'!K12</f>
        <v>2368.75</v>
      </c>
      <c r="L32" s="136">
        <f ca="1">'Inc Stmt'!L12</f>
        <v>2668.7499999999995</v>
      </c>
      <c r="M32" s="136">
        <f ca="1">'Inc Stmt'!M12</f>
        <v>2956.2499999999995</v>
      </c>
      <c r="N32" s="136">
        <f ca="1">'Inc Stmt'!N12</f>
        <v>3392.8124999999995</v>
      </c>
      <c r="O32" s="136">
        <f ca="1">'Inc Stmt'!O12</f>
        <v>3963.4375</v>
      </c>
      <c r="P32" s="136">
        <f ca="1">'Inc Stmt'!P12</f>
        <v>4506.5625</v>
      </c>
      <c r="Q32" s="136">
        <f ca="1">'Inc Stmt'!Q12</f>
        <v>5037.1875</v>
      </c>
      <c r="R32" s="136">
        <f ca="1">'Inc Stmt'!R12</f>
        <v>5606.5624999999991</v>
      </c>
      <c r="S32" s="136">
        <f ca="1">'Inc Stmt'!S12</f>
        <v>6199.6874999999991</v>
      </c>
      <c r="T32" s="136">
        <f ca="1">'Inc Stmt'!T12</f>
        <v>6765.3124999999991</v>
      </c>
      <c r="U32" s="136">
        <f ca="1">'Inc Stmt'!U12</f>
        <v>7318.4374999999991</v>
      </c>
      <c r="W32" s="135" t="s">
        <v>282</v>
      </c>
      <c r="X32" s="136">
        <f ca="1">X8</f>
        <v>49.468183949159595</v>
      </c>
      <c r="Y32" s="136">
        <f ca="1">Y8+X9</f>
        <v>173.90668090166406</v>
      </c>
      <c r="Z32" s="136">
        <f ca="1">Z8+Y9+X10</f>
        <v>335.56246095003246</v>
      </c>
      <c r="AA32" s="136">
        <f ca="1">AA8+Z9+Y10+X11</f>
        <v>519.69256568666299</v>
      </c>
      <c r="AB32" s="136">
        <f ca="1">AB8+AA9+Z10+Y11+X12</f>
        <v>778.4856856855605</v>
      </c>
      <c r="AC32" s="136">
        <f ca="1">AC8+AB9+AA10+Z11+Y12+X13</f>
        <v>1139.9107837381671</v>
      </c>
      <c r="AD32" s="136">
        <f ca="1">AD8+AC9+AB10+AA11+Z12+Y13+X14</f>
        <v>1568.5928608634179</v>
      </c>
      <c r="AE32" s="136">
        <f ca="1">AE8+AD9+AC10+AB11+AA12+Z13+Y14+X15</f>
        <v>2051.062493058047</v>
      </c>
      <c r="AF32" s="136">
        <f ca="1">AF8+AE9+AD10+AC11+AB12+AA13+Z14+Y15+X16</f>
        <v>2585.0011061377686</v>
      </c>
      <c r="AG32" s="136">
        <f ca="1">AG8+AF9+AE10+AD11+AC12+AB13+AA14+Z15+Y16+X17</f>
        <v>3159.9069141699301</v>
      </c>
      <c r="AH32" s="136">
        <f ca="1">AH8+AG9+AF10+AE11+AD12+AC13+AB14+AA15+Z16+Y17+X18</f>
        <v>3757.8269973370939</v>
      </c>
      <c r="AI32" s="136">
        <f ca="1">AI8+AH9+AG10+AF11+AE12+AD13+AC14+AB15+AA16+Z17+Y18+X19</f>
        <v>4371.794687545038</v>
      </c>
      <c r="AJ32" s="136">
        <f ca="1">AJ8+AI9+AH10+AG11+AF12+AE13+AD14+AC15+AB16+AA17+Z18+Y19+X20</f>
        <v>5068.5441571935444</v>
      </c>
      <c r="AK32" s="136">
        <f ca="1">AK8+AJ9+AI10+AH11+AG12+AF13+AE14+AD15+AC16+AB17+AA18+Z19+Y20+X21</f>
        <v>5886.7059737554791</v>
      </c>
      <c r="AL32" s="136">
        <f ca="1">AL8+AK9+AJ10+AI11+AH12+AG13+AF14+AE15+AD16+AC17+AB18+AA19+Z20+Y21+X22</f>
        <v>6783.9962560785461</v>
      </c>
      <c r="AM32" s="136">
        <f ca="1">AM8+AL9+AK10+AJ11+AI12+AH13+AG14+AF15+AE16+AD17+AC18+AB19+AA20+Z21+Y22+X23</f>
        <v>7741.1134207242048</v>
      </c>
      <c r="AN32" s="136">
        <f ca="1">AN8+AM9+AL10+AK11+AJ12+AI13+AH14+AG15+AF16+AE17+AD18+AC19+AB20+AA21+Z22+Y23+X24</f>
        <v>8764.8843050858741</v>
      </c>
      <c r="AO32" s="136">
        <f ca="1">AO8+AN9+AM10+AL11+AK12+AJ13+AI14+AH15+AG16+AF17+AE18+AD19+AC20+AB21+AA22+Z23+Y24+X25</f>
        <v>9853.1133039008364</v>
      </c>
      <c r="AP32" s="136">
        <f ca="1">AP8+AO9+AN10+AM11+AL12+AK13+AJ14+AI15+AH16+AG17+AF18+AE19+AD20+AC21+AB22+AA23+Z24+Y25+X26</f>
        <v>10983.359006822628</v>
      </c>
      <c r="AQ32" s="136">
        <f ca="1">AQ8+AP9+AO10+AN11+AM12+AL13+AK14+AJ15+AI16+AH17+AG18+AF19+AE20+AD21+AC22+AB23+AA24+Z25+Y26+X27</f>
        <v>12146.657600398861</v>
      </c>
      <c r="AS32" s="135" t="s">
        <v>481</v>
      </c>
      <c r="AT32" s="136">
        <f ca="1">AT8</f>
        <v>276.40115554243647</v>
      </c>
      <c r="AU32" s="136">
        <f ca="1">AU8+AT9</f>
        <v>1000.1601281149768</v>
      </c>
      <c r="AV32" s="136">
        <f ca="1">AV8+AU9+AT10</f>
        <v>2023.9215235502925</v>
      </c>
      <c r="AW32" s="136">
        <f ca="1">AW8+AV9+AU10+AT11</f>
        <v>3283.4362161799677</v>
      </c>
      <c r="AX32" s="136">
        <f ca="1">AX8+AW9+AV10+AU11+AT12</f>
        <v>4848.5960976337774</v>
      </c>
      <c r="AY32" s="136">
        <f ca="1">AY8+AX9+AW10+AV11+AU12+AT13</f>
        <v>6726.1425515908459</v>
      </c>
      <c r="AZ32" s="136">
        <f ca="1">AZ8+AY9+AX10+AW11+AV12+AU13+AT14</f>
        <v>8809.6501407993928</v>
      </c>
      <c r="BA32" s="136">
        <f ca="1">BA8+AZ9+AY10+AX11+AW12+AV13+AU14+AT15</f>
        <v>11067.429835996103</v>
      </c>
      <c r="BB32" s="136">
        <f ca="1">BB8+BA9+AZ10+AY11+AX12+AW13+AV14+AU15+AT16</f>
        <v>13556.75173651825</v>
      </c>
      <c r="BC32" s="136">
        <f ca="1">BC8+BB9+BA10+AZ11+AY12+AX13+AW14+AV15+AU16+AT17</f>
        <v>16297.850127741516</v>
      </c>
      <c r="BD32" s="136">
        <f ca="1">BD8+BC9+BB10+BA11+AZ12+AY13+AX14+AW15+AV16+AU17+AT18</f>
        <v>19222.062012442439</v>
      </c>
      <c r="BE32" s="136">
        <f ca="1">BE8+BD9+BC10+BB11+BA12+AZ13+AY14+AX15+AW16+AV17+AU18+AT19</f>
        <v>22297.707823684312</v>
      </c>
      <c r="BF32" s="136">
        <f ca="1">BF8+BE9+BD10+BC11+BB12+BA13+AZ14+AY15+AX16+AW17+AV18+AU19+AT20</f>
        <v>25731.918082673033</v>
      </c>
      <c r="BG32" s="136">
        <f ca="1">BG8+BF9+BE10+BD11+BC12+BB13+BA14+AZ15+AY16+AX17+AW18+AV19+AU20+AT21</f>
        <v>29639.29902205172</v>
      </c>
      <c r="BH32" s="136">
        <f ca="1">BH8+BG9+BF10+BE11+BD12+BC13+BB14+BA15+AZ16+AY17+AX18+AW19+AV20+AU21+AT22</f>
        <v>33876.477525265866</v>
      </c>
      <c r="BI32" s="136">
        <f ca="1">BI8+BH9+BG10+BF11+BE12+BD13+BC14+BB15+BA16+AZ17+AY18+AX19+AW20+AV21+AU22+AT23</f>
        <v>38379.445833967628</v>
      </c>
      <c r="BJ32" s="136">
        <f ca="1">BJ8+BI9+BH10+BG11+BF12+BE13+BD14+BC15+BB16+BA17+AZ18+AY19+AX20+AW21+AV22+AU23+AT24</f>
        <v>43146.560913876936</v>
      </c>
      <c r="BK32" s="136">
        <f ca="1">BK8+BJ9+BI10+BH11+BG12+BF13+BE14+BD15+BC16+BB17+BA18+AZ19+AY20+AX21+AW22+AV23+AU24+AT25</f>
        <v>48149.910503377301</v>
      </c>
      <c r="BL32" s="136">
        <f ca="1">BL8+BK9+BJ10+BI11+BH12+BG13+BF14+BE15+BD16+BC17+BB18+BA19+AZ20+AY21+AX22+AW23+AV24+AU25+AT26</f>
        <v>53322.801195187109</v>
      </c>
      <c r="BM32" s="136">
        <f ca="1">BM8+BL9+BK10+BJ11+BI12+BH13+BG14+BF15+BE16+BD17+BC18+BB19+BA20+AZ21+AY22+AX23+AW24+AV25+AU26+AT27</f>
        <v>58641.69000440633</v>
      </c>
    </row>
    <row r="36" spans="1:68" x14ac:dyDescent="0.45">
      <c r="A36" s="46" t="s">
        <v>55</v>
      </c>
      <c r="B36" s="46" t="str">
        <f>INDEX('Program Inputs'!$B$9:$B$28,MATCH('Loss Proj'!A36,'Program Inputs'!$A$9:$A$28,0))</f>
        <v>VI: Sports Refund</v>
      </c>
      <c r="C36" s="46"/>
      <c r="W36" s="46" t="str">
        <f>A36</f>
        <v>P001</v>
      </c>
      <c r="X36" s="46" t="str">
        <f>INDEX('Program Inputs'!$B$9:$B$28,MATCH('Loss Proj'!W36,'Program Inputs'!$A$9:$A$28,0))</f>
        <v>VI: Sports Refund</v>
      </c>
      <c r="Y36" s="46"/>
      <c r="AS36" s="46" t="str">
        <f>A36</f>
        <v>P001</v>
      </c>
      <c r="AT36" s="46" t="str">
        <f>INDEX('Program Inputs'!$B$9:$B$28,MATCH('Loss Proj'!AS36,'Program Inputs'!$A$9:$A$28,0))</f>
        <v>VI: Sports Refund</v>
      </c>
      <c r="AU36" s="46"/>
    </row>
    <row r="37" spans="1:68" x14ac:dyDescent="0.45">
      <c r="A37" s="67" t="s">
        <v>385</v>
      </c>
      <c r="B37" s="63"/>
      <c r="W37" s="67" t="s">
        <v>479</v>
      </c>
      <c r="X37" s="63"/>
      <c r="AS37" s="67" t="s">
        <v>480</v>
      </c>
      <c r="AT37" s="63"/>
    </row>
    <row r="38" spans="1:68" x14ac:dyDescent="0.45">
      <c r="A38" s="67" t="s">
        <v>186</v>
      </c>
      <c r="B38" s="115" t="str">
        <f>INDEX('Program Inputs'!$O$8:$O$28,MATCH(A36,'Program Inputs'!$A$8:$A$28,0))</f>
        <v>Property_1</v>
      </c>
      <c r="D38" s="63" t="s">
        <v>489</v>
      </c>
      <c r="E38" s="133">
        <f>INDEX('Program Inputs'!$R$8:$R$28,MATCH(A36,'Program Inputs'!$A$8:$A$28,0))</f>
        <v>0</v>
      </c>
      <c r="X38" s="62"/>
      <c r="AT38" s="62"/>
    </row>
    <row r="39" spans="1:68" x14ac:dyDescent="0.45">
      <c r="A39" s="110" t="s">
        <v>180</v>
      </c>
      <c r="B39" s="3" t="str">
        <f>B$7</f>
        <v>2026 Q2</v>
      </c>
      <c r="C39" s="3" t="str">
        <f t="shared" ref="C39:U39" si="56">C$7</f>
        <v>2026 Q3</v>
      </c>
      <c r="D39" s="3" t="str">
        <f t="shared" si="56"/>
        <v>2026 Q4</v>
      </c>
      <c r="E39" s="3" t="str">
        <f t="shared" si="56"/>
        <v>2027 Q1</v>
      </c>
      <c r="F39" s="3" t="str">
        <f t="shared" si="56"/>
        <v>2027 Q2</v>
      </c>
      <c r="G39" s="3" t="str">
        <f t="shared" si="56"/>
        <v>2027 Q3</v>
      </c>
      <c r="H39" s="3" t="str">
        <f t="shared" si="56"/>
        <v>2027 Q4</v>
      </c>
      <c r="I39" s="3" t="str">
        <f t="shared" si="56"/>
        <v>2028 Q1</v>
      </c>
      <c r="J39" s="3" t="str">
        <f t="shared" si="56"/>
        <v>2028 Q2</v>
      </c>
      <c r="K39" s="3" t="str">
        <f t="shared" si="56"/>
        <v>2028 Q3</v>
      </c>
      <c r="L39" s="3" t="str">
        <f t="shared" si="56"/>
        <v>2028 Q4</v>
      </c>
      <c r="M39" s="3" t="str">
        <f t="shared" si="56"/>
        <v>2029 Q1</v>
      </c>
      <c r="N39" s="3" t="str">
        <f t="shared" si="56"/>
        <v>2029 Q2</v>
      </c>
      <c r="O39" s="3" t="str">
        <f t="shared" si="56"/>
        <v>2029 Q3</v>
      </c>
      <c r="P39" s="3" t="str">
        <f t="shared" si="56"/>
        <v>2029 Q4</v>
      </c>
      <c r="Q39" s="3" t="str">
        <f t="shared" si="56"/>
        <v>2030 Q1</v>
      </c>
      <c r="R39" s="3" t="str">
        <f t="shared" si="56"/>
        <v>2030 Q2</v>
      </c>
      <c r="S39" s="3" t="str">
        <f t="shared" si="56"/>
        <v>2030 Q3</v>
      </c>
      <c r="T39" s="3" t="str">
        <f t="shared" si="56"/>
        <v>2030 Q4</v>
      </c>
      <c r="U39" s="3" t="str">
        <f t="shared" si="56"/>
        <v>2031 Q1</v>
      </c>
      <c r="W39" s="110" t="s">
        <v>180</v>
      </c>
      <c r="X39" s="3" t="str">
        <f>X$7</f>
        <v>2026 Q2</v>
      </c>
      <c r="Y39" s="3" t="str">
        <f t="shared" ref="Y39:AQ39" si="57">Y$7</f>
        <v>2026 Q3</v>
      </c>
      <c r="Z39" s="3" t="str">
        <f t="shared" si="57"/>
        <v>2026 Q4</v>
      </c>
      <c r="AA39" s="3" t="str">
        <f t="shared" si="57"/>
        <v>2027 Q1</v>
      </c>
      <c r="AB39" s="3" t="str">
        <f t="shared" si="57"/>
        <v>2027 Q2</v>
      </c>
      <c r="AC39" s="3" t="str">
        <f t="shared" si="57"/>
        <v>2027 Q3</v>
      </c>
      <c r="AD39" s="3" t="str">
        <f t="shared" si="57"/>
        <v>2027 Q4</v>
      </c>
      <c r="AE39" s="3" t="str">
        <f t="shared" si="57"/>
        <v>2028 Q1</v>
      </c>
      <c r="AF39" s="3" t="str">
        <f t="shared" si="57"/>
        <v>2028 Q2</v>
      </c>
      <c r="AG39" s="3" t="str">
        <f t="shared" si="57"/>
        <v>2028 Q3</v>
      </c>
      <c r="AH39" s="3" t="str">
        <f t="shared" si="57"/>
        <v>2028 Q4</v>
      </c>
      <c r="AI39" s="3" t="str">
        <f t="shared" si="57"/>
        <v>2029 Q1</v>
      </c>
      <c r="AJ39" s="3" t="str">
        <f t="shared" si="57"/>
        <v>2029 Q2</v>
      </c>
      <c r="AK39" s="3" t="str">
        <f t="shared" si="57"/>
        <v>2029 Q3</v>
      </c>
      <c r="AL39" s="3" t="str">
        <f t="shared" si="57"/>
        <v>2029 Q4</v>
      </c>
      <c r="AM39" s="3" t="str">
        <f t="shared" si="57"/>
        <v>2030 Q1</v>
      </c>
      <c r="AN39" s="3" t="str">
        <f t="shared" si="57"/>
        <v>2030 Q2</v>
      </c>
      <c r="AO39" s="3" t="str">
        <f t="shared" si="57"/>
        <v>2030 Q3</v>
      </c>
      <c r="AP39" s="3" t="str">
        <f t="shared" si="57"/>
        <v>2030 Q4</v>
      </c>
      <c r="AQ39" s="3" t="str">
        <f t="shared" si="57"/>
        <v>2031 Q1</v>
      </c>
      <c r="AS39" s="110" t="s">
        <v>180</v>
      </c>
      <c r="AT39" s="3" t="str">
        <f>AT$7</f>
        <v>2026 Q2</v>
      </c>
      <c r="AU39" s="3" t="str">
        <f t="shared" ref="AU39:BM39" si="58">AU$7</f>
        <v>2026 Q3</v>
      </c>
      <c r="AV39" s="3" t="str">
        <f t="shared" si="58"/>
        <v>2026 Q4</v>
      </c>
      <c r="AW39" s="3" t="str">
        <f t="shared" si="58"/>
        <v>2027 Q1</v>
      </c>
      <c r="AX39" s="3" t="str">
        <f t="shared" si="58"/>
        <v>2027 Q2</v>
      </c>
      <c r="AY39" s="3" t="str">
        <f t="shared" si="58"/>
        <v>2027 Q3</v>
      </c>
      <c r="AZ39" s="3" t="str">
        <f t="shared" si="58"/>
        <v>2027 Q4</v>
      </c>
      <c r="BA39" s="3" t="str">
        <f t="shared" si="58"/>
        <v>2028 Q1</v>
      </c>
      <c r="BB39" s="3" t="str">
        <f t="shared" si="58"/>
        <v>2028 Q2</v>
      </c>
      <c r="BC39" s="3" t="str">
        <f t="shared" si="58"/>
        <v>2028 Q3</v>
      </c>
      <c r="BD39" s="3" t="str">
        <f t="shared" si="58"/>
        <v>2028 Q4</v>
      </c>
      <c r="BE39" s="3" t="str">
        <f t="shared" si="58"/>
        <v>2029 Q1</v>
      </c>
      <c r="BF39" s="3" t="str">
        <f t="shared" si="58"/>
        <v>2029 Q2</v>
      </c>
      <c r="BG39" s="3" t="str">
        <f t="shared" si="58"/>
        <v>2029 Q3</v>
      </c>
      <c r="BH39" s="3" t="str">
        <f t="shared" si="58"/>
        <v>2029 Q4</v>
      </c>
      <c r="BI39" s="3" t="str">
        <f t="shared" si="58"/>
        <v>2030 Q1</v>
      </c>
      <c r="BJ39" s="3" t="str">
        <f t="shared" si="58"/>
        <v>2030 Q2</v>
      </c>
      <c r="BK39" s="3" t="str">
        <f t="shared" si="58"/>
        <v>2030 Q3</v>
      </c>
      <c r="BL39" s="3" t="str">
        <f t="shared" si="58"/>
        <v>2030 Q4</v>
      </c>
      <c r="BM39" s="3" t="str">
        <f t="shared" si="58"/>
        <v>2031 Q1</v>
      </c>
      <c r="BO39" s="110" t="s">
        <v>330</v>
      </c>
      <c r="BP39" s="110" t="s">
        <v>488</v>
      </c>
    </row>
    <row r="40" spans="1:68" x14ac:dyDescent="0.45">
      <c r="A40" s="63">
        <v>3</v>
      </c>
      <c r="B40" s="116">
        <f ca="1">IFERROR('Program Qtrly'!D$23*OFFSET(LDF!$A$37,MATCH($B$38,LDF!$A$38:$A$63,0),MATCH($A40,LDF!$B$37:$Z$37,0)),0)</f>
        <v>0</v>
      </c>
      <c r="C40" s="116">
        <f ca="1">IFERROR('Program Qtrly'!E$23*OFFSET(LDF!$A$37,MATCH($B$38,LDF!$A$38:$A$63,0),MATCH($A40,LDF!$B$37:$Z$37,0)),0)</f>
        <v>0</v>
      </c>
      <c r="D40" s="116">
        <f ca="1">IFERROR('Program Qtrly'!F$23*OFFSET(LDF!$A$37,MATCH($B$38,LDF!$A$38:$A$63,0),MATCH($A40,LDF!$B$37:$Z$37,0)),0)</f>
        <v>0</v>
      </c>
      <c r="E40" s="116">
        <f ca="1">IFERROR('Program Qtrly'!G$23*OFFSET(LDF!$A$37,MATCH($B$38,LDF!$A$38:$A$63,0),MATCH($A40,LDF!$B$37:$Z$37,0)),0)</f>
        <v>0</v>
      </c>
      <c r="F40" s="116">
        <f ca="1">IFERROR('Program Qtrly'!H$23*OFFSET(LDF!$A$37,MATCH($B$38,LDF!$A$38:$A$63,0),MATCH($A40,LDF!$B$37:$Z$37,0)),0)</f>
        <v>0</v>
      </c>
      <c r="G40" s="116">
        <f ca="1">IFERROR('Program Qtrly'!I$23*OFFSET(LDF!$A$37,MATCH($B$38,LDF!$A$38:$A$63,0),MATCH($A40,LDF!$B$37:$Z$37,0)),0)</f>
        <v>0</v>
      </c>
      <c r="H40" s="116">
        <f ca="1">IFERROR('Program Qtrly'!J$23*OFFSET(LDF!$A$37,MATCH($B$38,LDF!$A$38:$A$63,0),MATCH($A40,LDF!$B$37:$Z$37,0)),0)</f>
        <v>0</v>
      </c>
      <c r="I40" s="116">
        <f ca="1">IFERROR('Program Qtrly'!K$23*OFFSET(LDF!$A$37,MATCH($B$38,LDF!$A$38:$A$63,0),MATCH($A40,LDF!$B$37:$Z$37,0)),0)</f>
        <v>0</v>
      </c>
      <c r="J40" s="116">
        <f ca="1">IFERROR('Program Qtrly'!L$23*OFFSET(LDF!$A$37,MATCH($B$38,LDF!$A$38:$A$63,0),MATCH($A40,LDF!$B$37:$Z$37,0)),0)</f>
        <v>0</v>
      </c>
      <c r="K40" s="116">
        <f ca="1">IFERROR('Program Qtrly'!M$23*OFFSET(LDF!$A$37,MATCH($B$38,LDF!$A$38:$A$63,0),MATCH($A40,LDF!$B$37:$Z$37,0)),0)</f>
        <v>0</v>
      </c>
      <c r="L40" s="116">
        <f ca="1">IFERROR('Program Qtrly'!N$23*OFFSET(LDF!$A$37,MATCH($B$38,LDF!$A$38:$A$63,0),MATCH($A40,LDF!$B$37:$Z$37,0)),0)</f>
        <v>0</v>
      </c>
      <c r="M40" s="116">
        <f ca="1">IFERROR('Program Qtrly'!O$23*OFFSET(LDF!$A$37,MATCH($B$38,LDF!$A$38:$A$63,0),MATCH($A40,LDF!$B$37:$Z$37,0)),0)</f>
        <v>0</v>
      </c>
      <c r="N40" s="116">
        <f ca="1">IFERROR('Program Qtrly'!P$23*OFFSET(LDF!$A$37,MATCH($B$38,LDF!$A$38:$A$63,0),MATCH($A40,LDF!$B$37:$Z$37,0)),0)</f>
        <v>0</v>
      </c>
      <c r="O40" s="116">
        <f ca="1">IFERROR('Program Qtrly'!Q$23*OFFSET(LDF!$A$37,MATCH($B$38,LDF!$A$38:$A$63,0),MATCH($A40,LDF!$B$37:$Z$37,0)),0)</f>
        <v>0</v>
      </c>
      <c r="P40" s="116">
        <f ca="1">IFERROR('Program Qtrly'!R$23*OFFSET(LDF!$A$37,MATCH($B$38,LDF!$A$38:$A$63,0),MATCH($A40,LDF!$B$37:$Z$37,0)),0)</f>
        <v>0</v>
      </c>
      <c r="Q40" s="116">
        <f ca="1">IFERROR('Program Qtrly'!S$23*OFFSET(LDF!$A$37,MATCH($B$38,LDF!$A$38:$A$63,0),MATCH($A40,LDF!$B$37:$Z$37,0)),0)</f>
        <v>0</v>
      </c>
      <c r="R40" s="116">
        <f ca="1">IFERROR('Program Qtrly'!T$23*OFFSET(LDF!$A$37,MATCH($B$38,LDF!$A$38:$A$63,0),MATCH($A40,LDF!$B$37:$Z$37,0)),0)</f>
        <v>0</v>
      </c>
      <c r="S40" s="116">
        <f ca="1">IFERROR('Program Qtrly'!U$23*OFFSET(LDF!$A$37,MATCH($B$38,LDF!$A$38:$A$63,0),MATCH($A40,LDF!$B$37:$Z$37,0)),0)</f>
        <v>0</v>
      </c>
      <c r="T40" s="116">
        <f ca="1">IFERROR('Program Qtrly'!V$23*OFFSET(LDF!$A$37,MATCH($B$38,LDF!$A$38:$A$63,0),MATCH($A40,LDF!$B$37:$Z$37,0)),0)</f>
        <v>0</v>
      </c>
      <c r="U40" s="116">
        <f ca="1">IFERROR('Program Qtrly'!W$23*OFFSET(LDF!$A$37,MATCH($B$38,LDF!$A$38:$A$63,0),MATCH($A40,LDF!$B$37:$Z$37,0)),0)</f>
        <v>0</v>
      </c>
      <c r="W40" s="63">
        <v>3</v>
      </c>
      <c r="X40" s="116">
        <f t="shared" ref="X40:X63" ca="1" si="59">B$64-B40</f>
        <v>0</v>
      </c>
      <c r="Y40" s="116">
        <f t="shared" ref="Y40:Y63" ca="1" si="60">C$64-C40</f>
        <v>0</v>
      </c>
      <c r="Z40" s="116">
        <f t="shared" ref="Z40:Z63" ca="1" si="61">D$64-D40</f>
        <v>0</v>
      </c>
      <c r="AA40" s="116">
        <f t="shared" ref="AA40:AA63" ca="1" si="62">E$64-E40</f>
        <v>0</v>
      </c>
      <c r="AB40" s="116">
        <f t="shared" ref="AB40:AB63" ca="1" si="63">F$64-F40</f>
        <v>0</v>
      </c>
      <c r="AC40" s="116">
        <f t="shared" ref="AC40:AC63" ca="1" si="64">G$64-G40</f>
        <v>0</v>
      </c>
      <c r="AD40" s="116">
        <f t="shared" ref="AD40:AD63" ca="1" si="65">H$64-H40</f>
        <v>0</v>
      </c>
      <c r="AE40" s="116">
        <f t="shared" ref="AE40:AE63" ca="1" si="66">I$64-I40</f>
        <v>0</v>
      </c>
      <c r="AF40" s="116">
        <f t="shared" ref="AF40:AF63" ca="1" si="67">J$64-J40</f>
        <v>0</v>
      </c>
      <c r="AG40" s="116">
        <f t="shared" ref="AG40:AG63" ca="1" si="68">K$64-K40</f>
        <v>0</v>
      </c>
      <c r="AH40" s="116">
        <f t="shared" ref="AH40:AH63" ca="1" si="69">L$64-L40</f>
        <v>0</v>
      </c>
      <c r="AI40" s="116">
        <f t="shared" ref="AI40:AI63" ca="1" si="70">M$64-M40</f>
        <v>0</v>
      </c>
      <c r="AJ40" s="116">
        <f t="shared" ref="AJ40:AJ63" ca="1" si="71">N$64-N40</f>
        <v>0</v>
      </c>
      <c r="AK40" s="116">
        <f t="shared" ref="AK40:AK63" ca="1" si="72">O$64-O40</f>
        <v>0</v>
      </c>
      <c r="AL40" s="116">
        <f t="shared" ref="AL40:AL63" ca="1" si="73">P$64-P40</f>
        <v>0</v>
      </c>
      <c r="AM40" s="116">
        <f t="shared" ref="AM40:AM63" ca="1" si="74">Q$64-Q40</f>
        <v>0</v>
      </c>
      <c r="AN40" s="116">
        <f t="shared" ref="AN40:AN63" ca="1" si="75">R$64-R40</f>
        <v>0</v>
      </c>
      <c r="AO40" s="116">
        <f t="shared" ref="AO40:AO63" ca="1" si="76">S$64-S40</f>
        <v>0</v>
      </c>
      <c r="AP40" s="116">
        <f t="shared" ref="AP40:AP63" ca="1" si="77">T$64-T40</f>
        <v>0</v>
      </c>
      <c r="AQ40" s="116">
        <f t="shared" ref="AQ40:AQ63" ca="1" si="78">U$64-U40</f>
        <v>0</v>
      </c>
      <c r="AS40" s="63">
        <v>3</v>
      </c>
      <c r="AT40" s="116">
        <f ca="1">IFERROR(X40*'Program Qtrly'!D$9/(1-'Program Qtrly'!D$9),0)</f>
        <v>0</v>
      </c>
      <c r="AU40" s="116">
        <f ca="1">IFERROR(Y40*'Program Qtrly'!E$9/(1-'Program Qtrly'!E$9),0)</f>
        <v>0</v>
      </c>
      <c r="AV40" s="116">
        <f ca="1">IFERROR(Z40*'Program Qtrly'!F$9/(1-'Program Qtrly'!F$9),0)</f>
        <v>0</v>
      </c>
      <c r="AW40" s="116">
        <f ca="1">IFERROR(AA40*'Program Qtrly'!G$9/(1-'Program Qtrly'!G$9),0)</f>
        <v>0</v>
      </c>
      <c r="AX40" s="116">
        <f ca="1">IFERROR(AB40*'Program Qtrly'!H$9/(1-'Program Qtrly'!H$9),0)</f>
        <v>0</v>
      </c>
      <c r="AY40" s="116">
        <f ca="1">IFERROR(AC40*'Program Qtrly'!I$9/(1-'Program Qtrly'!I$9),0)</f>
        <v>0</v>
      </c>
      <c r="AZ40" s="116">
        <f ca="1">IFERROR(AD40*'Program Qtrly'!J$9/(1-'Program Qtrly'!J$9),0)</f>
        <v>0</v>
      </c>
      <c r="BA40" s="116">
        <f ca="1">IFERROR(AE40*'Program Qtrly'!K$9/(1-'Program Qtrly'!K$9),0)</f>
        <v>0</v>
      </c>
      <c r="BB40" s="116">
        <f ca="1">IFERROR(AF40*'Program Qtrly'!L$9/(1-'Program Qtrly'!L$9),0)</f>
        <v>0</v>
      </c>
      <c r="BC40" s="116">
        <f ca="1">IFERROR(AG40*'Program Qtrly'!M$9/(1-'Program Qtrly'!M$9),0)</f>
        <v>0</v>
      </c>
      <c r="BD40" s="116">
        <f ca="1">IFERROR(AH40*'Program Qtrly'!N$9/(1-'Program Qtrly'!N$9),0)</f>
        <v>0</v>
      </c>
      <c r="BE40" s="116">
        <f ca="1">IFERROR(AI40*'Program Qtrly'!O$9/(1-'Program Qtrly'!O$9),0)</f>
        <v>0</v>
      </c>
      <c r="BF40" s="116">
        <f ca="1">IFERROR(AJ40*'Program Qtrly'!P$9/(1-'Program Qtrly'!P$9),0)</f>
        <v>0</v>
      </c>
      <c r="BG40" s="116">
        <f ca="1">IFERROR(AK40*'Program Qtrly'!Q$9/(1-'Program Qtrly'!Q$9),0)</f>
        <v>0</v>
      </c>
      <c r="BH40" s="116">
        <f ca="1">IFERROR(AL40*'Program Qtrly'!R$9/(1-'Program Qtrly'!R$9),0)</f>
        <v>0</v>
      </c>
      <c r="BI40" s="116">
        <f ca="1">IFERROR(AM40*'Program Qtrly'!S$9/(1-'Program Qtrly'!S$9),0)</f>
        <v>0</v>
      </c>
      <c r="BJ40" s="116">
        <f ca="1">IFERROR(AN40*'Program Qtrly'!T$9/(1-'Program Qtrly'!T$9),0)</f>
        <v>0</v>
      </c>
      <c r="BK40" s="116">
        <f ca="1">IFERROR(AO40*'Program Qtrly'!U$9/(1-'Program Qtrly'!U$9),0)</f>
        <v>0</v>
      </c>
      <c r="BL40" s="116">
        <f ca="1">IFERROR(AP40*'Program Qtrly'!V$9/(1-'Program Qtrly'!V$9),0)</f>
        <v>0</v>
      </c>
      <c r="BM40" s="116">
        <f ca="1">IFERROR(AQ40*'Program Qtrly'!W$9/(1-'Program Qtrly'!W$9),0)</f>
        <v>0</v>
      </c>
      <c r="BO40" s="53" t="str">
        <f>$A$36</f>
        <v>P001</v>
      </c>
      <c r="BP40" s="53">
        <f>$E$38</f>
        <v>0</v>
      </c>
    </row>
    <row r="41" spans="1:68" x14ac:dyDescent="0.45">
      <c r="A41" s="63">
        <f t="shared" ref="A41:A63" si="79">A40+3</f>
        <v>6</v>
      </c>
      <c r="B41" s="116">
        <f ca="1">IFERROR(B40+'Program Qtrly'!D$23*OFFSET(LDF!$A$37,MATCH($B$38,LDF!$A$38:$A$63,0),MATCH($A41,LDF!$B$37:$Z$37,0)),0)</f>
        <v>0</v>
      </c>
      <c r="C41" s="116">
        <f ca="1">IFERROR(C40+'Program Qtrly'!E$23*OFFSET(LDF!$A$37,MATCH($B$38,LDF!$A$38:$A$63,0),MATCH($A41,LDF!$B$37:$Z$37,0)),0)</f>
        <v>0</v>
      </c>
      <c r="D41" s="116">
        <f ca="1">IFERROR(D40+'Program Qtrly'!F$23*OFFSET(LDF!$A$37,MATCH($B$38,LDF!$A$38:$A$63,0),MATCH($A41,LDF!$B$37:$Z$37,0)),0)</f>
        <v>0</v>
      </c>
      <c r="E41" s="116">
        <f ca="1">IFERROR(E40+'Program Qtrly'!G$23*OFFSET(LDF!$A$37,MATCH($B$38,LDF!$A$38:$A$63,0),MATCH($A41,LDF!$B$37:$Z$37,0)),0)</f>
        <v>0</v>
      </c>
      <c r="F41" s="116">
        <f ca="1">IFERROR(F40+'Program Qtrly'!H$23*OFFSET(LDF!$A$37,MATCH($B$38,LDF!$A$38:$A$63,0),MATCH($A41,LDF!$B$37:$Z$37,0)),0)</f>
        <v>0</v>
      </c>
      <c r="G41" s="116">
        <f ca="1">IFERROR(G40+'Program Qtrly'!I$23*OFFSET(LDF!$A$37,MATCH($B$38,LDF!$A$38:$A$63,0),MATCH($A41,LDF!$B$37:$Z$37,0)),0)</f>
        <v>0</v>
      </c>
      <c r="H41" s="116">
        <f ca="1">IFERROR(H40+'Program Qtrly'!J$23*OFFSET(LDF!$A$37,MATCH($B$38,LDF!$A$38:$A$63,0),MATCH($A41,LDF!$B$37:$Z$37,0)),0)</f>
        <v>0</v>
      </c>
      <c r="I41" s="116">
        <f ca="1">IFERROR(I40+'Program Qtrly'!K$23*OFFSET(LDF!$A$37,MATCH($B$38,LDF!$A$38:$A$63,0),MATCH($A41,LDF!$B$37:$Z$37,0)),0)</f>
        <v>0</v>
      </c>
      <c r="J41" s="116">
        <f ca="1">IFERROR(J40+'Program Qtrly'!L$23*OFFSET(LDF!$A$37,MATCH($B$38,LDF!$A$38:$A$63,0),MATCH($A41,LDF!$B$37:$Z$37,0)),0)</f>
        <v>0</v>
      </c>
      <c r="K41" s="116">
        <f ca="1">IFERROR(K40+'Program Qtrly'!M$23*OFFSET(LDF!$A$37,MATCH($B$38,LDF!$A$38:$A$63,0),MATCH($A41,LDF!$B$37:$Z$37,0)),0)</f>
        <v>0</v>
      </c>
      <c r="L41" s="116">
        <f ca="1">IFERROR(L40+'Program Qtrly'!N$23*OFFSET(LDF!$A$37,MATCH($B$38,LDF!$A$38:$A$63,0),MATCH($A41,LDF!$B$37:$Z$37,0)),0)</f>
        <v>0</v>
      </c>
      <c r="M41" s="116">
        <f ca="1">IFERROR(M40+'Program Qtrly'!O$23*OFFSET(LDF!$A$37,MATCH($B$38,LDF!$A$38:$A$63,0),MATCH($A41,LDF!$B$37:$Z$37,0)),0)</f>
        <v>0</v>
      </c>
      <c r="N41" s="116">
        <f ca="1">IFERROR(N40+'Program Qtrly'!P$23*OFFSET(LDF!$A$37,MATCH($B$38,LDF!$A$38:$A$63,0),MATCH($A41,LDF!$B$37:$Z$37,0)),0)</f>
        <v>0</v>
      </c>
      <c r="O41" s="116">
        <f ca="1">IFERROR(O40+'Program Qtrly'!Q$23*OFFSET(LDF!$A$37,MATCH($B$38,LDF!$A$38:$A$63,0),MATCH($A41,LDF!$B$37:$Z$37,0)),0)</f>
        <v>0</v>
      </c>
      <c r="P41" s="116">
        <f ca="1">IFERROR(P40+'Program Qtrly'!R$23*OFFSET(LDF!$A$37,MATCH($B$38,LDF!$A$38:$A$63,0),MATCH($A41,LDF!$B$37:$Z$37,0)),0)</f>
        <v>0</v>
      </c>
      <c r="Q41" s="116">
        <f ca="1">IFERROR(Q40+'Program Qtrly'!S$23*OFFSET(LDF!$A$37,MATCH($B$38,LDF!$A$38:$A$63,0),MATCH($A41,LDF!$B$37:$Z$37,0)),0)</f>
        <v>0</v>
      </c>
      <c r="R41" s="116">
        <f ca="1">IFERROR(R40+'Program Qtrly'!T$23*OFFSET(LDF!$A$37,MATCH($B$38,LDF!$A$38:$A$63,0),MATCH($A41,LDF!$B$37:$Z$37,0)),0)</f>
        <v>0</v>
      </c>
      <c r="S41" s="116">
        <f ca="1">IFERROR(S40+'Program Qtrly'!U$23*OFFSET(LDF!$A$37,MATCH($B$38,LDF!$A$38:$A$63,0),MATCH($A41,LDF!$B$37:$Z$37,0)),0)</f>
        <v>0</v>
      </c>
      <c r="T41" s="116">
        <f ca="1">IFERROR(T40+'Program Qtrly'!V$23*OFFSET(LDF!$A$37,MATCH($B$38,LDF!$A$38:$A$63,0),MATCH($A41,LDF!$B$37:$Z$37,0)),0)</f>
        <v>0</v>
      </c>
      <c r="U41" s="116">
        <f ca="1">IFERROR(U40+'Program Qtrly'!W$23*OFFSET(LDF!$A$37,MATCH($B$38,LDF!$A$38:$A$63,0),MATCH($A41,LDF!$B$37:$Z$37,0)),0)</f>
        <v>0</v>
      </c>
      <c r="W41" s="63">
        <f t="shared" ref="W41:W63" si="80">W40+3</f>
        <v>6</v>
      </c>
      <c r="X41" s="116">
        <f t="shared" ca="1" si="59"/>
        <v>0</v>
      </c>
      <c r="Y41" s="116">
        <f t="shared" ca="1" si="60"/>
        <v>0</v>
      </c>
      <c r="Z41" s="116">
        <f t="shared" ca="1" si="61"/>
        <v>0</v>
      </c>
      <c r="AA41" s="116">
        <f t="shared" ca="1" si="62"/>
        <v>0</v>
      </c>
      <c r="AB41" s="116">
        <f t="shared" ca="1" si="63"/>
        <v>0</v>
      </c>
      <c r="AC41" s="116">
        <f t="shared" ca="1" si="64"/>
        <v>0</v>
      </c>
      <c r="AD41" s="116">
        <f t="shared" ca="1" si="65"/>
        <v>0</v>
      </c>
      <c r="AE41" s="116">
        <f t="shared" ca="1" si="66"/>
        <v>0</v>
      </c>
      <c r="AF41" s="116">
        <f t="shared" ca="1" si="67"/>
        <v>0</v>
      </c>
      <c r="AG41" s="116">
        <f t="shared" ca="1" si="68"/>
        <v>0</v>
      </c>
      <c r="AH41" s="116">
        <f t="shared" ca="1" si="69"/>
        <v>0</v>
      </c>
      <c r="AI41" s="116">
        <f t="shared" ca="1" si="70"/>
        <v>0</v>
      </c>
      <c r="AJ41" s="116">
        <f t="shared" ca="1" si="71"/>
        <v>0</v>
      </c>
      <c r="AK41" s="116">
        <f t="shared" ca="1" si="72"/>
        <v>0</v>
      </c>
      <c r="AL41" s="116">
        <f t="shared" ca="1" si="73"/>
        <v>0</v>
      </c>
      <c r="AM41" s="116">
        <f t="shared" ca="1" si="74"/>
        <v>0</v>
      </c>
      <c r="AN41" s="116">
        <f t="shared" ca="1" si="75"/>
        <v>0</v>
      </c>
      <c r="AO41" s="116">
        <f t="shared" ca="1" si="76"/>
        <v>0</v>
      </c>
      <c r="AP41" s="116">
        <f t="shared" ca="1" si="77"/>
        <v>0</v>
      </c>
      <c r="AQ41" s="116">
        <f t="shared" ca="1" si="78"/>
        <v>0</v>
      </c>
      <c r="AS41" s="63">
        <f t="shared" ref="AS41:AS63" si="81">AS40+3</f>
        <v>6</v>
      </c>
      <c r="AT41" s="116">
        <f ca="1">IFERROR(X41*'Program Qtrly'!D$9/(1-'Program Qtrly'!D$9),0)</f>
        <v>0</v>
      </c>
      <c r="AU41" s="116">
        <f ca="1">IFERROR(Y41*'Program Qtrly'!E$9/(1-'Program Qtrly'!E$9),0)</f>
        <v>0</v>
      </c>
      <c r="AV41" s="116">
        <f ca="1">IFERROR(Z41*'Program Qtrly'!F$9/(1-'Program Qtrly'!F$9),0)</f>
        <v>0</v>
      </c>
      <c r="AW41" s="116">
        <f ca="1">IFERROR(AA41*'Program Qtrly'!G$9/(1-'Program Qtrly'!G$9),0)</f>
        <v>0</v>
      </c>
      <c r="AX41" s="116">
        <f ca="1">IFERROR(AB41*'Program Qtrly'!H$9/(1-'Program Qtrly'!H$9),0)</f>
        <v>0</v>
      </c>
      <c r="AY41" s="116">
        <f ca="1">IFERROR(AC41*'Program Qtrly'!I$9/(1-'Program Qtrly'!I$9),0)</f>
        <v>0</v>
      </c>
      <c r="AZ41" s="116">
        <f ca="1">IFERROR(AD41*'Program Qtrly'!J$9/(1-'Program Qtrly'!J$9),0)</f>
        <v>0</v>
      </c>
      <c r="BA41" s="116">
        <f ca="1">IFERROR(AE41*'Program Qtrly'!K$9/(1-'Program Qtrly'!K$9),0)</f>
        <v>0</v>
      </c>
      <c r="BB41" s="116">
        <f ca="1">IFERROR(AF41*'Program Qtrly'!L$9/(1-'Program Qtrly'!L$9),0)</f>
        <v>0</v>
      </c>
      <c r="BC41" s="116">
        <f ca="1">IFERROR(AG41*'Program Qtrly'!M$9/(1-'Program Qtrly'!M$9),0)</f>
        <v>0</v>
      </c>
      <c r="BD41" s="116">
        <f ca="1">IFERROR(AH41*'Program Qtrly'!N$9/(1-'Program Qtrly'!N$9),0)</f>
        <v>0</v>
      </c>
      <c r="BE41" s="116">
        <f ca="1">IFERROR(AI41*'Program Qtrly'!O$9/(1-'Program Qtrly'!O$9),0)</f>
        <v>0</v>
      </c>
      <c r="BF41" s="116">
        <f ca="1">IFERROR(AJ41*'Program Qtrly'!P$9/(1-'Program Qtrly'!P$9),0)</f>
        <v>0</v>
      </c>
      <c r="BG41" s="116">
        <f ca="1">IFERROR(AK41*'Program Qtrly'!Q$9/(1-'Program Qtrly'!Q$9),0)</f>
        <v>0</v>
      </c>
      <c r="BH41" s="116">
        <f ca="1">IFERROR(AL41*'Program Qtrly'!R$9/(1-'Program Qtrly'!R$9),0)</f>
        <v>0</v>
      </c>
      <c r="BI41" s="116">
        <f ca="1">IFERROR(AM41*'Program Qtrly'!S$9/(1-'Program Qtrly'!S$9),0)</f>
        <v>0</v>
      </c>
      <c r="BJ41" s="116">
        <f ca="1">IFERROR(AN41*'Program Qtrly'!T$9/(1-'Program Qtrly'!T$9),0)</f>
        <v>0</v>
      </c>
      <c r="BK41" s="116">
        <f ca="1">IFERROR(AO41*'Program Qtrly'!U$9/(1-'Program Qtrly'!U$9),0)</f>
        <v>0</v>
      </c>
      <c r="BL41" s="116">
        <f ca="1">IFERROR(AP41*'Program Qtrly'!V$9/(1-'Program Qtrly'!V$9),0)</f>
        <v>0</v>
      </c>
      <c r="BM41" s="116">
        <f ca="1">IFERROR(AQ41*'Program Qtrly'!W$9/(1-'Program Qtrly'!W$9),0)</f>
        <v>0</v>
      </c>
      <c r="BO41" s="53" t="str">
        <f t="shared" ref="BO41:BO64" si="82">$A$36</f>
        <v>P001</v>
      </c>
      <c r="BP41" s="53">
        <f t="shared" ref="BP41:BP64" si="83">$E$38</f>
        <v>0</v>
      </c>
    </row>
    <row r="42" spans="1:68" x14ac:dyDescent="0.45">
      <c r="A42" s="63">
        <f t="shared" si="79"/>
        <v>9</v>
      </c>
      <c r="B42" s="116">
        <f ca="1">IFERROR(B41+'Program Qtrly'!D$23*OFFSET(LDF!$A$37,MATCH($B$38,LDF!$A$38:$A$63,0),MATCH($A42,LDF!$B$37:$Z$37,0)),0)</f>
        <v>0</v>
      </c>
      <c r="C42" s="116">
        <f ca="1">IFERROR(C41+'Program Qtrly'!E$23*OFFSET(LDF!$A$37,MATCH($B$38,LDF!$A$38:$A$63,0),MATCH($A42,LDF!$B$37:$Z$37,0)),0)</f>
        <v>0</v>
      </c>
      <c r="D42" s="116">
        <f ca="1">IFERROR(D41+'Program Qtrly'!F$23*OFFSET(LDF!$A$37,MATCH($B$38,LDF!$A$38:$A$63,0),MATCH($A42,LDF!$B$37:$Z$37,0)),0)</f>
        <v>0</v>
      </c>
      <c r="E42" s="116">
        <f ca="1">IFERROR(E41+'Program Qtrly'!G$23*OFFSET(LDF!$A$37,MATCH($B$38,LDF!$A$38:$A$63,0),MATCH($A42,LDF!$B$37:$Z$37,0)),0)</f>
        <v>0</v>
      </c>
      <c r="F42" s="116">
        <f ca="1">IFERROR(F41+'Program Qtrly'!H$23*OFFSET(LDF!$A$37,MATCH($B$38,LDF!$A$38:$A$63,0),MATCH($A42,LDF!$B$37:$Z$37,0)),0)</f>
        <v>0</v>
      </c>
      <c r="G42" s="116">
        <f ca="1">IFERROR(G41+'Program Qtrly'!I$23*OFFSET(LDF!$A$37,MATCH($B$38,LDF!$A$38:$A$63,0),MATCH($A42,LDF!$B$37:$Z$37,0)),0)</f>
        <v>0</v>
      </c>
      <c r="H42" s="116">
        <f ca="1">IFERROR(H41+'Program Qtrly'!J$23*OFFSET(LDF!$A$37,MATCH($B$38,LDF!$A$38:$A$63,0),MATCH($A42,LDF!$B$37:$Z$37,0)),0)</f>
        <v>0</v>
      </c>
      <c r="I42" s="116">
        <f ca="1">IFERROR(I41+'Program Qtrly'!K$23*OFFSET(LDF!$A$37,MATCH($B$38,LDF!$A$38:$A$63,0),MATCH($A42,LDF!$B$37:$Z$37,0)),0)</f>
        <v>0</v>
      </c>
      <c r="J42" s="116">
        <f ca="1">IFERROR(J41+'Program Qtrly'!L$23*OFFSET(LDF!$A$37,MATCH($B$38,LDF!$A$38:$A$63,0),MATCH($A42,LDF!$B$37:$Z$37,0)),0)</f>
        <v>0</v>
      </c>
      <c r="K42" s="116">
        <f ca="1">IFERROR(K41+'Program Qtrly'!M$23*OFFSET(LDF!$A$37,MATCH($B$38,LDF!$A$38:$A$63,0),MATCH($A42,LDF!$B$37:$Z$37,0)),0)</f>
        <v>0</v>
      </c>
      <c r="L42" s="116">
        <f ca="1">IFERROR(L41+'Program Qtrly'!N$23*OFFSET(LDF!$A$37,MATCH($B$38,LDF!$A$38:$A$63,0),MATCH($A42,LDF!$B$37:$Z$37,0)),0)</f>
        <v>0</v>
      </c>
      <c r="M42" s="116">
        <f ca="1">IFERROR(M41+'Program Qtrly'!O$23*OFFSET(LDF!$A$37,MATCH($B$38,LDF!$A$38:$A$63,0),MATCH($A42,LDF!$B$37:$Z$37,0)),0)</f>
        <v>0</v>
      </c>
      <c r="N42" s="116">
        <f ca="1">IFERROR(N41+'Program Qtrly'!P$23*OFFSET(LDF!$A$37,MATCH($B$38,LDF!$A$38:$A$63,0),MATCH($A42,LDF!$B$37:$Z$37,0)),0)</f>
        <v>0</v>
      </c>
      <c r="O42" s="116">
        <f ca="1">IFERROR(O41+'Program Qtrly'!Q$23*OFFSET(LDF!$A$37,MATCH($B$38,LDF!$A$38:$A$63,0),MATCH($A42,LDF!$B$37:$Z$37,0)),0)</f>
        <v>0</v>
      </c>
      <c r="P42" s="116">
        <f ca="1">IFERROR(P41+'Program Qtrly'!R$23*OFFSET(LDF!$A$37,MATCH($B$38,LDF!$A$38:$A$63,0),MATCH($A42,LDF!$B$37:$Z$37,0)),0)</f>
        <v>0</v>
      </c>
      <c r="Q42" s="116">
        <f ca="1">IFERROR(Q41+'Program Qtrly'!S$23*OFFSET(LDF!$A$37,MATCH($B$38,LDF!$A$38:$A$63,0),MATCH($A42,LDF!$B$37:$Z$37,0)),0)</f>
        <v>0</v>
      </c>
      <c r="R42" s="116">
        <f ca="1">IFERROR(R41+'Program Qtrly'!T$23*OFFSET(LDF!$A$37,MATCH($B$38,LDF!$A$38:$A$63,0),MATCH($A42,LDF!$B$37:$Z$37,0)),0)</f>
        <v>0</v>
      </c>
      <c r="S42" s="116">
        <f ca="1">IFERROR(S41+'Program Qtrly'!U$23*OFFSET(LDF!$A$37,MATCH($B$38,LDF!$A$38:$A$63,0),MATCH($A42,LDF!$B$37:$Z$37,0)),0)</f>
        <v>0</v>
      </c>
      <c r="T42" s="116">
        <f ca="1">IFERROR(T41+'Program Qtrly'!V$23*OFFSET(LDF!$A$37,MATCH($B$38,LDF!$A$38:$A$63,0),MATCH($A42,LDF!$B$37:$Z$37,0)),0)</f>
        <v>0</v>
      </c>
      <c r="U42" s="116">
        <f ca="1">IFERROR(U41+'Program Qtrly'!W$23*OFFSET(LDF!$A$37,MATCH($B$38,LDF!$A$38:$A$63,0),MATCH($A42,LDF!$B$37:$Z$37,0)),0)</f>
        <v>0</v>
      </c>
      <c r="W42" s="63">
        <f t="shared" si="80"/>
        <v>9</v>
      </c>
      <c r="X42" s="116">
        <f t="shared" ca="1" si="59"/>
        <v>0</v>
      </c>
      <c r="Y42" s="116">
        <f t="shared" ca="1" si="60"/>
        <v>0</v>
      </c>
      <c r="Z42" s="116">
        <f t="shared" ca="1" si="61"/>
        <v>0</v>
      </c>
      <c r="AA42" s="116">
        <f t="shared" ca="1" si="62"/>
        <v>0</v>
      </c>
      <c r="AB42" s="116">
        <f t="shared" ca="1" si="63"/>
        <v>0</v>
      </c>
      <c r="AC42" s="116">
        <f t="shared" ca="1" si="64"/>
        <v>0</v>
      </c>
      <c r="AD42" s="116">
        <f t="shared" ca="1" si="65"/>
        <v>0</v>
      </c>
      <c r="AE42" s="116">
        <f t="shared" ca="1" si="66"/>
        <v>0</v>
      </c>
      <c r="AF42" s="116">
        <f t="shared" ca="1" si="67"/>
        <v>0</v>
      </c>
      <c r="AG42" s="116">
        <f t="shared" ca="1" si="68"/>
        <v>0</v>
      </c>
      <c r="AH42" s="116">
        <f t="shared" ca="1" si="69"/>
        <v>0</v>
      </c>
      <c r="AI42" s="116">
        <f t="shared" ca="1" si="70"/>
        <v>0</v>
      </c>
      <c r="AJ42" s="116">
        <f t="shared" ca="1" si="71"/>
        <v>0</v>
      </c>
      <c r="AK42" s="116">
        <f t="shared" ca="1" si="72"/>
        <v>0</v>
      </c>
      <c r="AL42" s="116">
        <f t="shared" ca="1" si="73"/>
        <v>0</v>
      </c>
      <c r="AM42" s="116">
        <f t="shared" ca="1" si="74"/>
        <v>0</v>
      </c>
      <c r="AN42" s="116">
        <f t="shared" ca="1" si="75"/>
        <v>0</v>
      </c>
      <c r="AO42" s="116">
        <f t="shared" ca="1" si="76"/>
        <v>0</v>
      </c>
      <c r="AP42" s="116">
        <f t="shared" ca="1" si="77"/>
        <v>0</v>
      </c>
      <c r="AQ42" s="116">
        <f t="shared" ca="1" si="78"/>
        <v>0</v>
      </c>
      <c r="AS42" s="63">
        <f t="shared" si="81"/>
        <v>9</v>
      </c>
      <c r="AT42" s="116">
        <f ca="1">IFERROR(X42*'Program Qtrly'!D$9/(1-'Program Qtrly'!D$9),0)</f>
        <v>0</v>
      </c>
      <c r="AU42" s="116">
        <f ca="1">IFERROR(Y42*'Program Qtrly'!E$9/(1-'Program Qtrly'!E$9),0)</f>
        <v>0</v>
      </c>
      <c r="AV42" s="116">
        <f ca="1">IFERROR(Z42*'Program Qtrly'!F$9/(1-'Program Qtrly'!F$9),0)</f>
        <v>0</v>
      </c>
      <c r="AW42" s="116">
        <f ca="1">IFERROR(AA42*'Program Qtrly'!G$9/(1-'Program Qtrly'!G$9),0)</f>
        <v>0</v>
      </c>
      <c r="AX42" s="116">
        <f ca="1">IFERROR(AB42*'Program Qtrly'!H$9/(1-'Program Qtrly'!H$9),0)</f>
        <v>0</v>
      </c>
      <c r="AY42" s="116">
        <f ca="1">IFERROR(AC42*'Program Qtrly'!I$9/(1-'Program Qtrly'!I$9),0)</f>
        <v>0</v>
      </c>
      <c r="AZ42" s="116">
        <f ca="1">IFERROR(AD42*'Program Qtrly'!J$9/(1-'Program Qtrly'!J$9),0)</f>
        <v>0</v>
      </c>
      <c r="BA42" s="116">
        <f ca="1">IFERROR(AE42*'Program Qtrly'!K$9/(1-'Program Qtrly'!K$9),0)</f>
        <v>0</v>
      </c>
      <c r="BB42" s="116">
        <f ca="1">IFERROR(AF42*'Program Qtrly'!L$9/(1-'Program Qtrly'!L$9),0)</f>
        <v>0</v>
      </c>
      <c r="BC42" s="116">
        <f ca="1">IFERROR(AG42*'Program Qtrly'!M$9/(1-'Program Qtrly'!M$9),0)</f>
        <v>0</v>
      </c>
      <c r="BD42" s="116">
        <f ca="1">IFERROR(AH42*'Program Qtrly'!N$9/(1-'Program Qtrly'!N$9),0)</f>
        <v>0</v>
      </c>
      <c r="BE42" s="116">
        <f ca="1">IFERROR(AI42*'Program Qtrly'!O$9/(1-'Program Qtrly'!O$9),0)</f>
        <v>0</v>
      </c>
      <c r="BF42" s="116">
        <f ca="1">IFERROR(AJ42*'Program Qtrly'!P$9/(1-'Program Qtrly'!P$9),0)</f>
        <v>0</v>
      </c>
      <c r="BG42" s="116">
        <f ca="1">IFERROR(AK42*'Program Qtrly'!Q$9/(1-'Program Qtrly'!Q$9),0)</f>
        <v>0</v>
      </c>
      <c r="BH42" s="116">
        <f ca="1">IFERROR(AL42*'Program Qtrly'!R$9/(1-'Program Qtrly'!R$9),0)</f>
        <v>0</v>
      </c>
      <c r="BI42" s="116">
        <f ca="1">IFERROR(AM42*'Program Qtrly'!S$9/(1-'Program Qtrly'!S$9),0)</f>
        <v>0</v>
      </c>
      <c r="BJ42" s="116">
        <f ca="1">IFERROR(AN42*'Program Qtrly'!T$9/(1-'Program Qtrly'!T$9),0)</f>
        <v>0</v>
      </c>
      <c r="BK42" s="116">
        <f ca="1">IFERROR(AO42*'Program Qtrly'!U$9/(1-'Program Qtrly'!U$9),0)</f>
        <v>0</v>
      </c>
      <c r="BL42" s="116">
        <f ca="1">IFERROR(AP42*'Program Qtrly'!V$9/(1-'Program Qtrly'!V$9),0)</f>
        <v>0</v>
      </c>
      <c r="BM42" s="116">
        <f ca="1">IFERROR(AQ42*'Program Qtrly'!W$9/(1-'Program Qtrly'!W$9),0)</f>
        <v>0</v>
      </c>
      <c r="BO42" s="53" t="str">
        <f t="shared" si="82"/>
        <v>P001</v>
      </c>
      <c r="BP42" s="53">
        <f t="shared" si="83"/>
        <v>0</v>
      </c>
    </row>
    <row r="43" spans="1:68" x14ac:dyDescent="0.45">
      <c r="A43" s="63">
        <f t="shared" si="79"/>
        <v>12</v>
      </c>
      <c r="B43" s="116">
        <f ca="1">IFERROR(B42+'Program Qtrly'!D$23*OFFSET(LDF!$A$37,MATCH($B$38,LDF!$A$38:$A$63,0),MATCH($A43,LDF!$B$37:$Z$37,0)),0)</f>
        <v>0</v>
      </c>
      <c r="C43" s="116">
        <f ca="1">IFERROR(C42+'Program Qtrly'!E$23*OFFSET(LDF!$A$37,MATCH($B$38,LDF!$A$38:$A$63,0),MATCH($A43,LDF!$B$37:$Z$37,0)),0)</f>
        <v>0</v>
      </c>
      <c r="D43" s="116">
        <f ca="1">IFERROR(D42+'Program Qtrly'!F$23*OFFSET(LDF!$A$37,MATCH($B$38,LDF!$A$38:$A$63,0),MATCH($A43,LDF!$B$37:$Z$37,0)),0)</f>
        <v>0</v>
      </c>
      <c r="E43" s="116">
        <f ca="1">IFERROR(E42+'Program Qtrly'!G$23*OFFSET(LDF!$A$37,MATCH($B$38,LDF!$A$38:$A$63,0),MATCH($A43,LDF!$B$37:$Z$37,0)),0)</f>
        <v>0</v>
      </c>
      <c r="F43" s="116">
        <f ca="1">IFERROR(F42+'Program Qtrly'!H$23*OFFSET(LDF!$A$37,MATCH($B$38,LDF!$A$38:$A$63,0),MATCH($A43,LDF!$B$37:$Z$37,0)),0)</f>
        <v>0</v>
      </c>
      <c r="G43" s="116">
        <f ca="1">IFERROR(G42+'Program Qtrly'!I$23*OFFSET(LDF!$A$37,MATCH($B$38,LDF!$A$38:$A$63,0),MATCH($A43,LDF!$B$37:$Z$37,0)),0)</f>
        <v>0</v>
      </c>
      <c r="H43" s="116">
        <f ca="1">IFERROR(H42+'Program Qtrly'!J$23*OFFSET(LDF!$A$37,MATCH($B$38,LDF!$A$38:$A$63,0),MATCH($A43,LDF!$B$37:$Z$37,0)),0)</f>
        <v>0</v>
      </c>
      <c r="I43" s="116">
        <f ca="1">IFERROR(I42+'Program Qtrly'!K$23*OFFSET(LDF!$A$37,MATCH($B$38,LDF!$A$38:$A$63,0),MATCH($A43,LDF!$B$37:$Z$37,0)),0)</f>
        <v>0</v>
      </c>
      <c r="J43" s="116">
        <f ca="1">IFERROR(J42+'Program Qtrly'!L$23*OFFSET(LDF!$A$37,MATCH($B$38,LDF!$A$38:$A$63,0),MATCH($A43,LDF!$B$37:$Z$37,0)),0)</f>
        <v>0</v>
      </c>
      <c r="K43" s="116">
        <f ca="1">IFERROR(K42+'Program Qtrly'!M$23*OFFSET(LDF!$A$37,MATCH($B$38,LDF!$A$38:$A$63,0),MATCH($A43,LDF!$B$37:$Z$37,0)),0)</f>
        <v>0</v>
      </c>
      <c r="L43" s="116">
        <f ca="1">IFERROR(L42+'Program Qtrly'!N$23*OFFSET(LDF!$A$37,MATCH($B$38,LDF!$A$38:$A$63,0),MATCH($A43,LDF!$B$37:$Z$37,0)),0)</f>
        <v>0</v>
      </c>
      <c r="M43" s="116">
        <f ca="1">IFERROR(M42+'Program Qtrly'!O$23*OFFSET(LDF!$A$37,MATCH($B$38,LDF!$A$38:$A$63,0),MATCH($A43,LDF!$B$37:$Z$37,0)),0)</f>
        <v>0</v>
      </c>
      <c r="N43" s="116">
        <f ca="1">IFERROR(N42+'Program Qtrly'!P$23*OFFSET(LDF!$A$37,MATCH($B$38,LDF!$A$38:$A$63,0),MATCH($A43,LDF!$B$37:$Z$37,0)),0)</f>
        <v>0</v>
      </c>
      <c r="O43" s="116">
        <f ca="1">IFERROR(O42+'Program Qtrly'!Q$23*OFFSET(LDF!$A$37,MATCH($B$38,LDF!$A$38:$A$63,0),MATCH($A43,LDF!$B$37:$Z$37,0)),0)</f>
        <v>0</v>
      </c>
      <c r="P43" s="116">
        <f ca="1">IFERROR(P42+'Program Qtrly'!R$23*OFFSET(LDF!$A$37,MATCH($B$38,LDF!$A$38:$A$63,0),MATCH($A43,LDF!$B$37:$Z$37,0)),0)</f>
        <v>0</v>
      </c>
      <c r="Q43" s="116">
        <f ca="1">IFERROR(Q42+'Program Qtrly'!S$23*OFFSET(LDF!$A$37,MATCH($B$38,LDF!$A$38:$A$63,0),MATCH($A43,LDF!$B$37:$Z$37,0)),0)</f>
        <v>0</v>
      </c>
      <c r="R43" s="116">
        <f ca="1">IFERROR(R42+'Program Qtrly'!T$23*OFFSET(LDF!$A$37,MATCH($B$38,LDF!$A$38:$A$63,0),MATCH($A43,LDF!$B$37:$Z$37,0)),0)</f>
        <v>0</v>
      </c>
      <c r="S43" s="116">
        <f ca="1">IFERROR(S42+'Program Qtrly'!U$23*OFFSET(LDF!$A$37,MATCH($B$38,LDF!$A$38:$A$63,0),MATCH($A43,LDF!$B$37:$Z$37,0)),0)</f>
        <v>0</v>
      </c>
      <c r="T43" s="116">
        <f ca="1">IFERROR(T42+'Program Qtrly'!V$23*OFFSET(LDF!$A$37,MATCH($B$38,LDF!$A$38:$A$63,0),MATCH($A43,LDF!$B$37:$Z$37,0)),0)</f>
        <v>0</v>
      </c>
      <c r="U43" s="116">
        <f ca="1">IFERROR(U42+'Program Qtrly'!W$23*OFFSET(LDF!$A$37,MATCH($B$38,LDF!$A$38:$A$63,0),MATCH($A43,LDF!$B$37:$Z$37,0)),0)</f>
        <v>0</v>
      </c>
      <c r="W43" s="63">
        <f t="shared" si="80"/>
        <v>12</v>
      </c>
      <c r="X43" s="116">
        <f t="shared" ca="1" si="59"/>
        <v>0</v>
      </c>
      <c r="Y43" s="116">
        <f t="shared" ca="1" si="60"/>
        <v>0</v>
      </c>
      <c r="Z43" s="116">
        <f t="shared" ca="1" si="61"/>
        <v>0</v>
      </c>
      <c r="AA43" s="116">
        <f t="shared" ca="1" si="62"/>
        <v>0</v>
      </c>
      <c r="AB43" s="116">
        <f t="shared" ca="1" si="63"/>
        <v>0</v>
      </c>
      <c r="AC43" s="116">
        <f t="shared" ca="1" si="64"/>
        <v>0</v>
      </c>
      <c r="AD43" s="116">
        <f t="shared" ca="1" si="65"/>
        <v>0</v>
      </c>
      <c r="AE43" s="116">
        <f t="shared" ca="1" si="66"/>
        <v>0</v>
      </c>
      <c r="AF43" s="116">
        <f t="shared" ca="1" si="67"/>
        <v>0</v>
      </c>
      <c r="AG43" s="116">
        <f t="shared" ca="1" si="68"/>
        <v>0</v>
      </c>
      <c r="AH43" s="116">
        <f t="shared" ca="1" si="69"/>
        <v>0</v>
      </c>
      <c r="AI43" s="116">
        <f t="shared" ca="1" si="70"/>
        <v>0</v>
      </c>
      <c r="AJ43" s="116">
        <f t="shared" ca="1" si="71"/>
        <v>0</v>
      </c>
      <c r="AK43" s="116">
        <f t="shared" ca="1" si="72"/>
        <v>0</v>
      </c>
      <c r="AL43" s="116">
        <f t="shared" ca="1" si="73"/>
        <v>0</v>
      </c>
      <c r="AM43" s="116">
        <f t="shared" ca="1" si="74"/>
        <v>0</v>
      </c>
      <c r="AN43" s="116">
        <f t="shared" ca="1" si="75"/>
        <v>0</v>
      </c>
      <c r="AO43" s="116">
        <f t="shared" ca="1" si="76"/>
        <v>0</v>
      </c>
      <c r="AP43" s="116">
        <f t="shared" ca="1" si="77"/>
        <v>0</v>
      </c>
      <c r="AQ43" s="116">
        <f t="shared" ca="1" si="78"/>
        <v>0</v>
      </c>
      <c r="AS43" s="63">
        <f t="shared" si="81"/>
        <v>12</v>
      </c>
      <c r="AT43" s="116">
        <f ca="1">IFERROR(X43*'Program Qtrly'!D$9/(1-'Program Qtrly'!D$9),0)</f>
        <v>0</v>
      </c>
      <c r="AU43" s="116">
        <f ca="1">IFERROR(Y43*'Program Qtrly'!E$9/(1-'Program Qtrly'!E$9),0)</f>
        <v>0</v>
      </c>
      <c r="AV43" s="116">
        <f ca="1">IFERROR(Z43*'Program Qtrly'!F$9/(1-'Program Qtrly'!F$9),0)</f>
        <v>0</v>
      </c>
      <c r="AW43" s="116">
        <f ca="1">IFERROR(AA43*'Program Qtrly'!G$9/(1-'Program Qtrly'!G$9),0)</f>
        <v>0</v>
      </c>
      <c r="AX43" s="116">
        <f ca="1">IFERROR(AB43*'Program Qtrly'!H$9/(1-'Program Qtrly'!H$9),0)</f>
        <v>0</v>
      </c>
      <c r="AY43" s="116">
        <f ca="1">IFERROR(AC43*'Program Qtrly'!I$9/(1-'Program Qtrly'!I$9),0)</f>
        <v>0</v>
      </c>
      <c r="AZ43" s="116">
        <f ca="1">IFERROR(AD43*'Program Qtrly'!J$9/(1-'Program Qtrly'!J$9),0)</f>
        <v>0</v>
      </c>
      <c r="BA43" s="116">
        <f ca="1">IFERROR(AE43*'Program Qtrly'!K$9/(1-'Program Qtrly'!K$9),0)</f>
        <v>0</v>
      </c>
      <c r="BB43" s="116">
        <f ca="1">IFERROR(AF43*'Program Qtrly'!L$9/(1-'Program Qtrly'!L$9),0)</f>
        <v>0</v>
      </c>
      <c r="BC43" s="116">
        <f ca="1">IFERROR(AG43*'Program Qtrly'!M$9/(1-'Program Qtrly'!M$9),0)</f>
        <v>0</v>
      </c>
      <c r="BD43" s="116">
        <f ca="1">IFERROR(AH43*'Program Qtrly'!N$9/(1-'Program Qtrly'!N$9),0)</f>
        <v>0</v>
      </c>
      <c r="BE43" s="116">
        <f ca="1">IFERROR(AI43*'Program Qtrly'!O$9/(1-'Program Qtrly'!O$9),0)</f>
        <v>0</v>
      </c>
      <c r="BF43" s="116">
        <f ca="1">IFERROR(AJ43*'Program Qtrly'!P$9/(1-'Program Qtrly'!P$9),0)</f>
        <v>0</v>
      </c>
      <c r="BG43" s="116">
        <f ca="1">IFERROR(AK43*'Program Qtrly'!Q$9/(1-'Program Qtrly'!Q$9),0)</f>
        <v>0</v>
      </c>
      <c r="BH43" s="116">
        <f ca="1">IFERROR(AL43*'Program Qtrly'!R$9/(1-'Program Qtrly'!R$9),0)</f>
        <v>0</v>
      </c>
      <c r="BI43" s="116">
        <f ca="1">IFERROR(AM43*'Program Qtrly'!S$9/(1-'Program Qtrly'!S$9),0)</f>
        <v>0</v>
      </c>
      <c r="BJ43" s="116">
        <f ca="1">IFERROR(AN43*'Program Qtrly'!T$9/(1-'Program Qtrly'!T$9),0)</f>
        <v>0</v>
      </c>
      <c r="BK43" s="116">
        <f ca="1">IFERROR(AO43*'Program Qtrly'!U$9/(1-'Program Qtrly'!U$9),0)</f>
        <v>0</v>
      </c>
      <c r="BL43" s="116">
        <f ca="1">IFERROR(AP43*'Program Qtrly'!V$9/(1-'Program Qtrly'!V$9),0)</f>
        <v>0</v>
      </c>
      <c r="BM43" s="116">
        <f ca="1">IFERROR(AQ43*'Program Qtrly'!W$9/(1-'Program Qtrly'!W$9),0)</f>
        <v>0</v>
      </c>
      <c r="BO43" s="53" t="str">
        <f t="shared" si="82"/>
        <v>P001</v>
      </c>
      <c r="BP43" s="53">
        <f t="shared" si="83"/>
        <v>0</v>
      </c>
    </row>
    <row r="44" spans="1:68" x14ac:dyDescent="0.45">
      <c r="A44" s="63">
        <f t="shared" si="79"/>
        <v>15</v>
      </c>
      <c r="B44" s="116">
        <f ca="1">IFERROR(B43+'Program Qtrly'!D$23*OFFSET(LDF!$A$37,MATCH($B$38,LDF!$A$38:$A$63,0),MATCH($A44,LDF!$B$37:$Z$37,0)),0)</f>
        <v>0</v>
      </c>
      <c r="C44" s="116">
        <f ca="1">IFERROR(C43+'Program Qtrly'!E$23*OFFSET(LDF!$A$37,MATCH($B$38,LDF!$A$38:$A$63,0),MATCH($A44,LDF!$B$37:$Z$37,0)),0)</f>
        <v>0</v>
      </c>
      <c r="D44" s="116">
        <f ca="1">IFERROR(D43+'Program Qtrly'!F$23*OFFSET(LDF!$A$37,MATCH($B$38,LDF!$A$38:$A$63,0),MATCH($A44,LDF!$B$37:$Z$37,0)),0)</f>
        <v>0</v>
      </c>
      <c r="E44" s="116">
        <f ca="1">IFERROR(E43+'Program Qtrly'!G$23*OFFSET(LDF!$A$37,MATCH($B$38,LDF!$A$38:$A$63,0),MATCH($A44,LDF!$B$37:$Z$37,0)),0)</f>
        <v>0</v>
      </c>
      <c r="F44" s="116">
        <f ca="1">IFERROR(F43+'Program Qtrly'!H$23*OFFSET(LDF!$A$37,MATCH($B$38,LDF!$A$38:$A$63,0),MATCH($A44,LDF!$B$37:$Z$37,0)),0)</f>
        <v>0</v>
      </c>
      <c r="G44" s="116">
        <f ca="1">IFERROR(G43+'Program Qtrly'!I$23*OFFSET(LDF!$A$37,MATCH($B$38,LDF!$A$38:$A$63,0),MATCH($A44,LDF!$B$37:$Z$37,0)),0)</f>
        <v>0</v>
      </c>
      <c r="H44" s="116">
        <f ca="1">IFERROR(H43+'Program Qtrly'!J$23*OFFSET(LDF!$A$37,MATCH($B$38,LDF!$A$38:$A$63,0),MATCH($A44,LDF!$B$37:$Z$37,0)),0)</f>
        <v>0</v>
      </c>
      <c r="I44" s="116">
        <f ca="1">IFERROR(I43+'Program Qtrly'!K$23*OFFSET(LDF!$A$37,MATCH($B$38,LDF!$A$38:$A$63,0),MATCH($A44,LDF!$B$37:$Z$37,0)),0)</f>
        <v>0</v>
      </c>
      <c r="J44" s="116">
        <f ca="1">IFERROR(J43+'Program Qtrly'!L$23*OFFSET(LDF!$A$37,MATCH($B$38,LDF!$A$38:$A$63,0),MATCH($A44,LDF!$B$37:$Z$37,0)),0)</f>
        <v>0</v>
      </c>
      <c r="K44" s="116">
        <f ca="1">IFERROR(K43+'Program Qtrly'!M$23*OFFSET(LDF!$A$37,MATCH($B$38,LDF!$A$38:$A$63,0),MATCH($A44,LDF!$B$37:$Z$37,0)),0)</f>
        <v>0</v>
      </c>
      <c r="L44" s="116">
        <f ca="1">IFERROR(L43+'Program Qtrly'!N$23*OFFSET(LDF!$A$37,MATCH($B$38,LDF!$A$38:$A$63,0),MATCH($A44,LDF!$B$37:$Z$37,0)),0)</f>
        <v>0</v>
      </c>
      <c r="M44" s="116">
        <f ca="1">IFERROR(M43+'Program Qtrly'!O$23*OFFSET(LDF!$A$37,MATCH($B$38,LDF!$A$38:$A$63,0),MATCH($A44,LDF!$B$37:$Z$37,0)),0)</f>
        <v>0</v>
      </c>
      <c r="N44" s="116">
        <f ca="1">IFERROR(N43+'Program Qtrly'!P$23*OFFSET(LDF!$A$37,MATCH($B$38,LDF!$A$38:$A$63,0),MATCH($A44,LDF!$B$37:$Z$37,0)),0)</f>
        <v>0</v>
      </c>
      <c r="O44" s="116">
        <f ca="1">IFERROR(O43+'Program Qtrly'!Q$23*OFFSET(LDF!$A$37,MATCH($B$38,LDF!$A$38:$A$63,0),MATCH($A44,LDF!$B$37:$Z$37,0)),0)</f>
        <v>0</v>
      </c>
      <c r="P44" s="116">
        <f ca="1">IFERROR(P43+'Program Qtrly'!R$23*OFFSET(LDF!$A$37,MATCH($B$38,LDF!$A$38:$A$63,0),MATCH($A44,LDF!$B$37:$Z$37,0)),0)</f>
        <v>0</v>
      </c>
      <c r="Q44" s="116">
        <f ca="1">IFERROR(Q43+'Program Qtrly'!S$23*OFFSET(LDF!$A$37,MATCH($B$38,LDF!$A$38:$A$63,0),MATCH($A44,LDF!$B$37:$Z$37,0)),0)</f>
        <v>0</v>
      </c>
      <c r="R44" s="116">
        <f ca="1">IFERROR(R43+'Program Qtrly'!T$23*OFFSET(LDF!$A$37,MATCH($B$38,LDF!$A$38:$A$63,0),MATCH($A44,LDF!$B$37:$Z$37,0)),0)</f>
        <v>0</v>
      </c>
      <c r="S44" s="116">
        <f ca="1">IFERROR(S43+'Program Qtrly'!U$23*OFFSET(LDF!$A$37,MATCH($B$38,LDF!$A$38:$A$63,0),MATCH($A44,LDF!$B$37:$Z$37,0)),0)</f>
        <v>0</v>
      </c>
      <c r="T44" s="116">
        <f ca="1">IFERROR(T43+'Program Qtrly'!V$23*OFFSET(LDF!$A$37,MATCH($B$38,LDF!$A$38:$A$63,0),MATCH($A44,LDF!$B$37:$Z$37,0)),0)</f>
        <v>0</v>
      </c>
      <c r="U44" s="116">
        <f ca="1">IFERROR(U43+'Program Qtrly'!W$23*OFFSET(LDF!$A$37,MATCH($B$38,LDF!$A$38:$A$63,0),MATCH($A44,LDF!$B$37:$Z$37,0)),0)</f>
        <v>0</v>
      </c>
      <c r="W44" s="63">
        <f t="shared" si="80"/>
        <v>15</v>
      </c>
      <c r="X44" s="116">
        <f t="shared" ca="1" si="59"/>
        <v>0</v>
      </c>
      <c r="Y44" s="116">
        <f t="shared" ca="1" si="60"/>
        <v>0</v>
      </c>
      <c r="Z44" s="116">
        <f t="shared" ca="1" si="61"/>
        <v>0</v>
      </c>
      <c r="AA44" s="116">
        <f t="shared" ca="1" si="62"/>
        <v>0</v>
      </c>
      <c r="AB44" s="116">
        <f t="shared" ca="1" si="63"/>
        <v>0</v>
      </c>
      <c r="AC44" s="116">
        <f t="shared" ca="1" si="64"/>
        <v>0</v>
      </c>
      <c r="AD44" s="116">
        <f t="shared" ca="1" si="65"/>
        <v>0</v>
      </c>
      <c r="AE44" s="116">
        <f t="shared" ca="1" si="66"/>
        <v>0</v>
      </c>
      <c r="AF44" s="116">
        <f t="shared" ca="1" si="67"/>
        <v>0</v>
      </c>
      <c r="AG44" s="116">
        <f t="shared" ca="1" si="68"/>
        <v>0</v>
      </c>
      <c r="AH44" s="116">
        <f t="shared" ca="1" si="69"/>
        <v>0</v>
      </c>
      <c r="AI44" s="116">
        <f t="shared" ca="1" si="70"/>
        <v>0</v>
      </c>
      <c r="AJ44" s="116">
        <f t="shared" ca="1" si="71"/>
        <v>0</v>
      </c>
      <c r="AK44" s="116">
        <f t="shared" ca="1" si="72"/>
        <v>0</v>
      </c>
      <c r="AL44" s="116">
        <f t="shared" ca="1" si="73"/>
        <v>0</v>
      </c>
      <c r="AM44" s="116">
        <f t="shared" ca="1" si="74"/>
        <v>0</v>
      </c>
      <c r="AN44" s="116">
        <f t="shared" ca="1" si="75"/>
        <v>0</v>
      </c>
      <c r="AO44" s="116">
        <f t="shared" ca="1" si="76"/>
        <v>0</v>
      </c>
      <c r="AP44" s="116">
        <f t="shared" ca="1" si="77"/>
        <v>0</v>
      </c>
      <c r="AQ44" s="116">
        <f t="shared" ca="1" si="78"/>
        <v>0</v>
      </c>
      <c r="AS44" s="63">
        <f t="shared" si="81"/>
        <v>15</v>
      </c>
      <c r="AT44" s="116">
        <f ca="1">IFERROR(X44*'Program Qtrly'!D$9/(1-'Program Qtrly'!D$9),0)</f>
        <v>0</v>
      </c>
      <c r="AU44" s="116">
        <f ca="1">IFERROR(Y44*'Program Qtrly'!E$9/(1-'Program Qtrly'!E$9),0)</f>
        <v>0</v>
      </c>
      <c r="AV44" s="116">
        <f ca="1">IFERROR(Z44*'Program Qtrly'!F$9/(1-'Program Qtrly'!F$9),0)</f>
        <v>0</v>
      </c>
      <c r="AW44" s="116">
        <f ca="1">IFERROR(AA44*'Program Qtrly'!G$9/(1-'Program Qtrly'!G$9),0)</f>
        <v>0</v>
      </c>
      <c r="AX44" s="116">
        <f ca="1">IFERROR(AB44*'Program Qtrly'!H$9/(1-'Program Qtrly'!H$9),0)</f>
        <v>0</v>
      </c>
      <c r="AY44" s="116">
        <f ca="1">IFERROR(AC44*'Program Qtrly'!I$9/(1-'Program Qtrly'!I$9),0)</f>
        <v>0</v>
      </c>
      <c r="AZ44" s="116">
        <f ca="1">IFERROR(AD44*'Program Qtrly'!J$9/(1-'Program Qtrly'!J$9),0)</f>
        <v>0</v>
      </c>
      <c r="BA44" s="116">
        <f ca="1">IFERROR(AE44*'Program Qtrly'!K$9/(1-'Program Qtrly'!K$9),0)</f>
        <v>0</v>
      </c>
      <c r="BB44" s="116">
        <f ca="1">IFERROR(AF44*'Program Qtrly'!L$9/(1-'Program Qtrly'!L$9),0)</f>
        <v>0</v>
      </c>
      <c r="BC44" s="116">
        <f ca="1">IFERROR(AG44*'Program Qtrly'!M$9/(1-'Program Qtrly'!M$9),0)</f>
        <v>0</v>
      </c>
      <c r="BD44" s="116">
        <f ca="1">IFERROR(AH44*'Program Qtrly'!N$9/(1-'Program Qtrly'!N$9),0)</f>
        <v>0</v>
      </c>
      <c r="BE44" s="116">
        <f ca="1">IFERROR(AI44*'Program Qtrly'!O$9/(1-'Program Qtrly'!O$9),0)</f>
        <v>0</v>
      </c>
      <c r="BF44" s="116">
        <f ca="1">IFERROR(AJ44*'Program Qtrly'!P$9/(1-'Program Qtrly'!P$9),0)</f>
        <v>0</v>
      </c>
      <c r="BG44" s="116">
        <f ca="1">IFERROR(AK44*'Program Qtrly'!Q$9/(1-'Program Qtrly'!Q$9),0)</f>
        <v>0</v>
      </c>
      <c r="BH44" s="116">
        <f ca="1">IFERROR(AL44*'Program Qtrly'!R$9/(1-'Program Qtrly'!R$9),0)</f>
        <v>0</v>
      </c>
      <c r="BI44" s="116">
        <f ca="1">IFERROR(AM44*'Program Qtrly'!S$9/(1-'Program Qtrly'!S$9),0)</f>
        <v>0</v>
      </c>
      <c r="BJ44" s="116">
        <f ca="1">IFERROR(AN44*'Program Qtrly'!T$9/(1-'Program Qtrly'!T$9),0)</f>
        <v>0</v>
      </c>
      <c r="BK44" s="116">
        <f ca="1">IFERROR(AO44*'Program Qtrly'!U$9/(1-'Program Qtrly'!U$9),0)</f>
        <v>0</v>
      </c>
      <c r="BL44" s="116">
        <f ca="1">IFERROR(AP44*'Program Qtrly'!V$9/(1-'Program Qtrly'!V$9),0)</f>
        <v>0</v>
      </c>
      <c r="BM44" s="116">
        <f ca="1">IFERROR(AQ44*'Program Qtrly'!W$9/(1-'Program Qtrly'!W$9),0)</f>
        <v>0</v>
      </c>
      <c r="BO44" s="53" t="str">
        <f t="shared" si="82"/>
        <v>P001</v>
      </c>
      <c r="BP44" s="53">
        <f t="shared" si="83"/>
        <v>0</v>
      </c>
    </row>
    <row r="45" spans="1:68" x14ac:dyDescent="0.45">
      <c r="A45" s="63">
        <f t="shared" si="79"/>
        <v>18</v>
      </c>
      <c r="B45" s="116">
        <f ca="1">IFERROR(B44+'Program Qtrly'!D$23*OFFSET(LDF!$A$37,MATCH($B$38,LDF!$A$38:$A$63,0),MATCH($A45,LDF!$B$37:$Z$37,0)),0)</f>
        <v>0</v>
      </c>
      <c r="C45" s="116">
        <f ca="1">IFERROR(C44+'Program Qtrly'!E$23*OFFSET(LDF!$A$37,MATCH($B$38,LDF!$A$38:$A$63,0),MATCH($A45,LDF!$B$37:$Z$37,0)),0)</f>
        <v>0</v>
      </c>
      <c r="D45" s="116">
        <f ca="1">IFERROR(D44+'Program Qtrly'!F$23*OFFSET(LDF!$A$37,MATCH($B$38,LDF!$A$38:$A$63,0),MATCH($A45,LDF!$B$37:$Z$37,0)),0)</f>
        <v>0</v>
      </c>
      <c r="E45" s="116">
        <f ca="1">IFERROR(E44+'Program Qtrly'!G$23*OFFSET(LDF!$A$37,MATCH($B$38,LDF!$A$38:$A$63,0),MATCH($A45,LDF!$B$37:$Z$37,0)),0)</f>
        <v>0</v>
      </c>
      <c r="F45" s="116">
        <f ca="1">IFERROR(F44+'Program Qtrly'!H$23*OFFSET(LDF!$A$37,MATCH($B$38,LDF!$A$38:$A$63,0),MATCH($A45,LDF!$B$37:$Z$37,0)),0)</f>
        <v>0</v>
      </c>
      <c r="G45" s="116">
        <f ca="1">IFERROR(G44+'Program Qtrly'!I$23*OFFSET(LDF!$A$37,MATCH($B$38,LDF!$A$38:$A$63,0),MATCH($A45,LDF!$B$37:$Z$37,0)),0)</f>
        <v>0</v>
      </c>
      <c r="H45" s="116">
        <f ca="1">IFERROR(H44+'Program Qtrly'!J$23*OFFSET(LDF!$A$37,MATCH($B$38,LDF!$A$38:$A$63,0),MATCH($A45,LDF!$B$37:$Z$37,0)),0)</f>
        <v>0</v>
      </c>
      <c r="I45" s="116">
        <f ca="1">IFERROR(I44+'Program Qtrly'!K$23*OFFSET(LDF!$A$37,MATCH($B$38,LDF!$A$38:$A$63,0),MATCH($A45,LDF!$B$37:$Z$37,0)),0)</f>
        <v>0</v>
      </c>
      <c r="J45" s="116">
        <f ca="1">IFERROR(J44+'Program Qtrly'!L$23*OFFSET(LDF!$A$37,MATCH($B$38,LDF!$A$38:$A$63,0),MATCH($A45,LDF!$B$37:$Z$37,0)),0)</f>
        <v>0</v>
      </c>
      <c r="K45" s="116">
        <f ca="1">IFERROR(K44+'Program Qtrly'!M$23*OFFSET(LDF!$A$37,MATCH($B$38,LDF!$A$38:$A$63,0),MATCH($A45,LDF!$B$37:$Z$37,0)),0)</f>
        <v>0</v>
      </c>
      <c r="L45" s="116">
        <f ca="1">IFERROR(L44+'Program Qtrly'!N$23*OFFSET(LDF!$A$37,MATCH($B$38,LDF!$A$38:$A$63,0),MATCH($A45,LDF!$B$37:$Z$37,0)),0)</f>
        <v>0</v>
      </c>
      <c r="M45" s="116">
        <f ca="1">IFERROR(M44+'Program Qtrly'!O$23*OFFSET(LDF!$A$37,MATCH($B$38,LDF!$A$38:$A$63,0),MATCH($A45,LDF!$B$37:$Z$37,0)),0)</f>
        <v>0</v>
      </c>
      <c r="N45" s="116">
        <f ca="1">IFERROR(N44+'Program Qtrly'!P$23*OFFSET(LDF!$A$37,MATCH($B$38,LDF!$A$38:$A$63,0),MATCH($A45,LDF!$B$37:$Z$37,0)),0)</f>
        <v>0</v>
      </c>
      <c r="O45" s="116">
        <f ca="1">IFERROR(O44+'Program Qtrly'!Q$23*OFFSET(LDF!$A$37,MATCH($B$38,LDF!$A$38:$A$63,0),MATCH($A45,LDF!$B$37:$Z$37,0)),0)</f>
        <v>0</v>
      </c>
      <c r="P45" s="116">
        <f ca="1">IFERROR(P44+'Program Qtrly'!R$23*OFFSET(LDF!$A$37,MATCH($B$38,LDF!$A$38:$A$63,0),MATCH($A45,LDF!$B$37:$Z$37,0)),0)</f>
        <v>0</v>
      </c>
      <c r="Q45" s="116">
        <f ca="1">IFERROR(Q44+'Program Qtrly'!S$23*OFFSET(LDF!$A$37,MATCH($B$38,LDF!$A$38:$A$63,0),MATCH($A45,LDF!$B$37:$Z$37,0)),0)</f>
        <v>0</v>
      </c>
      <c r="R45" s="116">
        <f ca="1">IFERROR(R44+'Program Qtrly'!T$23*OFFSET(LDF!$A$37,MATCH($B$38,LDF!$A$38:$A$63,0),MATCH($A45,LDF!$B$37:$Z$37,0)),0)</f>
        <v>0</v>
      </c>
      <c r="S45" s="116">
        <f ca="1">IFERROR(S44+'Program Qtrly'!U$23*OFFSET(LDF!$A$37,MATCH($B$38,LDF!$A$38:$A$63,0),MATCH($A45,LDF!$B$37:$Z$37,0)),0)</f>
        <v>0</v>
      </c>
      <c r="T45" s="116">
        <f ca="1">IFERROR(T44+'Program Qtrly'!V$23*OFFSET(LDF!$A$37,MATCH($B$38,LDF!$A$38:$A$63,0),MATCH($A45,LDF!$B$37:$Z$37,0)),0)</f>
        <v>0</v>
      </c>
      <c r="U45" s="116">
        <f ca="1">IFERROR(U44+'Program Qtrly'!W$23*OFFSET(LDF!$A$37,MATCH($B$38,LDF!$A$38:$A$63,0),MATCH($A45,LDF!$B$37:$Z$37,0)),0)</f>
        <v>0</v>
      </c>
      <c r="W45" s="63">
        <f t="shared" si="80"/>
        <v>18</v>
      </c>
      <c r="X45" s="116">
        <f t="shared" ca="1" si="59"/>
        <v>0</v>
      </c>
      <c r="Y45" s="116">
        <f t="shared" ca="1" si="60"/>
        <v>0</v>
      </c>
      <c r="Z45" s="116">
        <f t="shared" ca="1" si="61"/>
        <v>0</v>
      </c>
      <c r="AA45" s="116">
        <f t="shared" ca="1" si="62"/>
        <v>0</v>
      </c>
      <c r="AB45" s="116">
        <f t="shared" ca="1" si="63"/>
        <v>0</v>
      </c>
      <c r="AC45" s="116">
        <f t="shared" ca="1" si="64"/>
        <v>0</v>
      </c>
      <c r="AD45" s="116">
        <f t="shared" ca="1" si="65"/>
        <v>0</v>
      </c>
      <c r="AE45" s="116">
        <f t="shared" ca="1" si="66"/>
        <v>0</v>
      </c>
      <c r="AF45" s="116">
        <f t="shared" ca="1" si="67"/>
        <v>0</v>
      </c>
      <c r="AG45" s="116">
        <f t="shared" ca="1" si="68"/>
        <v>0</v>
      </c>
      <c r="AH45" s="116">
        <f t="shared" ca="1" si="69"/>
        <v>0</v>
      </c>
      <c r="AI45" s="116">
        <f t="shared" ca="1" si="70"/>
        <v>0</v>
      </c>
      <c r="AJ45" s="116">
        <f t="shared" ca="1" si="71"/>
        <v>0</v>
      </c>
      <c r="AK45" s="116">
        <f t="shared" ca="1" si="72"/>
        <v>0</v>
      </c>
      <c r="AL45" s="116">
        <f t="shared" ca="1" si="73"/>
        <v>0</v>
      </c>
      <c r="AM45" s="116">
        <f t="shared" ca="1" si="74"/>
        <v>0</v>
      </c>
      <c r="AN45" s="116">
        <f t="shared" ca="1" si="75"/>
        <v>0</v>
      </c>
      <c r="AO45" s="116">
        <f t="shared" ca="1" si="76"/>
        <v>0</v>
      </c>
      <c r="AP45" s="116">
        <f t="shared" ca="1" si="77"/>
        <v>0</v>
      </c>
      <c r="AQ45" s="116">
        <f t="shared" ca="1" si="78"/>
        <v>0</v>
      </c>
      <c r="AS45" s="63">
        <f t="shared" si="81"/>
        <v>18</v>
      </c>
      <c r="AT45" s="116">
        <f ca="1">IFERROR(X45*'Program Qtrly'!D$9/(1-'Program Qtrly'!D$9),0)</f>
        <v>0</v>
      </c>
      <c r="AU45" s="116">
        <f ca="1">IFERROR(Y45*'Program Qtrly'!E$9/(1-'Program Qtrly'!E$9),0)</f>
        <v>0</v>
      </c>
      <c r="AV45" s="116">
        <f ca="1">IFERROR(Z45*'Program Qtrly'!F$9/(1-'Program Qtrly'!F$9),0)</f>
        <v>0</v>
      </c>
      <c r="AW45" s="116">
        <f ca="1">IFERROR(AA45*'Program Qtrly'!G$9/(1-'Program Qtrly'!G$9),0)</f>
        <v>0</v>
      </c>
      <c r="AX45" s="116">
        <f ca="1">IFERROR(AB45*'Program Qtrly'!H$9/(1-'Program Qtrly'!H$9),0)</f>
        <v>0</v>
      </c>
      <c r="AY45" s="116">
        <f ca="1">IFERROR(AC45*'Program Qtrly'!I$9/(1-'Program Qtrly'!I$9),0)</f>
        <v>0</v>
      </c>
      <c r="AZ45" s="116">
        <f ca="1">IFERROR(AD45*'Program Qtrly'!J$9/(1-'Program Qtrly'!J$9),0)</f>
        <v>0</v>
      </c>
      <c r="BA45" s="116">
        <f ca="1">IFERROR(AE45*'Program Qtrly'!K$9/(1-'Program Qtrly'!K$9),0)</f>
        <v>0</v>
      </c>
      <c r="BB45" s="116">
        <f ca="1">IFERROR(AF45*'Program Qtrly'!L$9/(1-'Program Qtrly'!L$9),0)</f>
        <v>0</v>
      </c>
      <c r="BC45" s="116">
        <f ca="1">IFERROR(AG45*'Program Qtrly'!M$9/(1-'Program Qtrly'!M$9),0)</f>
        <v>0</v>
      </c>
      <c r="BD45" s="116">
        <f ca="1">IFERROR(AH45*'Program Qtrly'!N$9/(1-'Program Qtrly'!N$9),0)</f>
        <v>0</v>
      </c>
      <c r="BE45" s="116">
        <f ca="1">IFERROR(AI45*'Program Qtrly'!O$9/(1-'Program Qtrly'!O$9),0)</f>
        <v>0</v>
      </c>
      <c r="BF45" s="116">
        <f ca="1">IFERROR(AJ45*'Program Qtrly'!P$9/(1-'Program Qtrly'!P$9),0)</f>
        <v>0</v>
      </c>
      <c r="BG45" s="116">
        <f ca="1">IFERROR(AK45*'Program Qtrly'!Q$9/(1-'Program Qtrly'!Q$9),0)</f>
        <v>0</v>
      </c>
      <c r="BH45" s="116">
        <f ca="1">IFERROR(AL45*'Program Qtrly'!R$9/(1-'Program Qtrly'!R$9),0)</f>
        <v>0</v>
      </c>
      <c r="BI45" s="116">
        <f ca="1">IFERROR(AM45*'Program Qtrly'!S$9/(1-'Program Qtrly'!S$9),0)</f>
        <v>0</v>
      </c>
      <c r="BJ45" s="116">
        <f ca="1">IFERROR(AN45*'Program Qtrly'!T$9/(1-'Program Qtrly'!T$9),0)</f>
        <v>0</v>
      </c>
      <c r="BK45" s="116">
        <f ca="1">IFERROR(AO45*'Program Qtrly'!U$9/(1-'Program Qtrly'!U$9),0)</f>
        <v>0</v>
      </c>
      <c r="BL45" s="116">
        <f ca="1">IFERROR(AP45*'Program Qtrly'!V$9/(1-'Program Qtrly'!V$9),0)</f>
        <v>0</v>
      </c>
      <c r="BM45" s="116">
        <f ca="1">IFERROR(AQ45*'Program Qtrly'!W$9/(1-'Program Qtrly'!W$9),0)</f>
        <v>0</v>
      </c>
      <c r="BO45" s="53" t="str">
        <f t="shared" si="82"/>
        <v>P001</v>
      </c>
      <c r="BP45" s="53">
        <f t="shared" si="83"/>
        <v>0</v>
      </c>
    </row>
    <row r="46" spans="1:68" x14ac:dyDescent="0.45">
      <c r="A46" s="63">
        <f t="shared" si="79"/>
        <v>21</v>
      </c>
      <c r="B46" s="116">
        <f ca="1">IFERROR(B45+'Program Qtrly'!D$23*OFFSET(LDF!$A$37,MATCH($B$38,LDF!$A$38:$A$63,0),MATCH($A46,LDF!$B$37:$Z$37,0)),0)</f>
        <v>0</v>
      </c>
      <c r="C46" s="116">
        <f ca="1">IFERROR(C45+'Program Qtrly'!E$23*OFFSET(LDF!$A$37,MATCH($B$38,LDF!$A$38:$A$63,0),MATCH($A46,LDF!$B$37:$Z$37,0)),0)</f>
        <v>0</v>
      </c>
      <c r="D46" s="116">
        <f ca="1">IFERROR(D45+'Program Qtrly'!F$23*OFFSET(LDF!$A$37,MATCH($B$38,LDF!$A$38:$A$63,0),MATCH($A46,LDF!$B$37:$Z$37,0)),0)</f>
        <v>0</v>
      </c>
      <c r="E46" s="116">
        <f ca="1">IFERROR(E45+'Program Qtrly'!G$23*OFFSET(LDF!$A$37,MATCH($B$38,LDF!$A$38:$A$63,0),MATCH($A46,LDF!$B$37:$Z$37,0)),0)</f>
        <v>0</v>
      </c>
      <c r="F46" s="116">
        <f ca="1">IFERROR(F45+'Program Qtrly'!H$23*OFFSET(LDF!$A$37,MATCH($B$38,LDF!$A$38:$A$63,0),MATCH($A46,LDF!$B$37:$Z$37,0)),0)</f>
        <v>0</v>
      </c>
      <c r="G46" s="116">
        <f ca="1">IFERROR(G45+'Program Qtrly'!I$23*OFFSET(LDF!$A$37,MATCH($B$38,LDF!$A$38:$A$63,0),MATCH($A46,LDF!$B$37:$Z$37,0)),0)</f>
        <v>0</v>
      </c>
      <c r="H46" s="116">
        <f ca="1">IFERROR(H45+'Program Qtrly'!J$23*OFFSET(LDF!$A$37,MATCH($B$38,LDF!$A$38:$A$63,0),MATCH($A46,LDF!$B$37:$Z$37,0)),0)</f>
        <v>0</v>
      </c>
      <c r="I46" s="116">
        <f ca="1">IFERROR(I45+'Program Qtrly'!K$23*OFFSET(LDF!$A$37,MATCH($B$38,LDF!$A$38:$A$63,0),MATCH($A46,LDF!$B$37:$Z$37,0)),0)</f>
        <v>0</v>
      </c>
      <c r="J46" s="116">
        <f ca="1">IFERROR(J45+'Program Qtrly'!L$23*OFFSET(LDF!$A$37,MATCH($B$38,LDF!$A$38:$A$63,0),MATCH($A46,LDF!$B$37:$Z$37,0)),0)</f>
        <v>0</v>
      </c>
      <c r="K46" s="116">
        <f ca="1">IFERROR(K45+'Program Qtrly'!M$23*OFFSET(LDF!$A$37,MATCH($B$38,LDF!$A$38:$A$63,0),MATCH($A46,LDF!$B$37:$Z$37,0)),0)</f>
        <v>0</v>
      </c>
      <c r="L46" s="116">
        <f ca="1">IFERROR(L45+'Program Qtrly'!N$23*OFFSET(LDF!$A$37,MATCH($B$38,LDF!$A$38:$A$63,0),MATCH($A46,LDF!$B$37:$Z$37,0)),0)</f>
        <v>0</v>
      </c>
      <c r="M46" s="116">
        <f ca="1">IFERROR(M45+'Program Qtrly'!O$23*OFFSET(LDF!$A$37,MATCH($B$38,LDF!$A$38:$A$63,0),MATCH($A46,LDF!$B$37:$Z$37,0)),0)</f>
        <v>0</v>
      </c>
      <c r="N46" s="116">
        <f ca="1">IFERROR(N45+'Program Qtrly'!P$23*OFFSET(LDF!$A$37,MATCH($B$38,LDF!$A$38:$A$63,0),MATCH($A46,LDF!$B$37:$Z$37,0)),0)</f>
        <v>0</v>
      </c>
      <c r="O46" s="116">
        <f ca="1">IFERROR(O45+'Program Qtrly'!Q$23*OFFSET(LDF!$A$37,MATCH($B$38,LDF!$A$38:$A$63,0),MATCH($A46,LDF!$B$37:$Z$37,0)),0)</f>
        <v>0</v>
      </c>
      <c r="P46" s="116">
        <f ca="1">IFERROR(P45+'Program Qtrly'!R$23*OFFSET(LDF!$A$37,MATCH($B$38,LDF!$A$38:$A$63,0),MATCH($A46,LDF!$B$37:$Z$37,0)),0)</f>
        <v>0</v>
      </c>
      <c r="Q46" s="116">
        <f ca="1">IFERROR(Q45+'Program Qtrly'!S$23*OFFSET(LDF!$A$37,MATCH($B$38,LDF!$A$38:$A$63,0),MATCH($A46,LDF!$B$37:$Z$37,0)),0)</f>
        <v>0</v>
      </c>
      <c r="R46" s="116">
        <f ca="1">IFERROR(R45+'Program Qtrly'!T$23*OFFSET(LDF!$A$37,MATCH($B$38,LDF!$A$38:$A$63,0),MATCH($A46,LDF!$B$37:$Z$37,0)),0)</f>
        <v>0</v>
      </c>
      <c r="S46" s="116">
        <f ca="1">IFERROR(S45+'Program Qtrly'!U$23*OFFSET(LDF!$A$37,MATCH($B$38,LDF!$A$38:$A$63,0),MATCH($A46,LDF!$B$37:$Z$37,0)),0)</f>
        <v>0</v>
      </c>
      <c r="T46" s="116">
        <f ca="1">IFERROR(T45+'Program Qtrly'!V$23*OFFSET(LDF!$A$37,MATCH($B$38,LDF!$A$38:$A$63,0),MATCH($A46,LDF!$B$37:$Z$37,0)),0)</f>
        <v>0</v>
      </c>
      <c r="U46" s="116">
        <f ca="1">IFERROR(U45+'Program Qtrly'!W$23*OFFSET(LDF!$A$37,MATCH($B$38,LDF!$A$38:$A$63,0),MATCH($A46,LDF!$B$37:$Z$37,0)),0)</f>
        <v>0</v>
      </c>
      <c r="W46" s="63">
        <f t="shared" si="80"/>
        <v>21</v>
      </c>
      <c r="X46" s="116">
        <f t="shared" ca="1" si="59"/>
        <v>0</v>
      </c>
      <c r="Y46" s="116">
        <f t="shared" ca="1" si="60"/>
        <v>0</v>
      </c>
      <c r="Z46" s="116">
        <f t="shared" ca="1" si="61"/>
        <v>0</v>
      </c>
      <c r="AA46" s="116">
        <f t="shared" ca="1" si="62"/>
        <v>0</v>
      </c>
      <c r="AB46" s="116">
        <f t="shared" ca="1" si="63"/>
        <v>0</v>
      </c>
      <c r="AC46" s="116">
        <f t="shared" ca="1" si="64"/>
        <v>0</v>
      </c>
      <c r="AD46" s="116">
        <f t="shared" ca="1" si="65"/>
        <v>0</v>
      </c>
      <c r="AE46" s="116">
        <f t="shared" ca="1" si="66"/>
        <v>0</v>
      </c>
      <c r="AF46" s="116">
        <f t="shared" ca="1" si="67"/>
        <v>0</v>
      </c>
      <c r="AG46" s="116">
        <f t="shared" ca="1" si="68"/>
        <v>0</v>
      </c>
      <c r="AH46" s="116">
        <f t="shared" ca="1" si="69"/>
        <v>0</v>
      </c>
      <c r="AI46" s="116">
        <f t="shared" ca="1" si="70"/>
        <v>0</v>
      </c>
      <c r="AJ46" s="116">
        <f t="shared" ca="1" si="71"/>
        <v>0</v>
      </c>
      <c r="AK46" s="116">
        <f t="shared" ca="1" si="72"/>
        <v>0</v>
      </c>
      <c r="AL46" s="116">
        <f t="shared" ca="1" si="73"/>
        <v>0</v>
      </c>
      <c r="AM46" s="116">
        <f t="shared" ca="1" si="74"/>
        <v>0</v>
      </c>
      <c r="AN46" s="116">
        <f t="shared" ca="1" si="75"/>
        <v>0</v>
      </c>
      <c r="AO46" s="116">
        <f t="shared" ca="1" si="76"/>
        <v>0</v>
      </c>
      <c r="AP46" s="116">
        <f t="shared" ca="1" si="77"/>
        <v>0</v>
      </c>
      <c r="AQ46" s="116">
        <f t="shared" ca="1" si="78"/>
        <v>0</v>
      </c>
      <c r="AS46" s="63">
        <f t="shared" si="81"/>
        <v>21</v>
      </c>
      <c r="AT46" s="116">
        <f ca="1">IFERROR(X46*'Program Qtrly'!D$9/(1-'Program Qtrly'!D$9),0)</f>
        <v>0</v>
      </c>
      <c r="AU46" s="116">
        <f ca="1">IFERROR(Y46*'Program Qtrly'!E$9/(1-'Program Qtrly'!E$9),0)</f>
        <v>0</v>
      </c>
      <c r="AV46" s="116">
        <f ca="1">IFERROR(Z46*'Program Qtrly'!F$9/(1-'Program Qtrly'!F$9),0)</f>
        <v>0</v>
      </c>
      <c r="AW46" s="116">
        <f ca="1">IFERROR(AA46*'Program Qtrly'!G$9/(1-'Program Qtrly'!G$9),0)</f>
        <v>0</v>
      </c>
      <c r="AX46" s="116">
        <f ca="1">IFERROR(AB46*'Program Qtrly'!H$9/(1-'Program Qtrly'!H$9),0)</f>
        <v>0</v>
      </c>
      <c r="AY46" s="116">
        <f ca="1">IFERROR(AC46*'Program Qtrly'!I$9/(1-'Program Qtrly'!I$9),0)</f>
        <v>0</v>
      </c>
      <c r="AZ46" s="116">
        <f ca="1">IFERROR(AD46*'Program Qtrly'!J$9/(1-'Program Qtrly'!J$9),0)</f>
        <v>0</v>
      </c>
      <c r="BA46" s="116">
        <f ca="1">IFERROR(AE46*'Program Qtrly'!K$9/(1-'Program Qtrly'!K$9),0)</f>
        <v>0</v>
      </c>
      <c r="BB46" s="116">
        <f ca="1">IFERROR(AF46*'Program Qtrly'!L$9/(1-'Program Qtrly'!L$9),0)</f>
        <v>0</v>
      </c>
      <c r="BC46" s="116">
        <f ca="1">IFERROR(AG46*'Program Qtrly'!M$9/(1-'Program Qtrly'!M$9),0)</f>
        <v>0</v>
      </c>
      <c r="BD46" s="116">
        <f ca="1">IFERROR(AH46*'Program Qtrly'!N$9/(1-'Program Qtrly'!N$9),0)</f>
        <v>0</v>
      </c>
      <c r="BE46" s="116">
        <f ca="1">IFERROR(AI46*'Program Qtrly'!O$9/(1-'Program Qtrly'!O$9),0)</f>
        <v>0</v>
      </c>
      <c r="BF46" s="116">
        <f ca="1">IFERROR(AJ46*'Program Qtrly'!P$9/(1-'Program Qtrly'!P$9),0)</f>
        <v>0</v>
      </c>
      <c r="BG46" s="116">
        <f ca="1">IFERROR(AK46*'Program Qtrly'!Q$9/(1-'Program Qtrly'!Q$9),0)</f>
        <v>0</v>
      </c>
      <c r="BH46" s="116">
        <f ca="1">IFERROR(AL46*'Program Qtrly'!R$9/(1-'Program Qtrly'!R$9),0)</f>
        <v>0</v>
      </c>
      <c r="BI46" s="116">
        <f ca="1">IFERROR(AM46*'Program Qtrly'!S$9/(1-'Program Qtrly'!S$9),0)</f>
        <v>0</v>
      </c>
      <c r="BJ46" s="116">
        <f ca="1">IFERROR(AN46*'Program Qtrly'!T$9/(1-'Program Qtrly'!T$9),0)</f>
        <v>0</v>
      </c>
      <c r="BK46" s="116">
        <f ca="1">IFERROR(AO46*'Program Qtrly'!U$9/(1-'Program Qtrly'!U$9),0)</f>
        <v>0</v>
      </c>
      <c r="BL46" s="116">
        <f ca="1">IFERROR(AP46*'Program Qtrly'!V$9/(1-'Program Qtrly'!V$9),0)</f>
        <v>0</v>
      </c>
      <c r="BM46" s="116">
        <f ca="1">IFERROR(AQ46*'Program Qtrly'!W$9/(1-'Program Qtrly'!W$9),0)</f>
        <v>0</v>
      </c>
      <c r="BO46" s="53" t="str">
        <f t="shared" si="82"/>
        <v>P001</v>
      </c>
      <c r="BP46" s="53">
        <f t="shared" si="83"/>
        <v>0</v>
      </c>
    </row>
    <row r="47" spans="1:68" x14ac:dyDescent="0.45">
      <c r="A47" s="63">
        <f t="shared" si="79"/>
        <v>24</v>
      </c>
      <c r="B47" s="116">
        <f ca="1">IFERROR(B46+'Program Qtrly'!D$23*OFFSET(LDF!$A$37,MATCH($B$38,LDF!$A$38:$A$63,0),MATCH($A47,LDF!$B$37:$Z$37,0)),0)</f>
        <v>0</v>
      </c>
      <c r="C47" s="116">
        <f ca="1">IFERROR(C46+'Program Qtrly'!E$23*OFFSET(LDF!$A$37,MATCH($B$38,LDF!$A$38:$A$63,0),MATCH($A47,LDF!$B$37:$Z$37,0)),0)</f>
        <v>0</v>
      </c>
      <c r="D47" s="116">
        <f ca="1">IFERROR(D46+'Program Qtrly'!F$23*OFFSET(LDF!$A$37,MATCH($B$38,LDF!$A$38:$A$63,0),MATCH($A47,LDF!$B$37:$Z$37,0)),0)</f>
        <v>0</v>
      </c>
      <c r="E47" s="116">
        <f ca="1">IFERROR(E46+'Program Qtrly'!G$23*OFFSET(LDF!$A$37,MATCH($B$38,LDF!$A$38:$A$63,0),MATCH($A47,LDF!$B$37:$Z$37,0)),0)</f>
        <v>0</v>
      </c>
      <c r="F47" s="116">
        <f ca="1">IFERROR(F46+'Program Qtrly'!H$23*OFFSET(LDF!$A$37,MATCH($B$38,LDF!$A$38:$A$63,0),MATCH($A47,LDF!$B$37:$Z$37,0)),0)</f>
        <v>0</v>
      </c>
      <c r="G47" s="116">
        <f ca="1">IFERROR(G46+'Program Qtrly'!I$23*OFFSET(LDF!$A$37,MATCH($B$38,LDF!$A$38:$A$63,0),MATCH($A47,LDF!$B$37:$Z$37,0)),0)</f>
        <v>0</v>
      </c>
      <c r="H47" s="116">
        <f ca="1">IFERROR(H46+'Program Qtrly'!J$23*OFFSET(LDF!$A$37,MATCH($B$38,LDF!$A$38:$A$63,0),MATCH($A47,LDF!$B$37:$Z$37,0)),0)</f>
        <v>0</v>
      </c>
      <c r="I47" s="116">
        <f ca="1">IFERROR(I46+'Program Qtrly'!K$23*OFFSET(LDF!$A$37,MATCH($B$38,LDF!$A$38:$A$63,0),MATCH($A47,LDF!$B$37:$Z$37,0)),0)</f>
        <v>0</v>
      </c>
      <c r="J47" s="116">
        <f ca="1">IFERROR(J46+'Program Qtrly'!L$23*OFFSET(LDF!$A$37,MATCH($B$38,LDF!$A$38:$A$63,0),MATCH($A47,LDF!$B$37:$Z$37,0)),0)</f>
        <v>0</v>
      </c>
      <c r="K47" s="116">
        <f ca="1">IFERROR(K46+'Program Qtrly'!M$23*OFFSET(LDF!$A$37,MATCH($B$38,LDF!$A$38:$A$63,0),MATCH($A47,LDF!$B$37:$Z$37,0)),0)</f>
        <v>0</v>
      </c>
      <c r="L47" s="116">
        <f ca="1">IFERROR(L46+'Program Qtrly'!N$23*OFFSET(LDF!$A$37,MATCH($B$38,LDF!$A$38:$A$63,0),MATCH($A47,LDF!$B$37:$Z$37,0)),0)</f>
        <v>0</v>
      </c>
      <c r="M47" s="116">
        <f ca="1">IFERROR(M46+'Program Qtrly'!O$23*OFFSET(LDF!$A$37,MATCH($B$38,LDF!$A$38:$A$63,0),MATCH($A47,LDF!$B$37:$Z$37,0)),0)</f>
        <v>0</v>
      </c>
      <c r="N47" s="116">
        <f ca="1">IFERROR(N46+'Program Qtrly'!P$23*OFFSET(LDF!$A$37,MATCH($B$38,LDF!$A$38:$A$63,0),MATCH($A47,LDF!$B$37:$Z$37,0)),0)</f>
        <v>0</v>
      </c>
      <c r="O47" s="116">
        <f ca="1">IFERROR(O46+'Program Qtrly'!Q$23*OFFSET(LDF!$A$37,MATCH($B$38,LDF!$A$38:$A$63,0),MATCH($A47,LDF!$B$37:$Z$37,0)),0)</f>
        <v>0</v>
      </c>
      <c r="P47" s="116">
        <f ca="1">IFERROR(P46+'Program Qtrly'!R$23*OFFSET(LDF!$A$37,MATCH($B$38,LDF!$A$38:$A$63,0),MATCH($A47,LDF!$B$37:$Z$37,0)),0)</f>
        <v>0</v>
      </c>
      <c r="Q47" s="116">
        <f ca="1">IFERROR(Q46+'Program Qtrly'!S$23*OFFSET(LDF!$A$37,MATCH($B$38,LDF!$A$38:$A$63,0),MATCH($A47,LDF!$B$37:$Z$37,0)),0)</f>
        <v>0</v>
      </c>
      <c r="R47" s="116">
        <f ca="1">IFERROR(R46+'Program Qtrly'!T$23*OFFSET(LDF!$A$37,MATCH($B$38,LDF!$A$38:$A$63,0),MATCH($A47,LDF!$B$37:$Z$37,0)),0)</f>
        <v>0</v>
      </c>
      <c r="S47" s="116">
        <f ca="1">IFERROR(S46+'Program Qtrly'!U$23*OFFSET(LDF!$A$37,MATCH($B$38,LDF!$A$38:$A$63,0),MATCH($A47,LDF!$B$37:$Z$37,0)),0)</f>
        <v>0</v>
      </c>
      <c r="T47" s="116">
        <f ca="1">IFERROR(T46+'Program Qtrly'!V$23*OFFSET(LDF!$A$37,MATCH($B$38,LDF!$A$38:$A$63,0),MATCH($A47,LDF!$B$37:$Z$37,0)),0)</f>
        <v>0</v>
      </c>
      <c r="U47" s="116">
        <f ca="1">IFERROR(U46+'Program Qtrly'!W$23*OFFSET(LDF!$A$37,MATCH($B$38,LDF!$A$38:$A$63,0),MATCH($A47,LDF!$B$37:$Z$37,0)),0)</f>
        <v>0</v>
      </c>
      <c r="W47" s="63">
        <f t="shared" si="80"/>
        <v>24</v>
      </c>
      <c r="X47" s="116">
        <f t="shared" ca="1" si="59"/>
        <v>0</v>
      </c>
      <c r="Y47" s="116">
        <f t="shared" ca="1" si="60"/>
        <v>0</v>
      </c>
      <c r="Z47" s="116">
        <f t="shared" ca="1" si="61"/>
        <v>0</v>
      </c>
      <c r="AA47" s="116">
        <f t="shared" ca="1" si="62"/>
        <v>0</v>
      </c>
      <c r="AB47" s="116">
        <f t="shared" ca="1" si="63"/>
        <v>0</v>
      </c>
      <c r="AC47" s="116">
        <f t="shared" ca="1" si="64"/>
        <v>0</v>
      </c>
      <c r="AD47" s="116">
        <f t="shared" ca="1" si="65"/>
        <v>0</v>
      </c>
      <c r="AE47" s="116">
        <f t="shared" ca="1" si="66"/>
        <v>0</v>
      </c>
      <c r="AF47" s="116">
        <f t="shared" ca="1" si="67"/>
        <v>0</v>
      </c>
      <c r="AG47" s="116">
        <f t="shared" ca="1" si="68"/>
        <v>0</v>
      </c>
      <c r="AH47" s="116">
        <f t="shared" ca="1" si="69"/>
        <v>0</v>
      </c>
      <c r="AI47" s="116">
        <f t="shared" ca="1" si="70"/>
        <v>0</v>
      </c>
      <c r="AJ47" s="116">
        <f t="shared" ca="1" si="71"/>
        <v>0</v>
      </c>
      <c r="AK47" s="116">
        <f t="shared" ca="1" si="72"/>
        <v>0</v>
      </c>
      <c r="AL47" s="116">
        <f t="shared" ca="1" si="73"/>
        <v>0</v>
      </c>
      <c r="AM47" s="116">
        <f t="shared" ca="1" si="74"/>
        <v>0</v>
      </c>
      <c r="AN47" s="116">
        <f t="shared" ca="1" si="75"/>
        <v>0</v>
      </c>
      <c r="AO47" s="116">
        <f t="shared" ca="1" si="76"/>
        <v>0</v>
      </c>
      <c r="AP47" s="116">
        <f t="shared" ca="1" si="77"/>
        <v>0</v>
      </c>
      <c r="AQ47" s="116">
        <f t="shared" ca="1" si="78"/>
        <v>0</v>
      </c>
      <c r="AS47" s="63">
        <f t="shared" si="81"/>
        <v>24</v>
      </c>
      <c r="AT47" s="116">
        <f ca="1">IFERROR(X47*'Program Qtrly'!D$9/(1-'Program Qtrly'!D$9),0)</f>
        <v>0</v>
      </c>
      <c r="AU47" s="116">
        <f ca="1">IFERROR(Y47*'Program Qtrly'!E$9/(1-'Program Qtrly'!E$9),0)</f>
        <v>0</v>
      </c>
      <c r="AV47" s="116">
        <f ca="1">IFERROR(Z47*'Program Qtrly'!F$9/(1-'Program Qtrly'!F$9),0)</f>
        <v>0</v>
      </c>
      <c r="AW47" s="116">
        <f ca="1">IFERROR(AA47*'Program Qtrly'!G$9/(1-'Program Qtrly'!G$9),0)</f>
        <v>0</v>
      </c>
      <c r="AX47" s="116">
        <f ca="1">IFERROR(AB47*'Program Qtrly'!H$9/(1-'Program Qtrly'!H$9),0)</f>
        <v>0</v>
      </c>
      <c r="AY47" s="116">
        <f ca="1">IFERROR(AC47*'Program Qtrly'!I$9/(1-'Program Qtrly'!I$9),0)</f>
        <v>0</v>
      </c>
      <c r="AZ47" s="116">
        <f ca="1">IFERROR(AD47*'Program Qtrly'!J$9/(1-'Program Qtrly'!J$9),0)</f>
        <v>0</v>
      </c>
      <c r="BA47" s="116">
        <f ca="1">IFERROR(AE47*'Program Qtrly'!K$9/(1-'Program Qtrly'!K$9),0)</f>
        <v>0</v>
      </c>
      <c r="BB47" s="116">
        <f ca="1">IFERROR(AF47*'Program Qtrly'!L$9/(1-'Program Qtrly'!L$9),0)</f>
        <v>0</v>
      </c>
      <c r="BC47" s="116">
        <f ca="1">IFERROR(AG47*'Program Qtrly'!M$9/(1-'Program Qtrly'!M$9),0)</f>
        <v>0</v>
      </c>
      <c r="BD47" s="116">
        <f ca="1">IFERROR(AH47*'Program Qtrly'!N$9/(1-'Program Qtrly'!N$9),0)</f>
        <v>0</v>
      </c>
      <c r="BE47" s="116">
        <f ca="1">IFERROR(AI47*'Program Qtrly'!O$9/(1-'Program Qtrly'!O$9),0)</f>
        <v>0</v>
      </c>
      <c r="BF47" s="116">
        <f ca="1">IFERROR(AJ47*'Program Qtrly'!P$9/(1-'Program Qtrly'!P$9),0)</f>
        <v>0</v>
      </c>
      <c r="BG47" s="116">
        <f ca="1">IFERROR(AK47*'Program Qtrly'!Q$9/(1-'Program Qtrly'!Q$9),0)</f>
        <v>0</v>
      </c>
      <c r="BH47" s="116">
        <f ca="1">IFERROR(AL47*'Program Qtrly'!R$9/(1-'Program Qtrly'!R$9),0)</f>
        <v>0</v>
      </c>
      <c r="BI47" s="116">
        <f ca="1">IFERROR(AM47*'Program Qtrly'!S$9/(1-'Program Qtrly'!S$9),0)</f>
        <v>0</v>
      </c>
      <c r="BJ47" s="116">
        <f ca="1">IFERROR(AN47*'Program Qtrly'!T$9/(1-'Program Qtrly'!T$9),0)</f>
        <v>0</v>
      </c>
      <c r="BK47" s="116">
        <f ca="1">IFERROR(AO47*'Program Qtrly'!U$9/(1-'Program Qtrly'!U$9),0)</f>
        <v>0</v>
      </c>
      <c r="BL47" s="116">
        <f ca="1">IFERROR(AP47*'Program Qtrly'!V$9/(1-'Program Qtrly'!V$9),0)</f>
        <v>0</v>
      </c>
      <c r="BM47" s="116">
        <f ca="1">IFERROR(AQ47*'Program Qtrly'!W$9/(1-'Program Qtrly'!W$9),0)</f>
        <v>0</v>
      </c>
      <c r="BO47" s="53" t="str">
        <f t="shared" si="82"/>
        <v>P001</v>
      </c>
      <c r="BP47" s="53">
        <f t="shared" si="83"/>
        <v>0</v>
      </c>
    </row>
    <row r="48" spans="1:68" x14ac:dyDescent="0.45">
      <c r="A48" s="63">
        <f t="shared" si="79"/>
        <v>27</v>
      </c>
      <c r="B48" s="116">
        <f ca="1">IFERROR(B47+'Program Qtrly'!D$23*OFFSET(LDF!$A$37,MATCH($B$38,LDF!$A$38:$A$63,0),MATCH($A48,LDF!$B$37:$Z$37,0)),0)</f>
        <v>0</v>
      </c>
      <c r="C48" s="116">
        <f ca="1">IFERROR(C47+'Program Qtrly'!E$23*OFFSET(LDF!$A$37,MATCH($B$38,LDF!$A$38:$A$63,0),MATCH($A48,LDF!$B$37:$Z$37,0)),0)</f>
        <v>0</v>
      </c>
      <c r="D48" s="116">
        <f ca="1">IFERROR(D47+'Program Qtrly'!F$23*OFFSET(LDF!$A$37,MATCH($B$38,LDF!$A$38:$A$63,0),MATCH($A48,LDF!$B$37:$Z$37,0)),0)</f>
        <v>0</v>
      </c>
      <c r="E48" s="116">
        <f ca="1">IFERROR(E47+'Program Qtrly'!G$23*OFFSET(LDF!$A$37,MATCH($B$38,LDF!$A$38:$A$63,0),MATCH($A48,LDF!$B$37:$Z$37,0)),0)</f>
        <v>0</v>
      </c>
      <c r="F48" s="116">
        <f ca="1">IFERROR(F47+'Program Qtrly'!H$23*OFFSET(LDF!$A$37,MATCH($B$38,LDF!$A$38:$A$63,0),MATCH($A48,LDF!$B$37:$Z$37,0)),0)</f>
        <v>0</v>
      </c>
      <c r="G48" s="116">
        <f ca="1">IFERROR(G47+'Program Qtrly'!I$23*OFFSET(LDF!$A$37,MATCH($B$38,LDF!$A$38:$A$63,0),MATCH($A48,LDF!$B$37:$Z$37,0)),0)</f>
        <v>0</v>
      </c>
      <c r="H48" s="116">
        <f ca="1">IFERROR(H47+'Program Qtrly'!J$23*OFFSET(LDF!$A$37,MATCH($B$38,LDF!$A$38:$A$63,0),MATCH($A48,LDF!$B$37:$Z$37,0)),0)</f>
        <v>0</v>
      </c>
      <c r="I48" s="116">
        <f ca="1">IFERROR(I47+'Program Qtrly'!K$23*OFFSET(LDF!$A$37,MATCH($B$38,LDF!$A$38:$A$63,0),MATCH($A48,LDF!$B$37:$Z$37,0)),0)</f>
        <v>0</v>
      </c>
      <c r="J48" s="116">
        <f ca="1">IFERROR(J47+'Program Qtrly'!L$23*OFFSET(LDF!$A$37,MATCH($B$38,LDF!$A$38:$A$63,0),MATCH($A48,LDF!$B$37:$Z$37,0)),0)</f>
        <v>0</v>
      </c>
      <c r="K48" s="116">
        <f ca="1">IFERROR(K47+'Program Qtrly'!M$23*OFFSET(LDF!$A$37,MATCH($B$38,LDF!$A$38:$A$63,0),MATCH($A48,LDF!$B$37:$Z$37,0)),0)</f>
        <v>0</v>
      </c>
      <c r="L48" s="116">
        <f ca="1">IFERROR(L47+'Program Qtrly'!N$23*OFFSET(LDF!$A$37,MATCH($B$38,LDF!$A$38:$A$63,0),MATCH($A48,LDF!$B$37:$Z$37,0)),0)</f>
        <v>0</v>
      </c>
      <c r="M48" s="116">
        <f ca="1">IFERROR(M47+'Program Qtrly'!O$23*OFFSET(LDF!$A$37,MATCH($B$38,LDF!$A$38:$A$63,0),MATCH($A48,LDF!$B$37:$Z$37,0)),0)</f>
        <v>0</v>
      </c>
      <c r="N48" s="116">
        <f ca="1">IFERROR(N47+'Program Qtrly'!P$23*OFFSET(LDF!$A$37,MATCH($B$38,LDF!$A$38:$A$63,0),MATCH($A48,LDF!$B$37:$Z$37,0)),0)</f>
        <v>0</v>
      </c>
      <c r="O48" s="116">
        <f ca="1">IFERROR(O47+'Program Qtrly'!Q$23*OFFSET(LDF!$A$37,MATCH($B$38,LDF!$A$38:$A$63,0),MATCH($A48,LDF!$B$37:$Z$37,0)),0)</f>
        <v>0</v>
      </c>
      <c r="P48" s="116">
        <f ca="1">IFERROR(P47+'Program Qtrly'!R$23*OFFSET(LDF!$A$37,MATCH($B$38,LDF!$A$38:$A$63,0),MATCH($A48,LDF!$B$37:$Z$37,0)),0)</f>
        <v>0</v>
      </c>
      <c r="Q48" s="116">
        <f ca="1">IFERROR(Q47+'Program Qtrly'!S$23*OFFSET(LDF!$A$37,MATCH($B$38,LDF!$A$38:$A$63,0),MATCH($A48,LDF!$B$37:$Z$37,0)),0)</f>
        <v>0</v>
      </c>
      <c r="R48" s="116">
        <f ca="1">IFERROR(R47+'Program Qtrly'!T$23*OFFSET(LDF!$A$37,MATCH($B$38,LDF!$A$38:$A$63,0),MATCH($A48,LDF!$B$37:$Z$37,0)),0)</f>
        <v>0</v>
      </c>
      <c r="S48" s="116">
        <f ca="1">IFERROR(S47+'Program Qtrly'!U$23*OFFSET(LDF!$A$37,MATCH($B$38,LDF!$A$38:$A$63,0),MATCH($A48,LDF!$B$37:$Z$37,0)),0)</f>
        <v>0</v>
      </c>
      <c r="T48" s="116">
        <f ca="1">IFERROR(T47+'Program Qtrly'!V$23*OFFSET(LDF!$A$37,MATCH($B$38,LDF!$A$38:$A$63,0),MATCH($A48,LDF!$B$37:$Z$37,0)),0)</f>
        <v>0</v>
      </c>
      <c r="U48" s="116">
        <f ca="1">IFERROR(U47+'Program Qtrly'!W$23*OFFSET(LDF!$A$37,MATCH($B$38,LDF!$A$38:$A$63,0),MATCH($A48,LDF!$B$37:$Z$37,0)),0)</f>
        <v>0</v>
      </c>
      <c r="W48" s="63">
        <f t="shared" si="80"/>
        <v>27</v>
      </c>
      <c r="X48" s="116">
        <f t="shared" ca="1" si="59"/>
        <v>0</v>
      </c>
      <c r="Y48" s="116">
        <f t="shared" ca="1" si="60"/>
        <v>0</v>
      </c>
      <c r="Z48" s="116">
        <f t="shared" ca="1" si="61"/>
        <v>0</v>
      </c>
      <c r="AA48" s="116">
        <f t="shared" ca="1" si="62"/>
        <v>0</v>
      </c>
      <c r="AB48" s="116">
        <f t="shared" ca="1" si="63"/>
        <v>0</v>
      </c>
      <c r="AC48" s="116">
        <f t="shared" ca="1" si="64"/>
        <v>0</v>
      </c>
      <c r="AD48" s="116">
        <f t="shared" ca="1" si="65"/>
        <v>0</v>
      </c>
      <c r="AE48" s="116">
        <f t="shared" ca="1" si="66"/>
        <v>0</v>
      </c>
      <c r="AF48" s="116">
        <f t="shared" ca="1" si="67"/>
        <v>0</v>
      </c>
      <c r="AG48" s="116">
        <f t="shared" ca="1" si="68"/>
        <v>0</v>
      </c>
      <c r="AH48" s="116">
        <f t="shared" ca="1" si="69"/>
        <v>0</v>
      </c>
      <c r="AI48" s="116">
        <f t="shared" ca="1" si="70"/>
        <v>0</v>
      </c>
      <c r="AJ48" s="116">
        <f t="shared" ca="1" si="71"/>
        <v>0</v>
      </c>
      <c r="AK48" s="116">
        <f t="shared" ca="1" si="72"/>
        <v>0</v>
      </c>
      <c r="AL48" s="116">
        <f t="shared" ca="1" si="73"/>
        <v>0</v>
      </c>
      <c r="AM48" s="116">
        <f t="shared" ca="1" si="74"/>
        <v>0</v>
      </c>
      <c r="AN48" s="116">
        <f t="shared" ca="1" si="75"/>
        <v>0</v>
      </c>
      <c r="AO48" s="116">
        <f t="shared" ca="1" si="76"/>
        <v>0</v>
      </c>
      <c r="AP48" s="116">
        <f t="shared" ca="1" si="77"/>
        <v>0</v>
      </c>
      <c r="AQ48" s="116">
        <f t="shared" ca="1" si="78"/>
        <v>0</v>
      </c>
      <c r="AS48" s="63">
        <f t="shared" si="81"/>
        <v>27</v>
      </c>
      <c r="AT48" s="116">
        <f ca="1">IFERROR(X48*'Program Qtrly'!D$9/(1-'Program Qtrly'!D$9),0)</f>
        <v>0</v>
      </c>
      <c r="AU48" s="116">
        <f ca="1">IFERROR(Y48*'Program Qtrly'!E$9/(1-'Program Qtrly'!E$9),0)</f>
        <v>0</v>
      </c>
      <c r="AV48" s="116">
        <f ca="1">IFERROR(Z48*'Program Qtrly'!F$9/(1-'Program Qtrly'!F$9),0)</f>
        <v>0</v>
      </c>
      <c r="AW48" s="116">
        <f ca="1">IFERROR(AA48*'Program Qtrly'!G$9/(1-'Program Qtrly'!G$9),0)</f>
        <v>0</v>
      </c>
      <c r="AX48" s="116">
        <f ca="1">IFERROR(AB48*'Program Qtrly'!H$9/(1-'Program Qtrly'!H$9),0)</f>
        <v>0</v>
      </c>
      <c r="AY48" s="116">
        <f ca="1">IFERROR(AC48*'Program Qtrly'!I$9/(1-'Program Qtrly'!I$9),0)</f>
        <v>0</v>
      </c>
      <c r="AZ48" s="116">
        <f ca="1">IFERROR(AD48*'Program Qtrly'!J$9/(1-'Program Qtrly'!J$9),0)</f>
        <v>0</v>
      </c>
      <c r="BA48" s="116">
        <f ca="1">IFERROR(AE48*'Program Qtrly'!K$9/(1-'Program Qtrly'!K$9),0)</f>
        <v>0</v>
      </c>
      <c r="BB48" s="116">
        <f ca="1">IFERROR(AF48*'Program Qtrly'!L$9/(1-'Program Qtrly'!L$9),0)</f>
        <v>0</v>
      </c>
      <c r="BC48" s="116">
        <f ca="1">IFERROR(AG48*'Program Qtrly'!M$9/(1-'Program Qtrly'!M$9),0)</f>
        <v>0</v>
      </c>
      <c r="BD48" s="116">
        <f ca="1">IFERROR(AH48*'Program Qtrly'!N$9/(1-'Program Qtrly'!N$9),0)</f>
        <v>0</v>
      </c>
      <c r="BE48" s="116">
        <f ca="1">IFERROR(AI48*'Program Qtrly'!O$9/(1-'Program Qtrly'!O$9),0)</f>
        <v>0</v>
      </c>
      <c r="BF48" s="116">
        <f ca="1">IFERROR(AJ48*'Program Qtrly'!P$9/(1-'Program Qtrly'!P$9),0)</f>
        <v>0</v>
      </c>
      <c r="BG48" s="116">
        <f ca="1">IFERROR(AK48*'Program Qtrly'!Q$9/(1-'Program Qtrly'!Q$9),0)</f>
        <v>0</v>
      </c>
      <c r="BH48" s="116">
        <f ca="1">IFERROR(AL48*'Program Qtrly'!R$9/(1-'Program Qtrly'!R$9),0)</f>
        <v>0</v>
      </c>
      <c r="BI48" s="116">
        <f ca="1">IFERROR(AM48*'Program Qtrly'!S$9/(1-'Program Qtrly'!S$9),0)</f>
        <v>0</v>
      </c>
      <c r="BJ48" s="116">
        <f ca="1">IFERROR(AN48*'Program Qtrly'!T$9/(1-'Program Qtrly'!T$9),0)</f>
        <v>0</v>
      </c>
      <c r="BK48" s="116">
        <f ca="1">IFERROR(AO48*'Program Qtrly'!U$9/(1-'Program Qtrly'!U$9),0)</f>
        <v>0</v>
      </c>
      <c r="BL48" s="116">
        <f ca="1">IFERROR(AP48*'Program Qtrly'!V$9/(1-'Program Qtrly'!V$9),0)</f>
        <v>0</v>
      </c>
      <c r="BM48" s="116">
        <f ca="1">IFERROR(AQ48*'Program Qtrly'!W$9/(1-'Program Qtrly'!W$9),0)</f>
        <v>0</v>
      </c>
      <c r="BO48" s="53" t="str">
        <f t="shared" si="82"/>
        <v>P001</v>
      </c>
      <c r="BP48" s="53">
        <f t="shared" si="83"/>
        <v>0</v>
      </c>
    </row>
    <row r="49" spans="1:68" x14ac:dyDescent="0.45">
      <c r="A49" s="63">
        <f t="shared" si="79"/>
        <v>30</v>
      </c>
      <c r="B49" s="116">
        <f ca="1">IFERROR(B48+'Program Qtrly'!D$23*OFFSET(LDF!$A$37,MATCH($B$38,LDF!$A$38:$A$63,0),MATCH($A49,LDF!$B$37:$Z$37,0)),0)</f>
        <v>0</v>
      </c>
      <c r="C49" s="116">
        <f ca="1">IFERROR(C48+'Program Qtrly'!E$23*OFFSET(LDF!$A$37,MATCH($B$38,LDF!$A$38:$A$63,0),MATCH($A49,LDF!$B$37:$Z$37,0)),0)</f>
        <v>0</v>
      </c>
      <c r="D49" s="116">
        <f ca="1">IFERROR(D48+'Program Qtrly'!F$23*OFFSET(LDF!$A$37,MATCH($B$38,LDF!$A$38:$A$63,0),MATCH($A49,LDF!$B$37:$Z$37,0)),0)</f>
        <v>0</v>
      </c>
      <c r="E49" s="116">
        <f ca="1">IFERROR(E48+'Program Qtrly'!G$23*OFFSET(LDF!$A$37,MATCH($B$38,LDF!$A$38:$A$63,0),MATCH($A49,LDF!$B$37:$Z$37,0)),0)</f>
        <v>0</v>
      </c>
      <c r="F49" s="116">
        <f ca="1">IFERROR(F48+'Program Qtrly'!H$23*OFFSET(LDF!$A$37,MATCH($B$38,LDF!$A$38:$A$63,0),MATCH($A49,LDF!$B$37:$Z$37,0)),0)</f>
        <v>0</v>
      </c>
      <c r="G49" s="116">
        <f ca="1">IFERROR(G48+'Program Qtrly'!I$23*OFFSET(LDF!$A$37,MATCH($B$38,LDF!$A$38:$A$63,0),MATCH($A49,LDF!$B$37:$Z$37,0)),0)</f>
        <v>0</v>
      </c>
      <c r="H49" s="116">
        <f ca="1">IFERROR(H48+'Program Qtrly'!J$23*OFFSET(LDF!$A$37,MATCH($B$38,LDF!$A$38:$A$63,0),MATCH($A49,LDF!$B$37:$Z$37,0)),0)</f>
        <v>0</v>
      </c>
      <c r="I49" s="116">
        <f ca="1">IFERROR(I48+'Program Qtrly'!K$23*OFFSET(LDF!$A$37,MATCH($B$38,LDF!$A$38:$A$63,0),MATCH($A49,LDF!$B$37:$Z$37,0)),0)</f>
        <v>0</v>
      </c>
      <c r="J49" s="116">
        <f ca="1">IFERROR(J48+'Program Qtrly'!L$23*OFFSET(LDF!$A$37,MATCH($B$38,LDF!$A$38:$A$63,0),MATCH($A49,LDF!$B$37:$Z$37,0)),0)</f>
        <v>0</v>
      </c>
      <c r="K49" s="116">
        <f ca="1">IFERROR(K48+'Program Qtrly'!M$23*OFFSET(LDF!$A$37,MATCH($B$38,LDF!$A$38:$A$63,0),MATCH($A49,LDF!$B$37:$Z$37,0)),0)</f>
        <v>0</v>
      </c>
      <c r="L49" s="116">
        <f ca="1">IFERROR(L48+'Program Qtrly'!N$23*OFFSET(LDF!$A$37,MATCH($B$38,LDF!$A$38:$A$63,0),MATCH($A49,LDF!$B$37:$Z$37,0)),0)</f>
        <v>0</v>
      </c>
      <c r="M49" s="116">
        <f ca="1">IFERROR(M48+'Program Qtrly'!O$23*OFFSET(LDF!$A$37,MATCH($B$38,LDF!$A$38:$A$63,0),MATCH($A49,LDF!$B$37:$Z$37,0)),0)</f>
        <v>0</v>
      </c>
      <c r="N49" s="116">
        <f ca="1">IFERROR(N48+'Program Qtrly'!P$23*OFFSET(LDF!$A$37,MATCH($B$38,LDF!$A$38:$A$63,0),MATCH($A49,LDF!$B$37:$Z$37,0)),0)</f>
        <v>0</v>
      </c>
      <c r="O49" s="116">
        <f ca="1">IFERROR(O48+'Program Qtrly'!Q$23*OFFSET(LDF!$A$37,MATCH($B$38,LDF!$A$38:$A$63,0),MATCH($A49,LDF!$B$37:$Z$37,0)),0)</f>
        <v>0</v>
      </c>
      <c r="P49" s="116">
        <f ca="1">IFERROR(P48+'Program Qtrly'!R$23*OFFSET(LDF!$A$37,MATCH($B$38,LDF!$A$38:$A$63,0),MATCH($A49,LDF!$B$37:$Z$37,0)),0)</f>
        <v>0</v>
      </c>
      <c r="Q49" s="116">
        <f ca="1">IFERROR(Q48+'Program Qtrly'!S$23*OFFSET(LDF!$A$37,MATCH($B$38,LDF!$A$38:$A$63,0),MATCH($A49,LDF!$B$37:$Z$37,0)),0)</f>
        <v>0</v>
      </c>
      <c r="R49" s="116">
        <f ca="1">IFERROR(R48+'Program Qtrly'!T$23*OFFSET(LDF!$A$37,MATCH($B$38,LDF!$A$38:$A$63,0),MATCH($A49,LDF!$B$37:$Z$37,0)),0)</f>
        <v>0</v>
      </c>
      <c r="S49" s="116">
        <f ca="1">IFERROR(S48+'Program Qtrly'!U$23*OFFSET(LDF!$A$37,MATCH($B$38,LDF!$A$38:$A$63,0),MATCH($A49,LDF!$B$37:$Z$37,0)),0)</f>
        <v>0</v>
      </c>
      <c r="T49" s="116">
        <f ca="1">IFERROR(T48+'Program Qtrly'!V$23*OFFSET(LDF!$A$37,MATCH($B$38,LDF!$A$38:$A$63,0),MATCH($A49,LDF!$B$37:$Z$37,0)),0)</f>
        <v>0</v>
      </c>
      <c r="U49" s="116">
        <f ca="1">IFERROR(U48+'Program Qtrly'!W$23*OFFSET(LDF!$A$37,MATCH($B$38,LDF!$A$38:$A$63,0),MATCH($A49,LDF!$B$37:$Z$37,0)),0)</f>
        <v>0</v>
      </c>
      <c r="W49" s="63">
        <f t="shared" si="80"/>
        <v>30</v>
      </c>
      <c r="X49" s="116">
        <f t="shared" ca="1" si="59"/>
        <v>0</v>
      </c>
      <c r="Y49" s="116">
        <f t="shared" ca="1" si="60"/>
        <v>0</v>
      </c>
      <c r="Z49" s="116">
        <f t="shared" ca="1" si="61"/>
        <v>0</v>
      </c>
      <c r="AA49" s="116">
        <f t="shared" ca="1" si="62"/>
        <v>0</v>
      </c>
      <c r="AB49" s="116">
        <f t="shared" ca="1" si="63"/>
        <v>0</v>
      </c>
      <c r="AC49" s="116">
        <f t="shared" ca="1" si="64"/>
        <v>0</v>
      </c>
      <c r="AD49" s="116">
        <f t="shared" ca="1" si="65"/>
        <v>0</v>
      </c>
      <c r="AE49" s="116">
        <f t="shared" ca="1" si="66"/>
        <v>0</v>
      </c>
      <c r="AF49" s="116">
        <f t="shared" ca="1" si="67"/>
        <v>0</v>
      </c>
      <c r="AG49" s="116">
        <f t="shared" ca="1" si="68"/>
        <v>0</v>
      </c>
      <c r="AH49" s="116">
        <f t="shared" ca="1" si="69"/>
        <v>0</v>
      </c>
      <c r="AI49" s="116">
        <f t="shared" ca="1" si="70"/>
        <v>0</v>
      </c>
      <c r="AJ49" s="116">
        <f t="shared" ca="1" si="71"/>
        <v>0</v>
      </c>
      <c r="AK49" s="116">
        <f t="shared" ca="1" si="72"/>
        <v>0</v>
      </c>
      <c r="AL49" s="116">
        <f t="shared" ca="1" si="73"/>
        <v>0</v>
      </c>
      <c r="AM49" s="116">
        <f t="shared" ca="1" si="74"/>
        <v>0</v>
      </c>
      <c r="AN49" s="116">
        <f t="shared" ca="1" si="75"/>
        <v>0</v>
      </c>
      <c r="AO49" s="116">
        <f t="shared" ca="1" si="76"/>
        <v>0</v>
      </c>
      <c r="AP49" s="116">
        <f t="shared" ca="1" si="77"/>
        <v>0</v>
      </c>
      <c r="AQ49" s="116">
        <f t="shared" ca="1" si="78"/>
        <v>0</v>
      </c>
      <c r="AS49" s="63">
        <f t="shared" si="81"/>
        <v>30</v>
      </c>
      <c r="AT49" s="116">
        <f ca="1">IFERROR(X49*'Program Qtrly'!D$9/(1-'Program Qtrly'!D$9),0)</f>
        <v>0</v>
      </c>
      <c r="AU49" s="116">
        <f ca="1">IFERROR(Y49*'Program Qtrly'!E$9/(1-'Program Qtrly'!E$9),0)</f>
        <v>0</v>
      </c>
      <c r="AV49" s="116">
        <f ca="1">IFERROR(Z49*'Program Qtrly'!F$9/(1-'Program Qtrly'!F$9),0)</f>
        <v>0</v>
      </c>
      <c r="AW49" s="116">
        <f ca="1">IFERROR(AA49*'Program Qtrly'!G$9/(1-'Program Qtrly'!G$9),0)</f>
        <v>0</v>
      </c>
      <c r="AX49" s="116">
        <f ca="1">IFERROR(AB49*'Program Qtrly'!H$9/(1-'Program Qtrly'!H$9),0)</f>
        <v>0</v>
      </c>
      <c r="AY49" s="116">
        <f ca="1">IFERROR(AC49*'Program Qtrly'!I$9/(1-'Program Qtrly'!I$9),0)</f>
        <v>0</v>
      </c>
      <c r="AZ49" s="116">
        <f ca="1">IFERROR(AD49*'Program Qtrly'!J$9/(1-'Program Qtrly'!J$9),0)</f>
        <v>0</v>
      </c>
      <c r="BA49" s="116">
        <f ca="1">IFERROR(AE49*'Program Qtrly'!K$9/(1-'Program Qtrly'!K$9),0)</f>
        <v>0</v>
      </c>
      <c r="BB49" s="116">
        <f ca="1">IFERROR(AF49*'Program Qtrly'!L$9/(1-'Program Qtrly'!L$9),0)</f>
        <v>0</v>
      </c>
      <c r="BC49" s="116">
        <f ca="1">IFERROR(AG49*'Program Qtrly'!M$9/(1-'Program Qtrly'!M$9),0)</f>
        <v>0</v>
      </c>
      <c r="BD49" s="116">
        <f ca="1">IFERROR(AH49*'Program Qtrly'!N$9/(1-'Program Qtrly'!N$9),0)</f>
        <v>0</v>
      </c>
      <c r="BE49" s="116">
        <f ca="1">IFERROR(AI49*'Program Qtrly'!O$9/(1-'Program Qtrly'!O$9),0)</f>
        <v>0</v>
      </c>
      <c r="BF49" s="116">
        <f ca="1">IFERROR(AJ49*'Program Qtrly'!P$9/(1-'Program Qtrly'!P$9),0)</f>
        <v>0</v>
      </c>
      <c r="BG49" s="116">
        <f ca="1">IFERROR(AK49*'Program Qtrly'!Q$9/(1-'Program Qtrly'!Q$9),0)</f>
        <v>0</v>
      </c>
      <c r="BH49" s="116">
        <f ca="1">IFERROR(AL49*'Program Qtrly'!R$9/(1-'Program Qtrly'!R$9),0)</f>
        <v>0</v>
      </c>
      <c r="BI49" s="116">
        <f ca="1">IFERROR(AM49*'Program Qtrly'!S$9/(1-'Program Qtrly'!S$9),0)</f>
        <v>0</v>
      </c>
      <c r="BJ49" s="116">
        <f ca="1">IFERROR(AN49*'Program Qtrly'!T$9/(1-'Program Qtrly'!T$9),0)</f>
        <v>0</v>
      </c>
      <c r="BK49" s="116">
        <f ca="1">IFERROR(AO49*'Program Qtrly'!U$9/(1-'Program Qtrly'!U$9),0)</f>
        <v>0</v>
      </c>
      <c r="BL49" s="116">
        <f ca="1">IFERROR(AP49*'Program Qtrly'!V$9/(1-'Program Qtrly'!V$9),0)</f>
        <v>0</v>
      </c>
      <c r="BM49" s="116">
        <f ca="1">IFERROR(AQ49*'Program Qtrly'!W$9/(1-'Program Qtrly'!W$9),0)</f>
        <v>0</v>
      </c>
      <c r="BO49" s="53" t="str">
        <f t="shared" si="82"/>
        <v>P001</v>
      </c>
      <c r="BP49" s="53">
        <f t="shared" si="83"/>
        <v>0</v>
      </c>
    </row>
    <row r="50" spans="1:68" x14ac:dyDescent="0.45">
      <c r="A50" s="63">
        <f t="shared" si="79"/>
        <v>33</v>
      </c>
      <c r="B50" s="116">
        <f ca="1">IFERROR(B49+'Program Qtrly'!D$23*OFFSET(LDF!$A$37,MATCH($B$38,LDF!$A$38:$A$63,0),MATCH($A50,LDF!$B$37:$Z$37,0)),0)</f>
        <v>0</v>
      </c>
      <c r="C50" s="116">
        <f ca="1">IFERROR(C49+'Program Qtrly'!E$23*OFFSET(LDF!$A$37,MATCH($B$38,LDF!$A$38:$A$63,0),MATCH($A50,LDF!$B$37:$Z$37,0)),0)</f>
        <v>0</v>
      </c>
      <c r="D50" s="116">
        <f ca="1">IFERROR(D49+'Program Qtrly'!F$23*OFFSET(LDF!$A$37,MATCH($B$38,LDF!$A$38:$A$63,0),MATCH($A50,LDF!$B$37:$Z$37,0)),0)</f>
        <v>0</v>
      </c>
      <c r="E50" s="116">
        <f ca="1">IFERROR(E49+'Program Qtrly'!G$23*OFFSET(LDF!$A$37,MATCH($B$38,LDF!$A$38:$A$63,0),MATCH($A50,LDF!$B$37:$Z$37,0)),0)</f>
        <v>0</v>
      </c>
      <c r="F50" s="116">
        <f ca="1">IFERROR(F49+'Program Qtrly'!H$23*OFFSET(LDF!$A$37,MATCH($B$38,LDF!$A$38:$A$63,0),MATCH($A50,LDF!$B$37:$Z$37,0)),0)</f>
        <v>0</v>
      </c>
      <c r="G50" s="116">
        <f ca="1">IFERROR(G49+'Program Qtrly'!I$23*OFFSET(LDF!$A$37,MATCH($B$38,LDF!$A$38:$A$63,0),MATCH($A50,LDF!$B$37:$Z$37,0)),0)</f>
        <v>0</v>
      </c>
      <c r="H50" s="116">
        <f ca="1">IFERROR(H49+'Program Qtrly'!J$23*OFFSET(LDF!$A$37,MATCH($B$38,LDF!$A$38:$A$63,0),MATCH($A50,LDF!$B$37:$Z$37,0)),0)</f>
        <v>0</v>
      </c>
      <c r="I50" s="116">
        <f ca="1">IFERROR(I49+'Program Qtrly'!K$23*OFFSET(LDF!$A$37,MATCH($B$38,LDF!$A$38:$A$63,0),MATCH($A50,LDF!$B$37:$Z$37,0)),0)</f>
        <v>0</v>
      </c>
      <c r="J50" s="116">
        <f ca="1">IFERROR(J49+'Program Qtrly'!L$23*OFFSET(LDF!$A$37,MATCH($B$38,LDF!$A$38:$A$63,0),MATCH($A50,LDF!$B$37:$Z$37,0)),0)</f>
        <v>0</v>
      </c>
      <c r="K50" s="116">
        <f ca="1">IFERROR(K49+'Program Qtrly'!M$23*OFFSET(LDF!$A$37,MATCH($B$38,LDF!$A$38:$A$63,0),MATCH($A50,LDF!$B$37:$Z$37,0)),0)</f>
        <v>0</v>
      </c>
      <c r="L50" s="116">
        <f ca="1">IFERROR(L49+'Program Qtrly'!N$23*OFFSET(LDF!$A$37,MATCH($B$38,LDF!$A$38:$A$63,0),MATCH($A50,LDF!$B$37:$Z$37,0)),0)</f>
        <v>0</v>
      </c>
      <c r="M50" s="116">
        <f ca="1">IFERROR(M49+'Program Qtrly'!O$23*OFFSET(LDF!$A$37,MATCH($B$38,LDF!$A$38:$A$63,0),MATCH($A50,LDF!$B$37:$Z$37,0)),0)</f>
        <v>0</v>
      </c>
      <c r="N50" s="116">
        <f ca="1">IFERROR(N49+'Program Qtrly'!P$23*OFFSET(LDF!$A$37,MATCH($B$38,LDF!$A$38:$A$63,0),MATCH($A50,LDF!$B$37:$Z$37,0)),0)</f>
        <v>0</v>
      </c>
      <c r="O50" s="116">
        <f ca="1">IFERROR(O49+'Program Qtrly'!Q$23*OFFSET(LDF!$A$37,MATCH($B$38,LDF!$A$38:$A$63,0),MATCH($A50,LDF!$B$37:$Z$37,0)),0)</f>
        <v>0</v>
      </c>
      <c r="P50" s="116">
        <f ca="1">IFERROR(P49+'Program Qtrly'!R$23*OFFSET(LDF!$A$37,MATCH($B$38,LDF!$A$38:$A$63,0),MATCH($A50,LDF!$B$37:$Z$37,0)),0)</f>
        <v>0</v>
      </c>
      <c r="Q50" s="116">
        <f ca="1">IFERROR(Q49+'Program Qtrly'!S$23*OFFSET(LDF!$A$37,MATCH($B$38,LDF!$A$38:$A$63,0),MATCH($A50,LDF!$B$37:$Z$37,0)),0)</f>
        <v>0</v>
      </c>
      <c r="R50" s="116">
        <f ca="1">IFERROR(R49+'Program Qtrly'!T$23*OFFSET(LDF!$A$37,MATCH($B$38,LDF!$A$38:$A$63,0),MATCH($A50,LDF!$B$37:$Z$37,0)),0)</f>
        <v>0</v>
      </c>
      <c r="S50" s="116">
        <f ca="1">IFERROR(S49+'Program Qtrly'!U$23*OFFSET(LDF!$A$37,MATCH($B$38,LDF!$A$38:$A$63,0),MATCH($A50,LDF!$B$37:$Z$37,0)),0)</f>
        <v>0</v>
      </c>
      <c r="T50" s="116">
        <f ca="1">IFERROR(T49+'Program Qtrly'!V$23*OFFSET(LDF!$A$37,MATCH($B$38,LDF!$A$38:$A$63,0),MATCH($A50,LDF!$B$37:$Z$37,0)),0)</f>
        <v>0</v>
      </c>
      <c r="U50" s="116">
        <f ca="1">IFERROR(U49+'Program Qtrly'!W$23*OFFSET(LDF!$A$37,MATCH($B$38,LDF!$A$38:$A$63,0),MATCH($A50,LDF!$B$37:$Z$37,0)),0)</f>
        <v>0</v>
      </c>
      <c r="W50" s="63">
        <f t="shared" si="80"/>
        <v>33</v>
      </c>
      <c r="X50" s="116">
        <f t="shared" ca="1" si="59"/>
        <v>0</v>
      </c>
      <c r="Y50" s="116">
        <f t="shared" ca="1" si="60"/>
        <v>0</v>
      </c>
      <c r="Z50" s="116">
        <f t="shared" ca="1" si="61"/>
        <v>0</v>
      </c>
      <c r="AA50" s="116">
        <f t="shared" ca="1" si="62"/>
        <v>0</v>
      </c>
      <c r="AB50" s="116">
        <f t="shared" ca="1" si="63"/>
        <v>0</v>
      </c>
      <c r="AC50" s="116">
        <f t="shared" ca="1" si="64"/>
        <v>0</v>
      </c>
      <c r="AD50" s="116">
        <f t="shared" ca="1" si="65"/>
        <v>0</v>
      </c>
      <c r="AE50" s="116">
        <f t="shared" ca="1" si="66"/>
        <v>0</v>
      </c>
      <c r="AF50" s="116">
        <f t="shared" ca="1" si="67"/>
        <v>0</v>
      </c>
      <c r="AG50" s="116">
        <f t="shared" ca="1" si="68"/>
        <v>0</v>
      </c>
      <c r="AH50" s="116">
        <f t="shared" ca="1" si="69"/>
        <v>0</v>
      </c>
      <c r="AI50" s="116">
        <f t="shared" ca="1" si="70"/>
        <v>0</v>
      </c>
      <c r="AJ50" s="116">
        <f t="shared" ca="1" si="71"/>
        <v>0</v>
      </c>
      <c r="AK50" s="116">
        <f t="shared" ca="1" si="72"/>
        <v>0</v>
      </c>
      <c r="AL50" s="116">
        <f t="shared" ca="1" si="73"/>
        <v>0</v>
      </c>
      <c r="AM50" s="116">
        <f t="shared" ca="1" si="74"/>
        <v>0</v>
      </c>
      <c r="AN50" s="116">
        <f t="shared" ca="1" si="75"/>
        <v>0</v>
      </c>
      <c r="AO50" s="116">
        <f t="shared" ca="1" si="76"/>
        <v>0</v>
      </c>
      <c r="AP50" s="116">
        <f t="shared" ca="1" si="77"/>
        <v>0</v>
      </c>
      <c r="AQ50" s="116">
        <f t="shared" ca="1" si="78"/>
        <v>0</v>
      </c>
      <c r="AS50" s="63">
        <f t="shared" si="81"/>
        <v>33</v>
      </c>
      <c r="AT50" s="116">
        <f ca="1">IFERROR(X50*'Program Qtrly'!D$9/(1-'Program Qtrly'!D$9),0)</f>
        <v>0</v>
      </c>
      <c r="AU50" s="116">
        <f ca="1">IFERROR(Y50*'Program Qtrly'!E$9/(1-'Program Qtrly'!E$9),0)</f>
        <v>0</v>
      </c>
      <c r="AV50" s="116">
        <f ca="1">IFERROR(Z50*'Program Qtrly'!F$9/(1-'Program Qtrly'!F$9),0)</f>
        <v>0</v>
      </c>
      <c r="AW50" s="116">
        <f ca="1">IFERROR(AA50*'Program Qtrly'!G$9/(1-'Program Qtrly'!G$9),0)</f>
        <v>0</v>
      </c>
      <c r="AX50" s="116">
        <f ca="1">IFERROR(AB50*'Program Qtrly'!H$9/(1-'Program Qtrly'!H$9),0)</f>
        <v>0</v>
      </c>
      <c r="AY50" s="116">
        <f ca="1">IFERROR(AC50*'Program Qtrly'!I$9/(1-'Program Qtrly'!I$9),0)</f>
        <v>0</v>
      </c>
      <c r="AZ50" s="116">
        <f ca="1">IFERROR(AD50*'Program Qtrly'!J$9/(1-'Program Qtrly'!J$9),0)</f>
        <v>0</v>
      </c>
      <c r="BA50" s="116">
        <f ca="1">IFERROR(AE50*'Program Qtrly'!K$9/(1-'Program Qtrly'!K$9),0)</f>
        <v>0</v>
      </c>
      <c r="BB50" s="116">
        <f ca="1">IFERROR(AF50*'Program Qtrly'!L$9/(1-'Program Qtrly'!L$9),0)</f>
        <v>0</v>
      </c>
      <c r="BC50" s="116">
        <f ca="1">IFERROR(AG50*'Program Qtrly'!M$9/(1-'Program Qtrly'!M$9),0)</f>
        <v>0</v>
      </c>
      <c r="BD50" s="116">
        <f ca="1">IFERROR(AH50*'Program Qtrly'!N$9/(1-'Program Qtrly'!N$9),0)</f>
        <v>0</v>
      </c>
      <c r="BE50" s="116">
        <f ca="1">IFERROR(AI50*'Program Qtrly'!O$9/(1-'Program Qtrly'!O$9),0)</f>
        <v>0</v>
      </c>
      <c r="BF50" s="116">
        <f ca="1">IFERROR(AJ50*'Program Qtrly'!P$9/(1-'Program Qtrly'!P$9),0)</f>
        <v>0</v>
      </c>
      <c r="BG50" s="116">
        <f ca="1">IFERROR(AK50*'Program Qtrly'!Q$9/(1-'Program Qtrly'!Q$9),0)</f>
        <v>0</v>
      </c>
      <c r="BH50" s="116">
        <f ca="1">IFERROR(AL50*'Program Qtrly'!R$9/(1-'Program Qtrly'!R$9),0)</f>
        <v>0</v>
      </c>
      <c r="BI50" s="116">
        <f ca="1">IFERROR(AM50*'Program Qtrly'!S$9/(1-'Program Qtrly'!S$9),0)</f>
        <v>0</v>
      </c>
      <c r="BJ50" s="116">
        <f ca="1">IFERROR(AN50*'Program Qtrly'!T$9/(1-'Program Qtrly'!T$9),0)</f>
        <v>0</v>
      </c>
      <c r="BK50" s="116">
        <f ca="1">IFERROR(AO50*'Program Qtrly'!U$9/(1-'Program Qtrly'!U$9),0)</f>
        <v>0</v>
      </c>
      <c r="BL50" s="116">
        <f ca="1">IFERROR(AP50*'Program Qtrly'!V$9/(1-'Program Qtrly'!V$9),0)</f>
        <v>0</v>
      </c>
      <c r="BM50" s="116">
        <f ca="1">IFERROR(AQ50*'Program Qtrly'!W$9/(1-'Program Qtrly'!W$9),0)</f>
        <v>0</v>
      </c>
      <c r="BO50" s="53" t="str">
        <f t="shared" si="82"/>
        <v>P001</v>
      </c>
      <c r="BP50" s="53">
        <f t="shared" si="83"/>
        <v>0</v>
      </c>
    </row>
    <row r="51" spans="1:68" x14ac:dyDescent="0.45">
      <c r="A51" s="63">
        <f t="shared" si="79"/>
        <v>36</v>
      </c>
      <c r="B51" s="116">
        <f ca="1">IFERROR(B50+'Program Qtrly'!D$23*OFFSET(LDF!$A$37,MATCH($B$38,LDF!$A$38:$A$63,0),MATCH($A51,LDF!$B$37:$Z$37,0)),0)</f>
        <v>0</v>
      </c>
      <c r="C51" s="116">
        <f ca="1">IFERROR(C50+'Program Qtrly'!E$23*OFFSET(LDF!$A$37,MATCH($B$38,LDF!$A$38:$A$63,0),MATCH($A51,LDF!$B$37:$Z$37,0)),0)</f>
        <v>0</v>
      </c>
      <c r="D51" s="116">
        <f ca="1">IFERROR(D50+'Program Qtrly'!F$23*OFFSET(LDF!$A$37,MATCH($B$38,LDF!$A$38:$A$63,0),MATCH($A51,LDF!$B$37:$Z$37,0)),0)</f>
        <v>0</v>
      </c>
      <c r="E51" s="116">
        <f ca="1">IFERROR(E50+'Program Qtrly'!G$23*OFFSET(LDF!$A$37,MATCH($B$38,LDF!$A$38:$A$63,0),MATCH($A51,LDF!$B$37:$Z$37,0)),0)</f>
        <v>0</v>
      </c>
      <c r="F51" s="116">
        <f ca="1">IFERROR(F50+'Program Qtrly'!H$23*OFFSET(LDF!$A$37,MATCH($B$38,LDF!$A$38:$A$63,0),MATCH($A51,LDF!$B$37:$Z$37,0)),0)</f>
        <v>0</v>
      </c>
      <c r="G51" s="116">
        <f ca="1">IFERROR(G50+'Program Qtrly'!I$23*OFFSET(LDF!$A$37,MATCH($B$38,LDF!$A$38:$A$63,0),MATCH($A51,LDF!$B$37:$Z$37,0)),0)</f>
        <v>0</v>
      </c>
      <c r="H51" s="116">
        <f ca="1">IFERROR(H50+'Program Qtrly'!J$23*OFFSET(LDF!$A$37,MATCH($B$38,LDF!$A$38:$A$63,0),MATCH($A51,LDF!$B$37:$Z$37,0)),0)</f>
        <v>0</v>
      </c>
      <c r="I51" s="116">
        <f ca="1">IFERROR(I50+'Program Qtrly'!K$23*OFFSET(LDF!$A$37,MATCH($B$38,LDF!$A$38:$A$63,0),MATCH($A51,LDF!$B$37:$Z$37,0)),0)</f>
        <v>0</v>
      </c>
      <c r="J51" s="116">
        <f ca="1">IFERROR(J50+'Program Qtrly'!L$23*OFFSET(LDF!$A$37,MATCH($B$38,LDF!$A$38:$A$63,0),MATCH($A51,LDF!$B$37:$Z$37,0)),0)</f>
        <v>0</v>
      </c>
      <c r="K51" s="116">
        <f ca="1">IFERROR(K50+'Program Qtrly'!M$23*OFFSET(LDF!$A$37,MATCH($B$38,LDF!$A$38:$A$63,0),MATCH($A51,LDF!$B$37:$Z$37,0)),0)</f>
        <v>0</v>
      </c>
      <c r="L51" s="116">
        <f ca="1">IFERROR(L50+'Program Qtrly'!N$23*OFFSET(LDF!$A$37,MATCH($B$38,LDF!$A$38:$A$63,0),MATCH($A51,LDF!$B$37:$Z$37,0)),0)</f>
        <v>0</v>
      </c>
      <c r="M51" s="116">
        <f ca="1">IFERROR(M50+'Program Qtrly'!O$23*OFFSET(LDF!$A$37,MATCH($B$38,LDF!$A$38:$A$63,0),MATCH($A51,LDF!$B$37:$Z$37,0)),0)</f>
        <v>0</v>
      </c>
      <c r="N51" s="116">
        <f ca="1">IFERROR(N50+'Program Qtrly'!P$23*OFFSET(LDF!$A$37,MATCH($B$38,LDF!$A$38:$A$63,0),MATCH($A51,LDF!$B$37:$Z$37,0)),0)</f>
        <v>0</v>
      </c>
      <c r="O51" s="116">
        <f ca="1">IFERROR(O50+'Program Qtrly'!Q$23*OFFSET(LDF!$A$37,MATCH($B$38,LDF!$A$38:$A$63,0),MATCH($A51,LDF!$B$37:$Z$37,0)),0)</f>
        <v>0</v>
      </c>
      <c r="P51" s="116">
        <f ca="1">IFERROR(P50+'Program Qtrly'!R$23*OFFSET(LDF!$A$37,MATCH($B$38,LDF!$A$38:$A$63,0),MATCH($A51,LDF!$B$37:$Z$37,0)),0)</f>
        <v>0</v>
      </c>
      <c r="Q51" s="116">
        <f ca="1">IFERROR(Q50+'Program Qtrly'!S$23*OFFSET(LDF!$A$37,MATCH($B$38,LDF!$A$38:$A$63,0),MATCH($A51,LDF!$B$37:$Z$37,0)),0)</f>
        <v>0</v>
      </c>
      <c r="R51" s="116">
        <f ca="1">IFERROR(R50+'Program Qtrly'!T$23*OFFSET(LDF!$A$37,MATCH($B$38,LDF!$A$38:$A$63,0),MATCH($A51,LDF!$B$37:$Z$37,0)),0)</f>
        <v>0</v>
      </c>
      <c r="S51" s="116">
        <f ca="1">IFERROR(S50+'Program Qtrly'!U$23*OFFSET(LDF!$A$37,MATCH($B$38,LDF!$A$38:$A$63,0),MATCH($A51,LDF!$B$37:$Z$37,0)),0)</f>
        <v>0</v>
      </c>
      <c r="T51" s="116">
        <f ca="1">IFERROR(T50+'Program Qtrly'!V$23*OFFSET(LDF!$A$37,MATCH($B$38,LDF!$A$38:$A$63,0),MATCH($A51,LDF!$B$37:$Z$37,0)),0)</f>
        <v>0</v>
      </c>
      <c r="U51" s="116">
        <f ca="1">IFERROR(U50+'Program Qtrly'!W$23*OFFSET(LDF!$A$37,MATCH($B$38,LDF!$A$38:$A$63,0),MATCH($A51,LDF!$B$37:$Z$37,0)),0)</f>
        <v>0</v>
      </c>
      <c r="W51" s="63">
        <f t="shared" si="80"/>
        <v>36</v>
      </c>
      <c r="X51" s="116">
        <f t="shared" ca="1" si="59"/>
        <v>0</v>
      </c>
      <c r="Y51" s="116">
        <f t="shared" ca="1" si="60"/>
        <v>0</v>
      </c>
      <c r="Z51" s="116">
        <f t="shared" ca="1" si="61"/>
        <v>0</v>
      </c>
      <c r="AA51" s="116">
        <f t="shared" ca="1" si="62"/>
        <v>0</v>
      </c>
      <c r="AB51" s="116">
        <f t="shared" ca="1" si="63"/>
        <v>0</v>
      </c>
      <c r="AC51" s="116">
        <f t="shared" ca="1" si="64"/>
        <v>0</v>
      </c>
      <c r="AD51" s="116">
        <f t="shared" ca="1" si="65"/>
        <v>0</v>
      </c>
      <c r="AE51" s="116">
        <f t="shared" ca="1" si="66"/>
        <v>0</v>
      </c>
      <c r="AF51" s="116">
        <f t="shared" ca="1" si="67"/>
        <v>0</v>
      </c>
      <c r="AG51" s="116">
        <f t="shared" ca="1" si="68"/>
        <v>0</v>
      </c>
      <c r="AH51" s="116">
        <f t="shared" ca="1" si="69"/>
        <v>0</v>
      </c>
      <c r="AI51" s="116">
        <f t="shared" ca="1" si="70"/>
        <v>0</v>
      </c>
      <c r="AJ51" s="116">
        <f t="shared" ca="1" si="71"/>
        <v>0</v>
      </c>
      <c r="AK51" s="116">
        <f t="shared" ca="1" si="72"/>
        <v>0</v>
      </c>
      <c r="AL51" s="116">
        <f t="shared" ca="1" si="73"/>
        <v>0</v>
      </c>
      <c r="AM51" s="116">
        <f t="shared" ca="1" si="74"/>
        <v>0</v>
      </c>
      <c r="AN51" s="116">
        <f t="shared" ca="1" si="75"/>
        <v>0</v>
      </c>
      <c r="AO51" s="116">
        <f t="shared" ca="1" si="76"/>
        <v>0</v>
      </c>
      <c r="AP51" s="116">
        <f t="shared" ca="1" si="77"/>
        <v>0</v>
      </c>
      <c r="AQ51" s="116">
        <f t="shared" ca="1" si="78"/>
        <v>0</v>
      </c>
      <c r="AS51" s="63">
        <f t="shared" si="81"/>
        <v>36</v>
      </c>
      <c r="AT51" s="116">
        <f ca="1">IFERROR(X51*'Program Qtrly'!D$9/(1-'Program Qtrly'!D$9),0)</f>
        <v>0</v>
      </c>
      <c r="AU51" s="116">
        <f ca="1">IFERROR(Y51*'Program Qtrly'!E$9/(1-'Program Qtrly'!E$9),0)</f>
        <v>0</v>
      </c>
      <c r="AV51" s="116">
        <f ca="1">IFERROR(Z51*'Program Qtrly'!F$9/(1-'Program Qtrly'!F$9),0)</f>
        <v>0</v>
      </c>
      <c r="AW51" s="116">
        <f ca="1">IFERROR(AA51*'Program Qtrly'!G$9/(1-'Program Qtrly'!G$9),0)</f>
        <v>0</v>
      </c>
      <c r="AX51" s="116">
        <f ca="1">IFERROR(AB51*'Program Qtrly'!H$9/(1-'Program Qtrly'!H$9),0)</f>
        <v>0</v>
      </c>
      <c r="AY51" s="116">
        <f ca="1">IFERROR(AC51*'Program Qtrly'!I$9/(1-'Program Qtrly'!I$9),0)</f>
        <v>0</v>
      </c>
      <c r="AZ51" s="116">
        <f ca="1">IFERROR(AD51*'Program Qtrly'!J$9/(1-'Program Qtrly'!J$9),0)</f>
        <v>0</v>
      </c>
      <c r="BA51" s="116">
        <f ca="1">IFERROR(AE51*'Program Qtrly'!K$9/(1-'Program Qtrly'!K$9),0)</f>
        <v>0</v>
      </c>
      <c r="BB51" s="116">
        <f ca="1">IFERROR(AF51*'Program Qtrly'!L$9/(1-'Program Qtrly'!L$9),0)</f>
        <v>0</v>
      </c>
      <c r="BC51" s="116">
        <f ca="1">IFERROR(AG51*'Program Qtrly'!M$9/(1-'Program Qtrly'!M$9),0)</f>
        <v>0</v>
      </c>
      <c r="BD51" s="116">
        <f ca="1">IFERROR(AH51*'Program Qtrly'!N$9/(1-'Program Qtrly'!N$9),0)</f>
        <v>0</v>
      </c>
      <c r="BE51" s="116">
        <f ca="1">IFERROR(AI51*'Program Qtrly'!O$9/(1-'Program Qtrly'!O$9),0)</f>
        <v>0</v>
      </c>
      <c r="BF51" s="116">
        <f ca="1">IFERROR(AJ51*'Program Qtrly'!P$9/(1-'Program Qtrly'!P$9),0)</f>
        <v>0</v>
      </c>
      <c r="BG51" s="116">
        <f ca="1">IFERROR(AK51*'Program Qtrly'!Q$9/(1-'Program Qtrly'!Q$9),0)</f>
        <v>0</v>
      </c>
      <c r="BH51" s="116">
        <f ca="1">IFERROR(AL51*'Program Qtrly'!R$9/(1-'Program Qtrly'!R$9),0)</f>
        <v>0</v>
      </c>
      <c r="BI51" s="116">
        <f ca="1">IFERROR(AM51*'Program Qtrly'!S$9/(1-'Program Qtrly'!S$9),0)</f>
        <v>0</v>
      </c>
      <c r="BJ51" s="116">
        <f ca="1">IFERROR(AN51*'Program Qtrly'!T$9/(1-'Program Qtrly'!T$9),0)</f>
        <v>0</v>
      </c>
      <c r="BK51" s="116">
        <f ca="1">IFERROR(AO51*'Program Qtrly'!U$9/(1-'Program Qtrly'!U$9),0)</f>
        <v>0</v>
      </c>
      <c r="BL51" s="116">
        <f ca="1">IFERROR(AP51*'Program Qtrly'!V$9/(1-'Program Qtrly'!V$9),0)</f>
        <v>0</v>
      </c>
      <c r="BM51" s="116">
        <f ca="1">IFERROR(AQ51*'Program Qtrly'!W$9/(1-'Program Qtrly'!W$9),0)</f>
        <v>0</v>
      </c>
      <c r="BO51" s="53" t="str">
        <f t="shared" si="82"/>
        <v>P001</v>
      </c>
      <c r="BP51" s="53">
        <f t="shared" si="83"/>
        <v>0</v>
      </c>
    </row>
    <row r="52" spans="1:68" x14ac:dyDescent="0.45">
      <c r="A52" s="63">
        <f t="shared" si="79"/>
        <v>39</v>
      </c>
      <c r="B52" s="116">
        <f ca="1">IFERROR(B51+'Program Qtrly'!D$23*OFFSET(LDF!$A$37,MATCH($B$38,LDF!$A$38:$A$63,0),MATCH($A52,LDF!$B$37:$Z$37,0)),0)</f>
        <v>0</v>
      </c>
      <c r="C52" s="116">
        <f ca="1">IFERROR(C51+'Program Qtrly'!E$23*OFFSET(LDF!$A$37,MATCH($B$38,LDF!$A$38:$A$63,0),MATCH($A52,LDF!$B$37:$Z$37,0)),0)</f>
        <v>0</v>
      </c>
      <c r="D52" s="116">
        <f ca="1">IFERROR(D51+'Program Qtrly'!F$23*OFFSET(LDF!$A$37,MATCH($B$38,LDF!$A$38:$A$63,0),MATCH($A52,LDF!$B$37:$Z$37,0)),0)</f>
        <v>0</v>
      </c>
      <c r="E52" s="116">
        <f ca="1">IFERROR(E51+'Program Qtrly'!G$23*OFFSET(LDF!$A$37,MATCH($B$38,LDF!$A$38:$A$63,0),MATCH($A52,LDF!$B$37:$Z$37,0)),0)</f>
        <v>0</v>
      </c>
      <c r="F52" s="116">
        <f ca="1">IFERROR(F51+'Program Qtrly'!H$23*OFFSET(LDF!$A$37,MATCH($B$38,LDF!$A$38:$A$63,0),MATCH($A52,LDF!$B$37:$Z$37,0)),0)</f>
        <v>0</v>
      </c>
      <c r="G52" s="116">
        <f ca="1">IFERROR(G51+'Program Qtrly'!I$23*OFFSET(LDF!$A$37,MATCH($B$38,LDF!$A$38:$A$63,0),MATCH($A52,LDF!$B$37:$Z$37,0)),0)</f>
        <v>0</v>
      </c>
      <c r="H52" s="116">
        <f ca="1">IFERROR(H51+'Program Qtrly'!J$23*OFFSET(LDF!$A$37,MATCH($B$38,LDF!$A$38:$A$63,0),MATCH($A52,LDF!$B$37:$Z$37,0)),0)</f>
        <v>0</v>
      </c>
      <c r="I52" s="116">
        <f ca="1">IFERROR(I51+'Program Qtrly'!K$23*OFFSET(LDF!$A$37,MATCH($B$38,LDF!$A$38:$A$63,0),MATCH($A52,LDF!$B$37:$Z$37,0)),0)</f>
        <v>0</v>
      </c>
      <c r="J52" s="116">
        <f ca="1">IFERROR(J51+'Program Qtrly'!L$23*OFFSET(LDF!$A$37,MATCH($B$38,LDF!$A$38:$A$63,0),MATCH($A52,LDF!$B$37:$Z$37,0)),0)</f>
        <v>0</v>
      </c>
      <c r="K52" s="116">
        <f ca="1">IFERROR(K51+'Program Qtrly'!M$23*OFFSET(LDF!$A$37,MATCH($B$38,LDF!$A$38:$A$63,0),MATCH($A52,LDF!$B$37:$Z$37,0)),0)</f>
        <v>0</v>
      </c>
      <c r="L52" s="116">
        <f ca="1">IFERROR(L51+'Program Qtrly'!N$23*OFFSET(LDF!$A$37,MATCH($B$38,LDF!$A$38:$A$63,0),MATCH($A52,LDF!$B$37:$Z$37,0)),0)</f>
        <v>0</v>
      </c>
      <c r="M52" s="116">
        <f ca="1">IFERROR(M51+'Program Qtrly'!O$23*OFFSET(LDF!$A$37,MATCH($B$38,LDF!$A$38:$A$63,0),MATCH($A52,LDF!$B$37:$Z$37,0)),0)</f>
        <v>0</v>
      </c>
      <c r="N52" s="116">
        <f ca="1">IFERROR(N51+'Program Qtrly'!P$23*OFFSET(LDF!$A$37,MATCH($B$38,LDF!$A$38:$A$63,0),MATCH($A52,LDF!$B$37:$Z$37,0)),0)</f>
        <v>0</v>
      </c>
      <c r="O52" s="116">
        <f ca="1">IFERROR(O51+'Program Qtrly'!Q$23*OFFSET(LDF!$A$37,MATCH($B$38,LDF!$A$38:$A$63,0),MATCH($A52,LDF!$B$37:$Z$37,0)),0)</f>
        <v>0</v>
      </c>
      <c r="P52" s="116">
        <f ca="1">IFERROR(P51+'Program Qtrly'!R$23*OFFSET(LDF!$A$37,MATCH($B$38,LDF!$A$38:$A$63,0),MATCH($A52,LDF!$B$37:$Z$37,0)),0)</f>
        <v>0</v>
      </c>
      <c r="Q52" s="116">
        <f ca="1">IFERROR(Q51+'Program Qtrly'!S$23*OFFSET(LDF!$A$37,MATCH($B$38,LDF!$A$38:$A$63,0),MATCH($A52,LDF!$B$37:$Z$37,0)),0)</f>
        <v>0</v>
      </c>
      <c r="R52" s="116">
        <f ca="1">IFERROR(R51+'Program Qtrly'!T$23*OFFSET(LDF!$A$37,MATCH($B$38,LDF!$A$38:$A$63,0),MATCH($A52,LDF!$B$37:$Z$37,0)),0)</f>
        <v>0</v>
      </c>
      <c r="S52" s="116">
        <f ca="1">IFERROR(S51+'Program Qtrly'!U$23*OFFSET(LDF!$A$37,MATCH($B$38,LDF!$A$38:$A$63,0),MATCH($A52,LDF!$B$37:$Z$37,0)),0)</f>
        <v>0</v>
      </c>
      <c r="T52" s="116">
        <f ca="1">IFERROR(T51+'Program Qtrly'!V$23*OFFSET(LDF!$A$37,MATCH($B$38,LDF!$A$38:$A$63,0),MATCH($A52,LDF!$B$37:$Z$37,0)),0)</f>
        <v>0</v>
      </c>
      <c r="U52" s="116">
        <f ca="1">IFERROR(U51+'Program Qtrly'!W$23*OFFSET(LDF!$A$37,MATCH($B$38,LDF!$A$38:$A$63,0),MATCH($A52,LDF!$B$37:$Z$37,0)),0)</f>
        <v>0</v>
      </c>
      <c r="W52" s="63">
        <f t="shared" si="80"/>
        <v>39</v>
      </c>
      <c r="X52" s="116">
        <f t="shared" ca="1" si="59"/>
        <v>0</v>
      </c>
      <c r="Y52" s="116">
        <f t="shared" ca="1" si="60"/>
        <v>0</v>
      </c>
      <c r="Z52" s="116">
        <f t="shared" ca="1" si="61"/>
        <v>0</v>
      </c>
      <c r="AA52" s="116">
        <f t="shared" ca="1" si="62"/>
        <v>0</v>
      </c>
      <c r="AB52" s="116">
        <f t="shared" ca="1" si="63"/>
        <v>0</v>
      </c>
      <c r="AC52" s="116">
        <f t="shared" ca="1" si="64"/>
        <v>0</v>
      </c>
      <c r="AD52" s="116">
        <f t="shared" ca="1" si="65"/>
        <v>0</v>
      </c>
      <c r="AE52" s="116">
        <f t="shared" ca="1" si="66"/>
        <v>0</v>
      </c>
      <c r="AF52" s="116">
        <f t="shared" ca="1" si="67"/>
        <v>0</v>
      </c>
      <c r="AG52" s="116">
        <f t="shared" ca="1" si="68"/>
        <v>0</v>
      </c>
      <c r="AH52" s="116">
        <f t="shared" ca="1" si="69"/>
        <v>0</v>
      </c>
      <c r="AI52" s="116">
        <f t="shared" ca="1" si="70"/>
        <v>0</v>
      </c>
      <c r="AJ52" s="116">
        <f t="shared" ca="1" si="71"/>
        <v>0</v>
      </c>
      <c r="AK52" s="116">
        <f t="shared" ca="1" si="72"/>
        <v>0</v>
      </c>
      <c r="AL52" s="116">
        <f t="shared" ca="1" si="73"/>
        <v>0</v>
      </c>
      <c r="AM52" s="116">
        <f t="shared" ca="1" si="74"/>
        <v>0</v>
      </c>
      <c r="AN52" s="116">
        <f t="shared" ca="1" si="75"/>
        <v>0</v>
      </c>
      <c r="AO52" s="116">
        <f t="shared" ca="1" si="76"/>
        <v>0</v>
      </c>
      <c r="AP52" s="116">
        <f t="shared" ca="1" si="77"/>
        <v>0</v>
      </c>
      <c r="AQ52" s="116">
        <f t="shared" ca="1" si="78"/>
        <v>0</v>
      </c>
      <c r="AS52" s="63">
        <f t="shared" si="81"/>
        <v>39</v>
      </c>
      <c r="AT52" s="116">
        <f ca="1">IFERROR(X52*'Program Qtrly'!D$9/(1-'Program Qtrly'!D$9),0)</f>
        <v>0</v>
      </c>
      <c r="AU52" s="116">
        <f ca="1">IFERROR(Y52*'Program Qtrly'!E$9/(1-'Program Qtrly'!E$9),0)</f>
        <v>0</v>
      </c>
      <c r="AV52" s="116">
        <f ca="1">IFERROR(Z52*'Program Qtrly'!F$9/(1-'Program Qtrly'!F$9),0)</f>
        <v>0</v>
      </c>
      <c r="AW52" s="116">
        <f ca="1">IFERROR(AA52*'Program Qtrly'!G$9/(1-'Program Qtrly'!G$9),0)</f>
        <v>0</v>
      </c>
      <c r="AX52" s="116">
        <f ca="1">IFERROR(AB52*'Program Qtrly'!H$9/(1-'Program Qtrly'!H$9),0)</f>
        <v>0</v>
      </c>
      <c r="AY52" s="116">
        <f ca="1">IFERROR(AC52*'Program Qtrly'!I$9/(1-'Program Qtrly'!I$9),0)</f>
        <v>0</v>
      </c>
      <c r="AZ52" s="116">
        <f ca="1">IFERROR(AD52*'Program Qtrly'!J$9/(1-'Program Qtrly'!J$9),0)</f>
        <v>0</v>
      </c>
      <c r="BA52" s="116">
        <f ca="1">IFERROR(AE52*'Program Qtrly'!K$9/(1-'Program Qtrly'!K$9),0)</f>
        <v>0</v>
      </c>
      <c r="BB52" s="116">
        <f ca="1">IFERROR(AF52*'Program Qtrly'!L$9/(1-'Program Qtrly'!L$9),0)</f>
        <v>0</v>
      </c>
      <c r="BC52" s="116">
        <f ca="1">IFERROR(AG52*'Program Qtrly'!M$9/(1-'Program Qtrly'!M$9),0)</f>
        <v>0</v>
      </c>
      <c r="BD52" s="116">
        <f ca="1">IFERROR(AH52*'Program Qtrly'!N$9/(1-'Program Qtrly'!N$9),0)</f>
        <v>0</v>
      </c>
      <c r="BE52" s="116">
        <f ca="1">IFERROR(AI52*'Program Qtrly'!O$9/(1-'Program Qtrly'!O$9),0)</f>
        <v>0</v>
      </c>
      <c r="BF52" s="116">
        <f ca="1">IFERROR(AJ52*'Program Qtrly'!P$9/(1-'Program Qtrly'!P$9),0)</f>
        <v>0</v>
      </c>
      <c r="BG52" s="116">
        <f ca="1">IFERROR(AK52*'Program Qtrly'!Q$9/(1-'Program Qtrly'!Q$9),0)</f>
        <v>0</v>
      </c>
      <c r="BH52" s="116">
        <f ca="1">IFERROR(AL52*'Program Qtrly'!R$9/(1-'Program Qtrly'!R$9),0)</f>
        <v>0</v>
      </c>
      <c r="BI52" s="116">
        <f ca="1">IFERROR(AM52*'Program Qtrly'!S$9/(1-'Program Qtrly'!S$9),0)</f>
        <v>0</v>
      </c>
      <c r="BJ52" s="116">
        <f ca="1">IFERROR(AN52*'Program Qtrly'!T$9/(1-'Program Qtrly'!T$9),0)</f>
        <v>0</v>
      </c>
      <c r="BK52" s="116">
        <f ca="1">IFERROR(AO52*'Program Qtrly'!U$9/(1-'Program Qtrly'!U$9),0)</f>
        <v>0</v>
      </c>
      <c r="BL52" s="116">
        <f ca="1">IFERROR(AP52*'Program Qtrly'!V$9/(1-'Program Qtrly'!V$9),0)</f>
        <v>0</v>
      </c>
      <c r="BM52" s="116">
        <f ca="1">IFERROR(AQ52*'Program Qtrly'!W$9/(1-'Program Qtrly'!W$9),0)</f>
        <v>0</v>
      </c>
      <c r="BO52" s="53" t="str">
        <f t="shared" si="82"/>
        <v>P001</v>
      </c>
      <c r="BP52" s="53">
        <f t="shared" si="83"/>
        <v>0</v>
      </c>
    </row>
    <row r="53" spans="1:68" x14ac:dyDescent="0.45">
      <c r="A53" s="63">
        <f t="shared" si="79"/>
        <v>42</v>
      </c>
      <c r="B53" s="116">
        <f ca="1">IFERROR(B52+'Program Qtrly'!D$23*OFFSET(LDF!$A$37,MATCH($B$38,LDF!$A$38:$A$63,0),MATCH($A53,LDF!$B$37:$Z$37,0)),0)</f>
        <v>0</v>
      </c>
      <c r="C53" s="116">
        <f ca="1">IFERROR(C52+'Program Qtrly'!E$23*OFFSET(LDF!$A$37,MATCH($B$38,LDF!$A$38:$A$63,0),MATCH($A53,LDF!$B$37:$Z$37,0)),0)</f>
        <v>0</v>
      </c>
      <c r="D53" s="116">
        <f ca="1">IFERROR(D52+'Program Qtrly'!F$23*OFFSET(LDF!$A$37,MATCH($B$38,LDF!$A$38:$A$63,0),MATCH($A53,LDF!$B$37:$Z$37,0)),0)</f>
        <v>0</v>
      </c>
      <c r="E53" s="116">
        <f ca="1">IFERROR(E52+'Program Qtrly'!G$23*OFFSET(LDF!$A$37,MATCH($B$38,LDF!$A$38:$A$63,0),MATCH($A53,LDF!$B$37:$Z$37,0)),0)</f>
        <v>0</v>
      </c>
      <c r="F53" s="116">
        <f ca="1">IFERROR(F52+'Program Qtrly'!H$23*OFFSET(LDF!$A$37,MATCH($B$38,LDF!$A$38:$A$63,0),MATCH($A53,LDF!$B$37:$Z$37,0)),0)</f>
        <v>0</v>
      </c>
      <c r="G53" s="116">
        <f ca="1">IFERROR(G52+'Program Qtrly'!I$23*OFFSET(LDF!$A$37,MATCH($B$38,LDF!$A$38:$A$63,0),MATCH($A53,LDF!$B$37:$Z$37,0)),0)</f>
        <v>0</v>
      </c>
      <c r="H53" s="116">
        <f ca="1">IFERROR(H52+'Program Qtrly'!J$23*OFFSET(LDF!$A$37,MATCH($B$38,LDF!$A$38:$A$63,0),MATCH($A53,LDF!$B$37:$Z$37,0)),0)</f>
        <v>0</v>
      </c>
      <c r="I53" s="116">
        <f ca="1">IFERROR(I52+'Program Qtrly'!K$23*OFFSET(LDF!$A$37,MATCH($B$38,LDF!$A$38:$A$63,0),MATCH($A53,LDF!$B$37:$Z$37,0)),0)</f>
        <v>0</v>
      </c>
      <c r="J53" s="116">
        <f ca="1">IFERROR(J52+'Program Qtrly'!L$23*OFFSET(LDF!$A$37,MATCH($B$38,LDF!$A$38:$A$63,0),MATCH($A53,LDF!$B$37:$Z$37,0)),0)</f>
        <v>0</v>
      </c>
      <c r="K53" s="116">
        <f ca="1">IFERROR(K52+'Program Qtrly'!M$23*OFFSET(LDF!$A$37,MATCH($B$38,LDF!$A$38:$A$63,0),MATCH($A53,LDF!$B$37:$Z$37,0)),0)</f>
        <v>0</v>
      </c>
      <c r="L53" s="116">
        <f ca="1">IFERROR(L52+'Program Qtrly'!N$23*OFFSET(LDF!$A$37,MATCH($B$38,LDF!$A$38:$A$63,0),MATCH($A53,LDF!$B$37:$Z$37,0)),0)</f>
        <v>0</v>
      </c>
      <c r="M53" s="116">
        <f ca="1">IFERROR(M52+'Program Qtrly'!O$23*OFFSET(LDF!$A$37,MATCH($B$38,LDF!$A$38:$A$63,0),MATCH($A53,LDF!$B$37:$Z$37,0)),0)</f>
        <v>0</v>
      </c>
      <c r="N53" s="116">
        <f ca="1">IFERROR(N52+'Program Qtrly'!P$23*OFFSET(LDF!$A$37,MATCH($B$38,LDF!$A$38:$A$63,0),MATCH($A53,LDF!$B$37:$Z$37,0)),0)</f>
        <v>0</v>
      </c>
      <c r="O53" s="116">
        <f ca="1">IFERROR(O52+'Program Qtrly'!Q$23*OFFSET(LDF!$A$37,MATCH($B$38,LDF!$A$38:$A$63,0),MATCH($A53,LDF!$B$37:$Z$37,0)),0)</f>
        <v>0</v>
      </c>
      <c r="P53" s="116">
        <f ca="1">IFERROR(P52+'Program Qtrly'!R$23*OFFSET(LDF!$A$37,MATCH($B$38,LDF!$A$38:$A$63,0),MATCH($A53,LDF!$B$37:$Z$37,0)),0)</f>
        <v>0</v>
      </c>
      <c r="Q53" s="116">
        <f ca="1">IFERROR(Q52+'Program Qtrly'!S$23*OFFSET(LDF!$A$37,MATCH($B$38,LDF!$A$38:$A$63,0),MATCH($A53,LDF!$B$37:$Z$37,0)),0)</f>
        <v>0</v>
      </c>
      <c r="R53" s="116">
        <f ca="1">IFERROR(R52+'Program Qtrly'!T$23*OFFSET(LDF!$A$37,MATCH($B$38,LDF!$A$38:$A$63,0),MATCH($A53,LDF!$B$37:$Z$37,0)),0)</f>
        <v>0</v>
      </c>
      <c r="S53" s="116">
        <f ca="1">IFERROR(S52+'Program Qtrly'!U$23*OFFSET(LDF!$A$37,MATCH($B$38,LDF!$A$38:$A$63,0),MATCH($A53,LDF!$B$37:$Z$37,0)),0)</f>
        <v>0</v>
      </c>
      <c r="T53" s="116">
        <f ca="1">IFERROR(T52+'Program Qtrly'!V$23*OFFSET(LDF!$A$37,MATCH($B$38,LDF!$A$38:$A$63,0),MATCH($A53,LDF!$B$37:$Z$37,0)),0)</f>
        <v>0</v>
      </c>
      <c r="U53" s="116">
        <f ca="1">IFERROR(U52+'Program Qtrly'!W$23*OFFSET(LDF!$A$37,MATCH($B$38,LDF!$A$38:$A$63,0),MATCH($A53,LDF!$B$37:$Z$37,0)),0)</f>
        <v>0</v>
      </c>
      <c r="W53" s="63">
        <f t="shared" si="80"/>
        <v>42</v>
      </c>
      <c r="X53" s="116">
        <f t="shared" ca="1" si="59"/>
        <v>0</v>
      </c>
      <c r="Y53" s="116">
        <f t="shared" ca="1" si="60"/>
        <v>0</v>
      </c>
      <c r="Z53" s="116">
        <f t="shared" ca="1" si="61"/>
        <v>0</v>
      </c>
      <c r="AA53" s="116">
        <f t="shared" ca="1" si="62"/>
        <v>0</v>
      </c>
      <c r="AB53" s="116">
        <f t="shared" ca="1" si="63"/>
        <v>0</v>
      </c>
      <c r="AC53" s="116">
        <f t="shared" ca="1" si="64"/>
        <v>0</v>
      </c>
      <c r="AD53" s="116">
        <f t="shared" ca="1" si="65"/>
        <v>0</v>
      </c>
      <c r="AE53" s="116">
        <f t="shared" ca="1" si="66"/>
        <v>0</v>
      </c>
      <c r="AF53" s="116">
        <f t="shared" ca="1" si="67"/>
        <v>0</v>
      </c>
      <c r="AG53" s="116">
        <f t="shared" ca="1" si="68"/>
        <v>0</v>
      </c>
      <c r="AH53" s="116">
        <f t="shared" ca="1" si="69"/>
        <v>0</v>
      </c>
      <c r="AI53" s="116">
        <f t="shared" ca="1" si="70"/>
        <v>0</v>
      </c>
      <c r="AJ53" s="116">
        <f t="shared" ca="1" si="71"/>
        <v>0</v>
      </c>
      <c r="AK53" s="116">
        <f t="shared" ca="1" si="72"/>
        <v>0</v>
      </c>
      <c r="AL53" s="116">
        <f t="shared" ca="1" si="73"/>
        <v>0</v>
      </c>
      <c r="AM53" s="116">
        <f t="shared" ca="1" si="74"/>
        <v>0</v>
      </c>
      <c r="AN53" s="116">
        <f t="shared" ca="1" si="75"/>
        <v>0</v>
      </c>
      <c r="AO53" s="116">
        <f t="shared" ca="1" si="76"/>
        <v>0</v>
      </c>
      <c r="AP53" s="116">
        <f t="shared" ca="1" si="77"/>
        <v>0</v>
      </c>
      <c r="AQ53" s="116">
        <f t="shared" ca="1" si="78"/>
        <v>0</v>
      </c>
      <c r="AS53" s="63">
        <f t="shared" si="81"/>
        <v>42</v>
      </c>
      <c r="AT53" s="116">
        <f ca="1">IFERROR(X53*'Program Qtrly'!D$9/(1-'Program Qtrly'!D$9),0)</f>
        <v>0</v>
      </c>
      <c r="AU53" s="116">
        <f ca="1">IFERROR(Y53*'Program Qtrly'!E$9/(1-'Program Qtrly'!E$9),0)</f>
        <v>0</v>
      </c>
      <c r="AV53" s="116">
        <f ca="1">IFERROR(Z53*'Program Qtrly'!F$9/(1-'Program Qtrly'!F$9),0)</f>
        <v>0</v>
      </c>
      <c r="AW53" s="116">
        <f ca="1">IFERROR(AA53*'Program Qtrly'!G$9/(1-'Program Qtrly'!G$9),0)</f>
        <v>0</v>
      </c>
      <c r="AX53" s="116">
        <f ca="1">IFERROR(AB53*'Program Qtrly'!H$9/(1-'Program Qtrly'!H$9),0)</f>
        <v>0</v>
      </c>
      <c r="AY53" s="116">
        <f ca="1">IFERROR(AC53*'Program Qtrly'!I$9/(1-'Program Qtrly'!I$9),0)</f>
        <v>0</v>
      </c>
      <c r="AZ53" s="116">
        <f ca="1">IFERROR(AD53*'Program Qtrly'!J$9/(1-'Program Qtrly'!J$9),0)</f>
        <v>0</v>
      </c>
      <c r="BA53" s="116">
        <f ca="1">IFERROR(AE53*'Program Qtrly'!K$9/(1-'Program Qtrly'!K$9),0)</f>
        <v>0</v>
      </c>
      <c r="BB53" s="116">
        <f ca="1">IFERROR(AF53*'Program Qtrly'!L$9/(1-'Program Qtrly'!L$9),0)</f>
        <v>0</v>
      </c>
      <c r="BC53" s="116">
        <f ca="1">IFERROR(AG53*'Program Qtrly'!M$9/(1-'Program Qtrly'!M$9),0)</f>
        <v>0</v>
      </c>
      <c r="BD53" s="116">
        <f ca="1">IFERROR(AH53*'Program Qtrly'!N$9/(1-'Program Qtrly'!N$9),0)</f>
        <v>0</v>
      </c>
      <c r="BE53" s="116">
        <f ca="1">IFERROR(AI53*'Program Qtrly'!O$9/(1-'Program Qtrly'!O$9),0)</f>
        <v>0</v>
      </c>
      <c r="BF53" s="116">
        <f ca="1">IFERROR(AJ53*'Program Qtrly'!P$9/(1-'Program Qtrly'!P$9),0)</f>
        <v>0</v>
      </c>
      <c r="BG53" s="116">
        <f ca="1">IFERROR(AK53*'Program Qtrly'!Q$9/(1-'Program Qtrly'!Q$9),0)</f>
        <v>0</v>
      </c>
      <c r="BH53" s="116">
        <f ca="1">IFERROR(AL53*'Program Qtrly'!R$9/(1-'Program Qtrly'!R$9),0)</f>
        <v>0</v>
      </c>
      <c r="BI53" s="116">
        <f ca="1">IFERROR(AM53*'Program Qtrly'!S$9/(1-'Program Qtrly'!S$9),0)</f>
        <v>0</v>
      </c>
      <c r="BJ53" s="116">
        <f ca="1">IFERROR(AN53*'Program Qtrly'!T$9/(1-'Program Qtrly'!T$9),0)</f>
        <v>0</v>
      </c>
      <c r="BK53" s="116">
        <f ca="1">IFERROR(AO53*'Program Qtrly'!U$9/(1-'Program Qtrly'!U$9),0)</f>
        <v>0</v>
      </c>
      <c r="BL53" s="116">
        <f ca="1">IFERROR(AP53*'Program Qtrly'!V$9/(1-'Program Qtrly'!V$9),0)</f>
        <v>0</v>
      </c>
      <c r="BM53" s="116">
        <f ca="1">IFERROR(AQ53*'Program Qtrly'!W$9/(1-'Program Qtrly'!W$9),0)</f>
        <v>0</v>
      </c>
      <c r="BO53" s="53" t="str">
        <f t="shared" si="82"/>
        <v>P001</v>
      </c>
      <c r="BP53" s="53">
        <f t="shared" si="83"/>
        <v>0</v>
      </c>
    </row>
    <row r="54" spans="1:68" x14ac:dyDescent="0.45">
      <c r="A54" s="63">
        <f t="shared" si="79"/>
        <v>45</v>
      </c>
      <c r="B54" s="116">
        <f ca="1">IFERROR(B53+'Program Qtrly'!D$23*OFFSET(LDF!$A$37,MATCH($B$38,LDF!$A$38:$A$63,0),MATCH($A54,LDF!$B$37:$Z$37,0)),0)</f>
        <v>0</v>
      </c>
      <c r="C54" s="116">
        <f ca="1">IFERROR(C53+'Program Qtrly'!E$23*OFFSET(LDF!$A$37,MATCH($B$38,LDF!$A$38:$A$63,0),MATCH($A54,LDF!$B$37:$Z$37,0)),0)</f>
        <v>0</v>
      </c>
      <c r="D54" s="116">
        <f ca="1">IFERROR(D53+'Program Qtrly'!F$23*OFFSET(LDF!$A$37,MATCH($B$38,LDF!$A$38:$A$63,0),MATCH($A54,LDF!$B$37:$Z$37,0)),0)</f>
        <v>0</v>
      </c>
      <c r="E54" s="116">
        <f ca="1">IFERROR(E53+'Program Qtrly'!G$23*OFFSET(LDF!$A$37,MATCH($B$38,LDF!$A$38:$A$63,0),MATCH($A54,LDF!$B$37:$Z$37,0)),0)</f>
        <v>0</v>
      </c>
      <c r="F54" s="116">
        <f ca="1">IFERROR(F53+'Program Qtrly'!H$23*OFFSET(LDF!$A$37,MATCH($B$38,LDF!$A$38:$A$63,0),MATCH($A54,LDF!$B$37:$Z$37,0)),0)</f>
        <v>0</v>
      </c>
      <c r="G54" s="116">
        <f ca="1">IFERROR(G53+'Program Qtrly'!I$23*OFFSET(LDF!$A$37,MATCH($B$38,LDF!$A$38:$A$63,0),MATCH($A54,LDF!$B$37:$Z$37,0)),0)</f>
        <v>0</v>
      </c>
      <c r="H54" s="116">
        <f ca="1">IFERROR(H53+'Program Qtrly'!J$23*OFFSET(LDF!$A$37,MATCH($B$38,LDF!$A$38:$A$63,0),MATCH($A54,LDF!$B$37:$Z$37,0)),0)</f>
        <v>0</v>
      </c>
      <c r="I54" s="116">
        <f ca="1">IFERROR(I53+'Program Qtrly'!K$23*OFFSET(LDF!$A$37,MATCH($B$38,LDF!$A$38:$A$63,0),MATCH($A54,LDF!$B$37:$Z$37,0)),0)</f>
        <v>0</v>
      </c>
      <c r="J54" s="116">
        <f ca="1">IFERROR(J53+'Program Qtrly'!L$23*OFFSET(LDF!$A$37,MATCH($B$38,LDF!$A$38:$A$63,0),MATCH($A54,LDF!$B$37:$Z$37,0)),0)</f>
        <v>0</v>
      </c>
      <c r="K54" s="116">
        <f ca="1">IFERROR(K53+'Program Qtrly'!M$23*OFFSET(LDF!$A$37,MATCH($B$38,LDF!$A$38:$A$63,0),MATCH($A54,LDF!$B$37:$Z$37,0)),0)</f>
        <v>0</v>
      </c>
      <c r="L54" s="116">
        <f ca="1">IFERROR(L53+'Program Qtrly'!N$23*OFFSET(LDF!$A$37,MATCH($B$38,LDF!$A$38:$A$63,0),MATCH($A54,LDF!$B$37:$Z$37,0)),0)</f>
        <v>0</v>
      </c>
      <c r="M54" s="116">
        <f ca="1">IFERROR(M53+'Program Qtrly'!O$23*OFFSET(LDF!$A$37,MATCH($B$38,LDF!$A$38:$A$63,0),MATCH($A54,LDF!$B$37:$Z$37,0)),0)</f>
        <v>0</v>
      </c>
      <c r="N54" s="116">
        <f ca="1">IFERROR(N53+'Program Qtrly'!P$23*OFFSET(LDF!$A$37,MATCH($B$38,LDF!$A$38:$A$63,0),MATCH($A54,LDF!$B$37:$Z$37,0)),0)</f>
        <v>0</v>
      </c>
      <c r="O54" s="116">
        <f ca="1">IFERROR(O53+'Program Qtrly'!Q$23*OFFSET(LDF!$A$37,MATCH($B$38,LDF!$A$38:$A$63,0),MATCH($A54,LDF!$B$37:$Z$37,0)),0)</f>
        <v>0</v>
      </c>
      <c r="P54" s="116">
        <f ca="1">IFERROR(P53+'Program Qtrly'!R$23*OFFSET(LDF!$A$37,MATCH($B$38,LDF!$A$38:$A$63,0),MATCH($A54,LDF!$B$37:$Z$37,0)),0)</f>
        <v>0</v>
      </c>
      <c r="Q54" s="116">
        <f ca="1">IFERROR(Q53+'Program Qtrly'!S$23*OFFSET(LDF!$A$37,MATCH($B$38,LDF!$A$38:$A$63,0),MATCH($A54,LDF!$B$37:$Z$37,0)),0)</f>
        <v>0</v>
      </c>
      <c r="R54" s="116">
        <f ca="1">IFERROR(R53+'Program Qtrly'!T$23*OFFSET(LDF!$A$37,MATCH($B$38,LDF!$A$38:$A$63,0),MATCH($A54,LDF!$B$37:$Z$37,0)),0)</f>
        <v>0</v>
      </c>
      <c r="S54" s="116">
        <f ca="1">IFERROR(S53+'Program Qtrly'!U$23*OFFSET(LDF!$A$37,MATCH($B$38,LDF!$A$38:$A$63,0),MATCH($A54,LDF!$B$37:$Z$37,0)),0)</f>
        <v>0</v>
      </c>
      <c r="T54" s="116">
        <f ca="1">IFERROR(T53+'Program Qtrly'!V$23*OFFSET(LDF!$A$37,MATCH($B$38,LDF!$A$38:$A$63,0),MATCH($A54,LDF!$B$37:$Z$37,0)),0)</f>
        <v>0</v>
      </c>
      <c r="U54" s="116">
        <f ca="1">IFERROR(U53+'Program Qtrly'!W$23*OFFSET(LDF!$A$37,MATCH($B$38,LDF!$A$38:$A$63,0),MATCH($A54,LDF!$B$37:$Z$37,0)),0)</f>
        <v>0</v>
      </c>
      <c r="W54" s="63">
        <f t="shared" si="80"/>
        <v>45</v>
      </c>
      <c r="X54" s="116">
        <f t="shared" ca="1" si="59"/>
        <v>0</v>
      </c>
      <c r="Y54" s="116">
        <f t="shared" ca="1" si="60"/>
        <v>0</v>
      </c>
      <c r="Z54" s="116">
        <f t="shared" ca="1" si="61"/>
        <v>0</v>
      </c>
      <c r="AA54" s="116">
        <f t="shared" ca="1" si="62"/>
        <v>0</v>
      </c>
      <c r="AB54" s="116">
        <f t="shared" ca="1" si="63"/>
        <v>0</v>
      </c>
      <c r="AC54" s="116">
        <f t="shared" ca="1" si="64"/>
        <v>0</v>
      </c>
      <c r="AD54" s="116">
        <f t="shared" ca="1" si="65"/>
        <v>0</v>
      </c>
      <c r="AE54" s="116">
        <f t="shared" ca="1" si="66"/>
        <v>0</v>
      </c>
      <c r="AF54" s="116">
        <f t="shared" ca="1" si="67"/>
        <v>0</v>
      </c>
      <c r="AG54" s="116">
        <f t="shared" ca="1" si="68"/>
        <v>0</v>
      </c>
      <c r="AH54" s="116">
        <f t="shared" ca="1" si="69"/>
        <v>0</v>
      </c>
      <c r="AI54" s="116">
        <f t="shared" ca="1" si="70"/>
        <v>0</v>
      </c>
      <c r="AJ54" s="116">
        <f t="shared" ca="1" si="71"/>
        <v>0</v>
      </c>
      <c r="AK54" s="116">
        <f t="shared" ca="1" si="72"/>
        <v>0</v>
      </c>
      <c r="AL54" s="116">
        <f t="shared" ca="1" si="73"/>
        <v>0</v>
      </c>
      <c r="AM54" s="116">
        <f t="shared" ca="1" si="74"/>
        <v>0</v>
      </c>
      <c r="AN54" s="116">
        <f t="shared" ca="1" si="75"/>
        <v>0</v>
      </c>
      <c r="AO54" s="116">
        <f t="shared" ca="1" si="76"/>
        <v>0</v>
      </c>
      <c r="AP54" s="116">
        <f t="shared" ca="1" si="77"/>
        <v>0</v>
      </c>
      <c r="AQ54" s="116">
        <f t="shared" ca="1" si="78"/>
        <v>0</v>
      </c>
      <c r="AS54" s="63">
        <f t="shared" si="81"/>
        <v>45</v>
      </c>
      <c r="AT54" s="116">
        <f ca="1">IFERROR(X54*'Program Qtrly'!D$9/(1-'Program Qtrly'!D$9),0)</f>
        <v>0</v>
      </c>
      <c r="AU54" s="116">
        <f ca="1">IFERROR(Y54*'Program Qtrly'!E$9/(1-'Program Qtrly'!E$9),0)</f>
        <v>0</v>
      </c>
      <c r="AV54" s="116">
        <f ca="1">IFERROR(Z54*'Program Qtrly'!F$9/(1-'Program Qtrly'!F$9),0)</f>
        <v>0</v>
      </c>
      <c r="AW54" s="116">
        <f ca="1">IFERROR(AA54*'Program Qtrly'!G$9/(1-'Program Qtrly'!G$9),0)</f>
        <v>0</v>
      </c>
      <c r="AX54" s="116">
        <f ca="1">IFERROR(AB54*'Program Qtrly'!H$9/(1-'Program Qtrly'!H$9),0)</f>
        <v>0</v>
      </c>
      <c r="AY54" s="116">
        <f ca="1">IFERROR(AC54*'Program Qtrly'!I$9/(1-'Program Qtrly'!I$9),0)</f>
        <v>0</v>
      </c>
      <c r="AZ54" s="116">
        <f ca="1">IFERROR(AD54*'Program Qtrly'!J$9/(1-'Program Qtrly'!J$9),0)</f>
        <v>0</v>
      </c>
      <c r="BA54" s="116">
        <f ca="1">IFERROR(AE54*'Program Qtrly'!K$9/(1-'Program Qtrly'!K$9),0)</f>
        <v>0</v>
      </c>
      <c r="BB54" s="116">
        <f ca="1">IFERROR(AF54*'Program Qtrly'!L$9/(1-'Program Qtrly'!L$9),0)</f>
        <v>0</v>
      </c>
      <c r="BC54" s="116">
        <f ca="1">IFERROR(AG54*'Program Qtrly'!M$9/(1-'Program Qtrly'!M$9),0)</f>
        <v>0</v>
      </c>
      <c r="BD54" s="116">
        <f ca="1">IFERROR(AH54*'Program Qtrly'!N$9/(1-'Program Qtrly'!N$9),0)</f>
        <v>0</v>
      </c>
      <c r="BE54" s="116">
        <f ca="1">IFERROR(AI54*'Program Qtrly'!O$9/(1-'Program Qtrly'!O$9),0)</f>
        <v>0</v>
      </c>
      <c r="BF54" s="116">
        <f ca="1">IFERROR(AJ54*'Program Qtrly'!P$9/(1-'Program Qtrly'!P$9),0)</f>
        <v>0</v>
      </c>
      <c r="BG54" s="116">
        <f ca="1">IFERROR(AK54*'Program Qtrly'!Q$9/(1-'Program Qtrly'!Q$9),0)</f>
        <v>0</v>
      </c>
      <c r="BH54" s="116">
        <f ca="1">IFERROR(AL54*'Program Qtrly'!R$9/(1-'Program Qtrly'!R$9),0)</f>
        <v>0</v>
      </c>
      <c r="BI54" s="116">
        <f ca="1">IFERROR(AM54*'Program Qtrly'!S$9/(1-'Program Qtrly'!S$9),0)</f>
        <v>0</v>
      </c>
      <c r="BJ54" s="116">
        <f ca="1">IFERROR(AN54*'Program Qtrly'!T$9/(1-'Program Qtrly'!T$9),0)</f>
        <v>0</v>
      </c>
      <c r="BK54" s="116">
        <f ca="1">IFERROR(AO54*'Program Qtrly'!U$9/(1-'Program Qtrly'!U$9),0)</f>
        <v>0</v>
      </c>
      <c r="BL54" s="116">
        <f ca="1">IFERROR(AP54*'Program Qtrly'!V$9/(1-'Program Qtrly'!V$9),0)</f>
        <v>0</v>
      </c>
      <c r="BM54" s="116">
        <f ca="1">IFERROR(AQ54*'Program Qtrly'!W$9/(1-'Program Qtrly'!W$9),0)</f>
        <v>0</v>
      </c>
      <c r="BO54" s="53" t="str">
        <f t="shared" si="82"/>
        <v>P001</v>
      </c>
      <c r="BP54" s="53">
        <f t="shared" si="83"/>
        <v>0</v>
      </c>
    </row>
    <row r="55" spans="1:68" x14ac:dyDescent="0.45">
      <c r="A55" s="63">
        <f t="shared" si="79"/>
        <v>48</v>
      </c>
      <c r="B55" s="116">
        <f ca="1">IFERROR(B54+'Program Qtrly'!D$23*OFFSET(LDF!$A$37,MATCH($B$38,LDF!$A$38:$A$63,0),MATCH($A55,LDF!$B$37:$Z$37,0)),0)</f>
        <v>0</v>
      </c>
      <c r="C55" s="116">
        <f ca="1">IFERROR(C54+'Program Qtrly'!E$23*OFFSET(LDF!$A$37,MATCH($B$38,LDF!$A$38:$A$63,0),MATCH($A55,LDF!$B$37:$Z$37,0)),0)</f>
        <v>0</v>
      </c>
      <c r="D55" s="116">
        <f ca="1">IFERROR(D54+'Program Qtrly'!F$23*OFFSET(LDF!$A$37,MATCH($B$38,LDF!$A$38:$A$63,0),MATCH($A55,LDF!$B$37:$Z$37,0)),0)</f>
        <v>0</v>
      </c>
      <c r="E55" s="116">
        <f ca="1">IFERROR(E54+'Program Qtrly'!G$23*OFFSET(LDF!$A$37,MATCH($B$38,LDF!$A$38:$A$63,0),MATCH($A55,LDF!$B$37:$Z$37,0)),0)</f>
        <v>0</v>
      </c>
      <c r="F55" s="116">
        <f ca="1">IFERROR(F54+'Program Qtrly'!H$23*OFFSET(LDF!$A$37,MATCH($B$38,LDF!$A$38:$A$63,0),MATCH($A55,LDF!$B$37:$Z$37,0)),0)</f>
        <v>0</v>
      </c>
      <c r="G55" s="116">
        <f ca="1">IFERROR(G54+'Program Qtrly'!I$23*OFFSET(LDF!$A$37,MATCH($B$38,LDF!$A$38:$A$63,0),MATCH($A55,LDF!$B$37:$Z$37,0)),0)</f>
        <v>0</v>
      </c>
      <c r="H55" s="116">
        <f ca="1">IFERROR(H54+'Program Qtrly'!J$23*OFFSET(LDF!$A$37,MATCH($B$38,LDF!$A$38:$A$63,0),MATCH($A55,LDF!$B$37:$Z$37,0)),0)</f>
        <v>0</v>
      </c>
      <c r="I55" s="116">
        <f ca="1">IFERROR(I54+'Program Qtrly'!K$23*OFFSET(LDF!$A$37,MATCH($B$38,LDF!$A$38:$A$63,0),MATCH($A55,LDF!$B$37:$Z$37,0)),0)</f>
        <v>0</v>
      </c>
      <c r="J55" s="116">
        <f ca="1">IFERROR(J54+'Program Qtrly'!L$23*OFFSET(LDF!$A$37,MATCH($B$38,LDF!$A$38:$A$63,0),MATCH($A55,LDF!$B$37:$Z$37,0)),0)</f>
        <v>0</v>
      </c>
      <c r="K55" s="116">
        <f ca="1">IFERROR(K54+'Program Qtrly'!M$23*OFFSET(LDF!$A$37,MATCH($B$38,LDF!$A$38:$A$63,0),MATCH($A55,LDF!$B$37:$Z$37,0)),0)</f>
        <v>0</v>
      </c>
      <c r="L55" s="116">
        <f ca="1">IFERROR(L54+'Program Qtrly'!N$23*OFFSET(LDF!$A$37,MATCH($B$38,LDF!$A$38:$A$63,0),MATCH($A55,LDF!$B$37:$Z$37,0)),0)</f>
        <v>0</v>
      </c>
      <c r="M55" s="116">
        <f ca="1">IFERROR(M54+'Program Qtrly'!O$23*OFFSET(LDF!$A$37,MATCH($B$38,LDF!$A$38:$A$63,0),MATCH($A55,LDF!$B$37:$Z$37,0)),0)</f>
        <v>0</v>
      </c>
      <c r="N55" s="116">
        <f ca="1">IFERROR(N54+'Program Qtrly'!P$23*OFFSET(LDF!$A$37,MATCH($B$38,LDF!$A$38:$A$63,0),MATCH($A55,LDF!$B$37:$Z$37,0)),0)</f>
        <v>0</v>
      </c>
      <c r="O55" s="116">
        <f ca="1">IFERROR(O54+'Program Qtrly'!Q$23*OFFSET(LDF!$A$37,MATCH($B$38,LDF!$A$38:$A$63,0),MATCH($A55,LDF!$B$37:$Z$37,0)),0)</f>
        <v>0</v>
      </c>
      <c r="P55" s="116">
        <f ca="1">IFERROR(P54+'Program Qtrly'!R$23*OFFSET(LDF!$A$37,MATCH($B$38,LDF!$A$38:$A$63,0),MATCH($A55,LDF!$B$37:$Z$37,0)),0)</f>
        <v>0</v>
      </c>
      <c r="Q55" s="116">
        <f ca="1">IFERROR(Q54+'Program Qtrly'!S$23*OFFSET(LDF!$A$37,MATCH($B$38,LDF!$A$38:$A$63,0),MATCH($A55,LDF!$B$37:$Z$37,0)),0)</f>
        <v>0</v>
      </c>
      <c r="R55" s="116">
        <f ca="1">IFERROR(R54+'Program Qtrly'!T$23*OFFSET(LDF!$A$37,MATCH($B$38,LDF!$A$38:$A$63,0),MATCH($A55,LDF!$B$37:$Z$37,0)),0)</f>
        <v>0</v>
      </c>
      <c r="S55" s="116">
        <f ca="1">IFERROR(S54+'Program Qtrly'!U$23*OFFSET(LDF!$A$37,MATCH($B$38,LDF!$A$38:$A$63,0),MATCH($A55,LDF!$B$37:$Z$37,0)),0)</f>
        <v>0</v>
      </c>
      <c r="T55" s="116">
        <f ca="1">IFERROR(T54+'Program Qtrly'!V$23*OFFSET(LDF!$A$37,MATCH($B$38,LDF!$A$38:$A$63,0),MATCH($A55,LDF!$B$37:$Z$37,0)),0)</f>
        <v>0</v>
      </c>
      <c r="U55" s="116">
        <f ca="1">IFERROR(U54+'Program Qtrly'!W$23*OFFSET(LDF!$A$37,MATCH($B$38,LDF!$A$38:$A$63,0),MATCH($A55,LDF!$B$37:$Z$37,0)),0)</f>
        <v>0</v>
      </c>
      <c r="W55" s="63">
        <f t="shared" si="80"/>
        <v>48</v>
      </c>
      <c r="X55" s="116">
        <f t="shared" ca="1" si="59"/>
        <v>0</v>
      </c>
      <c r="Y55" s="116">
        <f t="shared" ca="1" si="60"/>
        <v>0</v>
      </c>
      <c r="Z55" s="116">
        <f t="shared" ca="1" si="61"/>
        <v>0</v>
      </c>
      <c r="AA55" s="116">
        <f t="shared" ca="1" si="62"/>
        <v>0</v>
      </c>
      <c r="AB55" s="116">
        <f t="shared" ca="1" si="63"/>
        <v>0</v>
      </c>
      <c r="AC55" s="116">
        <f t="shared" ca="1" si="64"/>
        <v>0</v>
      </c>
      <c r="AD55" s="116">
        <f t="shared" ca="1" si="65"/>
        <v>0</v>
      </c>
      <c r="AE55" s="116">
        <f t="shared" ca="1" si="66"/>
        <v>0</v>
      </c>
      <c r="AF55" s="116">
        <f t="shared" ca="1" si="67"/>
        <v>0</v>
      </c>
      <c r="AG55" s="116">
        <f t="shared" ca="1" si="68"/>
        <v>0</v>
      </c>
      <c r="AH55" s="116">
        <f t="shared" ca="1" si="69"/>
        <v>0</v>
      </c>
      <c r="AI55" s="116">
        <f t="shared" ca="1" si="70"/>
        <v>0</v>
      </c>
      <c r="AJ55" s="116">
        <f t="shared" ca="1" si="71"/>
        <v>0</v>
      </c>
      <c r="AK55" s="116">
        <f t="shared" ca="1" si="72"/>
        <v>0</v>
      </c>
      <c r="AL55" s="116">
        <f t="shared" ca="1" si="73"/>
        <v>0</v>
      </c>
      <c r="AM55" s="116">
        <f t="shared" ca="1" si="74"/>
        <v>0</v>
      </c>
      <c r="AN55" s="116">
        <f t="shared" ca="1" si="75"/>
        <v>0</v>
      </c>
      <c r="AO55" s="116">
        <f t="shared" ca="1" si="76"/>
        <v>0</v>
      </c>
      <c r="AP55" s="116">
        <f t="shared" ca="1" si="77"/>
        <v>0</v>
      </c>
      <c r="AQ55" s="116">
        <f t="shared" ca="1" si="78"/>
        <v>0</v>
      </c>
      <c r="AS55" s="63">
        <f t="shared" si="81"/>
        <v>48</v>
      </c>
      <c r="AT55" s="116">
        <f ca="1">IFERROR(X55*'Program Qtrly'!D$9/(1-'Program Qtrly'!D$9),0)</f>
        <v>0</v>
      </c>
      <c r="AU55" s="116">
        <f ca="1">IFERROR(Y55*'Program Qtrly'!E$9/(1-'Program Qtrly'!E$9),0)</f>
        <v>0</v>
      </c>
      <c r="AV55" s="116">
        <f ca="1">IFERROR(Z55*'Program Qtrly'!F$9/(1-'Program Qtrly'!F$9),0)</f>
        <v>0</v>
      </c>
      <c r="AW55" s="116">
        <f ca="1">IFERROR(AA55*'Program Qtrly'!G$9/(1-'Program Qtrly'!G$9),0)</f>
        <v>0</v>
      </c>
      <c r="AX55" s="116">
        <f ca="1">IFERROR(AB55*'Program Qtrly'!H$9/(1-'Program Qtrly'!H$9),0)</f>
        <v>0</v>
      </c>
      <c r="AY55" s="116">
        <f ca="1">IFERROR(AC55*'Program Qtrly'!I$9/(1-'Program Qtrly'!I$9),0)</f>
        <v>0</v>
      </c>
      <c r="AZ55" s="116">
        <f ca="1">IFERROR(AD55*'Program Qtrly'!J$9/(1-'Program Qtrly'!J$9),0)</f>
        <v>0</v>
      </c>
      <c r="BA55" s="116">
        <f ca="1">IFERROR(AE55*'Program Qtrly'!K$9/(1-'Program Qtrly'!K$9),0)</f>
        <v>0</v>
      </c>
      <c r="BB55" s="116">
        <f ca="1">IFERROR(AF55*'Program Qtrly'!L$9/(1-'Program Qtrly'!L$9),0)</f>
        <v>0</v>
      </c>
      <c r="BC55" s="116">
        <f ca="1">IFERROR(AG55*'Program Qtrly'!M$9/(1-'Program Qtrly'!M$9),0)</f>
        <v>0</v>
      </c>
      <c r="BD55" s="116">
        <f ca="1">IFERROR(AH55*'Program Qtrly'!N$9/(1-'Program Qtrly'!N$9),0)</f>
        <v>0</v>
      </c>
      <c r="BE55" s="116">
        <f ca="1">IFERROR(AI55*'Program Qtrly'!O$9/(1-'Program Qtrly'!O$9),0)</f>
        <v>0</v>
      </c>
      <c r="BF55" s="116">
        <f ca="1">IFERROR(AJ55*'Program Qtrly'!P$9/(1-'Program Qtrly'!P$9),0)</f>
        <v>0</v>
      </c>
      <c r="BG55" s="116">
        <f ca="1">IFERROR(AK55*'Program Qtrly'!Q$9/(1-'Program Qtrly'!Q$9),0)</f>
        <v>0</v>
      </c>
      <c r="BH55" s="116">
        <f ca="1">IFERROR(AL55*'Program Qtrly'!R$9/(1-'Program Qtrly'!R$9),0)</f>
        <v>0</v>
      </c>
      <c r="BI55" s="116">
        <f ca="1">IFERROR(AM55*'Program Qtrly'!S$9/(1-'Program Qtrly'!S$9),0)</f>
        <v>0</v>
      </c>
      <c r="BJ55" s="116">
        <f ca="1">IFERROR(AN55*'Program Qtrly'!T$9/(1-'Program Qtrly'!T$9),0)</f>
        <v>0</v>
      </c>
      <c r="BK55" s="116">
        <f ca="1">IFERROR(AO55*'Program Qtrly'!U$9/(1-'Program Qtrly'!U$9),0)</f>
        <v>0</v>
      </c>
      <c r="BL55" s="116">
        <f ca="1">IFERROR(AP55*'Program Qtrly'!V$9/(1-'Program Qtrly'!V$9),0)</f>
        <v>0</v>
      </c>
      <c r="BM55" s="116">
        <f ca="1">IFERROR(AQ55*'Program Qtrly'!W$9/(1-'Program Qtrly'!W$9),0)</f>
        <v>0</v>
      </c>
      <c r="BO55" s="53" t="str">
        <f t="shared" si="82"/>
        <v>P001</v>
      </c>
      <c r="BP55" s="53">
        <f t="shared" si="83"/>
        <v>0</v>
      </c>
    </row>
    <row r="56" spans="1:68" x14ac:dyDescent="0.45">
      <c r="A56" s="63">
        <f t="shared" si="79"/>
        <v>51</v>
      </c>
      <c r="B56" s="116">
        <f ca="1">IFERROR(B55+'Program Qtrly'!D$23*OFFSET(LDF!$A$37,MATCH($B$38,LDF!$A$38:$A$63,0),MATCH($A56,LDF!$B$37:$Z$37,0)),0)</f>
        <v>0</v>
      </c>
      <c r="C56" s="116">
        <f ca="1">IFERROR(C55+'Program Qtrly'!E$23*OFFSET(LDF!$A$37,MATCH($B$38,LDF!$A$38:$A$63,0),MATCH($A56,LDF!$B$37:$Z$37,0)),0)</f>
        <v>0</v>
      </c>
      <c r="D56" s="116">
        <f ca="1">IFERROR(D55+'Program Qtrly'!F$23*OFFSET(LDF!$A$37,MATCH($B$38,LDF!$A$38:$A$63,0),MATCH($A56,LDF!$B$37:$Z$37,0)),0)</f>
        <v>0</v>
      </c>
      <c r="E56" s="116">
        <f ca="1">IFERROR(E55+'Program Qtrly'!G$23*OFFSET(LDF!$A$37,MATCH($B$38,LDF!$A$38:$A$63,0),MATCH($A56,LDF!$B$37:$Z$37,0)),0)</f>
        <v>0</v>
      </c>
      <c r="F56" s="116">
        <f ca="1">IFERROR(F55+'Program Qtrly'!H$23*OFFSET(LDF!$A$37,MATCH($B$38,LDF!$A$38:$A$63,0),MATCH($A56,LDF!$B$37:$Z$37,0)),0)</f>
        <v>0</v>
      </c>
      <c r="G56" s="116">
        <f ca="1">IFERROR(G55+'Program Qtrly'!I$23*OFFSET(LDF!$A$37,MATCH($B$38,LDF!$A$38:$A$63,0),MATCH($A56,LDF!$B$37:$Z$37,0)),0)</f>
        <v>0</v>
      </c>
      <c r="H56" s="116">
        <f ca="1">IFERROR(H55+'Program Qtrly'!J$23*OFFSET(LDF!$A$37,MATCH($B$38,LDF!$A$38:$A$63,0),MATCH($A56,LDF!$B$37:$Z$37,0)),0)</f>
        <v>0</v>
      </c>
      <c r="I56" s="116">
        <f ca="1">IFERROR(I55+'Program Qtrly'!K$23*OFFSET(LDF!$A$37,MATCH($B$38,LDF!$A$38:$A$63,0),MATCH($A56,LDF!$B$37:$Z$37,0)),0)</f>
        <v>0</v>
      </c>
      <c r="J56" s="116">
        <f ca="1">IFERROR(J55+'Program Qtrly'!L$23*OFFSET(LDF!$A$37,MATCH($B$38,LDF!$A$38:$A$63,0),MATCH($A56,LDF!$B$37:$Z$37,0)),0)</f>
        <v>0</v>
      </c>
      <c r="K56" s="116">
        <f ca="1">IFERROR(K55+'Program Qtrly'!M$23*OFFSET(LDF!$A$37,MATCH($B$38,LDF!$A$38:$A$63,0),MATCH($A56,LDF!$B$37:$Z$37,0)),0)</f>
        <v>0</v>
      </c>
      <c r="L56" s="116">
        <f ca="1">IFERROR(L55+'Program Qtrly'!N$23*OFFSET(LDF!$A$37,MATCH($B$38,LDF!$A$38:$A$63,0),MATCH($A56,LDF!$B$37:$Z$37,0)),0)</f>
        <v>0</v>
      </c>
      <c r="M56" s="116">
        <f ca="1">IFERROR(M55+'Program Qtrly'!O$23*OFFSET(LDF!$A$37,MATCH($B$38,LDF!$A$38:$A$63,0),MATCH($A56,LDF!$B$37:$Z$37,0)),0)</f>
        <v>0</v>
      </c>
      <c r="N56" s="116">
        <f ca="1">IFERROR(N55+'Program Qtrly'!P$23*OFFSET(LDF!$A$37,MATCH($B$38,LDF!$A$38:$A$63,0),MATCH($A56,LDF!$B$37:$Z$37,0)),0)</f>
        <v>0</v>
      </c>
      <c r="O56" s="116">
        <f ca="1">IFERROR(O55+'Program Qtrly'!Q$23*OFFSET(LDF!$A$37,MATCH($B$38,LDF!$A$38:$A$63,0),MATCH($A56,LDF!$B$37:$Z$37,0)),0)</f>
        <v>0</v>
      </c>
      <c r="P56" s="116">
        <f ca="1">IFERROR(P55+'Program Qtrly'!R$23*OFFSET(LDF!$A$37,MATCH($B$38,LDF!$A$38:$A$63,0),MATCH($A56,LDF!$B$37:$Z$37,0)),0)</f>
        <v>0</v>
      </c>
      <c r="Q56" s="116">
        <f ca="1">IFERROR(Q55+'Program Qtrly'!S$23*OFFSET(LDF!$A$37,MATCH($B$38,LDF!$A$38:$A$63,0),MATCH($A56,LDF!$B$37:$Z$37,0)),0)</f>
        <v>0</v>
      </c>
      <c r="R56" s="116">
        <f ca="1">IFERROR(R55+'Program Qtrly'!T$23*OFFSET(LDF!$A$37,MATCH($B$38,LDF!$A$38:$A$63,0),MATCH($A56,LDF!$B$37:$Z$37,0)),0)</f>
        <v>0</v>
      </c>
      <c r="S56" s="116">
        <f ca="1">IFERROR(S55+'Program Qtrly'!U$23*OFFSET(LDF!$A$37,MATCH($B$38,LDF!$A$38:$A$63,0),MATCH($A56,LDF!$B$37:$Z$37,0)),0)</f>
        <v>0</v>
      </c>
      <c r="T56" s="116">
        <f ca="1">IFERROR(T55+'Program Qtrly'!V$23*OFFSET(LDF!$A$37,MATCH($B$38,LDF!$A$38:$A$63,0),MATCH($A56,LDF!$B$37:$Z$37,0)),0)</f>
        <v>0</v>
      </c>
      <c r="U56" s="116">
        <f ca="1">IFERROR(U55+'Program Qtrly'!W$23*OFFSET(LDF!$A$37,MATCH($B$38,LDF!$A$38:$A$63,0),MATCH($A56,LDF!$B$37:$Z$37,0)),0)</f>
        <v>0</v>
      </c>
      <c r="W56" s="63">
        <f t="shared" si="80"/>
        <v>51</v>
      </c>
      <c r="X56" s="116">
        <f t="shared" ca="1" si="59"/>
        <v>0</v>
      </c>
      <c r="Y56" s="116">
        <f t="shared" ca="1" si="60"/>
        <v>0</v>
      </c>
      <c r="Z56" s="116">
        <f t="shared" ca="1" si="61"/>
        <v>0</v>
      </c>
      <c r="AA56" s="116">
        <f t="shared" ca="1" si="62"/>
        <v>0</v>
      </c>
      <c r="AB56" s="116">
        <f t="shared" ca="1" si="63"/>
        <v>0</v>
      </c>
      <c r="AC56" s="116">
        <f t="shared" ca="1" si="64"/>
        <v>0</v>
      </c>
      <c r="AD56" s="116">
        <f t="shared" ca="1" si="65"/>
        <v>0</v>
      </c>
      <c r="AE56" s="116">
        <f t="shared" ca="1" si="66"/>
        <v>0</v>
      </c>
      <c r="AF56" s="116">
        <f t="shared" ca="1" si="67"/>
        <v>0</v>
      </c>
      <c r="AG56" s="116">
        <f t="shared" ca="1" si="68"/>
        <v>0</v>
      </c>
      <c r="AH56" s="116">
        <f t="shared" ca="1" si="69"/>
        <v>0</v>
      </c>
      <c r="AI56" s="116">
        <f t="shared" ca="1" si="70"/>
        <v>0</v>
      </c>
      <c r="AJ56" s="116">
        <f t="shared" ca="1" si="71"/>
        <v>0</v>
      </c>
      <c r="AK56" s="116">
        <f t="shared" ca="1" si="72"/>
        <v>0</v>
      </c>
      <c r="AL56" s="116">
        <f t="shared" ca="1" si="73"/>
        <v>0</v>
      </c>
      <c r="AM56" s="116">
        <f t="shared" ca="1" si="74"/>
        <v>0</v>
      </c>
      <c r="AN56" s="116">
        <f t="shared" ca="1" si="75"/>
        <v>0</v>
      </c>
      <c r="AO56" s="116">
        <f t="shared" ca="1" si="76"/>
        <v>0</v>
      </c>
      <c r="AP56" s="116">
        <f t="shared" ca="1" si="77"/>
        <v>0</v>
      </c>
      <c r="AQ56" s="116">
        <f t="shared" ca="1" si="78"/>
        <v>0</v>
      </c>
      <c r="AS56" s="63">
        <f t="shared" si="81"/>
        <v>51</v>
      </c>
      <c r="AT56" s="116">
        <f ca="1">IFERROR(X56*'Program Qtrly'!D$9/(1-'Program Qtrly'!D$9),0)</f>
        <v>0</v>
      </c>
      <c r="AU56" s="116">
        <f ca="1">IFERROR(Y56*'Program Qtrly'!E$9/(1-'Program Qtrly'!E$9),0)</f>
        <v>0</v>
      </c>
      <c r="AV56" s="116">
        <f ca="1">IFERROR(Z56*'Program Qtrly'!F$9/(1-'Program Qtrly'!F$9),0)</f>
        <v>0</v>
      </c>
      <c r="AW56" s="116">
        <f ca="1">IFERROR(AA56*'Program Qtrly'!G$9/(1-'Program Qtrly'!G$9),0)</f>
        <v>0</v>
      </c>
      <c r="AX56" s="116">
        <f ca="1">IFERROR(AB56*'Program Qtrly'!H$9/(1-'Program Qtrly'!H$9),0)</f>
        <v>0</v>
      </c>
      <c r="AY56" s="116">
        <f ca="1">IFERROR(AC56*'Program Qtrly'!I$9/(1-'Program Qtrly'!I$9),0)</f>
        <v>0</v>
      </c>
      <c r="AZ56" s="116">
        <f ca="1">IFERROR(AD56*'Program Qtrly'!J$9/(1-'Program Qtrly'!J$9),0)</f>
        <v>0</v>
      </c>
      <c r="BA56" s="116">
        <f ca="1">IFERROR(AE56*'Program Qtrly'!K$9/(1-'Program Qtrly'!K$9),0)</f>
        <v>0</v>
      </c>
      <c r="BB56" s="116">
        <f ca="1">IFERROR(AF56*'Program Qtrly'!L$9/(1-'Program Qtrly'!L$9),0)</f>
        <v>0</v>
      </c>
      <c r="BC56" s="116">
        <f ca="1">IFERROR(AG56*'Program Qtrly'!M$9/(1-'Program Qtrly'!M$9),0)</f>
        <v>0</v>
      </c>
      <c r="BD56" s="116">
        <f ca="1">IFERROR(AH56*'Program Qtrly'!N$9/(1-'Program Qtrly'!N$9),0)</f>
        <v>0</v>
      </c>
      <c r="BE56" s="116">
        <f ca="1">IFERROR(AI56*'Program Qtrly'!O$9/(1-'Program Qtrly'!O$9),0)</f>
        <v>0</v>
      </c>
      <c r="BF56" s="116">
        <f ca="1">IFERROR(AJ56*'Program Qtrly'!P$9/(1-'Program Qtrly'!P$9),0)</f>
        <v>0</v>
      </c>
      <c r="BG56" s="116">
        <f ca="1">IFERROR(AK56*'Program Qtrly'!Q$9/(1-'Program Qtrly'!Q$9),0)</f>
        <v>0</v>
      </c>
      <c r="BH56" s="116">
        <f ca="1">IFERROR(AL56*'Program Qtrly'!R$9/(1-'Program Qtrly'!R$9),0)</f>
        <v>0</v>
      </c>
      <c r="BI56" s="116">
        <f ca="1">IFERROR(AM56*'Program Qtrly'!S$9/(1-'Program Qtrly'!S$9),0)</f>
        <v>0</v>
      </c>
      <c r="BJ56" s="116">
        <f ca="1">IFERROR(AN56*'Program Qtrly'!T$9/(1-'Program Qtrly'!T$9),0)</f>
        <v>0</v>
      </c>
      <c r="BK56" s="116">
        <f ca="1">IFERROR(AO56*'Program Qtrly'!U$9/(1-'Program Qtrly'!U$9),0)</f>
        <v>0</v>
      </c>
      <c r="BL56" s="116">
        <f ca="1">IFERROR(AP56*'Program Qtrly'!V$9/(1-'Program Qtrly'!V$9),0)</f>
        <v>0</v>
      </c>
      <c r="BM56" s="116">
        <f ca="1">IFERROR(AQ56*'Program Qtrly'!W$9/(1-'Program Qtrly'!W$9),0)</f>
        <v>0</v>
      </c>
      <c r="BO56" s="53" t="str">
        <f t="shared" si="82"/>
        <v>P001</v>
      </c>
      <c r="BP56" s="53">
        <f t="shared" si="83"/>
        <v>0</v>
      </c>
    </row>
    <row r="57" spans="1:68" x14ac:dyDescent="0.45">
      <c r="A57" s="63">
        <f t="shared" si="79"/>
        <v>54</v>
      </c>
      <c r="B57" s="116">
        <f ca="1">IFERROR(B56+'Program Qtrly'!D$23*OFFSET(LDF!$A$37,MATCH($B$38,LDF!$A$38:$A$63,0),MATCH($A57,LDF!$B$37:$Z$37,0)),0)</f>
        <v>0</v>
      </c>
      <c r="C57" s="116">
        <f ca="1">IFERROR(C56+'Program Qtrly'!E$23*OFFSET(LDF!$A$37,MATCH($B$38,LDF!$A$38:$A$63,0),MATCH($A57,LDF!$B$37:$Z$37,0)),0)</f>
        <v>0</v>
      </c>
      <c r="D57" s="116">
        <f ca="1">IFERROR(D56+'Program Qtrly'!F$23*OFFSET(LDF!$A$37,MATCH($B$38,LDF!$A$38:$A$63,0),MATCH($A57,LDF!$B$37:$Z$37,0)),0)</f>
        <v>0</v>
      </c>
      <c r="E57" s="116">
        <f ca="1">IFERROR(E56+'Program Qtrly'!G$23*OFFSET(LDF!$A$37,MATCH($B$38,LDF!$A$38:$A$63,0),MATCH($A57,LDF!$B$37:$Z$37,0)),0)</f>
        <v>0</v>
      </c>
      <c r="F57" s="116">
        <f ca="1">IFERROR(F56+'Program Qtrly'!H$23*OFFSET(LDF!$A$37,MATCH($B$38,LDF!$A$38:$A$63,0),MATCH($A57,LDF!$B$37:$Z$37,0)),0)</f>
        <v>0</v>
      </c>
      <c r="G57" s="116">
        <f ca="1">IFERROR(G56+'Program Qtrly'!I$23*OFFSET(LDF!$A$37,MATCH($B$38,LDF!$A$38:$A$63,0),MATCH($A57,LDF!$B$37:$Z$37,0)),0)</f>
        <v>0</v>
      </c>
      <c r="H57" s="116">
        <f ca="1">IFERROR(H56+'Program Qtrly'!J$23*OFFSET(LDF!$A$37,MATCH($B$38,LDF!$A$38:$A$63,0),MATCH($A57,LDF!$B$37:$Z$37,0)),0)</f>
        <v>0</v>
      </c>
      <c r="I57" s="116">
        <f ca="1">IFERROR(I56+'Program Qtrly'!K$23*OFFSET(LDF!$A$37,MATCH($B$38,LDF!$A$38:$A$63,0),MATCH($A57,LDF!$B$37:$Z$37,0)),0)</f>
        <v>0</v>
      </c>
      <c r="J57" s="116">
        <f ca="1">IFERROR(J56+'Program Qtrly'!L$23*OFFSET(LDF!$A$37,MATCH($B$38,LDF!$A$38:$A$63,0),MATCH($A57,LDF!$B$37:$Z$37,0)),0)</f>
        <v>0</v>
      </c>
      <c r="K57" s="116">
        <f ca="1">IFERROR(K56+'Program Qtrly'!M$23*OFFSET(LDF!$A$37,MATCH($B$38,LDF!$A$38:$A$63,0),MATCH($A57,LDF!$B$37:$Z$37,0)),0)</f>
        <v>0</v>
      </c>
      <c r="L57" s="116">
        <f ca="1">IFERROR(L56+'Program Qtrly'!N$23*OFFSET(LDF!$A$37,MATCH($B$38,LDF!$A$38:$A$63,0),MATCH($A57,LDF!$B$37:$Z$37,0)),0)</f>
        <v>0</v>
      </c>
      <c r="M57" s="116">
        <f ca="1">IFERROR(M56+'Program Qtrly'!O$23*OFFSET(LDF!$A$37,MATCH($B$38,LDF!$A$38:$A$63,0),MATCH($A57,LDF!$B$37:$Z$37,0)),0)</f>
        <v>0</v>
      </c>
      <c r="N57" s="116">
        <f ca="1">IFERROR(N56+'Program Qtrly'!P$23*OFFSET(LDF!$A$37,MATCH($B$38,LDF!$A$38:$A$63,0),MATCH($A57,LDF!$B$37:$Z$37,0)),0)</f>
        <v>0</v>
      </c>
      <c r="O57" s="116">
        <f ca="1">IFERROR(O56+'Program Qtrly'!Q$23*OFFSET(LDF!$A$37,MATCH($B$38,LDF!$A$38:$A$63,0),MATCH($A57,LDF!$B$37:$Z$37,0)),0)</f>
        <v>0</v>
      </c>
      <c r="P57" s="116">
        <f ca="1">IFERROR(P56+'Program Qtrly'!R$23*OFFSET(LDF!$A$37,MATCH($B$38,LDF!$A$38:$A$63,0),MATCH($A57,LDF!$B$37:$Z$37,0)),0)</f>
        <v>0</v>
      </c>
      <c r="Q57" s="116">
        <f ca="1">IFERROR(Q56+'Program Qtrly'!S$23*OFFSET(LDF!$A$37,MATCH($B$38,LDF!$A$38:$A$63,0),MATCH($A57,LDF!$B$37:$Z$37,0)),0)</f>
        <v>0</v>
      </c>
      <c r="R57" s="116">
        <f ca="1">IFERROR(R56+'Program Qtrly'!T$23*OFFSET(LDF!$A$37,MATCH($B$38,LDF!$A$38:$A$63,0),MATCH($A57,LDF!$B$37:$Z$37,0)),0)</f>
        <v>0</v>
      </c>
      <c r="S57" s="116">
        <f ca="1">IFERROR(S56+'Program Qtrly'!U$23*OFFSET(LDF!$A$37,MATCH($B$38,LDF!$A$38:$A$63,0),MATCH($A57,LDF!$B$37:$Z$37,0)),0)</f>
        <v>0</v>
      </c>
      <c r="T57" s="116">
        <f ca="1">IFERROR(T56+'Program Qtrly'!V$23*OFFSET(LDF!$A$37,MATCH($B$38,LDF!$A$38:$A$63,0),MATCH($A57,LDF!$B$37:$Z$37,0)),0)</f>
        <v>0</v>
      </c>
      <c r="U57" s="116">
        <f ca="1">IFERROR(U56+'Program Qtrly'!W$23*OFFSET(LDF!$A$37,MATCH($B$38,LDF!$A$38:$A$63,0),MATCH($A57,LDF!$B$37:$Z$37,0)),0)</f>
        <v>0</v>
      </c>
      <c r="W57" s="63">
        <f t="shared" si="80"/>
        <v>54</v>
      </c>
      <c r="X57" s="116">
        <f t="shared" ca="1" si="59"/>
        <v>0</v>
      </c>
      <c r="Y57" s="116">
        <f t="shared" ca="1" si="60"/>
        <v>0</v>
      </c>
      <c r="Z57" s="116">
        <f t="shared" ca="1" si="61"/>
        <v>0</v>
      </c>
      <c r="AA57" s="116">
        <f t="shared" ca="1" si="62"/>
        <v>0</v>
      </c>
      <c r="AB57" s="116">
        <f t="shared" ca="1" si="63"/>
        <v>0</v>
      </c>
      <c r="AC57" s="116">
        <f t="shared" ca="1" si="64"/>
        <v>0</v>
      </c>
      <c r="AD57" s="116">
        <f t="shared" ca="1" si="65"/>
        <v>0</v>
      </c>
      <c r="AE57" s="116">
        <f t="shared" ca="1" si="66"/>
        <v>0</v>
      </c>
      <c r="AF57" s="116">
        <f t="shared" ca="1" si="67"/>
        <v>0</v>
      </c>
      <c r="AG57" s="116">
        <f t="shared" ca="1" si="68"/>
        <v>0</v>
      </c>
      <c r="AH57" s="116">
        <f t="shared" ca="1" si="69"/>
        <v>0</v>
      </c>
      <c r="AI57" s="116">
        <f t="shared" ca="1" si="70"/>
        <v>0</v>
      </c>
      <c r="AJ57" s="116">
        <f t="shared" ca="1" si="71"/>
        <v>0</v>
      </c>
      <c r="AK57" s="116">
        <f t="shared" ca="1" si="72"/>
        <v>0</v>
      </c>
      <c r="AL57" s="116">
        <f t="shared" ca="1" si="73"/>
        <v>0</v>
      </c>
      <c r="AM57" s="116">
        <f t="shared" ca="1" si="74"/>
        <v>0</v>
      </c>
      <c r="AN57" s="116">
        <f t="shared" ca="1" si="75"/>
        <v>0</v>
      </c>
      <c r="AO57" s="116">
        <f t="shared" ca="1" si="76"/>
        <v>0</v>
      </c>
      <c r="AP57" s="116">
        <f t="shared" ca="1" si="77"/>
        <v>0</v>
      </c>
      <c r="AQ57" s="116">
        <f t="shared" ca="1" si="78"/>
        <v>0</v>
      </c>
      <c r="AS57" s="63">
        <f t="shared" si="81"/>
        <v>54</v>
      </c>
      <c r="AT57" s="116">
        <f ca="1">IFERROR(X57*'Program Qtrly'!D$9/(1-'Program Qtrly'!D$9),0)</f>
        <v>0</v>
      </c>
      <c r="AU57" s="116">
        <f ca="1">IFERROR(Y57*'Program Qtrly'!E$9/(1-'Program Qtrly'!E$9),0)</f>
        <v>0</v>
      </c>
      <c r="AV57" s="116">
        <f ca="1">IFERROR(Z57*'Program Qtrly'!F$9/(1-'Program Qtrly'!F$9),0)</f>
        <v>0</v>
      </c>
      <c r="AW57" s="116">
        <f ca="1">IFERROR(AA57*'Program Qtrly'!G$9/(1-'Program Qtrly'!G$9),0)</f>
        <v>0</v>
      </c>
      <c r="AX57" s="116">
        <f ca="1">IFERROR(AB57*'Program Qtrly'!H$9/(1-'Program Qtrly'!H$9),0)</f>
        <v>0</v>
      </c>
      <c r="AY57" s="116">
        <f ca="1">IFERROR(AC57*'Program Qtrly'!I$9/(1-'Program Qtrly'!I$9),0)</f>
        <v>0</v>
      </c>
      <c r="AZ57" s="116">
        <f ca="1">IFERROR(AD57*'Program Qtrly'!J$9/(1-'Program Qtrly'!J$9),0)</f>
        <v>0</v>
      </c>
      <c r="BA57" s="116">
        <f ca="1">IFERROR(AE57*'Program Qtrly'!K$9/(1-'Program Qtrly'!K$9),0)</f>
        <v>0</v>
      </c>
      <c r="BB57" s="116">
        <f ca="1">IFERROR(AF57*'Program Qtrly'!L$9/(1-'Program Qtrly'!L$9),0)</f>
        <v>0</v>
      </c>
      <c r="BC57" s="116">
        <f ca="1">IFERROR(AG57*'Program Qtrly'!M$9/(1-'Program Qtrly'!M$9),0)</f>
        <v>0</v>
      </c>
      <c r="BD57" s="116">
        <f ca="1">IFERROR(AH57*'Program Qtrly'!N$9/(1-'Program Qtrly'!N$9),0)</f>
        <v>0</v>
      </c>
      <c r="BE57" s="116">
        <f ca="1">IFERROR(AI57*'Program Qtrly'!O$9/(1-'Program Qtrly'!O$9),0)</f>
        <v>0</v>
      </c>
      <c r="BF57" s="116">
        <f ca="1">IFERROR(AJ57*'Program Qtrly'!P$9/(1-'Program Qtrly'!P$9),0)</f>
        <v>0</v>
      </c>
      <c r="BG57" s="116">
        <f ca="1">IFERROR(AK57*'Program Qtrly'!Q$9/(1-'Program Qtrly'!Q$9),0)</f>
        <v>0</v>
      </c>
      <c r="BH57" s="116">
        <f ca="1">IFERROR(AL57*'Program Qtrly'!R$9/(1-'Program Qtrly'!R$9),0)</f>
        <v>0</v>
      </c>
      <c r="BI57" s="116">
        <f ca="1">IFERROR(AM57*'Program Qtrly'!S$9/(1-'Program Qtrly'!S$9),0)</f>
        <v>0</v>
      </c>
      <c r="BJ57" s="116">
        <f ca="1">IFERROR(AN57*'Program Qtrly'!T$9/(1-'Program Qtrly'!T$9),0)</f>
        <v>0</v>
      </c>
      <c r="BK57" s="116">
        <f ca="1">IFERROR(AO57*'Program Qtrly'!U$9/(1-'Program Qtrly'!U$9),0)</f>
        <v>0</v>
      </c>
      <c r="BL57" s="116">
        <f ca="1">IFERROR(AP57*'Program Qtrly'!V$9/(1-'Program Qtrly'!V$9),0)</f>
        <v>0</v>
      </c>
      <c r="BM57" s="116">
        <f ca="1">IFERROR(AQ57*'Program Qtrly'!W$9/(1-'Program Qtrly'!W$9),0)</f>
        <v>0</v>
      </c>
      <c r="BO57" s="53" t="str">
        <f t="shared" si="82"/>
        <v>P001</v>
      </c>
      <c r="BP57" s="53">
        <f t="shared" si="83"/>
        <v>0</v>
      </c>
    </row>
    <row r="58" spans="1:68" x14ac:dyDescent="0.45">
      <c r="A58" s="63">
        <f t="shared" si="79"/>
        <v>57</v>
      </c>
      <c r="B58" s="116">
        <f ca="1">IFERROR(B57+'Program Qtrly'!D$23*OFFSET(LDF!$A$37,MATCH($B$38,LDF!$A$38:$A$63,0),MATCH($A58,LDF!$B$37:$Z$37,0)),0)</f>
        <v>0</v>
      </c>
      <c r="C58" s="116">
        <f ca="1">IFERROR(C57+'Program Qtrly'!E$23*OFFSET(LDF!$A$37,MATCH($B$38,LDF!$A$38:$A$63,0),MATCH($A58,LDF!$B$37:$Z$37,0)),0)</f>
        <v>0</v>
      </c>
      <c r="D58" s="116">
        <f ca="1">IFERROR(D57+'Program Qtrly'!F$23*OFFSET(LDF!$A$37,MATCH($B$38,LDF!$A$38:$A$63,0),MATCH($A58,LDF!$B$37:$Z$37,0)),0)</f>
        <v>0</v>
      </c>
      <c r="E58" s="116">
        <f ca="1">IFERROR(E57+'Program Qtrly'!G$23*OFFSET(LDF!$A$37,MATCH($B$38,LDF!$A$38:$A$63,0),MATCH($A58,LDF!$B$37:$Z$37,0)),0)</f>
        <v>0</v>
      </c>
      <c r="F58" s="116">
        <f ca="1">IFERROR(F57+'Program Qtrly'!H$23*OFFSET(LDF!$A$37,MATCH($B$38,LDF!$A$38:$A$63,0),MATCH($A58,LDF!$B$37:$Z$37,0)),0)</f>
        <v>0</v>
      </c>
      <c r="G58" s="116">
        <f ca="1">IFERROR(G57+'Program Qtrly'!I$23*OFFSET(LDF!$A$37,MATCH($B$38,LDF!$A$38:$A$63,0),MATCH($A58,LDF!$B$37:$Z$37,0)),0)</f>
        <v>0</v>
      </c>
      <c r="H58" s="116">
        <f ca="1">IFERROR(H57+'Program Qtrly'!J$23*OFFSET(LDF!$A$37,MATCH($B$38,LDF!$A$38:$A$63,0),MATCH($A58,LDF!$B$37:$Z$37,0)),0)</f>
        <v>0</v>
      </c>
      <c r="I58" s="116">
        <f ca="1">IFERROR(I57+'Program Qtrly'!K$23*OFFSET(LDF!$A$37,MATCH($B$38,LDF!$A$38:$A$63,0),MATCH($A58,LDF!$B$37:$Z$37,0)),0)</f>
        <v>0</v>
      </c>
      <c r="J58" s="116">
        <f ca="1">IFERROR(J57+'Program Qtrly'!L$23*OFFSET(LDF!$A$37,MATCH($B$38,LDF!$A$38:$A$63,0),MATCH($A58,LDF!$B$37:$Z$37,0)),0)</f>
        <v>0</v>
      </c>
      <c r="K58" s="116">
        <f ca="1">IFERROR(K57+'Program Qtrly'!M$23*OFFSET(LDF!$A$37,MATCH($B$38,LDF!$A$38:$A$63,0),MATCH($A58,LDF!$B$37:$Z$37,0)),0)</f>
        <v>0</v>
      </c>
      <c r="L58" s="116">
        <f ca="1">IFERROR(L57+'Program Qtrly'!N$23*OFFSET(LDF!$A$37,MATCH($B$38,LDF!$A$38:$A$63,0),MATCH($A58,LDF!$B$37:$Z$37,0)),0)</f>
        <v>0</v>
      </c>
      <c r="M58" s="116">
        <f ca="1">IFERROR(M57+'Program Qtrly'!O$23*OFFSET(LDF!$A$37,MATCH($B$38,LDF!$A$38:$A$63,0),MATCH($A58,LDF!$B$37:$Z$37,0)),0)</f>
        <v>0</v>
      </c>
      <c r="N58" s="116">
        <f ca="1">IFERROR(N57+'Program Qtrly'!P$23*OFFSET(LDF!$A$37,MATCH($B$38,LDF!$A$38:$A$63,0),MATCH($A58,LDF!$B$37:$Z$37,0)),0)</f>
        <v>0</v>
      </c>
      <c r="O58" s="116">
        <f ca="1">IFERROR(O57+'Program Qtrly'!Q$23*OFFSET(LDF!$A$37,MATCH($B$38,LDF!$A$38:$A$63,0),MATCH($A58,LDF!$B$37:$Z$37,0)),0)</f>
        <v>0</v>
      </c>
      <c r="P58" s="116">
        <f ca="1">IFERROR(P57+'Program Qtrly'!R$23*OFFSET(LDF!$A$37,MATCH($B$38,LDF!$A$38:$A$63,0),MATCH($A58,LDF!$B$37:$Z$37,0)),0)</f>
        <v>0</v>
      </c>
      <c r="Q58" s="116">
        <f ca="1">IFERROR(Q57+'Program Qtrly'!S$23*OFFSET(LDF!$A$37,MATCH($B$38,LDF!$A$38:$A$63,0),MATCH($A58,LDF!$B$37:$Z$37,0)),0)</f>
        <v>0</v>
      </c>
      <c r="R58" s="116">
        <f ca="1">IFERROR(R57+'Program Qtrly'!T$23*OFFSET(LDF!$A$37,MATCH($B$38,LDF!$A$38:$A$63,0),MATCH($A58,LDF!$B$37:$Z$37,0)),0)</f>
        <v>0</v>
      </c>
      <c r="S58" s="116">
        <f ca="1">IFERROR(S57+'Program Qtrly'!U$23*OFFSET(LDF!$A$37,MATCH($B$38,LDF!$A$38:$A$63,0),MATCH($A58,LDF!$B$37:$Z$37,0)),0)</f>
        <v>0</v>
      </c>
      <c r="T58" s="116">
        <f ca="1">IFERROR(T57+'Program Qtrly'!V$23*OFFSET(LDF!$A$37,MATCH($B$38,LDF!$A$38:$A$63,0),MATCH($A58,LDF!$B$37:$Z$37,0)),0)</f>
        <v>0</v>
      </c>
      <c r="U58" s="116">
        <f ca="1">IFERROR(U57+'Program Qtrly'!W$23*OFFSET(LDF!$A$37,MATCH($B$38,LDF!$A$38:$A$63,0),MATCH($A58,LDF!$B$37:$Z$37,0)),0)</f>
        <v>0</v>
      </c>
      <c r="W58" s="63">
        <f t="shared" si="80"/>
        <v>57</v>
      </c>
      <c r="X58" s="116">
        <f t="shared" ca="1" si="59"/>
        <v>0</v>
      </c>
      <c r="Y58" s="116">
        <f t="shared" ca="1" si="60"/>
        <v>0</v>
      </c>
      <c r="Z58" s="116">
        <f t="shared" ca="1" si="61"/>
        <v>0</v>
      </c>
      <c r="AA58" s="116">
        <f t="shared" ca="1" si="62"/>
        <v>0</v>
      </c>
      <c r="AB58" s="116">
        <f t="shared" ca="1" si="63"/>
        <v>0</v>
      </c>
      <c r="AC58" s="116">
        <f t="shared" ca="1" si="64"/>
        <v>0</v>
      </c>
      <c r="AD58" s="116">
        <f t="shared" ca="1" si="65"/>
        <v>0</v>
      </c>
      <c r="AE58" s="116">
        <f t="shared" ca="1" si="66"/>
        <v>0</v>
      </c>
      <c r="AF58" s="116">
        <f t="shared" ca="1" si="67"/>
        <v>0</v>
      </c>
      <c r="AG58" s="116">
        <f t="shared" ca="1" si="68"/>
        <v>0</v>
      </c>
      <c r="AH58" s="116">
        <f t="shared" ca="1" si="69"/>
        <v>0</v>
      </c>
      <c r="AI58" s="116">
        <f t="shared" ca="1" si="70"/>
        <v>0</v>
      </c>
      <c r="AJ58" s="116">
        <f t="shared" ca="1" si="71"/>
        <v>0</v>
      </c>
      <c r="AK58" s="116">
        <f t="shared" ca="1" si="72"/>
        <v>0</v>
      </c>
      <c r="AL58" s="116">
        <f t="shared" ca="1" si="73"/>
        <v>0</v>
      </c>
      <c r="AM58" s="116">
        <f t="shared" ca="1" si="74"/>
        <v>0</v>
      </c>
      <c r="AN58" s="116">
        <f t="shared" ca="1" si="75"/>
        <v>0</v>
      </c>
      <c r="AO58" s="116">
        <f t="shared" ca="1" si="76"/>
        <v>0</v>
      </c>
      <c r="AP58" s="116">
        <f t="shared" ca="1" si="77"/>
        <v>0</v>
      </c>
      <c r="AQ58" s="116">
        <f t="shared" ca="1" si="78"/>
        <v>0</v>
      </c>
      <c r="AS58" s="63">
        <f t="shared" si="81"/>
        <v>57</v>
      </c>
      <c r="AT58" s="116">
        <f ca="1">IFERROR(X58*'Program Qtrly'!D$9/(1-'Program Qtrly'!D$9),0)</f>
        <v>0</v>
      </c>
      <c r="AU58" s="116">
        <f ca="1">IFERROR(Y58*'Program Qtrly'!E$9/(1-'Program Qtrly'!E$9),0)</f>
        <v>0</v>
      </c>
      <c r="AV58" s="116">
        <f ca="1">IFERROR(Z58*'Program Qtrly'!F$9/(1-'Program Qtrly'!F$9),0)</f>
        <v>0</v>
      </c>
      <c r="AW58" s="116">
        <f ca="1">IFERROR(AA58*'Program Qtrly'!G$9/(1-'Program Qtrly'!G$9),0)</f>
        <v>0</v>
      </c>
      <c r="AX58" s="116">
        <f ca="1">IFERROR(AB58*'Program Qtrly'!H$9/(1-'Program Qtrly'!H$9),0)</f>
        <v>0</v>
      </c>
      <c r="AY58" s="116">
        <f ca="1">IFERROR(AC58*'Program Qtrly'!I$9/(1-'Program Qtrly'!I$9),0)</f>
        <v>0</v>
      </c>
      <c r="AZ58" s="116">
        <f ca="1">IFERROR(AD58*'Program Qtrly'!J$9/(1-'Program Qtrly'!J$9),0)</f>
        <v>0</v>
      </c>
      <c r="BA58" s="116">
        <f ca="1">IFERROR(AE58*'Program Qtrly'!K$9/(1-'Program Qtrly'!K$9),0)</f>
        <v>0</v>
      </c>
      <c r="BB58" s="116">
        <f ca="1">IFERROR(AF58*'Program Qtrly'!L$9/(1-'Program Qtrly'!L$9),0)</f>
        <v>0</v>
      </c>
      <c r="BC58" s="116">
        <f ca="1">IFERROR(AG58*'Program Qtrly'!M$9/(1-'Program Qtrly'!M$9),0)</f>
        <v>0</v>
      </c>
      <c r="BD58" s="116">
        <f ca="1">IFERROR(AH58*'Program Qtrly'!N$9/(1-'Program Qtrly'!N$9),0)</f>
        <v>0</v>
      </c>
      <c r="BE58" s="116">
        <f ca="1">IFERROR(AI58*'Program Qtrly'!O$9/(1-'Program Qtrly'!O$9),0)</f>
        <v>0</v>
      </c>
      <c r="BF58" s="116">
        <f ca="1">IFERROR(AJ58*'Program Qtrly'!P$9/(1-'Program Qtrly'!P$9),0)</f>
        <v>0</v>
      </c>
      <c r="BG58" s="116">
        <f ca="1">IFERROR(AK58*'Program Qtrly'!Q$9/(1-'Program Qtrly'!Q$9),0)</f>
        <v>0</v>
      </c>
      <c r="BH58" s="116">
        <f ca="1">IFERROR(AL58*'Program Qtrly'!R$9/(1-'Program Qtrly'!R$9),0)</f>
        <v>0</v>
      </c>
      <c r="BI58" s="116">
        <f ca="1">IFERROR(AM58*'Program Qtrly'!S$9/(1-'Program Qtrly'!S$9),0)</f>
        <v>0</v>
      </c>
      <c r="BJ58" s="116">
        <f ca="1">IFERROR(AN58*'Program Qtrly'!T$9/(1-'Program Qtrly'!T$9),0)</f>
        <v>0</v>
      </c>
      <c r="BK58" s="116">
        <f ca="1">IFERROR(AO58*'Program Qtrly'!U$9/(1-'Program Qtrly'!U$9),0)</f>
        <v>0</v>
      </c>
      <c r="BL58" s="116">
        <f ca="1">IFERROR(AP58*'Program Qtrly'!V$9/(1-'Program Qtrly'!V$9),0)</f>
        <v>0</v>
      </c>
      <c r="BM58" s="116">
        <f ca="1">IFERROR(AQ58*'Program Qtrly'!W$9/(1-'Program Qtrly'!W$9),0)</f>
        <v>0</v>
      </c>
      <c r="BO58" s="53" t="str">
        <f t="shared" si="82"/>
        <v>P001</v>
      </c>
      <c r="BP58" s="53">
        <f t="shared" si="83"/>
        <v>0</v>
      </c>
    </row>
    <row r="59" spans="1:68" x14ac:dyDescent="0.45">
      <c r="A59" s="63">
        <f t="shared" si="79"/>
        <v>60</v>
      </c>
      <c r="B59" s="116">
        <f ca="1">IFERROR(B58+'Program Qtrly'!D$23*OFFSET(LDF!$A$37,MATCH($B$38,LDF!$A$38:$A$63,0),MATCH($A59,LDF!$B$37:$Z$37,0)),0)</f>
        <v>0</v>
      </c>
      <c r="C59" s="116">
        <f ca="1">IFERROR(C58+'Program Qtrly'!E$23*OFFSET(LDF!$A$37,MATCH($B$38,LDF!$A$38:$A$63,0),MATCH($A59,LDF!$B$37:$Z$37,0)),0)</f>
        <v>0</v>
      </c>
      <c r="D59" s="116">
        <f ca="1">IFERROR(D58+'Program Qtrly'!F$23*OFFSET(LDF!$A$37,MATCH($B$38,LDF!$A$38:$A$63,0),MATCH($A59,LDF!$B$37:$Z$37,0)),0)</f>
        <v>0</v>
      </c>
      <c r="E59" s="116">
        <f ca="1">IFERROR(E58+'Program Qtrly'!G$23*OFFSET(LDF!$A$37,MATCH($B$38,LDF!$A$38:$A$63,0),MATCH($A59,LDF!$B$37:$Z$37,0)),0)</f>
        <v>0</v>
      </c>
      <c r="F59" s="116">
        <f ca="1">IFERROR(F58+'Program Qtrly'!H$23*OFFSET(LDF!$A$37,MATCH($B$38,LDF!$A$38:$A$63,0),MATCH($A59,LDF!$B$37:$Z$37,0)),0)</f>
        <v>0</v>
      </c>
      <c r="G59" s="116">
        <f ca="1">IFERROR(G58+'Program Qtrly'!I$23*OFFSET(LDF!$A$37,MATCH($B$38,LDF!$A$38:$A$63,0),MATCH($A59,LDF!$B$37:$Z$37,0)),0)</f>
        <v>0</v>
      </c>
      <c r="H59" s="116">
        <f ca="1">IFERROR(H58+'Program Qtrly'!J$23*OFFSET(LDF!$A$37,MATCH($B$38,LDF!$A$38:$A$63,0),MATCH($A59,LDF!$B$37:$Z$37,0)),0)</f>
        <v>0</v>
      </c>
      <c r="I59" s="116">
        <f ca="1">IFERROR(I58+'Program Qtrly'!K$23*OFFSET(LDF!$A$37,MATCH($B$38,LDF!$A$38:$A$63,0),MATCH($A59,LDF!$B$37:$Z$37,0)),0)</f>
        <v>0</v>
      </c>
      <c r="J59" s="116">
        <f ca="1">IFERROR(J58+'Program Qtrly'!L$23*OFFSET(LDF!$A$37,MATCH($B$38,LDF!$A$38:$A$63,0),MATCH($A59,LDF!$B$37:$Z$37,0)),0)</f>
        <v>0</v>
      </c>
      <c r="K59" s="116">
        <f ca="1">IFERROR(K58+'Program Qtrly'!M$23*OFFSET(LDF!$A$37,MATCH($B$38,LDF!$A$38:$A$63,0),MATCH($A59,LDF!$B$37:$Z$37,0)),0)</f>
        <v>0</v>
      </c>
      <c r="L59" s="116">
        <f ca="1">IFERROR(L58+'Program Qtrly'!N$23*OFFSET(LDF!$A$37,MATCH($B$38,LDF!$A$38:$A$63,0),MATCH($A59,LDF!$B$37:$Z$37,0)),0)</f>
        <v>0</v>
      </c>
      <c r="M59" s="116">
        <f ca="1">IFERROR(M58+'Program Qtrly'!O$23*OFFSET(LDF!$A$37,MATCH($B$38,LDF!$A$38:$A$63,0),MATCH($A59,LDF!$B$37:$Z$37,0)),0)</f>
        <v>0</v>
      </c>
      <c r="N59" s="116">
        <f ca="1">IFERROR(N58+'Program Qtrly'!P$23*OFFSET(LDF!$A$37,MATCH($B$38,LDF!$A$38:$A$63,0),MATCH($A59,LDF!$B$37:$Z$37,0)),0)</f>
        <v>0</v>
      </c>
      <c r="O59" s="116">
        <f ca="1">IFERROR(O58+'Program Qtrly'!Q$23*OFFSET(LDF!$A$37,MATCH($B$38,LDF!$A$38:$A$63,0),MATCH($A59,LDF!$B$37:$Z$37,0)),0)</f>
        <v>0</v>
      </c>
      <c r="P59" s="116">
        <f ca="1">IFERROR(P58+'Program Qtrly'!R$23*OFFSET(LDF!$A$37,MATCH($B$38,LDF!$A$38:$A$63,0),MATCH($A59,LDF!$B$37:$Z$37,0)),0)</f>
        <v>0</v>
      </c>
      <c r="Q59" s="116">
        <f ca="1">IFERROR(Q58+'Program Qtrly'!S$23*OFFSET(LDF!$A$37,MATCH($B$38,LDF!$A$38:$A$63,0),MATCH($A59,LDF!$B$37:$Z$37,0)),0)</f>
        <v>0</v>
      </c>
      <c r="R59" s="116">
        <f ca="1">IFERROR(R58+'Program Qtrly'!T$23*OFFSET(LDF!$A$37,MATCH($B$38,LDF!$A$38:$A$63,0),MATCH($A59,LDF!$B$37:$Z$37,0)),0)</f>
        <v>0</v>
      </c>
      <c r="S59" s="116">
        <f ca="1">IFERROR(S58+'Program Qtrly'!U$23*OFFSET(LDF!$A$37,MATCH($B$38,LDF!$A$38:$A$63,0),MATCH($A59,LDF!$B$37:$Z$37,0)),0)</f>
        <v>0</v>
      </c>
      <c r="T59" s="116">
        <f ca="1">IFERROR(T58+'Program Qtrly'!V$23*OFFSET(LDF!$A$37,MATCH($B$38,LDF!$A$38:$A$63,0),MATCH($A59,LDF!$B$37:$Z$37,0)),0)</f>
        <v>0</v>
      </c>
      <c r="U59" s="116">
        <f ca="1">IFERROR(U58+'Program Qtrly'!W$23*OFFSET(LDF!$A$37,MATCH($B$38,LDF!$A$38:$A$63,0),MATCH($A59,LDF!$B$37:$Z$37,0)),0)</f>
        <v>0</v>
      </c>
      <c r="W59" s="63">
        <f t="shared" si="80"/>
        <v>60</v>
      </c>
      <c r="X59" s="116">
        <f t="shared" ca="1" si="59"/>
        <v>0</v>
      </c>
      <c r="Y59" s="116">
        <f t="shared" ca="1" si="60"/>
        <v>0</v>
      </c>
      <c r="Z59" s="116">
        <f t="shared" ca="1" si="61"/>
        <v>0</v>
      </c>
      <c r="AA59" s="116">
        <f t="shared" ca="1" si="62"/>
        <v>0</v>
      </c>
      <c r="AB59" s="116">
        <f t="shared" ca="1" si="63"/>
        <v>0</v>
      </c>
      <c r="AC59" s="116">
        <f t="shared" ca="1" si="64"/>
        <v>0</v>
      </c>
      <c r="AD59" s="116">
        <f t="shared" ca="1" si="65"/>
        <v>0</v>
      </c>
      <c r="AE59" s="116">
        <f t="shared" ca="1" si="66"/>
        <v>0</v>
      </c>
      <c r="AF59" s="116">
        <f t="shared" ca="1" si="67"/>
        <v>0</v>
      </c>
      <c r="AG59" s="116">
        <f t="shared" ca="1" si="68"/>
        <v>0</v>
      </c>
      <c r="AH59" s="116">
        <f t="shared" ca="1" si="69"/>
        <v>0</v>
      </c>
      <c r="AI59" s="116">
        <f t="shared" ca="1" si="70"/>
        <v>0</v>
      </c>
      <c r="AJ59" s="116">
        <f t="shared" ca="1" si="71"/>
        <v>0</v>
      </c>
      <c r="AK59" s="116">
        <f t="shared" ca="1" si="72"/>
        <v>0</v>
      </c>
      <c r="AL59" s="116">
        <f t="shared" ca="1" si="73"/>
        <v>0</v>
      </c>
      <c r="AM59" s="116">
        <f t="shared" ca="1" si="74"/>
        <v>0</v>
      </c>
      <c r="AN59" s="116">
        <f t="shared" ca="1" si="75"/>
        <v>0</v>
      </c>
      <c r="AO59" s="116">
        <f t="shared" ca="1" si="76"/>
        <v>0</v>
      </c>
      <c r="AP59" s="116">
        <f t="shared" ca="1" si="77"/>
        <v>0</v>
      </c>
      <c r="AQ59" s="116">
        <f t="shared" ca="1" si="78"/>
        <v>0</v>
      </c>
      <c r="AS59" s="63">
        <f t="shared" si="81"/>
        <v>60</v>
      </c>
      <c r="AT59" s="116">
        <f ca="1">IFERROR(X59*'Program Qtrly'!D$9/(1-'Program Qtrly'!D$9),0)</f>
        <v>0</v>
      </c>
      <c r="AU59" s="116">
        <f ca="1">IFERROR(Y59*'Program Qtrly'!E$9/(1-'Program Qtrly'!E$9),0)</f>
        <v>0</v>
      </c>
      <c r="AV59" s="116">
        <f ca="1">IFERROR(Z59*'Program Qtrly'!F$9/(1-'Program Qtrly'!F$9),0)</f>
        <v>0</v>
      </c>
      <c r="AW59" s="116">
        <f ca="1">IFERROR(AA59*'Program Qtrly'!G$9/(1-'Program Qtrly'!G$9),0)</f>
        <v>0</v>
      </c>
      <c r="AX59" s="116">
        <f ca="1">IFERROR(AB59*'Program Qtrly'!H$9/(1-'Program Qtrly'!H$9),0)</f>
        <v>0</v>
      </c>
      <c r="AY59" s="116">
        <f ca="1">IFERROR(AC59*'Program Qtrly'!I$9/(1-'Program Qtrly'!I$9),0)</f>
        <v>0</v>
      </c>
      <c r="AZ59" s="116">
        <f ca="1">IFERROR(AD59*'Program Qtrly'!J$9/(1-'Program Qtrly'!J$9),0)</f>
        <v>0</v>
      </c>
      <c r="BA59" s="116">
        <f ca="1">IFERROR(AE59*'Program Qtrly'!K$9/(1-'Program Qtrly'!K$9),0)</f>
        <v>0</v>
      </c>
      <c r="BB59" s="116">
        <f ca="1">IFERROR(AF59*'Program Qtrly'!L$9/(1-'Program Qtrly'!L$9),0)</f>
        <v>0</v>
      </c>
      <c r="BC59" s="116">
        <f ca="1">IFERROR(AG59*'Program Qtrly'!M$9/(1-'Program Qtrly'!M$9),0)</f>
        <v>0</v>
      </c>
      <c r="BD59" s="116">
        <f ca="1">IFERROR(AH59*'Program Qtrly'!N$9/(1-'Program Qtrly'!N$9),0)</f>
        <v>0</v>
      </c>
      <c r="BE59" s="116">
        <f ca="1">IFERROR(AI59*'Program Qtrly'!O$9/(1-'Program Qtrly'!O$9),0)</f>
        <v>0</v>
      </c>
      <c r="BF59" s="116">
        <f ca="1">IFERROR(AJ59*'Program Qtrly'!P$9/(1-'Program Qtrly'!P$9),0)</f>
        <v>0</v>
      </c>
      <c r="BG59" s="116">
        <f ca="1">IFERROR(AK59*'Program Qtrly'!Q$9/(1-'Program Qtrly'!Q$9),0)</f>
        <v>0</v>
      </c>
      <c r="BH59" s="116">
        <f ca="1">IFERROR(AL59*'Program Qtrly'!R$9/(1-'Program Qtrly'!R$9),0)</f>
        <v>0</v>
      </c>
      <c r="BI59" s="116">
        <f ca="1">IFERROR(AM59*'Program Qtrly'!S$9/(1-'Program Qtrly'!S$9),0)</f>
        <v>0</v>
      </c>
      <c r="BJ59" s="116">
        <f ca="1">IFERROR(AN59*'Program Qtrly'!T$9/(1-'Program Qtrly'!T$9),0)</f>
        <v>0</v>
      </c>
      <c r="BK59" s="116">
        <f ca="1">IFERROR(AO59*'Program Qtrly'!U$9/(1-'Program Qtrly'!U$9),0)</f>
        <v>0</v>
      </c>
      <c r="BL59" s="116">
        <f ca="1">IFERROR(AP59*'Program Qtrly'!V$9/(1-'Program Qtrly'!V$9),0)</f>
        <v>0</v>
      </c>
      <c r="BM59" s="116">
        <f ca="1">IFERROR(AQ59*'Program Qtrly'!W$9/(1-'Program Qtrly'!W$9),0)</f>
        <v>0</v>
      </c>
      <c r="BO59" s="53" t="str">
        <f t="shared" si="82"/>
        <v>P001</v>
      </c>
      <c r="BP59" s="53">
        <f t="shared" si="83"/>
        <v>0</v>
      </c>
    </row>
    <row r="60" spans="1:68" x14ac:dyDescent="0.45">
      <c r="A60" s="63">
        <f t="shared" si="79"/>
        <v>63</v>
      </c>
      <c r="B60" s="116">
        <f ca="1">IFERROR(B59+'Program Qtrly'!D$23*OFFSET(LDF!$A$37,MATCH($B$38,LDF!$A$38:$A$63,0),MATCH($A60,LDF!$B$37:$Z$37,0)),0)</f>
        <v>0</v>
      </c>
      <c r="C60" s="116">
        <f ca="1">IFERROR(C59+'Program Qtrly'!E$23*OFFSET(LDF!$A$37,MATCH($B$38,LDF!$A$38:$A$63,0),MATCH($A60,LDF!$B$37:$Z$37,0)),0)</f>
        <v>0</v>
      </c>
      <c r="D60" s="116">
        <f ca="1">IFERROR(D59+'Program Qtrly'!F$23*OFFSET(LDF!$A$37,MATCH($B$38,LDF!$A$38:$A$63,0),MATCH($A60,LDF!$B$37:$Z$37,0)),0)</f>
        <v>0</v>
      </c>
      <c r="E60" s="116">
        <f ca="1">IFERROR(E59+'Program Qtrly'!G$23*OFFSET(LDF!$A$37,MATCH($B$38,LDF!$A$38:$A$63,0),MATCH($A60,LDF!$B$37:$Z$37,0)),0)</f>
        <v>0</v>
      </c>
      <c r="F60" s="116">
        <f ca="1">IFERROR(F59+'Program Qtrly'!H$23*OFFSET(LDF!$A$37,MATCH($B$38,LDF!$A$38:$A$63,0),MATCH($A60,LDF!$B$37:$Z$37,0)),0)</f>
        <v>0</v>
      </c>
      <c r="G60" s="116">
        <f ca="1">IFERROR(G59+'Program Qtrly'!I$23*OFFSET(LDF!$A$37,MATCH($B$38,LDF!$A$38:$A$63,0),MATCH($A60,LDF!$B$37:$Z$37,0)),0)</f>
        <v>0</v>
      </c>
      <c r="H60" s="116">
        <f ca="1">IFERROR(H59+'Program Qtrly'!J$23*OFFSET(LDF!$A$37,MATCH($B$38,LDF!$A$38:$A$63,0),MATCH($A60,LDF!$B$37:$Z$37,0)),0)</f>
        <v>0</v>
      </c>
      <c r="I60" s="116">
        <f ca="1">IFERROR(I59+'Program Qtrly'!K$23*OFFSET(LDF!$A$37,MATCH($B$38,LDF!$A$38:$A$63,0),MATCH($A60,LDF!$B$37:$Z$37,0)),0)</f>
        <v>0</v>
      </c>
      <c r="J60" s="116">
        <f ca="1">IFERROR(J59+'Program Qtrly'!L$23*OFFSET(LDF!$A$37,MATCH($B$38,LDF!$A$38:$A$63,0),MATCH($A60,LDF!$B$37:$Z$37,0)),0)</f>
        <v>0</v>
      </c>
      <c r="K60" s="116">
        <f ca="1">IFERROR(K59+'Program Qtrly'!M$23*OFFSET(LDF!$A$37,MATCH($B$38,LDF!$A$38:$A$63,0),MATCH($A60,LDF!$B$37:$Z$37,0)),0)</f>
        <v>0</v>
      </c>
      <c r="L60" s="116">
        <f ca="1">IFERROR(L59+'Program Qtrly'!N$23*OFFSET(LDF!$A$37,MATCH($B$38,LDF!$A$38:$A$63,0),MATCH($A60,LDF!$B$37:$Z$37,0)),0)</f>
        <v>0</v>
      </c>
      <c r="M60" s="116">
        <f ca="1">IFERROR(M59+'Program Qtrly'!O$23*OFFSET(LDF!$A$37,MATCH($B$38,LDF!$A$38:$A$63,0),MATCH($A60,LDF!$B$37:$Z$37,0)),0)</f>
        <v>0</v>
      </c>
      <c r="N60" s="116">
        <f ca="1">IFERROR(N59+'Program Qtrly'!P$23*OFFSET(LDF!$A$37,MATCH($B$38,LDF!$A$38:$A$63,0),MATCH($A60,LDF!$B$37:$Z$37,0)),0)</f>
        <v>0</v>
      </c>
      <c r="O60" s="116">
        <f ca="1">IFERROR(O59+'Program Qtrly'!Q$23*OFFSET(LDF!$A$37,MATCH($B$38,LDF!$A$38:$A$63,0),MATCH($A60,LDF!$B$37:$Z$37,0)),0)</f>
        <v>0</v>
      </c>
      <c r="P60" s="116">
        <f ca="1">IFERROR(P59+'Program Qtrly'!R$23*OFFSET(LDF!$A$37,MATCH($B$38,LDF!$A$38:$A$63,0),MATCH($A60,LDF!$B$37:$Z$37,0)),0)</f>
        <v>0</v>
      </c>
      <c r="Q60" s="116">
        <f ca="1">IFERROR(Q59+'Program Qtrly'!S$23*OFFSET(LDF!$A$37,MATCH($B$38,LDF!$A$38:$A$63,0),MATCH($A60,LDF!$B$37:$Z$37,0)),0)</f>
        <v>0</v>
      </c>
      <c r="R60" s="116">
        <f ca="1">IFERROR(R59+'Program Qtrly'!T$23*OFFSET(LDF!$A$37,MATCH($B$38,LDF!$A$38:$A$63,0),MATCH($A60,LDF!$B$37:$Z$37,0)),0)</f>
        <v>0</v>
      </c>
      <c r="S60" s="116">
        <f ca="1">IFERROR(S59+'Program Qtrly'!U$23*OFFSET(LDF!$A$37,MATCH($B$38,LDF!$A$38:$A$63,0),MATCH($A60,LDF!$B$37:$Z$37,0)),0)</f>
        <v>0</v>
      </c>
      <c r="T60" s="116">
        <f ca="1">IFERROR(T59+'Program Qtrly'!V$23*OFFSET(LDF!$A$37,MATCH($B$38,LDF!$A$38:$A$63,0),MATCH($A60,LDF!$B$37:$Z$37,0)),0)</f>
        <v>0</v>
      </c>
      <c r="U60" s="116">
        <f ca="1">IFERROR(U59+'Program Qtrly'!W$23*OFFSET(LDF!$A$37,MATCH($B$38,LDF!$A$38:$A$63,0),MATCH($A60,LDF!$B$37:$Z$37,0)),0)</f>
        <v>0</v>
      </c>
      <c r="W60" s="63">
        <f t="shared" si="80"/>
        <v>63</v>
      </c>
      <c r="X60" s="116">
        <f t="shared" ca="1" si="59"/>
        <v>0</v>
      </c>
      <c r="Y60" s="116">
        <f t="shared" ca="1" si="60"/>
        <v>0</v>
      </c>
      <c r="Z60" s="116">
        <f t="shared" ca="1" si="61"/>
        <v>0</v>
      </c>
      <c r="AA60" s="116">
        <f t="shared" ca="1" si="62"/>
        <v>0</v>
      </c>
      <c r="AB60" s="116">
        <f t="shared" ca="1" si="63"/>
        <v>0</v>
      </c>
      <c r="AC60" s="116">
        <f t="shared" ca="1" si="64"/>
        <v>0</v>
      </c>
      <c r="AD60" s="116">
        <f t="shared" ca="1" si="65"/>
        <v>0</v>
      </c>
      <c r="AE60" s="116">
        <f t="shared" ca="1" si="66"/>
        <v>0</v>
      </c>
      <c r="AF60" s="116">
        <f t="shared" ca="1" si="67"/>
        <v>0</v>
      </c>
      <c r="AG60" s="116">
        <f t="shared" ca="1" si="68"/>
        <v>0</v>
      </c>
      <c r="AH60" s="116">
        <f t="shared" ca="1" si="69"/>
        <v>0</v>
      </c>
      <c r="AI60" s="116">
        <f t="shared" ca="1" si="70"/>
        <v>0</v>
      </c>
      <c r="AJ60" s="116">
        <f t="shared" ca="1" si="71"/>
        <v>0</v>
      </c>
      <c r="AK60" s="116">
        <f t="shared" ca="1" si="72"/>
        <v>0</v>
      </c>
      <c r="AL60" s="116">
        <f t="shared" ca="1" si="73"/>
        <v>0</v>
      </c>
      <c r="AM60" s="116">
        <f t="shared" ca="1" si="74"/>
        <v>0</v>
      </c>
      <c r="AN60" s="116">
        <f t="shared" ca="1" si="75"/>
        <v>0</v>
      </c>
      <c r="AO60" s="116">
        <f t="shared" ca="1" si="76"/>
        <v>0</v>
      </c>
      <c r="AP60" s="116">
        <f t="shared" ca="1" si="77"/>
        <v>0</v>
      </c>
      <c r="AQ60" s="116">
        <f t="shared" ca="1" si="78"/>
        <v>0</v>
      </c>
      <c r="AS60" s="63">
        <f t="shared" si="81"/>
        <v>63</v>
      </c>
      <c r="AT60" s="116">
        <f ca="1">IFERROR(X60*'Program Qtrly'!D$9/(1-'Program Qtrly'!D$9),0)</f>
        <v>0</v>
      </c>
      <c r="AU60" s="116">
        <f ca="1">IFERROR(Y60*'Program Qtrly'!E$9/(1-'Program Qtrly'!E$9),0)</f>
        <v>0</v>
      </c>
      <c r="AV60" s="116">
        <f ca="1">IFERROR(Z60*'Program Qtrly'!F$9/(1-'Program Qtrly'!F$9),0)</f>
        <v>0</v>
      </c>
      <c r="AW60" s="116">
        <f ca="1">IFERROR(AA60*'Program Qtrly'!G$9/(1-'Program Qtrly'!G$9),0)</f>
        <v>0</v>
      </c>
      <c r="AX60" s="116">
        <f ca="1">IFERROR(AB60*'Program Qtrly'!H$9/(1-'Program Qtrly'!H$9),0)</f>
        <v>0</v>
      </c>
      <c r="AY60" s="116">
        <f ca="1">IFERROR(AC60*'Program Qtrly'!I$9/(1-'Program Qtrly'!I$9),0)</f>
        <v>0</v>
      </c>
      <c r="AZ60" s="116">
        <f ca="1">IFERROR(AD60*'Program Qtrly'!J$9/(1-'Program Qtrly'!J$9),0)</f>
        <v>0</v>
      </c>
      <c r="BA60" s="116">
        <f ca="1">IFERROR(AE60*'Program Qtrly'!K$9/(1-'Program Qtrly'!K$9),0)</f>
        <v>0</v>
      </c>
      <c r="BB60" s="116">
        <f ca="1">IFERROR(AF60*'Program Qtrly'!L$9/(1-'Program Qtrly'!L$9),0)</f>
        <v>0</v>
      </c>
      <c r="BC60" s="116">
        <f ca="1">IFERROR(AG60*'Program Qtrly'!M$9/(1-'Program Qtrly'!M$9),0)</f>
        <v>0</v>
      </c>
      <c r="BD60" s="116">
        <f ca="1">IFERROR(AH60*'Program Qtrly'!N$9/(1-'Program Qtrly'!N$9),0)</f>
        <v>0</v>
      </c>
      <c r="BE60" s="116">
        <f ca="1">IFERROR(AI60*'Program Qtrly'!O$9/(1-'Program Qtrly'!O$9),0)</f>
        <v>0</v>
      </c>
      <c r="BF60" s="116">
        <f ca="1">IFERROR(AJ60*'Program Qtrly'!P$9/(1-'Program Qtrly'!P$9),0)</f>
        <v>0</v>
      </c>
      <c r="BG60" s="116">
        <f ca="1">IFERROR(AK60*'Program Qtrly'!Q$9/(1-'Program Qtrly'!Q$9),0)</f>
        <v>0</v>
      </c>
      <c r="BH60" s="116">
        <f ca="1">IFERROR(AL60*'Program Qtrly'!R$9/(1-'Program Qtrly'!R$9),0)</f>
        <v>0</v>
      </c>
      <c r="BI60" s="116">
        <f ca="1">IFERROR(AM60*'Program Qtrly'!S$9/(1-'Program Qtrly'!S$9),0)</f>
        <v>0</v>
      </c>
      <c r="BJ60" s="116">
        <f ca="1">IFERROR(AN60*'Program Qtrly'!T$9/(1-'Program Qtrly'!T$9),0)</f>
        <v>0</v>
      </c>
      <c r="BK60" s="116">
        <f ca="1">IFERROR(AO60*'Program Qtrly'!U$9/(1-'Program Qtrly'!U$9),0)</f>
        <v>0</v>
      </c>
      <c r="BL60" s="116">
        <f ca="1">IFERROR(AP60*'Program Qtrly'!V$9/(1-'Program Qtrly'!V$9),0)</f>
        <v>0</v>
      </c>
      <c r="BM60" s="116">
        <f ca="1">IFERROR(AQ60*'Program Qtrly'!W$9/(1-'Program Qtrly'!W$9),0)</f>
        <v>0</v>
      </c>
      <c r="BO60" s="53" t="str">
        <f t="shared" si="82"/>
        <v>P001</v>
      </c>
      <c r="BP60" s="53">
        <f t="shared" si="83"/>
        <v>0</v>
      </c>
    </row>
    <row r="61" spans="1:68" x14ac:dyDescent="0.45">
      <c r="A61" s="63">
        <f t="shared" si="79"/>
        <v>66</v>
      </c>
      <c r="B61" s="116">
        <f ca="1">IFERROR(B60+'Program Qtrly'!D$23*OFFSET(LDF!$A$37,MATCH($B$38,LDF!$A$38:$A$63,0),MATCH($A61,LDF!$B$37:$Z$37,0)),0)</f>
        <v>0</v>
      </c>
      <c r="C61" s="116">
        <f ca="1">IFERROR(C60+'Program Qtrly'!E$23*OFFSET(LDF!$A$37,MATCH($B$38,LDF!$A$38:$A$63,0),MATCH($A61,LDF!$B$37:$Z$37,0)),0)</f>
        <v>0</v>
      </c>
      <c r="D61" s="116">
        <f ca="1">IFERROR(D60+'Program Qtrly'!F$23*OFFSET(LDF!$A$37,MATCH($B$38,LDF!$A$38:$A$63,0),MATCH($A61,LDF!$B$37:$Z$37,0)),0)</f>
        <v>0</v>
      </c>
      <c r="E61" s="116">
        <f ca="1">IFERROR(E60+'Program Qtrly'!G$23*OFFSET(LDF!$A$37,MATCH($B$38,LDF!$A$38:$A$63,0),MATCH($A61,LDF!$B$37:$Z$37,0)),0)</f>
        <v>0</v>
      </c>
      <c r="F61" s="116">
        <f ca="1">IFERROR(F60+'Program Qtrly'!H$23*OFFSET(LDF!$A$37,MATCH($B$38,LDF!$A$38:$A$63,0),MATCH($A61,LDF!$B$37:$Z$37,0)),0)</f>
        <v>0</v>
      </c>
      <c r="G61" s="116">
        <f ca="1">IFERROR(G60+'Program Qtrly'!I$23*OFFSET(LDF!$A$37,MATCH($B$38,LDF!$A$38:$A$63,0),MATCH($A61,LDF!$B$37:$Z$37,0)),0)</f>
        <v>0</v>
      </c>
      <c r="H61" s="116">
        <f ca="1">IFERROR(H60+'Program Qtrly'!J$23*OFFSET(LDF!$A$37,MATCH($B$38,LDF!$A$38:$A$63,0),MATCH($A61,LDF!$B$37:$Z$37,0)),0)</f>
        <v>0</v>
      </c>
      <c r="I61" s="116">
        <f ca="1">IFERROR(I60+'Program Qtrly'!K$23*OFFSET(LDF!$A$37,MATCH($B$38,LDF!$A$38:$A$63,0),MATCH($A61,LDF!$B$37:$Z$37,0)),0)</f>
        <v>0</v>
      </c>
      <c r="J61" s="116">
        <f ca="1">IFERROR(J60+'Program Qtrly'!L$23*OFFSET(LDF!$A$37,MATCH($B$38,LDF!$A$38:$A$63,0),MATCH($A61,LDF!$B$37:$Z$37,0)),0)</f>
        <v>0</v>
      </c>
      <c r="K61" s="116">
        <f ca="1">IFERROR(K60+'Program Qtrly'!M$23*OFFSET(LDF!$A$37,MATCH($B$38,LDF!$A$38:$A$63,0),MATCH($A61,LDF!$B$37:$Z$37,0)),0)</f>
        <v>0</v>
      </c>
      <c r="L61" s="116">
        <f ca="1">IFERROR(L60+'Program Qtrly'!N$23*OFFSET(LDF!$A$37,MATCH($B$38,LDF!$A$38:$A$63,0),MATCH($A61,LDF!$B$37:$Z$37,0)),0)</f>
        <v>0</v>
      </c>
      <c r="M61" s="116">
        <f ca="1">IFERROR(M60+'Program Qtrly'!O$23*OFFSET(LDF!$A$37,MATCH($B$38,LDF!$A$38:$A$63,0),MATCH($A61,LDF!$B$37:$Z$37,0)),0)</f>
        <v>0</v>
      </c>
      <c r="N61" s="116">
        <f ca="1">IFERROR(N60+'Program Qtrly'!P$23*OFFSET(LDF!$A$37,MATCH($B$38,LDF!$A$38:$A$63,0),MATCH($A61,LDF!$B$37:$Z$37,0)),0)</f>
        <v>0</v>
      </c>
      <c r="O61" s="116">
        <f ca="1">IFERROR(O60+'Program Qtrly'!Q$23*OFFSET(LDF!$A$37,MATCH($B$38,LDF!$A$38:$A$63,0),MATCH($A61,LDF!$B$37:$Z$37,0)),0)</f>
        <v>0</v>
      </c>
      <c r="P61" s="116">
        <f ca="1">IFERROR(P60+'Program Qtrly'!R$23*OFFSET(LDF!$A$37,MATCH($B$38,LDF!$A$38:$A$63,0),MATCH($A61,LDF!$B$37:$Z$37,0)),0)</f>
        <v>0</v>
      </c>
      <c r="Q61" s="116">
        <f ca="1">IFERROR(Q60+'Program Qtrly'!S$23*OFFSET(LDF!$A$37,MATCH($B$38,LDF!$A$38:$A$63,0),MATCH($A61,LDF!$B$37:$Z$37,0)),0)</f>
        <v>0</v>
      </c>
      <c r="R61" s="116">
        <f ca="1">IFERROR(R60+'Program Qtrly'!T$23*OFFSET(LDF!$A$37,MATCH($B$38,LDF!$A$38:$A$63,0),MATCH($A61,LDF!$B$37:$Z$37,0)),0)</f>
        <v>0</v>
      </c>
      <c r="S61" s="116">
        <f ca="1">IFERROR(S60+'Program Qtrly'!U$23*OFFSET(LDF!$A$37,MATCH($B$38,LDF!$A$38:$A$63,0),MATCH($A61,LDF!$B$37:$Z$37,0)),0)</f>
        <v>0</v>
      </c>
      <c r="T61" s="116">
        <f ca="1">IFERROR(T60+'Program Qtrly'!V$23*OFFSET(LDF!$A$37,MATCH($B$38,LDF!$A$38:$A$63,0),MATCH($A61,LDF!$B$37:$Z$37,0)),0)</f>
        <v>0</v>
      </c>
      <c r="U61" s="116">
        <f ca="1">IFERROR(U60+'Program Qtrly'!W$23*OFFSET(LDF!$A$37,MATCH($B$38,LDF!$A$38:$A$63,0),MATCH($A61,LDF!$B$37:$Z$37,0)),0)</f>
        <v>0</v>
      </c>
      <c r="W61" s="63">
        <f t="shared" si="80"/>
        <v>66</v>
      </c>
      <c r="X61" s="116">
        <f t="shared" ca="1" si="59"/>
        <v>0</v>
      </c>
      <c r="Y61" s="116">
        <f t="shared" ca="1" si="60"/>
        <v>0</v>
      </c>
      <c r="Z61" s="116">
        <f t="shared" ca="1" si="61"/>
        <v>0</v>
      </c>
      <c r="AA61" s="116">
        <f t="shared" ca="1" si="62"/>
        <v>0</v>
      </c>
      <c r="AB61" s="116">
        <f t="shared" ca="1" si="63"/>
        <v>0</v>
      </c>
      <c r="AC61" s="116">
        <f t="shared" ca="1" si="64"/>
        <v>0</v>
      </c>
      <c r="AD61" s="116">
        <f t="shared" ca="1" si="65"/>
        <v>0</v>
      </c>
      <c r="AE61" s="116">
        <f t="shared" ca="1" si="66"/>
        <v>0</v>
      </c>
      <c r="AF61" s="116">
        <f t="shared" ca="1" si="67"/>
        <v>0</v>
      </c>
      <c r="AG61" s="116">
        <f t="shared" ca="1" si="68"/>
        <v>0</v>
      </c>
      <c r="AH61" s="116">
        <f t="shared" ca="1" si="69"/>
        <v>0</v>
      </c>
      <c r="AI61" s="116">
        <f t="shared" ca="1" si="70"/>
        <v>0</v>
      </c>
      <c r="AJ61" s="116">
        <f t="shared" ca="1" si="71"/>
        <v>0</v>
      </c>
      <c r="AK61" s="116">
        <f t="shared" ca="1" si="72"/>
        <v>0</v>
      </c>
      <c r="AL61" s="116">
        <f t="shared" ca="1" si="73"/>
        <v>0</v>
      </c>
      <c r="AM61" s="116">
        <f t="shared" ca="1" si="74"/>
        <v>0</v>
      </c>
      <c r="AN61" s="116">
        <f t="shared" ca="1" si="75"/>
        <v>0</v>
      </c>
      <c r="AO61" s="116">
        <f t="shared" ca="1" si="76"/>
        <v>0</v>
      </c>
      <c r="AP61" s="116">
        <f t="shared" ca="1" si="77"/>
        <v>0</v>
      </c>
      <c r="AQ61" s="116">
        <f t="shared" ca="1" si="78"/>
        <v>0</v>
      </c>
      <c r="AS61" s="63">
        <f t="shared" si="81"/>
        <v>66</v>
      </c>
      <c r="AT61" s="116">
        <f ca="1">IFERROR(X61*'Program Qtrly'!D$9/(1-'Program Qtrly'!D$9),0)</f>
        <v>0</v>
      </c>
      <c r="AU61" s="116">
        <f ca="1">IFERROR(Y61*'Program Qtrly'!E$9/(1-'Program Qtrly'!E$9),0)</f>
        <v>0</v>
      </c>
      <c r="AV61" s="116">
        <f ca="1">IFERROR(Z61*'Program Qtrly'!F$9/(1-'Program Qtrly'!F$9),0)</f>
        <v>0</v>
      </c>
      <c r="AW61" s="116">
        <f ca="1">IFERROR(AA61*'Program Qtrly'!G$9/(1-'Program Qtrly'!G$9),0)</f>
        <v>0</v>
      </c>
      <c r="AX61" s="116">
        <f ca="1">IFERROR(AB61*'Program Qtrly'!H$9/(1-'Program Qtrly'!H$9),0)</f>
        <v>0</v>
      </c>
      <c r="AY61" s="116">
        <f ca="1">IFERROR(AC61*'Program Qtrly'!I$9/(1-'Program Qtrly'!I$9),0)</f>
        <v>0</v>
      </c>
      <c r="AZ61" s="116">
        <f ca="1">IFERROR(AD61*'Program Qtrly'!J$9/(1-'Program Qtrly'!J$9),0)</f>
        <v>0</v>
      </c>
      <c r="BA61" s="116">
        <f ca="1">IFERROR(AE61*'Program Qtrly'!K$9/(1-'Program Qtrly'!K$9),0)</f>
        <v>0</v>
      </c>
      <c r="BB61" s="116">
        <f ca="1">IFERROR(AF61*'Program Qtrly'!L$9/(1-'Program Qtrly'!L$9),0)</f>
        <v>0</v>
      </c>
      <c r="BC61" s="116">
        <f ca="1">IFERROR(AG61*'Program Qtrly'!M$9/(1-'Program Qtrly'!M$9),0)</f>
        <v>0</v>
      </c>
      <c r="BD61" s="116">
        <f ca="1">IFERROR(AH61*'Program Qtrly'!N$9/(1-'Program Qtrly'!N$9),0)</f>
        <v>0</v>
      </c>
      <c r="BE61" s="116">
        <f ca="1">IFERROR(AI61*'Program Qtrly'!O$9/(1-'Program Qtrly'!O$9),0)</f>
        <v>0</v>
      </c>
      <c r="BF61" s="116">
        <f ca="1">IFERROR(AJ61*'Program Qtrly'!P$9/(1-'Program Qtrly'!P$9),0)</f>
        <v>0</v>
      </c>
      <c r="BG61" s="116">
        <f ca="1">IFERROR(AK61*'Program Qtrly'!Q$9/(1-'Program Qtrly'!Q$9),0)</f>
        <v>0</v>
      </c>
      <c r="BH61" s="116">
        <f ca="1">IFERROR(AL61*'Program Qtrly'!R$9/(1-'Program Qtrly'!R$9),0)</f>
        <v>0</v>
      </c>
      <c r="BI61" s="116">
        <f ca="1">IFERROR(AM61*'Program Qtrly'!S$9/(1-'Program Qtrly'!S$9),0)</f>
        <v>0</v>
      </c>
      <c r="BJ61" s="116">
        <f ca="1">IFERROR(AN61*'Program Qtrly'!T$9/(1-'Program Qtrly'!T$9),0)</f>
        <v>0</v>
      </c>
      <c r="BK61" s="116">
        <f ca="1">IFERROR(AO61*'Program Qtrly'!U$9/(1-'Program Qtrly'!U$9),0)</f>
        <v>0</v>
      </c>
      <c r="BL61" s="116">
        <f ca="1">IFERROR(AP61*'Program Qtrly'!V$9/(1-'Program Qtrly'!V$9),0)</f>
        <v>0</v>
      </c>
      <c r="BM61" s="116">
        <f ca="1">IFERROR(AQ61*'Program Qtrly'!W$9/(1-'Program Qtrly'!W$9),0)</f>
        <v>0</v>
      </c>
      <c r="BO61" s="53" t="str">
        <f t="shared" si="82"/>
        <v>P001</v>
      </c>
      <c r="BP61" s="53">
        <f t="shared" si="83"/>
        <v>0</v>
      </c>
    </row>
    <row r="62" spans="1:68" x14ac:dyDescent="0.45">
      <c r="A62" s="63">
        <f t="shared" si="79"/>
        <v>69</v>
      </c>
      <c r="B62" s="116">
        <f ca="1">IFERROR(B61+'Program Qtrly'!D$23*OFFSET(LDF!$A$37,MATCH($B$38,LDF!$A$38:$A$63,0),MATCH($A62,LDF!$B$37:$Z$37,0)),0)</f>
        <v>0</v>
      </c>
      <c r="C62" s="116">
        <f ca="1">IFERROR(C61+'Program Qtrly'!E$23*OFFSET(LDF!$A$37,MATCH($B$38,LDF!$A$38:$A$63,0),MATCH($A62,LDF!$B$37:$Z$37,0)),0)</f>
        <v>0</v>
      </c>
      <c r="D62" s="116">
        <f ca="1">IFERROR(D61+'Program Qtrly'!F$23*OFFSET(LDF!$A$37,MATCH($B$38,LDF!$A$38:$A$63,0),MATCH($A62,LDF!$B$37:$Z$37,0)),0)</f>
        <v>0</v>
      </c>
      <c r="E62" s="116">
        <f ca="1">IFERROR(E61+'Program Qtrly'!G$23*OFFSET(LDF!$A$37,MATCH($B$38,LDF!$A$38:$A$63,0),MATCH($A62,LDF!$B$37:$Z$37,0)),0)</f>
        <v>0</v>
      </c>
      <c r="F62" s="116">
        <f ca="1">IFERROR(F61+'Program Qtrly'!H$23*OFFSET(LDF!$A$37,MATCH($B$38,LDF!$A$38:$A$63,0),MATCH($A62,LDF!$B$37:$Z$37,0)),0)</f>
        <v>0</v>
      </c>
      <c r="G62" s="116">
        <f ca="1">IFERROR(G61+'Program Qtrly'!I$23*OFFSET(LDF!$A$37,MATCH($B$38,LDF!$A$38:$A$63,0),MATCH($A62,LDF!$B$37:$Z$37,0)),0)</f>
        <v>0</v>
      </c>
      <c r="H62" s="116">
        <f ca="1">IFERROR(H61+'Program Qtrly'!J$23*OFFSET(LDF!$A$37,MATCH($B$38,LDF!$A$38:$A$63,0),MATCH($A62,LDF!$B$37:$Z$37,0)),0)</f>
        <v>0</v>
      </c>
      <c r="I62" s="116">
        <f ca="1">IFERROR(I61+'Program Qtrly'!K$23*OFFSET(LDF!$A$37,MATCH($B$38,LDF!$A$38:$A$63,0),MATCH($A62,LDF!$B$37:$Z$37,0)),0)</f>
        <v>0</v>
      </c>
      <c r="J62" s="116">
        <f ca="1">IFERROR(J61+'Program Qtrly'!L$23*OFFSET(LDF!$A$37,MATCH($B$38,LDF!$A$38:$A$63,0),MATCH($A62,LDF!$B$37:$Z$37,0)),0)</f>
        <v>0</v>
      </c>
      <c r="K62" s="116">
        <f ca="1">IFERROR(K61+'Program Qtrly'!M$23*OFFSET(LDF!$A$37,MATCH($B$38,LDF!$A$38:$A$63,0),MATCH($A62,LDF!$B$37:$Z$37,0)),0)</f>
        <v>0</v>
      </c>
      <c r="L62" s="116">
        <f ca="1">IFERROR(L61+'Program Qtrly'!N$23*OFFSET(LDF!$A$37,MATCH($B$38,LDF!$A$38:$A$63,0),MATCH($A62,LDF!$B$37:$Z$37,0)),0)</f>
        <v>0</v>
      </c>
      <c r="M62" s="116">
        <f ca="1">IFERROR(M61+'Program Qtrly'!O$23*OFFSET(LDF!$A$37,MATCH($B$38,LDF!$A$38:$A$63,0),MATCH($A62,LDF!$B$37:$Z$37,0)),0)</f>
        <v>0</v>
      </c>
      <c r="N62" s="116">
        <f ca="1">IFERROR(N61+'Program Qtrly'!P$23*OFFSET(LDF!$A$37,MATCH($B$38,LDF!$A$38:$A$63,0),MATCH($A62,LDF!$B$37:$Z$37,0)),0)</f>
        <v>0</v>
      </c>
      <c r="O62" s="116">
        <f ca="1">IFERROR(O61+'Program Qtrly'!Q$23*OFFSET(LDF!$A$37,MATCH($B$38,LDF!$A$38:$A$63,0),MATCH($A62,LDF!$B$37:$Z$37,0)),0)</f>
        <v>0</v>
      </c>
      <c r="P62" s="116">
        <f ca="1">IFERROR(P61+'Program Qtrly'!R$23*OFFSET(LDF!$A$37,MATCH($B$38,LDF!$A$38:$A$63,0),MATCH($A62,LDF!$B$37:$Z$37,0)),0)</f>
        <v>0</v>
      </c>
      <c r="Q62" s="116">
        <f ca="1">IFERROR(Q61+'Program Qtrly'!S$23*OFFSET(LDF!$A$37,MATCH($B$38,LDF!$A$38:$A$63,0),MATCH($A62,LDF!$B$37:$Z$37,0)),0)</f>
        <v>0</v>
      </c>
      <c r="R62" s="116">
        <f ca="1">IFERROR(R61+'Program Qtrly'!T$23*OFFSET(LDF!$A$37,MATCH($B$38,LDF!$A$38:$A$63,0),MATCH($A62,LDF!$B$37:$Z$37,0)),0)</f>
        <v>0</v>
      </c>
      <c r="S62" s="116">
        <f ca="1">IFERROR(S61+'Program Qtrly'!U$23*OFFSET(LDF!$A$37,MATCH($B$38,LDF!$A$38:$A$63,0),MATCH($A62,LDF!$B$37:$Z$37,0)),0)</f>
        <v>0</v>
      </c>
      <c r="T62" s="116">
        <f ca="1">IFERROR(T61+'Program Qtrly'!V$23*OFFSET(LDF!$A$37,MATCH($B$38,LDF!$A$38:$A$63,0),MATCH($A62,LDF!$B$37:$Z$37,0)),0)</f>
        <v>0</v>
      </c>
      <c r="U62" s="116">
        <f ca="1">IFERROR(U61+'Program Qtrly'!W$23*OFFSET(LDF!$A$37,MATCH($B$38,LDF!$A$38:$A$63,0),MATCH($A62,LDF!$B$37:$Z$37,0)),0)</f>
        <v>0</v>
      </c>
      <c r="W62" s="63">
        <f t="shared" si="80"/>
        <v>69</v>
      </c>
      <c r="X62" s="116">
        <f t="shared" ca="1" si="59"/>
        <v>0</v>
      </c>
      <c r="Y62" s="116">
        <f t="shared" ca="1" si="60"/>
        <v>0</v>
      </c>
      <c r="Z62" s="116">
        <f t="shared" ca="1" si="61"/>
        <v>0</v>
      </c>
      <c r="AA62" s="116">
        <f t="shared" ca="1" si="62"/>
        <v>0</v>
      </c>
      <c r="AB62" s="116">
        <f t="shared" ca="1" si="63"/>
        <v>0</v>
      </c>
      <c r="AC62" s="116">
        <f t="shared" ca="1" si="64"/>
        <v>0</v>
      </c>
      <c r="AD62" s="116">
        <f t="shared" ca="1" si="65"/>
        <v>0</v>
      </c>
      <c r="AE62" s="116">
        <f t="shared" ca="1" si="66"/>
        <v>0</v>
      </c>
      <c r="AF62" s="116">
        <f t="shared" ca="1" si="67"/>
        <v>0</v>
      </c>
      <c r="AG62" s="116">
        <f t="shared" ca="1" si="68"/>
        <v>0</v>
      </c>
      <c r="AH62" s="116">
        <f t="shared" ca="1" si="69"/>
        <v>0</v>
      </c>
      <c r="AI62" s="116">
        <f t="shared" ca="1" si="70"/>
        <v>0</v>
      </c>
      <c r="AJ62" s="116">
        <f t="shared" ca="1" si="71"/>
        <v>0</v>
      </c>
      <c r="AK62" s="116">
        <f t="shared" ca="1" si="72"/>
        <v>0</v>
      </c>
      <c r="AL62" s="116">
        <f t="shared" ca="1" si="73"/>
        <v>0</v>
      </c>
      <c r="AM62" s="116">
        <f t="shared" ca="1" si="74"/>
        <v>0</v>
      </c>
      <c r="AN62" s="116">
        <f t="shared" ca="1" si="75"/>
        <v>0</v>
      </c>
      <c r="AO62" s="116">
        <f t="shared" ca="1" si="76"/>
        <v>0</v>
      </c>
      <c r="AP62" s="116">
        <f t="shared" ca="1" si="77"/>
        <v>0</v>
      </c>
      <c r="AQ62" s="116">
        <f t="shared" ca="1" si="78"/>
        <v>0</v>
      </c>
      <c r="AS62" s="63">
        <f t="shared" si="81"/>
        <v>69</v>
      </c>
      <c r="AT62" s="116">
        <f ca="1">IFERROR(X62*'Program Qtrly'!D$9/(1-'Program Qtrly'!D$9),0)</f>
        <v>0</v>
      </c>
      <c r="AU62" s="116">
        <f ca="1">IFERROR(Y62*'Program Qtrly'!E$9/(1-'Program Qtrly'!E$9),0)</f>
        <v>0</v>
      </c>
      <c r="AV62" s="116">
        <f ca="1">IFERROR(Z62*'Program Qtrly'!F$9/(1-'Program Qtrly'!F$9),0)</f>
        <v>0</v>
      </c>
      <c r="AW62" s="116">
        <f ca="1">IFERROR(AA62*'Program Qtrly'!G$9/(1-'Program Qtrly'!G$9),0)</f>
        <v>0</v>
      </c>
      <c r="AX62" s="116">
        <f ca="1">IFERROR(AB62*'Program Qtrly'!H$9/(1-'Program Qtrly'!H$9),0)</f>
        <v>0</v>
      </c>
      <c r="AY62" s="116">
        <f ca="1">IFERROR(AC62*'Program Qtrly'!I$9/(1-'Program Qtrly'!I$9),0)</f>
        <v>0</v>
      </c>
      <c r="AZ62" s="116">
        <f ca="1">IFERROR(AD62*'Program Qtrly'!J$9/(1-'Program Qtrly'!J$9),0)</f>
        <v>0</v>
      </c>
      <c r="BA62" s="116">
        <f ca="1">IFERROR(AE62*'Program Qtrly'!K$9/(1-'Program Qtrly'!K$9),0)</f>
        <v>0</v>
      </c>
      <c r="BB62" s="116">
        <f ca="1">IFERROR(AF62*'Program Qtrly'!L$9/(1-'Program Qtrly'!L$9),0)</f>
        <v>0</v>
      </c>
      <c r="BC62" s="116">
        <f ca="1">IFERROR(AG62*'Program Qtrly'!M$9/(1-'Program Qtrly'!M$9),0)</f>
        <v>0</v>
      </c>
      <c r="BD62" s="116">
        <f ca="1">IFERROR(AH62*'Program Qtrly'!N$9/(1-'Program Qtrly'!N$9),0)</f>
        <v>0</v>
      </c>
      <c r="BE62" s="116">
        <f ca="1">IFERROR(AI62*'Program Qtrly'!O$9/(1-'Program Qtrly'!O$9),0)</f>
        <v>0</v>
      </c>
      <c r="BF62" s="116">
        <f ca="1">IFERROR(AJ62*'Program Qtrly'!P$9/(1-'Program Qtrly'!P$9),0)</f>
        <v>0</v>
      </c>
      <c r="BG62" s="116">
        <f ca="1">IFERROR(AK62*'Program Qtrly'!Q$9/(1-'Program Qtrly'!Q$9),0)</f>
        <v>0</v>
      </c>
      <c r="BH62" s="116">
        <f ca="1">IFERROR(AL62*'Program Qtrly'!R$9/(1-'Program Qtrly'!R$9),0)</f>
        <v>0</v>
      </c>
      <c r="BI62" s="116">
        <f ca="1">IFERROR(AM62*'Program Qtrly'!S$9/(1-'Program Qtrly'!S$9),0)</f>
        <v>0</v>
      </c>
      <c r="BJ62" s="116">
        <f ca="1">IFERROR(AN62*'Program Qtrly'!T$9/(1-'Program Qtrly'!T$9),0)</f>
        <v>0</v>
      </c>
      <c r="BK62" s="116">
        <f ca="1">IFERROR(AO62*'Program Qtrly'!U$9/(1-'Program Qtrly'!U$9),0)</f>
        <v>0</v>
      </c>
      <c r="BL62" s="116">
        <f ca="1">IFERROR(AP62*'Program Qtrly'!V$9/(1-'Program Qtrly'!V$9),0)</f>
        <v>0</v>
      </c>
      <c r="BM62" s="116">
        <f ca="1">IFERROR(AQ62*'Program Qtrly'!W$9/(1-'Program Qtrly'!W$9),0)</f>
        <v>0</v>
      </c>
      <c r="BO62" s="53" t="str">
        <f t="shared" si="82"/>
        <v>P001</v>
      </c>
      <c r="BP62" s="53">
        <f t="shared" si="83"/>
        <v>0</v>
      </c>
    </row>
    <row r="63" spans="1:68" x14ac:dyDescent="0.45">
      <c r="A63" s="63">
        <f t="shared" si="79"/>
        <v>72</v>
      </c>
      <c r="B63" s="116">
        <f ca="1">IFERROR(B62+'Program Qtrly'!D$23*OFFSET(LDF!$A$37,MATCH($B$38,LDF!$A$38:$A$63,0),MATCH($A63,LDF!$B$37:$Z$37,0)),0)</f>
        <v>0</v>
      </c>
      <c r="C63" s="116">
        <f ca="1">IFERROR(C62+'Program Qtrly'!E$23*OFFSET(LDF!$A$37,MATCH($B$38,LDF!$A$38:$A$63,0),MATCH($A63,LDF!$B$37:$Z$37,0)),0)</f>
        <v>0</v>
      </c>
      <c r="D63" s="116">
        <f ca="1">IFERROR(D62+'Program Qtrly'!F$23*OFFSET(LDF!$A$37,MATCH($B$38,LDF!$A$38:$A$63,0),MATCH($A63,LDF!$B$37:$Z$37,0)),0)</f>
        <v>0</v>
      </c>
      <c r="E63" s="116">
        <f ca="1">IFERROR(E62+'Program Qtrly'!G$23*OFFSET(LDF!$A$37,MATCH($B$38,LDF!$A$38:$A$63,0),MATCH($A63,LDF!$B$37:$Z$37,0)),0)</f>
        <v>0</v>
      </c>
      <c r="F63" s="116">
        <f ca="1">IFERROR(F62+'Program Qtrly'!H$23*OFFSET(LDF!$A$37,MATCH($B$38,LDF!$A$38:$A$63,0),MATCH($A63,LDF!$B$37:$Z$37,0)),0)</f>
        <v>0</v>
      </c>
      <c r="G63" s="116">
        <f ca="1">IFERROR(G62+'Program Qtrly'!I$23*OFFSET(LDF!$A$37,MATCH($B$38,LDF!$A$38:$A$63,0),MATCH($A63,LDF!$B$37:$Z$37,0)),0)</f>
        <v>0</v>
      </c>
      <c r="H63" s="116">
        <f ca="1">IFERROR(H62+'Program Qtrly'!J$23*OFFSET(LDF!$A$37,MATCH($B$38,LDF!$A$38:$A$63,0),MATCH($A63,LDF!$B$37:$Z$37,0)),0)</f>
        <v>0</v>
      </c>
      <c r="I63" s="116">
        <f ca="1">IFERROR(I62+'Program Qtrly'!K$23*OFFSET(LDF!$A$37,MATCH($B$38,LDF!$A$38:$A$63,0),MATCH($A63,LDF!$B$37:$Z$37,0)),0)</f>
        <v>0</v>
      </c>
      <c r="J63" s="116">
        <f ca="1">IFERROR(J62+'Program Qtrly'!L$23*OFFSET(LDF!$A$37,MATCH($B$38,LDF!$A$38:$A$63,0),MATCH($A63,LDF!$B$37:$Z$37,0)),0)</f>
        <v>0</v>
      </c>
      <c r="K63" s="116">
        <f ca="1">IFERROR(K62+'Program Qtrly'!M$23*OFFSET(LDF!$A$37,MATCH($B$38,LDF!$A$38:$A$63,0),MATCH($A63,LDF!$B$37:$Z$37,0)),0)</f>
        <v>0</v>
      </c>
      <c r="L63" s="116">
        <f ca="1">IFERROR(L62+'Program Qtrly'!N$23*OFFSET(LDF!$A$37,MATCH($B$38,LDF!$A$38:$A$63,0),MATCH($A63,LDF!$B$37:$Z$37,0)),0)</f>
        <v>0</v>
      </c>
      <c r="M63" s="116">
        <f ca="1">IFERROR(M62+'Program Qtrly'!O$23*OFFSET(LDF!$A$37,MATCH($B$38,LDF!$A$38:$A$63,0),MATCH($A63,LDF!$B$37:$Z$37,0)),0)</f>
        <v>0</v>
      </c>
      <c r="N63" s="116">
        <f ca="1">IFERROR(N62+'Program Qtrly'!P$23*OFFSET(LDF!$A$37,MATCH($B$38,LDF!$A$38:$A$63,0),MATCH($A63,LDF!$B$37:$Z$37,0)),0)</f>
        <v>0</v>
      </c>
      <c r="O63" s="116">
        <f ca="1">IFERROR(O62+'Program Qtrly'!Q$23*OFFSET(LDF!$A$37,MATCH($B$38,LDF!$A$38:$A$63,0),MATCH($A63,LDF!$B$37:$Z$37,0)),0)</f>
        <v>0</v>
      </c>
      <c r="P63" s="116">
        <f ca="1">IFERROR(P62+'Program Qtrly'!R$23*OFFSET(LDF!$A$37,MATCH($B$38,LDF!$A$38:$A$63,0),MATCH($A63,LDF!$B$37:$Z$37,0)),0)</f>
        <v>0</v>
      </c>
      <c r="Q63" s="116">
        <f ca="1">IFERROR(Q62+'Program Qtrly'!S$23*OFFSET(LDF!$A$37,MATCH($B$38,LDF!$A$38:$A$63,0),MATCH($A63,LDF!$B$37:$Z$37,0)),0)</f>
        <v>0</v>
      </c>
      <c r="R63" s="116">
        <f ca="1">IFERROR(R62+'Program Qtrly'!T$23*OFFSET(LDF!$A$37,MATCH($B$38,LDF!$A$38:$A$63,0),MATCH($A63,LDF!$B$37:$Z$37,0)),0)</f>
        <v>0</v>
      </c>
      <c r="S63" s="116">
        <f ca="1">IFERROR(S62+'Program Qtrly'!U$23*OFFSET(LDF!$A$37,MATCH($B$38,LDF!$A$38:$A$63,0),MATCH($A63,LDF!$B$37:$Z$37,0)),0)</f>
        <v>0</v>
      </c>
      <c r="T63" s="116">
        <f ca="1">IFERROR(T62+'Program Qtrly'!V$23*OFFSET(LDF!$A$37,MATCH($B$38,LDF!$A$38:$A$63,0),MATCH($A63,LDF!$B$37:$Z$37,0)),0)</f>
        <v>0</v>
      </c>
      <c r="U63" s="116">
        <f ca="1">IFERROR(U62+'Program Qtrly'!W$23*OFFSET(LDF!$A$37,MATCH($B$38,LDF!$A$38:$A$63,0),MATCH($A63,LDF!$B$37:$Z$37,0)),0)</f>
        <v>0</v>
      </c>
      <c r="W63" s="63">
        <f t="shared" si="80"/>
        <v>72</v>
      </c>
      <c r="X63" s="116">
        <f t="shared" ca="1" si="59"/>
        <v>0</v>
      </c>
      <c r="Y63" s="116">
        <f t="shared" ca="1" si="60"/>
        <v>0</v>
      </c>
      <c r="Z63" s="116">
        <f t="shared" ca="1" si="61"/>
        <v>0</v>
      </c>
      <c r="AA63" s="116">
        <f t="shared" ca="1" si="62"/>
        <v>0</v>
      </c>
      <c r="AB63" s="116">
        <f t="shared" ca="1" si="63"/>
        <v>0</v>
      </c>
      <c r="AC63" s="116">
        <f t="shared" ca="1" si="64"/>
        <v>0</v>
      </c>
      <c r="AD63" s="116">
        <f t="shared" ca="1" si="65"/>
        <v>0</v>
      </c>
      <c r="AE63" s="116">
        <f t="shared" ca="1" si="66"/>
        <v>0</v>
      </c>
      <c r="AF63" s="116">
        <f t="shared" ca="1" si="67"/>
        <v>0</v>
      </c>
      <c r="AG63" s="116">
        <f t="shared" ca="1" si="68"/>
        <v>0</v>
      </c>
      <c r="AH63" s="116">
        <f t="shared" ca="1" si="69"/>
        <v>0</v>
      </c>
      <c r="AI63" s="116">
        <f t="shared" ca="1" si="70"/>
        <v>0</v>
      </c>
      <c r="AJ63" s="116">
        <f t="shared" ca="1" si="71"/>
        <v>0</v>
      </c>
      <c r="AK63" s="116">
        <f t="shared" ca="1" si="72"/>
        <v>0</v>
      </c>
      <c r="AL63" s="116">
        <f t="shared" ca="1" si="73"/>
        <v>0</v>
      </c>
      <c r="AM63" s="116">
        <f t="shared" ca="1" si="74"/>
        <v>0</v>
      </c>
      <c r="AN63" s="116">
        <f t="shared" ca="1" si="75"/>
        <v>0</v>
      </c>
      <c r="AO63" s="116">
        <f t="shared" ca="1" si="76"/>
        <v>0</v>
      </c>
      <c r="AP63" s="116">
        <f t="shared" ca="1" si="77"/>
        <v>0</v>
      </c>
      <c r="AQ63" s="116">
        <f t="shared" ca="1" si="78"/>
        <v>0</v>
      </c>
      <c r="AS63" s="63">
        <f t="shared" si="81"/>
        <v>72</v>
      </c>
      <c r="AT63" s="116">
        <f ca="1">IFERROR(X63*'Program Qtrly'!D$9/(1-'Program Qtrly'!D$9),0)</f>
        <v>0</v>
      </c>
      <c r="AU63" s="116">
        <f ca="1">IFERROR(Y63*'Program Qtrly'!E$9/(1-'Program Qtrly'!E$9),0)</f>
        <v>0</v>
      </c>
      <c r="AV63" s="116">
        <f ca="1">IFERROR(Z63*'Program Qtrly'!F$9/(1-'Program Qtrly'!F$9),0)</f>
        <v>0</v>
      </c>
      <c r="AW63" s="116">
        <f ca="1">IFERROR(AA63*'Program Qtrly'!G$9/(1-'Program Qtrly'!G$9),0)</f>
        <v>0</v>
      </c>
      <c r="AX63" s="116">
        <f ca="1">IFERROR(AB63*'Program Qtrly'!H$9/(1-'Program Qtrly'!H$9),0)</f>
        <v>0</v>
      </c>
      <c r="AY63" s="116">
        <f ca="1">IFERROR(AC63*'Program Qtrly'!I$9/(1-'Program Qtrly'!I$9),0)</f>
        <v>0</v>
      </c>
      <c r="AZ63" s="116">
        <f ca="1">IFERROR(AD63*'Program Qtrly'!J$9/(1-'Program Qtrly'!J$9),0)</f>
        <v>0</v>
      </c>
      <c r="BA63" s="116">
        <f ca="1">IFERROR(AE63*'Program Qtrly'!K$9/(1-'Program Qtrly'!K$9),0)</f>
        <v>0</v>
      </c>
      <c r="BB63" s="116">
        <f ca="1">IFERROR(AF63*'Program Qtrly'!L$9/(1-'Program Qtrly'!L$9),0)</f>
        <v>0</v>
      </c>
      <c r="BC63" s="116">
        <f ca="1">IFERROR(AG63*'Program Qtrly'!M$9/(1-'Program Qtrly'!M$9),0)</f>
        <v>0</v>
      </c>
      <c r="BD63" s="116">
        <f ca="1">IFERROR(AH63*'Program Qtrly'!N$9/(1-'Program Qtrly'!N$9),0)</f>
        <v>0</v>
      </c>
      <c r="BE63" s="116">
        <f ca="1">IFERROR(AI63*'Program Qtrly'!O$9/(1-'Program Qtrly'!O$9),0)</f>
        <v>0</v>
      </c>
      <c r="BF63" s="116">
        <f ca="1">IFERROR(AJ63*'Program Qtrly'!P$9/(1-'Program Qtrly'!P$9),0)</f>
        <v>0</v>
      </c>
      <c r="BG63" s="116">
        <f ca="1">IFERROR(AK63*'Program Qtrly'!Q$9/(1-'Program Qtrly'!Q$9),0)</f>
        <v>0</v>
      </c>
      <c r="BH63" s="116">
        <f ca="1">IFERROR(AL63*'Program Qtrly'!R$9/(1-'Program Qtrly'!R$9),0)</f>
        <v>0</v>
      </c>
      <c r="BI63" s="116">
        <f ca="1">IFERROR(AM63*'Program Qtrly'!S$9/(1-'Program Qtrly'!S$9),0)</f>
        <v>0</v>
      </c>
      <c r="BJ63" s="116">
        <f ca="1">IFERROR(AN63*'Program Qtrly'!T$9/(1-'Program Qtrly'!T$9),0)</f>
        <v>0</v>
      </c>
      <c r="BK63" s="116">
        <f ca="1">IFERROR(AO63*'Program Qtrly'!U$9/(1-'Program Qtrly'!U$9),0)</f>
        <v>0</v>
      </c>
      <c r="BL63" s="116">
        <f ca="1">IFERROR(AP63*'Program Qtrly'!V$9/(1-'Program Qtrly'!V$9),0)</f>
        <v>0</v>
      </c>
      <c r="BM63" s="116">
        <f ca="1">IFERROR(AQ63*'Program Qtrly'!W$9/(1-'Program Qtrly'!W$9),0)</f>
        <v>0</v>
      </c>
      <c r="BO63" s="53" t="str">
        <f t="shared" si="82"/>
        <v>P001</v>
      </c>
      <c r="BP63" s="53">
        <f t="shared" si="83"/>
        <v>0</v>
      </c>
    </row>
    <row r="64" spans="1:68" s="135" customFormat="1" ht="30" customHeight="1" x14ac:dyDescent="0.45">
      <c r="A64" s="135" t="s">
        <v>386</v>
      </c>
      <c r="B64" s="136">
        <f ca="1">'Program Qtrly'!D$23</f>
        <v>0</v>
      </c>
      <c r="C64" s="136">
        <f ca="1">'Program Qtrly'!E$23</f>
        <v>0</v>
      </c>
      <c r="D64" s="136">
        <f ca="1">'Program Qtrly'!F$23</f>
        <v>0</v>
      </c>
      <c r="E64" s="136">
        <f ca="1">'Program Qtrly'!G$23</f>
        <v>0</v>
      </c>
      <c r="F64" s="136">
        <f ca="1">'Program Qtrly'!H$23</f>
        <v>0</v>
      </c>
      <c r="G64" s="136">
        <f ca="1">'Program Qtrly'!I$23</f>
        <v>0</v>
      </c>
      <c r="H64" s="136">
        <f ca="1">'Program Qtrly'!J$23</f>
        <v>0</v>
      </c>
      <c r="I64" s="136">
        <f ca="1">'Program Qtrly'!K$23</f>
        <v>0</v>
      </c>
      <c r="J64" s="136">
        <f ca="1">'Program Qtrly'!L$23</f>
        <v>0</v>
      </c>
      <c r="K64" s="136">
        <f ca="1">'Program Qtrly'!M$23</f>
        <v>0</v>
      </c>
      <c r="L64" s="136">
        <f ca="1">'Program Qtrly'!N$23</f>
        <v>0</v>
      </c>
      <c r="M64" s="136">
        <f ca="1">'Program Qtrly'!O$23</f>
        <v>0</v>
      </c>
      <c r="N64" s="136">
        <f ca="1">'Program Qtrly'!P$23</f>
        <v>0</v>
      </c>
      <c r="O64" s="136">
        <f ca="1">'Program Qtrly'!Q$23</f>
        <v>0</v>
      </c>
      <c r="P64" s="136">
        <f ca="1">'Program Qtrly'!R$23</f>
        <v>0</v>
      </c>
      <c r="Q64" s="136">
        <f ca="1">'Program Qtrly'!S$23</f>
        <v>0</v>
      </c>
      <c r="R64" s="136">
        <f ca="1">'Program Qtrly'!T$23</f>
        <v>0</v>
      </c>
      <c r="S64" s="136">
        <f ca="1">'Program Qtrly'!U$23</f>
        <v>0</v>
      </c>
      <c r="T64" s="136">
        <f ca="1">'Program Qtrly'!V$23</f>
        <v>0</v>
      </c>
      <c r="U64" s="136">
        <f ca="1">'Program Qtrly'!W$23</f>
        <v>0</v>
      </c>
      <c r="W64" s="135" t="s">
        <v>282</v>
      </c>
      <c r="X64" s="136">
        <f ca="1">X40</f>
        <v>0</v>
      </c>
      <c r="Y64" s="136">
        <f ca="1">Y40+X41</f>
        <v>0</v>
      </c>
      <c r="Z64" s="136">
        <f ca="1">Z40+Y41+X42</f>
        <v>0</v>
      </c>
      <c r="AA64" s="136">
        <f ca="1">AA40+Z41+Y42+X43</f>
        <v>0</v>
      </c>
      <c r="AB64" s="136">
        <f ca="1">AB40+AA41+Z42+Y43+X44</f>
        <v>0</v>
      </c>
      <c r="AC64" s="136">
        <f ca="1">AC40+AB41+AA42+Z43+Y44+X45</f>
        <v>0</v>
      </c>
      <c r="AD64" s="136">
        <f ca="1">AD40+AC41+AB42+AA43+Z44+Y45+X46</f>
        <v>0</v>
      </c>
      <c r="AE64" s="136">
        <f ca="1">AE40+AD41+AC42+AB43+AA44+Z45+Y46+X47</f>
        <v>0</v>
      </c>
      <c r="AF64" s="136">
        <f ca="1">AF40+AE41+AD42+AC43+AB44+AA45+Z46+Y47+X48</f>
        <v>0</v>
      </c>
      <c r="AG64" s="136">
        <f ca="1">AG40+AF41+AE42+AD43+AC44+AB45+AA46+Z47+Y48+X49</f>
        <v>0</v>
      </c>
      <c r="AH64" s="136">
        <f ca="1">AH40+AG41+AF42+AE43+AD44+AC45+AB46+AA47+Z48+Y49+X50</f>
        <v>0</v>
      </c>
      <c r="AI64" s="136">
        <f ca="1">AI40+AH41+AG42+AF43+AE44+AD45+AC46+AB47+AA48+Z49+Y50+X51</f>
        <v>0</v>
      </c>
      <c r="AJ64" s="136">
        <f ca="1">AJ40+AI41+AH42+AG43+AF44+AE45+AD46+AC47+AB48+AA49+Z50+Y51+X52</f>
        <v>0</v>
      </c>
      <c r="AK64" s="136">
        <f ca="1">AK40+AJ41+AI42+AH43+AG44+AF45+AE46+AD47+AC48+AB49+AA50+Z51+Y52+X53</f>
        <v>0</v>
      </c>
      <c r="AL64" s="136">
        <f ca="1">AL40+AK41+AJ42+AI43+AH44+AG45+AF46+AE47+AD48+AC49+AB50+AA51+Z52+Y53+X54</f>
        <v>0</v>
      </c>
      <c r="AM64" s="136">
        <f ca="1">AM40+AL41+AK42+AJ43+AI44+AH45+AG46+AF47+AE48+AD49+AC50+AB51+AA52+Z53+Y54+X55</f>
        <v>0</v>
      </c>
      <c r="AN64" s="136">
        <f ca="1">AN40+AM41+AL42+AK43+AJ44+AI45+AH46+AG47+AF48+AE49+AD50+AC51+AB52+AA53+Z54+Y55+X56</f>
        <v>0</v>
      </c>
      <c r="AO64" s="136">
        <f ca="1">AO40+AN41+AM42+AL43+AK44+AJ45+AI46+AH47+AG48+AF49+AE50+AD51+AC52+AB53+AA54+Z55+Y56+X57</f>
        <v>0</v>
      </c>
      <c r="AP64" s="136">
        <f ca="1">AP40+AO41+AN42+AM43+AL44+AK45+AJ46+AI47+AH48+AG49+AF50+AE51+AD52+AC53+AB54+AA55+Z56+Y57+X58</f>
        <v>0</v>
      </c>
      <c r="AQ64" s="136">
        <f ca="1">AQ40+AP41+AO42+AN43+AM44+AL45+AK46+AJ47+AI48+AH49+AG50+AF51+AE52+AD53+AC54+AB55+AA56+Z57+Y58+X59</f>
        <v>0</v>
      </c>
      <c r="AS64" s="135" t="s">
        <v>481</v>
      </c>
      <c r="AT64" s="136">
        <f ca="1">AT40</f>
        <v>0</v>
      </c>
      <c r="AU64" s="136">
        <f ca="1">AU40+AT41</f>
        <v>0</v>
      </c>
      <c r="AV64" s="136">
        <f ca="1">AV40+AU41+AT42</f>
        <v>0</v>
      </c>
      <c r="AW64" s="136">
        <f ca="1">AW40+AV41+AU42+AT43</f>
        <v>0</v>
      </c>
      <c r="AX64" s="136">
        <f ca="1">AX40+AW41+AV42+AU43+AT44</f>
        <v>0</v>
      </c>
      <c r="AY64" s="136">
        <f ca="1">AY40+AX41+AW42+AV43+AU44+AT45</f>
        <v>0</v>
      </c>
      <c r="AZ64" s="136">
        <f ca="1">AZ40+AY41+AX42+AW43+AV44+AU45+AT46</f>
        <v>0</v>
      </c>
      <c r="BA64" s="136">
        <f ca="1">BA40+AZ41+AY42+AX43+AW44+AV45+AU46+AT47</f>
        <v>0</v>
      </c>
      <c r="BB64" s="136">
        <f ca="1">BB40+BA41+AZ42+AY43+AX44+AW45+AV46+AU47+AT48</f>
        <v>0</v>
      </c>
      <c r="BC64" s="136">
        <f ca="1">BC40+BB41+BA42+AZ43+AY44+AX45+AW46+AV47+AU48+AT49</f>
        <v>0</v>
      </c>
      <c r="BD64" s="136">
        <f ca="1">BD40+BC41+BB42+BA43+AZ44+AY45+AX46+AW47+AV48+AU49+AT50</f>
        <v>0</v>
      </c>
      <c r="BE64" s="136">
        <f ca="1">BE40+BD41+BC42+BB43+BA44+AZ45+AY46+AX47+AW48+AV49+AU50+AT51</f>
        <v>0</v>
      </c>
      <c r="BF64" s="136">
        <f ca="1">BF40+BE41+BD42+BC43+BB44+BA45+AZ46+AY47+AX48+AW49+AV50+AU51+AT52</f>
        <v>0</v>
      </c>
      <c r="BG64" s="136">
        <f ca="1">BG40+BF41+BE42+BD43+BC44+BB45+BA46+AZ47+AY48+AX49+AW50+AV51+AU52+AT53</f>
        <v>0</v>
      </c>
      <c r="BH64" s="136">
        <f ca="1">BH40+BG41+BF42+BE43+BD44+BC45+BB46+BA47+AZ48+AY49+AX50+AW51+AV52+AU53+AT54</f>
        <v>0</v>
      </c>
      <c r="BI64" s="136">
        <f ca="1">BI40+BH41+BG42+BF43+BE44+BD45+BC46+BB47+BA48+AZ49+AY50+AX51+AW52+AV53+AU54+AT55</f>
        <v>0</v>
      </c>
      <c r="BJ64" s="136">
        <f ca="1">BJ40+BI41+BH42+BG43+BF44+BE45+BD46+BC47+BB48+BA49+AZ50+AY51+AX52+AW53+AV54+AU55+AT56</f>
        <v>0</v>
      </c>
      <c r="BK64" s="136">
        <f ca="1">BK40+BJ41+BI42+BH43+BG44+BF45+BE46+BD47+BC48+BB49+BA50+AZ51+AY52+AX53+AW54+AV55+AU56+AT57</f>
        <v>0</v>
      </c>
      <c r="BL64" s="136">
        <f ca="1">BL40+BK41+BJ42+BI43+BH44+BG45+BF46+BE47+BD48+BC49+BB50+BA51+AZ52+AY53+AX54+AW55+AV56+AU57+AT58</f>
        <v>0</v>
      </c>
      <c r="BM64" s="136">
        <f ca="1">BM40+BL41+BK42+BJ43+BI44+BH45+BG46+BF47+BE48+BD49+BC50+BB51+BA52+AZ53+AY54+AX55+AW56+AV57+AU58+AT59</f>
        <v>0</v>
      </c>
      <c r="BO64" s="53" t="str">
        <f t="shared" si="82"/>
        <v>P001</v>
      </c>
      <c r="BP64" s="53">
        <f t="shared" si="83"/>
        <v>0</v>
      </c>
    </row>
    <row r="67" spans="1:68" x14ac:dyDescent="0.45">
      <c r="A67" s="46" t="s">
        <v>60</v>
      </c>
      <c r="B67" s="46" t="str">
        <f>INDEX('Program Inputs'!$B$9:$B$28,MATCH('Loss Proj'!A67,'Program Inputs'!$A$9:$A$28,0))</f>
        <v>VI: Event</v>
      </c>
      <c r="C67" s="46"/>
      <c r="W67" s="46" t="str">
        <f>A67</f>
        <v>P002</v>
      </c>
      <c r="X67" s="46" t="str">
        <f>INDEX('Program Inputs'!$B$9:$B$28,MATCH('Loss Proj'!W67,'Program Inputs'!$A$9:$A$28,0))</f>
        <v>VI: Event</v>
      </c>
      <c r="Y67" s="46"/>
      <c r="AS67" s="46" t="str">
        <f>A67</f>
        <v>P002</v>
      </c>
      <c r="AT67" s="46" t="str">
        <f>INDEX('Program Inputs'!$B$9:$B$28,MATCH('Loss Proj'!AS67,'Program Inputs'!$A$9:$A$28,0))</f>
        <v>VI: Event</v>
      </c>
      <c r="AU67" s="46"/>
    </row>
    <row r="68" spans="1:68" x14ac:dyDescent="0.45">
      <c r="A68" s="67" t="s">
        <v>385</v>
      </c>
      <c r="B68" s="63"/>
      <c r="W68" s="67" t="s">
        <v>479</v>
      </c>
      <c r="X68" s="63"/>
      <c r="AS68" s="67" t="s">
        <v>480</v>
      </c>
      <c r="AT68" s="63"/>
    </row>
    <row r="69" spans="1:68" x14ac:dyDescent="0.45">
      <c r="A69" s="67" t="s">
        <v>186</v>
      </c>
      <c r="B69" s="115" t="str">
        <f>INDEX('Program Inputs'!$O$8:$O$28,MATCH(A67,'Program Inputs'!$A$8:$A$28,0))</f>
        <v>Property_1</v>
      </c>
      <c r="D69" s="63" t="s">
        <v>489</v>
      </c>
      <c r="E69" s="133">
        <f>INDEX('Program Inputs'!$R$8:$R$28,MATCH(A67,'Program Inputs'!$A$8:$A$28,0))</f>
        <v>0</v>
      </c>
      <c r="X69" s="62"/>
      <c r="AT69" s="62"/>
    </row>
    <row r="70" spans="1:68" x14ac:dyDescent="0.45">
      <c r="A70" s="110" t="s">
        <v>180</v>
      </c>
      <c r="B70" s="3" t="str">
        <f>B$7</f>
        <v>2026 Q2</v>
      </c>
      <c r="C70" s="3" t="str">
        <f t="shared" ref="C70:U70" si="84">C$7</f>
        <v>2026 Q3</v>
      </c>
      <c r="D70" s="3" t="str">
        <f t="shared" si="84"/>
        <v>2026 Q4</v>
      </c>
      <c r="E70" s="3" t="str">
        <f t="shared" si="84"/>
        <v>2027 Q1</v>
      </c>
      <c r="F70" s="3" t="str">
        <f t="shared" si="84"/>
        <v>2027 Q2</v>
      </c>
      <c r="G70" s="3" t="str">
        <f t="shared" si="84"/>
        <v>2027 Q3</v>
      </c>
      <c r="H70" s="3" t="str">
        <f t="shared" si="84"/>
        <v>2027 Q4</v>
      </c>
      <c r="I70" s="3" t="str">
        <f t="shared" si="84"/>
        <v>2028 Q1</v>
      </c>
      <c r="J70" s="3" t="str">
        <f t="shared" si="84"/>
        <v>2028 Q2</v>
      </c>
      <c r="K70" s="3" t="str">
        <f t="shared" si="84"/>
        <v>2028 Q3</v>
      </c>
      <c r="L70" s="3" t="str">
        <f t="shared" si="84"/>
        <v>2028 Q4</v>
      </c>
      <c r="M70" s="3" t="str">
        <f t="shared" si="84"/>
        <v>2029 Q1</v>
      </c>
      <c r="N70" s="3" t="str">
        <f t="shared" si="84"/>
        <v>2029 Q2</v>
      </c>
      <c r="O70" s="3" t="str">
        <f t="shared" si="84"/>
        <v>2029 Q3</v>
      </c>
      <c r="P70" s="3" t="str">
        <f t="shared" si="84"/>
        <v>2029 Q4</v>
      </c>
      <c r="Q70" s="3" t="str">
        <f t="shared" si="84"/>
        <v>2030 Q1</v>
      </c>
      <c r="R70" s="3" t="str">
        <f t="shared" si="84"/>
        <v>2030 Q2</v>
      </c>
      <c r="S70" s="3" t="str">
        <f t="shared" si="84"/>
        <v>2030 Q3</v>
      </c>
      <c r="T70" s="3" t="str">
        <f t="shared" si="84"/>
        <v>2030 Q4</v>
      </c>
      <c r="U70" s="3" t="str">
        <f t="shared" si="84"/>
        <v>2031 Q1</v>
      </c>
      <c r="W70" s="110" t="s">
        <v>180</v>
      </c>
      <c r="X70" s="3" t="str">
        <f>X$7</f>
        <v>2026 Q2</v>
      </c>
      <c r="Y70" s="3" t="str">
        <f t="shared" ref="Y70:AQ70" si="85">Y$7</f>
        <v>2026 Q3</v>
      </c>
      <c r="Z70" s="3" t="str">
        <f t="shared" si="85"/>
        <v>2026 Q4</v>
      </c>
      <c r="AA70" s="3" t="str">
        <f t="shared" si="85"/>
        <v>2027 Q1</v>
      </c>
      <c r="AB70" s="3" t="str">
        <f t="shared" si="85"/>
        <v>2027 Q2</v>
      </c>
      <c r="AC70" s="3" t="str">
        <f t="shared" si="85"/>
        <v>2027 Q3</v>
      </c>
      <c r="AD70" s="3" t="str">
        <f t="shared" si="85"/>
        <v>2027 Q4</v>
      </c>
      <c r="AE70" s="3" t="str">
        <f t="shared" si="85"/>
        <v>2028 Q1</v>
      </c>
      <c r="AF70" s="3" t="str">
        <f t="shared" si="85"/>
        <v>2028 Q2</v>
      </c>
      <c r="AG70" s="3" t="str">
        <f t="shared" si="85"/>
        <v>2028 Q3</v>
      </c>
      <c r="AH70" s="3" t="str">
        <f t="shared" si="85"/>
        <v>2028 Q4</v>
      </c>
      <c r="AI70" s="3" t="str">
        <f t="shared" si="85"/>
        <v>2029 Q1</v>
      </c>
      <c r="AJ70" s="3" t="str">
        <f t="shared" si="85"/>
        <v>2029 Q2</v>
      </c>
      <c r="AK70" s="3" t="str">
        <f t="shared" si="85"/>
        <v>2029 Q3</v>
      </c>
      <c r="AL70" s="3" t="str">
        <f t="shared" si="85"/>
        <v>2029 Q4</v>
      </c>
      <c r="AM70" s="3" t="str">
        <f t="shared" si="85"/>
        <v>2030 Q1</v>
      </c>
      <c r="AN70" s="3" t="str">
        <f t="shared" si="85"/>
        <v>2030 Q2</v>
      </c>
      <c r="AO70" s="3" t="str">
        <f t="shared" si="85"/>
        <v>2030 Q3</v>
      </c>
      <c r="AP70" s="3" t="str">
        <f t="shared" si="85"/>
        <v>2030 Q4</v>
      </c>
      <c r="AQ70" s="3" t="str">
        <f t="shared" si="85"/>
        <v>2031 Q1</v>
      </c>
      <c r="AS70" s="110" t="s">
        <v>180</v>
      </c>
      <c r="AT70" s="3" t="str">
        <f>AT$7</f>
        <v>2026 Q2</v>
      </c>
      <c r="AU70" s="3" t="str">
        <f t="shared" ref="AU70:BM70" si="86">AU$7</f>
        <v>2026 Q3</v>
      </c>
      <c r="AV70" s="3" t="str">
        <f t="shared" si="86"/>
        <v>2026 Q4</v>
      </c>
      <c r="AW70" s="3" t="str">
        <f t="shared" si="86"/>
        <v>2027 Q1</v>
      </c>
      <c r="AX70" s="3" t="str">
        <f t="shared" si="86"/>
        <v>2027 Q2</v>
      </c>
      <c r="AY70" s="3" t="str">
        <f t="shared" si="86"/>
        <v>2027 Q3</v>
      </c>
      <c r="AZ70" s="3" t="str">
        <f t="shared" si="86"/>
        <v>2027 Q4</v>
      </c>
      <c r="BA70" s="3" t="str">
        <f t="shared" si="86"/>
        <v>2028 Q1</v>
      </c>
      <c r="BB70" s="3" t="str">
        <f t="shared" si="86"/>
        <v>2028 Q2</v>
      </c>
      <c r="BC70" s="3" t="str">
        <f t="shared" si="86"/>
        <v>2028 Q3</v>
      </c>
      <c r="BD70" s="3" t="str">
        <f t="shared" si="86"/>
        <v>2028 Q4</v>
      </c>
      <c r="BE70" s="3" t="str">
        <f t="shared" si="86"/>
        <v>2029 Q1</v>
      </c>
      <c r="BF70" s="3" t="str">
        <f t="shared" si="86"/>
        <v>2029 Q2</v>
      </c>
      <c r="BG70" s="3" t="str">
        <f t="shared" si="86"/>
        <v>2029 Q3</v>
      </c>
      <c r="BH70" s="3" t="str">
        <f t="shared" si="86"/>
        <v>2029 Q4</v>
      </c>
      <c r="BI70" s="3" t="str">
        <f t="shared" si="86"/>
        <v>2030 Q1</v>
      </c>
      <c r="BJ70" s="3" t="str">
        <f t="shared" si="86"/>
        <v>2030 Q2</v>
      </c>
      <c r="BK70" s="3" t="str">
        <f t="shared" si="86"/>
        <v>2030 Q3</v>
      </c>
      <c r="BL70" s="3" t="str">
        <f t="shared" si="86"/>
        <v>2030 Q4</v>
      </c>
      <c r="BM70" s="3" t="str">
        <f t="shared" si="86"/>
        <v>2031 Q1</v>
      </c>
      <c r="BO70" s="110" t="s">
        <v>330</v>
      </c>
      <c r="BP70" s="110" t="s">
        <v>488</v>
      </c>
    </row>
    <row r="71" spans="1:68" x14ac:dyDescent="0.45">
      <c r="A71" s="63">
        <v>3</v>
      </c>
      <c r="B71" s="116">
        <f ca="1">IFERROR('Program Qtrly'!D$43*OFFSET(LDF!$A$37,MATCH($B$69,LDF!$A$38:$A$63,0),MATCH($A71,LDF!$B$37:$Z$37,0)),0)</f>
        <v>26.549999999999994</v>
      </c>
      <c r="C71" s="116">
        <f ca="1">IFERROR('Program Qtrly'!E$43*OFFSET(LDF!$A$37,MATCH($B$69,LDF!$A$38:$A$63,0),MATCH($A71,LDF!$B$37:$Z$37,0)),0)</f>
        <v>53.099999999999987</v>
      </c>
      <c r="D71" s="116">
        <f ca="1">IFERROR('Program Qtrly'!F$43*OFFSET(LDF!$A$37,MATCH($B$69,LDF!$A$38:$A$63,0),MATCH($A71,LDF!$B$37:$Z$37,0)),0)</f>
        <v>53.099999999999987</v>
      </c>
      <c r="E71" s="116">
        <f ca="1">IFERROR('Program Qtrly'!G$43*OFFSET(LDF!$A$37,MATCH($B$69,LDF!$A$38:$A$63,0),MATCH($A71,LDF!$B$37:$Z$37,0)),0)</f>
        <v>53.099999999999987</v>
      </c>
      <c r="F71" s="116">
        <f ca="1">IFERROR('Program Qtrly'!H$43*OFFSET(LDF!$A$37,MATCH($B$69,LDF!$A$38:$A$63,0),MATCH($A71,LDF!$B$37:$Z$37,0)),0)</f>
        <v>63.719999999999985</v>
      </c>
      <c r="G71" s="116">
        <f ca="1">IFERROR('Program Qtrly'!I$43*OFFSET(LDF!$A$37,MATCH($B$69,LDF!$A$38:$A$63,0),MATCH($A71,LDF!$B$37:$Z$37,0)),0)</f>
        <v>74.339999999999989</v>
      </c>
      <c r="H71" s="116">
        <f ca="1">IFERROR('Program Qtrly'!J$43*OFFSET(LDF!$A$37,MATCH($B$69,LDF!$A$38:$A$63,0),MATCH($A71,LDF!$B$37:$Z$37,0)),0)</f>
        <v>74.339999999999989</v>
      </c>
      <c r="I71" s="116">
        <f ca="1">IFERROR('Program Qtrly'!K$43*OFFSET(LDF!$A$37,MATCH($B$69,LDF!$A$38:$A$63,0),MATCH($A71,LDF!$B$37:$Z$37,0)),0)</f>
        <v>74.339999999999989</v>
      </c>
      <c r="J71" s="116">
        <f ca="1">IFERROR('Program Qtrly'!L$43*OFFSET(LDF!$A$37,MATCH($B$69,LDF!$A$38:$A$63,0),MATCH($A71,LDF!$B$37:$Z$37,0)),0)</f>
        <v>84.959999999999965</v>
      </c>
      <c r="K71" s="116">
        <f ca="1">IFERROR('Program Qtrly'!M$43*OFFSET(LDF!$A$37,MATCH($B$69,LDF!$A$38:$A$63,0),MATCH($A71,LDF!$B$37:$Z$37,0)),0)</f>
        <v>95.57999999999997</v>
      </c>
      <c r="L71" s="116">
        <f ca="1">IFERROR('Program Qtrly'!N$43*OFFSET(LDF!$A$37,MATCH($B$69,LDF!$A$38:$A$63,0),MATCH($A71,LDF!$B$37:$Z$37,0)),0)</f>
        <v>95.57999999999997</v>
      </c>
      <c r="M71" s="116">
        <f ca="1">IFERROR('Program Qtrly'!O$43*OFFSET(LDF!$A$37,MATCH($B$69,LDF!$A$38:$A$63,0),MATCH($A71,LDF!$B$37:$Z$37,0)),0)</f>
        <v>95.57999999999997</v>
      </c>
      <c r="N71" s="116">
        <f ca="1">IFERROR('Program Qtrly'!P$43*OFFSET(LDF!$A$37,MATCH($B$69,LDF!$A$38:$A$63,0),MATCH($A71,LDF!$B$37:$Z$37,0)),0)</f>
        <v>106.19999999999997</v>
      </c>
      <c r="O71" s="116">
        <f ca="1">IFERROR('Program Qtrly'!Q$43*OFFSET(LDF!$A$37,MATCH($B$69,LDF!$A$38:$A$63,0),MATCH($A71,LDF!$B$37:$Z$37,0)),0)</f>
        <v>116.81999999999998</v>
      </c>
      <c r="P71" s="116">
        <f ca="1">IFERROR('Program Qtrly'!R$43*OFFSET(LDF!$A$37,MATCH($B$69,LDF!$A$38:$A$63,0),MATCH($A71,LDF!$B$37:$Z$37,0)),0)</f>
        <v>116.81999999999998</v>
      </c>
      <c r="Q71" s="116">
        <f ca="1">IFERROR('Program Qtrly'!S$43*OFFSET(LDF!$A$37,MATCH($B$69,LDF!$A$38:$A$63,0),MATCH($A71,LDF!$B$37:$Z$37,0)),0)</f>
        <v>116.81999999999998</v>
      </c>
      <c r="R71" s="116">
        <f ca="1">IFERROR('Program Qtrly'!T$43*OFFSET(LDF!$A$37,MATCH($B$69,LDF!$A$38:$A$63,0),MATCH($A71,LDF!$B$37:$Z$37,0)),0)</f>
        <v>127.43999999999997</v>
      </c>
      <c r="S71" s="116">
        <f ca="1">IFERROR('Program Qtrly'!U$43*OFFSET(LDF!$A$37,MATCH($B$69,LDF!$A$38:$A$63,0),MATCH($A71,LDF!$B$37:$Z$37,0)),0)</f>
        <v>138.05999999999997</v>
      </c>
      <c r="T71" s="116">
        <f ca="1">IFERROR('Program Qtrly'!V$43*OFFSET(LDF!$A$37,MATCH($B$69,LDF!$A$38:$A$63,0),MATCH($A71,LDF!$B$37:$Z$37,0)),0)</f>
        <v>138.05999999999997</v>
      </c>
      <c r="U71" s="116">
        <f ca="1">IFERROR('Program Qtrly'!W$43*OFFSET(LDF!$A$37,MATCH($B$69,LDF!$A$38:$A$63,0),MATCH($A71,LDF!$B$37:$Z$37,0)),0)</f>
        <v>138.05999999999997</v>
      </c>
      <c r="W71" s="63">
        <v>3</v>
      </c>
      <c r="X71" s="116">
        <f ca="1">B$95-B71</f>
        <v>10.95</v>
      </c>
      <c r="Y71" s="116">
        <f t="shared" ref="Y71:AQ84" ca="1" si="87">C$95-C71</f>
        <v>21.9</v>
      </c>
      <c r="Z71" s="116">
        <f t="shared" ca="1" si="87"/>
        <v>21.9</v>
      </c>
      <c r="AA71" s="116">
        <f t="shared" ca="1" si="87"/>
        <v>21.9</v>
      </c>
      <c r="AB71" s="116">
        <f t="shared" ca="1" si="87"/>
        <v>26.28</v>
      </c>
      <c r="AC71" s="116">
        <f t="shared" ca="1" si="87"/>
        <v>30.659999999999997</v>
      </c>
      <c r="AD71" s="116">
        <f t="shared" ca="1" si="87"/>
        <v>30.659999999999997</v>
      </c>
      <c r="AE71" s="116">
        <f t="shared" ca="1" si="87"/>
        <v>30.659999999999997</v>
      </c>
      <c r="AF71" s="116">
        <f t="shared" ca="1" si="87"/>
        <v>35.039999999999992</v>
      </c>
      <c r="AG71" s="116">
        <f t="shared" ca="1" si="87"/>
        <v>39.42</v>
      </c>
      <c r="AH71" s="116">
        <f t="shared" ca="1" si="87"/>
        <v>39.42</v>
      </c>
      <c r="AI71" s="116">
        <f t="shared" ca="1" si="87"/>
        <v>39.42</v>
      </c>
      <c r="AJ71" s="116">
        <f t="shared" ca="1" si="87"/>
        <v>43.8</v>
      </c>
      <c r="AK71" s="116">
        <f t="shared" ca="1" si="87"/>
        <v>48.179999999999993</v>
      </c>
      <c r="AL71" s="116">
        <f t="shared" ca="1" si="87"/>
        <v>48.179999999999993</v>
      </c>
      <c r="AM71" s="116">
        <f t="shared" ca="1" si="87"/>
        <v>48.179999999999993</v>
      </c>
      <c r="AN71" s="116">
        <f t="shared" ca="1" si="87"/>
        <v>52.56</v>
      </c>
      <c r="AO71" s="116">
        <f t="shared" ca="1" si="87"/>
        <v>56.94</v>
      </c>
      <c r="AP71" s="116">
        <f t="shared" ca="1" si="87"/>
        <v>56.94</v>
      </c>
      <c r="AQ71" s="116">
        <f t="shared" ca="1" si="87"/>
        <v>56.94</v>
      </c>
      <c r="AS71" s="63">
        <v>3</v>
      </c>
      <c r="AT71" s="116">
        <f ca="1">IFERROR(X71*'Program Qtrly'!D$29/(1-'Program Qtrly'!D$29),0)</f>
        <v>43.800000000000011</v>
      </c>
      <c r="AU71" s="116">
        <f ca="1">IFERROR(Y71*'Program Qtrly'!E$29/(1-'Program Qtrly'!E$29),0)</f>
        <v>87.600000000000023</v>
      </c>
      <c r="AV71" s="116">
        <f ca="1">IFERROR(Z71*'Program Qtrly'!F$29/(1-'Program Qtrly'!F$29),0)</f>
        <v>87.600000000000023</v>
      </c>
      <c r="AW71" s="116">
        <f ca="1">IFERROR(AA71*'Program Qtrly'!G$29/(1-'Program Qtrly'!G$29),0)</f>
        <v>87.600000000000023</v>
      </c>
      <c r="AX71" s="116">
        <f ca="1">IFERROR(AB71*'Program Qtrly'!H$29/(1-'Program Qtrly'!H$29),0)</f>
        <v>105.12000000000003</v>
      </c>
      <c r="AY71" s="116">
        <f ca="1">IFERROR(AC71*'Program Qtrly'!I$29/(1-'Program Qtrly'!I$29),0)</f>
        <v>122.64000000000001</v>
      </c>
      <c r="AZ71" s="116">
        <f ca="1">IFERROR(AD71*'Program Qtrly'!J$29/(1-'Program Qtrly'!J$29),0)</f>
        <v>122.64000000000001</v>
      </c>
      <c r="BA71" s="116">
        <f ca="1">IFERROR(AE71*'Program Qtrly'!K$29/(1-'Program Qtrly'!K$29),0)</f>
        <v>122.64000000000001</v>
      </c>
      <c r="BB71" s="116">
        <f ca="1">IFERROR(AF71*'Program Qtrly'!L$29/(1-'Program Qtrly'!L$29),0)</f>
        <v>140.16000000000003</v>
      </c>
      <c r="BC71" s="116">
        <f ca="1">IFERROR(AG71*'Program Qtrly'!M$29/(1-'Program Qtrly'!M$29),0)</f>
        <v>157.68000000000004</v>
      </c>
      <c r="BD71" s="116">
        <f ca="1">IFERROR(AH71*'Program Qtrly'!N$29/(1-'Program Qtrly'!N$29),0)</f>
        <v>157.68000000000004</v>
      </c>
      <c r="BE71" s="116">
        <f ca="1">IFERROR(AI71*'Program Qtrly'!O$29/(1-'Program Qtrly'!O$29),0)</f>
        <v>157.68000000000004</v>
      </c>
      <c r="BF71" s="116">
        <f ca="1">IFERROR(AJ71*'Program Qtrly'!P$29/(1-'Program Qtrly'!P$29),0)</f>
        <v>175.20000000000005</v>
      </c>
      <c r="BG71" s="116">
        <f ca="1">IFERROR(AK71*'Program Qtrly'!Q$29/(1-'Program Qtrly'!Q$29),0)</f>
        <v>192.72000000000003</v>
      </c>
      <c r="BH71" s="116">
        <f ca="1">IFERROR(AL71*'Program Qtrly'!R$29/(1-'Program Qtrly'!R$29),0)</f>
        <v>192.72000000000003</v>
      </c>
      <c r="BI71" s="116">
        <f ca="1">IFERROR(AM71*'Program Qtrly'!S$29/(1-'Program Qtrly'!S$29),0)</f>
        <v>192.72000000000003</v>
      </c>
      <c r="BJ71" s="116">
        <f ca="1">IFERROR(AN71*'Program Qtrly'!T$29/(1-'Program Qtrly'!T$29),0)</f>
        <v>210.24000000000007</v>
      </c>
      <c r="BK71" s="116">
        <f ca="1">IFERROR(AO71*'Program Qtrly'!U$29/(1-'Program Qtrly'!U$29),0)</f>
        <v>227.76000000000005</v>
      </c>
      <c r="BL71" s="116">
        <f ca="1">IFERROR(AP71*'Program Qtrly'!V$29/(1-'Program Qtrly'!V$29),0)</f>
        <v>227.76000000000005</v>
      </c>
      <c r="BM71" s="116">
        <f ca="1">IFERROR(AQ71*'Program Qtrly'!W$29/(1-'Program Qtrly'!W$29),0)</f>
        <v>227.76000000000005</v>
      </c>
      <c r="BO71" s="53" t="str">
        <f>$A$67</f>
        <v>P002</v>
      </c>
      <c r="BP71" s="53">
        <f>$E$69</f>
        <v>0</v>
      </c>
    </row>
    <row r="72" spans="1:68" x14ac:dyDescent="0.45">
      <c r="A72" s="63">
        <f t="shared" ref="A72:A94" si="88">A71+3</f>
        <v>6</v>
      </c>
      <c r="B72" s="116">
        <f ca="1">IFERROR(B71+'Program Qtrly'!D$43*OFFSET(LDF!$A$37,MATCH($B$69,LDF!$A$38:$A$63,0),MATCH($A72,LDF!$B$37:$Z$37,0)),0)</f>
        <v>30.149999999999995</v>
      </c>
      <c r="C72" s="116">
        <f ca="1">IFERROR(C71+'Program Qtrly'!E$43*OFFSET(LDF!$A$37,MATCH($B$69,LDF!$A$38:$A$63,0),MATCH($A72,LDF!$B$37:$Z$37,0)),0)</f>
        <v>60.29999999999999</v>
      </c>
      <c r="D72" s="116">
        <f ca="1">IFERROR(D71+'Program Qtrly'!F$43*OFFSET(LDF!$A$37,MATCH($B$69,LDF!$A$38:$A$63,0),MATCH($A72,LDF!$B$37:$Z$37,0)),0)</f>
        <v>60.29999999999999</v>
      </c>
      <c r="E72" s="116">
        <f ca="1">IFERROR(E71+'Program Qtrly'!G$43*OFFSET(LDF!$A$37,MATCH($B$69,LDF!$A$38:$A$63,0),MATCH($A72,LDF!$B$37:$Z$37,0)),0)</f>
        <v>60.29999999999999</v>
      </c>
      <c r="F72" s="116">
        <f ca="1">IFERROR(F71+'Program Qtrly'!H$43*OFFSET(LDF!$A$37,MATCH($B$69,LDF!$A$38:$A$63,0),MATCH($A72,LDF!$B$37:$Z$37,0)),0)</f>
        <v>72.359999999999985</v>
      </c>
      <c r="G72" s="116">
        <f ca="1">IFERROR(G71+'Program Qtrly'!I$43*OFFSET(LDF!$A$37,MATCH($B$69,LDF!$A$38:$A$63,0),MATCH($A72,LDF!$B$37:$Z$37,0)),0)</f>
        <v>84.42</v>
      </c>
      <c r="H72" s="116">
        <f ca="1">IFERROR(H71+'Program Qtrly'!J$43*OFFSET(LDF!$A$37,MATCH($B$69,LDF!$A$38:$A$63,0),MATCH($A72,LDF!$B$37:$Z$37,0)),0)</f>
        <v>84.42</v>
      </c>
      <c r="I72" s="116">
        <f ca="1">IFERROR(I71+'Program Qtrly'!K$43*OFFSET(LDF!$A$37,MATCH($B$69,LDF!$A$38:$A$63,0),MATCH($A72,LDF!$B$37:$Z$37,0)),0)</f>
        <v>84.42</v>
      </c>
      <c r="J72" s="116">
        <f ca="1">IFERROR(J71+'Program Qtrly'!L$43*OFFSET(LDF!$A$37,MATCH($B$69,LDF!$A$38:$A$63,0),MATCH($A72,LDF!$B$37:$Z$37,0)),0)</f>
        <v>96.479999999999976</v>
      </c>
      <c r="K72" s="116">
        <f ca="1">IFERROR(K71+'Program Qtrly'!M$43*OFFSET(LDF!$A$37,MATCH($B$69,LDF!$A$38:$A$63,0),MATCH($A72,LDF!$B$37:$Z$37,0)),0)</f>
        <v>108.53999999999998</v>
      </c>
      <c r="L72" s="116">
        <f ca="1">IFERROR(L71+'Program Qtrly'!N$43*OFFSET(LDF!$A$37,MATCH($B$69,LDF!$A$38:$A$63,0),MATCH($A72,LDF!$B$37:$Z$37,0)),0)</f>
        <v>108.53999999999998</v>
      </c>
      <c r="M72" s="116">
        <f ca="1">IFERROR(M71+'Program Qtrly'!O$43*OFFSET(LDF!$A$37,MATCH($B$69,LDF!$A$38:$A$63,0),MATCH($A72,LDF!$B$37:$Z$37,0)),0)</f>
        <v>108.53999999999998</v>
      </c>
      <c r="N72" s="116">
        <f ca="1">IFERROR(N71+'Program Qtrly'!P$43*OFFSET(LDF!$A$37,MATCH($B$69,LDF!$A$38:$A$63,0),MATCH($A72,LDF!$B$37:$Z$37,0)),0)</f>
        <v>120.59999999999998</v>
      </c>
      <c r="O72" s="116">
        <f ca="1">IFERROR(O71+'Program Qtrly'!Q$43*OFFSET(LDF!$A$37,MATCH($B$69,LDF!$A$38:$A$63,0),MATCH($A72,LDF!$B$37:$Z$37,0)),0)</f>
        <v>132.66</v>
      </c>
      <c r="P72" s="116">
        <f ca="1">IFERROR(P71+'Program Qtrly'!R$43*OFFSET(LDF!$A$37,MATCH($B$69,LDF!$A$38:$A$63,0),MATCH($A72,LDF!$B$37:$Z$37,0)),0)</f>
        <v>132.66</v>
      </c>
      <c r="Q72" s="116">
        <f ca="1">IFERROR(Q71+'Program Qtrly'!S$43*OFFSET(LDF!$A$37,MATCH($B$69,LDF!$A$38:$A$63,0),MATCH($A72,LDF!$B$37:$Z$37,0)),0)</f>
        <v>132.66</v>
      </c>
      <c r="R72" s="116">
        <f ca="1">IFERROR(R71+'Program Qtrly'!T$43*OFFSET(LDF!$A$37,MATCH($B$69,LDF!$A$38:$A$63,0),MATCH($A72,LDF!$B$37:$Z$37,0)),0)</f>
        <v>144.71999999999997</v>
      </c>
      <c r="S72" s="116">
        <f ca="1">IFERROR(S71+'Program Qtrly'!U$43*OFFSET(LDF!$A$37,MATCH($B$69,LDF!$A$38:$A$63,0),MATCH($A72,LDF!$B$37:$Z$37,0)),0)</f>
        <v>156.77999999999997</v>
      </c>
      <c r="T72" s="116">
        <f ca="1">IFERROR(T71+'Program Qtrly'!V$43*OFFSET(LDF!$A$37,MATCH($B$69,LDF!$A$38:$A$63,0),MATCH($A72,LDF!$B$37:$Z$37,0)),0)</f>
        <v>156.77999999999997</v>
      </c>
      <c r="U72" s="116">
        <f ca="1">IFERROR(U71+'Program Qtrly'!W$43*OFFSET(LDF!$A$37,MATCH($B$69,LDF!$A$38:$A$63,0),MATCH($A72,LDF!$B$37:$Z$37,0)),0)</f>
        <v>156.77999999999997</v>
      </c>
      <c r="W72" s="63">
        <f t="shared" ref="W72:W94" si="89">W71+3</f>
        <v>6</v>
      </c>
      <c r="X72" s="116">
        <f t="shared" ref="X72:X94" ca="1" si="90">B$95-B72</f>
        <v>7.3499999999999979</v>
      </c>
      <c r="Y72" s="116">
        <f t="shared" ca="1" si="87"/>
        <v>14.699999999999996</v>
      </c>
      <c r="Z72" s="116">
        <f t="shared" ca="1" si="87"/>
        <v>14.699999999999996</v>
      </c>
      <c r="AA72" s="116">
        <f t="shared" ca="1" si="87"/>
        <v>14.699999999999996</v>
      </c>
      <c r="AB72" s="116">
        <f t="shared" ca="1" si="87"/>
        <v>17.64</v>
      </c>
      <c r="AC72" s="116">
        <f t="shared" ca="1" si="87"/>
        <v>20.579999999999984</v>
      </c>
      <c r="AD72" s="116">
        <f t="shared" ca="1" si="87"/>
        <v>20.579999999999984</v>
      </c>
      <c r="AE72" s="116">
        <f t="shared" ca="1" si="87"/>
        <v>20.579999999999984</v>
      </c>
      <c r="AF72" s="116">
        <f t="shared" ca="1" si="87"/>
        <v>23.519999999999982</v>
      </c>
      <c r="AG72" s="116">
        <f t="shared" ca="1" si="87"/>
        <v>26.459999999999994</v>
      </c>
      <c r="AH72" s="116">
        <f t="shared" ca="1" si="87"/>
        <v>26.459999999999994</v>
      </c>
      <c r="AI72" s="116">
        <f t="shared" ca="1" si="87"/>
        <v>26.459999999999994</v>
      </c>
      <c r="AJ72" s="116">
        <f t="shared" ca="1" si="87"/>
        <v>29.399999999999991</v>
      </c>
      <c r="AK72" s="116">
        <f t="shared" ca="1" si="87"/>
        <v>32.339999999999975</v>
      </c>
      <c r="AL72" s="116">
        <f t="shared" ca="1" si="87"/>
        <v>32.339999999999975</v>
      </c>
      <c r="AM72" s="116">
        <f t="shared" ca="1" si="87"/>
        <v>32.339999999999975</v>
      </c>
      <c r="AN72" s="116">
        <f t="shared" ca="1" si="87"/>
        <v>35.28</v>
      </c>
      <c r="AO72" s="116">
        <f t="shared" ca="1" si="87"/>
        <v>38.22</v>
      </c>
      <c r="AP72" s="116">
        <f t="shared" ca="1" si="87"/>
        <v>38.22</v>
      </c>
      <c r="AQ72" s="116">
        <f t="shared" ca="1" si="87"/>
        <v>38.22</v>
      </c>
      <c r="AS72" s="63">
        <f t="shared" ref="AS72:AS94" si="91">AS71+3</f>
        <v>6</v>
      </c>
      <c r="AT72" s="116">
        <f ca="1">IFERROR(X72*'Program Qtrly'!D$29/(1-'Program Qtrly'!D$29),0)</f>
        <v>29.400000000000002</v>
      </c>
      <c r="AU72" s="116">
        <f ca="1">IFERROR(Y72*'Program Qtrly'!E$29/(1-'Program Qtrly'!E$29),0)</f>
        <v>58.800000000000004</v>
      </c>
      <c r="AV72" s="116">
        <f ca="1">IFERROR(Z72*'Program Qtrly'!F$29/(1-'Program Qtrly'!F$29),0)</f>
        <v>58.800000000000004</v>
      </c>
      <c r="AW72" s="116">
        <f ca="1">IFERROR(AA72*'Program Qtrly'!G$29/(1-'Program Qtrly'!G$29),0)</f>
        <v>58.800000000000004</v>
      </c>
      <c r="AX72" s="116">
        <f ca="1">IFERROR(AB72*'Program Qtrly'!H$29/(1-'Program Qtrly'!H$29),0)</f>
        <v>70.560000000000031</v>
      </c>
      <c r="AY72" s="116">
        <f ca="1">IFERROR(AC72*'Program Qtrly'!I$29/(1-'Program Qtrly'!I$29),0)</f>
        <v>82.319999999999965</v>
      </c>
      <c r="AZ72" s="116">
        <f ca="1">IFERROR(AD72*'Program Qtrly'!J$29/(1-'Program Qtrly'!J$29),0)</f>
        <v>82.319999999999965</v>
      </c>
      <c r="BA72" s="116">
        <f ca="1">IFERROR(AE72*'Program Qtrly'!K$29/(1-'Program Qtrly'!K$29),0)</f>
        <v>82.319999999999965</v>
      </c>
      <c r="BB72" s="116">
        <f ca="1">IFERROR(AF72*'Program Qtrly'!L$29/(1-'Program Qtrly'!L$29),0)</f>
        <v>94.079999999999941</v>
      </c>
      <c r="BC72" s="116">
        <f ca="1">IFERROR(AG72*'Program Qtrly'!M$29/(1-'Program Qtrly'!M$29),0)</f>
        <v>105.84</v>
      </c>
      <c r="BD72" s="116">
        <f ca="1">IFERROR(AH72*'Program Qtrly'!N$29/(1-'Program Qtrly'!N$29),0)</f>
        <v>105.84</v>
      </c>
      <c r="BE72" s="116">
        <f ca="1">IFERROR(AI72*'Program Qtrly'!O$29/(1-'Program Qtrly'!O$29),0)</f>
        <v>105.84</v>
      </c>
      <c r="BF72" s="116">
        <f ca="1">IFERROR(AJ72*'Program Qtrly'!P$29/(1-'Program Qtrly'!P$29),0)</f>
        <v>117.60000000000001</v>
      </c>
      <c r="BG72" s="116">
        <f ca="1">IFERROR(AK72*'Program Qtrly'!Q$29/(1-'Program Qtrly'!Q$29),0)</f>
        <v>129.35999999999993</v>
      </c>
      <c r="BH72" s="116">
        <f ca="1">IFERROR(AL72*'Program Qtrly'!R$29/(1-'Program Qtrly'!R$29),0)</f>
        <v>129.35999999999993</v>
      </c>
      <c r="BI72" s="116">
        <f ca="1">IFERROR(AM72*'Program Qtrly'!S$29/(1-'Program Qtrly'!S$29),0)</f>
        <v>129.35999999999993</v>
      </c>
      <c r="BJ72" s="116">
        <f ca="1">IFERROR(AN72*'Program Qtrly'!T$29/(1-'Program Qtrly'!T$29),0)</f>
        <v>141.12000000000006</v>
      </c>
      <c r="BK72" s="116">
        <f ca="1">IFERROR(AO72*'Program Qtrly'!U$29/(1-'Program Qtrly'!U$29),0)</f>
        <v>152.88000000000002</v>
      </c>
      <c r="BL72" s="116">
        <f ca="1">IFERROR(AP72*'Program Qtrly'!V$29/(1-'Program Qtrly'!V$29),0)</f>
        <v>152.88000000000002</v>
      </c>
      <c r="BM72" s="116">
        <f ca="1">IFERROR(AQ72*'Program Qtrly'!W$29/(1-'Program Qtrly'!W$29),0)</f>
        <v>152.88000000000002</v>
      </c>
      <c r="BO72" s="53" t="str">
        <f t="shared" ref="BO72:BO95" si="92">$A$67</f>
        <v>P002</v>
      </c>
      <c r="BP72" s="53">
        <f t="shared" ref="BP72:BP95" si="93">$E$69</f>
        <v>0</v>
      </c>
    </row>
    <row r="73" spans="1:68" x14ac:dyDescent="0.45">
      <c r="A73" s="63">
        <f t="shared" si="88"/>
        <v>9</v>
      </c>
      <c r="B73" s="116">
        <f ca="1">IFERROR(B72+'Program Qtrly'!D$43*OFFSET(LDF!$A$37,MATCH($B$69,LDF!$A$38:$A$63,0),MATCH($A73,LDF!$B$37:$Z$37,0)),0)</f>
        <v>31.912499999999991</v>
      </c>
      <c r="C73" s="116">
        <f ca="1">IFERROR(C72+'Program Qtrly'!E$43*OFFSET(LDF!$A$37,MATCH($B$69,LDF!$A$38:$A$63,0),MATCH($A73,LDF!$B$37:$Z$37,0)),0)</f>
        <v>63.824999999999982</v>
      </c>
      <c r="D73" s="116">
        <f ca="1">IFERROR(D72+'Program Qtrly'!F$43*OFFSET(LDF!$A$37,MATCH($B$69,LDF!$A$38:$A$63,0),MATCH($A73,LDF!$B$37:$Z$37,0)),0)</f>
        <v>63.824999999999982</v>
      </c>
      <c r="E73" s="116">
        <f ca="1">IFERROR(E72+'Program Qtrly'!G$43*OFFSET(LDF!$A$37,MATCH($B$69,LDF!$A$38:$A$63,0),MATCH($A73,LDF!$B$37:$Z$37,0)),0)</f>
        <v>63.824999999999982</v>
      </c>
      <c r="F73" s="116">
        <f ca="1">IFERROR(F72+'Program Qtrly'!H$43*OFFSET(LDF!$A$37,MATCH($B$69,LDF!$A$38:$A$63,0),MATCH($A73,LDF!$B$37:$Z$37,0)),0)</f>
        <v>76.589999999999975</v>
      </c>
      <c r="G73" s="116">
        <f ca="1">IFERROR(G72+'Program Qtrly'!I$43*OFFSET(LDF!$A$37,MATCH($B$69,LDF!$A$38:$A$63,0),MATCH($A73,LDF!$B$37:$Z$37,0)),0)</f>
        <v>89.35499999999999</v>
      </c>
      <c r="H73" s="116">
        <f ca="1">IFERROR(H72+'Program Qtrly'!J$43*OFFSET(LDF!$A$37,MATCH($B$69,LDF!$A$38:$A$63,0),MATCH($A73,LDF!$B$37:$Z$37,0)),0)</f>
        <v>89.35499999999999</v>
      </c>
      <c r="I73" s="116">
        <f ca="1">IFERROR(I72+'Program Qtrly'!K$43*OFFSET(LDF!$A$37,MATCH($B$69,LDF!$A$38:$A$63,0),MATCH($A73,LDF!$B$37:$Z$37,0)),0)</f>
        <v>89.35499999999999</v>
      </c>
      <c r="J73" s="116">
        <f ca="1">IFERROR(J72+'Program Qtrly'!L$43*OFFSET(LDF!$A$37,MATCH($B$69,LDF!$A$38:$A$63,0),MATCH($A73,LDF!$B$37:$Z$37,0)),0)</f>
        <v>102.11999999999996</v>
      </c>
      <c r="K73" s="116">
        <f ca="1">IFERROR(K72+'Program Qtrly'!M$43*OFFSET(LDF!$A$37,MATCH($B$69,LDF!$A$38:$A$63,0),MATCH($A73,LDF!$B$37:$Z$37,0)),0)</f>
        <v>114.88499999999996</v>
      </c>
      <c r="L73" s="116">
        <f ca="1">IFERROR(L72+'Program Qtrly'!N$43*OFFSET(LDF!$A$37,MATCH($B$69,LDF!$A$38:$A$63,0),MATCH($A73,LDF!$B$37:$Z$37,0)),0)</f>
        <v>114.88499999999996</v>
      </c>
      <c r="M73" s="116">
        <f ca="1">IFERROR(M72+'Program Qtrly'!O$43*OFFSET(LDF!$A$37,MATCH($B$69,LDF!$A$38:$A$63,0),MATCH($A73,LDF!$B$37:$Z$37,0)),0)</f>
        <v>114.88499999999996</v>
      </c>
      <c r="N73" s="116">
        <f ca="1">IFERROR(N72+'Program Qtrly'!P$43*OFFSET(LDF!$A$37,MATCH($B$69,LDF!$A$38:$A$63,0),MATCH($A73,LDF!$B$37:$Z$37,0)),0)</f>
        <v>127.64999999999996</v>
      </c>
      <c r="O73" s="116">
        <f ca="1">IFERROR(O72+'Program Qtrly'!Q$43*OFFSET(LDF!$A$37,MATCH($B$69,LDF!$A$38:$A$63,0),MATCH($A73,LDF!$B$37:$Z$37,0)),0)</f>
        <v>140.41499999999999</v>
      </c>
      <c r="P73" s="116">
        <f ca="1">IFERROR(P72+'Program Qtrly'!R$43*OFFSET(LDF!$A$37,MATCH($B$69,LDF!$A$38:$A$63,0),MATCH($A73,LDF!$B$37:$Z$37,0)),0)</f>
        <v>140.41499999999999</v>
      </c>
      <c r="Q73" s="116">
        <f ca="1">IFERROR(Q72+'Program Qtrly'!S$43*OFFSET(LDF!$A$37,MATCH($B$69,LDF!$A$38:$A$63,0),MATCH($A73,LDF!$B$37:$Z$37,0)),0)</f>
        <v>140.41499999999999</v>
      </c>
      <c r="R73" s="116">
        <f ca="1">IFERROR(R72+'Program Qtrly'!T$43*OFFSET(LDF!$A$37,MATCH($B$69,LDF!$A$38:$A$63,0),MATCH($A73,LDF!$B$37:$Z$37,0)),0)</f>
        <v>153.17999999999995</v>
      </c>
      <c r="S73" s="116">
        <f ca="1">IFERROR(S72+'Program Qtrly'!U$43*OFFSET(LDF!$A$37,MATCH($B$69,LDF!$A$38:$A$63,0),MATCH($A73,LDF!$B$37:$Z$37,0)),0)</f>
        <v>165.94499999999996</v>
      </c>
      <c r="T73" s="116">
        <f ca="1">IFERROR(T72+'Program Qtrly'!V$43*OFFSET(LDF!$A$37,MATCH($B$69,LDF!$A$38:$A$63,0),MATCH($A73,LDF!$B$37:$Z$37,0)),0)</f>
        <v>165.94499999999996</v>
      </c>
      <c r="U73" s="116">
        <f ca="1">IFERROR(U72+'Program Qtrly'!W$43*OFFSET(LDF!$A$37,MATCH($B$69,LDF!$A$38:$A$63,0),MATCH($A73,LDF!$B$37:$Z$37,0)),0)</f>
        <v>165.94499999999996</v>
      </c>
      <c r="W73" s="63">
        <f t="shared" si="89"/>
        <v>9</v>
      </c>
      <c r="X73" s="116">
        <f t="shared" ca="1" si="90"/>
        <v>5.5875000000000021</v>
      </c>
      <c r="Y73" s="116">
        <f t="shared" ca="1" si="87"/>
        <v>11.175000000000004</v>
      </c>
      <c r="Z73" s="116">
        <f t="shared" ca="1" si="87"/>
        <v>11.175000000000004</v>
      </c>
      <c r="AA73" s="116">
        <f t="shared" ca="1" si="87"/>
        <v>11.175000000000004</v>
      </c>
      <c r="AB73" s="116">
        <f t="shared" ca="1" si="87"/>
        <v>13.410000000000011</v>
      </c>
      <c r="AC73" s="116">
        <f t="shared" ca="1" si="87"/>
        <v>15.644999999999996</v>
      </c>
      <c r="AD73" s="116">
        <f t="shared" ca="1" si="87"/>
        <v>15.644999999999996</v>
      </c>
      <c r="AE73" s="116">
        <f t="shared" ca="1" si="87"/>
        <v>15.644999999999996</v>
      </c>
      <c r="AF73" s="116">
        <f t="shared" ca="1" si="87"/>
        <v>17.879999999999995</v>
      </c>
      <c r="AG73" s="116">
        <f t="shared" ca="1" si="87"/>
        <v>20.115000000000009</v>
      </c>
      <c r="AH73" s="116">
        <f t="shared" ca="1" si="87"/>
        <v>20.115000000000009</v>
      </c>
      <c r="AI73" s="116">
        <f t="shared" ca="1" si="87"/>
        <v>20.115000000000009</v>
      </c>
      <c r="AJ73" s="116">
        <f t="shared" ca="1" si="87"/>
        <v>22.350000000000009</v>
      </c>
      <c r="AK73" s="116">
        <f t="shared" ca="1" si="87"/>
        <v>24.58499999999998</v>
      </c>
      <c r="AL73" s="116">
        <f t="shared" ca="1" si="87"/>
        <v>24.58499999999998</v>
      </c>
      <c r="AM73" s="116">
        <f t="shared" ca="1" si="87"/>
        <v>24.58499999999998</v>
      </c>
      <c r="AN73" s="116">
        <f t="shared" ca="1" si="87"/>
        <v>26.820000000000022</v>
      </c>
      <c r="AO73" s="116">
        <f t="shared" ca="1" si="87"/>
        <v>29.055000000000007</v>
      </c>
      <c r="AP73" s="116">
        <f t="shared" ca="1" si="87"/>
        <v>29.055000000000007</v>
      </c>
      <c r="AQ73" s="116">
        <f t="shared" ca="1" si="87"/>
        <v>29.055000000000007</v>
      </c>
      <c r="AS73" s="63">
        <f t="shared" si="91"/>
        <v>9</v>
      </c>
      <c r="AT73" s="116">
        <f ca="1">IFERROR(X73*'Program Qtrly'!D$29/(1-'Program Qtrly'!D$29),0)</f>
        <v>22.350000000000012</v>
      </c>
      <c r="AU73" s="116">
        <f ca="1">IFERROR(Y73*'Program Qtrly'!E$29/(1-'Program Qtrly'!E$29),0)</f>
        <v>44.700000000000024</v>
      </c>
      <c r="AV73" s="116">
        <f ca="1">IFERROR(Z73*'Program Qtrly'!F$29/(1-'Program Qtrly'!F$29),0)</f>
        <v>44.700000000000024</v>
      </c>
      <c r="AW73" s="116">
        <f ca="1">IFERROR(AA73*'Program Qtrly'!G$29/(1-'Program Qtrly'!G$29),0)</f>
        <v>44.700000000000024</v>
      </c>
      <c r="AX73" s="116">
        <f ca="1">IFERROR(AB73*'Program Qtrly'!H$29/(1-'Program Qtrly'!H$29),0)</f>
        <v>53.640000000000057</v>
      </c>
      <c r="AY73" s="116">
        <f ca="1">IFERROR(AC73*'Program Qtrly'!I$29/(1-'Program Qtrly'!I$29),0)</f>
        <v>62.580000000000005</v>
      </c>
      <c r="AZ73" s="116">
        <f ca="1">IFERROR(AD73*'Program Qtrly'!J$29/(1-'Program Qtrly'!J$29),0)</f>
        <v>62.580000000000005</v>
      </c>
      <c r="BA73" s="116">
        <f ca="1">IFERROR(AE73*'Program Qtrly'!K$29/(1-'Program Qtrly'!K$29),0)</f>
        <v>62.580000000000005</v>
      </c>
      <c r="BB73" s="116">
        <f ca="1">IFERROR(AF73*'Program Qtrly'!L$29/(1-'Program Qtrly'!L$29),0)</f>
        <v>71.52</v>
      </c>
      <c r="BC73" s="116">
        <f ca="1">IFERROR(AG73*'Program Qtrly'!M$29/(1-'Program Qtrly'!M$29),0)</f>
        <v>80.460000000000065</v>
      </c>
      <c r="BD73" s="116">
        <f ca="1">IFERROR(AH73*'Program Qtrly'!N$29/(1-'Program Qtrly'!N$29),0)</f>
        <v>80.460000000000065</v>
      </c>
      <c r="BE73" s="116">
        <f ca="1">IFERROR(AI73*'Program Qtrly'!O$29/(1-'Program Qtrly'!O$29),0)</f>
        <v>80.460000000000065</v>
      </c>
      <c r="BF73" s="116">
        <f ca="1">IFERROR(AJ73*'Program Qtrly'!P$29/(1-'Program Qtrly'!P$29),0)</f>
        <v>89.400000000000048</v>
      </c>
      <c r="BG73" s="116">
        <f ca="1">IFERROR(AK73*'Program Qtrly'!Q$29/(1-'Program Qtrly'!Q$29),0)</f>
        <v>98.339999999999947</v>
      </c>
      <c r="BH73" s="116">
        <f ca="1">IFERROR(AL73*'Program Qtrly'!R$29/(1-'Program Qtrly'!R$29),0)</f>
        <v>98.339999999999947</v>
      </c>
      <c r="BI73" s="116">
        <f ca="1">IFERROR(AM73*'Program Qtrly'!S$29/(1-'Program Qtrly'!S$29),0)</f>
        <v>98.339999999999947</v>
      </c>
      <c r="BJ73" s="116">
        <f ca="1">IFERROR(AN73*'Program Qtrly'!T$29/(1-'Program Qtrly'!T$29),0)</f>
        <v>107.28000000000011</v>
      </c>
      <c r="BK73" s="116">
        <f ca="1">IFERROR(AO73*'Program Qtrly'!U$29/(1-'Program Qtrly'!U$29),0)</f>
        <v>116.22000000000006</v>
      </c>
      <c r="BL73" s="116">
        <f ca="1">IFERROR(AP73*'Program Qtrly'!V$29/(1-'Program Qtrly'!V$29),0)</f>
        <v>116.22000000000006</v>
      </c>
      <c r="BM73" s="116">
        <f ca="1">IFERROR(AQ73*'Program Qtrly'!W$29/(1-'Program Qtrly'!W$29),0)</f>
        <v>116.22000000000006</v>
      </c>
      <c r="BO73" s="53" t="str">
        <f t="shared" si="92"/>
        <v>P002</v>
      </c>
      <c r="BP73" s="53">
        <f t="shared" si="93"/>
        <v>0</v>
      </c>
    </row>
    <row r="74" spans="1:68" x14ac:dyDescent="0.45">
      <c r="A74" s="63">
        <f t="shared" si="88"/>
        <v>12</v>
      </c>
      <c r="B74" s="116">
        <f ca="1">IFERROR(B73+'Program Qtrly'!D$43*OFFSET(LDF!$A$37,MATCH($B$69,LDF!$A$38:$A$63,0),MATCH($A74,LDF!$B$37:$Z$37,0)),0)</f>
        <v>33.149999999999991</v>
      </c>
      <c r="C74" s="116">
        <f ca="1">IFERROR(C73+'Program Qtrly'!E$43*OFFSET(LDF!$A$37,MATCH($B$69,LDF!$A$38:$A$63,0),MATCH($A74,LDF!$B$37:$Z$37,0)),0)</f>
        <v>66.299999999999983</v>
      </c>
      <c r="D74" s="116">
        <f ca="1">IFERROR(D73+'Program Qtrly'!F$43*OFFSET(LDF!$A$37,MATCH($B$69,LDF!$A$38:$A$63,0),MATCH($A74,LDF!$B$37:$Z$37,0)),0)</f>
        <v>66.299999999999983</v>
      </c>
      <c r="E74" s="116">
        <f ca="1">IFERROR(E73+'Program Qtrly'!G$43*OFFSET(LDF!$A$37,MATCH($B$69,LDF!$A$38:$A$63,0),MATCH($A74,LDF!$B$37:$Z$37,0)),0)</f>
        <v>66.299999999999983</v>
      </c>
      <c r="F74" s="116">
        <f ca="1">IFERROR(F73+'Program Qtrly'!H$43*OFFSET(LDF!$A$37,MATCH($B$69,LDF!$A$38:$A$63,0),MATCH($A74,LDF!$B$37:$Z$37,0)),0)</f>
        <v>79.559999999999974</v>
      </c>
      <c r="G74" s="116">
        <f ca="1">IFERROR(G73+'Program Qtrly'!I$43*OFFSET(LDF!$A$37,MATCH($B$69,LDF!$A$38:$A$63,0),MATCH($A74,LDF!$B$37:$Z$37,0)),0)</f>
        <v>92.82</v>
      </c>
      <c r="H74" s="116">
        <f ca="1">IFERROR(H73+'Program Qtrly'!J$43*OFFSET(LDF!$A$37,MATCH($B$69,LDF!$A$38:$A$63,0),MATCH($A74,LDF!$B$37:$Z$37,0)),0)</f>
        <v>92.82</v>
      </c>
      <c r="I74" s="116">
        <f ca="1">IFERROR(I73+'Program Qtrly'!K$43*OFFSET(LDF!$A$37,MATCH($B$69,LDF!$A$38:$A$63,0),MATCH($A74,LDF!$B$37:$Z$37,0)),0)</f>
        <v>92.82</v>
      </c>
      <c r="J74" s="116">
        <f ca="1">IFERROR(J73+'Program Qtrly'!L$43*OFFSET(LDF!$A$37,MATCH($B$69,LDF!$A$38:$A$63,0),MATCH($A74,LDF!$B$37:$Z$37,0)),0)</f>
        <v>106.07999999999997</v>
      </c>
      <c r="K74" s="116">
        <f ca="1">IFERROR(K73+'Program Qtrly'!M$43*OFFSET(LDF!$A$37,MATCH($B$69,LDF!$A$38:$A$63,0),MATCH($A74,LDF!$B$37:$Z$37,0)),0)</f>
        <v>119.33999999999996</v>
      </c>
      <c r="L74" s="116">
        <f ca="1">IFERROR(L73+'Program Qtrly'!N$43*OFFSET(LDF!$A$37,MATCH($B$69,LDF!$A$38:$A$63,0),MATCH($A74,LDF!$B$37:$Z$37,0)),0)</f>
        <v>119.33999999999996</v>
      </c>
      <c r="M74" s="116">
        <f ca="1">IFERROR(M73+'Program Qtrly'!O$43*OFFSET(LDF!$A$37,MATCH($B$69,LDF!$A$38:$A$63,0),MATCH($A74,LDF!$B$37:$Z$37,0)),0)</f>
        <v>119.33999999999996</v>
      </c>
      <c r="N74" s="116">
        <f ca="1">IFERROR(N73+'Program Qtrly'!P$43*OFFSET(LDF!$A$37,MATCH($B$69,LDF!$A$38:$A$63,0),MATCH($A74,LDF!$B$37:$Z$37,0)),0)</f>
        <v>132.59999999999997</v>
      </c>
      <c r="O74" s="116">
        <f ca="1">IFERROR(O73+'Program Qtrly'!Q$43*OFFSET(LDF!$A$37,MATCH($B$69,LDF!$A$38:$A$63,0),MATCH($A74,LDF!$B$37:$Z$37,0)),0)</f>
        <v>145.85999999999999</v>
      </c>
      <c r="P74" s="116">
        <f ca="1">IFERROR(P73+'Program Qtrly'!R$43*OFFSET(LDF!$A$37,MATCH($B$69,LDF!$A$38:$A$63,0),MATCH($A74,LDF!$B$37:$Z$37,0)),0)</f>
        <v>145.85999999999999</v>
      </c>
      <c r="Q74" s="116">
        <f ca="1">IFERROR(Q73+'Program Qtrly'!S$43*OFFSET(LDF!$A$37,MATCH($B$69,LDF!$A$38:$A$63,0),MATCH($A74,LDF!$B$37:$Z$37,0)),0)</f>
        <v>145.85999999999999</v>
      </c>
      <c r="R74" s="116">
        <f ca="1">IFERROR(R73+'Program Qtrly'!T$43*OFFSET(LDF!$A$37,MATCH($B$69,LDF!$A$38:$A$63,0),MATCH($A74,LDF!$B$37:$Z$37,0)),0)</f>
        <v>159.11999999999995</v>
      </c>
      <c r="S74" s="116">
        <f ca="1">IFERROR(S73+'Program Qtrly'!U$43*OFFSET(LDF!$A$37,MATCH($B$69,LDF!$A$38:$A$63,0),MATCH($A74,LDF!$B$37:$Z$37,0)),0)</f>
        <v>172.37999999999997</v>
      </c>
      <c r="T74" s="116">
        <f ca="1">IFERROR(T73+'Program Qtrly'!V$43*OFFSET(LDF!$A$37,MATCH($B$69,LDF!$A$38:$A$63,0),MATCH($A74,LDF!$B$37:$Z$37,0)),0)</f>
        <v>172.37999999999997</v>
      </c>
      <c r="U74" s="116">
        <f ca="1">IFERROR(U73+'Program Qtrly'!W$43*OFFSET(LDF!$A$37,MATCH($B$69,LDF!$A$38:$A$63,0),MATCH($A74,LDF!$B$37:$Z$37,0)),0)</f>
        <v>172.37999999999997</v>
      </c>
      <c r="W74" s="63">
        <f t="shared" si="89"/>
        <v>12</v>
      </c>
      <c r="X74" s="116">
        <f t="shared" ca="1" si="90"/>
        <v>4.3500000000000014</v>
      </c>
      <c r="Y74" s="116">
        <f t="shared" ca="1" si="87"/>
        <v>8.7000000000000028</v>
      </c>
      <c r="Z74" s="116">
        <f t="shared" ca="1" si="87"/>
        <v>8.7000000000000028</v>
      </c>
      <c r="AA74" s="116">
        <f t="shared" ca="1" si="87"/>
        <v>8.7000000000000028</v>
      </c>
      <c r="AB74" s="116">
        <f t="shared" ca="1" si="87"/>
        <v>10.440000000000012</v>
      </c>
      <c r="AC74" s="116">
        <f t="shared" ca="1" si="87"/>
        <v>12.179999999999993</v>
      </c>
      <c r="AD74" s="116">
        <f t="shared" ca="1" si="87"/>
        <v>12.179999999999993</v>
      </c>
      <c r="AE74" s="116">
        <f t="shared" ca="1" si="87"/>
        <v>12.179999999999993</v>
      </c>
      <c r="AF74" s="116">
        <f t="shared" ca="1" si="87"/>
        <v>13.919999999999987</v>
      </c>
      <c r="AG74" s="116">
        <f t="shared" ca="1" si="87"/>
        <v>15.660000000000011</v>
      </c>
      <c r="AH74" s="116">
        <f t="shared" ca="1" si="87"/>
        <v>15.660000000000011</v>
      </c>
      <c r="AI74" s="116">
        <f t="shared" ca="1" si="87"/>
        <v>15.660000000000011</v>
      </c>
      <c r="AJ74" s="116">
        <f t="shared" ca="1" si="87"/>
        <v>17.400000000000006</v>
      </c>
      <c r="AK74" s="116">
        <f t="shared" ca="1" si="87"/>
        <v>19.139999999999986</v>
      </c>
      <c r="AL74" s="116">
        <f t="shared" ca="1" si="87"/>
        <v>19.139999999999986</v>
      </c>
      <c r="AM74" s="116">
        <f t="shared" ca="1" si="87"/>
        <v>19.139999999999986</v>
      </c>
      <c r="AN74" s="116">
        <f t="shared" ca="1" si="87"/>
        <v>20.880000000000024</v>
      </c>
      <c r="AO74" s="116">
        <f t="shared" ca="1" si="87"/>
        <v>22.620000000000005</v>
      </c>
      <c r="AP74" s="116">
        <f t="shared" ca="1" si="87"/>
        <v>22.620000000000005</v>
      </c>
      <c r="AQ74" s="116">
        <f t="shared" ca="1" si="87"/>
        <v>22.620000000000005</v>
      </c>
      <c r="AS74" s="63">
        <f t="shared" si="91"/>
        <v>12</v>
      </c>
      <c r="AT74" s="116">
        <f ca="1">IFERROR(X74*'Program Qtrly'!D$29/(1-'Program Qtrly'!D$29),0)</f>
        <v>17.400000000000009</v>
      </c>
      <c r="AU74" s="116">
        <f ca="1">IFERROR(Y74*'Program Qtrly'!E$29/(1-'Program Qtrly'!E$29),0)</f>
        <v>34.800000000000018</v>
      </c>
      <c r="AV74" s="116">
        <f ca="1">IFERROR(Z74*'Program Qtrly'!F$29/(1-'Program Qtrly'!F$29),0)</f>
        <v>34.800000000000018</v>
      </c>
      <c r="AW74" s="116">
        <f ca="1">IFERROR(AA74*'Program Qtrly'!G$29/(1-'Program Qtrly'!G$29),0)</f>
        <v>34.800000000000018</v>
      </c>
      <c r="AX74" s="116">
        <f ca="1">IFERROR(AB74*'Program Qtrly'!H$29/(1-'Program Qtrly'!H$29),0)</f>
        <v>41.760000000000055</v>
      </c>
      <c r="AY74" s="116">
        <f ca="1">IFERROR(AC74*'Program Qtrly'!I$29/(1-'Program Qtrly'!I$29),0)</f>
        <v>48.719999999999985</v>
      </c>
      <c r="AZ74" s="116">
        <f ca="1">IFERROR(AD74*'Program Qtrly'!J$29/(1-'Program Qtrly'!J$29),0)</f>
        <v>48.719999999999985</v>
      </c>
      <c r="BA74" s="116">
        <f ca="1">IFERROR(AE74*'Program Qtrly'!K$29/(1-'Program Qtrly'!K$29),0)</f>
        <v>48.719999999999985</v>
      </c>
      <c r="BB74" s="116">
        <f ca="1">IFERROR(AF74*'Program Qtrly'!L$29/(1-'Program Qtrly'!L$29),0)</f>
        <v>55.679999999999964</v>
      </c>
      <c r="BC74" s="116">
        <f ca="1">IFERROR(AG74*'Program Qtrly'!M$29/(1-'Program Qtrly'!M$29),0)</f>
        <v>62.640000000000057</v>
      </c>
      <c r="BD74" s="116">
        <f ca="1">IFERROR(AH74*'Program Qtrly'!N$29/(1-'Program Qtrly'!N$29),0)</f>
        <v>62.640000000000057</v>
      </c>
      <c r="BE74" s="116">
        <f ca="1">IFERROR(AI74*'Program Qtrly'!O$29/(1-'Program Qtrly'!O$29),0)</f>
        <v>62.640000000000057</v>
      </c>
      <c r="BF74" s="116">
        <f ca="1">IFERROR(AJ74*'Program Qtrly'!P$29/(1-'Program Qtrly'!P$29),0)</f>
        <v>69.600000000000037</v>
      </c>
      <c r="BG74" s="116">
        <f ca="1">IFERROR(AK74*'Program Qtrly'!Q$29/(1-'Program Qtrly'!Q$29),0)</f>
        <v>76.559999999999974</v>
      </c>
      <c r="BH74" s="116">
        <f ca="1">IFERROR(AL74*'Program Qtrly'!R$29/(1-'Program Qtrly'!R$29),0)</f>
        <v>76.559999999999974</v>
      </c>
      <c r="BI74" s="116">
        <f ca="1">IFERROR(AM74*'Program Qtrly'!S$29/(1-'Program Qtrly'!S$29),0)</f>
        <v>76.559999999999974</v>
      </c>
      <c r="BJ74" s="116">
        <f ca="1">IFERROR(AN74*'Program Qtrly'!T$29/(1-'Program Qtrly'!T$29),0)</f>
        <v>83.52000000000011</v>
      </c>
      <c r="BK74" s="116">
        <f ca="1">IFERROR(AO74*'Program Qtrly'!U$29/(1-'Program Qtrly'!U$29),0)</f>
        <v>90.480000000000032</v>
      </c>
      <c r="BL74" s="116">
        <f ca="1">IFERROR(AP74*'Program Qtrly'!V$29/(1-'Program Qtrly'!V$29),0)</f>
        <v>90.480000000000032</v>
      </c>
      <c r="BM74" s="116">
        <f ca="1">IFERROR(AQ74*'Program Qtrly'!W$29/(1-'Program Qtrly'!W$29),0)</f>
        <v>90.480000000000032</v>
      </c>
      <c r="BO74" s="53" t="str">
        <f t="shared" si="92"/>
        <v>P002</v>
      </c>
      <c r="BP74" s="53">
        <f t="shared" si="93"/>
        <v>0</v>
      </c>
    </row>
    <row r="75" spans="1:68" x14ac:dyDescent="0.45">
      <c r="A75" s="63">
        <f t="shared" si="88"/>
        <v>15</v>
      </c>
      <c r="B75" s="116">
        <f ca="1">IFERROR(B74+'Program Qtrly'!D$43*OFFSET(LDF!$A$37,MATCH($B$69,LDF!$A$38:$A$63,0),MATCH($A75,LDF!$B$37:$Z$37,0)),0)</f>
        <v>34.312499999999993</v>
      </c>
      <c r="C75" s="116">
        <f ca="1">IFERROR(C74+'Program Qtrly'!E$43*OFFSET(LDF!$A$37,MATCH($B$69,LDF!$A$38:$A$63,0),MATCH($A75,LDF!$B$37:$Z$37,0)),0)</f>
        <v>68.624999999999986</v>
      </c>
      <c r="D75" s="116">
        <f ca="1">IFERROR(D74+'Program Qtrly'!F$43*OFFSET(LDF!$A$37,MATCH($B$69,LDF!$A$38:$A$63,0),MATCH($A75,LDF!$B$37:$Z$37,0)),0)</f>
        <v>68.624999999999986</v>
      </c>
      <c r="E75" s="116">
        <f ca="1">IFERROR(E74+'Program Qtrly'!G$43*OFFSET(LDF!$A$37,MATCH($B$69,LDF!$A$38:$A$63,0),MATCH($A75,LDF!$B$37:$Z$37,0)),0)</f>
        <v>68.624999999999986</v>
      </c>
      <c r="F75" s="116">
        <f ca="1">IFERROR(F74+'Program Qtrly'!H$43*OFFSET(LDF!$A$37,MATCH($B$69,LDF!$A$38:$A$63,0),MATCH($A75,LDF!$B$37:$Z$37,0)),0)</f>
        <v>82.34999999999998</v>
      </c>
      <c r="G75" s="116">
        <f ca="1">IFERROR(G74+'Program Qtrly'!I$43*OFFSET(LDF!$A$37,MATCH($B$69,LDF!$A$38:$A$63,0),MATCH($A75,LDF!$B$37:$Z$37,0)),0)</f>
        <v>96.074999999999989</v>
      </c>
      <c r="H75" s="116">
        <f ca="1">IFERROR(H74+'Program Qtrly'!J$43*OFFSET(LDF!$A$37,MATCH($B$69,LDF!$A$38:$A$63,0),MATCH($A75,LDF!$B$37:$Z$37,0)),0)</f>
        <v>96.074999999999989</v>
      </c>
      <c r="I75" s="116">
        <f ca="1">IFERROR(I74+'Program Qtrly'!K$43*OFFSET(LDF!$A$37,MATCH($B$69,LDF!$A$38:$A$63,0),MATCH($A75,LDF!$B$37:$Z$37,0)),0)</f>
        <v>96.074999999999989</v>
      </c>
      <c r="J75" s="116">
        <f ca="1">IFERROR(J74+'Program Qtrly'!L$43*OFFSET(LDF!$A$37,MATCH($B$69,LDF!$A$38:$A$63,0),MATCH($A75,LDF!$B$37:$Z$37,0)),0)</f>
        <v>109.79999999999997</v>
      </c>
      <c r="K75" s="116">
        <f ca="1">IFERROR(K74+'Program Qtrly'!M$43*OFFSET(LDF!$A$37,MATCH($B$69,LDF!$A$38:$A$63,0),MATCH($A75,LDF!$B$37:$Z$37,0)),0)</f>
        <v>123.52499999999996</v>
      </c>
      <c r="L75" s="116">
        <f ca="1">IFERROR(L74+'Program Qtrly'!N$43*OFFSET(LDF!$A$37,MATCH($B$69,LDF!$A$38:$A$63,0),MATCH($A75,LDF!$B$37:$Z$37,0)),0)</f>
        <v>123.52499999999996</v>
      </c>
      <c r="M75" s="116">
        <f ca="1">IFERROR(M74+'Program Qtrly'!O$43*OFFSET(LDF!$A$37,MATCH($B$69,LDF!$A$38:$A$63,0),MATCH($A75,LDF!$B$37:$Z$37,0)),0)</f>
        <v>123.52499999999996</v>
      </c>
      <c r="N75" s="116">
        <f ca="1">IFERROR(N74+'Program Qtrly'!P$43*OFFSET(LDF!$A$37,MATCH($B$69,LDF!$A$38:$A$63,0),MATCH($A75,LDF!$B$37:$Z$37,0)),0)</f>
        <v>137.24999999999997</v>
      </c>
      <c r="O75" s="116">
        <f ca="1">IFERROR(O74+'Program Qtrly'!Q$43*OFFSET(LDF!$A$37,MATCH($B$69,LDF!$A$38:$A$63,0),MATCH($A75,LDF!$B$37:$Z$37,0)),0)</f>
        <v>150.97499999999999</v>
      </c>
      <c r="P75" s="116">
        <f ca="1">IFERROR(P74+'Program Qtrly'!R$43*OFFSET(LDF!$A$37,MATCH($B$69,LDF!$A$38:$A$63,0),MATCH($A75,LDF!$B$37:$Z$37,0)),0)</f>
        <v>150.97499999999999</v>
      </c>
      <c r="Q75" s="116">
        <f ca="1">IFERROR(Q74+'Program Qtrly'!S$43*OFFSET(LDF!$A$37,MATCH($B$69,LDF!$A$38:$A$63,0),MATCH($A75,LDF!$B$37:$Z$37,0)),0)</f>
        <v>150.97499999999999</v>
      </c>
      <c r="R75" s="116">
        <f ca="1">IFERROR(R74+'Program Qtrly'!T$43*OFFSET(LDF!$A$37,MATCH($B$69,LDF!$A$38:$A$63,0),MATCH($A75,LDF!$B$37:$Z$37,0)),0)</f>
        <v>164.69999999999996</v>
      </c>
      <c r="S75" s="116">
        <f ca="1">IFERROR(S74+'Program Qtrly'!U$43*OFFSET(LDF!$A$37,MATCH($B$69,LDF!$A$38:$A$63,0),MATCH($A75,LDF!$B$37:$Z$37,0)),0)</f>
        <v>178.42499999999998</v>
      </c>
      <c r="T75" s="116">
        <f ca="1">IFERROR(T74+'Program Qtrly'!V$43*OFFSET(LDF!$A$37,MATCH($B$69,LDF!$A$38:$A$63,0),MATCH($A75,LDF!$B$37:$Z$37,0)),0)</f>
        <v>178.42499999999998</v>
      </c>
      <c r="U75" s="116">
        <f ca="1">IFERROR(U74+'Program Qtrly'!W$43*OFFSET(LDF!$A$37,MATCH($B$69,LDF!$A$38:$A$63,0),MATCH($A75,LDF!$B$37:$Z$37,0)),0)</f>
        <v>178.42499999999998</v>
      </c>
      <c r="W75" s="63">
        <f t="shared" si="89"/>
        <v>15</v>
      </c>
      <c r="X75" s="116">
        <f t="shared" ca="1" si="90"/>
        <v>3.1875</v>
      </c>
      <c r="Y75" s="116">
        <f t="shared" ca="1" si="87"/>
        <v>6.375</v>
      </c>
      <c r="Z75" s="116">
        <f t="shared" ca="1" si="87"/>
        <v>6.375</v>
      </c>
      <c r="AA75" s="116">
        <f t="shared" ca="1" si="87"/>
        <v>6.375</v>
      </c>
      <c r="AB75" s="116">
        <f t="shared" ca="1" si="87"/>
        <v>7.6500000000000057</v>
      </c>
      <c r="AC75" s="116">
        <f t="shared" ca="1" si="87"/>
        <v>8.9249999999999972</v>
      </c>
      <c r="AD75" s="116">
        <f t="shared" ca="1" si="87"/>
        <v>8.9249999999999972</v>
      </c>
      <c r="AE75" s="116">
        <f t="shared" ca="1" si="87"/>
        <v>8.9249999999999972</v>
      </c>
      <c r="AF75" s="116">
        <f t="shared" ca="1" si="87"/>
        <v>10.199999999999989</v>
      </c>
      <c r="AG75" s="116">
        <f t="shared" ca="1" si="87"/>
        <v>11.475000000000009</v>
      </c>
      <c r="AH75" s="116">
        <f t="shared" ca="1" si="87"/>
        <v>11.475000000000009</v>
      </c>
      <c r="AI75" s="116">
        <f t="shared" ca="1" si="87"/>
        <v>11.475000000000009</v>
      </c>
      <c r="AJ75" s="116">
        <f t="shared" ca="1" si="87"/>
        <v>12.75</v>
      </c>
      <c r="AK75" s="116">
        <f t="shared" ca="1" si="87"/>
        <v>14.024999999999977</v>
      </c>
      <c r="AL75" s="116">
        <f t="shared" ca="1" si="87"/>
        <v>14.024999999999977</v>
      </c>
      <c r="AM75" s="116">
        <f t="shared" ca="1" si="87"/>
        <v>14.024999999999977</v>
      </c>
      <c r="AN75" s="116">
        <f t="shared" ca="1" si="87"/>
        <v>15.300000000000011</v>
      </c>
      <c r="AO75" s="116">
        <f t="shared" ca="1" si="87"/>
        <v>16.574999999999989</v>
      </c>
      <c r="AP75" s="116">
        <f t="shared" ca="1" si="87"/>
        <v>16.574999999999989</v>
      </c>
      <c r="AQ75" s="116">
        <f t="shared" ca="1" si="87"/>
        <v>16.574999999999989</v>
      </c>
      <c r="AS75" s="63">
        <f t="shared" si="91"/>
        <v>15</v>
      </c>
      <c r="AT75" s="116">
        <f ca="1">IFERROR(X75*'Program Qtrly'!D$29/(1-'Program Qtrly'!D$29),0)</f>
        <v>12.750000000000004</v>
      </c>
      <c r="AU75" s="116">
        <f ca="1">IFERROR(Y75*'Program Qtrly'!E$29/(1-'Program Qtrly'!E$29),0)</f>
        <v>25.500000000000007</v>
      </c>
      <c r="AV75" s="116">
        <f ca="1">IFERROR(Z75*'Program Qtrly'!F$29/(1-'Program Qtrly'!F$29),0)</f>
        <v>25.500000000000007</v>
      </c>
      <c r="AW75" s="116">
        <f ca="1">IFERROR(AA75*'Program Qtrly'!G$29/(1-'Program Qtrly'!G$29),0)</f>
        <v>25.500000000000007</v>
      </c>
      <c r="AX75" s="116">
        <f ca="1">IFERROR(AB75*'Program Qtrly'!H$29/(1-'Program Qtrly'!H$29),0)</f>
        <v>30.60000000000003</v>
      </c>
      <c r="AY75" s="116">
        <f ca="1">IFERROR(AC75*'Program Qtrly'!I$29/(1-'Program Qtrly'!I$29),0)</f>
        <v>35.699999999999996</v>
      </c>
      <c r="AZ75" s="116">
        <f ca="1">IFERROR(AD75*'Program Qtrly'!J$29/(1-'Program Qtrly'!J$29),0)</f>
        <v>35.699999999999996</v>
      </c>
      <c r="BA75" s="116">
        <f ca="1">IFERROR(AE75*'Program Qtrly'!K$29/(1-'Program Qtrly'!K$29),0)</f>
        <v>35.699999999999996</v>
      </c>
      <c r="BB75" s="116">
        <f ca="1">IFERROR(AF75*'Program Qtrly'!L$29/(1-'Program Qtrly'!L$29),0)</f>
        <v>40.799999999999969</v>
      </c>
      <c r="BC75" s="116">
        <f ca="1">IFERROR(AG75*'Program Qtrly'!M$29/(1-'Program Qtrly'!M$29),0)</f>
        <v>45.900000000000041</v>
      </c>
      <c r="BD75" s="116">
        <f ca="1">IFERROR(AH75*'Program Qtrly'!N$29/(1-'Program Qtrly'!N$29),0)</f>
        <v>45.900000000000041</v>
      </c>
      <c r="BE75" s="116">
        <f ca="1">IFERROR(AI75*'Program Qtrly'!O$29/(1-'Program Qtrly'!O$29),0)</f>
        <v>45.900000000000041</v>
      </c>
      <c r="BF75" s="116">
        <f ca="1">IFERROR(AJ75*'Program Qtrly'!P$29/(1-'Program Qtrly'!P$29),0)</f>
        <v>51.000000000000014</v>
      </c>
      <c r="BG75" s="116">
        <f ca="1">IFERROR(AK75*'Program Qtrly'!Q$29/(1-'Program Qtrly'!Q$29),0)</f>
        <v>56.09999999999993</v>
      </c>
      <c r="BH75" s="116">
        <f ca="1">IFERROR(AL75*'Program Qtrly'!R$29/(1-'Program Qtrly'!R$29),0)</f>
        <v>56.09999999999993</v>
      </c>
      <c r="BI75" s="116">
        <f ca="1">IFERROR(AM75*'Program Qtrly'!S$29/(1-'Program Qtrly'!S$29),0)</f>
        <v>56.09999999999993</v>
      </c>
      <c r="BJ75" s="116">
        <f ca="1">IFERROR(AN75*'Program Qtrly'!T$29/(1-'Program Qtrly'!T$29),0)</f>
        <v>61.20000000000006</v>
      </c>
      <c r="BK75" s="116">
        <f ca="1">IFERROR(AO75*'Program Qtrly'!U$29/(1-'Program Qtrly'!U$29),0)</f>
        <v>66.299999999999969</v>
      </c>
      <c r="BL75" s="116">
        <f ca="1">IFERROR(AP75*'Program Qtrly'!V$29/(1-'Program Qtrly'!V$29),0)</f>
        <v>66.299999999999969</v>
      </c>
      <c r="BM75" s="116">
        <f ca="1">IFERROR(AQ75*'Program Qtrly'!W$29/(1-'Program Qtrly'!W$29),0)</f>
        <v>66.299999999999969</v>
      </c>
      <c r="BO75" s="53" t="str">
        <f t="shared" si="92"/>
        <v>P002</v>
      </c>
      <c r="BP75" s="53">
        <f t="shared" si="93"/>
        <v>0</v>
      </c>
    </row>
    <row r="76" spans="1:68" x14ac:dyDescent="0.45">
      <c r="A76" s="63">
        <f t="shared" si="88"/>
        <v>18</v>
      </c>
      <c r="B76" s="116">
        <f ca="1">IFERROR(B75+'Program Qtrly'!D$43*OFFSET(LDF!$A$37,MATCH($B$69,LDF!$A$38:$A$63,0),MATCH($A76,LDF!$B$37:$Z$37,0)),0)</f>
        <v>35.36249999999999</v>
      </c>
      <c r="C76" s="116">
        <f ca="1">IFERROR(C75+'Program Qtrly'!E$43*OFFSET(LDF!$A$37,MATCH($B$69,LDF!$A$38:$A$63,0),MATCH($A76,LDF!$B$37:$Z$37,0)),0)</f>
        <v>70.72499999999998</v>
      </c>
      <c r="D76" s="116">
        <f ca="1">IFERROR(D75+'Program Qtrly'!F$43*OFFSET(LDF!$A$37,MATCH($B$69,LDF!$A$38:$A$63,0),MATCH($A76,LDF!$B$37:$Z$37,0)),0)</f>
        <v>70.72499999999998</v>
      </c>
      <c r="E76" s="116">
        <f ca="1">IFERROR(E75+'Program Qtrly'!G$43*OFFSET(LDF!$A$37,MATCH($B$69,LDF!$A$38:$A$63,0),MATCH($A76,LDF!$B$37:$Z$37,0)),0)</f>
        <v>70.72499999999998</v>
      </c>
      <c r="F76" s="116">
        <f ca="1">IFERROR(F75+'Program Qtrly'!H$43*OFFSET(LDF!$A$37,MATCH($B$69,LDF!$A$38:$A$63,0),MATCH($A76,LDF!$B$37:$Z$37,0)),0)</f>
        <v>84.869999999999976</v>
      </c>
      <c r="G76" s="116">
        <f ca="1">IFERROR(G75+'Program Qtrly'!I$43*OFFSET(LDF!$A$37,MATCH($B$69,LDF!$A$38:$A$63,0),MATCH($A76,LDF!$B$37:$Z$37,0)),0)</f>
        <v>99.014999999999986</v>
      </c>
      <c r="H76" s="116">
        <f ca="1">IFERROR(H75+'Program Qtrly'!J$43*OFFSET(LDF!$A$37,MATCH($B$69,LDF!$A$38:$A$63,0),MATCH($A76,LDF!$B$37:$Z$37,0)),0)</f>
        <v>99.014999999999986</v>
      </c>
      <c r="I76" s="116">
        <f ca="1">IFERROR(I75+'Program Qtrly'!K$43*OFFSET(LDF!$A$37,MATCH($B$69,LDF!$A$38:$A$63,0),MATCH($A76,LDF!$B$37:$Z$37,0)),0)</f>
        <v>99.014999999999986</v>
      </c>
      <c r="J76" s="116">
        <f ca="1">IFERROR(J75+'Program Qtrly'!L$43*OFFSET(LDF!$A$37,MATCH($B$69,LDF!$A$38:$A$63,0),MATCH($A76,LDF!$B$37:$Z$37,0)),0)</f>
        <v>113.15999999999995</v>
      </c>
      <c r="K76" s="116">
        <f ca="1">IFERROR(K75+'Program Qtrly'!M$43*OFFSET(LDF!$A$37,MATCH($B$69,LDF!$A$38:$A$63,0),MATCH($A76,LDF!$B$37:$Z$37,0)),0)</f>
        <v>127.30499999999995</v>
      </c>
      <c r="L76" s="116">
        <f ca="1">IFERROR(L75+'Program Qtrly'!N$43*OFFSET(LDF!$A$37,MATCH($B$69,LDF!$A$38:$A$63,0),MATCH($A76,LDF!$B$37:$Z$37,0)),0)</f>
        <v>127.30499999999995</v>
      </c>
      <c r="M76" s="116">
        <f ca="1">IFERROR(M75+'Program Qtrly'!O$43*OFFSET(LDF!$A$37,MATCH($B$69,LDF!$A$38:$A$63,0),MATCH($A76,LDF!$B$37:$Z$37,0)),0)</f>
        <v>127.30499999999995</v>
      </c>
      <c r="N76" s="116">
        <f ca="1">IFERROR(N75+'Program Qtrly'!P$43*OFFSET(LDF!$A$37,MATCH($B$69,LDF!$A$38:$A$63,0),MATCH($A76,LDF!$B$37:$Z$37,0)),0)</f>
        <v>141.44999999999996</v>
      </c>
      <c r="O76" s="116">
        <f ca="1">IFERROR(O75+'Program Qtrly'!Q$43*OFFSET(LDF!$A$37,MATCH($B$69,LDF!$A$38:$A$63,0),MATCH($A76,LDF!$B$37:$Z$37,0)),0)</f>
        <v>155.59499999999997</v>
      </c>
      <c r="P76" s="116">
        <f ca="1">IFERROR(P75+'Program Qtrly'!R$43*OFFSET(LDF!$A$37,MATCH($B$69,LDF!$A$38:$A$63,0),MATCH($A76,LDF!$B$37:$Z$37,0)),0)</f>
        <v>155.59499999999997</v>
      </c>
      <c r="Q76" s="116">
        <f ca="1">IFERROR(Q75+'Program Qtrly'!S$43*OFFSET(LDF!$A$37,MATCH($B$69,LDF!$A$38:$A$63,0),MATCH($A76,LDF!$B$37:$Z$37,0)),0)</f>
        <v>155.59499999999997</v>
      </c>
      <c r="R76" s="116">
        <f ca="1">IFERROR(R75+'Program Qtrly'!T$43*OFFSET(LDF!$A$37,MATCH($B$69,LDF!$A$38:$A$63,0),MATCH($A76,LDF!$B$37:$Z$37,0)),0)</f>
        <v>169.73999999999995</v>
      </c>
      <c r="S76" s="116">
        <f ca="1">IFERROR(S75+'Program Qtrly'!U$43*OFFSET(LDF!$A$37,MATCH($B$69,LDF!$A$38:$A$63,0),MATCH($A76,LDF!$B$37:$Z$37,0)),0)</f>
        <v>183.88499999999996</v>
      </c>
      <c r="T76" s="116">
        <f ca="1">IFERROR(T75+'Program Qtrly'!V$43*OFFSET(LDF!$A$37,MATCH($B$69,LDF!$A$38:$A$63,0),MATCH($A76,LDF!$B$37:$Z$37,0)),0)</f>
        <v>183.88499999999996</v>
      </c>
      <c r="U76" s="116">
        <f ca="1">IFERROR(U75+'Program Qtrly'!W$43*OFFSET(LDF!$A$37,MATCH($B$69,LDF!$A$38:$A$63,0),MATCH($A76,LDF!$B$37:$Z$37,0)),0)</f>
        <v>183.88499999999996</v>
      </c>
      <c r="W76" s="63">
        <f t="shared" si="89"/>
        <v>18</v>
      </c>
      <c r="X76" s="116">
        <f t="shared" ca="1" si="90"/>
        <v>2.1375000000000028</v>
      </c>
      <c r="Y76" s="116">
        <f t="shared" ca="1" si="87"/>
        <v>4.2750000000000057</v>
      </c>
      <c r="Z76" s="116">
        <f t="shared" ca="1" si="87"/>
        <v>4.2750000000000057</v>
      </c>
      <c r="AA76" s="116">
        <f t="shared" ca="1" si="87"/>
        <v>4.2750000000000057</v>
      </c>
      <c r="AB76" s="116">
        <f t="shared" ca="1" si="87"/>
        <v>5.1300000000000097</v>
      </c>
      <c r="AC76" s="116">
        <f t="shared" ca="1" si="87"/>
        <v>5.9849999999999994</v>
      </c>
      <c r="AD76" s="116">
        <f t="shared" ca="1" si="87"/>
        <v>5.9849999999999994</v>
      </c>
      <c r="AE76" s="116">
        <f t="shared" ca="1" si="87"/>
        <v>5.9849999999999994</v>
      </c>
      <c r="AF76" s="116">
        <f t="shared" ca="1" si="87"/>
        <v>6.8400000000000034</v>
      </c>
      <c r="AG76" s="116">
        <f t="shared" ca="1" si="87"/>
        <v>7.6950000000000216</v>
      </c>
      <c r="AH76" s="116">
        <f t="shared" ca="1" si="87"/>
        <v>7.6950000000000216</v>
      </c>
      <c r="AI76" s="116">
        <f t="shared" ca="1" si="87"/>
        <v>7.6950000000000216</v>
      </c>
      <c r="AJ76" s="116">
        <f t="shared" ca="1" si="87"/>
        <v>8.5500000000000114</v>
      </c>
      <c r="AK76" s="116">
        <f t="shared" ca="1" si="87"/>
        <v>9.4050000000000011</v>
      </c>
      <c r="AL76" s="116">
        <f t="shared" ca="1" si="87"/>
        <v>9.4050000000000011</v>
      </c>
      <c r="AM76" s="116">
        <f t="shared" ca="1" si="87"/>
        <v>9.4050000000000011</v>
      </c>
      <c r="AN76" s="116">
        <f t="shared" ca="1" si="87"/>
        <v>10.260000000000019</v>
      </c>
      <c r="AO76" s="116">
        <f t="shared" ca="1" si="87"/>
        <v>11.115000000000009</v>
      </c>
      <c r="AP76" s="116">
        <f t="shared" ca="1" si="87"/>
        <v>11.115000000000009</v>
      </c>
      <c r="AQ76" s="116">
        <f t="shared" ca="1" si="87"/>
        <v>11.115000000000009</v>
      </c>
      <c r="AS76" s="63">
        <f t="shared" si="91"/>
        <v>18</v>
      </c>
      <c r="AT76" s="116">
        <f ca="1">IFERROR(X76*'Program Qtrly'!D$29/(1-'Program Qtrly'!D$29),0)</f>
        <v>8.5500000000000131</v>
      </c>
      <c r="AU76" s="116">
        <f ca="1">IFERROR(Y76*'Program Qtrly'!E$29/(1-'Program Qtrly'!E$29),0)</f>
        <v>17.100000000000026</v>
      </c>
      <c r="AV76" s="116">
        <f ca="1">IFERROR(Z76*'Program Qtrly'!F$29/(1-'Program Qtrly'!F$29),0)</f>
        <v>17.100000000000026</v>
      </c>
      <c r="AW76" s="116">
        <f ca="1">IFERROR(AA76*'Program Qtrly'!G$29/(1-'Program Qtrly'!G$29),0)</f>
        <v>17.100000000000026</v>
      </c>
      <c r="AX76" s="116">
        <f ca="1">IFERROR(AB76*'Program Qtrly'!H$29/(1-'Program Qtrly'!H$29),0)</f>
        <v>20.520000000000046</v>
      </c>
      <c r="AY76" s="116">
        <f ca="1">IFERROR(AC76*'Program Qtrly'!I$29/(1-'Program Qtrly'!I$29),0)</f>
        <v>23.94</v>
      </c>
      <c r="AZ76" s="116">
        <f ca="1">IFERROR(AD76*'Program Qtrly'!J$29/(1-'Program Qtrly'!J$29),0)</f>
        <v>23.94</v>
      </c>
      <c r="BA76" s="116">
        <f ca="1">IFERROR(AE76*'Program Qtrly'!K$29/(1-'Program Qtrly'!K$29),0)</f>
        <v>23.94</v>
      </c>
      <c r="BB76" s="116">
        <f ca="1">IFERROR(AF76*'Program Qtrly'!L$29/(1-'Program Qtrly'!L$29),0)</f>
        <v>27.360000000000021</v>
      </c>
      <c r="BC76" s="116">
        <f ca="1">IFERROR(AG76*'Program Qtrly'!M$29/(1-'Program Qtrly'!M$29),0)</f>
        <v>30.780000000000094</v>
      </c>
      <c r="BD76" s="116">
        <f ca="1">IFERROR(AH76*'Program Qtrly'!N$29/(1-'Program Qtrly'!N$29),0)</f>
        <v>30.780000000000094</v>
      </c>
      <c r="BE76" s="116">
        <f ca="1">IFERROR(AI76*'Program Qtrly'!O$29/(1-'Program Qtrly'!O$29),0)</f>
        <v>30.780000000000094</v>
      </c>
      <c r="BF76" s="116">
        <f ca="1">IFERROR(AJ76*'Program Qtrly'!P$29/(1-'Program Qtrly'!P$29),0)</f>
        <v>34.200000000000053</v>
      </c>
      <c r="BG76" s="116">
        <f ca="1">IFERROR(AK76*'Program Qtrly'!Q$29/(1-'Program Qtrly'!Q$29),0)</f>
        <v>37.620000000000012</v>
      </c>
      <c r="BH76" s="116">
        <f ca="1">IFERROR(AL76*'Program Qtrly'!R$29/(1-'Program Qtrly'!R$29),0)</f>
        <v>37.620000000000012</v>
      </c>
      <c r="BI76" s="116">
        <f ca="1">IFERROR(AM76*'Program Qtrly'!S$29/(1-'Program Qtrly'!S$29),0)</f>
        <v>37.620000000000012</v>
      </c>
      <c r="BJ76" s="116">
        <f ca="1">IFERROR(AN76*'Program Qtrly'!T$29/(1-'Program Qtrly'!T$29),0)</f>
        <v>41.040000000000092</v>
      </c>
      <c r="BK76" s="116">
        <f ca="1">IFERROR(AO76*'Program Qtrly'!U$29/(1-'Program Qtrly'!U$29),0)</f>
        <v>44.460000000000051</v>
      </c>
      <c r="BL76" s="116">
        <f ca="1">IFERROR(AP76*'Program Qtrly'!V$29/(1-'Program Qtrly'!V$29),0)</f>
        <v>44.460000000000051</v>
      </c>
      <c r="BM76" s="116">
        <f ca="1">IFERROR(AQ76*'Program Qtrly'!W$29/(1-'Program Qtrly'!W$29),0)</f>
        <v>44.460000000000051</v>
      </c>
      <c r="BO76" s="53" t="str">
        <f t="shared" si="92"/>
        <v>P002</v>
      </c>
      <c r="BP76" s="53">
        <f t="shared" si="93"/>
        <v>0</v>
      </c>
    </row>
    <row r="77" spans="1:68" x14ac:dyDescent="0.45">
      <c r="A77" s="63">
        <f t="shared" si="88"/>
        <v>21</v>
      </c>
      <c r="B77" s="116">
        <f ca="1">IFERROR(B76+'Program Qtrly'!D$43*OFFSET(LDF!$A$37,MATCH($B$69,LDF!$A$38:$A$63,0),MATCH($A77,LDF!$B$37:$Z$37,0)),0)</f>
        <v>35.962499999999991</v>
      </c>
      <c r="C77" s="116">
        <f ca="1">IFERROR(C76+'Program Qtrly'!E$43*OFFSET(LDF!$A$37,MATCH($B$69,LDF!$A$38:$A$63,0),MATCH($A77,LDF!$B$37:$Z$37,0)),0)</f>
        <v>71.924999999999983</v>
      </c>
      <c r="D77" s="116">
        <f ca="1">IFERROR(D76+'Program Qtrly'!F$43*OFFSET(LDF!$A$37,MATCH($B$69,LDF!$A$38:$A$63,0),MATCH($A77,LDF!$B$37:$Z$37,0)),0)</f>
        <v>71.924999999999983</v>
      </c>
      <c r="E77" s="116">
        <f ca="1">IFERROR(E76+'Program Qtrly'!G$43*OFFSET(LDF!$A$37,MATCH($B$69,LDF!$A$38:$A$63,0),MATCH($A77,LDF!$B$37:$Z$37,0)),0)</f>
        <v>71.924999999999983</v>
      </c>
      <c r="F77" s="116">
        <f ca="1">IFERROR(F76+'Program Qtrly'!H$43*OFFSET(LDF!$A$37,MATCH($B$69,LDF!$A$38:$A$63,0),MATCH($A77,LDF!$B$37:$Z$37,0)),0)</f>
        <v>86.309999999999974</v>
      </c>
      <c r="G77" s="116">
        <f ca="1">IFERROR(G76+'Program Qtrly'!I$43*OFFSET(LDF!$A$37,MATCH($B$69,LDF!$A$38:$A$63,0),MATCH($A77,LDF!$B$37:$Z$37,0)),0)</f>
        <v>100.69499999999999</v>
      </c>
      <c r="H77" s="116">
        <f ca="1">IFERROR(H76+'Program Qtrly'!J$43*OFFSET(LDF!$A$37,MATCH($B$69,LDF!$A$38:$A$63,0),MATCH($A77,LDF!$B$37:$Z$37,0)),0)</f>
        <v>100.69499999999999</v>
      </c>
      <c r="I77" s="116">
        <f ca="1">IFERROR(I76+'Program Qtrly'!K$43*OFFSET(LDF!$A$37,MATCH($B$69,LDF!$A$38:$A$63,0),MATCH($A77,LDF!$B$37:$Z$37,0)),0)</f>
        <v>100.69499999999999</v>
      </c>
      <c r="J77" s="116">
        <f ca="1">IFERROR(J76+'Program Qtrly'!L$43*OFFSET(LDF!$A$37,MATCH($B$69,LDF!$A$38:$A$63,0),MATCH($A77,LDF!$B$37:$Z$37,0)),0)</f>
        <v>115.07999999999996</v>
      </c>
      <c r="K77" s="116">
        <f ca="1">IFERROR(K76+'Program Qtrly'!M$43*OFFSET(LDF!$A$37,MATCH($B$69,LDF!$A$38:$A$63,0),MATCH($A77,LDF!$B$37:$Z$37,0)),0)</f>
        <v>129.46499999999995</v>
      </c>
      <c r="L77" s="116">
        <f ca="1">IFERROR(L76+'Program Qtrly'!N$43*OFFSET(LDF!$A$37,MATCH($B$69,LDF!$A$38:$A$63,0),MATCH($A77,LDF!$B$37:$Z$37,0)),0)</f>
        <v>129.46499999999995</v>
      </c>
      <c r="M77" s="116">
        <f ca="1">IFERROR(M76+'Program Qtrly'!O$43*OFFSET(LDF!$A$37,MATCH($B$69,LDF!$A$38:$A$63,0),MATCH($A77,LDF!$B$37:$Z$37,0)),0)</f>
        <v>129.46499999999995</v>
      </c>
      <c r="N77" s="116">
        <f ca="1">IFERROR(N76+'Program Qtrly'!P$43*OFFSET(LDF!$A$37,MATCH($B$69,LDF!$A$38:$A$63,0),MATCH($A77,LDF!$B$37:$Z$37,0)),0)</f>
        <v>143.84999999999997</v>
      </c>
      <c r="O77" s="116">
        <f ca="1">IFERROR(O76+'Program Qtrly'!Q$43*OFFSET(LDF!$A$37,MATCH($B$69,LDF!$A$38:$A$63,0),MATCH($A77,LDF!$B$37:$Z$37,0)),0)</f>
        <v>158.23499999999999</v>
      </c>
      <c r="P77" s="116">
        <f ca="1">IFERROR(P76+'Program Qtrly'!R$43*OFFSET(LDF!$A$37,MATCH($B$69,LDF!$A$38:$A$63,0),MATCH($A77,LDF!$B$37:$Z$37,0)),0)</f>
        <v>158.23499999999999</v>
      </c>
      <c r="Q77" s="116">
        <f ca="1">IFERROR(Q76+'Program Qtrly'!S$43*OFFSET(LDF!$A$37,MATCH($B$69,LDF!$A$38:$A$63,0),MATCH($A77,LDF!$B$37:$Z$37,0)),0)</f>
        <v>158.23499999999999</v>
      </c>
      <c r="R77" s="116">
        <f ca="1">IFERROR(R76+'Program Qtrly'!T$43*OFFSET(LDF!$A$37,MATCH($B$69,LDF!$A$38:$A$63,0),MATCH($A77,LDF!$B$37:$Z$37,0)),0)</f>
        <v>172.61999999999995</v>
      </c>
      <c r="S77" s="116">
        <f ca="1">IFERROR(S76+'Program Qtrly'!U$43*OFFSET(LDF!$A$37,MATCH($B$69,LDF!$A$38:$A$63,0),MATCH($A77,LDF!$B$37:$Z$37,0)),0)</f>
        <v>187.00499999999997</v>
      </c>
      <c r="T77" s="116">
        <f ca="1">IFERROR(T76+'Program Qtrly'!V$43*OFFSET(LDF!$A$37,MATCH($B$69,LDF!$A$38:$A$63,0),MATCH($A77,LDF!$B$37:$Z$37,0)),0)</f>
        <v>187.00499999999997</v>
      </c>
      <c r="U77" s="116">
        <f ca="1">IFERROR(U76+'Program Qtrly'!W$43*OFFSET(LDF!$A$37,MATCH($B$69,LDF!$A$38:$A$63,0),MATCH($A77,LDF!$B$37:$Z$37,0)),0)</f>
        <v>187.00499999999997</v>
      </c>
      <c r="W77" s="63">
        <f t="shared" si="89"/>
        <v>21</v>
      </c>
      <c r="X77" s="116">
        <f t="shared" ca="1" si="90"/>
        <v>1.5375000000000014</v>
      </c>
      <c r="Y77" s="116">
        <f t="shared" ca="1" si="87"/>
        <v>3.0750000000000028</v>
      </c>
      <c r="Z77" s="116">
        <f t="shared" ca="1" si="87"/>
        <v>3.0750000000000028</v>
      </c>
      <c r="AA77" s="116">
        <f t="shared" ca="1" si="87"/>
        <v>3.0750000000000028</v>
      </c>
      <c r="AB77" s="116">
        <f t="shared" ca="1" si="87"/>
        <v>3.6900000000000119</v>
      </c>
      <c r="AC77" s="116">
        <f t="shared" ca="1" si="87"/>
        <v>4.3049999999999926</v>
      </c>
      <c r="AD77" s="116">
        <f t="shared" ca="1" si="87"/>
        <v>4.3049999999999926</v>
      </c>
      <c r="AE77" s="116">
        <f t="shared" ca="1" si="87"/>
        <v>4.3049999999999926</v>
      </c>
      <c r="AF77" s="116">
        <f t="shared" ca="1" si="87"/>
        <v>4.9200000000000017</v>
      </c>
      <c r="AG77" s="116">
        <f t="shared" ca="1" si="87"/>
        <v>5.535000000000025</v>
      </c>
      <c r="AH77" s="116">
        <f t="shared" ca="1" si="87"/>
        <v>5.535000000000025</v>
      </c>
      <c r="AI77" s="116">
        <f t="shared" ca="1" si="87"/>
        <v>5.535000000000025</v>
      </c>
      <c r="AJ77" s="116">
        <f t="shared" ca="1" si="87"/>
        <v>6.1500000000000057</v>
      </c>
      <c r="AK77" s="116">
        <f t="shared" ca="1" si="87"/>
        <v>6.7649999999999864</v>
      </c>
      <c r="AL77" s="116">
        <f t="shared" ca="1" si="87"/>
        <v>6.7649999999999864</v>
      </c>
      <c r="AM77" s="116">
        <f t="shared" ca="1" si="87"/>
        <v>6.7649999999999864</v>
      </c>
      <c r="AN77" s="116">
        <f t="shared" ca="1" si="87"/>
        <v>7.3800000000000239</v>
      </c>
      <c r="AO77" s="116">
        <f t="shared" ca="1" si="87"/>
        <v>7.9950000000000045</v>
      </c>
      <c r="AP77" s="116">
        <f t="shared" ca="1" si="87"/>
        <v>7.9950000000000045</v>
      </c>
      <c r="AQ77" s="116">
        <f t="shared" ca="1" si="87"/>
        <v>7.9950000000000045</v>
      </c>
      <c r="AS77" s="63">
        <f t="shared" si="91"/>
        <v>21</v>
      </c>
      <c r="AT77" s="116">
        <f ca="1">IFERROR(X77*'Program Qtrly'!D$29/(1-'Program Qtrly'!D$29),0)</f>
        <v>6.1500000000000083</v>
      </c>
      <c r="AU77" s="116">
        <f ca="1">IFERROR(Y77*'Program Qtrly'!E$29/(1-'Program Qtrly'!E$29),0)</f>
        <v>12.300000000000017</v>
      </c>
      <c r="AV77" s="116">
        <f ca="1">IFERROR(Z77*'Program Qtrly'!F$29/(1-'Program Qtrly'!F$29),0)</f>
        <v>12.300000000000017</v>
      </c>
      <c r="AW77" s="116">
        <f ca="1">IFERROR(AA77*'Program Qtrly'!G$29/(1-'Program Qtrly'!G$29),0)</f>
        <v>12.300000000000017</v>
      </c>
      <c r="AX77" s="116">
        <f ca="1">IFERROR(AB77*'Program Qtrly'!H$29/(1-'Program Qtrly'!H$29),0)</f>
        <v>14.760000000000051</v>
      </c>
      <c r="AY77" s="116">
        <f ca="1">IFERROR(AC77*'Program Qtrly'!I$29/(1-'Program Qtrly'!I$29),0)</f>
        <v>17.219999999999974</v>
      </c>
      <c r="AZ77" s="116">
        <f ca="1">IFERROR(AD77*'Program Qtrly'!J$29/(1-'Program Qtrly'!J$29),0)</f>
        <v>17.219999999999974</v>
      </c>
      <c r="BA77" s="116">
        <f ca="1">IFERROR(AE77*'Program Qtrly'!K$29/(1-'Program Qtrly'!K$29),0)</f>
        <v>17.219999999999974</v>
      </c>
      <c r="BB77" s="116">
        <f ca="1">IFERROR(AF77*'Program Qtrly'!L$29/(1-'Program Qtrly'!L$29),0)</f>
        <v>19.680000000000014</v>
      </c>
      <c r="BC77" s="116">
        <f ca="1">IFERROR(AG77*'Program Qtrly'!M$29/(1-'Program Qtrly'!M$29),0)</f>
        <v>22.140000000000107</v>
      </c>
      <c r="BD77" s="116">
        <f ca="1">IFERROR(AH77*'Program Qtrly'!N$29/(1-'Program Qtrly'!N$29),0)</f>
        <v>22.140000000000107</v>
      </c>
      <c r="BE77" s="116">
        <f ca="1">IFERROR(AI77*'Program Qtrly'!O$29/(1-'Program Qtrly'!O$29),0)</f>
        <v>22.140000000000107</v>
      </c>
      <c r="BF77" s="116">
        <f ca="1">IFERROR(AJ77*'Program Qtrly'!P$29/(1-'Program Qtrly'!P$29),0)</f>
        <v>24.600000000000033</v>
      </c>
      <c r="BG77" s="116">
        <f ca="1">IFERROR(AK77*'Program Qtrly'!Q$29/(1-'Program Qtrly'!Q$29),0)</f>
        <v>27.059999999999953</v>
      </c>
      <c r="BH77" s="116">
        <f ca="1">IFERROR(AL77*'Program Qtrly'!R$29/(1-'Program Qtrly'!R$29),0)</f>
        <v>27.059999999999953</v>
      </c>
      <c r="BI77" s="116">
        <f ca="1">IFERROR(AM77*'Program Qtrly'!S$29/(1-'Program Qtrly'!S$29),0)</f>
        <v>27.059999999999953</v>
      </c>
      <c r="BJ77" s="116">
        <f ca="1">IFERROR(AN77*'Program Qtrly'!T$29/(1-'Program Qtrly'!T$29),0)</f>
        <v>29.520000000000103</v>
      </c>
      <c r="BK77" s="116">
        <f ca="1">IFERROR(AO77*'Program Qtrly'!U$29/(1-'Program Qtrly'!U$29),0)</f>
        <v>31.980000000000029</v>
      </c>
      <c r="BL77" s="116">
        <f ca="1">IFERROR(AP77*'Program Qtrly'!V$29/(1-'Program Qtrly'!V$29),0)</f>
        <v>31.980000000000029</v>
      </c>
      <c r="BM77" s="116">
        <f ca="1">IFERROR(AQ77*'Program Qtrly'!W$29/(1-'Program Qtrly'!W$29),0)</f>
        <v>31.980000000000029</v>
      </c>
      <c r="BO77" s="53" t="str">
        <f t="shared" si="92"/>
        <v>P002</v>
      </c>
      <c r="BP77" s="53">
        <f t="shared" si="93"/>
        <v>0</v>
      </c>
    </row>
    <row r="78" spans="1:68" x14ac:dyDescent="0.45">
      <c r="A78" s="63">
        <f t="shared" si="88"/>
        <v>24</v>
      </c>
      <c r="B78" s="116">
        <f ca="1">IFERROR(B77+'Program Qtrly'!D$43*OFFSET(LDF!$A$37,MATCH($B$69,LDF!$A$38:$A$63,0),MATCH($A78,LDF!$B$37:$Z$37,0)),0)</f>
        <v>36.187499999999993</v>
      </c>
      <c r="C78" s="116">
        <f ca="1">IFERROR(C77+'Program Qtrly'!E$43*OFFSET(LDF!$A$37,MATCH($B$69,LDF!$A$38:$A$63,0),MATCH($A78,LDF!$B$37:$Z$37,0)),0)</f>
        <v>72.374999999999986</v>
      </c>
      <c r="D78" s="116">
        <f ca="1">IFERROR(D77+'Program Qtrly'!F$43*OFFSET(LDF!$A$37,MATCH($B$69,LDF!$A$38:$A$63,0),MATCH($A78,LDF!$B$37:$Z$37,0)),0)</f>
        <v>72.374999999999986</v>
      </c>
      <c r="E78" s="116">
        <f ca="1">IFERROR(E77+'Program Qtrly'!G$43*OFFSET(LDF!$A$37,MATCH($B$69,LDF!$A$38:$A$63,0),MATCH($A78,LDF!$B$37:$Z$37,0)),0)</f>
        <v>72.374999999999986</v>
      </c>
      <c r="F78" s="116">
        <f ca="1">IFERROR(F77+'Program Qtrly'!H$43*OFFSET(LDF!$A$37,MATCH($B$69,LDF!$A$38:$A$63,0),MATCH($A78,LDF!$B$37:$Z$37,0)),0)</f>
        <v>86.84999999999998</v>
      </c>
      <c r="G78" s="116">
        <f ca="1">IFERROR(G77+'Program Qtrly'!I$43*OFFSET(LDF!$A$37,MATCH($B$69,LDF!$A$38:$A$63,0),MATCH($A78,LDF!$B$37:$Z$37,0)),0)</f>
        <v>101.32499999999999</v>
      </c>
      <c r="H78" s="116">
        <f ca="1">IFERROR(H77+'Program Qtrly'!J$43*OFFSET(LDF!$A$37,MATCH($B$69,LDF!$A$38:$A$63,0),MATCH($A78,LDF!$B$37:$Z$37,0)),0)</f>
        <v>101.32499999999999</v>
      </c>
      <c r="I78" s="116">
        <f ca="1">IFERROR(I77+'Program Qtrly'!K$43*OFFSET(LDF!$A$37,MATCH($B$69,LDF!$A$38:$A$63,0),MATCH($A78,LDF!$B$37:$Z$37,0)),0)</f>
        <v>101.32499999999999</v>
      </c>
      <c r="J78" s="116">
        <f ca="1">IFERROR(J77+'Program Qtrly'!L$43*OFFSET(LDF!$A$37,MATCH($B$69,LDF!$A$38:$A$63,0),MATCH($A78,LDF!$B$37:$Z$37,0)),0)</f>
        <v>115.79999999999995</v>
      </c>
      <c r="K78" s="116">
        <f ca="1">IFERROR(K77+'Program Qtrly'!M$43*OFFSET(LDF!$A$37,MATCH($B$69,LDF!$A$38:$A$63,0),MATCH($A78,LDF!$B$37:$Z$37,0)),0)</f>
        <v>130.27499999999995</v>
      </c>
      <c r="L78" s="116">
        <f ca="1">IFERROR(L77+'Program Qtrly'!N$43*OFFSET(LDF!$A$37,MATCH($B$69,LDF!$A$38:$A$63,0),MATCH($A78,LDF!$B$37:$Z$37,0)),0)</f>
        <v>130.27499999999995</v>
      </c>
      <c r="M78" s="116">
        <f ca="1">IFERROR(M77+'Program Qtrly'!O$43*OFFSET(LDF!$A$37,MATCH($B$69,LDF!$A$38:$A$63,0),MATCH($A78,LDF!$B$37:$Z$37,0)),0)</f>
        <v>130.27499999999995</v>
      </c>
      <c r="N78" s="116">
        <f ca="1">IFERROR(N77+'Program Qtrly'!P$43*OFFSET(LDF!$A$37,MATCH($B$69,LDF!$A$38:$A$63,0),MATCH($A78,LDF!$B$37:$Z$37,0)),0)</f>
        <v>144.74999999999997</v>
      </c>
      <c r="O78" s="116">
        <f ca="1">IFERROR(O77+'Program Qtrly'!Q$43*OFFSET(LDF!$A$37,MATCH($B$69,LDF!$A$38:$A$63,0),MATCH($A78,LDF!$B$37:$Z$37,0)),0)</f>
        <v>159.22499999999999</v>
      </c>
      <c r="P78" s="116">
        <f ca="1">IFERROR(P77+'Program Qtrly'!R$43*OFFSET(LDF!$A$37,MATCH($B$69,LDF!$A$38:$A$63,0),MATCH($A78,LDF!$B$37:$Z$37,0)),0)</f>
        <v>159.22499999999999</v>
      </c>
      <c r="Q78" s="116">
        <f ca="1">IFERROR(Q77+'Program Qtrly'!S$43*OFFSET(LDF!$A$37,MATCH($B$69,LDF!$A$38:$A$63,0),MATCH($A78,LDF!$B$37:$Z$37,0)),0)</f>
        <v>159.22499999999999</v>
      </c>
      <c r="R78" s="116">
        <f ca="1">IFERROR(R77+'Program Qtrly'!T$43*OFFSET(LDF!$A$37,MATCH($B$69,LDF!$A$38:$A$63,0),MATCH($A78,LDF!$B$37:$Z$37,0)),0)</f>
        <v>173.69999999999996</v>
      </c>
      <c r="S78" s="116">
        <f ca="1">IFERROR(S77+'Program Qtrly'!U$43*OFFSET(LDF!$A$37,MATCH($B$69,LDF!$A$38:$A$63,0),MATCH($A78,LDF!$B$37:$Z$37,0)),0)</f>
        <v>188.17499999999995</v>
      </c>
      <c r="T78" s="116">
        <f ca="1">IFERROR(T77+'Program Qtrly'!V$43*OFFSET(LDF!$A$37,MATCH($B$69,LDF!$A$38:$A$63,0),MATCH($A78,LDF!$B$37:$Z$37,0)),0)</f>
        <v>188.17499999999995</v>
      </c>
      <c r="U78" s="116">
        <f ca="1">IFERROR(U77+'Program Qtrly'!W$43*OFFSET(LDF!$A$37,MATCH($B$69,LDF!$A$38:$A$63,0),MATCH($A78,LDF!$B$37:$Z$37,0)),0)</f>
        <v>188.17499999999995</v>
      </c>
      <c r="W78" s="63">
        <f t="shared" si="89"/>
        <v>24</v>
      </c>
      <c r="X78" s="116">
        <f t="shared" ca="1" si="90"/>
        <v>1.3125</v>
      </c>
      <c r="Y78" s="116">
        <f t="shared" ca="1" si="87"/>
        <v>2.625</v>
      </c>
      <c r="Z78" s="116">
        <f t="shared" ca="1" si="87"/>
        <v>2.625</v>
      </c>
      <c r="AA78" s="116">
        <f t="shared" ca="1" si="87"/>
        <v>2.625</v>
      </c>
      <c r="AB78" s="116">
        <f t="shared" ca="1" si="87"/>
        <v>3.1500000000000057</v>
      </c>
      <c r="AC78" s="116">
        <f t="shared" ca="1" si="87"/>
        <v>3.6749999999999972</v>
      </c>
      <c r="AD78" s="116">
        <f t="shared" ca="1" si="87"/>
        <v>3.6749999999999972</v>
      </c>
      <c r="AE78" s="116">
        <f t="shared" ca="1" si="87"/>
        <v>3.6749999999999972</v>
      </c>
      <c r="AF78" s="116">
        <f t="shared" ca="1" si="87"/>
        <v>4.2000000000000028</v>
      </c>
      <c r="AG78" s="116">
        <f t="shared" ca="1" si="87"/>
        <v>4.7250000000000227</v>
      </c>
      <c r="AH78" s="116">
        <f t="shared" ca="1" si="87"/>
        <v>4.7250000000000227</v>
      </c>
      <c r="AI78" s="116">
        <f t="shared" ca="1" si="87"/>
        <v>4.7250000000000227</v>
      </c>
      <c r="AJ78" s="116">
        <f t="shared" ca="1" si="87"/>
        <v>5.25</v>
      </c>
      <c r="AK78" s="116">
        <f t="shared" ca="1" si="87"/>
        <v>5.7749999999999773</v>
      </c>
      <c r="AL78" s="116">
        <f t="shared" ca="1" si="87"/>
        <v>5.7749999999999773</v>
      </c>
      <c r="AM78" s="116">
        <f t="shared" ca="1" si="87"/>
        <v>5.7749999999999773</v>
      </c>
      <c r="AN78" s="116">
        <f t="shared" ca="1" si="87"/>
        <v>6.3000000000000114</v>
      </c>
      <c r="AO78" s="116">
        <f t="shared" ca="1" si="87"/>
        <v>6.8250000000000171</v>
      </c>
      <c r="AP78" s="116">
        <f t="shared" ca="1" si="87"/>
        <v>6.8250000000000171</v>
      </c>
      <c r="AQ78" s="116">
        <f t="shared" ca="1" si="87"/>
        <v>6.8250000000000171</v>
      </c>
      <c r="AS78" s="63">
        <f t="shared" si="91"/>
        <v>24</v>
      </c>
      <c r="AT78" s="116">
        <f ca="1">IFERROR(X78*'Program Qtrly'!D$29/(1-'Program Qtrly'!D$29),0)</f>
        <v>5.2500000000000018</v>
      </c>
      <c r="AU78" s="116">
        <f ca="1">IFERROR(Y78*'Program Qtrly'!E$29/(1-'Program Qtrly'!E$29),0)</f>
        <v>10.500000000000004</v>
      </c>
      <c r="AV78" s="116">
        <f ca="1">IFERROR(Z78*'Program Qtrly'!F$29/(1-'Program Qtrly'!F$29),0)</f>
        <v>10.500000000000004</v>
      </c>
      <c r="AW78" s="116">
        <f ca="1">IFERROR(AA78*'Program Qtrly'!G$29/(1-'Program Qtrly'!G$29),0)</f>
        <v>10.500000000000004</v>
      </c>
      <c r="AX78" s="116">
        <f ca="1">IFERROR(AB78*'Program Qtrly'!H$29/(1-'Program Qtrly'!H$29),0)</f>
        <v>12.600000000000028</v>
      </c>
      <c r="AY78" s="116">
        <f ca="1">IFERROR(AC78*'Program Qtrly'!I$29/(1-'Program Qtrly'!I$29),0)</f>
        <v>14.699999999999992</v>
      </c>
      <c r="AZ78" s="116">
        <f ca="1">IFERROR(AD78*'Program Qtrly'!J$29/(1-'Program Qtrly'!J$29),0)</f>
        <v>14.699999999999992</v>
      </c>
      <c r="BA78" s="116">
        <f ca="1">IFERROR(AE78*'Program Qtrly'!K$29/(1-'Program Qtrly'!K$29),0)</f>
        <v>14.699999999999992</v>
      </c>
      <c r="BB78" s="116">
        <f ca="1">IFERROR(AF78*'Program Qtrly'!L$29/(1-'Program Qtrly'!L$29),0)</f>
        <v>16.800000000000015</v>
      </c>
      <c r="BC78" s="116">
        <f ca="1">IFERROR(AG78*'Program Qtrly'!M$29/(1-'Program Qtrly'!M$29),0)</f>
        <v>18.900000000000098</v>
      </c>
      <c r="BD78" s="116">
        <f ca="1">IFERROR(AH78*'Program Qtrly'!N$29/(1-'Program Qtrly'!N$29),0)</f>
        <v>18.900000000000098</v>
      </c>
      <c r="BE78" s="116">
        <f ca="1">IFERROR(AI78*'Program Qtrly'!O$29/(1-'Program Qtrly'!O$29),0)</f>
        <v>18.900000000000098</v>
      </c>
      <c r="BF78" s="116">
        <f ca="1">IFERROR(AJ78*'Program Qtrly'!P$29/(1-'Program Qtrly'!P$29),0)</f>
        <v>21.000000000000007</v>
      </c>
      <c r="BG78" s="116">
        <f ca="1">IFERROR(AK78*'Program Qtrly'!Q$29/(1-'Program Qtrly'!Q$29),0)</f>
        <v>23.099999999999916</v>
      </c>
      <c r="BH78" s="116">
        <f ca="1">IFERROR(AL78*'Program Qtrly'!R$29/(1-'Program Qtrly'!R$29),0)</f>
        <v>23.099999999999916</v>
      </c>
      <c r="BI78" s="116">
        <f ca="1">IFERROR(AM78*'Program Qtrly'!S$29/(1-'Program Qtrly'!S$29),0)</f>
        <v>23.099999999999916</v>
      </c>
      <c r="BJ78" s="116">
        <f ca="1">IFERROR(AN78*'Program Qtrly'!T$29/(1-'Program Qtrly'!T$29),0)</f>
        <v>25.200000000000056</v>
      </c>
      <c r="BK78" s="116">
        <f ca="1">IFERROR(AO78*'Program Qtrly'!U$29/(1-'Program Qtrly'!U$29),0)</f>
        <v>27.300000000000075</v>
      </c>
      <c r="BL78" s="116">
        <f ca="1">IFERROR(AP78*'Program Qtrly'!V$29/(1-'Program Qtrly'!V$29),0)</f>
        <v>27.300000000000075</v>
      </c>
      <c r="BM78" s="116">
        <f ca="1">IFERROR(AQ78*'Program Qtrly'!W$29/(1-'Program Qtrly'!W$29),0)</f>
        <v>27.300000000000075</v>
      </c>
      <c r="BO78" s="53" t="str">
        <f t="shared" si="92"/>
        <v>P002</v>
      </c>
      <c r="BP78" s="53">
        <f t="shared" si="93"/>
        <v>0</v>
      </c>
    </row>
    <row r="79" spans="1:68" x14ac:dyDescent="0.45">
      <c r="A79" s="63">
        <f t="shared" si="88"/>
        <v>27</v>
      </c>
      <c r="B79" s="116">
        <f ca="1">IFERROR(B78+'Program Qtrly'!D$43*OFFSET(LDF!$A$37,MATCH($B$69,LDF!$A$38:$A$63,0),MATCH($A79,LDF!$B$37:$Z$37,0)),0)</f>
        <v>36.374999999999993</v>
      </c>
      <c r="C79" s="116">
        <f ca="1">IFERROR(C78+'Program Qtrly'!E$43*OFFSET(LDF!$A$37,MATCH($B$69,LDF!$A$38:$A$63,0),MATCH($A79,LDF!$B$37:$Z$37,0)),0)</f>
        <v>72.749999999999986</v>
      </c>
      <c r="D79" s="116">
        <f ca="1">IFERROR(D78+'Program Qtrly'!F$43*OFFSET(LDF!$A$37,MATCH($B$69,LDF!$A$38:$A$63,0),MATCH($A79,LDF!$B$37:$Z$37,0)),0)</f>
        <v>72.749999999999986</v>
      </c>
      <c r="E79" s="116">
        <f ca="1">IFERROR(E78+'Program Qtrly'!G$43*OFFSET(LDF!$A$37,MATCH($B$69,LDF!$A$38:$A$63,0),MATCH($A79,LDF!$B$37:$Z$37,0)),0)</f>
        <v>72.749999999999986</v>
      </c>
      <c r="F79" s="116">
        <f ca="1">IFERROR(F78+'Program Qtrly'!H$43*OFFSET(LDF!$A$37,MATCH($B$69,LDF!$A$38:$A$63,0),MATCH($A79,LDF!$B$37:$Z$37,0)),0)</f>
        <v>87.299999999999983</v>
      </c>
      <c r="G79" s="116">
        <f ca="1">IFERROR(G78+'Program Qtrly'!I$43*OFFSET(LDF!$A$37,MATCH($B$69,LDF!$A$38:$A$63,0),MATCH($A79,LDF!$B$37:$Z$37,0)),0)</f>
        <v>101.85</v>
      </c>
      <c r="H79" s="116">
        <f ca="1">IFERROR(H78+'Program Qtrly'!J$43*OFFSET(LDF!$A$37,MATCH($B$69,LDF!$A$38:$A$63,0),MATCH($A79,LDF!$B$37:$Z$37,0)),0)</f>
        <v>101.85</v>
      </c>
      <c r="I79" s="116">
        <f ca="1">IFERROR(I78+'Program Qtrly'!K$43*OFFSET(LDF!$A$37,MATCH($B$69,LDF!$A$38:$A$63,0),MATCH($A79,LDF!$B$37:$Z$37,0)),0)</f>
        <v>101.85</v>
      </c>
      <c r="J79" s="116">
        <f ca="1">IFERROR(J78+'Program Qtrly'!L$43*OFFSET(LDF!$A$37,MATCH($B$69,LDF!$A$38:$A$63,0),MATCH($A79,LDF!$B$37:$Z$37,0)),0)</f>
        <v>116.39999999999995</v>
      </c>
      <c r="K79" s="116">
        <f ca="1">IFERROR(K78+'Program Qtrly'!M$43*OFFSET(LDF!$A$37,MATCH($B$69,LDF!$A$38:$A$63,0),MATCH($A79,LDF!$B$37:$Z$37,0)),0)</f>
        <v>130.94999999999996</v>
      </c>
      <c r="L79" s="116">
        <f ca="1">IFERROR(L78+'Program Qtrly'!N$43*OFFSET(LDF!$A$37,MATCH($B$69,LDF!$A$38:$A$63,0),MATCH($A79,LDF!$B$37:$Z$37,0)),0)</f>
        <v>130.94999999999996</v>
      </c>
      <c r="M79" s="116">
        <f ca="1">IFERROR(M78+'Program Qtrly'!O$43*OFFSET(LDF!$A$37,MATCH($B$69,LDF!$A$38:$A$63,0),MATCH($A79,LDF!$B$37:$Z$37,0)),0)</f>
        <v>130.94999999999996</v>
      </c>
      <c r="N79" s="116">
        <f ca="1">IFERROR(N78+'Program Qtrly'!P$43*OFFSET(LDF!$A$37,MATCH($B$69,LDF!$A$38:$A$63,0),MATCH($A79,LDF!$B$37:$Z$37,0)),0)</f>
        <v>145.49999999999997</v>
      </c>
      <c r="O79" s="116">
        <f ca="1">IFERROR(O78+'Program Qtrly'!Q$43*OFFSET(LDF!$A$37,MATCH($B$69,LDF!$A$38:$A$63,0),MATCH($A79,LDF!$B$37:$Z$37,0)),0)</f>
        <v>160.04999999999998</v>
      </c>
      <c r="P79" s="116">
        <f ca="1">IFERROR(P78+'Program Qtrly'!R$43*OFFSET(LDF!$A$37,MATCH($B$69,LDF!$A$38:$A$63,0),MATCH($A79,LDF!$B$37:$Z$37,0)),0)</f>
        <v>160.04999999999998</v>
      </c>
      <c r="Q79" s="116">
        <f ca="1">IFERROR(Q78+'Program Qtrly'!S$43*OFFSET(LDF!$A$37,MATCH($B$69,LDF!$A$38:$A$63,0),MATCH($A79,LDF!$B$37:$Z$37,0)),0)</f>
        <v>160.04999999999998</v>
      </c>
      <c r="R79" s="116">
        <f ca="1">IFERROR(R78+'Program Qtrly'!T$43*OFFSET(LDF!$A$37,MATCH($B$69,LDF!$A$38:$A$63,0),MATCH($A79,LDF!$B$37:$Z$37,0)),0)</f>
        <v>174.59999999999997</v>
      </c>
      <c r="S79" s="116">
        <f ca="1">IFERROR(S78+'Program Qtrly'!U$43*OFFSET(LDF!$A$37,MATCH($B$69,LDF!$A$38:$A$63,0),MATCH($A79,LDF!$B$37:$Z$37,0)),0)</f>
        <v>189.14999999999995</v>
      </c>
      <c r="T79" s="116">
        <f ca="1">IFERROR(T78+'Program Qtrly'!V$43*OFFSET(LDF!$A$37,MATCH($B$69,LDF!$A$38:$A$63,0),MATCH($A79,LDF!$B$37:$Z$37,0)),0)</f>
        <v>189.14999999999995</v>
      </c>
      <c r="U79" s="116">
        <f ca="1">IFERROR(U78+'Program Qtrly'!W$43*OFFSET(LDF!$A$37,MATCH($B$69,LDF!$A$38:$A$63,0),MATCH($A79,LDF!$B$37:$Z$37,0)),0)</f>
        <v>189.14999999999995</v>
      </c>
      <c r="W79" s="63">
        <f t="shared" si="89"/>
        <v>27</v>
      </c>
      <c r="X79" s="116">
        <f t="shared" ca="1" si="90"/>
        <v>1.125</v>
      </c>
      <c r="Y79" s="116">
        <f t="shared" ca="1" si="87"/>
        <v>2.25</v>
      </c>
      <c r="Z79" s="116">
        <f t="shared" ca="1" si="87"/>
        <v>2.25</v>
      </c>
      <c r="AA79" s="116">
        <f t="shared" ca="1" si="87"/>
        <v>2.25</v>
      </c>
      <c r="AB79" s="116">
        <f t="shared" ca="1" si="87"/>
        <v>2.7000000000000028</v>
      </c>
      <c r="AC79" s="116">
        <f t="shared" ca="1" si="87"/>
        <v>3.1499999999999915</v>
      </c>
      <c r="AD79" s="116">
        <f t="shared" ca="1" si="87"/>
        <v>3.1499999999999915</v>
      </c>
      <c r="AE79" s="116">
        <f t="shared" ca="1" si="87"/>
        <v>3.1499999999999915</v>
      </c>
      <c r="AF79" s="116">
        <f t="shared" ca="1" si="87"/>
        <v>3.6000000000000085</v>
      </c>
      <c r="AG79" s="116">
        <f t="shared" ca="1" si="87"/>
        <v>4.0500000000000114</v>
      </c>
      <c r="AH79" s="116">
        <f t="shared" ca="1" si="87"/>
        <v>4.0500000000000114</v>
      </c>
      <c r="AI79" s="116">
        <f t="shared" ca="1" si="87"/>
        <v>4.0500000000000114</v>
      </c>
      <c r="AJ79" s="116">
        <f t="shared" ca="1" si="87"/>
        <v>4.5</v>
      </c>
      <c r="AK79" s="116">
        <f t="shared" ca="1" si="87"/>
        <v>4.9499999999999886</v>
      </c>
      <c r="AL79" s="116">
        <f t="shared" ca="1" si="87"/>
        <v>4.9499999999999886</v>
      </c>
      <c r="AM79" s="116">
        <f t="shared" ca="1" si="87"/>
        <v>4.9499999999999886</v>
      </c>
      <c r="AN79" s="116">
        <f t="shared" ca="1" si="87"/>
        <v>5.4000000000000057</v>
      </c>
      <c r="AO79" s="116">
        <f t="shared" ca="1" si="87"/>
        <v>5.8500000000000227</v>
      </c>
      <c r="AP79" s="116">
        <f t="shared" ca="1" si="87"/>
        <v>5.8500000000000227</v>
      </c>
      <c r="AQ79" s="116">
        <f t="shared" ca="1" si="87"/>
        <v>5.8500000000000227</v>
      </c>
      <c r="AS79" s="63">
        <f t="shared" si="91"/>
        <v>27</v>
      </c>
      <c r="AT79" s="116">
        <f ca="1">IFERROR(X79*'Program Qtrly'!D$29/(1-'Program Qtrly'!D$29),0)</f>
        <v>4.5000000000000009</v>
      </c>
      <c r="AU79" s="116">
        <f ca="1">IFERROR(Y79*'Program Qtrly'!E$29/(1-'Program Qtrly'!E$29),0)</f>
        <v>9.0000000000000018</v>
      </c>
      <c r="AV79" s="116">
        <f ca="1">IFERROR(Z79*'Program Qtrly'!F$29/(1-'Program Qtrly'!F$29),0)</f>
        <v>9.0000000000000018</v>
      </c>
      <c r="AW79" s="116">
        <f ca="1">IFERROR(AA79*'Program Qtrly'!G$29/(1-'Program Qtrly'!G$29),0)</f>
        <v>9.0000000000000018</v>
      </c>
      <c r="AX79" s="116">
        <f ca="1">IFERROR(AB79*'Program Qtrly'!H$29/(1-'Program Qtrly'!H$29),0)</f>
        <v>10.800000000000015</v>
      </c>
      <c r="AY79" s="116">
        <f ca="1">IFERROR(AC79*'Program Qtrly'!I$29/(1-'Program Qtrly'!I$29),0)</f>
        <v>12.599999999999969</v>
      </c>
      <c r="AZ79" s="116">
        <f ca="1">IFERROR(AD79*'Program Qtrly'!J$29/(1-'Program Qtrly'!J$29),0)</f>
        <v>12.599999999999969</v>
      </c>
      <c r="BA79" s="116">
        <f ca="1">IFERROR(AE79*'Program Qtrly'!K$29/(1-'Program Qtrly'!K$29),0)</f>
        <v>12.599999999999969</v>
      </c>
      <c r="BB79" s="116">
        <f ca="1">IFERROR(AF79*'Program Qtrly'!L$29/(1-'Program Qtrly'!L$29),0)</f>
        <v>14.400000000000038</v>
      </c>
      <c r="BC79" s="116">
        <f ca="1">IFERROR(AG79*'Program Qtrly'!M$29/(1-'Program Qtrly'!M$29),0)</f>
        <v>16.200000000000049</v>
      </c>
      <c r="BD79" s="116">
        <f ca="1">IFERROR(AH79*'Program Qtrly'!N$29/(1-'Program Qtrly'!N$29),0)</f>
        <v>16.200000000000049</v>
      </c>
      <c r="BE79" s="116">
        <f ca="1">IFERROR(AI79*'Program Qtrly'!O$29/(1-'Program Qtrly'!O$29),0)</f>
        <v>16.200000000000049</v>
      </c>
      <c r="BF79" s="116">
        <f ca="1">IFERROR(AJ79*'Program Qtrly'!P$29/(1-'Program Qtrly'!P$29),0)</f>
        <v>18.000000000000004</v>
      </c>
      <c r="BG79" s="116">
        <f ca="1">IFERROR(AK79*'Program Qtrly'!Q$29/(1-'Program Qtrly'!Q$29),0)</f>
        <v>19.799999999999958</v>
      </c>
      <c r="BH79" s="116">
        <f ca="1">IFERROR(AL79*'Program Qtrly'!R$29/(1-'Program Qtrly'!R$29),0)</f>
        <v>19.799999999999958</v>
      </c>
      <c r="BI79" s="116">
        <f ca="1">IFERROR(AM79*'Program Qtrly'!S$29/(1-'Program Qtrly'!S$29),0)</f>
        <v>19.799999999999958</v>
      </c>
      <c r="BJ79" s="116">
        <f ca="1">IFERROR(AN79*'Program Qtrly'!T$29/(1-'Program Qtrly'!T$29),0)</f>
        <v>21.60000000000003</v>
      </c>
      <c r="BK79" s="116">
        <f ca="1">IFERROR(AO79*'Program Qtrly'!U$29/(1-'Program Qtrly'!U$29),0)</f>
        <v>23.400000000000098</v>
      </c>
      <c r="BL79" s="116">
        <f ca="1">IFERROR(AP79*'Program Qtrly'!V$29/(1-'Program Qtrly'!V$29),0)</f>
        <v>23.400000000000098</v>
      </c>
      <c r="BM79" s="116">
        <f ca="1">IFERROR(AQ79*'Program Qtrly'!W$29/(1-'Program Qtrly'!W$29),0)</f>
        <v>23.400000000000098</v>
      </c>
      <c r="BO79" s="53" t="str">
        <f t="shared" si="92"/>
        <v>P002</v>
      </c>
      <c r="BP79" s="53">
        <f t="shared" si="93"/>
        <v>0</v>
      </c>
    </row>
    <row r="80" spans="1:68" x14ac:dyDescent="0.45">
      <c r="A80" s="63">
        <f t="shared" si="88"/>
        <v>30</v>
      </c>
      <c r="B80" s="116">
        <f ca="1">IFERROR(B79+'Program Qtrly'!D$43*OFFSET(LDF!$A$37,MATCH($B$69,LDF!$A$38:$A$63,0),MATCH($A80,LDF!$B$37:$Z$37,0)),0)</f>
        <v>36.599999999999994</v>
      </c>
      <c r="C80" s="116">
        <f ca="1">IFERROR(C79+'Program Qtrly'!E$43*OFFSET(LDF!$A$37,MATCH($B$69,LDF!$A$38:$A$63,0),MATCH($A80,LDF!$B$37:$Z$37,0)),0)</f>
        <v>73.199999999999989</v>
      </c>
      <c r="D80" s="116">
        <f ca="1">IFERROR(D79+'Program Qtrly'!F$43*OFFSET(LDF!$A$37,MATCH($B$69,LDF!$A$38:$A$63,0),MATCH($A80,LDF!$B$37:$Z$37,0)),0)</f>
        <v>73.199999999999989</v>
      </c>
      <c r="E80" s="116">
        <f ca="1">IFERROR(E79+'Program Qtrly'!G$43*OFFSET(LDF!$A$37,MATCH($B$69,LDF!$A$38:$A$63,0),MATCH($A80,LDF!$B$37:$Z$37,0)),0)</f>
        <v>73.199999999999989</v>
      </c>
      <c r="F80" s="116">
        <f ca="1">IFERROR(F79+'Program Qtrly'!H$43*OFFSET(LDF!$A$37,MATCH($B$69,LDF!$A$38:$A$63,0),MATCH($A80,LDF!$B$37:$Z$37,0)),0)</f>
        <v>87.839999999999989</v>
      </c>
      <c r="G80" s="116">
        <f ca="1">IFERROR(G79+'Program Qtrly'!I$43*OFFSET(LDF!$A$37,MATCH($B$69,LDF!$A$38:$A$63,0),MATCH($A80,LDF!$B$37:$Z$37,0)),0)</f>
        <v>102.47999999999999</v>
      </c>
      <c r="H80" s="116">
        <f ca="1">IFERROR(H79+'Program Qtrly'!J$43*OFFSET(LDF!$A$37,MATCH($B$69,LDF!$A$38:$A$63,0),MATCH($A80,LDF!$B$37:$Z$37,0)),0)</f>
        <v>102.47999999999999</v>
      </c>
      <c r="I80" s="116">
        <f ca="1">IFERROR(I79+'Program Qtrly'!K$43*OFFSET(LDF!$A$37,MATCH($B$69,LDF!$A$38:$A$63,0),MATCH($A80,LDF!$B$37:$Z$37,0)),0)</f>
        <v>102.47999999999999</v>
      </c>
      <c r="J80" s="116">
        <f ca="1">IFERROR(J79+'Program Qtrly'!L$43*OFFSET(LDF!$A$37,MATCH($B$69,LDF!$A$38:$A$63,0),MATCH($A80,LDF!$B$37:$Z$37,0)),0)</f>
        <v>117.11999999999995</v>
      </c>
      <c r="K80" s="116">
        <f ca="1">IFERROR(K79+'Program Qtrly'!M$43*OFFSET(LDF!$A$37,MATCH($B$69,LDF!$A$38:$A$63,0),MATCH($A80,LDF!$B$37:$Z$37,0)),0)</f>
        <v>131.75999999999996</v>
      </c>
      <c r="L80" s="116">
        <f ca="1">IFERROR(L79+'Program Qtrly'!N$43*OFFSET(LDF!$A$37,MATCH($B$69,LDF!$A$38:$A$63,0),MATCH($A80,LDF!$B$37:$Z$37,0)),0)</f>
        <v>131.75999999999996</v>
      </c>
      <c r="M80" s="116">
        <f ca="1">IFERROR(M79+'Program Qtrly'!O$43*OFFSET(LDF!$A$37,MATCH($B$69,LDF!$A$38:$A$63,0),MATCH($A80,LDF!$B$37:$Z$37,0)),0)</f>
        <v>131.75999999999996</v>
      </c>
      <c r="N80" s="116">
        <f ca="1">IFERROR(N79+'Program Qtrly'!P$43*OFFSET(LDF!$A$37,MATCH($B$69,LDF!$A$38:$A$63,0),MATCH($A80,LDF!$B$37:$Z$37,0)),0)</f>
        <v>146.39999999999998</v>
      </c>
      <c r="O80" s="116">
        <f ca="1">IFERROR(O79+'Program Qtrly'!Q$43*OFFSET(LDF!$A$37,MATCH($B$69,LDF!$A$38:$A$63,0),MATCH($A80,LDF!$B$37:$Z$37,0)),0)</f>
        <v>161.04</v>
      </c>
      <c r="P80" s="116">
        <f ca="1">IFERROR(P79+'Program Qtrly'!R$43*OFFSET(LDF!$A$37,MATCH($B$69,LDF!$A$38:$A$63,0),MATCH($A80,LDF!$B$37:$Z$37,0)),0)</f>
        <v>161.04</v>
      </c>
      <c r="Q80" s="116">
        <f ca="1">IFERROR(Q79+'Program Qtrly'!S$43*OFFSET(LDF!$A$37,MATCH($B$69,LDF!$A$38:$A$63,0),MATCH($A80,LDF!$B$37:$Z$37,0)),0)</f>
        <v>161.04</v>
      </c>
      <c r="R80" s="116">
        <f ca="1">IFERROR(R79+'Program Qtrly'!T$43*OFFSET(LDF!$A$37,MATCH($B$69,LDF!$A$38:$A$63,0),MATCH($A80,LDF!$B$37:$Z$37,0)),0)</f>
        <v>175.67999999999998</v>
      </c>
      <c r="S80" s="116">
        <f ca="1">IFERROR(S79+'Program Qtrly'!U$43*OFFSET(LDF!$A$37,MATCH($B$69,LDF!$A$38:$A$63,0),MATCH($A80,LDF!$B$37:$Z$37,0)),0)</f>
        <v>190.31999999999994</v>
      </c>
      <c r="T80" s="116">
        <f ca="1">IFERROR(T79+'Program Qtrly'!V$43*OFFSET(LDF!$A$37,MATCH($B$69,LDF!$A$38:$A$63,0),MATCH($A80,LDF!$B$37:$Z$37,0)),0)</f>
        <v>190.31999999999994</v>
      </c>
      <c r="U80" s="116">
        <f ca="1">IFERROR(U79+'Program Qtrly'!W$43*OFFSET(LDF!$A$37,MATCH($B$69,LDF!$A$38:$A$63,0),MATCH($A80,LDF!$B$37:$Z$37,0)),0)</f>
        <v>190.31999999999994</v>
      </c>
      <c r="W80" s="63">
        <f t="shared" si="89"/>
        <v>30</v>
      </c>
      <c r="X80" s="116">
        <f t="shared" ca="1" si="90"/>
        <v>0.89999999999999858</v>
      </c>
      <c r="Y80" s="116">
        <f t="shared" ca="1" si="87"/>
        <v>1.7999999999999972</v>
      </c>
      <c r="Z80" s="116">
        <f t="shared" ca="1" si="87"/>
        <v>1.7999999999999972</v>
      </c>
      <c r="AA80" s="116">
        <f t="shared" ca="1" si="87"/>
        <v>1.7999999999999972</v>
      </c>
      <c r="AB80" s="116">
        <f t="shared" ca="1" si="87"/>
        <v>2.1599999999999966</v>
      </c>
      <c r="AC80" s="116">
        <f t="shared" ca="1" si="87"/>
        <v>2.519999999999996</v>
      </c>
      <c r="AD80" s="116">
        <f t="shared" ca="1" si="87"/>
        <v>2.519999999999996</v>
      </c>
      <c r="AE80" s="116">
        <f t="shared" ca="1" si="87"/>
        <v>2.519999999999996</v>
      </c>
      <c r="AF80" s="116">
        <f t="shared" ca="1" si="87"/>
        <v>2.8800000000000097</v>
      </c>
      <c r="AG80" s="116">
        <f t="shared" ca="1" si="87"/>
        <v>3.2400000000000091</v>
      </c>
      <c r="AH80" s="116">
        <f t="shared" ca="1" si="87"/>
        <v>3.2400000000000091</v>
      </c>
      <c r="AI80" s="116">
        <f t="shared" ca="1" si="87"/>
        <v>3.2400000000000091</v>
      </c>
      <c r="AJ80" s="116">
        <f t="shared" ca="1" si="87"/>
        <v>3.5999999999999943</v>
      </c>
      <c r="AK80" s="116">
        <f t="shared" ca="1" si="87"/>
        <v>3.9599999999999795</v>
      </c>
      <c r="AL80" s="116">
        <f t="shared" ca="1" si="87"/>
        <v>3.9599999999999795</v>
      </c>
      <c r="AM80" s="116">
        <f t="shared" ca="1" si="87"/>
        <v>3.9599999999999795</v>
      </c>
      <c r="AN80" s="116">
        <f t="shared" ca="1" si="87"/>
        <v>4.3199999999999932</v>
      </c>
      <c r="AO80" s="116">
        <f t="shared" ca="1" si="87"/>
        <v>4.6800000000000352</v>
      </c>
      <c r="AP80" s="116">
        <f t="shared" ca="1" si="87"/>
        <v>4.6800000000000352</v>
      </c>
      <c r="AQ80" s="116">
        <f t="shared" ca="1" si="87"/>
        <v>4.6800000000000352</v>
      </c>
      <c r="AS80" s="63">
        <f t="shared" si="91"/>
        <v>30</v>
      </c>
      <c r="AT80" s="116">
        <f ca="1">IFERROR(X80*'Program Qtrly'!D$29/(1-'Program Qtrly'!D$29),0)</f>
        <v>3.5999999999999952</v>
      </c>
      <c r="AU80" s="116">
        <f ca="1">IFERROR(Y80*'Program Qtrly'!E$29/(1-'Program Qtrly'!E$29),0)</f>
        <v>7.1999999999999904</v>
      </c>
      <c r="AV80" s="116">
        <f ca="1">IFERROR(Z80*'Program Qtrly'!F$29/(1-'Program Qtrly'!F$29),0)</f>
        <v>7.1999999999999904</v>
      </c>
      <c r="AW80" s="116">
        <f ca="1">IFERROR(AA80*'Program Qtrly'!G$29/(1-'Program Qtrly'!G$29),0)</f>
        <v>7.1999999999999904</v>
      </c>
      <c r="AX80" s="116">
        <f ca="1">IFERROR(AB80*'Program Qtrly'!H$29/(1-'Program Qtrly'!H$29),0)</f>
        <v>8.6399999999999881</v>
      </c>
      <c r="AY80" s="116">
        <f ca="1">IFERROR(AC80*'Program Qtrly'!I$29/(1-'Program Qtrly'!I$29),0)</f>
        <v>10.079999999999988</v>
      </c>
      <c r="AZ80" s="116">
        <f ca="1">IFERROR(AD80*'Program Qtrly'!J$29/(1-'Program Qtrly'!J$29),0)</f>
        <v>10.079999999999988</v>
      </c>
      <c r="BA80" s="116">
        <f ca="1">IFERROR(AE80*'Program Qtrly'!K$29/(1-'Program Qtrly'!K$29),0)</f>
        <v>10.079999999999988</v>
      </c>
      <c r="BB80" s="116">
        <f ca="1">IFERROR(AF80*'Program Qtrly'!L$29/(1-'Program Qtrly'!L$29),0)</f>
        <v>11.520000000000042</v>
      </c>
      <c r="BC80" s="116">
        <f ca="1">IFERROR(AG80*'Program Qtrly'!M$29/(1-'Program Qtrly'!M$29),0)</f>
        <v>12.960000000000042</v>
      </c>
      <c r="BD80" s="116">
        <f ca="1">IFERROR(AH80*'Program Qtrly'!N$29/(1-'Program Qtrly'!N$29),0)</f>
        <v>12.960000000000042</v>
      </c>
      <c r="BE80" s="116">
        <f ca="1">IFERROR(AI80*'Program Qtrly'!O$29/(1-'Program Qtrly'!O$29),0)</f>
        <v>12.960000000000042</v>
      </c>
      <c r="BF80" s="116">
        <f ca="1">IFERROR(AJ80*'Program Qtrly'!P$29/(1-'Program Qtrly'!P$29),0)</f>
        <v>14.399999999999981</v>
      </c>
      <c r="BG80" s="116">
        <f ca="1">IFERROR(AK80*'Program Qtrly'!Q$29/(1-'Program Qtrly'!Q$29),0)</f>
        <v>15.839999999999922</v>
      </c>
      <c r="BH80" s="116">
        <f ca="1">IFERROR(AL80*'Program Qtrly'!R$29/(1-'Program Qtrly'!R$29),0)</f>
        <v>15.839999999999922</v>
      </c>
      <c r="BI80" s="116">
        <f ca="1">IFERROR(AM80*'Program Qtrly'!S$29/(1-'Program Qtrly'!S$29),0)</f>
        <v>15.839999999999922</v>
      </c>
      <c r="BJ80" s="116">
        <f ca="1">IFERROR(AN80*'Program Qtrly'!T$29/(1-'Program Qtrly'!T$29),0)</f>
        <v>17.279999999999976</v>
      </c>
      <c r="BK80" s="116">
        <f ca="1">IFERROR(AO80*'Program Qtrly'!U$29/(1-'Program Qtrly'!U$29),0)</f>
        <v>18.720000000000145</v>
      </c>
      <c r="BL80" s="116">
        <f ca="1">IFERROR(AP80*'Program Qtrly'!V$29/(1-'Program Qtrly'!V$29),0)</f>
        <v>18.720000000000145</v>
      </c>
      <c r="BM80" s="116">
        <f ca="1">IFERROR(AQ80*'Program Qtrly'!W$29/(1-'Program Qtrly'!W$29),0)</f>
        <v>18.720000000000145</v>
      </c>
      <c r="BO80" s="53" t="str">
        <f t="shared" si="92"/>
        <v>P002</v>
      </c>
      <c r="BP80" s="53">
        <f t="shared" si="93"/>
        <v>0</v>
      </c>
    </row>
    <row r="81" spans="1:68" x14ac:dyDescent="0.45">
      <c r="A81" s="63">
        <f t="shared" si="88"/>
        <v>33</v>
      </c>
      <c r="B81" s="116">
        <f ca="1">IFERROR(B80+'Program Qtrly'!D$43*OFFSET(LDF!$A$37,MATCH($B$69,LDF!$A$38:$A$63,0),MATCH($A81,LDF!$B$37:$Z$37,0)),0)</f>
        <v>36.749999999999993</v>
      </c>
      <c r="C81" s="116">
        <f ca="1">IFERROR(C80+'Program Qtrly'!E$43*OFFSET(LDF!$A$37,MATCH($B$69,LDF!$A$38:$A$63,0),MATCH($A81,LDF!$B$37:$Z$37,0)),0)</f>
        <v>73.499999999999986</v>
      </c>
      <c r="D81" s="116">
        <f ca="1">IFERROR(D80+'Program Qtrly'!F$43*OFFSET(LDF!$A$37,MATCH($B$69,LDF!$A$38:$A$63,0),MATCH($A81,LDF!$B$37:$Z$37,0)),0)</f>
        <v>73.499999999999986</v>
      </c>
      <c r="E81" s="116">
        <f ca="1">IFERROR(E80+'Program Qtrly'!G$43*OFFSET(LDF!$A$37,MATCH($B$69,LDF!$A$38:$A$63,0),MATCH($A81,LDF!$B$37:$Z$37,0)),0)</f>
        <v>73.499999999999986</v>
      </c>
      <c r="F81" s="116">
        <f ca="1">IFERROR(F80+'Program Qtrly'!H$43*OFFSET(LDF!$A$37,MATCH($B$69,LDF!$A$38:$A$63,0),MATCH($A81,LDF!$B$37:$Z$37,0)),0)</f>
        <v>88.199999999999989</v>
      </c>
      <c r="G81" s="116">
        <f ca="1">IFERROR(G80+'Program Qtrly'!I$43*OFFSET(LDF!$A$37,MATCH($B$69,LDF!$A$38:$A$63,0),MATCH($A81,LDF!$B$37:$Z$37,0)),0)</f>
        <v>102.89999999999999</v>
      </c>
      <c r="H81" s="116">
        <f ca="1">IFERROR(H80+'Program Qtrly'!J$43*OFFSET(LDF!$A$37,MATCH($B$69,LDF!$A$38:$A$63,0),MATCH($A81,LDF!$B$37:$Z$37,0)),0)</f>
        <v>102.89999999999999</v>
      </c>
      <c r="I81" s="116">
        <f ca="1">IFERROR(I80+'Program Qtrly'!K$43*OFFSET(LDF!$A$37,MATCH($B$69,LDF!$A$38:$A$63,0),MATCH($A81,LDF!$B$37:$Z$37,0)),0)</f>
        <v>102.89999999999999</v>
      </c>
      <c r="J81" s="116">
        <f ca="1">IFERROR(J80+'Program Qtrly'!L$43*OFFSET(LDF!$A$37,MATCH($B$69,LDF!$A$38:$A$63,0),MATCH($A81,LDF!$B$37:$Z$37,0)),0)</f>
        <v>117.59999999999995</v>
      </c>
      <c r="K81" s="116">
        <f ca="1">IFERROR(K80+'Program Qtrly'!M$43*OFFSET(LDF!$A$37,MATCH($B$69,LDF!$A$38:$A$63,0),MATCH($A81,LDF!$B$37:$Z$37,0)),0)</f>
        <v>132.29999999999995</v>
      </c>
      <c r="L81" s="116">
        <f ca="1">IFERROR(L80+'Program Qtrly'!N$43*OFFSET(LDF!$A$37,MATCH($B$69,LDF!$A$38:$A$63,0),MATCH($A81,LDF!$B$37:$Z$37,0)),0)</f>
        <v>132.29999999999995</v>
      </c>
      <c r="M81" s="116">
        <f ca="1">IFERROR(M80+'Program Qtrly'!O$43*OFFSET(LDF!$A$37,MATCH($B$69,LDF!$A$38:$A$63,0),MATCH($A81,LDF!$B$37:$Z$37,0)),0)</f>
        <v>132.29999999999995</v>
      </c>
      <c r="N81" s="116">
        <f ca="1">IFERROR(N80+'Program Qtrly'!P$43*OFFSET(LDF!$A$37,MATCH($B$69,LDF!$A$38:$A$63,0),MATCH($A81,LDF!$B$37:$Z$37,0)),0)</f>
        <v>146.99999999999997</v>
      </c>
      <c r="O81" s="116">
        <f ca="1">IFERROR(O80+'Program Qtrly'!Q$43*OFFSET(LDF!$A$37,MATCH($B$69,LDF!$A$38:$A$63,0),MATCH($A81,LDF!$B$37:$Z$37,0)),0)</f>
        <v>161.69999999999999</v>
      </c>
      <c r="P81" s="116">
        <f ca="1">IFERROR(P80+'Program Qtrly'!R$43*OFFSET(LDF!$A$37,MATCH($B$69,LDF!$A$38:$A$63,0),MATCH($A81,LDF!$B$37:$Z$37,0)),0)</f>
        <v>161.69999999999999</v>
      </c>
      <c r="Q81" s="116">
        <f ca="1">IFERROR(Q80+'Program Qtrly'!S$43*OFFSET(LDF!$A$37,MATCH($B$69,LDF!$A$38:$A$63,0),MATCH($A81,LDF!$B$37:$Z$37,0)),0)</f>
        <v>161.69999999999999</v>
      </c>
      <c r="R81" s="116">
        <f ca="1">IFERROR(R80+'Program Qtrly'!T$43*OFFSET(LDF!$A$37,MATCH($B$69,LDF!$A$38:$A$63,0),MATCH($A81,LDF!$B$37:$Z$37,0)),0)</f>
        <v>176.39999999999998</v>
      </c>
      <c r="S81" s="116">
        <f ca="1">IFERROR(S80+'Program Qtrly'!U$43*OFFSET(LDF!$A$37,MATCH($B$69,LDF!$A$38:$A$63,0),MATCH($A81,LDF!$B$37:$Z$37,0)),0)</f>
        <v>191.09999999999994</v>
      </c>
      <c r="T81" s="116">
        <f ca="1">IFERROR(T80+'Program Qtrly'!V$43*OFFSET(LDF!$A$37,MATCH($B$69,LDF!$A$38:$A$63,0),MATCH($A81,LDF!$B$37:$Z$37,0)),0)</f>
        <v>191.09999999999994</v>
      </c>
      <c r="U81" s="116">
        <f ca="1">IFERROR(U80+'Program Qtrly'!W$43*OFFSET(LDF!$A$37,MATCH($B$69,LDF!$A$38:$A$63,0),MATCH($A81,LDF!$B$37:$Z$37,0)),0)</f>
        <v>191.09999999999994</v>
      </c>
      <c r="W81" s="63">
        <f t="shared" si="89"/>
        <v>33</v>
      </c>
      <c r="X81" s="116">
        <f t="shared" ca="1" si="90"/>
        <v>0.75</v>
      </c>
      <c r="Y81" s="116">
        <f t="shared" ca="1" si="87"/>
        <v>1.5</v>
      </c>
      <c r="Z81" s="116">
        <f t="shared" ca="1" si="87"/>
        <v>1.5</v>
      </c>
      <c r="AA81" s="116">
        <f t="shared" ca="1" si="87"/>
        <v>1.5</v>
      </c>
      <c r="AB81" s="116">
        <f t="shared" ca="1" si="87"/>
        <v>1.7999999999999972</v>
      </c>
      <c r="AC81" s="116">
        <f t="shared" ca="1" si="87"/>
        <v>2.0999999999999943</v>
      </c>
      <c r="AD81" s="116">
        <f t="shared" ca="1" si="87"/>
        <v>2.0999999999999943</v>
      </c>
      <c r="AE81" s="116">
        <f t="shared" ca="1" si="87"/>
        <v>2.0999999999999943</v>
      </c>
      <c r="AF81" s="116">
        <f t="shared" ca="1" si="87"/>
        <v>2.4000000000000057</v>
      </c>
      <c r="AG81" s="116">
        <f t="shared" ca="1" si="87"/>
        <v>2.7000000000000171</v>
      </c>
      <c r="AH81" s="116">
        <f t="shared" ca="1" si="87"/>
        <v>2.7000000000000171</v>
      </c>
      <c r="AI81" s="116">
        <f t="shared" ca="1" si="87"/>
        <v>2.7000000000000171</v>
      </c>
      <c r="AJ81" s="116">
        <f t="shared" ca="1" si="87"/>
        <v>3</v>
      </c>
      <c r="AK81" s="116">
        <f t="shared" ca="1" si="87"/>
        <v>3.2999999999999829</v>
      </c>
      <c r="AL81" s="116">
        <f t="shared" ca="1" si="87"/>
        <v>3.2999999999999829</v>
      </c>
      <c r="AM81" s="116">
        <f t="shared" ca="1" si="87"/>
        <v>3.2999999999999829</v>
      </c>
      <c r="AN81" s="116">
        <f t="shared" ca="1" si="87"/>
        <v>3.5999999999999943</v>
      </c>
      <c r="AO81" s="116">
        <f t="shared" ca="1" si="87"/>
        <v>3.9000000000000341</v>
      </c>
      <c r="AP81" s="116">
        <f t="shared" ca="1" si="87"/>
        <v>3.9000000000000341</v>
      </c>
      <c r="AQ81" s="116">
        <f t="shared" ca="1" si="87"/>
        <v>3.9000000000000341</v>
      </c>
      <c r="AS81" s="63">
        <f t="shared" si="91"/>
        <v>33</v>
      </c>
      <c r="AT81" s="116">
        <f ca="1">IFERROR(X81*'Program Qtrly'!D$29/(1-'Program Qtrly'!D$29),0)</f>
        <v>3.0000000000000009</v>
      </c>
      <c r="AU81" s="116">
        <f ca="1">IFERROR(Y81*'Program Qtrly'!E$29/(1-'Program Qtrly'!E$29),0)</f>
        <v>6.0000000000000018</v>
      </c>
      <c r="AV81" s="116">
        <f ca="1">IFERROR(Z81*'Program Qtrly'!F$29/(1-'Program Qtrly'!F$29),0)</f>
        <v>6.0000000000000018</v>
      </c>
      <c r="AW81" s="116">
        <f ca="1">IFERROR(AA81*'Program Qtrly'!G$29/(1-'Program Qtrly'!G$29),0)</f>
        <v>6.0000000000000018</v>
      </c>
      <c r="AX81" s="116">
        <f ca="1">IFERROR(AB81*'Program Qtrly'!H$29/(1-'Program Qtrly'!H$29),0)</f>
        <v>7.1999999999999904</v>
      </c>
      <c r="AY81" s="116">
        <f ca="1">IFERROR(AC81*'Program Qtrly'!I$29/(1-'Program Qtrly'!I$29),0)</f>
        <v>8.399999999999979</v>
      </c>
      <c r="AZ81" s="116">
        <f ca="1">IFERROR(AD81*'Program Qtrly'!J$29/(1-'Program Qtrly'!J$29),0)</f>
        <v>8.399999999999979</v>
      </c>
      <c r="BA81" s="116">
        <f ca="1">IFERROR(AE81*'Program Qtrly'!K$29/(1-'Program Qtrly'!K$29),0)</f>
        <v>8.399999999999979</v>
      </c>
      <c r="BB81" s="116">
        <f ca="1">IFERROR(AF81*'Program Qtrly'!L$29/(1-'Program Qtrly'!L$29),0)</f>
        <v>9.6000000000000245</v>
      </c>
      <c r="BC81" s="116">
        <f ca="1">IFERROR(AG81*'Program Qtrly'!M$29/(1-'Program Qtrly'!M$29),0)</f>
        <v>10.800000000000072</v>
      </c>
      <c r="BD81" s="116">
        <f ca="1">IFERROR(AH81*'Program Qtrly'!N$29/(1-'Program Qtrly'!N$29),0)</f>
        <v>10.800000000000072</v>
      </c>
      <c r="BE81" s="116">
        <f ca="1">IFERROR(AI81*'Program Qtrly'!O$29/(1-'Program Qtrly'!O$29),0)</f>
        <v>10.800000000000072</v>
      </c>
      <c r="BF81" s="116">
        <f ca="1">IFERROR(AJ81*'Program Qtrly'!P$29/(1-'Program Qtrly'!P$29),0)</f>
        <v>12.000000000000004</v>
      </c>
      <c r="BG81" s="116">
        <f ca="1">IFERROR(AK81*'Program Qtrly'!Q$29/(1-'Program Qtrly'!Q$29),0)</f>
        <v>13.199999999999935</v>
      </c>
      <c r="BH81" s="116">
        <f ca="1">IFERROR(AL81*'Program Qtrly'!R$29/(1-'Program Qtrly'!R$29),0)</f>
        <v>13.199999999999935</v>
      </c>
      <c r="BI81" s="116">
        <f ca="1">IFERROR(AM81*'Program Qtrly'!S$29/(1-'Program Qtrly'!S$29),0)</f>
        <v>13.199999999999935</v>
      </c>
      <c r="BJ81" s="116">
        <f ca="1">IFERROR(AN81*'Program Qtrly'!T$29/(1-'Program Qtrly'!T$29),0)</f>
        <v>14.399999999999981</v>
      </c>
      <c r="BK81" s="116">
        <f ca="1">IFERROR(AO81*'Program Qtrly'!U$29/(1-'Program Qtrly'!U$29),0)</f>
        <v>15.600000000000142</v>
      </c>
      <c r="BL81" s="116">
        <f ca="1">IFERROR(AP81*'Program Qtrly'!V$29/(1-'Program Qtrly'!V$29),0)</f>
        <v>15.600000000000142</v>
      </c>
      <c r="BM81" s="116">
        <f ca="1">IFERROR(AQ81*'Program Qtrly'!W$29/(1-'Program Qtrly'!W$29),0)</f>
        <v>15.600000000000142</v>
      </c>
      <c r="BO81" s="53" t="str">
        <f t="shared" si="92"/>
        <v>P002</v>
      </c>
      <c r="BP81" s="53">
        <f t="shared" si="93"/>
        <v>0</v>
      </c>
    </row>
    <row r="82" spans="1:68" x14ac:dyDescent="0.45">
      <c r="A82" s="63">
        <f t="shared" si="88"/>
        <v>36</v>
      </c>
      <c r="B82" s="116">
        <f ca="1">IFERROR(B81+'Program Qtrly'!D$43*OFFSET(LDF!$A$37,MATCH($B$69,LDF!$A$38:$A$63,0),MATCH($A82,LDF!$B$37:$Z$37,0)),0)</f>
        <v>36.86249999999999</v>
      </c>
      <c r="C82" s="116">
        <f ca="1">IFERROR(C81+'Program Qtrly'!E$43*OFFSET(LDF!$A$37,MATCH($B$69,LDF!$A$38:$A$63,0),MATCH($A82,LDF!$B$37:$Z$37,0)),0)</f>
        <v>73.72499999999998</v>
      </c>
      <c r="D82" s="116">
        <f ca="1">IFERROR(D81+'Program Qtrly'!F$43*OFFSET(LDF!$A$37,MATCH($B$69,LDF!$A$38:$A$63,0),MATCH($A82,LDF!$B$37:$Z$37,0)),0)</f>
        <v>73.72499999999998</v>
      </c>
      <c r="E82" s="116">
        <f ca="1">IFERROR(E81+'Program Qtrly'!G$43*OFFSET(LDF!$A$37,MATCH($B$69,LDF!$A$38:$A$63,0),MATCH($A82,LDF!$B$37:$Z$37,0)),0)</f>
        <v>73.72499999999998</v>
      </c>
      <c r="F82" s="116">
        <f ca="1">IFERROR(F81+'Program Qtrly'!H$43*OFFSET(LDF!$A$37,MATCH($B$69,LDF!$A$38:$A$63,0),MATCH($A82,LDF!$B$37:$Z$37,0)),0)</f>
        <v>88.469999999999985</v>
      </c>
      <c r="G82" s="116">
        <f ca="1">IFERROR(G81+'Program Qtrly'!I$43*OFFSET(LDF!$A$37,MATCH($B$69,LDF!$A$38:$A$63,0),MATCH($A82,LDF!$B$37:$Z$37,0)),0)</f>
        <v>103.21499999999999</v>
      </c>
      <c r="H82" s="116">
        <f ca="1">IFERROR(H81+'Program Qtrly'!J$43*OFFSET(LDF!$A$37,MATCH($B$69,LDF!$A$38:$A$63,0),MATCH($A82,LDF!$B$37:$Z$37,0)),0)</f>
        <v>103.21499999999999</v>
      </c>
      <c r="I82" s="116">
        <f ca="1">IFERROR(I81+'Program Qtrly'!K$43*OFFSET(LDF!$A$37,MATCH($B$69,LDF!$A$38:$A$63,0),MATCH($A82,LDF!$B$37:$Z$37,0)),0)</f>
        <v>103.21499999999999</v>
      </c>
      <c r="J82" s="116">
        <f ca="1">IFERROR(J81+'Program Qtrly'!L$43*OFFSET(LDF!$A$37,MATCH($B$69,LDF!$A$38:$A$63,0),MATCH($A82,LDF!$B$37:$Z$37,0)),0)</f>
        <v>117.95999999999995</v>
      </c>
      <c r="K82" s="116">
        <f ca="1">IFERROR(K81+'Program Qtrly'!M$43*OFFSET(LDF!$A$37,MATCH($B$69,LDF!$A$38:$A$63,0),MATCH($A82,LDF!$B$37:$Z$37,0)),0)</f>
        <v>132.70499999999996</v>
      </c>
      <c r="L82" s="116">
        <f ca="1">IFERROR(L81+'Program Qtrly'!N$43*OFFSET(LDF!$A$37,MATCH($B$69,LDF!$A$38:$A$63,0),MATCH($A82,LDF!$B$37:$Z$37,0)),0)</f>
        <v>132.70499999999996</v>
      </c>
      <c r="M82" s="116">
        <f ca="1">IFERROR(M81+'Program Qtrly'!O$43*OFFSET(LDF!$A$37,MATCH($B$69,LDF!$A$38:$A$63,0),MATCH($A82,LDF!$B$37:$Z$37,0)),0)</f>
        <v>132.70499999999996</v>
      </c>
      <c r="N82" s="116">
        <f ca="1">IFERROR(N81+'Program Qtrly'!P$43*OFFSET(LDF!$A$37,MATCH($B$69,LDF!$A$38:$A$63,0),MATCH($A82,LDF!$B$37:$Z$37,0)),0)</f>
        <v>147.44999999999996</v>
      </c>
      <c r="O82" s="116">
        <f ca="1">IFERROR(O81+'Program Qtrly'!Q$43*OFFSET(LDF!$A$37,MATCH($B$69,LDF!$A$38:$A$63,0),MATCH($A82,LDF!$B$37:$Z$37,0)),0)</f>
        <v>162.19499999999999</v>
      </c>
      <c r="P82" s="116">
        <f ca="1">IFERROR(P81+'Program Qtrly'!R$43*OFFSET(LDF!$A$37,MATCH($B$69,LDF!$A$38:$A$63,0),MATCH($A82,LDF!$B$37:$Z$37,0)),0)</f>
        <v>162.19499999999999</v>
      </c>
      <c r="Q82" s="116">
        <f ca="1">IFERROR(Q81+'Program Qtrly'!S$43*OFFSET(LDF!$A$37,MATCH($B$69,LDF!$A$38:$A$63,0),MATCH($A82,LDF!$B$37:$Z$37,0)),0)</f>
        <v>162.19499999999999</v>
      </c>
      <c r="R82" s="116">
        <f ca="1">IFERROR(R81+'Program Qtrly'!T$43*OFFSET(LDF!$A$37,MATCH($B$69,LDF!$A$38:$A$63,0),MATCH($A82,LDF!$B$37:$Z$37,0)),0)</f>
        <v>176.93999999999997</v>
      </c>
      <c r="S82" s="116">
        <f ca="1">IFERROR(S81+'Program Qtrly'!U$43*OFFSET(LDF!$A$37,MATCH($B$69,LDF!$A$38:$A$63,0),MATCH($A82,LDF!$B$37:$Z$37,0)),0)</f>
        <v>191.68499999999995</v>
      </c>
      <c r="T82" s="116">
        <f ca="1">IFERROR(T81+'Program Qtrly'!V$43*OFFSET(LDF!$A$37,MATCH($B$69,LDF!$A$38:$A$63,0),MATCH($A82,LDF!$B$37:$Z$37,0)),0)</f>
        <v>191.68499999999995</v>
      </c>
      <c r="U82" s="116">
        <f ca="1">IFERROR(U81+'Program Qtrly'!W$43*OFFSET(LDF!$A$37,MATCH($B$69,LDF!$A$38:$A$63,0),MATCH($A82,LDF!$B$37:$Z$37,0)),0)</f>
        <v>191.68499999999995</v>
      </c>
      <c r="W82" s="63">
        <f t="shared" si="89"/>
        <v>36</v>
      </c>
      <c r="X82" s="116">
        <f t="shared" ca="1" si="90"/>
        <v>0.63750000000000284</v>
      </c>
      <c r="Y82" s="116">
        <f t="shared" ca="1" si="87"/>
        <v>1.2750000000000057</v>
      </c>
      <c r="Z82" s="116">
        <f t="shared" ca="1" si="87"/>
        <v>1.2750000000000057</v>
      </c>
      <c r="AA82" s="116">
        <f t="shared" ca="1" si="87"/>
        <v>1.2750000000000057</v>
      </c>
      <c r="AB82" s="116">
        <f t="shared" ca="1" si="87"/>
        <v>1.5300000000000011</v>
      </c>
      <c r="AC82" s="116">
        <f t="shared" ca="1" si="87"/>
        <v>1.7849999999999966</v>
      </c>
      <c r="AD82" s="116">
        <f t="shared" ca="1" si="87"/>
        <v>1.7849999999999966</v>
      </c>
      <c r="AE82" s="116">
        <f t="shared" ca="1" si="87"/>
        <v>1.7849999999999966</v>
      </c>
      <c r="AF82" s="116">
        <f t="shared" ca="1" si="87"/>
        <v>2.0400000000000063</v>
      </c>
      <c r="AG82" s="116">
        <f t="shared" ca="1" si="87"/>
        <v>2.2950000000000159</v>
      </c>
      <c r="AH82" s="116">
        <f t="shared" ca="1" si="87"/>
        <v>2.2950000000000159</v>
      </c>
      <c r="AI82" s="116">
        <f t="shared" ca="1" si="87"/>
        <v>2.2950000000000159</v>
      </c>
      <c r="AJ82" s="116">
        <f t="shared" ca="1" si="87"/>
        <v>2.5500000000000114</v>
      </c>
      <c r="AK82" s="116">
        <f t="shared" ca="1" si="87"/>
        <v>2.8049999999999784</v>
      </c>
      <c r="AL82" s="116">
        <f t="shared" ca="1" si="87"/>
        <v>2.8049999999999784</v>
      </c>
      <c r="AM82" s="116">
        <f t="shared" ca="1" si="87"/>
        <v>2.8049999999999784</v>
      </c>
      <c r="AN82" s="116">
        <f t="shared" ca="1" si="87"/>
        <v>3.0600000000000023</v>
      </c>
      <c r="AO82" s="116">
        <f t="shared" ca="1" si="87"/>
        <v>3.3150000000000261</v>
      </c>
      <c r="AP82" s="116">
        <f t="shared" ca="1" si="87"/>
        <v>3.3150000000000261</v>
      </c>
      <c r="AQ82" s="116">
        <f t="shared" ca="1" si="87"/>
        <v>3.3150000000000261</v>
      </c>
      <c r="AS82" s="63">
        <f t="shared" si="91"/>
        <v>36</v>
      </c>
      <c r="AT82" s="116">
        <f ca="1">IFERROR(X82*'Program Qtrly'!D$29/(1-'Program Qtrly'!D$29),0)</f>
        <v>2.5500000000000123</v>
      </c>
      <c r="AU82" s="116">
        <f ca="1">IFERROR(Y82*'Program Qtrly'!E$29/(1-'Program Qtrly'!E$29),0)</f>
        <v>5.1000000000000245</v>
      </c>
      <c r="AV82" s="116">
        <f ca="1">IFERROR(Z82*'Program Qtrly'!F$29/(1-'Program Qtrly'!F$29),0)</f>
        <v>5.1000000000000245</v>
      </c>
      <c r="AW82" s="116">
        <f ca="1">IFERROR(AA82*'Program Qtrly'!G$29/(1-'Program Qtrly'!G$29),0)</f>
        <v>5.1000000000000245</v>
      </c>
      <c r="AX82" s="116">
        <f ca="1">IFERROR(AB82*'Program Qtrly'!H$29/(1-'Program Qtrly'!H$29),0)</f>
        <v>6.1200000000000072</v>
      </c>
      <c r="AY82" s="116">
        <f ca="1">IFERROR(AC82*'Program Qtrly'!I$29/(1-'Program Qtrly'!I$29),0)</f>
        <v>7.1399999999999881</v>
      </c>
      <c r="AZ82" s="116">
        <f ca="1">IFERROR(AD82*'Program Qtrly'!J$29/(1-'Program Qtrly'!J$29),0)</f>
        <v>7.1399999999999881</v>
      </c>
      <c r="BA82" s="116">
        <f ca="1">IFERROR(AE82*'Program Qtrly'!K$29/(1-'Program Qtrly'!K$29),0)</f>
        <v>7.1399999999999881</v>
      </c>
      <c r="BB82" s="116">
        <f ca="1">IFERROR(AF82*'Program Qtrly'!L$29/(1-'Program Qtrly'!L$29),0)</f>
        <v>8.1600000000000268</v>
      </c>
      <c r="BC82" s="116">
        <f ca="1">IFERROR(AG82*'Program Qtrly'!M$29/(1-'Program Qtrly'!M$29),0)</f>
        <v>9.1800000000000654</v>
      </c>
      <c r="BD82" s="116">
        <f ca="1">IFERROR(AH82*'Program Qtrly'!N$29/(1-'Program Qtrly'!N$29),0)</f>
        <v>9.1800000000000654</v>
      </c>
      <c r="BE82" s="116">
        <f ca="1">IFERROR(AI82*'Program Qtrly'!O$29/(1-'Program Qtrly'!O$29),0)</f>
        <v>9.1800000000000654</v>
      </c>
      <c r="BF82" s="116">
        <f ca="1">IFERROR(AJ82*'Program Qtrly'!P$29/(1-'Program Qtrly'!P$29),0)</f>
        <v>10.200000000000049</v>
      </c>
      <c r="BG82" s="116">
        <f ca="1">IFERROR(AK82*'Program Qtrly'!Q$29/(1-'Program Qtrly'!Q$29),0)</f>
        <v>11.219999999999917</v>
      </c>
      <c r="BH82" s="116">
        <f ca="1">IFERROR(AL82*'Program Qtrly'!R$29/(1-'Program Qtrly'!R$29),0)</f>
        <v>11.219999999999917</v>
      </c>
      <c r="BI82" s="116">
        <f ca="1">IFERROR(AM82*'Program Qtrly'!S$29/(1-'Program Qtrly'!S$29),0)</f>
        <v>11.219999999999917</v>
      </c>
      <c r="BJ82" s="116">
        <f ca="1">IFERROR(AN82*'Program Qtrly'!T$29/(1-'Program Qtrly'!T$29),0)</f>
        <v>12.240000000000014</v>
      </c>
      <c r="BK82" s="116">
        <f ca="1">IFERROR(AO82*'Program Qtrly'!U$29/(1-'Program Qtrly'!U$29),0)</f>
        <v>13.260000000000108</v>
      </c>
      <c r="BL82" s="116">
        <f ca="1">IFERROR(AP82*'Program Qtrly'!V$29/(1-'Program Qtrly'!V$29),0)</f>
        <v>13.260000000000108</v>
      </c>
      <c r="BM82" s="116">
        <f ca="1">IFERROR(AQ82*'Program Qtrly'!W$29/(1-'Program Qtrly'!W$29),0)</f>
        <v>13.260000000000108</v>
      </c>
      <c r="BO82" s="53" t="str">
        <f t="shared" si="92"/>
        <v>P002</v>
      </c>
      <c r="BP82" s="53">
        <f t="shared" si="93"/>
        <v>0</v>
      </c>
    </row>
    <row r="83" spans="1:68" x14ac:dyDescent="0.45">
      <c r="A83" s="63">
        <f t="shared" si="88"/>
        <v>39</v>
      </c>
      <c r="B83" s="116">
        <f ca="1">IFERROR(B82+'Program Qtrly'!D$43*OFFSET(LDF!$A$37,MATCH($B$69,LDF!$A$38:$A$63,0),MATCH($A83,LDF!$B$37:$Z$37,0)),0)</f>
        <v>36.937499999999993</v>
      </c>
      <c r="C83" s="116">
        <f ca="1">IFERROR(C82+'Program Qtrly'!E$43*OFFSET(LDF!$A$37,MATCH($B$69,LDF!$A$38:$A$63,0),MATCH($A83,LDF!$B$37:$Z$37,0)),0)</f>
        <v>73.874999999999986</v>
      </c>
      <c r="D83" s="116">
        <f ca="1">IFERROR(D82+'Program Qtrly'!F$43*OFFSET(LDF!$A$37,MATCH($B$69,LDF!$A$38:$A$63,0),MATCH($A83,LDF!$B$37:$Z$37,0)),0)</f>
        <v>73.874999999999986</v>
      </c>
      <c r="E83" s="116">
        <f ca="1">IFERROR(E82+'Program Qtrly'!G$43*OFFSET(LDF!$A$37,MATCH($B$69,LDF!$A$38:$A$63,0),MATCH($A83,LDF!$B$37:$Z$37,0)),0)</f>
        <v>73.874999999999986</v>
      </c>
      <c r="F83" s="116">
        <f ca="1">IFERROR(F82+'Program Qtrly'!H$43*OFFSET(LDF!$A$37,MATCH($B$69,LDF!$A$38:$A$63,0),MATCH($A83,LDF!$B$37:$Z$37,0)),0)</f>
        <v>88.649999999999991</v>
      </c>
      <c r="G83" s="116">
        <f ca="1">IFERROR(G82+'Program Qtrly'!I$43*OFFSET(LDF!$A$37,MATCH($B$69,LDF!$A$38:$A$63,0),MATCH($A83,LDF!$B$37:$Z$37,0)),0)</f>
        <v>103.42499999999998</v>
      </c>
      <c r="H83" s="116">
        <f ca="1">IFERROR(H82+'Program Qtrly'!J$43*OFFSET(LDF!$A$37,MATCH($B$69,LDF!$A$38:$A$63,0),MATCH($A83,LDF!$B$37:$Z$37,0)),0)</f>
        <v>103.42499999999998</v>
      </c>
      <c r="I83" s="116">
        <f ca="1">IFERROR(I82+'Program Qtrly'!K$43*OFFSET(LDF!$A$37,MATCH($B$69,LDF!$A$38:$A$63,0),MATCH($A83,LDF!$B$37:$Z$37,0)),0)</f>
        <v>103.42499999999998</v>
      </c>
      <c r="J83" s="116">
        <f ca="1">IFERROR(J82+'Program Qtrly'!L$43*OFFSET(LDF!$A$37,MATCH($B$69,LDF!$A$38:$A$63,0),MATCH($A83,LDF!$B$37:$Z$37,0)),0)</f>
        <v>118.19999999999995</v>
      </c>
      <c r="K83" s="116">
        <f ca="1">IFERROR(K82+'Program Qtrly'!M$43*OFFSET(LDF!$A$37,MATCH($B$69,LDF!$A$38:$A$63,0),MATCH($A83,LDF!$B$37:$Z$37,0)),0)</f>
        <v>132.97499999999997</v>
      </c>
      <c r="L83" s="116">
        <f ca="1">IFERROR(L82+'Program Qtrly'!N$43*OFFSET(LDF!$A$37,MATCH($B$69,LDF!$A$38:$A$63,0),MATCH($A83,LDF!$B$37:$Z$37,0)),0)</f>
        <v>132.97499999999997</v>
      </c>
      <c r="M83" s="116">
        <f ca="1">IFERROR(M82+'Program Qtrly'!O$43*OFFSET(LDF!$A$37,MATCH($B$69,LDF!$A$38:$A$63,0),MATCH($A83,LDF!$B$37:$Z$37,0)),0)</f>
        <v>132.97499999999997</v>
      </c>
      <c r="N83" s="116">
        <f ca="1">IFERROR(N82+'Program Qtrly'!P$43*OFFSET(LDF!$A$37,MATCH($B$69,LDF!$A$38:$A$63,0),MATCH($A83,LDF!$B$37:$Z$37,0)),0)</f>
        <v>147.74999999999997</v>
      </c>
      <c r="O83" s="116">
        <f ca="1">IFERROR(O82+'Program Qtrly'!Q$43*OFFSET(LDF!$A$37,MATCH($B$69,LDF!$A$38:$A$63,0),MATCH($A83,LDF!$B$37:$Z$37,0)),0)</f>
        <v>162.52500000000001</v>
      </c>
      <c r="P83" s="116">
        <f ca="1">IFERROR(P82+'Program Qtrly'!R$43*OFFSET(LDF!$A$37,MATCH($B$69,LDF!$A$38:$A$63,0),MATCH($A83,LDF!$B$37:$Z$37,0)),0)</f>
        <v>162.52500000000001</v>
      </c>
      <c r="Q83" s="116">
        <f ca="1">IFERROR(Q82+'Program Qtrly'!S$43*OFFSET(LDF!$A$37,MATCH($B$69,LDF!$A$38:$A$63,0),MATCH($A83,LDF!$B$37:$Z$37,0)),0)</f>
        <v>162.52500000000001</v>
      </c>
      <c r="R83" s="116">
        <f ca="1">IFERROR(R82+'Program Qtrly'!T$43*OFFSET(LDF!$A$37,MATCH($B$69,LDF!$A$38:$A$63,0),MATCH($A83,LDF!$B$37:$Z$37,0)),0)</f>
        <v>177.29999999999998</v>
      </c>
      <c r="S83" s="116">
        <f ca="1">IFERROR(S82+'Program Qtrly'!U$43*OFFSET(LDF!$A$37,MATCH($B$69,LDF!$A$38:$A$63,0),MATCH($A83,LDF!$B$37:$Z$37,0)),0)</f>
        <v>192.07499999999993</v>
      </c>
      <c r="T83" s="116">
        <f ca="1">IFERROR(T82+'Program Qtrly'!V$43*OFFSET(LDF!$A$37,MATCH($B$69,LDF!$A$38:$A$63,0),MATCH($A83,LDF!$B$37:$Z$37,0)),0)</f>
        <v>192.07499999999993</v>
      </c>
      <c r="U83" s="116">
        <f ca="1">IFERROR(U82+'Program Qtrly'!W$43*OFFSET(LDF!$A$37,MATCH($B$69,LDF!$A$38:$A$63,0),MATCH($A83,LDF!$B$37:$Z$37,0)),0)</f>
        <v>192.07499999999993</v>
      </c>
      <c r="W83" s="63">
        <f t="shared" si="89"/>
        <v>39</v>
      </c>
      <c r="X83" s="116">
        <f t="shared" ca="1" si="90"/>
        <v>0.5625</v>
      </c>
      <c r="Y83" s="116">
        <f t="shared" ca="1" si="87"/>
        <v>1.125</v>
      </c>
      <c r="Z83" s="116">
        <f t="shared" ca="1" si="87"/>
        <v>1.125</v>
      </c>
      <c r="AA83" s="116">
        <f t="shared" ca="1" si="87"/>
        <v>1.125</v>
      </c>
      <c r="AB83" s="116">
        <f t="shared" ca="1" si="87"/>
        <v>1.3499999999999943</v>
      </c>
      <c r="AC83" s="116">
        <f t="shared" ca="1" si="87"/>
        <v>1.5750000000000028</v>
      </c>
      <c r="AD83" s="116">
        <f t="shared" ca="1" si="87"/>
        <v>1.5750000000000028</v>
      </c>
      <c r="AE83" s="116">
        <f t="shared" ca="1" si="87"/>
        <v>1.5750000000000028</v>
      </c>
      <c r="AF83" s="116">
        <f t="shared" ca="1" si="87"/>
        <v>1.8000000000000114</v>
      </c>
      <c r="AG83" s="116">
        <f t="shared" ca="1" si="87"/>
        <v>2.0250000000000057</v>
      </c>
      <c r="AH83" s="116">
        <f t="shared" ca="1" si="87"/>
        <v>2.0250000000000057</v>
      </c>
      <c r="AI83" s="116">
        <f t="shared" ca="1" si="87"/>
        <v>2.0250000000000057</v>
      </c>
      <c r="AJ83" s="116">
        <f t="shared" ca="1" si="87"/>
        <v>2.25</v>
      </c>
      <c r="AK83" s="116">
        <f t="shared" ca="1" si="87"/>
        <v>2.4749999999999659</v>
      </c>
      <c r="AL83" s="116">
        <f t="shared" ca="1" si="87"/>
        <v>2.4749999999999659</v>
      </c>
      <c r="AM83" s="116">
        <f t="shared" ca="1" si="87"/>
        <v>2.4749999999999659</v>
      </c>
      <c r="AN83" s="116">
        <f t="shared" ca="1" si="87"/>
        <v>2.6999999999999886</v>
      </c>
      <c r="AO83" s="116">
        <f t="shared" ca="1" si="87"/>
        <v>2.9250000000000398</v>
      </c>
      <c r="AP83" s="116">
        <f t="shared" ca="1" si="87"/>
        <v>2.9250000000000398</v>
      </c>
      <c r="AQ83" s="116">
        <f t="shared" ca="1" si="87"/>
        <v>2.9250000000000398</v>
      </c>
      <c r="AS83" s="63">
        <f t="shared" si="91"/>
        <v>39</v>
      </c>
      <c r="AT83" s="116">
        <f ca="1">IFERROR(X83*'Program Qtrly'!D$29/(1-'Program Qtrly'!D$29),0)</f>
        <v>2.2500000000000004</v>
      </c>
      <c r="AU83" s="116">
        <f ca="1">IFERROR(Y83*'Program Qtrly'!E$29/(1-'Program Qtrly'!E$29),0)</f>
        <v>4.5000000000000009</v>
      </c>
      <c r="AV83" s="116">
        <f ca="1">IFERROR(Z83*'Program Qtrly'!F$29/(1-'Program Qtrly'!F$29),0)</f>
        <v>4.5000000000000009</v>
      </c>
      <c r="AW83" s="116">
        <f ca="1">IFERROR(AA83*'Program Qtrly'!G$29/(1-'Program Qtrly'!G$29),0)</f>
        <v>4.5000000000000009</v>
      </c>
      <c r="AX83" s="116">
        <f ca="1">IFERROR(AB83*'Program Qtrly'!H$29/(1-'Program Qtrly'!H$29),0)</f>
        <v>5.3999999999999782</v>
      </c>
      <c r="AY83" s="116">
        <f ca="1">IFERROR(AC83*'Program Qtrly'!I$29/(1-'Program Qtrly'!I$29),0)</f>
        <v>6.300000000000014</v>
      </c>
      <c r="AZ83" s="116">
        <f ca="1">IFERROR(AD83*'Program Qtrly'!J$29/(1-'Program Qtrly'!J$29),0)</f>
        <v>6.300000000000014</v>
      </c>
      <c r="BA83" s="116">
        <f ca="1">IFERROR(AE83*'Program Qtrly'!K$29/(1-'Program Qtrly'!K$29),0)</f>
        <v>6.300000000000014</v>
      </c>
      <c r="BB83" s="116">
        <f ca="1">IFERROR(AF83*'Program Qtrly'!L$29/(1-'Program Qtrly'!L$29),0)</f>
        <v>7.2000000000000481</v>
      </c>
      <c r="BC83" s="116">
        <f ca="1">IFERROR(AG83*'Program Qtrly'!M$29/(1-'Program Qtrly'!M$29),0)</f>
        <v>8.1000000000000245</v>
      </c>
      <c r="BD83" s="116">
        <f ca="1">IFERROR(AH83*'Program Qtrly'!N$29/(1-'Program Qtrly'!N$29),0)</f>
        <v>8.1000000000000245</v>
      </c>
      <c r="BE83" s="116">
        <f ca="1">IFERROR(AI83*'Program Qtrly'!O$29/(1-'Program Qtrly'!O$29),0)</f>
        <v>8.1000000000000245</v>
      </c>
      <c r="BF83" s="116">
        <f ca="1">IFERROR(AJ83*'Program Qtrly'!P$29/(1-'Program Qtrly'!P$29),0)</f>
        <v>9.0000000000000018</v>
      </c>
      <c r="BG83" s="116">
        <f ca="1">IFERROR(AK83*'Program Qtrly'!Q$29/(1-'Program Qtrly'!Q$29),0)</f>
        <v>9.8999999999998671</v>
      </c>
      <c r="BH83" s="116">
        <f ca="1">IFERROR(AL83*'Program Qtrly'!R$29/(1-'Program Qtrly'!R$29),0)</f>
        <v>9.8999999999998671</v>
      </c>
      <c r="BI83" s="116">
        <f ca="1">IFERROR(AM83*'Program Qtrly'!S$29/(1-'Program Qtrly'!S$29),0)</f>
        <v>9.8999999999998671</v>
      </c>
      <c r="BJ83" s="116">
        <f ca="1">IFERROR(AN83*'Program Qtrly'!T$29/(1-'Program Qtrly'!T$29),0)</f>
        <v>10.799999999999956</v>
      </c>
      <c r="BK83" s="116">
        <f ca="1">IFERROR(AO83*'Program Qtrly'!U$29/(1-'Program Qtrly'!U$29),0)</f>
        <v>11.700000000000161</v>
      </c>
      <c r="BL83" s="116">
        <f ca="1">IFERROR(AP83*'Program Qtrly'!V$29/(1-'Program Qtrly'!V$29),0)</f>
        <v>11.700000000000161</v>
      </c>
      <c r="BM83" s="116">
        <f ca="1">IFERROR(AQ83*'Program Qtrly'!W$29/(1-'Program Qtrly'!W$29),0)</f>
        <v>11.700000000000161</v>
      </c>
      <c r="BO83" s="53" t="str">
        <f t="shared" si="92"/>
        <v>P002</v>
      </c>
      <c r="BP83" s="53">
        <f t="shared" si="93"/>
        <v>0</v>
      </c>
    </row>
    <row r="84" spans="1:68" x14ac:dyDescent="0.45">
      <c r="A84" s="63">
        <f t="shared" si="88"/>
        <v>42</v>
      </c>
      <c r="B84" s="116">
        <f ca="1">IFERROR(B83+'Program Qtrly'!D$43*OFFSET(LDF!$A$37,MATCH($B$69,LDF!$A$38:$A$63,0),MATCH($A84,LDF!$B$37:$Z$37,0)),0)</f>
        <v>37.04999999999999</v>
      </c>
      <c r="C84" s="116">
        <f ca="1">IFERROR(C83+'Program Qtrly'!E$43*OFFSET(LDF!$A$37,MATCH($B$69,LDF!$A$38:$A$63,0),MATCH($A84,LDF!$B$37:$Z$37,0)),0)</f>
        <v>74.09999999999998</v>
      </c>
      <c r="D84" s="116">
        <f ca="1">IFERROR(D83+'Program Qtrly'!F$43*OFFSET(LDF!$A$37,MATCH($B$69,LDF!$A$38:$A$63,0),MATCH($A84,LDF!$B$37:$Z$37,0)),0)</f>
        <v>74.09999999999998</v>
      </c>
      <c r="E84" s="116">
        <f ca="1">IFERROR(E83+'Program Qtrly'!G$43*OFFSET(LDF!$A$37,MATCH($B$69,LDF!$A$38:$A$63,0),MATCH($A84,LDF!$B$37:$Z$37,0)),0)</f>
        <v>74.09999999999998</v>
      </c>
      <c r="F84" s="116">
        <f ca="1">IFERROR(F83+'Program Qtrly'!H$43*OFFSET(LDF!$A$37,MATCH($B$69,LDF!$A$38:$A$63,0),MATCH($A84,LDF!$B$37:$Z$37,0)),0)</f>
        <v>88.919999999999987</v>
      </c>
      <c r="G84" s="116">
        <f ca="1">IFERROR(G83+'Program Qtrly'!I$43*OFFSET(LDF!$A$37,MATCH($B$69,LDF!$A$38:$A$63,0),MATCH($A84,LDF!$B$37:$Z$37,0)),0)</f>
        <v>103.73999999999998</v>
      </c>
      <c r="H84" s="116">
        <f ca="1">IFERROR(H83+'Program Qtrly'!J$43*OFFSET(LDF!$A$37,MATCH($B$69,LDF!$A$38:$A$63,0),MATCH($A84,LDF!$B$37:$Z$37,0)),0)</f>
        <v>103.73999999999998</v>
      </c>
      <c r="I84" s="116">
        <f ca="1">IFERROR(I83+'Program Qtrly'!K$43*OFFSET(LDF!$A$37,MATCH($B$69,LDF!$A$38:$A$63,0),MATCH($A84,LDF!$B$37:$Z$37,0)),0)</f>
        <v>103.73999999999998</v>
      </c>
      <c r="J84" s="116">
        <f ca="1">IFERROR(J83+'Program Qtrly'!L$43*OFFSET(LDF!$A$37,MATCH($B$69,LDF!$A$38:$A$63,0),MATCH($A84,LDF!$B$37:$Z$37,0)),0)</f>
        <v>118.55999999999995</v>
      </c>
      <c r="K84" s="116">
        <f ca="1">IFERROR(K83+'Program Qtrly'!M$43*OFFSET(LDF!$A$37,MATCH($B$69,LDF!$A$38:$A$63,0),MATCH($A84,LDF!$B$37:$Z$37,0)),0)</f>
        <v>133.37999999999997</v>
      </c>
      <c r="L84" s="116">
        <f ca="1">IFERROR(L83+'Program Qtrly'!N$43*OFFSET(LDF!$A$37,MATCH($B$69,LDF!$A$38:$A$63,0),MATCH($A84,LDF!$B$37:$Z$37,0)),0)</f>
        <v>133.37999999999997</v>
      </c>
      <c r="M84" s="116">
        <f ca="1">IFERROR(M83+'Program Qtrly'!O$43*OFFSET(LDF!$A$37,MATCH($B$69,LDF!$A$38:$A$63,0),MATCH($A84,LDF!$B$37:$Z$37,0)),0)</f>
        <v>133.37999999999997</v>
      </c>
      <c r="N84" s="116">
        <f ca="1">IFERROR(N83+'Program Qtrly'!P$43*OFFSET(LDF!$A$37,MATCH($B$69,LDF!$A$38:$A$63,0),MATCH($A84,LDF!$B$37:$Z$37,0)),0)</f>
        <v>148.19999999999996</v>
      </c>
      <c r="O84" s="116">
        <f ca="1">IFERROR(O83+'Program Qtrly'!Q$43*OFFSET(LDF!$A$37,MATCH($B$69,LDF!$A$38:$A$63,0),MATCH($A84,LDF!$B$37:$Z$37,0)),0)</f>
        <v>163.02000000000001</v>
      </c>
      <c r="P84" s="116">
        <f ca="1">IFERROR(P83+'Program Qtrly'!R$43*OFFSET(LDF!$A$37,MATCH($B$69,LDF!$A$38:$A$63,0),MATCH($A84,LDF!$B$37:$Z$37,0)),0)</f>
        <v>163.02000000000001</v>
      </c>
      <c r="Q84" s="116">
        <f ca="1">IFERROR(Q83+'Program Qtrly'!S$43*OFFSET(LDF!$A$37,MATCH($B$69,LDF!$A$38:$A$63,0),MATCH($A84,LDF!$B$37:$Z$37,0)),0)</f>
        <v>163.02000000000001</v>
      </c>
      <c r="R84" s="116">
        <f ca="1">IFERROR(R83+'Program Qtrly'!T$43*OFFSET(LDF!$A$37,MATCH($B$69,LDF!$A$38:$A$63,0),MATCH($A84,LDF!$B$37:$Z$37,0)),0)</f>
        <v>177.83999999999997</v>
      </c>
      <c r="S84" s="116">
        <f ca="1">IFERROR(S83+'Program Qtrly'!U$43*OFFSET(LDF!$A$37,MATCH($B$69,LDF!$A$38:$A$63,0),MATCH($A84,LDF!$B$37:$Z$37,0)),0)</f>
        <v>192.65999999999994</v>
      </c>
      <c r="T84" s="116">
        <f ca="1">IFERROR(T83+'Program Qtrly'!V$43*OFFSET(LDF!$A$37,MATCH($B$69,LDF!$A$38:$A$63,0),MATCH($A84,LDF!$B$37:$Z$37,0)),0)</f>
        <v>192.65999999999994</v>
      </c>
      <c r="U84" s="116">
        <f ca="1">IFERROR(U83+'Program Qtrly'!W$43*OFFSET(LDF!$A$37,MATCH($B$69,LDF!$A$38:$A$63,0),MATCH($A84,LDF!$B$37:$Z$37,0)),0)</f>
        <v>192.65999999999994</v>
      </c>
      <c r="W84" s="63">
        <f t="shared" si="89"/>
        <v>42</v>
      </c>
      <c r="X84" s="116">
        <f t="shared" ca="1" si="90"/>
        <v>0.45000000000000284</v>
      </c>
      <c r="Y84" s="116">
        <f t="shared" ca="1" si="87"/>
        <v>0.90000000000000568</v>
      </c>
      <c r="Z84" s="116">
        <f t="shared" ca="1" si="87"/>
        <v>0.90000000000000568</v>
      </c>
      <c r="AA84" s="116">
        <f t="shared" ca="1" si="87"/>
        <v>0.90000000000000568</v>
      </c>
      <c r="AB84" s="116">
        <f t="shared" ca="1" si="87"/>
        <v>1.0799999999999983</v>
      </c>
      <c r="AC84" s="116">
        <f t="shared" ca="1" si="87"/>
        <v>1.2600000000000051</v>
      </c>
      <c r="AD84" s="116">
        <f t="shared" ca="1" si="87"/>
        <v>1.2600000000000051</v>
      </c>
      <c r="AE84" s="116">
        <f t="shared" ca="1" si="87"/>
        <v>1.2600000000000051</v>
      </c>
      <c r="AF84" s="116">
        <f t="shared" ca="1" si="87"/>
        <v>1.4400000000000119</v>
      </c>
      <c r="AG84" s="116">
        <f t="shared" ref="AG84:AG94" ca="1" si="94">K$95-K84</f>
        <v>1.6200000000000045</v>
      </c>
      <c r="AH84" s="116">
        <f t="shared" ref="AH84:AH94" ca="1" si="95">L$95-L84</f>
        <v>1.6200000000000045</v>
      </c>
      <c r="AI84" s="116">
        <f t="shared" ref="AI84:AI94" ca="1" si="96">M$95-M84</f>
        <v>1.6200000000000045</v>
      </c>
      <c r="AJ84" s="116">
        <f t="shared" ref="AJ84:AJ94" ca="1" si="97">N$95-N84</f>
        <v>1.8000000000000114</v>
      </c>
      <c r="AK84" s="116">
        <f t="shared" ref="AK84:AK94" ca="1" si="98">O$95-O84</f>
        <v>1.9799999999999613</v>
      </c>
      <c r="AL84" s="116">
        <f t="shared" ref="AL84:AL94" ca="1" si="99">P$95-P84</f>
        <v>1.9799999999999613</v>
      </c>
      <c r="AM84" s="116">
        <f t="shared" ref="AM84:AM94" ca="1" si="100">Q$95-Q84</f>
        <v>1.9799999999999613</v>
      </c>
      <c r="AN84" s="116">
        <f t="shared" ref="AN84:AN94" ca="1" si="101">R$95-R84</f>
        <v>2.1599999999999966</v>
      </c>
      <c r="AO84" s="116">
        <f t="shared" ref="AO84:AO94" ca="1" si="102">S$95-S84</f>
        <v>2.3400000000000318</v>
      </c>
      <c r="AP84" s="116">
        <f t="shared" ref="AP84:AP94" ca="1" si="103">T$95-T84</f>
        <v>2.3400000000000318</v>
      </c>
      <c r="AQ84" s="116">
        <f t="shared" ref="AQ84:AQ94" ca="1" si="104">U$95-U84</f>
        <v>2.3400000000000318</v>
      </c>
      <c r="AS84" s="63">
        <f t="shared" si="91"/>
        <v>42</v>
      </c>
      <c r="AT84" s="116">
        <f ca="1">IFERROR(X84*'Program Qtrly'!D$29/(1-'Program Qtrly'!D$29),0)</f>
        <v>1.800000000000012</v>
      </c>
      <c r="AU84" s="116">
        <f ca="1">IFERROR(Y84*'Program Qtrly'!E$29/(1-'Program Qtrly'!E$29),0)</f>
        <v>3.6000000000000241</v>
      </c>
      <c r="AV84" s="116">
        <f ca="1">IFERROR(Z84*'Program Qtrly'!F$29/(1-'Program Qtrly'!F$29),0)</f>
        <v>3.6000000000000241</v>
      </c>
      <c r="AW84" s="116">
        <f ca="1">IFERROR(AA84*'Program Qtrly'!G$29/(1-'Program Qtrly'!G$29),0)</f>
        <v>3.6000000000000241</v>
      </c>
      <c r="AX84" s="116">
        <f ca="1">IFERROR(AB84*'Program Qtrly'!H$29/(1-'Program Qtrly'!H$29),0)</f>
        <v>4.3199999999999941</v>
      </c>
      <c r="AY84" s="116">
        <f ca="1">IFERROR(AC84*'Program Qtrly'!I$29/(1-'Program Qtrly'!I$29),0)</f>
        <v>5.0400000000000222</v>
      </c>
      <c r="AZ84" s="116">
        <f ca="1">IFERROR(AD84*'Program Qtrly'!J$29/(1-'Program Qtrly'!J$29),0)</f>
        <v>5.0400000000000222</v>
      </c>
      <c r="BA84" s="116">
        <f ca="1">IFERROR(AE84*'Program Qtrly'!K$29/(1-'Program Qtrly'!K$29),0)</f>
        <v>5.0400000000000222</v>
      </c>
      <c r="BB84" s="116">
        <f ca="1">IFERROR(AF84*'Program Qtrly'!L$29/(1-'Program Qtrly'!L$29),0)</f>
        <v>5.7600000000000495</v>
      </c>
      <c r="BC84" s="116">
        <f ca="1">IFERROR(AG84*'Program Qtrly'!M$29/(1-'Program Qtrly'!M$29),0)</f>
        <v>6.4800000000000209</v>
      </c>
      <c r="BD84" s="116">
        <f ca="1">IFERROR(AH84*'Program Qtrly'!N$29/(1-'Program Qtrly'!N$29),0)</f>
        <v>6.4800000000000209</v>
      </c>
      <c r="BE84" s="116">
        <f ca="1">IFERROR(AI84*'Program Qtrly'!O$29/(1-'Program Qtrly'!O$29),0)</f>
        <v>6.4800000000000209</v>
      </c>
      <c r="BF84" s="116">
        <f ca="1">IFERROR(AJ84*'Program Qtrly'!P$29/(1-'Program Qtrly'!P$29),0)</f>
        <v>7.2000000000000481</v>
      </c>
      <c r="BG84" s="116">
        <f ca="1">IFERROR(AK84*'Program Qtrly'!Q$29/(1-'Program Qtrly'!Q$29),0)</f>
        <v>7.9199999999998481</v>
      </c>
      <c r="BH84" s="116">
        <f ca="1">IFERROR(AL84*'Program Qtrly'!R$29/(1-'Program Qtrly'!R$29),0)</f>
        <v>7.9199999999998481</v>
      </c>
      <c r="BI84" s="116">
        <f ca="1">IFERROR(AM84*'Program Qtrly'!S$29/(1-'Program Qtrly'!S$29),0)</f>
        <v>7.9199999999998481</v>
      </c>
      <c r="BJ84" s="116">
        <f ca="1">IFERROR(AN84*'Program Qtrly'!T$29/(1-'Program Qtrly'!T$29),0)</f>
        <v>8.6399999999999881</v>
      </c>
      <c r="BK84" s="116">
        <f ca="1">IFERROR(AO84*'Program Qtrly'!U$29/(1-'Program Qtrly'!U$29),0)</f>
        <v>9.3600000000001309</v>
      </c>
      <c r="BL84" s="116">
        <f ca="1">IFERROR(AP84*'Program Qtrly'!V$29/(1-'Program Qtrly'!V$29),0)</f>
        <v>9.3600000000001309</v>
      </c>
      <c r="BM84" s="116">
        <f ca="1">IFERROR(AQ84*'Program Qtrly'!W$29/(1-'Program Qtrly'!W$29),0)</f>
        <v>9.3600000000001309</v>
      </c>
      <c r="BO84" s="53" t="str">
        <f t="shared" si="92"/>
        <v>P002</v>
      </c>
      <c r="BP84" s="53">
        <f t="shared" si="93"/>
        <v>0</v>
      </c>
    </row>
    <row r="85" spans="1:68" x14ac:dyDescent="0.45">
      <c r="A85" s="63">
        <f t="shared" si="88"/>
        <v>45</v>
      </c>
      <c r="B85" s="116">
        <f ca="1">IFERROR(B84+'Program Qtrly'!D$43*OFFSET(LDF!$A$37,MATCH($B$69,LDF!$A$38:$A$63,0),MATCH($A85,LDF!$B$37:$Z$37,0)),0)</f>
        <v>37.124999999999993</v>
      </c>
      <c r="C85" s="116">
        <f ca="1">IFERROR(C84+'Program Qtrly'!E$43*OFFSET(LDF!$A$37,MATCH($B$69,LDF!$A$38:$A$63,0),MATCH($A85,LDF!$B$37:$Z$37,0)),0)</f>
        <v>74.249999999999986</v>
      </c>
      <c r="D85" s="116">
        <f ca="1">IFERROR(D84+'Program Qtrly'!F$43*OFFSET(LDF!$A$37,MATCH($B$69,LDF!$A$38:$A$63,0),MATCH($A85,LDF!$B$37:$Z$37,0)),0)</f>
        <v>74.249999999999986</v>
      </c>
      <c r="E85" s="116">
        <f ca="1">IFERROR(E84+'Program Qtrly'!G$43*OFFSET(LDF!$A$37,MATCH($B$69,LDF!$A$38:$A$63,0),MATCH($A85,LDF!$B$37:$Z$37,0)),0)</f>
        <v>74.249999999999986</v>
      </c>
      <c r="F85" s="116">
        <f ca="1">IFERROR(F84+'Program Qtrly'!H$43*OFFSET(LDF!$A$37,MATCH($B$69,LDF!$A$38:$A$63,0),MATCH($A85,LDF!$B$37:$Z$37,0)),0)</f>
        <v>89.1</v>
      </c>
      <c r="G85" s="116">
        <f ca="1">IFERROR(G84+'Program Qtrly'!I$43*OFFSET(LDF!$A$37,MATCH($B$69,LDF!$A$38:$A$63,0),MATCH($A85,LDF!$B$37:$Z$37,0)),0)</f>
        <v>103.94999999999997</v>
      </c>
      <c r="H85" s="116">
        <f ca="1">IFERROR(H84+'Program Qtrly'!J$43*OFFSET(LDF!$A$37,MATCH($B$69,LDF!$A$38:$A$63,0),MATCH($A85,LDF!$B$37:$Z$37,0)),0)</f>
        <v>103.94999999999997</v>
      </c>
      <c r="I85" s="116">
        <f ca="1">IFERROR(I84+'Program Qtrly'!K$43*OFFSET(LDF!$A$37,MATCH($B$69,LDF!$A$38:$A$63,0),MATCH($A85,LDF!$B$37:$Z$37,0)),0)</f>
        <v>103.94999999999997</v>
      </c>
      <c r="J85" s="116">
        <f ca="1">IFERROR(J84+'Program Qtrly'!L$43*OFFSET(LDF!$A$37,MATCH($B$69,LDF!$A$38:$A$63,0),MATCH($A85,LDF!$B$37:$Z$37,0)),0)</f>
        <v>118.79999999999994</v>
      </c>
      <c r="K85" s="116">
        <f ca="1">IFERROR(K84+'Program Qtrly'!M$43*OFFSET(LDF!$A$37,MATCH($B$69,LDF!$A$38:$A$63,0),MATCH($A85,LDF!$B$37:$Z$37,0)),0)</f>
        <v>133.64999999999998</v>
      </c>
      <c r="L85" s="116">
        <f ca="1">IFERROR(L84+'Program Qtrly'!N$43*OFFSET(LDF!$A$37,MATCH($B$69,LDF!$A$38:$A$63,0),MATCH($A85,LDF!$B$37:$Z$37,0)),0)</f>
        <v>133.64999999999998</v>
      </c>
      <c r="M85" s="116">
        <f ca="1">IFERROR(M84+'Program Qtrly'!O$43*OFFSET(LDF!$A$37,MATCH($B$69,LDF!$A$38:$A$63,0),MATCH($A85,LDF!$B$37:$Z$37,0)),0)</f>
        <v>133.64999999999998</v>
      </c>
      <c r="N85" s="116">
        <f ca="1">IFERROR(N84+'Program Qtrly'!P$43*OFFSET(LDF!$A$37,MATCH($B$69,LDF!$A$38:$A$63,0),MATCH($A85,LDF!$B$37:$Z$37,0)),0)</f>
        <v>148.49999999999997</v>
      </c>
      <c r="O85" s="116">
        <f ca="1">IFERROR(O84+'Program Qtrly'!Q$43*OFFSET(LDF!$A$37,MATCH($B$69,LDF!$A$38:$A$63,0),MATCH($A85,LDF!$B$37:$Z$37,0)),0)</f>
        <v>163.35000000000002</v>
      </c>
      <c r="P85" s="116">
        <f ca="1">IFERROR(P84+'Program Qtrly'!R$43*OFFSET(LDF!$A$37,MATCH($B$69,LDF!$A$38:$A$63,0),MATCH($A85,LDF!$B$37:$Z$37,0)),0)</f>
        <v>163.35000000000002</v>
      </c>
      <c r="Q85" s="116">
        <f ca="1">IFERROR(Q84+'Program Qtrly'!S$43*OFFSET(LDF!$A$37,MATCH($B$69,LDF!$A$38:$A$63,0),MATCH($A85,LDF!$B$37:$Z$37,0)),0)</f>
        <v>163.35000000000002</v>
      </c>
      <c r="R85" s="116">
        <f ca="1">IFERROR(R84+'Program Qtrly'!T$43*OFFSET(LDF!$A$37,MATCH($B$69,LDF!$A$38:$A$63,0),MATCH($A85,LDF!$B$37:$Z$37,0)),0)</f>
        <v>178.2</v>
      </c>
      <c r="S85" s="116">
        <f ca="1">IFERROR(S84+'Program Qtrly'!U$43*OFFSET(LDF!$A$37,MATCH($B$69,LDF!$A$38:$A$63,0),MATCH($A85,LDF!$B$37:$Z$37,0)),0)</f>
        <v>193.04999999999993</v>
      </c>
      <c r="T85" s="116">
        <f ca="1">IFERROR(T84+'Program Qtrly'!V$43*OFFSET(LDF!$A$37,MATCH($B$69,LDF!$A$38:$A$63,0),MATCH($A85,LDF!$B$37:$Z$37,0)),0)</f>
        <v>193.04999999999993</v>
      </c>
      <c r="U85" s="116">
        <f ca="1">IFERROR(U84+'Program Qtrly'!W$43*OFFSET(LDF!$A$37,MATCH($B$69,LDF!$A$38:$A$63,0),MATCH($A85,LDF!$B$37:$Z$37,0)),0)</f>
        <v>193.04999999999993</v>
      </c>
      <c r="W85" s="63">
        <f t="shared" si="89"/>
        <v>45</v>
      </c>
      <c r="X85" s="116">
        <f t="shared" ca="1" si="90"/>
        <v>0.375</v>
      </c>
      <c r="Y85" s="116">
        <f t="shared" ref="Y85:Y94" ca="1" si="105">C$95-C85</f>
        <v>0.75</v>
      </c>
      <c r="Z85" s="116">
        <f t="shared" ref="Z85:Z94" ca="1" si="106">D$95-D85</f>
        <v>0.75</v>
      </c>
      <c r="AA85" s="116">
        <f t="shared" ref="AA85:AA94" ca="1" si="107">E$95-E85</f>
        <v>0.75</v>
      </c>
      <c r="AB85" s="116">
        <f t="shared" ref="AB85:AB94" ca="1" si="108">F$95-F85</f>
        <v>0.89999999999999147</v>
      </c>
      <c r="AC85" s="116">
        <f t="shared" ref="AC85:AC94" ca="1" si="109">G$95-G85</f>
        <v>1.0500000000000114</v>
      </c>
      <c r="AD85" s="116">
        <f t="shared" ref="AD85:AD94" ca="1" si="110">H$95-H85</f>
        <v>1.0500000000000114</v>
      </c>
      <c r="AE85" s="116">
        <f t="shared" ref="AE85:AE94" ca="1" si="111">I$95-I85</f>
        <v>1.0500000000000114</v>
      </c>
      <c r="AF85" s="116">
        <f t="shared" ref="AF85:AF94" ca="1" si="112">J$95-J85</f>
        <v>1.2000000000000171</v>
      </c>
      <c r="AG85" s="116">
        <f t="shared" ca="1" si="94"/>
        <v>1.3499999999999943</v>
      </c>
      <c r="AH85" s="116">
        <f t="shared" ca="1" si="95"/>
        <v>1.3499999999999943</v>
      </c>
      <c r="AI85" s="116">
        <f t="shared" ca="1" si="96"/>
        <v>1.3499999999999943</v>
      </c>
      <c r="AJ85" s="116">
        <f t="shared" ca="1" si="97"/>
        <v>1.5</v>
      </c>
      <c r="AK85" s="116">
        <f t="shared" ca="1" si="98"/>
        <v>1.6499999999999488</v>
      </c>
      <c r="AL85" s="116">
        <f t="shared" ca="1" si="99"/>
        <v>1.6499999999999488</v>
      </c>
      <c r="AM85" s="116">
        <f t="shared" ca="1" si="100"/>
        <v>1.6499999999999488</v>
      </c>
      <c r="AN85" s="116">
        <f t="shared" ca="1" si="101"/>
        <v>1.7999999999999829</v>
      </c>
      <c r="AO85" s="116">
        <f t="shared" ca="1" si="102"/>
        <v>1.9500000000000455</v>
      </c>
      <c r="AP85" s="116">
        <f t="shared" ca="1" si="103"/>
        <v>1.9500000000000455</v>
      </c>
      <c r="AQ85" s="116">
        <f t="shared" ca="1" si="104"/>
        <v>1.9500000000000455</v>
      </c>
      <c r="AS85" s="63">
        <f t="shared" si="91"/>
        <v>45</v>
      </c>
      <c r="AT85" s="116">
        <f ca="1">IFERROR(X85*'Program Qtrly'!D$29/(1-'Program Qtrly'!D$29),0)</f>
        <v>1.5000000000000004</v>
      </c>
      <c r="AU85" s="116">
        <f ca="1">IFERROR(Y85*'Program Qtrly'!E$29/(1-'Program Qtrly'!E$29),0)</f>
        <v>3.0000000000000009</v>
      </c>
      <c r="AV85" s="116">
        <f ca="1">IFERROR(Z85*'Program Qtrly'!F$29/(1-'Program Qtrly'!F$29),0)</f>
        <v>3.0000000000000009</v>
      </c>
      <c r="AW85" s="116">
        <f ca="1">IFERROR(AA85*'Program Qtrly'!G$29/(1-'Program Qtrly'!G$29),0)</f>
        <v>3.0000000000000009</v>
      </c>
      <c r="AX85" s="116">
        <f ca="1">IFERROR(AB85*'Program Qtrly'!H$29/(1-'Program Qtrly'!H$29),0)</f>
        <v>3.5999999999999668</v>
      </c>
      <c r="AY85" s="116">
        <f ca="1">IFERROR(AC85*'Program Qtrly'!I$29/(1-'Program Qtrly'!I$29),0)</f>
        <v>4.2000000000000473</v>
      </c>
      <c r="AZ85" s="116">
        <f ca="1">IFERROR(AD85*'Program Qtrly'!J$29/(1-'Program Qtrly'!J$29),0)</f>
        <v>4.2000000000000473</v>
      </c>
      <c r="BA85" s="116">
        <f ca="1">IFERROR(AE85*'Program Qtrly'!K$29/(1-'Program Qtrly'!K$29),0)</f>
        <v>4.2000000000000473</v>
      </c>
      <c r="BB85" s="116">
        <f ca="1">IFERROR(AF85*'Program Qtrly'!L$29/(1-'Program Qtrly'!L$29),0)</f>
        <v>4.80000000000007</v>
      </c>
      <c r="BC85" s="116">
        <f ca="1">IFERROR(AG85*'Program Qtrly'!M$29/(1-'Program Qtrly'!M$29),0)</f>
        <v>5.3999999999999782</v>
      </c>
      <c r="BD85" s="116">
        <f ca="1">IFERROR(AH85*'Program Qtrly'!N$29/(1-'Program Qtrly'!N$29),0)</f>
        <v>5.3999999999999782</v>
      </c>
      <c r="BE85" s="116">
        <f ca="1">IFERROR(AI85*'Program Qtrly'!O$29/(1-'Program Qtrly'!O$29),0)</f>
        <v>5.3999999999999782</v>
      </c>
      <c r="BF85" s="116">
        <f ca="1">IFERROR(AJ85*'Program Qtrly'!P$29/(1-'Program Qtrly'!P$29),0)</f>
        <v>6.0000000000000018</v>
      </c>
      <c r="BG85" s="116">
        <f ca="1">IFERROR(AK85*'Program Qtrly'!Q$29/(1-'Program Qtrly'!Q$29),0)</f>
        <v>6.5999999999997971</v>
      </c>
      <c r="BH85" s="116">
        <f ca="1">IFERROR(AL85*'Program Qtrly'!R$29/(1-'Program Qtrly'!R$29),0)</f>
        <v>6.5999999999997971</v>
      </c>
      <c r="BI85" s="116">
        <f ca="1">IFERROR(AM85*'Program Qtrly'!S$29/(1-'Program Qtrly'!S$29),0)</f>
        <v>6.5999999999997971</v>
      </c>
      <c r="BJ85" s="116">
        <f ca="1">IFERROR(AN85*'Program Qtrly'!T$29/(1-'Program Qtrly'!T$29),0)</f>
        <v>7.1999999999999336</v>
      </c>
      <c r="BK85" s="116">
        <f ca="1">IFERROR(AO85*'Program Qtrly'!U$29/(1-'Program Qtrly'!U$29),0)</f>
        <v>7.8000000000001837</v>
      </c>
      <c r="BL85" s="116">
        <f ca="1">IFERROR(AP85*'Program Qtrly'!V$29/(1-'Program Qtrly'!V$29),0)</f>
        <v>7.8000000000001837</v>
      </c>
      <c r="BM85" s="116">
        <f ca="1">IFERROR(AQ85*'Program Qtrly'!W$29/(1-'Program Qtrly'!W$29),0)</f>
        <v>7.8000000000001837</v>
      </c>
      <c r="BO85" s="53" t="str">
        <f t="shared" si="92"/>
        <v>P002</v>
      </c>
      <c r="BP85" s="53">
        <f t="shared" si="93"/>
        <v>0</v>
      </c>
    </row>
    <row r="86" spans="1:68" x14ac:dyDescent="0.45">
      <c r="A86" s="63">
        <f t="shared" si="88"/>
        <v>48</v>
      </c>
      <c r="B86" s="116">
        <f ca="1">IFERROR(B85+'Program Qtrly'!D$43*OFFSET(LDF!$A$37,MATCH($B$69,LDF!$A$38:$A$63,0),MATCH($A86,LDF!$B$37:$Z$37,0)),0)</f>
        <v>37.162499999999994</v>
      </c>
      <c r="C86" s="116">
        <f ca="1">IFERROR(C85+'Program Qtrly'!E$43*OFFSET(LDF!$A$37,MATCH($B$69,LDF!$A$38:$A$63,0),MATCH($A86,LDF!$B$37:$Z$37,0)),0)</f>
        <v>74.324999999999989</v>
      </c>
      <c r="D86" s="116">
        <f ca="1">IFERROR(D85+'Program Qtrly'!F$43*OFFSET(LDF!$A$37,MATCH($B$69,LDF!$A$38:$A$63,0),MATCH($A86,LDF!$B$37:$Z$37,0)),0)</f>
        <v>74.324999999999989</v>
      </c>
      <c r="E86" s="116">
        <f ca="1">IFERROR(E85+'Program Qtrly'!G$43*OFFSET(LDF!$A$37,MATCH($B$69,LDF!$A$38:$A$63,0),MATCH($A86,LDF!$B$37:$Z$37,0)),0)</f>
        <v>74.324999999999989</v>
      </c>
      <c r="F86" s="116">
        <f ca="1">IFERROR(F85+'Program Qtrly'!H$43*OFFSET(LDF!$A$37,MATCH($B$69,LDF!$A$38:$A$63,0),MATCH($A86,LDF!$B$37:$Z$37,0)),0)</f>
        <v>89.19</v>
      </c>
      <c r="G86" s="116">
        <f ca="1">IFERROR(G85+'Program Qtrly'!I$43*OFFSET(LDF!$A$37,MATCH($B$69,LDF!$A$38:$A$63,0),MATCH($A86,LDF!$B$37:$Z$37,0)),0)</f>
        <v>104.05499999999998</v>
      </c>
      <c r="H86" s="116">
        <f ca="1">IFERROR(H85+'Program Qtrly'!J$43*OFFSET(LDF!$A$37,MATCH($B$69,LDF!$A$38:$A$63,0),MATCH($A86,LDF!$B$37:$Z$37,0)),0)</f>
        <v>104.05499999999998</v>
      </c>
      <c r="I86" s="116">
        <f ca="1">IFERROR(I85+'Program Qtrly'!K$43*OFFSET(LDF!$A$37,MATCH($B$69,LDF!$A$38:$A$63,0),MATCH($A86,LDF!$B$37:$Z$37,0)),0)</f>
        <v>104.05499999999998</v>
      </c>
      <c r="J86" s="116">
        <f ca="1">IFERROR(J85+'Program Qtrly'!L$43*OFFSET(LDF!$A$37,MATCH($B$69,LDF!$A$38:$A$63,0),MATCH($A86,LDF!$B$37:$Z$37,0)),0)</f>
        <v>118.91999999999994</v>
      </c>
      <c r="K86" s="116">
        <f ca="1">IFERROR(K85+'Program Qtrly'!M$43*OFFSET(LDF!$A$37,MATCH($B$69,LDF!$A$38:$A$63,0),MATCH($A86,LDF!$B$37:$Z$37,0)),0)</f>
        <v>133.78499999999997</v>
      </c>
      <c r="L86" s="116">
        <f ca="1">IFERROR(L85+'Program Qtrly'!N$43*OFFSET(LDF!$A$37,MATCH($B$69,LDF!$A$38:$A$63,0),MATCH($A86,LDF!$B$37:$Z$37,0)),0)</f>
        <v>133.78499999999997</v>
      </c>
      <c r="M86" s="116">
        <f ca="1">IFERROR(M85+'Program Qtrly'!O$43*OFFSET(LDF!$A$37,MATCH($B$69,LDF!$A$38:$A$63,0),MATCH($A86,LDF!$B$37:$Z$37,0)),0)</f>
        <v>133.78499999999997</v>
      </c>
      <c r="N86" s="116">
        <f ca="1">IFERROR(N85+'Program Qtrly'!P$43*OFFSET(LDF!$A$37,MATCH($B$69,LDF!$A$38:$A$63,0),MATCH($A86,LDF!$B$37:$Z$37,0)),0)</f>
        <v>148.64999999999998</v>
      </c>
      <c r="O86" s="116">
        <f ca="1">IFERROR(O85+'Program Qtrly'!Q$43*OFFSET(LDF!$A$37,MATCH($B$69,LDF!$A$38:$A$63,0),MATCH($A86,LDF!$B$37:$Z$37,0)),0)</f>
        <v>163.51500000000001</v>
      </c>
      <c r="P86" s="116">
        <f ca="1">IFERROR(P85+'Program Qtrly'!R$43*OFFSET(LDF!$A$37,MATCH($B$69,LDF!$A$38:$A$63,0),MATCH($A86,LDF!$B$37:$Z$37,0)),0)</f>
        <v>163.51500000000001</v>
      </c>
      <c r="Q86" s="116">
        <f ca="1">IFERROR(Q85+'Program Qtrly'!S$43*OFFSET(LDF!$A$37,MATCH($B$69,LDF!$A$38:$A$63,0),MATCH($A86,LDF!$B$37:$Z$37,0)),0)</f>
        <v>163.51500000000001</v>
      </c>
      <c r="R86" s="116">
        <f ca="1">IFERROR(R85+'Program Qtrly'!T$43*OFFSET(LDF!$A$37,MATCH($B$69,LDF!$A$38:$A$63,0),MATCH($A86,LDF!$B$37:$Z$37,0)),0)</f>
        <v>178.38</v>
      </c>
      <c r="S86" s="116">
        <f ca="1">IFERROR(S85+'Program Qtrly'!U$43*OFFSET(LDF!$A$37,MATCH($B$69,LDF!$A$38:$A$63,0),MATCH($A86,LDF!$B$37:$Z$37,0)),0)</f>
        <v>193.24499999999992</v>
      </c>
      <c r="T86" s="116">
        <f ca="1">IFERROR(T85+'Program Qtrly'!V$43*OFFSET(LDF!$A$37,MATCH($B$69,LDF!$A$38:$A$63,0),MATCH($A86,LDF!$B$37:$Z$37,0)),0)</f>
        <v>193.24499999999992</v>
      </c>
      <c r="U86" s="116">
        <f ca="1">IFERROR(U85+'Program Qtrly'!W$43*OFFSET(LDF!$A$37,MATCH($B$69,LDF!$A$38:$A$63,0),MATCH($A86,LDF!$B$37:$Z$37,0)),0)</f>
        <v>193.24499999999992</v>
      </c>
      <c r="W86" s="63">
        <f t="shared" si="89"/>
        <v>48</v>
      </c>
      <c r="X86" s="116">
        <f t="shared" ca="1" si="90"/>
        <v>0.33749999999999858</v>
      </c>
      <c r="Y86" s="116">
        <f t="shared" ca="1" si="105"/>
        <v>0.67499999999999716</v>
      </c>
      <c r="Z86" s="116">
        <f t="shared" ca="1" si="106"/>
        <v>0.67499999999999716</v>
      </c>
      <c r="AA86" s="116">
        <f t="shared" ca="1" si="107"/>
        <v>0.67499999999999716</v>
      </c>
      <c r="AB86" s="116">
        <f t="shared" ca="1" si="108"/>
        <v>0.80999999999998806</v>
      </c>
      <c r="AC86" s="116">
        <f t="shared" ca="1" si="109"/>
        <v>0.94500000000000739</v>
      </c>
      <c r="AD86" s="116">
        <f t="shared" ca="1" si="110"/>
        <v>0.94500000000000739</v>
      </c>
      <c r="AE86" s="116">
        <f t="shared" ca="1" si="111"/>
        <v>0.94500000000000739</v>
      </c>
      <c r="AF86" s="116">
        <f t="shared" ca="1" si="112"/>
        <v>1.0800000000000125</v>
      </c>
      <c r="AG86" s="116">
        <f t="shared" ca="1" si="94"/>
        <v>1.2150000000000034</v>
      </c>
      <c r="AH86" s="116">
        <f t="shared" ca="1" si="95"/>
        <v>1.2150000000000034</v>
      </c>
      <c r="AI86" s="116">
        <f t="shared" ca="1" si="96"/>
        <v>1.2150000000000034</v>
      </c>
      <c r="AJ86" s="116">
        <f t="shared" ca="1" si="97"/>
        <v>1.3499999999999943</v>
      </c>
      <c r="AK86" s="116">
        <f t="shared" ca="1" si="98"/>
        <v>1.4849999999999568</v>
      </c>
      <c r="AL86" s="116">
        <f t="shared" ca="1" si="99"/>
        <v>1.4849999999999568</v>
      </c>
      <c r="AM86" s="116">
        <f t="shared" ca="1" si="100"/>
        <v>1.4849999999999568</v>
      </c>
      <c r="AN86" s="116">
        <f t="shared" ca="1" si="101"/>
        <v>1.6199999999999761</v>
      </c>
      <c r="AO86" s="116">
        <f t="shared" ca="1" si="102"/>
        <v>1.7550000000000523</v>
      </c>
      <c r="AP86" s="116">
        <f t="shared" ca="1" si="103"/>
        <v>1.7550000000000523</v>
      </c>
      <c r="AQ86" s="116">
        <f t="shared" ca="1" si="104"/>
        <v>1.7550000000000523</v>
      </c>
      <c r="AS86" s="63">
        <f t="shared" si="91"/>
        <v>48</v>
      </c>
      <c r="AT86" s="116">
        <f ca="1">IFERROR(X86*'Program Qtrly'!D$29/(1-'Program Qtrly'!D$29),0)</f>
        <v>1.3499999999999945</v>
      </c>
      <c r="AU86" s="116">
        <f ca="1">IFERROR(Y86*'Program Qtrly'!E$29/(1-'Program Qtrly'!E$29),0)</f>
        <v>2.6999999999999891</v>
      </c>
      <c r="AV86" s="116">
        <f ca="1">IFERROR(Z86*'Program Qtrly'!F$29/(1-'Program Qtrly'!F$29),0)</f>
        <v>2.6999999999999891</v>
      </c>
      <c r="AW86" s="116">
        <f ca="1">IFERROR(AA86*'Program Qtrly'!G$29/(1-'Program Qtrly'!G$29),0)</f>
        <v>2.6999999999999891</v>
      </c>
      <c r="AX86" s="116">
        <f ca="1">IFERROR(AB86*'Program Qtrly'!H$29/(1-'Program Qtrly'!H$29),0)</f>
        <v>3.2399999999999531</v>
      </c>
      <c r="AY86" s="116">
        <f ca="1">IFERROR(AC86*'Program Qtrly'!I$29/(1-'Program Qtrly'!I$29),0)</f>
        <v>3.7800000000000309</v>
      </c>
      <c r="AZ86" s="116">
        <f ca="1">IFERROR(AD86*'Program Qtrly'!J$29/(1-'Program Qtrly'!J$29),0)</f>
        <v>3.7800000000000309</v>
      </c>
      <c r="BA86" s="116">
        <f ca="1">IFERROR(AE86*'Program Qtrly'!K$29/(1-'Program Qtrly'!K$29),0)</f>
        <v>3.7800000000000309</v>
      </c>
      <c r="BB86" s="116">
        <f ca="1">IFERROR(AF86*'Program Qtrly'!L$29/(1-'Program Qtrly'!L$29),0)</f>
        <v>4.3200000000000518</v>
      </c>
      <c r="BC86" s="116">
        <f ca="1">IFERROR(AG86*'Program Qtrly'!M$29/(1-'Program Qtrly'!M$29),0)</f>
        <v>4.8600000000000145</v>
      </c>
      <c r="BD86" s="116">
        <f ca="1">IFERROR(AH86*'Program Qtrly'!N$29/(1-'Program Qtrly'!N$29),0)</f>
        <v>4.8600000000000145</v>
      </c>
      <c r="BE86" s="116">
        <f ca="1">IFERROR(AI86*'Program Qtrly'!O$29/(1-'Program Qtrly'!O$29),0)</f>
        <v>4.8600000000000145</v>
      </c>
      <c r="BF86" s="116">
        <f ca="1">IFERROR(AJ86*'Program Qtrly'!P$29/(1-'Program Qtrly'!P$29),0)</f>
        <v>5.3999999999999782</v>
      </c>
      <c r="BG86" s="116">
        <f ca="1">IFERROR(AK86*'Program Qtrly'!Q$29/(1-'Program Qtrly'!Q$29),0)</f>
        <v>5.939999999999829</v>
      </c>
      <c r="BH86" s="116">
        <f ca="1">IFERROR(AL86*'Program Qtrly'!R$29/(1-'Program Qtrly'!R$29),0)</f>
        <v>5.939999999999829</v>
      </c>
      <c r="BI86" s="116">
        <f ca="1">IFERROR(AM86*'Program Qtrly'!S$29/(1-'Program Qtrly'!S$29),0)</f>
        <v>5.939999999999829</v>
      </c>
      <c r="BJ86" s="116">
        <f ca="1">IFERROR(AN86*'Program Qtrly'!T$29/(1-'Program Qtrly'!T$29),0)</f>
        <v>6.4799999999999063</v>
      </c>
      <c r="BK86" s="116">
        <f ca="1">IFERROR(AO86*'Program Qtrly'!U$29/(1-'Program Qtrly'!U$29),0)</f>
        <v>7.020000000000211</v>
      </c>
      <c r="BL86" s="116">
        <f ca="1">IFERROR(AP86*'Program Qtrly'!V$29/(1-'Program Qtrly'!V$29),0)</f>
        <v>7.020000000000211</v>
      </c>
      <c r="BM86" s="116">
        <f ca="1">IFERROR(AQ86*'Program Qtrly'!W$29/(1-'Program Qtrly'!W$29),0)</f>
        <v>7.020000000000211</v>
      </c>
      <c r="BO86" s="53" t="str">
        <f t="shared" si="92"/>
        <v>P002</v>
      </c>
      <c r="BP86" s="53">
        <f t="shared" si="93"/>
        <v>0</v>
      </c>
    </row>
    <row r="87" spans="1:68" x14ac:dyDescent="0.45">
      <c r="A87" s="63">
        <f t="shared" si="88"/>
        <v>51</v>
      </c>
      <c r="B87" s="116">
        <f ca="1">IFERROR(B86+'Program Qtrly'!D$43*OFFSET(LDF!$A$37,MATCH($B$69,LDF!$A$38:$A$63,0),MATCH($A87,LDF!$B$37:$Z$37,0)),0)</f>
        <v>37.199999999999996</v>
      </c>
      <c r="C87" s="116">
        <f ca="1">IFERROR(C86+'Program Qtrly'!E$43*OFFSET(LDF!$A$37,MATCH($B$69,LDF!$A$38:$A$63,0),MATCH($A87,LDF!$B$37:$Z$37,0)),0)</f>
        <v>74.399999999999991</v>
      </c>
      <c r="D87" s="116">
        <f ca="1">IFERROR(D86+'Program Qtrly'!F$43*OFFSET(LDF!$A$37,MATCH($B$69,LDF!$A$38:$A$63,0),MATCH($A87,LDF!$B$37:$Z$37,0)),0)</f>
        <v>74.399999999999991</v>
      </c>
      <c r="E87" s="116">
        <f ca="1">IFERROR(E86+'Program Qtrly'!G$43*OFFSET(LDF!$A$37,MATCH($B$69,LDF!$A$38:$A$63,0),MATCH($A87,LDF!$B$37:$Z$37,0)),0)</f>
        <v>74.399999999999991</v>
      </c>
      <c r="F87" s="116">
        <f ca="1">IFERROR(F86+'Program Qtrly'!H$43*OFFSET(LDF!$A$37,MATCH($B$69,LDF!$A$38:$A$63,0),MATCH($A87,LDF!$B$37:$Z$37,0)),0)</f>
        <v>89.28</v>
      </c>
      <c r="G87" s="116">
        <f ca="1">IFERROR(G86+'Program Qtrly'!I$43*OFFSET(LDF!$A$37,MATCH($B$69,LDF!$A$38:$A$63,0),MATCH($A87,LDF!$B$37:$Z$37,0)),0)</f>
        <v>104.15999999999998</v>
      </c>
      <c r="H87" s="116">
        <f ca="1">IFERROR(H86+'Program Qtrly'!J$43*OFFSET(LDF!$A$37,MATCH($B$69,LDF!$A$38:$A$63,0),MATCH($A87,LDF!$B$37:$Z$37,0)),0)</f>
        <v>104.15999999999998</v>
      </c>
      <c r="I87" s="116">
        <f ca="1">IFERROR(I86+'Program Qtrly'!K$43*OFFSET(LDF!$A$37,MATCH($B$69,LDF!$A$38:$A$63,0),MATCH($A87,LDF!$B$37:$Z$37,0)),0)</f>
        <v>104.15999999999998</v>
      </c>
      <c r="J87" s="116">
        <f ca="1">IFERROR(J86+'Program Qtrly'!L$43*OFFSET(LDF!$A$37,MATCH($B$69,LDF!$A$38:$A$63,0),MATCH($A87,LDF!$B$37:$Z$37,0)),0)</f>
        <v>119.03999999999995</v>
      </c>
      <c r="K87" s="116">
        <f ca="1">IFERROR(K86+'Program Qtrly'!M$43*OFFSET(LDF!$A$37,MATCH($B$69,LDF!$A$38:$A$63,0),MATCH($A87,LDF!$B$37:$Z$37,0)),0)</f>
        <v>133.91999999999996</v>
      </c>
      <c r="L87" s="116">
        <f ca="1">IFERROR(L86+'Program Qtrly'!N$43*OFFSET(LDF!$A$37,MATCH($B$69,LDF!$A$38:$A$63,0),MATCH($A87,LDF!$B$37:$Z$37,0)),0)</f>
        <v>133.91999999999996</v>
      </c>
      <c r="M87" s="116">
        <f ca="1">IFERROR(M86+'Program Qtrly'!O$43*OFFSET(LDF!$A$37,MATCH($B$69,LDF!$A$38:$A$63,0),MATCH($A87,LDF!$B$37:$Z$37,0)),0)</f>
        <v>133.91999999999996</v>
      </c>
      <c r="N87" s="116">
        <f ca="1">IFERROR(N86+'Program Qtrly'!P$43*OFFSET(LDF!$A$37,MATCH($B$69,LDF!$A$38:$A$63,0),MATCH($A87,LDF!$B$37:$Z$37,0)),0)</f>
        <v>148.79999999999998</v>
      </c>
      <c r="O87" s="116">
        <f ca="1">IFERROR(O86+'Program Qtrly'!Q$43*OFFSET(LDF!$A$37,MATCH($B$69,LDF!$A$38:$A$63,0),MATCH($A87,LDF!$B$37:$Z$37,0)),0)</f>
        <v>163.68</v>
      </c>
      <c r="P87" s="116">
        <f ca="1">IFERROR(P86+'Program Qtrly'!R$43*OFFSET(LDF!$A$37,MATCH($B$69,LDF!$A$38:$A$63,0),MATCH($A87,LDF!$B$37:$Z$37,0)),0)</f>
        <v>163.68</v>
      </c>
      <c r="Q87" s="116">
        <f ca="1">IFERROR(Q86+'Program Qtrly'!S$43*OFFSET(LDF!$A$37,MATCH($B$69,LDF!$A$38:$A$63,0),MATCH($A87,LDF!$B$37:$Z$37,0)),0)</f>
        <v>163.68</v>
      </c>
      <c r="R87" s="116">
        <f ca="1">IFERROR(R86+'Program Qtrly'!T$43*OFFSET(LDF!$A$37,MATCH($B$69,LDF!$A$38:$A$63,0),MATCH($A87,LDF!$B$37:$Z$37,0)),0)</f>
        <v>178.56</v>
      </c>
      <c r="S87" s="116">
        <f ca="1">IFERROR(S86+'Program Qtrly'!U$43*OFFSET(LDF!$A$37,MATCH($B$69,LDF!$A$38:$A$63,0),MATCH($A87,LDF!$B$37:$Z$37,0)),0)</f>
        <v>193.43999999999991</v>
      </c>
      <c r="T87" s="116">
        <f ca="1">IFERROR(T86+'Program Qtrly'!V$43*OFFSET(LDF!$A$37,MATCH($B$69,LDF!$A$38:$A$63,0),MATCH($A87,LDF!$B$37:$Z$37,0)),0)</f>
        <v>193.43999999999991</v>
      </c>
      <c r="U87" s="116">
        <f ca="1">IFERROR(U86+'Program Qtrly'!W$43*OFFSET(LDF!$A$37,MATCH($B$69,LDF!$A$38:$A$63,0),MATCH($A87,LDF!$B$37:$Z$37,0)),0)</f>
        <v>193.43999999999991</v>
      </c>
      <c r="W87" s="63">
        <f t="shared" si="89"/>
        <v>51</v>
      </c>
      <c r="X87" s="116">
        <f t="shared" ca="1" si="90"/>
        <v>0.29999999999999716</v>
      </c>
      <c r="Y87" s="116">
        <f t="shared" ca="1" si="105"/>
        <v>0.59999999999999432</v>
      </c>
      <c r="Z87" s="116">
        <f t="shared" ca="1" si="106"/>
        <v>0.59999999999999432</v>
      </c>
      <c r="AA87" s="116">
        <f t="shared" ca="1" si="107"/>
        <v>0.59999999999999432</v>
      </c>
      <c r="AB87" s="116">
        <f t="shared" ca="1" si="108"/>
        <v>0.71999999999998465</v>
      </c>
      <c r="AC87" s="116">
        <f t="shared" ca="1" si="109"/>
        <v>0.84000000000000341</v>
      </c>
      <c r="AD87" s="116">
        <f t="shared" ca="1" si="110"/>
        <v>0.84000000000000341</v>
      </c>
      <c r="AE87" s="116">
        <f t="shared" ca="1" si="111"/>
        <v>0.84000000000000341</v>
      </c>
      <c r="AF87" s="116">
        <f t="shared" ca="1" si="112"/>
        <v>0.96000000000000796</v>
      </c>
      <c r="AG87" s="116">
        <f t="shared" ca="1" si="94"/>
        <v>1.0800000000000125</v>
      </c>
      <c r="AH87" s="116">
        <f t="shared" ca="1" si="95"/>
        <v>1.0800000000000125</v>
      </c>
      <c r="AI87" s="116">
        <f t="shared" ca="1" si="96"/>
        <v>1.0800000000000125</v>
      </c>
      <c r="AJ87" s="116">
        <f t="shared" ca="1" si="97"/>
        <v>1.1999999999999886</v>
      </c>
      <c r="AK87" s="116">
        <f t="shared" ca="1" si="98"/>
        <v>1.3199999999999648</v>
      </c>
      <c r="AL87" s="116">
        <f t="shared" ca="1" si="99"/>
        <v>1.3199999999999648</v>
      </c>
      <c r="AM87" s="116">
        <f t="shared" ca="1" si="100"/>
        <v>1.3199999999999648</v>
      </c>
      <c r="AN87" s="116">
        <f t="shared" ca="1" si="101"/>
        <v>1.4399999999999693</v>
      </c>
      <c r="AO87" s="116">
        <f t="shared" ca="1" si="102"/>
        <v>1.5600000000000591</v>
      </c>
      <c r="AP87" s="116">
        <f t="shared" ca="1" si="103"/>
        <v>1.5600000000000591</v>
      </c>
      <c r="AQ87" s="116">
        <f t="shared" ca="1" si="104"/>
        <v>1.5600000000000591</v>
      </c>
      <c r="AS87" s="63">
        <f t="shared" si="91"/>
        <v>51</v>
      </c>
      <c r="AT87" s="116">
        <f ca="1">IFERROR(X87*'Program Qtrly'!D$29/(1-'Program Qtrly'!D$29),0)</f>
        <v>1.1999999999999891</v>
      </c>
      <c r="AU87" s="116">
        <f ca="1">IFERROR(Y87*'Program Qtrly'!E$29/(1-'Program Qtrly'!E$29),0)</f>
        <v>2.3999999999999782</v>
      </c>
      <c r="AV87" s="116">
        <f ca="1">IFERROR(Z87*'Program Qtrly'!F$29/(1-'Program Qtrly'!F$29),0)</f>
        <v>2.3999999999999782</v>
      </c>
      <c r="AW87" s="116">
        <f ca="1">IFERROR(AA87*'Program Qtrly'!G$29/(1-'Program Qtrly'!G$29),0)</f>
        <v>2.3999999999999782</v>
      </c>
      <c r="AX87" s="116">
        <f ca="1">IFERROR(AB87*'Program Qtrly'!H$29/(1-'Program Qtrly'!H$29),0)</f>
        <v>2.8799999999999395</v>
      </c>
      <c r="AY87" s="116">
        <f ca="1">IFERROR(AC87*'Program Qtrly'!I$29/(1-'Program Qtrly'!I$29),0)</f>
        <v>3.360000000000015</v>
      </c>
      <c r="AZ87" s="116">
        <f ca="1">IFERROR(AD87*'Program Qtrly'!J$29/(1-'Program Qtrly'!J$29),0)</f>
        <v>3.360000000000015</v>
      </c>
      <c r="BA87" s="116">
        <f ca="1">IFERROR(AE87*'Program Qtrly'!K$29/(1-'Program Qtrly'!K$29),0)</f>
        <v>3.360000000000015</v>
      </c>
      <c r="BB87" s="116">
        <f ca="1">IFERROR(AF87*'Program Qtrly'!L$29/(1-'Program Qtrly'!L$29),0)</f>
        <v>3.8400000000000332</v>
      </c>
      <c r="BC87" s="116">
        <f ca="1">IFERROR(AG87*'Program Qtrly'!M$29/(1-'Program Qtrly'!M$29),0)</f>
        <v>4.3200000000000518</v>
      </c>
      <c r="BD87" s="116">
        <f ca="1">IFERROR(AH87*'Program Qtrly'!N$29/(1-'Program Qtrly'!N$29),0)</f>
        <v>4.3200000000000518</v>
      </c>
      <c r="BE87" s="116">
        <f ca="1">IFERROR(AI87*'Program Qtrly'!O$29/(1-'Program Qtrly'!O$29),0)</f>
        <v>4.3200000000000518</v>
      </c>
      <c r="BF87" s="116">
        <f ca="1">IFERROR(AJ87*'Program Qtrly'!P$29/(1-'Program Qtrly'!P$29),0)</f>
        <v>4.7999999999999563</v>
      </c>
      <c r="BG87" s="116">
        <f ca="1">IFERROR(AK87*'Program Qtrly'!Q$29/(1-'Program Qtrly'!Q$29),0)</f>
        <v>5.2799999999998608</v>
      </c>
      <c r="BH87" s="116">
        <f ca="1">IFERROR(AL87*'Program Qtrly'!R$29/(1-'Program Qtrly'!R$29),0)</f>
        <v>5.2799999999998608</v>
      </c>
      <c r="BI87" s="116">
        <f ca="1">IFERROR(AM87*'Program Qtrly'!S$29/(1-'Program Qtrly'!S$29),0)</f>
        <v>5.2799999999998608</v>
      </c>
      <c r="BJ87" s="116">
        <f ca="1">IFERROR(AN87*'Program Qtrly'!T$29/(1-'Program Qtrly'!T$29),0)</f>
        <v>5.759999999999879</v>
      </c>
      <c r="BK87" s="116">
        <f ca="1">IFERROR(AO87*'Program Qtrly'!U$29/(1-'Program Qtrly'!U$29),0)</f>
        <v>6.2400000000002382</v>
      </c>
      <c r="BL87" s="116">
        <f ca="1">IFERROR(AP87*'Program Qtrly'!V$29/(1-'Program Qtrly'!V$29),0)</f>
        <v>6.2400000000002382</v>
      </c>
      <c r="BM87" s="116">
        <f ca="1">IFERROR(AQ87*'Program Qtrly'!W$29/(1-'Program Qtrly'!W$29),0)</f>
        <v>6.2400000000002382</v>
      </c>
      <c r="BO87" s="53" t="str">
        <f t="shared" si="92"/>
        <v>P002</v>
      </c>
      <c r="BP87" s="53">
        <f t="shared" si="93"/>
        <v>0</v>
      </c>
    </row>
    <row r="88" spans="1:68" x14ac:dyDescent="0.45">
      <c r="A88" s="63">
        <f t="shared" si="88"/>
        <v>54</v>
      </c>
      <c r="B88" s="116">
        <f ca="1">IFERROR(B87+'Program Qtrly'!D$43*OFFSET(LDF!$A$37,MATCH($B$69,LDF!$A$38:$A$63,0),MATCH($A88,LDF!$B$37:$Z$37,0)),0)</f>
        <v>37.274999999999999</v>
      </c>
      <c r="C88" s="116">
        <f ca="1">IFERROR(C87+'Program Qtrly'!E$43*OFFSET(LDF!$A$37,MATCH($B$69,LDF!$A$38:$A$63,0),MATCH($A88,LDF!$B$37:$Z$37,0)),0)</f>
        <v>74.55</v>
      </c>
      <c r="D88" s="116">
        <f ca="1">IFERROR(D87+'Program Qtrly'!F$43*OFFSET(LDF!$A$37,MATCH($B$69,LDF!$A$38:$A$63,0),MATCH($A88,LDF!$B$37:$Z$37,0)),0)</f>
        <v>74.55</v>
      </c>
      <c r="E88" s="116">
        <f ca="1">IFERROR(E87+'Program Qtrly'!G$43*OFFSET(LDF!$A$37,MATCH($B$69,LDF!$A$38:$A$63,0),MATCH($A88,LDF!$B$37:$Z$37,0)),0)</f>
        <v>74.55</v>
      </c>
      <c r="F88" s="116">
        <f ca="1">IFERROR(F87+'Program Qtrly'!H$43*OFFSET(LDF!$A$37,MATCH($B$69,LDF!$A$38:$A$63,0),MATCH($A88,LDF!$B$37:$Z$37,0)),0)</f>
        <v>89.460000000000008</v>
      </c>
      <c r="G88" s="116">
        <f ca="1">IFERROR(G87+'Program Qtrly'!I$43*OFFSET(LDF!$A$37,MATCH($B$69,LDF!$A$38:$A$63,0),MATCH($A88,LDF!$B$37:$Z$37,0)),0)</f>
        <v>104.36999999999998</v>
      </c>
      <c r="H88" s="116">
        <f ca="1">IFERROR(H87+'Program Qtrly'!J$43*OFFSET(LDF!$A$37,MATCH($B$69,LDF!$A$38:$A$63,0),MATCH($A88,LDF!$B$37:$Z$37,0)),0)</f>
        <v>104.36999999999998</v>
      </c>
      <c r="I88" s="116">
        <f ca="1">IFERROR(I87+'Program Qtrly'!K$43*OFFSET(LDF!$A$37,MATCH($B$69,LDF!$A$38:$A$63,0),MATCH($A88,LDF!$B$37:$Z$37,0)),0)</f>
        <v>104.36999999999998</v>
      </c>
      <c r="J88" s="116">
        <f ca="1">IFERROR(J87+'Program Qtrly'!L$43*OFFSET(LDF!$A$37,MATCH($B$69,LDF!$A$38:$A$63,0),MATCH($A88,LDF!$B$37:$Z$37,0)),0)</f>
        <v>119.27999999999994</v>
      </c>
      <c r="K88" s="116">
        <f ca="1">IFERROR(K87+'Program Qtrly'!M$43*OFFSET(LDF!$A$37,MATCH($B$69,LDF!$A$38:$A$63,0),MATCH($A88,LDF!$B$37:$Z$37,0)),0)</f>
        <v>134.18999999999997</v>
      </c>
      <c r="L88" s="116">
        <f ca="1">IFERROR(L87+'Program Qtrly'!N$43*OFFSET(LDF!$A$37,MATCH($B$69,LDF!$A$38:$A$63,0),MATCH($A88,LDF!$B$37:$Z$37,0)),0)</f>
        <v>134.18999999999997</v>
      </c>
      <c r="M88" s="116">
        <f ca="1">IFERROR(M87+'Program Qtrly'!O$43*OFFSET(LDF!$A$37,MATCH($B$69,LDF!$A$38:$A$63,0),MATCH($A88,LDF!$B$37:$Z$37,0)),0)</f>
        <v>134.18999999999997</v>
      </c>
      <c r="N88" s="116">
        <f ca="1">IFERROR(N87+'Program Qtrly'!P$43*OFFSET(LDF!$A$37,MATCH($B$69,LDF!$A$38:$A$63,0),MATCH($A88,LDF!$B$37:$Z$37,0)),0)</f>
        <v>149.1</v>
      </c>
      <c r="O88" s="116">
        <f ca="1">IFERROR(O87+'Program Qtrly'!Q$43*OFFSET(LDF!$A$37,MATCH($B$69,LDF!$A$38:$A$63,0),MATCH($A88,LDF!$B$37:$Z$37,0)),0)</f>
        <v>164.01000000000002</v>
      </c>
      <c r="P88" s="116">
        <f ca="1">IFERROR(P87+'Program Qtrly'!R$43*OFFSET(LDF!$A$37,MATCH($B$69,LDF!$A$38:$A$63,0),MATCH($A88,LDF!$B$37:$Z$37,0)),0)</f>
        <v>164.01000000000002</v>
      </c>
      <c r="Q88" s="116">
        <f ca="1">IFERROR(Q87+'Program Qtrly'!S$43*OFFSET(LDF!$A$37,MATCH($B$69,LDF!$A$38:$A$63,0),MATCH($A88,LDF!$B$37:$Z$37,0)),0)</f>
        <v>164.01000000000002</v>
      </c>
      <c r="R88" s="116">
        <f ca="1">IFERROR(R87+'Program Qtrly'!T$43*OFFSET(LDF!$A$37,MATCH($B$69,LDF!$A$38:$A$63,0),MATCH($A88,LDF!$B$37:$Z$37,0)),0)</f>
        <v>178.92000000000002</v>
      </c>
      <c r="S88" s="116">
        <f ca="1">IFERROR(S87+'Program Qtrly'!U$43*OFFSET(LDF!$A$37,MATCH($B$69,LDF!$A$38:$A$63,0),MATCH($A88,LDF!$B$37:$Z$37,0)),0)</f>
        <v>193.8299999999999</v>
      </c>
      <c r="T88" s="116">
        <f ca="1">IFERROR(T87+'Program Qtrly'!V$43*OFFSET(LDF!$A$37,MATCH($B$69,LDF!$A$38:$A$63,0),MATCH($A88,LDF!$B$37:$Z$37,0)),0)</f>
        <v>193.8299999999999</v>
      </c>
      <c r="U88" s="116">
        <f ca="1">IFERROR(U87+'Program Qtrly'!W$43*OFFSET(LDF!$A$37,MATCH($B$69,LDF!$A$38:$A$63,0),MATCH($A88,LDF!$B$37:$Z$37,0)),0)</f>
        <v>193.8299999999999</v>
      </c>
      <c r="W88" s="63">
        <f t="shared" si="89"/>
        <v>54</v>
      </c>
      <c r="X88" s="116">
        <f t="shared" ca="1" si="90"/>
        <v>0.22499999999999432</v>
      </c>
      <c r="Y88" s="116">
        <f t="shared" ca="1" si="105"/>
        <v>0.44999999999998863</v>
      </c>
      <c r="Z88" s="116">
        <f t="shared" ca="1" si="106"/>
        <v>0.44999999999998863</v>
      </c>
      <c r="AA88" s="116">
        <f t="shared" ca="1" si="107"/>
        <v>0.44999999999998863</v>
      </c>
      <c r="AB88" s="116">
        <f t="shared" ca="1" si="108"/>
        <v>0.53999999999997783</v>
      </c>
      <c r="AC88" s="116">
        <f t="shared" ca="1" si="109"/>
        <v>0.63000000000000966</v>
      </c>
      <c r="AD88" s="116">
        <f t="shared" ca="1" si="110"/>
        <v>0.63000000000000966</v>
      </c>
      <c r="AE88" s="116">
        <f t="shared" ca="1" si="111"/>
        <v>0.63000000000000966</v>
      </c>
      <c r="AF88" s="116">
        <f t="shared" ca="1" si="112"/>
        <v>0.72000000000001307</v>
      </c>
      <c r="AG88" s="116">
        <f t="shared" ca="1" si="94"/>
        <v>0.81000000000000227</v>
      </c>
      <c r="AH88" s="116">
        <f t="shared" ca="1" si="95"/>
        <v>0.81000000000000227</v>
      </c>
      <c r="AI88" s="116">
        <f t="shared" ca="1" si="96"/>
        <v>0.81000000000000227</v>
      </c>
      <c r="AJ88" s="116">
        <f t="shared" ca="1" si="97"/>
        <v>0.89999999999997726</v>
      </c>
      <c r="AK88" s="116">
        <f t="shared" ca="1" si="98"/>
        <v>0.98999999999995225</v>
      </c>
      <c r="AL88" s="116">
        <f t="shared" ca="1" si="99"/>
        <v>0.98999999999995225</v>
      </c>
      <c r="AM88" s="116">
        <f t="shared" ca="1" si="100"/>
        <v>0.98999999999995225</v>
      </c>
      <c r="AN88" s="116">
        <f t="shared" ca="1" si="101"/>
        <v>1.0799999999999557</v>
      </c>
      <c r="AO88" s="116">
        <f t="shared" ca="1" si="102"/>
        <v>1.1700000000000728</v>
      </c>
      <c r="AP88" s="116">
        <f t="shared" ca="1" si="103"/>
        <v>1.1700000000000728</v>
      </c>
      <c r="AQ88" s="116">
        <f t="shared" ca="1" si="104"/>
        <v>1.1700000000000728</v>
      </c>
      <c r="AS88" s="63">
        <f t="shared" si="91"/>
        <v>54</v>
      </c>
      <c r="AT88" s="116">
        <f ca="1">IFERROR(X88*'Program Qtrly'!D$29/(1-'Program Qtrly'!D$29),0)</f>
        <v>0.8999999999999776</v>
      </c>
      <c r="AU88" s="116">
        <f ca="1">IFERROR(Y88*'Program Qtrly'!E$29/(1-'Program Qtrly'!E$29),0)</f>
        <v>1.7999999999999552</v>
      </c>
      <c r="AV88" s="116">
        <f ca="1">IFERROR(Z88*'Program Qtrly'!F$29/(1-'Program Qtrly'!F$29),0)</f>
        <v>1.7999999999999552</v>
      </c>
      <c r="AW88" s="116">
        <f ca="1">IFERROR(AA88*'Program Qtrly'!G$29/(1-'Program Qtrly'!G$29),0)</f>
        <v>1.7999999999999552</v>
      </c>
      <c r="AX88" s="116">
        <f ca="1">IFERROR(AB88*'Program Qtrly'!H$29/(1-'Program Qtrly'!H$29),0)</f>
        <v>2.1599999999999118</v>
      </c>
      <c r="AY88" s="116">
        <f ca="1">IFERROR(AC88*'Program Qtrly'!I$29/(1-'Program Qtrly'!I$29),0)</f>
        <v>2.5200000000000395</v>
      </c>
      <c r="AZ88" s="116">
        <f ca="1">IFERROR(AD88*'Program Qtrly'!J$29/(1-'Program Qtrly'!J$29),0)</f>
        <v>2.5200000000000395</v>
      </c>
      <c r="BA88" s="116">
        <f ca="1">IFERROR(AE88*'Program Qtrly'!K$29/(1-'Program Qtrly'!K$29),0)</f>
        <v>2.5200000000000395</v>
      </c>
      <c r="BB88" s="116">
        <f ca="1">IFERROR(AF88*'Program Qtrly'!L$29/(1-'Program Qtrly'!L$29),0)</f>
        <v>2.8800000000000532</v>
      </c>
      <c r="BC88" s="116">
        <f ca="1">IFERROR(AG88*'Program Qtrly'!M$29/(1-'Program Qtrly'!M$29),0)</f>
        <v>3.2400000000000104</v>
      </c>
      <c r="BD88" s="116">
        <f ca="1">IFERROR(AH88*'Program Qtrly'!N$29/(1-'Program Qtrly'!N$29),0)</f>
        <v>3.2400000000000104</v>
      </c>
      <c r="BE88" s="116">
        <f ca="1">IFERROR(AI88*'Program Qtrly'!O$29/(1-'Program Qtrly'!O$29),0)</f>
        <v>3.2400000000000104</v>
      </c>
      <c r="BF88" s="116">
        <f ca="1">IFERROR(AJ88*'Program Qtrly'!P$29/(1-'Program Qtrly'!P$29),0)</f>
        <v>3.5999999999999104</v>
      </c>
      <c r="BG88" s="116">
        <f ca="1">IFERROR(AK88*'Program Qtrly'!Q$29/(1-'Program Qtrly'!Q$29),0)</f>
        <v>3.9599999999998099</v>
      </c>
      <c r="BH88" s="116">
        <f ca="1">IFERROR(AL88*'Program Qtrly'!R$29/(1-'Program Qtrly'!R$29),0)</f>
        <v>3.9599999999998099</v>
      </c>
      <c r="BI88" s="116">
        <f ca="1">IFERROR(AM88*'Program Qtrly'!S$29/(1-'Program Qtrly'!S$29),0)</f>
        <v>3.9599999999998099</v>
      </c>
      <c r="BJ88" s="116">
        <f ca="1">IFERROR(AN88*'Program Qtrly'!T$29/(1-'Program Qtrly'!T$29),0)</f>
        <v>4.3199999999998235</v>
      </c>
      <c r="BK88" s="116">
        <f ca="1">IFERROR(AO88*'Program Qtrly'!U$29/(1-'Program Qtrly'!U$29),0)</f>
        <v>4.6800000000002919</v>
      </c>
      <c r="BL88" s="116">
        <f ca="1">IFERROR(AP88*'Program Qtrly'!V$29/(1-'Program Qtrly'!V$29),0)</f>
        <v>4.6800000000002919</v>
      </c>
      <c r="BM88" s="116">
        <f ca="1">IFERROR(AQ88*'Program Qtrly'!W$29/(1-'Program Qtrly'!W$29),0)</f>
        <v>4.6800000000002919</v>
      </c>
      <c r="BO88" s="53" t="str">
        <f t="shared" si="92"/>
        <v>P002</v>
      </c>
      <c r="BP88" s="53">
        <f t="shared" si="93"/>
        <v>0</v>
      </c>
    </row>
    <row r="89" spans="1:68" x14ac:dyDescent="0.45">
      <c r="A89" s="63">
        <f t="shared" si="88"/>
        <v>57</v>
      </c>
      <c r="B89" s="116">
        <f ca="1">IFERROR(B88+'Program Qtrly'!D$43*OFFSET(LDF!$A$37,MATCH($B$69,LDF!$A$38:$A$63,0),MATCH($A89,LDF!$B$37:$Z$37,0)),0)</f>
        <v>37.3125</v>
      </c>
      <c r="C89" s="116">
        <f ca="1">IFERROR(C88+'Program Qtrly'!E$43*OFFSET(LDF!$A$37,MATCH($B$69,LDF!$A$38:$A$63,0),MATCH($A89,LDF!$B$37:$Z$37,0)),0)</f>
        <v>74.625</v>
      </c>
      <c r="D89" s="116">
        <f ca="1">IFERROR(D88+'Program Qtrly'!F$43*OFFSET(LDF!$A$37,MATCH($B$69,LDF!$A$38:$A$63,0),MATCH($A89,LDF!$B$37:$Z$37,0)),0)</f>
        <v>74.625</v>
      </c>
      <c r="E89" s="116">
        <f ca="1">IFERROR(E88+'Program Qtrly'!G$43*OFFSET(LDF!$A$37,MATCH($B$69,LDF!$A$38:$A$63,0),MATCH($A89,LDF!$B$37:$Z$37,0)),0)</f>
        <v>74.625</v>
      </c>
      <c r="F89" s="116">
        <f ca="1">IFERROR(F88+'Program Qtrly'!H$43*OFFSET(LDF!$A$37,MATCH($B$69,LDF!$A$38:$A$63,0),MATCH($A89,LDF!$B$37:$Z$37,0)),0)</f>
        <v>89.550000000000011</v>
      </c>
      <c r="G89" s="116">
        <f ca="1">IFERROR(G88+'Program Qtrly'!I$43*OFFSET(LDF!$A$37,MATCH($B$69,LDF!$A$38:$A$63,0),MATCH($A89,LDF!$B$37:$Z$37,0)),0)</f>
        <v>104.47499999999998</v>
      </c>
      <c r="H89" s="116">
        <f ca="1">IFERROR(H88+'Program Qtrly'!J$43*OFFSET(LDF!$A$37,MATCH($B$69,LDF!$A$38:$A$63,0),MATCH($A89,LDF!$B$37:$Z$37,0)),0)</f>
        <v>104.47499999999998</v>
      </c>
      <c r="I89" s="116">
        <f ca="1">IFERROR(I88+'Program Qtrly'!K$43*OFFSET(LDF!$A$37,MATCH($B$69,LDF!$A$38:$A$63,0),MATCH($A89,LDF!$B$37:$Z$37,0)),0)</f>
        <v>104.47499999999998</v>
      </c>
      <c r="J89" s="116">
        <f ca="1">IFERROR(J88+'Program Qtrly'!L$43*OFFSET(LDF!$A$37,MATCH($B$69,LDF!$A$38:$A$63,0),MATCH($A89,LDF!$B$37:$Z$37,0)),0)</f>
        <v>119.39999999999995</v>
      </c>
      <c r="K89" s="116">
        <f ca="1">IFERROR(K88+'Program Qtrly'!M$43*OFFSET(LDF!$A$37,MATCH($B$69,LDF!$A$38:$A$63,0),MATCH($A89,LDF!$B$37:$Z$37,0)),0)</f>
        <v>134.32499999999996</v>
      </c>
      <c r="L89" s="116">
        <f ca="1">IFERROR(L88+'Program Qtrly'!N$43*OFFSET(LDF!$A$37,MATCH($B$69,LDF!$A$38:$A$63,0),MATCH($A89,LDF!$B$37:$Z$37,0)),0)</f>
        <v>134.32499999999996</v>
      </c>
      <c r="M89" s="116">
        <f ca="1">IFERROR(M88+'Program Qtrly'!O$43*OFFSET(LDF!$A$37,MATCH($B$69,LDF!$A$38:$A$63,0),MATCH($A89,LDF!$B$37:$Z$37,0)),0)</f>
        <v>134.32499999999996</v>
      </c>
      <c r="N89" s="116">
        <f ca="1">IFERROR(N88+'Program Qtrly'!P$43*OFFSET(LDF!$A$37,MATCH($B$69,LDF!$A$38:$A$63,0),MATCH($A89,LDF!$B$37:$Z$37,0)),0)</f>
        <v>149.25</v>
      </c>
      <c r="O89" s="116">
        <f ca="1">IFERROR(O88+'Program Qtrly'!Q$43*OFFSET(LDF!$A$37,MATCH($B$69,LDF!$A$38:$A$63,0),MATCH($A89,LDF!$B$37:$Z$37,0)),0)</f>
        <v>164.17500000000001</v>
      </c>
      <c r="P89" s="116">
        <f ca="1">IFERROR(P88+'Program Qtrly'!R$43*OFFSET(LDF!$A$37,MATCH($B$69,LDF!$A$38:$A$63,0),MATCH($A89,LDF!$B$37:$Z$37,0)),0)</f>
        <v>164.17500000000001</v>
      </c>
      <c r="Q89" s="116">
        <f ca="1">IFERROR(Q88+'Program Qtrly'!S$43*OFFSET(LDF!$A$37,MATCH($B$69,LDF!$A$38:$A$63,0),MATCH($A89,LDF!$B$37:$Z$37,0)),0)</f>
        <v>164.17500000000001</v>
      </c>
      <c r="R89" s="116">
        <f ca="1">IFERROR(R88+'Program Qtrly'!T$43*OFFSET(LDF!$A$37,MATCH($B$69,LDF!$A$38:$A$63,0),MATCH($A89,LDF!$B$37:$Z$37,0)),0)</f>
        <v>179.10000000000002</v>
      </c>
      <c r="S89" s="116">
        <f ca="1">IFERROR(S88+'Program Qtrly'!U$43*OFFSET(LDF!$A$37,MATCH($B$69,LDF!$A$38:$A$63,0),MATCH($A89,LDF!$B$37:$Z$37,0)),0)</f>
        <v>194.02499999999989</v>
      </c>
      <c r="T89" s="116">
        <f ca="1">IFERROR(T88+'Program Qtrly'!V$43*OFFSET(LDF!$A$37,MATCH($B$69,LDF!$A$38:$A$63,0),MATCH($A89,LDF!$B$37:$Z$37,0)),0)</f>
        <v>194.02499999999989</v>
      </c>
      <c r="U89" s="116">
        <f ca="1">IFERROR(U88+'Program Qtrly'!W$43*OFFSET(LDF!$A$37,MATCH($B$69,LDF!$A$38:$A$63,0),MATCH($A89,LDF!$B$37:$Z$37,0)),0)</f>
        <v>194.02499999999989</v>
      </c>
      <c r="W89" s="63">
        <f t="shared" si="89"/>
        <v>57</v>
      </c>
      <c r="X89" s="116">
        <f t="shared" ca="1" si="90"/>
        <v>0.18749999999999289</v>
      </c>
      <c r="Y89" s="116">
        <f t="shared" ca="1" si="105"/>
        <v>0.37499999999998579</v>
      </c>
      <c r="Z89" s="116">
        <f t="shared" ca="1" si="106"/>
        <v>0.37499999999998579</v>
      </c>
      <c r="AA89" s="116">
        <f t="shared" ca="1" si="107"/>
        <v>0.37499999999998579</v>
      </c>
      <c r="AB89" s="116">
        <f t="shared" ca="1" si="108"/>
        <v>0.44999999999997442</v>
      </c>
      <c r="AC89" s="116">
        <f t="shared" ca="1" si="109"/>
        <v>0.52500000000000568</v>
      </c>
      <c r="AD89" s="116">
        <f t="shared" ca="1" si="110"/>
        <v>0.52500000000000568</v>
      </c>
      <c r="AE89" s="116">
        <f t="shared" ca="1" si="111"/>
        <v>0.52500000000000568</v>
      </c>
      <c r="AF89" s="116">
        <f t="shared" ca="1" si="112"/>
        <v>0.60000000000000853</v>
      </c>
      <c r="AG89" s="116">
        <f t="shared" ca="1" si="94"/>
        <v>0.67500000000001137</v>
      </c>
      <c r="AH89" s="116">
        <f t="shared" ca="1" si="95"/>
        <v>0.67500000000001137</v>
      </c>
      <c r="AI89" s="116">
        <f t="shared" ca="1" si="96"/>
        <v>0.67500000000001137</v>
      </c>
      <c r="AJ89" s="116">
        <f t="shared" ca="1" si="97"/>
        <v>0.74999999999997158</v>
      </c>
      <c r="AK89" s="116">
        <f t="shared" ca="1" si="98"/>
        <v>0.82499999999996021</v>
      </c>
      <c r="AL89" s="116">
        <f t="shared" ca="1" si="99"/>
        <v>0.82499999999996021</v>
      </c>
      <c r="AM89" s="116">
        <f t="shared" ca="1" si="100"/>
        <v>0.82499999999996021</v>
      </c>
      <c r="AN89" s="116">
        <f t="shared" ca="1" si="101"/>
        <v>0.89999999999994884</v>
      </c>
      <c r="AO89" s="116">
        <f t="shared" ca="1" si="102"/>
        <v>0.97500000000007958</v>
      </c>
      <c r="AP89" s="116">
        <f t="shared" ca="1" si="103"/>
        <v>0.97500000000007958</v>
      </c>
      <c r="AQ89" s="116">
        <f t="shared" ca="1" si="104"/>
        <v>0.97500000000007958</v>
      </c>
      <c r="AS89" s="63">
        <f t="shared" si="91"/>
        <v>57</v>
      </c>
      <c r="AT89" s="116">
        <f ca="1">IFERROR(X89*'Program Qtrly'!D$29/(1-'Program Qtrly'!D$29),0)</f>
        <v>0.7499999999999718</v>
      </c>
      <c r="AU89" s="116">
        <f ca="1">IFERROR(Y89*'Program Qtrly'!E$29/(1-'Program Qtrly'!E$29),0)</f>
        <v>1.4999999999999436</v>
      </c>
      <c r="AV89" s="116">
        <f ca="1">IFERROR(Z89*'Program Qtrly'!F$29/(1-'Program Qtrly'!F$29),0)</f>
        <v>1.4999999999999436</v>
      </c>
      <c r="AW89" s="116">
        <f ca="1">IFERROR(AA89*'Program Qtrly'!G$29/(1-'Program Qtrly'!G$29),0)</f>
        <v>1.4999999999999436</v>
      </c>
      <c r="AX89" s="116">
        <f ca="1">IFERROR(AB89*'Program Qtrly'!H$29/(1-'Program Qtrly'!H$29),0)</f>
        <v>1.7999999999998981</v>
      </c>
      <c r="AY89" s="116">
        <f ca="1">IFERROR(AC89*'Program Qtrly'!I$29/(1-'Program Qtrly'!I$29),0)</f>
        <v>2.1000000000000236</v>
      </c>
      <c r="AZ89" s="116">
        <f ca="1">IFERROR(AD89*'Program Qtrly'!J$29/(1-'Program Qtrly'!J$29),0)</f>
        <v>2.1000000000000236</v>
      </c>
      <c r="BA89" s="116">
        <f ca="1">IFERROR(AE89*'Program Qtrly'!K$29/(1-'Program Qtrly'!K$29),0)</f>
        <v>2.1000000000000236</v>
      </c>
      <c r="BB89" s="116">
        <f ca="1">IFERROR(AF89*'Program Qtrly'!L$29/(1-'Program Qtrly'!L$29),0)</f>
        <v>2.400000000000035</v>
      </c>
      <c r="BC89" s="116">
        <f ca="1">IFERROR(AG89*'Program Qtrly'!M$29/(1-'Program Qtrly'!M$29),0)</f>
        <v>2.7000000000000464</v>
      </c>
      <c r="BD89" s="116">
        <f ca="1">IFERROR(AH89*'Program Qtrly'!N$29/(1-'Program Qtrly'!N$29),0)</f>
        <v>2.7000000000000464</v>
      </c>
      <c r="BE89" s="116">
        <f ca="1">IFERROR(AI89*'Program Qtrly'!O$29/(1-'Program Qtrly'!O$29),0)</f>
        <v>2.7000000000000464</v>
      </c>
      <c r="BF89" s="116">
        <f ca="1">IFERROR(AJ89*'Program Qtrly'!P$29/(1-'Program Qtrly'!P$29),0)</f>
        <v>2.9999999999998872</v>
      </c>
      <c r="BG89" s="116">
        <f ca="1">IFERROR(AK89*'Program Qtrly'!Q$29/(1-'Program Qtrly'!Q$29),0)</f>
        <v>3.2999999999998417</v>
      </c>
      <c r="BH89" s="116">
        <f ca="1">IFERROR(AL89*'Program Qtrly'!R$29/(1-'Program Qtrly'!R$29),0)</f>
        <v>3.2999999999998417</v>
      </c>
      <c r="BI89" s="116">
        <f ca="1">IFERROR(AM89*'Program Qtrly'!S$29/(1-'Program Qtrly'!S$29),0)</f>
        <v>3.2999999999998417</v>
      </c>
      <c r="BJ89" s="116">
        <f ca="1">IFERROR(AN89*'Program Qtrly'!T$29/(1-'Program Qtrly'!T$29),0)</f>
        <v>3.5999999999997963</v>
      </c>
      <c r="BK89" s="116">
        <f ca="1">IFERROR(AO89*'Program Qtrly'!U$29/(1-'Program Qtrly'!U$29),0)</f>
        <v>3.9000000000003197</v>
      </c>
      <c r="BL89" s="116">
        <f ca="1">IFERROR(AP89*'Program Qtrly'!V$29/(1-'Program Qtrly'!V$29),0)</f>
        <v>3.9000000000003197</v>
      </c>
      <c r="BM89" s="116">
        <f ca="1">IFERROR(AQ89*'Program Qtrly'!W$29/(1-'Program Qtrly'!W$29),0)</f>
        <v>3.9000000000003197</v>
      </c>
      <c r="BO89" s="53" t="str">
        <f t="shared" si="92"/>
        <v>P002</v>
      </c>
      <c r="BP89" s="53">
        <f t="shared" si="93"/>
        <v>0</v>
      </c>
    </row>
    <row r="90" spans="1:68" x14ac:dyDescent="0.45">
      <c r="A90" s="63">
        <f t="shared" si="88"/>
        <v>60</v>
      </c>
      <c r="B90" s="116">
        <f ca="1">IFERROR(B89+'Program Qtrly'!D$43*OFFSET(LDF!$A$37,MATCH($B$69,LDF!$A$38:$A$63,0),MATCH($A90,LDF!$B$37:$Z$37,0)),0)</f>
        <v>37.3125</v>
      </c>
      <c r="C90" s="116">
        <f ca="1">IFERROR(C89+'Program Qtrly'!E$43*OFFSET(LDF!$A$37,MATCH($B$69,LDF!$A$38:$A$63,0),MATCH($A90,LDF!$B$37:$Z$37,0)),0)</f>
        <v>74.625</v>
      </c>
      <c r="D90" s="116">
        <f ca="1">IFERROR(D89+'Program Qtrly'!F$43*OFFSET(LDF!$A$37,MATCH($B$69,LDF!$A$38:$A$63,0),MATCH($A90,LDF!$B$37:$Z$37,0)),0)</f>
        <v>74.625</v>
      </c>
      <c r="E90" s="116">
        <f ca="1">IFERROR(E89+'Program Qtrly'!G$43*OFFSET(LDF!$A$37,MATCH($B$69,LDF!$A$38:$A$63,0),MATCH($A90,LDF!$B$37:$Z$37,0)),0)</f>
        <v>74.625</v>
      </c>
      <c r="F90" s="116">
        <f ca="1">IFERROR(F89+'Program Qtrly'!H$43*OFFSET(LDF!$A$37,MATCH($B$69,LDF!$A$38:$A$63,0),MATCH($A90,LDF!$B$37:$Z$37,0)),0)</f>
        <v>89.550000000000011</v>
      </c>
      <c r="G90" s="116">
        <f ca="1">IFERROR(G89+'Program Qtrly'!I$43*OFFSET(LDF!$A$37,MATCH($B$69,LDF!$A$38:$A$63,0),MATCH($A90,LDF!$B$37:$Z$37,0)),0)</f>
        <v>104.47499999999998</v>
      </c>
      <c r="H90" s="116">
        <f ca="1">IFERROR(H89+'Program Qtrly'!J$43*OFFSET(LDF!$A$37,MATCH($B$69,LDF!$A$38:$A$63,0),MATCH($A90,LDF!$B$37:$Z$37,0)),0)</f>
        <v>104.47499999999998</v>
      </c>
      <c r="I90" s="116">
        <f ca="1">IFERROR(I89+'Program Qtrly'!K$43*OFFSET(LDF!$A$37,MATCH($B$69,LDF!$A$38:$A$63,0),MATCH($A90,LDF!$B$37:$Z$37,0)),0)</f>
        <v>104.47499999999998</v>
      </c>
      <c r="J90" s="116">
        <f ca="1">IFERROR(J89+'Program Qtrly'!L$43*OFFSET(LDF!$A$37,MATCH($B$69,LDF!$A$38:$A$63,0),MATCH($A90,LDF!$B$37:$Z$37,0)),0)</f>
        <v>119.39999999999995</v>
      </c>
      <c r="K90" s="116">
        <f ca="1">IFERROR(K89+'Program Qtrly'!M$43*OFFSET(LDF!$A$37,MATCH($B$69,LDF!$A$38:$A$63,0),MATCH($A90,LDF!$B$37:$Z$37,0)),0)</f>
        <v>134.32499999999996</v>
      </c>
      <c r="L90" s="116">
        <f ca="1">IFERROR(L89+'Program Qtrly'!N$43*OFFSET(LDF!$A$37,MATCH($B$69,LDF!$A$38:$A$63,0),MATCH($A90,LDF!$B$37:$Z$37,0)),0)</f>
        <v>134.32499999999996</v>
      </c>
      <c r="M90" s="116">
        <f ca="1">IFERROR(M89+'Program Qtrly'!O$43*OFFSET(LDF!$A$37,MATCH($B$69,LDF!$A$38:$A$63,0),MATCH($A90,LDF!$B$37:$Z$37,0)),0)</f>
        <v>134.32499999999996</v>
      </c>
      <c r="N90" s="116">
        <f ca="1">IFERROR(N89+'Program Qtrly'!P$43*OFFSET(LDF!$A$37,MATCH($B$69,LDF!$A$38:$A$63,0),MATCH($A90,LDF!$B$37:$Z$37,0)),0)</f>
        <v>149.25</v>
      </c>
      <c r="O90" s="116">
        <f ca="1">IFERROR(O89+'Program Qtrly'!Q$43*OFFSET(LDF!$A$37,MATCH($B$69,LDF!$A$38:$A$63,0),MATCH($A90,LDF!$B$37:$Z$37,0)),0)</f>
        <v>164.17500000000001</v>
      </c>
      <c r="P90" s="116">
        <f ca="1">IFERROR(P89+'Program Qtrly'!R$43*OFFSET(LDF!$A$37,MATCH($B$69,LDF!$A$38:$A$63,0),MATCH($A90,LDF!$B$37:$Z$37,0)),0)</f>
        <v>164.17500000000001</v>
      </c>
      <c r="Q90" s="116">
        <f ca="1">IFERROR(Q89+'Program Qtrly'!S$43*OFFSET(LDF!$A$37,MATCH($B$69,LDF!$A$38:$A$63,0),MATCH($A90,LDF!$B$37:$Z$37,0)),0)</f>
        <v>164.17500000000001</v>
      </c>
      <c r="R90" s="116">
        <f ca="1">IFERROR(R89+'Program Qtrly'!T$43*OFFSET(LDF!$A$37,MATCH($B$69,LDF!$A$38:$A$63,0),MATCH($A90,LDF!$B$37:$Z$37,0)),0)</f>
        <v>179.10000000000002</v>
      </c>
      <c r="S90" s="116">
        <f ca="1">IFERROR(S89+'Program Qtrly'!U$43*OFFSET(LDF!$A$37,MATCH($B$69,LDF!$A$38:$A$63,0),MATCH($A90,LDF!$B$37:$Z$37,0)),0)</f>
        <v>194.02499999999989</v>
      </c>
      <c r="T90" s="116">
        <f ca="1">IFERROR(T89+'Program Qtrly'!V$43*OFFSET(LDF!$A$37,MATCH($B$69,LDF!$A$38:$A$63,0),MATCH($A90,LDF!$B$37:$Z$37,0)),0)</f>
        <v>194.02499999999989</v>
      </c>
      <c r="U90" s="116">
        <f ca="1">IFERROR(U89+'Program Qtrly'!W$43*OFFSET(LDF!$A$37,MATCH($B$69,LDF!$A$38:$A$63,0),MATCH($A90,LDF!$B$37:$Z$37,0)),0)</f>
        <v>194.02499999999989</v>
      </c>
      <c r="W90" s="63">
        <f t="shared" si="89"/>
        <v>60</v>
      </c>
      <c r="X90" s="116">
        <f t="shared" ca="1" si="90"/>
        <v>0.18749999999999289</v>
      </c>
      <c r="Y90" s="116">
        <f t="shared" ca="1" si="105"/>
        <v>0.37499999999998579</v>
      </c>
      <c r="Z90" s="116">
        <f t="shared" ca="1" si="106"/>
        <v>0.37499999999998579</v>
      </c>
      <c r="AA90" s="116">
        <f t="shared" ca="1" si="107"/>
        <v>0.37499999999998579</v>
      </c>
      <c r="AB90" s="116">
        <f t="shared" ca="1" si="108"/>
        <v>0.44999999999997442</v>
      </c>
      <c r="AC90" s="116">
        <f t="shared" ca="1" si="109"/>
        <v>0.52500000000000568</v>
      </c>
      <c r="AD90" s="116">
        <f t="shared" ca="1" si="110"/>
        <v>0.52500000000000568</v>
      </c>
      <c r="AE90" s="116">
        <f t="shared" ca="1" si="111"/>
        <v>0.52500000000000568</v>
      </c>
      <c r="AF90" s="116">
        <f t="shared" ca="1" si="112"/>
        <v>0.60000000000000853</v>
      </c>
      <c r="AG90" s="116">
        <f t="shared" ca="1" si="94"/>
        <v>0.67500000000001137</v>
      </c>
      <c r="AH90" s="116">
        <f t="shared" ca="1" si="95"/>
        <v>0.67500000000001137</v>
      </c>
      <c r="AI90" s="116">
        <f t="shared" ca="1" si="96"/>
        <v>0.67500000000001137</v>
      </c>
      <c r="AJ90" s="116">
        <f t="shared" ca="1" si="97"/>
        <v>0.74999999999997158</v>
      </c>
      <c r="AK90" s="116">
        <f t="shared" ca="1" si="98"/>
        <v>0.82499999999996021</v>
      </c>
      <c r="AL90" s="116">
        <f t="shared" ca="1" si="99"/>
        <v>0.82499999999996021</v>
      </c>
      <c r="AM90" s="116">
        <f t="shared" ca="1" si="100"/>
        <v>0.82499999999996021</v>
      </c>
      <c r="AN90" s="116">
        <f t="shared" ca="1" si="101"/>
        <v>0.89999999999994884</v>
      </c>
      <c r="AO90" s="116">
        <f t="shared" ca="1" si="102"/>
        <v>0.97500000000007958</v>
      </c>
      <c r="AP90" s="116">
        <f t="shared" ca="1" si="103"/>
        <v>0.97500000000007958</v>
      </c>
      <c r="AQ90" s="116">
        <f t="shared" ca="1" si="104"/>
        <v>0.97500000000007958</v>
      </c>
      <c r="AS90" s="63">
        <f t="shared" si="91"/>
        <v>60</v>
      </c>
      <c r="AT90" s="116">
        <f ca="1">IFERROR(X90*'Program Qtrly'!D$29/(1-'Program Qtrly'!D$29),0)</f>
        <v>0.7499999999999718</v>
      </c>
      <c r="AU90" s="116">
        <f ca="1">IFERROR(Y90*'Program Qtrly'!E$29/(1-'Program Qtrly'!E$29),0)</f>
        <v>1.4999999999999436</v>
      </c>
      <c r="AV90" s="116">
        <f ca="1">IFERROR(Z90*'Program Qtrly'!F$29/(1-'Program Qtrly'!F$29),0)</f>
        <v>1.4999999999999436</v>
      </c>
      <c r="AW90" s="116">
        <f ca="1">IFERROR(AA90*'Program Qtrly'!G$29/(1-'Program Qtrly'!G$29),0)</f>
        <v>1.4999999999999436</v>
      </c>
      <c r="AX90" s="116">
        <f ca="1">IFERROR(AB90*'Program Qtrly'!H$29/(1-'Program Qtrly'!H$29),0)</f>
        <v>1.7999999999998981</v>
      </c>
      <c r="AY90" s="116">
        <f ca="1">IFERROR(AC90*'Program Qtrly'!I$29/(1-'Program Qtrly'!I$29),0)</f>
        <v>2.1000000000000236</v>
      </c>
      <c r="AZ90" s="116">
        <f ca="1">IFERROR(AD90*'Program Qtrly'!J$29/(1-'Program Qtrly'!J$29),0)</f>
        <v>2.1000000000000236</v>
      </c>
      <c r="BA90" s="116">
        <f ca="1">IFERROR(AE90*'Program Qtrly'!K$29/(1-'Program Qtrly'!K$29),0)</f>
        <v>2.1000000000000236</v>
      </c>
      <c r="BB90" s="116">
        <f ca="1">IFERROR(AF90*'Program Qtrly'!L$29/(1-'Program Qtrly'!L$29),0)</f>
        <v>2.400000000000035</v>
      </c>
      <c r="BC90" s="116">
        <f ca="1">IFERROR(AG90*'Program Qtrly'!M$29/(1-'Program Qtrly'!M$29),0)</f>
        <v>2.7000000000000464</v>
      </c>
      <c r="BD90" s="116">
        <f ca="1">IFERROR(AH90*'Program Qtrly'!N$29/(1-'Program Qtrly'!N$29),0)</f>
        <v>2.7000000000000464</v>
      </c>
      <c r="BE90" s="116">
        <f ca="1">IFERROR(AI90*'Program Qtrly'!O$29/(1-'Program Qtrly'!O$29),0)</f>
        <v>2.7000000000000464</v>
      </c>
      <c r="BF90" s="116">
        <f ca="1">IFERROR(AJ90*'Program Qtrly'!P$29/(1-'Program Qtrly'!P$29),0)</f>
        <v>2.9999999999998872</v>
      </c>
      <c r="BG90" s="116">
        <f ca="1">IFERROR(AK90*'Program Qtrly'!Q$29/(1-'Program Qtrly'!Q$29),0)</f>
        <v>3.2999999999998417</v>
      </c>
      <c r="BH90" s="116">
        <f ca="1">IFERROR(AL90*'Program Qtrly'!R$29/(1-'Program Qtrly'!R$29),0)</f>
        <v>3.2999999999998417</v>
      </c>
      <c r="BI90" s="116">
        <f ca="1">IFERROR(AM90*'Program Qtrly'!S$29/(1-'Program Qtrly'!S$29),0)</f>
        <v>3.2999999999998417</v>
      </c>
      <c r="BJ90" s="116">
        <f ca="1">IFERROR(AN90*'Program Qtrly'!T$29/(1-'Program Qtrly'!T$29),0)</f>
        <v>3.5999999999997963</v>
      </c>
      <c r="BK90" s="116">
        <f ca="1">IFERROR(AO90*'Program Qtrly'!U$29/(1-'Program Qtrly'!U$29),0)</f>
        <v>3.9000000000003197</v>
      </c>
      <c r="BL90" s="116">
        <f ca="1">IFERROR(AP90*'Program Qtrly'!V$29/(1-'Program Qtrly'!V$29),0)</f>
        <v>3.9000000000003197</v>
      </c>
      <c r="BM90" s="116">
        <f ca="1">IFERROR(AQ90*'Program Qtrly'!W$29/(1-'Program Qtrly'!W$29),0)</f>
        <v>3.9000000000003197</v>
      </c>
      <c r="BO90" s="53" t="str">
        <f t="shared" si="92"/>
        <v>P002</v>
      </c>
      <c r="BP90" s="53">
        <f t="shared" si="93"/>
        <v>0</v>
      </c>
    </row>
    <row r="91" spans="1:68" x14ac:dyDescent="0.45">
      <c r="A91" s="63">
        <f t="shared" si="88"/>
        <v>63</v>
      </c>
      <c r="B91" s="116">
        <f ca="1">IFERROR(B90+'Program Qtrly'!D$43*OFFSET(LDF!$A$37,MATCH($B$69,LDF!$A$38:$A$63,0),MATCH($A91,LDF!$B$37:$Z$37,0)),0)</f>
        <v>37.35</v>
      </c>
      <c r="C91" s="116">
        <f ca="1">IFERROR(C90+'Program Qtrly'!E$43*OFFSET(LDF!$A$37,MATCH($B$69,LDF!$A$38:$A$63,0),MATCH($A91,LDF!$B$37:$Z$37,0)),0)</f>
        <v>74.7</v>
      </c>
      <c r="D91" s="116">
        <f ca="1">IFERROR(D90+'Program Qtrly'!F$43*OFFSET(LDF!$A$37,MATCH($B$69,LDF!$A$38:$A$63,0),MATCH($A91,LDF!$B$37:$Z$37,0)),0)</f>
        <v>74.7</v>
      </c>
      <c r="E91" s="116">
        <f ca="1">IFERROR(E90+'Program Qtrly'!G$43*OFFSET(LDF!$A$37,MATCH($B$69,LDF!$A$38:$A$63,0),MATCH($A91,LDF!$B$37:$Z$37,0)),0)</f>
        <v>74.7</v>
      </c>
      <c r="F91" s="116">
        <f ca="1">IFERROR(F90+'Program Qtrly'!H$43*OFFSET(LDF!$A$37,MATCH($B$69,LDF!$A$38:$A$63,0),MATCH($A91,LDF!$B$37:$Z$37,0)),0)</f>
        <v>89.640000000000015</v>
      </c>
      <c r="G91" s="116">
        <f ca="1">IFERROR(G90+'Program Qtrly'!I$43*OFFSET(LDF!$A$37,MATCH($B$69,LDF!$A$38:$A$63,0),MATCH($A91,LDF!$B$37:$Z$37,0)),0)</f>
        <v>104.57999999999998</v>
      </c>
      <c r="H91" s="116">
        <f ca="1">IFERROR(H90+'Program Qtrly'!J$43*OFFSET(LDF!$A$37,MATCH($B$69,LDF!$A$38:$A$63,0),MATCH($A91,LDF!$B$37:$Z$37,0)),0)</f>
        <v>104.57999999999998</v>
      </c>
      <c r="I91" s="116">
        <f ca="1">IFERROR(I90+'Program Qtrly'!K$43*OFFSET(LDF!$A$37,MATCH($B$69,LDF!$A$38:$A$63,0),MATCH($A91,LDF!$B$37:$Z$37,0)),0)</f>
        <v>104.57999999999998</v>
      </c>
      <c r="J91" s="116">
        <f ca="1">IFERROR(J90+'Program Qtrly'!L$43*OFFSET(LDF!$A$37,MATCH($B$69,LDF!$A$38:$A$63,0),MATCH($A91,LDF!$B$37:$Z$37,0)),0)</f>
        <v>119.51999999999995</v>
      </c>
      <c r="K91" s="116">
        <f ca="1">IFERROR(K90+'Program Qtrly'!M$43*OFFSET(LDF!$A$37,MATCH($B$69,LDF!$A$38:$A$63,0),MATCH($A91,LDF!$B$37:$Z$37,0)),0)</f>
        <v>134.45999999999995</v>
      </c>
      <c r="L91" s="116">
        <f ca="1">IFERROR(L90+'Program Qtrly'!N$43*OFFSET(LDF!$A$37,MATCH($B$69,LDF!$A$38:$A$63,0),MATCH($A91,LDF!$B$37:$Z$37,0)),0)</f>
        <v>134.45999999999995</v>
      </c>
      <c r="M91" s="116">
        <f ca="1">IFERROR(M90+'Program Qtrly'!O$43*OFFSET(LDF!$A$37,MATCH($B$69,LDF!$A$38:$A$63,0),MATCH($A91,LDF!$B$37:$Z$37,0)),0)</f>
        <v>134.45999999999995</v>
      </c>
      <c r="N91" s="116">
        <f ca="1">IFERROR(N90+'Program Qtrly'!P$43*OFFSET(LDF!$A$37,MATCH($B$69,LDF!$A$38:$A$63,0),MATCH($A91,LDF!$B$37:$Z$37,0)),0)</f>
        <v>149.4</v>
      </c>
      <c r="O91" s="116">
        <f ca="1">IFERROR(O90+'Program Qtrly'!Q$43*OFFSET(LDF!$A$37,MATCH($B$69,LDF!$A$38:$A$63,0),MATCH($A91,LDF!$B$37:$Z$37,0)),0)</f>
        <v>164.34</v>
      </c>
      <c r="P91" s="116">
        <f ca="1">IFERROR(P90+'Program Qtrly'!R$43*OFFSET(LDF!$A$37,MATCH($B$69,LDF!$A$38:$A$63,0),MATCH($A91,LDF!$B$37:$Z$37,0)),0)</f>
        <v>164.34</v>
      </c>
      <c r="Q91" s="116">
        <f ca="1">IFERROR(Q90+'Program Qtrly'!S$43*OFFSET(LDF!$A$37,MATCH($B$69,LDF!$A$38:$A$63,0),MATCH($A91,LDF!$B$37:$Z$37,0)),0)</f>
        <v>164.34</v>
      </c>
      <c r="R91" s="116">
        <f ca="1">IFERROR(R90+'Program Qtrly'!T$43*OFFSET(LDF!$A$37,MATCH($B$69,LDF!$A$38:$A$63,0),MATCH($A91,LDF!$B$37:$Z$37,0)),0)</f>
        <v>179.28000000000003</v>
      </c>
      <c r="S91" s="116">
        <f ca="1">IFERROR(S90+'Program Qtrly'!U$43*OFFSET(LDF!$A$37,MATCH($B$69,LDF!$A$38:$A$63,0),MATCH($A91,LDF!$B$37:$Z$37,0)),0)</f>
        <v>194.21999999999989</v>
      </c>
      <c r="T91" s="116">
        <f ca="1">IFERROR(T90+'Program Qtrly'!V$43*OFFSET(LDF!$A$37,MATCH($B$69,LDF!$A$38:$A$63,0),MATCH($A91,LDF!$B$37:$Z$37,0)),0)</f>
        <v>194.21999999999989</v>
      </c>
      <c r="U91" s="116">
        <f ca="1">IFERROR(U90+'Program Qtrly'!W$43*OFFSET(LDF!$A$37,MATCH($B$69,LDF!$A$38:$A$63,0),MATCH($A91,LDF!$B$37:$Z$37,0)),0)</f>
        <v>194.21999999999989</v>
      </c>
      <c r="W91" s="63">
        <f t="shared" si="89"/>
        <v>63</v>
      </c>
      <c r="X91" s="116">
        <f t="shared" ca="1" si="90"/>
        <v>0.14999999999999147</v>
      </c>
      <c r="Y91" s="116">
        <f t="shared" ca="1" si="105"/>
        <v>0.29999999999998295</v>
      </c>
      <c r="Z91" s="116">
        <f t="shared" ca="1" si="106"/>
        <v>0.29999999999998295</v>
      </c>
      <c r="AA91" s="116">
        <f t="shared" ca="1" si="107"/>
        <v>0.29999999999998295</v>
      </c>
      <c r="AB91" s="116">
        <f t="shared" ca="1" si="108"/>
        <v>0.35999999999997101</v>
      </c>
      <c r="AC91" s="116">
        <f t="shared" ca="1" si="109"/>
        <v>0.42000000000000171</v>
      </c>
      <c r="AD91" s="116">
        <f t="shared" ca="1" si="110"/>
        <v>0.42000000000000171</v>
      </c>
      <c r="AE91" s="116">
        <f t="shared" ca="1" si="111"/>
        <v>0.42000000000000171</v>
      </c>
      <c r="AF91" s="116">
        <f t="shared" ca="1" si="112"/>
        <v>0.48000000000000398</v>
      </c>
      <c r="AG91" s="116">
        <f t="shared" ca="1" si="94"/>
        <v>0.54000000000002046</v>
      </c>
      <c r="AH91" s="116">
        <f t="shared" ca="1" si="95"/>
        <v>0.54000000000002046</v>
      </c>
      <c r="AI91" s="116">
        <f t="shared" ca="1" si="96"/>
        <v>0.54000000000002046</v>
      </c>
      <c r="AJ91" s="116">
        <f t="shared" ca="1" si="97"/>
        <v>0.59999999999996589</v>
      </c>
      <c r="AK91" s="116">
        <f t="shared" ca="1" si="98"/>
        <v>0.65999999999996817</v>
      </c>
      <c r="AL91" s="116">
        <f t="shared" ca="1" si="99"/>
        <v>0.65999999999996817</v>
      </c>
      <c r="AM91" s="116">
        <f t="shared" ca="1" si="100"/>
        <v>0.65999999999996817</v>
      </c>
      <c r="AN91" s="116">
        <f t="shared" ca="1" si="101"/>
        <v>0.71999999999994202</v>
      </c>
      <c r="AO91" s="116">
        <f t="shared" ca="1" si="102"/>
        <v>0.7800000000000864</v>
      </c>
      <c r="AP91" s="116">
        <f t="shared" ca="1" si="103"/>
        <v>0.7800000000000864</v>
      </c>
      <c r="AQ91" s="116">
        <f t="shared" ca="1" si="104"/>
        <v>0.7800000000000864</v>
      </c>
      <c r="AS91" s="63">
        <f t="shared" si="91"/>
        <v>63</v>
      </c>
      <c r="AT91" s="116">
        <f ca="1">IFERROR(X91*'Program Qtrly'!D$29/(1-'Program Qtrly'!D$29),0)</f>
        <v>0.599999999999966</v>
      </c>
      <c r="AU91" s="116">
        <f ca="1">IFERROR(Y91*'Program Qtrly'!E$29/(1-'Program Qtrly'!E$29),0)</f>
        <v>1.199999999999932</v>
      </c>
      <c r="AV91" s="116">
        <f ca="1">IFERROR(Z91*'Program Qtrly'!F$29/(1-'Program Qtrly'!F$29),0)</f>
        <v>1.199999999999932</v>
      </c>
      <c r="AW91" s="116">
        <f ca="1">IFERROR(AA91*'Program Qtrly'!G$29/(1-'Program Qtrly'!G$29),0)</f>
        <v>1.199999999999932</v>
      </c>
      <c r="AX91" s="116">
        <f ca="1">IFERROR(AB91*'Program Qtrly'!H$29/(1-'Program Qtrly'!H$29),0)</f>
        <v>1.4399999999998845</v>
      </c>
      <c r="AY91" s="116">
        <f ca="1">IFERROR(AC91*'Program Qtrly'!I$29/(1-'Program Qtrly'!I$29),0)</f>
        <v>1.6800000000000075</v>
      </c>
      <c r="AZ91" s="116">
        <f ca="1">IFERROR(AD91*'Program Qtrly'!J$29/(1-'Program Qtrly'!J$29),0)</f>
        <v>1.6800000000000075</v>
      </c>
      <c r="BA91" s="116">
        <f ca="1">IFERROR(AE91*'Program Qtrly'!K$29/(1-'Program Qtrly'!K$29),0)</f>
        <v>1.6800000000000075</v>
      </c>
      <c r="BB91" s="116">
        <f ca="1">IFERROR(AF91*'Program Qtrly'!L$29/(1-'Program Qtrly'!L$29),0)</f>
        <v>1.9200000000000166</v>
      </c>
      <c r="BC91" s="116">
        <f ca="1">IFERROR(AG91*'Program Qtrly'!M$29/(1-'Program Qtrly'!M$29),0)</f>
        <v>2.1600000000000823</v>
      </c>
      <c r="BD91" s="116">
        <f ca="1">IFERROR(AH91*'Program Qtrly'!N$29/(1-'Program Qtrly'!N$29),0)</f>
        <v>2.1600000000000823</v>
      </c>
      <c r="BE91" s="116">
        <f ca="1">IFERROR(AI91*'Program Qtrly'!O$29/(1-'Program Qtrly'!O$29),0)</f>
        <v>2.1600000000000823</v>
      </c>
      <c r="BF91" s="116">
        <f ca="1">IFERROR(AJ91*'Program Qtrly'!P$29/(1-'Program Qtrly'!P$29),0)</f>
        <v>2.399999999999864</v>
      </c>
      <c r="BG91" s="116">
        <f ca="1">IFERROR(AK91*'Program Qtrly'!Q$29/(1-'Program Qtrly'!Q$29),0)</f>
        <v>2.6399999999998736</v>
      </c>
      <c r="BH91" s="116">
        <f ca="1">IFERROR(AL91*'Program Qtrly'!R$29/(1-'Program Qtrly'!R$29),0)</f>
        <v>2.6399999999998736</v>
      </c>
      <c r="BI91" s="116">
        <f ca="1">IFERROR(AM91*'Program Qtrly'!S$29/(1-'Program Qtrly'!S$29),0)</f>
        <v>2.6399999999998736</v>
      </c>
      <c r="BJ91" s="116">
        <f ca="1">IFERROR(AN91*'Program Qtrly'!T$29/(1-'Program Qtrly'!T$29),0)</f>
        <v>2.879999999999769</v>
      </c>
      <c r="BK91" s="116">
        <f ca="1">IFERROR(AO91*'Program Qtrly'!U$29/(1-'Program Qtrly'!U$29),0)</f>
        <v>3.1200000000003465</v>
      </c>
      <c r="BL91" s="116">
        <f ca="1">IFERROR(AP91*'Program Qtrly'!V$29/(1-'Program Qtrly'!V$29),0)</f>
        <v>3.1200000000003465</v>
      </c>
      <c r="BM91" s="116">
        <f ca="1">IFERROR(AQ91*'Program Qtrly'!W$29/(1-'Program Qtrly'!W$29),0)</f>
        <v>3.1200000000003465</v>
      </c>
      <c r="BO91" s="53" t="str">
        <f t="shared" si="92"/>
        <v>P002</v>
      </c>
      <c r="BP91" s="53">
        <f t="shared" si="93"/>
        <v>0</v>
      </c>
    </row>
    <row r="92" spans="1:68" x14ac:dyDescent="0.45">
      <c r="A92" s="63">
        <f t="shared" si="88"/>
        <v>66</v>
      </c>
      <c r="B92" s="116">
        <f ca="1">IFERROR(B91+'Program Qtrly'!D$43*OFFSET(LDF!$A$37,MATCH($B$69,LDF!$A$38:$A$63,0),MATCH($A92,LDF!$B$37:$Z$37,0)),0)</f>
        <v>37.387500000000003</v>
      </c>
      <c r="C92" s="116">
        <f ca="1">IFERROR(C91+'Program Qtrly'!E$43*OFFSET(LDF!$A$37,MATCH($B$69,LDF!$A$38:$A$63,0),MATCH($A92,LDF!$B$37:$Z$37,0)),0)</f>
        <v>74.775000000000006</v>
      </c>
      <c r="D92" s="116">
        <f ca="1">IFERROR(D91+'Program Qtrly'!F$43*OFFSET(LDF!$A$37,MATCH($B$69,LDF!$A$38:$A$63,0),MATCH($A92,LDF!$B$37:$Z$37,0)),0)</f>
        <v>74.775000000000006</v>
      </c>
      <c r="E92" s="116">
        <f ca="1">IFERROR(E91+'Program Qtrly'!G$43*OFFSET(LDF!$A$37,MATCH($B$69,LDF!$A$38:$A$63,0),MATCH($A92,LDF!$B$37:$Z$37,0)),0)</f>
        <v>74.775000000000006</v>
      </c>
      <c r="F92" s="116">
        <f ca="1">IFERROR(F91+'Program Qtrly'!H$43*OFFSET(LDF!$A$37,MATCH($B$69,LDF!$A$38:$A$63,0),MATCH($A92,LDF!$B$37:$Z$37,0)),0)</f>
        <v>89.730000000000018</v>
      </c>
      <c r="G92" s="116">
        <f ca="1">IFERROR(G91+'Program Qtrly'!I$43*OFFSET(LDF!$A$37,MATCH($B$69,LDF!$A$38:$A$63,0),MATCH($A92,LDF!$B$37:$Z$37,0)),0)</f>
        <v>104.68499999999999</v>
      </c>
      <c r="H92" s="116">
        <f ca="1">IFERROR(H91+'Program Qtrly'!J$43*OFFSET(LDF!$A$37,MATCH($B$69,LDF!$A$38:$A$63,0),MATCH($A92,LDF!$B$37:$Z$37,0)),0)</f>
        <v>104.68499999999999</v>
      </c>
      <c r="I92" s="116">
        <f ca="1">IFERROR(I91+'Program Qtrly'!K$43*OFFSET(LDF!$A$37,MATCH($B$69,LDF!$A$38:$A$63,0),MATCH($A92,LDF!$B$37:$Z$37,0)),0)</f>
        <v>104.68499999999999</v>
      </c>
      <c r="J92" s="116">
        <f ca="1">IFERROR(J91+'Program Qtrly'!L$43*OFFSET(LDF!$A$37,MATCH($B$69,LDF!$A$38:$A$63,0),MATCH($A92,LDF!$B$37:$Z$37,0)),0)</f>
        <v>119.63999999999996</v>
      </c>
      <c r="K92" s="116">
        <f ca="1">IFERROR(K91+'Program Qtrly'!M$43*OFFSET(LDF!$A$37,MATCH($B$69,LDF!$A$38:$A$63,0),MATCH($A92,LDF!$B$37:$Z$37,0)),0)</f>
        <v>134.59499999999994</v>
      </c>
      <c r="L92" s="116">
        <f ca="1">IFERROR(L91+'Program Qtrly'!N$43*OFFSET(LDF!$A$37,MATCH($B$69,LDF!$A$38:$A$63,0),MATCH($A92,LDF!$B$37:$Z$37,0)),0)</f>
        <v>134.59499999999994</v>
      </c>
      <c r="M92" s="116">
        <f ca="1">IFERROR(M91+'Program Qtrly'!O$43*OFFSET(LDF!$A$37,MATCH($B$69,LDF!$A$38:$A$63,0),MATCH($A92,LDF!$B$37:$Z$37,0)),0)</f>
        <v>134.59499999999994</v>
      </c>
      <c r="N92" s="116">
        <f ca="1">IFERROR(N91+'Program Qtrly'!P$43*OFFSET(LDF!$A$37,MATCH($B$69,LDF!$A$38:$A$63,0),MATCH($A92,LDF!$B$37:$Z$37,0)),0)</f>
        <v>149.55000000000001</v>
      </c>
      <c r="O92" s="116">
        <f ca="1">IFERROR(O91+'Program Qtrly'!Q$43*OFFSET(LDF!$A$37,MATCH($B$69,LDF!$A$38:$A$63,0),MATCH($A92,LDF!$B$37:$Z$37,0)),0)</f>
        <v>164.505</v>
      </c>
      <c r="P92" s="116">
        <f ca="1">IFERROR(P91+'Program Qtrly'!R$43*OFFSET(LDF!$A$37,MATCH($B$69,LDF!$A$38:$A$63,0),MATCH($A92,LDF!$B$37:$Z$37,0)),0)</f>
        <v>164.505</v>
      </c>
      <c r="Q92" s="116">
        <f ca="1">IFERROR(Q91+'Program Qtrly'!S$43*OFFSET(LDF!$A$37,MATCH($B$69,LDF!$A$38:$A$63,0),MATCH($A92,LDF!$B$37:$Z$37,0)),0)</f>
        <v>164.505</v>
      </c>
      <c r="R92" s="116">
        <f ca="1">IFERROR(R91+'Program Qtrly'!T$43*OFFSET(LDF!$A$37,MATCH($B$69,LDF!$A$38:$A$63,0),MATCH($A92,LDF!$B$37:$Z$37,0)),0)</f>
        <v>179.46000000000004</v>
      </c>
      <c r="S92" s="116">
        <f ca="1">IFERROR(S91+'Program Qtrly'!U$43*OFFSET(LDF!$A$37,MATCH($B$69,LDF!$A$38:$A$63,0),MATCH($A92,LDF!$B$37:$Z$37,0)),0)</f>
        <v>194.41499999999988</v>
      </c>
      <c r="T92" s="116">
        <f ca="1">IFERROR(T91+'Program Qtrly'!V$43*OFFSET(LDF!$A$37,MATCH($B$69,LDF!$A$38:$A$63,0),MATCH($A92,LDF!$B$37:$Z$37,0)),0)</f>
        <v>194.41499999999988</v>
      </c>
      <c r="U92" s="116">
        <f ca="1">IFERROR(U91+'Program Qtrly'!W$43*OFFSET(LDF!$A$37,MATCH($B$69,LDF!$A$38:$A$63,0),MATCH($A92,LDF!$B$37:$Z$37,0)),0)</f>
        <v>194.41499999999988</v>
      </c>
      <c r="W92" s="63">
        <f t="shared" si="89"/>
        <v>66</v>
      </c>
      <c r="X92" s="116">
        <f t="shared" ca="1" si="90"/>
        <v>0.11249999999999005</v>
      </c>
      <c r="Y92" s="116">
        <f t="shared" ca="1" si="105"/>
        <v>0.2249999999999801</v>
      </c>
      <c r="Z92" s="116">
        <f t="shared" ca="1" si="106"/>
        <v>0.2249999999999801</v>
      </c>
      <c r="AA92" s="116">
        <f t="shared" ca="1" si="107"/>
        <v>0.2249999999999801</v>
      </c>
      <c r="AB92" s="116">
        <f t="shared" ca="1" si="108"/>
        <v>0.2699999999999676</v>
      </c>
      <c r="AC92" s="116">
        <f t="shared" ca="1" si="109"/>
        <v>0.31499999999999773</v>
      </c>
      <c r="AD92" s="116">
        <f t="shared" ca="1" si="110"/>
        <v>0.31499999999999773</v>
      </c>
      <c r="AE92" s="116">
        <f t="shared" ca="1" si="111"/>
        <v>0.31499999999999773</v>
      </c>
      <c r="AF92" s="116">
        <f t="shared" ca="1" si="112"/>
        <v>0.35999999999999943</v>
      </c>
      <c r="AG92" s="116">
        <f t="shared" ca="1" si="94"/>
        <v>0.40500000000002956</v>
      </c>
      <c r="AH92" s="116">
        <f t="shared" ca="1" si="95"/>
        <v>0.40500000000002956</v>
      </c>
      <c r="AI92" s="116">
        <f t="shared" ca="1" si="96"/>
        <v>0.40500000000002956</v>
      </c>
      <c r="AJ92" s="116">
        <f t="shared" ca="1" si="97"/>
        <v>0.44999999999996021</v>
      </c>
      <c r="AK92" s="116">
        <f t="shared" ca="1" si="98"/>
        <v>0.49499999999997613</v>
      </c>
      <c r="AL92" s="116">
        <f t="shared" ca="1" si="99"/>
        <v>0.49499999999997613</v>
      </c>
      <c r="AM92" s="116">
        <f t="shared" ca="1" si="100"/>
        <v>0.49499999999997613</v>
      </c>
      <c r="AN92" s="116">
        <f t="shared" ca="1" si="101"/>
        <v>0.5399999999999352</v>
      </c>
      <c r="AO92" s="116">
        <f t="shared" ca="1" si="102"/>
        <v>0.58500000000009322</v>
      </c>
      <c r="AP92" s="116">
        <f t="shared" ca="1" si="103"/>
        <v>0.58500000000009322</v>
      </c>
      <c r="AQ92" s="116">
        <f t="shared" ca="1" si="104"/>
        <v>0.58500000000009322</v>
      </c>
      <c r="AS92" s="63">
        <f t="shared" si="91"/>
        <v>66</v>
      </c>
      <c r="AT92" s="116">
        <f ca="1">IFERROR(X92*'Program Qtrly'!D$29/(1-'Program Qtrly'!D$29),0)</f>
        <v>0.44999999999996032</v>
      </c>
      <c r="AU92" s="116">
        <f ca="1">IFERROR(Y92*'Program Qtrly'!E$29/(1-'Program Qtrly'!E$29),0)</f>
        <v>0.89999999999992064</v>
      </c>
      <c r="AV92" s="116">
        <f ca="1">IFERROR(Z92*'Program Qtrly'!F$29/(1-'Program Qtrly'!F$29),0)</f>
        <v>0.89999999999992064</v>
      </c>
      <c r="AW92" s="116">
        <f ca="1">IFERROR(AA92*'Program Qtrly'!G$29/(1-'Program Qtrly'!G$29),0)</f>
        <v>0.89999999999992064</v>
      </c>
      <c r="AX92" s="116">
        <f ca="1">IFERROR(AB92*'Program Qtrly'!H$29/(1-'Program Qtrly'!H$29),0)</f>
        <v>1.0799999999998708</v>
      </c>
      <c r="AY92" s="116">
        <f ca="1">IFERROR(AC92*'Program Qtrly'!I$29/(1-'Program Qtrly'!I$29),0)</f>
        <v>1.2599999999999911</v>
      </c>
      <c r="AZ92" s="116">
        <f ca="1">IFERROR(AD92*'Program Qtrly'!J$29/(1-'Program Qtrly'!J$29),0)</f>
        <v>1.2599999999999911</v>
      </c>
      <c r="BA92" s="116">
        <f ca="1">IFERROR(AE92*'Program Qtrly'!K$29/(1-'Program Qtrly'!K$29),0)</f>
        <v>1.2599999999999911</v>
      </c>
      <c r="BB92" s="116">
        <f ca="1">IFERROR(AF92*'Program Qtrly'!L$29/(1-'Program Qtrly'!L$29),0)</f>
        <v>1.4399999999999979</v>
      </c>
      <c r="BC92" s="116">
        <f ca="1">IFERROR(AG92*'Program Qtrly'!M$29/(1-'Program Qtrly'!M$29),0)</f>
        <v>1.6200000000001187</v>
      </c>
      <c r="BD92" s="116">
        <f ca="1">IFERROR(AH92*'Program Qtrly'!N$29/(1-'Program Qtrly'!N$29),0)</f>
        <v>1.6200000000001187</v>
      </c>
      <c r="BE92" s="116">
        <f ca="1">IFERROR(AI92*'Program Qtrly'!O$29/(1-'Program Qtrly'!O$29),0)</f>
        <v>1.6200000000001187</v>
      </c>
      <c r="BF92" s="116">
        <f ca="1">IFERROR(AJ92*'Program Qtrly'!P$29/(1-'Program Qtrly'!P$29),0)</f>
        <v>1.7999999999998413</v>
      </c>
      <c r="BG92" s="116">
        <f ca="1">IFERROR(AK92*'Program Qtrly'!Q$29/(1-'Program Qtrly'!Q$29),0)</f>
        <v>1.9799999999999049</v>
      </c>
      <c r="BH92" s="116">
        <f ca="1">IFERROR(AL92*'Program Qtrly'!R$29/(1-'Program Qtrly'!R$29),0)</f>
        <v>1.9799999999999049</v>
      </c>
      <c r="BI92" s="116">
        <f ca="1">IFERROR(AM92*'Program Qtrly'!S$29/(1-'Program Qtrly'!S$29),0)</f>
        <v>1.9799999999999049</v>
      </c>
      <c r="BJ92" s="116">
        <f ca="1">IFERROR(AN92*'Program Qtrly'!T$29/(1-'Program Qtrly'!T$29),0)</f>
        <v>2.1599999999997417</v>
      </c>
      <c r="BK92" s="116">
        <f ca="1">IFERROR(AO92*'Program Qtrly'!U$29/(1-'Program Qtrly'!U$29),0)</f>
        <v>2.3400000000003733</v>
      </c>
      <c r="BL92" s="116">
        <f ca="1">IFERROR(AP92*'Program Qtrly'!V$29/(1-'Program Qtrly'!V$29),0)</f>
        <v>2.3400000000003733</v>
      </c>
      <c r="BM92" s="116">
        <f ca="1">IFERROR(AQ92*'Program Qtrly'!W$29/(1-'Program Qtrly'!W$29),0)</f>
        <v>2.3400000000003733</v>
      </c>
      <c r="BO92" s="53" t="str">
        <f t="shared" si="92"/>
        <v>P002</v>
      </c>
      <c r="BP92" s="53">
        <f t="shared" si="93"/>
        <v>0</v>
      </c>
    </row>
    <row r="93" spans="1:68" x14ac:dyDescent="0.45">
      <c r="A93" s="63">
        <f t="shared" si="88"/>
        <v>69</v>
      </c>
      <c r="B93" s="116">
        <f ca="1">IFERROR(B92+'Program Qtrly'!D$43*OFFSET(LDF!$A$37,MATCH($B$69,LDF!$A$38:$A$63,0),MATCH($A93,LDF!$B$37:$Z$37,0)),0)</f>
        <v>37.387500000000003</v>
      </c>
      <c r="C93" s="116">
        <f ca="1">IFERROR(C92+'Program Qtrly'!E$43*OFFSET(LDF!$A$37,MATCH($B$69,LDF!$A$38:$A$63,0),MATCH($A93,LDF!$B$37:$Z$37,0)),0)</f>
        <v>74.775000000000006</v>
      </c>
      <c r="D93" s="116">
        <f ca="1">IFERROR(D92+'Program Qtrly'!F$43*OFFSET(LDF!$A$37,MATCH($B$69,LDF!$A$38:$A$63,0),MATCH($A93,LDF!$B$37:$Z$37,0)),0)</f>
        <v>74.775000000000006</v>
      </c>
      <c r="E93" s="116">
        <f ca="1">IFERROR(E92+'Program Qtrly'!G$43*OFFSET(LDF!$A$37,MATCH($B$69,LDF!$A$38:$A$63,0),MATCH($A93,LDF!$B$37:$Z$37,0)),0)</f>
        <v>74.775000000000006</v>
      </c>
      <c r="F93" s="116">
        <f ca="1">IFERROR(F92+'Program Qtrly'!H$43*OFFSET(LDF!$A$37,MATCH($B$69,LDF!$A$38:$A$63,0),MATCH($A93,LDF!$B$37:$Z$37,0)),0)</f>
        <v>89.730000000000018</v>
      </c>
      <c r="G93" s="116">
        <f ca="1">IFERROR(G92+'Program Qtrly'!I$43*OFFSET(LDF!$A$37,MATCH($B$69,LDF!$A$38:$A$63,0),MATCH($A93,LDF!$B$37:$Z$37,0)),0)</f>
        <v>104.68499999999999</v>
      </c>
      <c r="H93" s="116">
        <f ca="1">IFERROR(H92+'Program Qtrly'!J$43*OFFSET(LDF!$A$37,MATCH($B$69,LDF!$A$38:$A$63,0),MATCH($A93,LDF!$B$37:$Z$37,0)),0)</f>
        <v>104.68499999999999</v>
      </c>
      <c r="I93" s="116">
        <f ca="1">IFERROR(I92+'Program Qtrly'!K$43*OFFSET(LDF!$A$37,MATCH($B$69,LDF!$A$38:$A$63,0),MATCH($A93,LDF!$B$37:$Z$37,0)),0)</f>
        <v>104.68499999999999</v>
      </c>
      <c r="J93" s="116">
        <f ca="1">IFERROR(J92+'Program Qtrly'!L$43*OFFSET(LDF!$A$37,MATCH($B$69,LDF!$A$38:$A$63,0),MATCH($A93,LDF!$B$37:$Z$37,0)),0)</f>
        <v>119.63999999999996</v>
      </c>
      <c r="K93" s="116">
        <f ca="1">IFERROR(K92+'Program Qtrly'!M$43*OFFSET(LDF!$A$37,MATCH($B$69,LDF!$A$38:$A$63,0),MATCH($A93,LDF!$B$37:$Z$37,0)),0)</f>
        <v>134.59499999999994</v>
      </c>
      <c r="L93" s="116">
        <f ca="1">IFERROR(L92+'Program Qtrly'!N$43*OFFSET(LDF!$A$37,MATCH($B$69,LDF!$A$38:$A$63,0),MATCH($A93,LDF!$B$37:$Z$37,0)),0)</f>
        <v>134.59499999999994</v>
      </c>
      <c r="M93" s="116">
        <f ca="1">IFERROR(M92+'Program Qtrly'!O$43*OFFSET(LDF!$A$37,MATCH($B$69,LDF!$A$38:$A$63,0),MATCH($A93,LDF!$B$37:$Z$37,0)),0)</f>
        <v>134.59499999999994</v>
      </c>
      <c r="N93" s="116">
        <f ca="1">IFERROR(N92+'Program Qtrly'!P$43*OFFSET(LDF!$A$37,MATCH($B$69,LDF!$A$38:$A$63,0),MATCH($A93,LDF!$B$37:$Z$37,0)),0)</f>
        <v>149.55000000000001</v>
      </c>
      <c r="O93" s="116">
        <f ca="1">IFERROR(O92+'Program Qtrly'!Q$43*OFFSET(LDF!$A$37,MATCH($B$69,LDF!$A$38:$A$63,0),MATCH($A93,LDF!$B$37:$Z$37,0)),0)</f>
        <v>164.505</v>
      </c>
      <c r="P93" s="116">
        <f ca="1">IFERROR(P92+'Program Qtrly'!R$43*OFFSET(LDF!$A$37,MATCH($B$69,LDF!$A$38:$A$63,0),MATCH($A93,LDF!$B$37:$Z$37,0)),0)</f>
        <v>164.505</v>
      </c>
      <c r="Q93" s="116">
        <f ca="1">IFERROR(Q92+'Program Qtrly'!S$43*OFFSET(LDF!$A$37,MATCH($B$69,LDF!$A$38:$A$63,0),MATCH($A93,LDF!$B$37:$Z$37,0)),0)</f>
        <v>164.505</v>
      </c>
      <c r="R93" s="116">
        <f ca="1">IFERROR(R92+'Program Qtrly'!T$43*OFFSET(LDF!$A$37,MATCH($B$69,LDF!$A$38:$A$63,0),MATCH($A93,LDF!$B$37:$Z$37,0)),0)</f>
        <v>179.46000000000004</v>
      </c>
      <c r="S93" s="116">
        <f ca="1">IFERROR(S92+'Program Qtrly'!U$43*OFFSET(LDF!$A$37,MATCH($B$69,LDF!$A$38:$A$63,0),MATCH($A93,LDF!$B$37:$Z$37,0)),0)</f>
        <v>194.41499999999988</v>
      </c>
      <c r="T93" s="116">
        <f ca="1">IFERROR(T92+'Program Qtrly'!V$43*OFFSET(LDF!$A$37,MATCH($B$69,LDF!$A$38:$A$63,0),MATCH($A93,LDF!$B$37:$Z$37,0)),0)</f>
        <v>194.41499999999988</v>
      </c>
      <c r="U93" s="116">
        <f ca="1">IFERROR(U92+'Program Qtrly'!W$43*OFFSET(LDF!$A$37,MATCH($B$69,LDF!$A$38:$A$63,0),MATCH($A93,LDF!$B$37:$Z$37,0)),0)</f>
        <v>194.41499999999988</v>
      </c>
      <c r="W93" s="63">
        <f t="shared" si="89"/>
        <v>69</v>
      </c>
      <c r="X93" s="116">
        <f t="shared" ca="1" si="90"/>
        <v>0.11249999999999005</v>
      </c>
      <c r="Y93" s="116">
        <f t="shared" ca="1" si="105"/>
        <v>0.2249999999999801</v>
      </c>
      <c r="Z93" s="116">
        <f t="shared" ca="1" si="106"/>
        <v>0.2249999999999801</v>
      </c>
      <c r="AA93" s="116">
        <f t="shared" ca="1" si="107"/>
        <v>0.2249999999999801</v>
      </c>
      <c r="AB93" s="116">
        <f t="shared" ca="1" si="108"/>
        <v>0.2699999999999676</v>
      </c>
      <c r="AC93" s="116">
        <f t="shared" ca="1" si="109"/>
        <v>0.31499999999999773</v>
      </c>
      <c r="AD93" s="116">
        <f t="shared" ca="1" si="110"/>
        <v>0.31499999999999773</v>
      </c>
      <c r="AE93" s="116">
        <f t="shared" ca="1" si="111"/>
        <v>0.31499999999999773</v>
      </c>
      <c r="AF93" s="116">
        <f t="shared" ca="1" si="112"/>
        <v>0.35999999999999943</v>
      </c>
      <c r="AG93" s="116">
        <f t="shared" ca="1" si="94"/>
        <v>0.40500000000002956</v>
      </c>
      <c r="AH93" s="116">
        <f t="shared" ca="1" si="95"/>
        <v>0.40500000000002956</v>
      </c>
      <c r="AI93" s="116">
        <f t="shared" ca="1" si="96"/>
        <v>0.40500000000002956</v>
      </c>
      <c r="AJ93" s="116">
        <f t="shared" ca="1" si="97"/>
        <v>0.44999999999996021</v>
      </c>
      <c r="AK93" s="116">
        <f t="shared" ca="1" si="98"/>
        <v>0.49499999999997613</v>
      </c>
      <c r="AL93" s="116">
        <f t="shared" ca="1" si="99"/>
        <v>0.49499999999997613</v>
      </c>
      <c r="AM93" s="116">
        <f t="shared" ca="1" si="100"/>
        <v>0.49499999999997613</v>
      </c>
      <c r="AN93" s="116">
        <f t="shared" ca="1" si="101"/>
        <v>0.5399999999999352</v>
      </c>
      <c r="AO93" s="116">
        <f t="shared" ca="1" si="102"/>
        <v>0.58500000000009322</v>
      </c>
      <c r="AP93" s="116">
        <f t="shared" ca="1" si="103"/>
        <v>0.58500000000009322</v>
      </c>
      <c r="AQ93" s="116">
        <f t="shared" ca="1" si="104"/>
        <v>0.58500000000009322</v>
      </c>
      <c r="AS93" s="63">
        <f t="shared" si="91"/>
        <v>69</v>
      </c>
      <c r="AT93" s="116">
        <f ca="1">IFERROR(X93*'Program Qtrly'!D$29/(1-'Program Qtrly'!D$29),0)</f>
        <v>0.44999999999996032</v>
      </c>
      <c r="AU93" s="116">
        <f ca="1">IFERROR(Y93*'Program Qtrly'!E$29/(1-'Program Qtrly'!E$29),0)</f>
        <v>0.89999999999992064</v>
      </c>
      <c r="AV93" s="116">
        <f ca="1">IFERROR(Z93*'Program Qtrly'!F$29/(1-'Program Qtrly'!F$29),0)</f>
        <v>0.89999999999992064</v>
      </c>
      <c r="AW93" s="116">
        <f ca="1">IFERROR(AA93*'Program Qtrly'!G$29/(1-'Program Qtrly'!G$29),0)</f>
        <v>0.89999999999992064</v>
      </c>
      <c r="AX93" s="116">
        <f ca="1">IFERROR(AB93*'Program Qtrly'!H$29/(1-'Program Qtrly'!H$29),0)</f>
        <v>1.0799999999998708</v>
      </c>
      <c r="AY93" s="116">
        <f ca="1">IFERROR(AC93*'Program Qtrly'!I$29/(1-'Program Qtrly'!I$29),0)</f>
        <v>1.2599999999999911</v>
      </c>
      <c r="AZ93" s="116">
        <f ca="1">IFERROR(AD93*'Program Qtrly'!J$29/(1-'Program Qtrly'!J$29),0)</f>
        <v>1.2599999999999911</v>
      </c>
      <c r="BA93" s="116">
        <f ca="1">IFERROR(AE93*'Program Qtrly'!K$29/(1-'Program Qtrly'!K$29),0)</f>
        <v>1.2599999999999911</v>
      </c>
      <c r="BB93" s="116">
        <f ca="1">IFERROR(AF93*'Program Qtrly'!L$29/(1-'Program Qtrly'!L$29),0)</f>
        <v>1.4399999999999979</v>
      </c>
      <c r="BC93" s="116">
        <f ca="1">IFERROR(AG93*'Program Qtrly'!M$29/(1-'Program Qtrly'!M$29),0)</f>
        <v>1.6200000000001187</v>
      </c>
      <c r="BD93" s="116">
        <f ca="1">IFERROR(AH93*'Program Qtrly'!N$29/(1-'Program Qtrly'!N$29),0)</f>
        <v>1.6200000000001187</v>
      </c>
      <c r="BE93" s="116">
        <f ca="1">IFERROR(AI93*'Program Qtrly'!O$29/(1-'Program Qtrly'!O$29),0)</f>
        <v>1.6200000000001187</v>
      </c>
      <c r="BF93" s="116">
        <f ca="1">IFERROR(AJ93*'Program Qtrly'!P$29/(1-'Program Qtrly'!P$29),0)</f>
        <v>1.7999999999998413</v>
      </c>
      <c r="BG93" s="116">
        <f ca="1">IFERROR(AK93*'Program Qtrly'!Q$29/(1-'Program Qtrly'!Q$29),0)</f>
        <v>1.9799999999999049</v>
      </c>
      <c r="BH93" s="116">
        <f ca="1">IFERROR(AL93*'Program Qtrly'!R$29/(1-'Program Qtrly'!R$29),0)</f>
        <v>1.9799999999999049</v>
      </c>
      <c r="BI93" s="116">
        <f ca="1">IFERROR(AM93*'Program Qtrly'!S$29/(1-'Program Qtrly'!S$29),0)</f>
        <v>1.9799999999999049</v>
      </c>
      <c r="BJ93" s="116">
        <f ca="1">IFERROR(AN93*'Program Qtrly'!T$29/(1-'Program Qtrly'!T$29),0)</f>
        <v>2.1599999999997417</v>
      </c>
      <c r="BK93" s="116">
        <f ca="1">IFERROR(AO93*'Program Qtrly'!U$29/(1-'Program Qtrly'!U$29),0)</f>
        <v>2.3400000000003733</v>
      </c>
      <c r="BL93" s="116">
        <f ca="1">IFERROR(AP93*'Program Qtrly'!V$29/(1-'Program Qtrly'!V$29),0)</f>
        <v>2.3400000000003733</v>
      </c>
      <c r="BM93" s="116">
        <f ca="1">IFERROR(AQ93*'Program Qtrly'!W$29/(1-'Program Qtrly'!W$29),0)</f>
        <v>2.3400000000003733</v>
      </c>
      <c r="BO93" s="53" t="str">
        <f t="shared" si="92"/>
        <v>P002</v>
      </c>
      <c r="BP93" s="53">
        <f t="shared" si="93"/>
        <v>0</v>
      </c>
    </row>
    <row r="94" spans="1:68" x14ac:dyDescent="0.45">
      <c r="A94" s="63">
        <f t="shared" si="88"/>
        <v>72</v>
      </c>
      <c r="B94" s="116">
        <f ca="1">IFERROR(B93+'Program Qtrly'!D$43*OFFSET(LDF!$A$37,MATCH($B$69,LDF!$A$38:$A$63,0),MATCH($A94,LDF!$B$37:$Z$37,0)),0)</f>
        <v>37.425000000000004</v>
      </c>
      <c r="C94" s="116">
        <f ca="1">IFERROR(C93+'Program Qtrly'!E$43*OFFSET(LDF!$A$37,MATCH($B$69,LDF!$A$38:$A$63,0),MATCH($A94,LDF!$B$37:$Z$37,0)),0)</f>
        <v>74.850000000000009</v>
      </c>
      <c r="D94" s="116">
        <f ca="1">IFERROR(D93+'Program Qtrly'!F$43*OFFSET(LDF!$A$37,MATCH($B$69,LDF!$A$38:$A$63,0),MATCH($A94,LDF!$B$37:$Z$37,0)),0)</f>
        <v>74.850000000000009</v>
      </c>
      <c r="E94" s="116">
        <f ca="1">IFERROR(E93+'Program Qtrly'!G$43*OFFSET(LDF!$A$37,MATCH($B$69,LDF!$A$38:$A$63,0),MATCH($A94,LDF!$B$37:$Z$37,0)),0)</f>
        <v>74.850000000000009</v>
      </c>
      <c r="F94" s="116">
        <f ca="1">IFERROR(F93+'Program Qtrly'!H$43*OFFSET(LDF!$A$37,MATCH($B$69,LDF!$A$38:$A$63,0),MATCH($A94,LDF!$B$37:$Z$37,0)),0)</f>
        <v>89.820000000000022</v>
      </c>
      <c r="G94" s="116">
        <f ca="1">IFERROR(G93+'Program Qtrly'!I$43*OFFSET(LDF!$A$37,MATCH($B$69,LDF!$A$38:$A$63,0),MATCH($A94,LDF!$B$37:$Z$37,0)),0)</f>
        <v>104.78999999999999</v>
      </c>
      <c r="H94" s="116">
        <f ca="1">IFERROR(H93+'Program Qtrly'!J$43*OFFSET(LDF!$A$37,MATCH($B$69,LDF!$A$38:$A$63,0),MATCH($A94,LDF!$B$37:$Z$37,0)),0)</f>
        <v>104.78999999999999</v>
      </c>
      <c r="I94" s="116">
        <f ca="1">IFERROR(I93+'Program Qtrly'!K$43*OFFSET(LDF!$A$37,MATCH($B$69,LDF!$A$38:$A$63,0),MATCH($A94,LDF!$B$37:$Z$37,0)),0)</f>
        <v>104.78999999999999</v>
      </c>
      <c r="J94" s="116">
        <f ca="1">IFERROR(J93+'Program Qtrly'!L$43*OFFSET(LDF!$A$37,MATCH($B$69,LDF!$A$38:$A$63,0),MATCH($A94,LDF!$B$37:$Z$37,0)),0)</f>
        <v>119.75999999999996</v>
      </c>
      <c r="K94" s="116">
        <f ca="1">IFERROR(K93+'Program Qtrly'!M$43*OFFSET(LDF!$A$37,MATCH($B$69,LDF!$A$38:$A$63,0),MATCH($A94,LDF!$B$37:$Z$37,0)),0)</f>
        <v>134.72999999999993</v>
      </c>
      <c r="L94" s="116">
        <f ca="1">IFERROR(L93+'Program Qtrly'!N$43*OFFSET(LDF!$A$37,MATCH($B$69,LDF!$A$38:$A$63,0),MATCH($A94,LDF!$B$37:$Z$37,0)),0)</f>
        <v>134.72999999999993</v>
      </c>
      <c r="M94" s="116">
        <f ca="1">IFERROR(M93+'Program Qtrly'!O$43*OFFSET(LDF!$A$37,MATCH($B$69,LDF!$A$38:$A$63,0),MATCH($A94,LDF!$B$37:$Z$37,0)),0)</f>
        <v>134.72999999999993</v>
      </c>
      <c r="N94" s="116">
        <f ca="1">IFERROR(N93+'Program Qtrly'!P$43*OFFSET(LDF!$A$37,MATCH($B$69,LDF!$A$38:$A$63,0),MATCH($A94,LDF!$B$37:$Z$37,0)),0)</f>
        <v>149.70000000000002</v>
      </c>
      <c r="O94" s="116">
        <f ca="1">IFERROR(O93+'Program Qtrly'!Q$43*OFFSET(LDF!$A$37,MATCH($B$69,LDF!$A$38:$A$63,0),MATCH($A94,LDF!$B$37:$Z$37,0)),0)</f>
        <v>164.67</v>
      </c>
      <c r="P94" s="116">
        <f ca="1">IFERROR(P93+'Program Qtrly'!R$43*OFFSET(LDF!$A$37,MATCH($B$69,LDF!$A$38:$A$63,0),MATCH($A94,LDF!$B$37:$Z$37,0)),0)</f>
        <v>164.67</v>
      </c>
      <c r="Q94" s="116">
        <f ca="1">IFERROR(Q93+'Program Qtrly'!S$43*OFFSET(LDF!$A$37,MATCH($B$69,LDF!$A$38:$A$63,0),MATCH($A94,LDF!$B$37:$Z$37,0)),0)</f>
        <v>164.67</v>
      </c>
      <c r="R94" s="116">
        <f ca="1">IFERROR(R93+'Program Qtrly'!T$43*OFFSET(LDF!$A$37,MATCH($B$69,LDF!$A$38:$A$63,0),MATCH($A94,LDF!$B$37:$Z$37,0)),0)</f>
        <v>179.64000000000004</v>
      </c>
      <c r="S94" s="116">
        <f ca="1">IFERROR(S93+'Program Qtrly'!U$43*OFFSET(LDF!$A$37,MATCH($B$69,LDF!$A$38:$A$63,0),MATCH($A94,LDF!$B$37:$Z$37,0)),0)</f>
        <v>194.60999999999987</v>
      </c>
      <c r="T94" s="116">
        <f ca="1">IFERROR(T93+'Program Qtrly'!V$43*OFFSET(LDF!$A$37,MATCH($B$69,LDF!$A$38:$A$63,0),MATCH($A94,LDF!$B$37:$Z$37,0)),0)</f>
        <v>194.60999999999987</v>
      </c>
      <c r="U94" s="116">
        <f ca="1">IFERROR(U93+'Program Qtrly'!W$43*OFFSET(LDF!$A$37,MATCH($B$69,LDF!$A$38:$A$63,0),MATCH($A94,LDF!$B$37:$Z$37,0)),0)</f>
        <v>194.60999999999987</v>
      </c>
      <c r="W94" s="63">
        <f t="shared" si="89"/>
        <v>72</v>
      </c>
      <c r="X94" s="116">
        <f t="shared" ca="1" si="90"/>
        <v>7.4999999999988631E-2</v>
      </c>
      <c r="Y94" s="116">
        <f t="shared" ca="1" si="105"/>
        <v>0.14999999999997726</v>
      </c>
      <c r="Z94" s="116">
        <f t="shared" ca="1" si="106"/>
        <v>0.14999999999997726</v>
      </c>
      <c r="AA94" s="116">
        <f t="shared" ca="1" si="107"/>
        <v>0.14999999999997726</v>
      </c>
      <c r="AB94" s="116">
        <f t="shared" ca="1" si="108"/>
        <v>0.17999999999996419</v>
      </c>
      <c r="AC94" s="116">
        <f t="shared" ca="1" si="109"/>
        <v>0.20999999999999375</v>
      </c>
      <c r="AD94" s="116">
        <f t="shared" ca="1" si="110"/>
        <v>0.20999999999999375</v>
      </c>
      <c r="AE94" s="116">
        <f t="shared" ca="1" si="111"/>
        <v>0.20999999999999375</v>
      </c>
      <c r="AF94" s="116">
        <f t="shared" ca="1" si="112"/>
        <v>0.23999999999999488</v>
      </c>
      <c r="AG94" s="116">
        <f t="shared" ca="1" si="94"/>
        <v>0.27000000000003865</v>
      </c>
      <c r="AH94" s="116">
        <f t="shared" ca="1" si="95"/>
        <v>0.27000000000003865</v>
      </c>
      <c r="AI94" s="116">
        <f t="shared" ca="1" si="96"/>
        <v>0.27000000000003865</v>
      </c>
      <c r="AJ94" s="116">
        <f t="shared" ca="1" si="97"/>
        <v>0.29999999999995453</v>
      </c>
      <c r="AK94" s="116">
        <f t="shared" ca="1" si="98"/>
        <v>0.32999999999998408</v>
      </c>
      <c r="AL94" s="116">
        <f t="shared" ca="1" si="99"/>
        <v>0.32999999999998408</v>
      </c>
      <c r="AM94" s="116">
        <f t="shared" ca="1" si="100"/>
        <v>0.32999999999998408</v>
      </c>
      <c r="AN94" s="116">
        <f t="shared" ca="1" si="101"/>
        <v>0.35999999999992838</v>
      </c>
      <c r="AO94" s="116">
        <f t="shared" ca="1" si="102"/>
        <v>0.39000000000010004</v>
      </c>
      <c r="AP94" s="116">
        <f t="shared" ca="1" si="103"/>
        <v>0.39000000000010004</v>
      </c>
      <c r="AQ94" s="116">
        <f t="shared" ca="1" si="104"/>
        <v>0.39000000000010004</v>
      </c>
      <c r="AS94" s="63">
        <f t="shared" si="91"/>
        <v>72</v>
      </c>
      <c r="AT94" s="116">
        <f ca="1">IFERROR(X94*'Program Qtrly'!D$29/(1-'Program Qtrly'!D$29),0)</f>
        <v>0.29999999999995458</v>
      </c>
      <c r="AU94" s="116">
        <f ca="1">IFERROR(Y94*'Program Qtrly'!E$29/(1-'Program Qtrly'!E$29),0)</f>
        <v>0.59999999999990916</v>
      </c>
      <c r="AV94" s="116">
        <f ca="1">IFERROR(Z94*'Program Qtrly'!F$29/(1-'Program Qtrly'!F$29),0)</f>
        <v>0.59999999999990916</v>
      </c>
      <c r="AW94" s="116">
        <f ca="1">IFERROR(AA94*'Program Qtrly'!G$29/(1-'Program Qtrly'!G$29),0)</f>
        <v>0.59999999999990916</v>
      </c>
      <c r="AX94" s="116">
        <f ca="1">IFERROR(AB94*'Program Qtrly'!H$29/(1-'Program Qtrly'!H$29),0)</f>
        <v>0.71999999999985687</v>
      </c>
      <c r="AY94" s="116">
        <f ca="1">IFERROR(AC94*'Program Qtrly'!I$29/(1-'Program Qtrly'!I$29),0)</f>
        <v>0.83999999999997521</v>
      </c>
      <c r="AZ94" s="116">
        <f ca="1">IFERROR(AD94*'Program Qtrly'!J$29/(1-'Program Qtrly'!J$29),0)</f>
        <v>0.83999999999997521</v>
      </c>
      <c r="BA94" s="116">
        <f ca="1">IFERROR(AE94*'Program Qtrly'!K$29/(1-'Program Qtrly'!K$29),0)</f>
        <v>0.83999999999997521</v>
      </c>
      <c r="BB94" s="116">
        <f ca="1">IFERROR(AF94*'Program Qtrly'!L$29/(1-'Program Qtrly'!L$29),0)</f>
        <v>0.95999999999997987</v>
      </c>
      <c r="BC94" s="116">
        <f ca="1">IFERROR(AG94*'Program Qtrly'!M$29/(1-'Program Qtrly'!M$29),0)</f>
        <v>1.0800000000001551</v>
      </c>
      <c r="BD94" s="116">
        <f ca="1">IFERROR(AH94*'Program Qtrly'!N$29/(1-'Program Qtrly'!N$29),0)</f>
        <v>1.0800000000001551</v>
      </c>
      <c r="BE94" s="116">
        <f ca="1">IFERROR(AI94*'Program Qtrly'!O$29/(1-'Program Qtrly'!O$29),0)</f>
        <v>1.0800000000001551</v>
      </c>
      <c r="BF94" s="116">
        <f ca="1">IFERROR(AJ94*'Program Qtrly'!P$29/(1-'Program Qtrly'!P$29),0)</f>
        <v>1.1999999999998183</v>
      </c>
      <c r="BG94" s="116">
        <f ca="1">IFERROR(AK94*'Program Qtrly'!Q$29/(1-'Program Qtrly'!Q$29),0)</f>
        <v>1.3199999999999368</v>
      </c>
      <c r="BH94" s="116">
        <f ca="1">IFERROR(AL94*'Program Qtrly'!R$29/(1-'Program Qtrly'!R$29),0)</f>
        <v>1.3199999999999368</v>
      </c>
      <c r="BI94" s="116">
        <f ca="1">IFERROR(AM94*'Program Qtrly'!S$29/(1-'Program Qtrly'!S$29),0)</f>
        <v>1.3199999999999368</v>
      </c>
      <c r="BJ94" s="116">
        <f ca="1">IFERROR(AN94*'Program Qtrly'!T$29/(1-'Program Qtrly'!T$29),0)</f>
        <v>1.4399999999997137</v>
      </c>
      <c r="BK94" s="116">
        <f ca="1">IFERROR(AO94*'Program Qtrly'!U$29/(1-'Program Qtrly'!U$29),0)</f>
        <v>1.5600000000004006</v>
      </c>
      <c r="BL94" s="116">
        <f ca="1">IFERROR(AP94*'Program Qtrly'!V$29/(1-'Program Qtrly'!V$29),0)</f>
        <v>1.5600000000004006</v>
      </c>
      <c r="BM94" s="116">
        <f ca="1">IFERROR(AQ94*'Program Qtrly'!W$29/(1-'Program Qtrly'!W$29),0)</f>
        <v>1.5600000000004006</v>
      </c>
      <c r="BO94" s="53" t="str">
        <f t="shared" si="92"/>
        <v>P002</v>
      </c>
      <c r="BP94" s="53">
        <f t="shared" si="93"/>
        <v>0</v>
      </c>
    </row>
    <row r="95" spans="1:68" s="135" customFormat="1" ht="30" customHeight="1" x14ac:dyDescent="0.45">
      <c r="A95" s="135" t="s">
        <v>386</v>
      </c>
      <c r="B95" s="136">
        <f ca="1">'Program Qtrly'!D$43</f>
        <v>37.499999999999993</v>
      </c>
      <c r="C95" s="136">
        <f ca="1">'Program Qtrly'!E$43</f>
        <v>74.999999999999986</v>
      </c>
      <c r="D95" s="136">
        <f ca="1">'Program Qtrly'!F$43</f>
        <v>74.999999999999986</v>
      </c>
      <c r="E95" s="136">
        <f ca="1">'Program Qtrly'!G$43</f>
        <v>74.999999999999986</v>
      </c>
      <c r="F95" s="136">
        <f ca="1">'Program Qtrly'!H$43</f>
        <v>89.999999999999986</v>
      </c>
      <c r="G95" s="136">
        <f ca="1">'Program Qtrly'!I$43</f>
        <v>104.99999999999999</v>
      </c>
      <c r="H95" s="136">
        <f ca="1">'Program Qtrly'!J$43</f>
        <v>104.99999999999999</v>
      </c>
      <c r="I95" s="136">
        <f ca="1">'Program Qtrly'!K$43</f>
        <v>104.99999999999999</v>
      </c>
      <c r="J95" s="136">
        <f ca="1">'Program Qtrly'!L$43</f>
        <v>119.99999999999996</v>
      </c>
      <c r="K95" s="136">
        <f ca="1">'Program Qtrly'!M$43</f>
        <v>134.99999999999997</v>
      </c>
      <c r="L95" s="136">
        <f ca="1">'Program Qtrly'!N$43</f>
        <v>134.99999999999997</v>
      </c>
      <c r="M95" s="136">
        <f ca="1">'Program Qtrly'!O$43</f>
        <v>134.99999999999997</v>
      </c>
      <c r="N95" s="136">
        <f ca="1">'Program Qtrly'!P$43</f>
        <v>149.99999999999997</v>
      </c>
      <c r="O95" s="136">
        <f ca="1">'Program Qtrly'!Q$43</f>
        <v>164.99999999999997</v>
      </c>
      <c r="P95" s="136">
        <f ca="1">'Program Qtrly'!R$43</f>
        <v>164.99999999999997</v>
      </c>
      <c r="Q95" s="136">
        <f ca="1">'Program Qtrly'!S$43</f>
        <v>164.99999999999997</v>
      </c>
      <c r="R95" s="136">
        <f ca="1">'Program Qtrly'!T$43</f>
        <v>179.99999999999997</v>
      </c>
      <c r="S95" s="136">
        <f ca="1">'Program Qtrly'!U$43</f>
        <v>194.99999999999997</v>
      </c>
      <c r="T95" s="136">
        <f ca="1">'Program Qtrly'!V$43</f>
        <v>194.99999999999997</v>
      </c>
      <c r="U95" s="136">
        <f ca="1">'Program Qtrly'!W$43</f>
        <v>194.99999999999997</v>
      </c>
      <c r="W95" s="135" t="s">
        <v>282</v>
      </c>
      <c r="X95" s="136">
        <f ca="1">X71</f>
        <v>10.95</v>
      </c>
      <c r="Y95" s="136">
        <f ca="1">Y71+X72</f>
        <v>29.249999999999996</v>
      </c>
      <c r="Z95" s="136">
        <f ca="1">Z71+Y72+X73</f>
        <v>42.1875</v>
      </c>
      <c r="AA95" s="136">
        <f ca="1">AA71+Z72+Y73+X74</f>
        <v>52.125</v>
      </c>
      <c r="AB95" s="136">
        <f ca="1">AB71+AA72+Z73+Y74+X75</f>
        <v>64.042500000000004</v>
      </c>
      <c r="AC95" s="136">
        <f ca="1">AC71+AB72+AA73+Z74+Y75+X76</f>
        <v>76.687500000000014</v>
      </c>
      <c r="AD95" s="136">
        <f ca="1">AD71+AC72+AB73+AA74+Z75+Y76+X77</f>
        <v>85.537499999999994</v>
      </c>
      <c r="AE95" s="136">
        <f ca="1">AE71+AD72+AC73+AB74+AA75+Z76+Y77+X78</f>
        <v>92.362499999999997</v>
      </c>
      <c r="AF95" s="136">
        <f ca="1">AF71+AE72+AD73+AC74+AB75+AA76+Z77+Y78+X79</f>
        <v>102.19499999999998</v>
      </c>
      <c r="AG95" s="136">
        <f ca="1">AG71+AF72+AE73+AD74+AC75+AB76+AA77+Z78+Y79+X80</f>
        <v>113.66999999999999</v>
      </c>
      <c r="AH95" s="136">
        <f ca="1">AH71+AG72+AF73+AE74+AD75+AC76+AB77+AA78+Z79+Y80+X81</f>
        <v>121.96499999999999</v>
      </c>
      <c r="AI95" s="136">
        <f ca="1">AI71+AH72+AG73+AF74+AE75+AD76+AC77+AB78+AA79+Z80+Y81+X82</f>
        <v>128.46749999999997</v>
      </c>
      <c r="AJ95" s="136">
        <f ca="1">AJ71+AI72+AH73+AG74+AF75+AE76+AD77+AC78+AB79+AA80+Z81+Y82+X83</f>
        <v>138.03749999999999</v>
      </c>
      <c r="AK95" s="136">
        <f ca="1">AK71+AJ72+AI73+AH74+AG75+AF76+AE77+AD78+AC79+AB80+AA81+Z82+Y83+X84</f>
        <v>149.31</v>
      </c>
      <c r="AL95" s="136">
        <f ca="1">AL71+AK72+AJ73+AI74+AH75+AG76+AF77+AE78+AD79+AC80+AB81+AA82+Z83+Y84+X85</f>
        <v>157.44</v>
      </c>
      <c r="AM95" s="136">
        <f ca="1">AM71+AL72+AK73+AJ74+AI75+AH76+AG77+AF78+AE79+AD80+AC81+AB82+AA83+Z84+Y85+X86</f>
        <v>163.82249999999999</v>
      </c>
      <c r="AN95" s="136">
        <f ca="1">AN71+AM72+AL73+AK74+AJ75+AI76+AH77+AG78+AF79+AE80+AD81+AC82+AB83+AA84+Z85+Y86+X87</f>
        <v>173.31</v>
      </c>
      <c r="AO95" s="136">
        <f ca="1">AO71+AN72+AM73+AL74+AK75+AJ76+AI77+AH78+AG79+AF80+AE81+AD82+AC83+AB84+AA85+Z86+Y87+X88</f>
        <v>184.5</v>
      </c>
      <c r="AP95" s="136">
        <f ca="1">AP71+AO72+AN73+AM74+AL75+AK76+AJ77+AI78+AH79+AG80+AF81+AE82+AD83+AC84+AB85+AA86+Z87+Y88+X89</f>
        <v>192.54749999999999</v>
      </c>
      <c r="AQ95" s="136">
        <f ca="1">AQ71+AP72+AO73+AN74+AM75+AL76+AK77+AJ78+AI79+AH80+AG81+AF82+AE83+AD84+AC85+AB86+AA87+Z88+Y89+X90</f>
        <v>198.8775</v>
      </c>
      <c r="AS95" s="135" t="s">
        <v>481</v>
      </c>
      <c r="AT95" s="136">
        <f ca="1">AT71</f>
        <v>43.800000000000011</v>
      </c>
      <c r="AU95" s="136">
        <f ca="1">AU71+AT72</f>
        <v>117.00000000000003</v>
      </c>
      <c r="AV95" s="136">
        <f ca="1">AV71+AU72+AT73</f>
        <v>168.75000000000006</v>
      </c>
      <c r="AW95" s="136">
        <f ca="1">AW71+AV72+AU73+AT74</f>
        <v>208.50000000000006</v>
      </c>
      <c r="AX95" s="136">
        <f ca="1">AX71+AW72+AV73+AU74+AT75</f>
        <v>256.17000000000007</v>
      </c>
      <c r="AY95" s="136">
        <f ca="1">AY71+AX72+AW73+AV74+AU75+AT76</f>
        <v>306.75000000000011</v>
      </c>
      <c r="AZ95" s="136">
        <f ca="1">AZ71+AY72+AX73+AW74+AV75+AU76+AT77</f>
        <v>342.15000000000009</v>
      </c>
      <c r="BA95" s="136">
        <f ca="1">BA71+AZ72+AY73+AX74+AW75+AV76+AU77+AT78</f>
        <v>369.45000000000005</v>
      </c>
      <c r="BB95" s="136">
        <f ca="1">BB71+BA72+AZ73+AY74+AX75+AW76+AV77+AU78+AT79</f>
        <v>408.78000000000003</v>
      </c>
      <c r="BC95" s="136">
        <f ca="1">BC71+BB72+BA73+AZ74+AY75+AX76+AW77+AV78+AU79+AT80</f>
        <v>454.68</v>
      </c>
      <c r="BD95" s="136">
        <f ca="1">BD71+BC72+BB73+BA74+AZ75+AY76+AX77+AW78+AV79+AU80+AT81</f>
        <v>487.86</v>
      </c>
      <c r="BE95" s="136">
        <f ca="1">BE71+BD72+BC73+BB74+BA75+AZ76+AY77+AX78+AW79+AV80+AU81+AT82</f>
        <v>513.87000000000012</v>
      </c>
      <c r="BF95" s="136">
        <f ca="1">BF71+BE72+BD73+BC74+BB75+BA76+AZ77+AY78+AX79+AW80+AV81+AU82+AT83</f>
        <v>552.1500000000002</v>
      </c>
      <c r="BG95" s="136">
        <f ca="1">BG71+BF72+BE73+BD74+BC75+BB76+BA77+AZ78+AY79+AX80+AW81+AV82+AU83+AT84</f>
        <v>597.24000000000035</v>
      </c>
      <c r="BH95" s="136">
        <f ca="1">BH71+BG72+BF73+BE74+BD75+BC76+BB77+BA78+AZ79+AY80+AX81+AW82+AV83+AU84+AT85</f>
        <v>629.76000000000045</v>
      </c>
      <c r="BI95" s="136">
        <f ca="1">BI71+BH72+BG73+BF74+BE75+BD76+BC77+BB78+BA79+AZ80+AY81+AX82+AW83+AV84+AU85+AT86</f>
        <v>655.2900000000003</v>
      </c>
      <c r="BJ95" s="136">
        <f ca="1">BJ71+BI72+BH73+BG74+BF75+BE76+BD77+BC78+BB79+BA80+AZ81+AY82+AX83+AW84+AV85+AU86+AT87</f>
        <v>693.24000000000035</v>
      </c>
      <c r="BK95" s="136">
        <f ca="1">BK71+BJ72+BI73+BH74+BG75+BF76+BE77+BD78+BC79+BB80+BA81+AZ82+AY83+AX84+AW85+AV86+AU87+AT88</f>
        <v>738.00000000000034</v>
      </c>
      <c r="BL95" s="136">
        <f ca="1">BL71+BK72+BJ73+BI74+BH75+BG76+BF77+BE78+BD79+BC80+BB81+BA82+AZ83+AY84+AX85+AW86+AV87+AU88+AT89</f>
        <v>770.1900000000004</v>
      </c>
      <c r="BM95" s="136">
        <f ca="1">BM71+BL72+BK73+BJ74+BI75+BH76+BG77+BF78+BE79+BD80+BC81+BB82+BA83+AZ84+AY85+AX86+AW87+AV88+AU89+AT90</f>
        <v>795.51000000000045</v>
      </c>
      <c r="BO95" s="53" t="str">
        <f t="shared" si="92"/>
        <v>P002</v>
      </c>
      <c r="BP95" s="53">
        <f t="shared" si="93"/>
        <v>0</v>
      </c>
    </row>
    <row r="98" spans="1:68" x14ac:dyDescent="0.45">
      <c r="A98" s="46" t="s">
        <v>64</v>
      </c>
      <c r="B98" s="46" t="str">
        <f>INDEX('Program Inputs'!$B$9:$B$28,MATCH('Loss Proj'!A98,'Program Inputs'!$A$9:$A$28,0))</f>
        <v>VI: Pet</v>
      </c>
      <c r="C98" s="46"/>
      <c r="W98" s="46" t="str">
        <f>A98</f>
        <v>P003</v>
      </c>
      <c r="X98" s="46" t="str">
        <f>INDEX('Program Inputs'!$B$9:$B$28,MATCH('Loss Proj'!W98,'Program Inputs'!$A$9:$A$28,0))</f>
        <v>VI: Pet</v>
      </c>
      <c r="Y98" s="46"/>
      <c r="AS98" s="46" t="str">
        <f>A98</f>
        <v>P003</v>
      </c>
      <c r="AT98" s="46" t="str">
        <f>INDEX('Program Inputs'!$B$9:$B$28,MATCH('Loss Proj'!AS98,'Program Inputs'!$A$9:$A$28,0))</f>
        <v>VI: Pet</v>
      </c>
      <c r="AU98" s="46"/>
    </row>
    <row r="99" spans="1:68" x14ac:dyDescent="0.45">
      <c r="A99" s="67" t="s">
        <v>385</v>
      </c>
      <c r="B99" s="63"/>
      <c r="W99" s="67" t="s">
        <v>479</v>
      </c>
      <c r="X99" s="63"/>
      <c r="AS99" s="67" t="s">
        <v>480</v>
      </c>
      <c r="AT99" s="63"/>
    </row>
    <row r="100" spans="1:68" x14ac:dyDescent="0.45">
      <c r="A100" s="67" t="s">
        <v>186</v>
      </c>
      <c r="B100" s="115" t="str">
        <f>INDEX('Program Inputs'!$O$8:$O$28,MATCH(A98,'Program Inputs'!$A$8:$A$28,0))</f>
        <v>Property_1</v>
      </c>
      <c r="D100" s="63" t="s">
        <v>489</v>
      </c>
      <c r="E100" s="133">
        <f>INDEX('Program Inputs'!$R$8:$R$28,MATCH(A98,'Program Inputs'!$A$8:$A$28,0))</f>
        <v>0</v>
      </c>
      <c r="X100" s="62"/>
      <c r="AT100" s="62"/>
    </row>
    <row r="101" spans="1:68" x14ac:dyDescent="0.45">
      <c r="A101" s="110" t="s">
        <v>180</v>
      </c>
      <c r="B101" s="3" t="str">
        <f>B$7</f>
        <v>2026 Q2</v>
      </c>
      <c r="C101" s="3" t="str">
        <f t="shared" ref="C101:U101" si="113">C$7</f>
        <v>2026 Q3</v>
      </c>
      <c r="D101" s="3" t="str">
        <f t="shared" si="113"/>
        <v>2026 Q4</v>
      </c>
      <c r="E101" s="3" t="str">
        <f t="shared" si="113"/>
        <v>2027 Q1</v>
      </c>
      <c r="F101" s="3" t="str">
        <f t="shared" si="113"/>
        <v>2027 Q2</v>
      </c>
      <c r="G101" s="3" t="str">
        <f t="shared" si="113"/>
        <v>2027 Q3</v>
      </c>
      <c r="H101" s="3" t="str">
        <f t="shared" si="113"/>
        <v>2027 Q4</v>
      </c>
      <c r="I101" s="3" t="str">
        <f t="shared" si="113"/>
        <v>2028 Q1</v>
      </c>
      <c r="J101" s="3" t="str">
        <f t="shared" si="113"/>
        <v>2028 Q2</v>
      </c>
      <c r="K101" s="3" t="str">
        <f t="shared" si="113"/>
        <v>2028 Q3</v>
      </c>
      <c r="L101" s="3" t="str">
        <f t="shared" si="113"/>
        <v>2028 Q4</v>
      </c>
      <c r="M101" s="3" t="str">
        <f t="shared" si="113"/>
        <v>2029 Q1</v>
      </c>
      <c r="N101" s="3" t="str">
        <f t="shared" si="113"/>
        <v>2029 Q2</v>
      </c>
      <c r="O101" s="3" t="str">
        <f t="shared" si="113"/>
        <v>2029 Q3</v>
      </c>
      <c r="P101" s="3" t="str">
        <f t="shared" si="113"/>
        <v>2029 Q4</v>
      </c>
      <c r="Q101" s="3" t="str">
        <f t="shared" si="113"/>
        <v>2030 Q1</v>
      </c>
      <c r="R101" s="3" t="str">
        <f t="shared" si="113"/>
        <v>2030 Q2</v>
      </c>
      <c r="S101" s="3" t="str">
        <f t="shared" si="113"/>
        <v>2030 Q3</v>
      </c>
      <c r="T101" s="3" t="str">
        <f t="shared" si="113"/>
        <v>2030 Q4</v>
      </c>
      <c r="U101" s="3" t="str">
        <f t="shared" si="113"/>
        <v>2031 Q1</v>
      </c>
      <c r="W101" s="110" t="s">
        <v>180</v>
      </c>
      <c r="X101" s="3" t="str">
        <f>X$7</f>
        <v>2026 Q2</v>
      </c>
      <c r="Y101" s="3" t="str">
        <f t="shared" ref="Y101:AQ101" si="114">Y$7</f>
        <v>2026 Q3</v>
      </c>
      <c r="Z101" s="3" t="str">
        <f t="shared" si="114"/>
        <v>2026 Q4</v>
      </c>
      <c r="AA101" s="3" t="str">
        <f t="shared" si="114"/>
        <v>2027 Q1</v>
      </c>
      <c r="AB101" s="3" t="str">
        <f t="shared" si="114"/>
        <v>2027 Q2</v>
      </c>
      <c r="AC101" s="3" t="str">
        <f t="shared" si="114"/>
        <v>2027 Q3</v>
      </c>
      <c r="AD101" s="3" t="str">
        <f t="shared" si="114"/>
        <v>2027 Q4</v>
      </c>
      <c r="AE101" s="3" t="str">
        <f t="shared" si="114"/>
        <v>2028 Q1</v>
      </c>
      <c r="AF101" s="3" t="str">
        <f t="shared" si="114"/>
        <v>2028 Q2</v>
      </c>
      <c r="AG101" s="3" t="str">
        <f t="shared" si="114"/>
        <v>2028 Q3</v>
      </c>
      <c r="AH101" s="3" t="str">
        <f t="shared" si="114"/>
        <v>2028 Q4</v>
      </c>
      <c r="AI101" s="3" t="str">
        <f t="shared" si="114"/>
        <v>2029 Q1</v>
      </c>
      <c r="AJ101" s="3" t="str">
        <f t="shared" si="114"/>
        <v>2029 Q2</v>
      </c>
      <c r="AK101" s="3" t="str">
        <f t="shared" si="114"/>
        <v>2029 Q3</v>
      </c>
      <c r="AL101" s="3" t="str">
        <f t="shared" si="114"/>
        <v>2029 Q4</v>
      </c>
      <c r="AM101" s="3" t="str">
        <f t="shared" si="114"/>
        <v>2030 Q1</v>
      </c>
      <c r="AN101" s="3" t="str">
        <f t="shared" si="114"/>
        <v>2030 Q2</v>
      </c>
      <c r="AO101" s="3" t="str">
        <f t="shared" si="114"/>
        <v>2030 Q3</v>
      </c>
      <c r="AP101" s="3" t="str">
        <f t="shared" si="114"/>
        <v>2030 Q4</v>
      </c>
      <c r="AQ101" s="3" t="str">
        <f t="shared" si="114"/>
        <v>2031 Q1</v>
      </c>
      <c r="AS101" s="110" t="s">
        <v>180</v>
      </c>
      <c r="AT101" s="3" t="str">
        <f>AT$7</f>
        <v>2026 Q2</v>
      </c>
      <c r="AU101" s="3" t="str">
        <f t="shared" ref="AU101:BM101" si="115">AU$7</f>
        <v>2026 Q3</v>
      </c>
      <c r="AV101" s="3" t="str">
        <f t="shared" si="115"/>
        <v>2026 Q4</v>
      </c>
      <c r="AW101" s="3" t="str">
        <f t="shared" si="115"/>
        <v>2027 Q1</v>
      </c>
      <c r="AX101" s="3" t="str">
        <f t="shared" si="115"/>
        <v>2027 Q2</v>
      </c>
      <c r="AY101" s="3" t="str">
        <f t="shared" si="115"/>
        <v>2027 Q3</v>
      </c>
      <c r="AZ101" s="3" t="str">
        <f t="shared" si="115"/>
        <v>2027 Q4</v>
      </c>
      <c r="BA101" s="3" t="str">
        <f t="shared" si="115"/>
        <v>2028 Q1</v>
      </c>
      <c r="BB101" s="3" t="str">
        <f t="shared" si="115"/>
        <v>2028 Q2</v>
      </c>
      <c r="BC101" s="3" t="str">
        <f t="shared" si="115"/>
        <v>2028 Q3</v>
      </c>
      <c r="BD101" s="3" t="str">
        <f t="shared" si="115"/>
        <v>2028 Q4</v>
      </c>
      <c r="BE101" s="3" t="str">
        <f t="shared" si="115"/>
        <v>2029 Q1</v>
      </c>
      <c r="BF101" s="3" t="str">
        <f t="shared" si="115"/>
        <v>2029 Q2</v>
      </c>
      <c r="BG101" s="3" t="str">
        <f t="shared" si="115"/>
        <v>2029 Q3</v>
      </c>
      <c r="BH101" s="3" t="str">
        <f t="shared" si="115"/>
        <v>2029 Q4</v>
      </c>
      <c r="BI101" s="3" t="str">
        <f t="shared" si="115"/>
        <v>2030 Q1</v>
      </c>
      <c r="BJ101" s="3" t="str">
        <f t="shared" si="115"/>
        <v>2030 Q2</v>
      </c>
      <c r="BK101" s="3" t="str">
        <f t="shared" si="115"/>
        <v>2030 Q3</v>
      </c>
      <c r="BL101" s="3" t="str">
        <f t="shared" si="115"/>
        <v>2030 Q4</v>
      </c>
      <c r="BM101" s="3" t="str">
        <f t="shared" si="115"/>
        <v>2031 Q1</v>
      </c>
      <c r="BO101" s="110" t="s">
        <v>330</v>
      </c>
      <c r="BP101" s="110" t="s">
        <v>488</v>
      </c>
    </row>
    <row r="102" spans="1:68" x14ac:dyDescent="0.45">
      <c r="A102" s="63">
        <v>3</v>
      </c>
      <c r="B102" s="116">
        <f ca="1">IFERROR('Program Qtrly'!D$63*OFFSET(LDF!$A$37,MATCH($B$100,LDF!$A$38:$A$63,0),MATCH($A102,LDF!$B$37:$Z$37,0)),0)</f>
        <v>11.062499999999996</v>
      </c>
      <c r="C102" s="116">
        <f ca="1">IFERROR('Program Qtrly'!E$63*OFFSET(LDF!$A$37,MATCH($B$100,LDF!$A$38:$A$63,0),MATCH($A102,LDF!$B$37:$Z$37,0)),0)</f>
        <v>33.187499999999986</v>
      </c>
      <c r="D102" s="116">
        <f ca="1">IFERROR('Program Qtrly'!F$63*OFFSET(LDF!$A$37,MATCH($B$100,LDF!$A$38:$A$63,0),MATCH($A102,LDF!$B$37:$Z$37,0)),0)</f>
        <v>55.312499999999979</v>
      </c>
      <c r="E102" s="116">
        <f ca="1">IFERROR('Program Qtrly'!G$63*OFFSET(LDF!$A$37,MATCH($B$100,LDF!$A$38:$A$63,0),MATCH($A102,LDF!$B$37:$Z$37,0)),0)</f>
        <v>77.437499999999972</v>
      </c>
      <c r="F102" s="116">
        <f ca="1">IFERROR('Program Qtrly'!H$63*OFFSET(LDF!$A$37,MATCH($B$100,LDF!$A$38:$A$63,0),MATCH($A102,LDF!$B$37:$Z$37,0)),0)</f>
        <v>92.924999999999969</v>
      </c>
      <c r="G102" s="116">
        <f ca="1">IFERROR('Program Qtrly'!I$63*OFFSET(LDF!$A$37,MATCH($B$100,LDF!$A$38:$A$63,0),MATCH($A102,LDF!$B$37:$Z$37,0)),0)</f>
        <v>101.77499999999998</v>
      </c>
      <c r="H102" s="116">
        <f ca="1">IFERROR('Program Qtrly'!J$63*OFFSET(LDF!$A$37,MATCH($B$100,LDF!$A$38:$A$63,0),MATCH($A102,LDF!$B$37:$Z$37,0)),0)</f>
        <v>110.62499999999997</v>
      </c>
      <c r="I102" s="116">
        <f ca="1">IFERROR('Program Qtrly'!K$63*OFFSET(LDF!$A$37,MATCH($B$100,LDF!$A$38:$A$63,0),MATCH($A102,LDF!$B$37:$Z$37,0)),0)</f>
        <v>119.47499999999998</v>
      </c>
      <c r="J102" s="116">
        <f ca="1">IFERROR('Program Qtrly'!L$63*OFFSET(LDF!$A$37,MATCH($B$100,LDF!$A$38:$A$63,0),MATCH($A102,LDF!$B$37:$Z$37,0)),0)</f>
        <v>128.32499999999996</v>
      </c>
      <c r="K102" s="116">
        <f ca="1">IFERROR('Program Qtrly'!M$63*OFFSET(LDF!$A$37,MATCH($B$100,LDF!$A$38:$A$63,0),MATCH($A102,LDF!$B$37:$Z$37,0)),0)</f>
        <v>137.17499999999998</v>
      </c>
      <c r="L102" s="116">
        <f ca="1">IFERROR('Program Qtrly'!N$63*OFFSET(LDF!$A$37,MATCH($B$100,LDF!$A$38:$A$63,0),MATCH($A102,LDF!$B$37:$Z$37,0)),0)</f>
        <v>146.02499999999995</v>
      </c>
      <c r="M102" s="116">
        <f ca="1">IFERROR('Program Qtrly'!O$63*OFFSET(LDF!$A$37,MATCH($B$100,LDF!$A$38:$A$63,0),MATCH($A102,LDF!$B$37:$Z$37,0)),0)</f>
        <v>154.87499999999994</v>
      </c>
      <c r="N102" s="116">
        <f ca="1">IFERROR('Program Qtrly'!P$63*OFFSET(LDF!$A$37,MATCH($B$100,LDF!$A$38:$A$63,0),MATCH($A102,LDF!$B$37:$Z$37,0)),0)</f>
        <v>163.72499999999994</v>
      </c>
      <c r="O102" s="116">
        <f ca="1">IFERROR('Program Qtrly'!Q$63*OFFSET(LDF!$A$37,MATCH($B$100,LDF!$A$38:$A$63,0),MATCH($A102,LDF!$B$37:$Z$37,0)),0)</f>
        <v>172.57499999999996</v>
      </c>
      <c r="P102" s="116">
        <f ca="1">IFERROR('Program Qtrly'!R$63*OFFSET(LDF!$A$37,MATCH($B$100,LDF!$A$38:$A$63,0),MATCH($A102,LDF!$B$37:$Z$37,0)),0)</f>
        <v>181.42499999999995</v>
      </c>
      <c r="Q102" s="116">
        <f ca="1">IFERROR('Program Qtrly'!S$63*OFFSET(LDF!$A$37,MATCH($B$100,LDF!$A$38:$A$63,0),MATCH($A102,LDF!$B$37:$Z$37,0)),0)</f>
        <v>190.27499999999995</v>
      </c>
      <c r="R102" s="116">
        <f ca="1">IFERROR('Program Qtrly'!T$63*OFFSET(LDF!$A$37,MATCH($B$100,LDF!$A$38:$A$63,0),MATCH($A102,LDF!$B$37:$Z$37,0)),0)</f>
        <v>199.12499999999994</v>
      </c>
      <c r="S102" s="116">
        <f ca="1">IFERROR('Program Qtrly'!U$63*OFFSET(LDF!$A$37,MATCH($B$100,LDF!$A$38:$A$63,0),MATCH($A102,LDF!$B$37:$Z$37,0)),0)</f>
        <v>207.97499999999994</v>
      </c>
      <c r="T102" s="116">
        <f ca="1">IFERROR('Program Qtrly'!V$63*OFFSET(LDF!$A$37,MATCH($B$100,LDF!$A$38:$A$63,0),MATCH($A102,LDF!$B$37:$Z$37,0)),0)</f>
        <v>216.82499999999996</v>
      </c>
      <c r="U102" s="116">
        <f ca="1">IFERROR('Program Qtrly'!W$63*OFFSET(LDF!$A$37,MATCH($B$100,LDF!$A$38:$A$63,0),MATCH($A102,LDF!$B$37:$Z$37,0)),0)</f>
        <v>225.67499999999995</v>
      </c>
      <c r="W102" s="63">
        <v>3</v>
      </c>
      <c r="X102" s="116">
        <f ca="1">B$126-B102</f>
        <v>4.5625</v>
      </c>
      <c r="Y102" s="116">
        <f t="shared" ref="Y102:AQ115" ca="1" si="116">C$126-C102</f>
        <v>13.6875</v>
      </c>
      <c r="Z102" s="116">
        <f t="shared" ca="1" si="116"/>
        <v>22.812499999999993</v>
      </c>
      <c r="AA102" s="116">
        <f t="shared" ca="1" si="116"/>
        <v>31.9375</v>
      </c>
      <c r="AB102" s="116">
        <f t="shared" ca="1" si="116"/>
        <v>38.325000000000003</v>
      </c>
      <c r="AC102" s="116">
        <f t="shared" ca="1" si="116"/>
        <v>41.974999999999994</v>
      </c>
      <c r="AD102" s="116">
        <f t="shared" ca="1" si="116"/>
        <v>45.625</v>
      </c>
      <c r="AE102" s="116">
        <f t="shared" ca="1" si="116"/>
        <v>49.274999999999991</v>
      </c>
      <c r="AF102" s="116">
        <f t="shared" ca="1" si="116"/>
        <v>52.925000000000011</v>
      </c>
      <c r="AG102" s="116">
        <f t="shared" ca="1" si="116"/>
        <v>56.574999999999989</v>
      </c>
      <c r="AH102" s="116">
        <f t="shared" ca="1" si="116"/>
        <v>60.224999999999994</v>
      </c>
      <c r="AI102" s="116">
        <f t="shared" ca="1" si="116"/>
        <v>63.875</v>
      </c>
      <c r="AJ102" s="116">
        <f t="shared" ca="1" si="116"/>
        <v>67.525000000000006</v>
      </c>
      <c r="AK102" s="116">
        <f t="shared" ca="1" si="116"/>
        <v>71.174999999999983</v>
      </c>
      <c r="AL102" s="116">
        <f t="shared" ca="1" si="116"/>
        <v>74.824999999999989</v>
      </c>
      <c r="AM102" s="116">
        <f t="shared" ca="1" si="116"/>
        <v>78.474999999999994</v>
      </c>
      <c r="AN102" s="116">
        <f t="shared" ca="1" si="116"/>
        <v>82.125</v>
      </c>
      <c r="AO102" s="116">
        <f t="shared" ca="1" si="116"/>
        <v>85.775000000000006</v>
      </c>
      <c r="AP102" s="116">
        <f t="shared" ca="1" si="116"/>
        <v>89.424999999999983</v>
      </c>
      <c r="AQ102" s="116">
        <f t="shared" ca="1" si="116"/>
        <v>93.074999999999989</v>
      </c>
      <c r="AS102" s="63">
        <v>3</v>
      </c>
      <c r="AT102" s="116">
        <f ca="1">IFERROR(X102*'Program Qtrly'!D$49/(1-'Program Qtrly'!D$49),0)</f>
        <v>18.250000000000007</v>
      </c>
      <c r="AU102" s="116">
        <f ca="1">IFERROR(Y102*'Program Qtrly'!E$49/(1-'Program Qtrly'!E$49),0)</f>
        <v>54.750000000000014</v>
      </c>
      <c r="AV102" s="116">
        <f ca="1">IFERROR(Z102*'Program Qtrly'!F$49/(1-'Program Qtrly'!F$49),0)</f>
        <v>91.25</v>
      </c>
      <c r="AW102" s="116">
        <f ca="1">IFERROR(AA102*'Program Qtrly'!G$49/(1-'Program Qtrly'!G$49),0)</f>
        <v>127.75000000000003</v>
      </c>
      <c r="AX102" s="116">
        <f ca="1">IFERROR(AB102*'Program Qtrly'!H$49/(1-'Program Qtrly'!H$49),0)</f>
        <v>153.30000000000004</v>
      </c>
      <c r="AY102" s="116">
        <f ca="1">IFERROR(AC102*'Program Qtrly'!I$49/(1-'Program Qtrly'!I$49),0)</f>
        <v>167.90000000000003</v>
      </c>
      <c r="AZ102" s="116">
        <f ca="1">IFERROR(AD102*'Program Qtrly'!J$49/(1-'Program Qtrly'!J$49),0)</f>
        <v>182.50000000000003</v>
      </c>
      <c r="BA102" s="116">
        <f ca="1">IFERROR(AE102*'Program Qtrly'!K$49/(1-'Program Qtrly'!K$49),0)</f>
        <v>197.10000000000002</v>
      </c>
      <c r="BB102" s="116">
        <f ca="1">IFERROR(AF102*'Program Qtrly'!L$49/(1-'Program Qtrly'!L$49),0)</f>
        <v>211.7000000000001</v>
      </c>
      <c r="BC102" s="116">
        <f ca="1">IFERROR(AG102*'Program Qtrly'!M$49/(1-'Program Qtrly'!M$49),0)</f>
        <v>226.3</v>
      </c>
      <c r="BD102" s="116">
        <f ca="1">IFERROR(AH102*'Program Qtrly'!N$49/(1-'Program Qtrly'!N$49),0)</f>
        <v>240.90000000000006</v>
      </c>
      <c r="BE102" s="116">
        <f ca="1">IFERROR(AI102*'Program Qtrly'!O$49/(1-'Program Qtrly'!O$49),0)</f>
        <v>255.50000000000006</v>
      </c>
      <c r="BF102" s="116">
        <f ca="1">IFERROR(AJ102*'Program Qtrly'!P$49/(1-'Program Qtrly'!P$49),0)</f>
        <v>270.10000000000014</v>
      </c>
      <c r="BG102" s="116">
        <f ca="1">IFERROR(AK102*'Program Qtrly'!Q$49/(1-'Program Qtrly'!Q$49),0)</f>
        <v>284.7</v>
      </c>
      <c r="BH102" s="116">
        <f ca="1">IFERROR(AL102*'Program Qtrly'!R$49/(1-'Program Qtrly'!R$49),0)</f>
        <v>299.3</v>
      </c>
      <c r="BI102" s="116">
        <f ca="1">IFERROR(AM102*'Program Qtrly'!S$49/(1-'Program Qtrly'!S$49),0)</f>
        <v>313.90000000000009</v>
      </c>
      <c r="BJ102" s="116">
        <f ca="1">IFERROR(AN102*'Program Qtrly'!T$49/(1-'Program Qtrly'!T$49),0)</f>
        <v>328.50000000000011</v>
      </c>
      <c r="BK102" s="116">
        <f ca="1">IFERROR(AO102*'Program Qtrly'!U$49/(1-'Program Qtrly'!U$49),0)</f>
        <v>343.10000000000008</v>
      </c>
      <c r="BL102" s="116">
        <f ca="1">IFERROR(AP102*'Program Qtrly'!V$49/(1-'Program Qtrly'!V$49),0)</f>
        <v>357.70000000000005</v>
      </c>
      <c r="BM102" s="116">
        <f ca="1">IFERROR(AQ102*'Program Qtrly'!W$49/(1-'Program Qtrly'!W$49),0)</f>
        <v>372.30000000000007</v>
      </c>
      <c r="BO102" s="53" t="str">
        <f>$A$98</f>
        <v>P003</v>
      </c>
      <c r="BP102" s="53">
        <f>$E$100</f>
        <v>0</v>
      </c>
    </row>
    <row r="103" spans="1:68" x14ac:dyDescent="0.45">
      <c r="A103" s="63">
        <f t="shared" ref="A103:A125" si="117">A102+3</f>
        <v>6</v>
      </c>
      <c r="B103" s="116">
        <f ca="1">IFERROR(B102+'Program Qtrly'!D$63*OFFSET(LDF!$A$37,MATCH($B$100,LDF!$A$38:$A$63,0),MATCH($A103,LDF!$B$37:$Z$37,0)),0)</f>
        <v>12.562499999999996</v>
      </c>
      <c r="C103" s="116">
        <f ca="1">IFERROR(C102+'Program Qtrly'!E$63*OFFSET(LDF!$A$37,MATCH($B$100,LDF!$A$38:$A$63,0),MATCH($A103,LDF!$B$37:$Z$37,0)),0)</f>
        <v>37.687499999999986</v>
      </c>
      <c r="D103" s="116">
        <f ca="1">IFERROR(D102+'Program Qtrly'!F$63*OFFSET(LDF!$A$37,MATCH($B$100,LDF!$A$38:$A$63,0),MATCH($A103,LDF!$B$37:$Z$37,0)),0)</f>
        <v>62.812499999999986</v>
      </c>
      <c r="E103" s="116">
        <f ca="1">IFERROR(E102+'Program Qtrly'!G$63*OFFSET(LDF!$A$37,MATCH($B$100,LDF!$A$38:$A$63,0),MATCH($A103,LDF!$B$37:$Z$37,0)),0)</f>
        <v>87.937499999999972</v>
      </c>
      <c r="F103" s="116">
        <f ca="1">IFERROR(F102+'Program Qtrly'!H$63*OFFSET(LDF!$A$37,MATCH($B$100,LDF!$A$38:$A$63,0),MATCH($A103,LDF!$B$37:$Z$37,0)),0)</f>
        <v>105.52499999999998</v>
      </c>
      <c r="G103" s="116">
        <f ca="1">IFERROR(G102+'Program Qtrly'!I$63*OFFSET(LDF!$A$37,MATCH($B$100,LDF!$A$38:$A$63,0),MATCH($A103,LDF!$B$37:$Z$37,0)),0)</f>
        <v>115.57499999999999</v>
      </c>
      <c r="H103" s="116">
        <f ca="1">IFERROR(H102+'Program Qtrly'!J$63*OFFSET(LDF!$A$37,MATCH($B$100,LDF!$A$38:$A$63,0),MATCH($A103,LDF!$B$37:$Z$37,0)),0)</f>
        <v>125.62499999999999</v>
      </c>
      <c r="I103" s="116">
        <f ca="1">IFERROR(I102+'Program Qtrly'!K$63*OFFSET(LDF!$A$37,MATCH($B$100,LDF!$A$38:$A$63,0),MATCH($A103,LDF!$B$37:$Z$37,0)),0)</f>
        <v>135.67499999999998</v>
      </c>
      <c r="J103" s="116">
        <f ca="1">IFERROR(J102+'Program Qtrly'!L$63*OFFSET(LDF!$A$37,MATCH($B$100,LDF!$A$38:$A$63,0),MATCH($A103,LDF!$B$37:$Z$37,0)),0)</f>
        <v>145.72499999999997</v>
      </c>
      <c r="K103" s="116">
        <f ca="1">IFERROR(K102+'Program Qtrly'!M$63*OFFSET(LDF!$A$37,MATCH($B$100,LDF!$A$38:$A$63,0),MATCH($A103,LDF!$B$37:$Z$37,0)),0)</f>
        <v>155.77500000000001</v>
      </c>
      <c r="L103" s="116">
        <f ca="1">IFERROR(L102+'Program Qtrly'!N$63*OFFSET(LDF!$A$37,MATCH($B$100,LDF!$A$38:$A$63,0),MATCH($A103,LDF!$B$37:$Z$37,0)),0)</f>
        <v>165.82499999999996</v>
      </c>
      <c r="M103" s="116">
        <f ca="1">IFERROR(M102+'Program Qtrly'!O$63*OFFSET(LDF!$A$37,MATCH($B$100,LDF!$A$38:$A$63,0),MATCH($A103,LDF!$B$37:$Z$37,0)),0)</f>
        <v>175.87499999999994</v>
      </c>
      <c r="N103" s="116">
        <f ca="1">IFERROR(N102+'Program Qtrly'!P$63*OFFSET(LDF!$A$37,MATCH($B$100,LDF!$A$38:$A$63,0),MATCH($A103,LDF!$B$37:$Z$37,0)),0)</f>
        <v>185.92499999999995</v>
      </c>
      <c r="O103" s="116">
        <f ca="1">IFERROR(O102+'Program Qtrly'!Q$63*OFFSET(LDF!$A$37,MATCH($B$100,LDF!$A$38:$A$63,0),MATCH($A103,LDF!$B$37:$Z$37,0)),0)</f>
        <v>195.97499999999997</v>
      </c>
      <c r="P103" s="116">
        <f ca="1">IFERROR(P102+'Program Qtrly'!R$63*OFFSET(LDF!$A$37,MATCH($B$100,LDF!$A$38:$A$63,0),MATCH($A103,LDF!$B$37:$Z$37,0)),0)</f>
        <v>206.02499999999998</v>
      </c>
      <c r="Q103" s="116">
        <f ca="1">IFERROR(Q102+'Program Qtrly'!S$63*OFFSET(LDF!$A$37,MATCH($B$100,LDF!$A$38:$A$63,0),MATCH($A103,LDF!$B$37:$Z$37,0)),0)</f>
        <v>216.07499999999996</v>
      </c>
      <c r="R103" s="116">
        <f ca="1">IFERROR(R102+'Program Qtrly'!T$63*OFFSET(LDF!$A$37,MATCH($B$100,LDF!$A$38:$A$63,0),MATCH($A103,LDF!$B$37:$Z$37,0)),0)</f>
        <v>226.12499999999997</v>
      </c>
      <c r="S103" s="116">
        <f ca="1">IFERROR(S102+'Program Qtrly'!U$63*OFFSET(LDF!$A$37,MATCH($B$100,LDF!$A$38:$A$63,0),MATCH($A103,LDF!$B$37:$Z$37,0)),0)</f>
        <v>236.17499999999995</v>
      </c>
      <c r="T103" s="116">
        <f ca="1">IFERROR(T102+'Program Qtrly'!V$63*OFFSET(LDF!$A$37,MATCH($B$100,LDF!$A$38:$A$63,0),MATCH($A103,LDF!$B$37:$Z$37,0)),0)</f>
        <v>246.22499999999997</v>
      </c>
      <c r="U103" s="116">
        <f ca="1">IFERROR(U102+'Program Qtrly'!W$63*OFFSET(LDF!$A$37,MATCH($B$100,LDF!$A$38:$A$63,0),MATCH($A103,LDF!$B$37:$Z$37,0)),0)</f>
        <v>256.27499999999998</v>
      </c>
      <c r="W103" s="63">
        <f t="shared" ref="W103:W125" si="118">W102+3</f>
        <v>6</v>
      </c>
      <c r="X103" s="116">
        <f t="shared" ref="X103:X125" ca="1" si="119">B$126-B103</f>
        <v>3.0625</v>
      </c>
      <c r="Y103" s="116">
        <f t="shared" ca="1" si="116"/>
        <v>9.1875</v>
      </c>
      <c r="Z103" s="116">
        <f t="shared" ca="1" si="116"/>
        <v>15.312499999999986</v>
      </c>
      <c r="AA103" s="116">
        <f t="shared" ca="1" si="116"/>
        <v>21.4375</v>
      </c>
      <c r="AB103" s="116">
        <f t="shared" ca="1" si="116"/>
        <v>25.724999999999994</v>
      </c>
      <c r="AC103" s="116">
        <f t="shared" ca="1" si="116"/>
        <v>28.174999999999983</v>
      </c>
      <c r="AD103" s="116">
        <f t="shared" ca="1" si="116"/>
        <v>30.624999999999986</v>
      </c>
      <c r="AE103" s="116">
        <f t="shared" ca="1" si="116"/>
        <v>33.074999999999989</v>
      </c>
      <c r="AF103" s="116">
        <f t="shared" ca="1" si="116"/>
        <v>35.525000000000006</v>
      </c>
      <c r="AG103" s="116">
        <f t="shared" ca="1" si="116"/>
        <v>37.974999999999966</v>
      </c>
      <c r="AH103" s="116">
        <f t="shared" ca="1" si="116"/>
        <v>40.424999999999983</v>
      </c>
      <c r="AI103" s="116">
        <f t="shared" ca="1" si="116"/>
        <v>42.875</v>
      </c>
      <c r="AJ103" s="116">
        <f t="shared" ca="1" si="116"/>
        <v>45.324999999999989</v>
      </c>
      <c r="AK103" s="116">
        <f t="shared" ca="1" si="116"/>
        <v>47.774999999999977</v>
      </c>
      <c r="AL103" s="116">
        <f t="shared" ca="1" si="116"/>
        <v>50.224999999999966</v>
      </c>
      <c r="AM103" s="116">
        <f t="shared" ca="1" si="116"/>
        <v>52.674999999999983</v>
      </c>
      <c r="AN103" s="116">
        <f t="shared" ca="1" si="116"/>
        <v>55.124999999999972</v>
      </c>
      <c r="AO103" s="116">
        <f t="shared" ca="1" si="116"/>
        <v>57.574999999999989</v>
      </c>
      <c r="AP103" s="116">
        <f t="shared" ca="1" si="116"/>
        <v>60.024999999999977</v>
      </c>
      <c r="AQ103" s="116">
        <f t="shared" ca="1" si="116"/>
        <v>62.474999999999966</v>
      </c>
      <c r="AS103" s="63">
        <f t="shared" ref="AS103:AS125" si="120">AS102+3</f>
        <v>6</v>
      </c>
      <c r="AT103" s="116">
        <f ca="1">IFERROR(X103*'Program Qtrly'!D$49/(1-'Program Qtrly'!D$49),0)</f>
        <v>12.250000000000004</v>
      </c>
      <c r="AU103" s="116">
        <f ca="1">IFERROR(Y103*'Program Qtrly'!E$49/(1-'Program Qtrly'!E$49),0)</f>
        <v>36.750000000000014</v>
      </c>
      <c r="AV103" s="116">
        <f ca="1">IFERROR(Z103*'Program Qtrly'!F$49/(1-'Program Qtrly'!F$49),0)</f>
        <v>61.249999999999957</v>
      </c>
      <c r="AW103" s="116">
        <f ca="1">IFERROR(AA103*'Program Qtrly'!G$49/(1-'Program Qtrly'!G$49),0)</f>
        <v>85.750000000000028</v>
      </c>
      <c r="AX103" s="116">
        <f ca="1">IFERROR(AB103*'Program Qtrly'!H$49/(1-'Program Qtrly'!H$49),0)</f>
        <v>102.90000000000002</v>
      </c>
      <c r="AY103" s="116">
        <f ca="1">IFERROR(AC103*'Program Qtrly'!I$49/(1-'Program Qtrly'!I$49),0)</f>
        <v>112.69999999999997</v>
      </c>
      <c r="AZ103" s="116">
        <f ca="1">IFERROR(AD103*'Program Qtrly'!J$49/(1-'Program Qtrly'!J$49),0)</f>
        <v>122.49999999999997</v>
      </c>
      <c r="BA103" s="116">
        <f ca="1">IFERROR(AE103*'Program Qtrly'!K$49/(1-'Program Qtrly'!K$49),0)</f>
        <v>132.30000000000001</v>
      </c>
      <c r="BB103" s="116">
        <f ca="1">IFERROR(AF103*'Program Qtrly'!L$49/(1-'Program Qtrly'!L$49),0)</f>
        <v>142.10000000000005</v>
      </c>
      <c r="BC103" s="116">
        <f ca="1">IFERROR(AG103*'Program Qtrly'!M$49/(1-'Program Qtrly'!M$49),0)</f>
        <v>151.89999999999989</v>
      </c>
      <c r="BD103" s="116">
        <f ca="1">IFERROR(AH103*'Program Qtrly'!N$49/(1-'Program Qtrly'!N$49),0)</f>
        <v>161.69999999999999</v>
      </c>
      <c r="BE103" s="116">
        <f ca="1">IFERROR(AI103*'Program Qtrly'!O$49/(1-'Program Qtrly'!O$49),0)</f>
        <v>171.50000000000006</v>
      </c>
      <c r="BF103" s="116">
        <f ca="1">IFERROR(AJ103*'Program Qtrly'!P$49/(1-'Program Qtrly'!P$49),0)</f>
        <v>181.29999999999998</v>
      </c>
      <c r="BG103" s="116">
        <f ca="1">IFERROR(AK103*'Program Qtrly'!Q$49/(1-'Program Qtrly'!Q$49),0)</f>
        <v>191.09999999999997</v>
      </c>
      <c r="BH103" s="116">
        <f ca="1">IFERROR(AL103*'Program Qtrly'!R$49/(1-'Program Qtrly'!R$49),0)</f>
        <v>200.89999999999995</v>
      </c>
      <c r="BI103" s="116">
        <f ca="1">IFERROR(AM103*'Program Qtrly'!S$49/(1-'Program Qtrly'!S$49),0)</f>
        <v>210.7</v>
      </c>
      <c r="BJ103" s="116">
        <f ca="1">IFERROR(AN103*'Program Qtrly'!T$49/(1-'Program Qtrly'!T$49),0)</f>
        <v>220.49999999999994</v>
      </c>
      <c r="BK103" s="116">
        <f ca="1">IFERROR(AO103*'Program Qtrly'!U$49/(1-'Program Qtrly'!U$49),0)</f>
        <v>230.30000000000004</v>
      </c>
      <c r="BL103" s="116">
        <f ca="1">IFERROR(AP103*'Program Qtrly'!V$49/(1-'Program Qtrly'!V$49),0)</f>
        <v>240.09999999999997</v>
      </c>
      <c r="BM103" s="116">
        <f ca="1">IFERROR(AQ103*'Program Qtrly'!W$49/(1-'Program Qtrly'!W$49),0)</f>
        <v>249.89999999999992</v>
      </c>
      <c r="BO103" s="53" t="str">
        <f t="shared" ref="BO103:BO126" si="121">$A$98</f>
        <v>P003</v>
      </c>
      <c r="BP103" s="53">
        <f t="shared" ref="BP103:BP126" si="122">$E$100</f>
        <v>0</v>
      </c>
    </row>
    <row r="104" spans="1:68" x14ac:dyDescent="0.45">
      <c r="A104" s="63">
        <f t="shared" si="117"/>
        <v>9</v>
      </c>
      <c r="B104" s="116">
        <f ca="1">IFERROR(B103+'Program Qtrly'!D$63*OFFSET(LDF!$A$37,MATCH($B$100,LDF!$A$38:$A$63,0),MATCH($A104,LDF!$B$37:$Z$37,0)),0)</f>
        <v>13.296874999999995</v>
      </c>
      <c r="C104" s="116">
        <f ca="1">IFERROR(C103+'Program Qtrly'!E$63*OFFSET(LDF!$A$37,MATCH($B$100,LDF!$A$38:$A$63,0),MATCH($A104,LDF!$B$37:$Z$37,0)),0)</f>
        <v>39.890624999999979</v>
      </c>
      <c r="D104" s="116">
        <f ca="1">IFERROR(D103+'Program Qtrly'!F$63*OFFSET(LDF!$A$37,MATCH($B$100,LDF!$A$38:$A$63,0),MATCH($A104,LDF!$B$37:$Z$37,0)),0)</f>
        <v>66.484374999999986</v>
      </c>
      <c r="E104" s="116">
        <f ca="1">IFERROR(E103+'Program Qtrly'!G$63*OFFSET(LDF!$A$37,MATCH($B$100,LDF!$A$38:$A$63,0),MATCH($A104,LDF!$B$37:$Z$37,0)),0)</f>
        <v>93.078124999999957</v>
      </c>
      <c r="F104" s="116">
        <f ca="1">IFERROR(F103+'Program Qtrly'!H$63*OFFSET(LDF!$A$37,MATCH($B$100,LDF!$A$38:$A$63,0),MATCH($A104,LDF!$B$37:$Z$37,0)),0)</f>
        <v>111.69374999999997</v>
      </c>
      <c r="G104" s="116">
        <f ca="1">IFERROR(G103+'Program Qtrly'!I$63*OFFSET(LDF!$A$37,MATCH($B$100,LDF!$A$38:$A$63,0),MATCH($A104,LDF!$B$37:$Z$37,0)),0)</f>
        <v>122.33124999999998</v>
      </c>
      <c r="H104" s="116">
        <f ca="1">IFERROR(H103+'Program Qtrly'!J$63*OFFSET(LDF!$A$37,MATCH($B$100,LDF!$A$38:$A$63,0),MATCH($A104,LDF!$B$37:$Z$37,0)),0)</f>
        <v>132.96874999999997</v>
      </c>
      <c r="I104" s="116">
        <f ca="1">IFERROR(I103+'Program Qtrly'!K$63*OFFSET(LDF!$A$37,MATCH($B$100,LDF!$A$38:$A$63,0),MATCH($A104,LDF!$B$37:$Z$37,0)),0)</f>
        <v>143.60624999999996</v>
      </c>
      <c r="J104" s="116">
        <f ca="1">IFERROR(J103+'Program Qtrly'!L$63*OFFSET(LDF!$A$37,MATCH($B$100,LDF!$A$38:$A$63,0),MATCH($A104,LDF!$B$37:$Z$37,0)),0)</f>
        <v>154.24374999999995</v>
      </c>
      <c r="K104" s="116">
        <f ca="1">IFERROR(K103+'Program Qtrly'!M$63*OFFSET(LDF!$A$37,MATCH($B$100,LDF!$A$38:$A$63,0),MATCH($A104,LDF!$B$37:$Z$37,0)),0)</f>
        <v>164.88124999999999</v>
      </c>
      <c r="L104" s="116">
        <f ca="1">IFERROR(L103+'Program Qtrly'!N$63*OFFSET(LDF!$A$37,MATCH($B$100,LDF!$A$38:$A$63,0),MATCH($A104,LDF!$B$37:$Z$37,0)),0)</f>
        <v>175.51874999999995</v>
      </c>
      <c r="M104" s="116">
        <f ca="1">IFERROR(M103+'Program Qtrly'!O$63*OFFSET(LDF!$A$37,MATCH($B$100,LDF!$A$38:$A$63,0),MATCH($A104,LDF!$B$37:$Z$37,0)),0)</f>
        <v>186.15624999999991</v>
      </c>
      <c r="N104" s="116">
        <f ca="1">IFERROR(N103+'Program Qtrly'!P$63*OFFSET(LDF!$A$37,MATCH($B$100,LDF!$A$38:$A$63,0),MATCH($A104,LDF!$B$37:$Z$37,0)),0)</f>
        <v>196.79374999999993</v>
      </c>
      <c r="O104" s="116">
        <f ca="1">IFERROR(O103+'Program Qtrly'!Q$63*OFFSET(LDF!$A$37,MATCH($B$100,LDF!$A$38:$A$63,0),MATCH($A104,LDF!$B$37:$Z$37,0)),0)</f>
        <v>207.43124999999995</v>
      </c>
      <c r="P104" s="116">
        <f ca="1">IFERROR(P103+'Program Qtrly'!R$63*OFFSET(LDF!$A$37,MATCH($B$100,LDF!$A$38:$A$63,0),MATCH($A104,LDF!$B$37:$Z$37,0)),0)</f>
        <v>218.06874999999997</v>
      </c>
      <c r="Q104" s="116">
        <f ca="1">IFERROR(Q103+'Program Qtrly'!S$63*OFFSET(LDF!$A$37,MATCH($B$100,LDF!$A$38:$A$63,0),MATCH($A104,LDF!$B$37:$Z$37,0)),0)</f>
        <v>228.70624999999993</v>
      </c>
      <c r="R104" s="116">
        <f ca="1">IFERROR(R103+'Program Qtrly'!T$63*OFFSET(LDF!$A$37,MATCH($B$100,LDF!$A$38:$A$63,0),MATCH($A104,LDF!$B$37:$Z$37,0)),0)</f>
        <v>239.34374999999994</v>
      </c>
      <c r="S104" s="116">
        <f ca="1">IFERROR(S103+'Program Qtrly'!U$63*OFFSET(LDF!$A$37,MATCH($B$100,LDF!$A$38:$A$63,0),MATCH($A104,LDF!$B$37:$Z$37,0)),0)</f>
        <v>249.98124999999993</v>
      </c>
      <c r="T104" s="116">
        <f ca="1">IFERROR(T103+'Program Qtrly'!V$63*OFFSET(LDF!$A$37,MATCH($B$100,LDF!$A$38:$A$63,0),MATCH($A104,LDF!$B$37:$Z$37,0)),0)</f>
        <v>260.61874999999992</v>
      </c>
      <c r="U104" s="116">
        <f ca="1">IFERROR(U103+'Program Qtrly'!W$63*OFFSET(LDF!$A$37,MATCH($B$100,LDF!$A$38:$A$63,0),MATCH($A104,LDF!$B$37:$Z$37,0)),0)</f>
        <v>271.25624999999997</v>
      </c>
      <c r="W104" s="63">
        <f t="shared" si="118"/>
        <v>9</v>
      </c>
      <c r="X104" s="116">
        <f t="shared" ca="1" si="119"/>
        <v>2.3281250000000018</v>
      </c>
      <c r="Y104" s="116">
        <f t="shared" ca="1" si="116"/>
        <v>6.9843750000000071</v>
      </c>
      <c r="Z104" s="116">
        <f t="shared" ca="1" si="116"/>
        <v>11.640624999999986</v>
      </c>
      <c r="AA104" s="116">
        <f t="shared" ca="1" si="116"/>
        <v>16.296875000000014</v>
      </c>
      <c r="AB104" s="116">
        <f t="shared" ca="1" si="116"/>
        <v>19.556250000000006</v>
      </c>
      <c r="AC104" s="116">
        <f t="shared" ca="1" si="116"/>
        <v>21.418749999999989</v>
      </c>
      <c r="AD104" s="116">
        <f t="shared" ca="1" si="116"/>
        <v>23.28125</v>
      </c>
      <c r="AE104" s="116">
        <f t="shared" ca="1" si="116"/>
        <v>25.143750000000011</v>
      </c>
      <c r="AF104" s="116">
        <f t="shared" ca="1" si="116"/>
        <v>27.006250000000023</v>
      </c>
      <c r="AG104" s="116">
        <f t="shared" ca="1" si="116"/>
        <v>28.868749999999977</v>
      </c>
      <c r="AH104" s="116">
        <f t="shared" ca="1" si="116"/>
        <v>30.731249999999989</v>
      </c>
      <c r="AI104" s="116">
        <f t="shared" ca="1" si="116"/>
        <v>32.593750000000028</v>
      </c>
      <c r="AJ104" s="116">
        <f t="shared" ca="1" si="116"/>
        <v>34.456250000000011</v>
      </c>
      <c r="AK104" s="116">
        <f t="shared" ca="1" si="116"/>
        <v>36.318749999999994</v>
      </c>
      <c r="AL104" s="116">
        <f t="shared" ca="1" si="116"/>
        <v>38.181249999999977</v>
      </c>
      <c r="AM104" s="116">
        <f t="shared" ca="1" si="116"/>
        <v>40.043750000000017</v>
      </c>
      <c r="AN104" s="116">
        <f t="shared" ca="1" si="116"/>
        <v>41.90625</v>
      </c>
      <c r="AO104" s="116">
        <f t="shared" ca="1" si="116"/>
        <v>43.768750000000011</v>
      </c>
      <c r="AP104" s="116">
        <f t="shared" ca="1" si="116"/>
        <v>45.631250000000023</v>
      </c>
      <c r="AQ104" s="116">
        <f t="shared" ca="1" si="116"/>
        <v>47.493749999999977</v>
      </c>
      <c r="AS104" s="63">
        <f t="shared" si="120"/>
        <v>9</v>
      </c>
      <c r="AT104" s="116">
        <f ca="1">IFERROR(X104*'Program Qtrly'!D$49/(1-'Program Qtrly'!D$49),0)</f>
        <v>9.3125000000000107</v>
      </c>
      <c r="AU104" s="116">
        <f ca="1">IFERROR(Y104*'Program Qtrly'!E$49/(1-'Program Qtrly'!E$49),0)</f>
        <v>27.937500000000036</v>
      </c>
      <c r="AV104" s="116">
        <f ca="1">IFERROR(Z104*'Program Qtrly'!F$49/(1-'Program Qtrly'!F$49),0)</f>
        <v>46.562499999999957</v>
      </c>
      <c r="AW104" s="116">
        <f ca="1">IFERROR(AA104*'Program Qtrly'!G$49/(1-'Program Qtrly'!G$49),0)</f>
        <v>65.187500000000071</v>
      </c>
      <c r="AX104" s="116">
        <f ca="1">IFERROR(AB104*'Program Qtrly'!H$49/(1-'Program Qtrly'!H$49),0)</f>
        <v>78.225000000000037</v>
      </c>
      <c r="AY104" s="116">
        <f ca="1">IFERROR(AC104*'Program Qtrly'!I$49/(1-'Program Qtrly'!I$49),0)</f>
        <v>85.674999999999969</v>
      </c>
      <c r="AZ104" s="116">
        <f ca="1">IFERROR(AD104*'Program Qtrly'!J$49/(1-'Program Qtrly'!J$49),0)</f>
        <v>93.125000000000014</v>
      </c>
      <c r="BA104" s="116">
        <f ca="1">IFERROR(AE104*'Program Qtrly'!K$49/(1-'Program Qtrly'!K$49),0)</f>
        <v>100.57500000000007</v>
      </c>
      <c r="BB104" s="116">
        <f ca="1">IFERROR(AF104*'Program Qtrly'!L$49/(1-'Program Qtrly'!L$49),0)</f>
        <v>108.02500000000012</v>
      </c>
      <c r="BC104" s="116">
        <f ca="1">IFERROR(AG104*'Program Qtrly'!M$49/(1-'Program Qtrly'!M$49),0)</f>
        <v>115.47499999999995</v>
      </c>
      <c r="BD104" s="116">
        <f ca="1">IFERROR(AH104*'Program Qtrly'!N$49/(1-'Program Qtrly'!N$49),0)</f>
        <v>122.925</v>
      </c>
      <c r="BE104" s="116">
        <f ca="1">IFERROR(AI104*'Program Qtrly'!O$49/(1-'Program Qtrly'!O$49),0)</f>
        <v>130.37500000000014</v>
      </c>
      <c r="BF104" s="116">
        <f ca="1">IFERROR(AJ104*'Program Qtrly'!P$49/(1-'Program Qtrly'!P$49),0)</f>
        <v>137.8250000000001</v>
      </c>
      <c r="BG104" s="116">
        <f ca="1">IFERROR(AK104*'Program Qtrly'!Q$49/(1-'Program Qtrly'!Q$49),0)</f>
        <v>145.27500000000001</v>
      </c>
      <c r="BH104" s="116">
        <f ca="1">IFERROR(AL104*'Program Qtrly'!R$49/(1-'Program Qtrly'!R$49),0)</f>
        <v>152.72499999999997</v>
      </c>
      <c r="BI104" s="116">
        <f ca="1">IFERROR(AM104*'Program Qtrly'!S$49/(1-'Program Qtrly'!S$49),0)</f>
        <v>160.17500000000013</v>
      </c>
      <c r="BJ104" s="116">
        <f ca="1">IFERROR(AN104*'Program Qtrly'!T$49/(1-'Program Qtrly'!T$49),0)</f>
        <v>167.62500000000003</v>
      </c>
      <c r="BK104" s="116">
        <f ca="1">IFERROR(AO104*'Program Qtrly'!U$49/(1-'Program Qtrly'!U$49),0)</f>
        <v>175.07500000000007</v>
      </c>
      <c r="BL104" s="116">
        <f ca="1">IFERROR(AP104*'Program Qtrly'!V$49/(1-'Program Qtrly'!V$49),0)</f>
        <v>182.52500000000012</v>
      </c>
      <c r="BM104" s="116">
        <f ca="1">IFERROR(AQ104*'Program Qtrly'!W$49/(1-'Program Qtrly'!W$49),0)</f>
        <v>189.97499999999997</v>
      </c>
      <c r="BO104" s="53" t="str">
        <f t="shared" si="121"/>
        <v>P003</v>
      </c>
      <c r="BP104" s="53">
        <f t="shared" si="122"/>
        <v>0</v>
      </c>
    </row>
    <row r="105" spans="1:68" x14ac:dyDescent="0.45">
      <c r="A105" s="63">
        <f t="shared" si="117"/>
        <v>12</v>
      </c>
      <c r="B105" s="116">
        <f ca="1">IFERROR(B104+'Program Qtrly'!D$63*OFFSET(LDF!$A$37,MATCH($B$100,LDF!$A$38:$A$63,0),MATCH($A105,LDF!$B$37:$Z$37,0)),0)</f>
        <v>13.812499999999995</v>
      </c>
      <c r="C105" s="116">
        <f ca="1">IFERROR(C104+'Program Qtrly'!E$63*OFFSET(LDF!$A$37,MATCH($B$100,LDF!$A$38:$A$63,0),MATCH($A105,LDF!$B$37:$Z$37,0)),0)</f>
        <v>41.437499999999979</v>
      </c>
      <c r="D105" s="116">
        <f ca="1">IFERROR(D104+'Program Qtrly'!F$63*OFFSET(LDF!$A$37,MATCH($B$100,LDF!$A$38:$A$63,0),MATCH($A105,LDF!$B$37:$Z$37,0)),0)</f>
        <v>69.062499999999986</v>
      </c>
      <c r="E105" s="116">
        <f ca="1">IFERROR(E104+'Program Qtrly'!G$63*OFFSET(LDF!$A$37,MATCH($B$100,LDF!$A$38:$A$63,0),MATCH($A105,LDF!$B$37:$Z$37,0)),0)</f>
        <v>96.687499999999957</v>
      </c>
      <c r="F105" s="116">
        <f ca="1">IFERROR(F104+'Program Qtrly'!H$63*OFFSET(LDF!$A$37,MATCH($B$100,LDF!$A$38:$A$63,0),MATCH($A105,LDF!$B$37:$Z$37,0)),0)</f>
        <v>116.02499999999996</v>
      </c>
      <c r="G105" s="116">
        <f ca="1">IFERROR(G104+'Program Qtrly'!I$63*OFFSET(LDF!$A$37,MATCH($B$100,LDF!$A$38:$A$63,0),MATCH($A105,LDF!$B$37:$Z$37,0)),0)</f>
        <v>127.07499999999999</v>
      </c>
      <c r="H105" s="116">
        <f ca="1">IFERROR(H104+'Program Qtrly'!J$63*OFFSET(LDF!$A$37,MATCH($B$100,LDF!$A$38:$A$63,0),MATCH($A105,LDF!$B$37:$Z$37,0)),0)</f>
        <v>138.12499999999997</v>
      </c>
      <c r="I105" s="116">
        <f ca="1">IFERROR(I104+'Program Qtrly'!K$63*OFFSET(LDF!$A$37,MATCH($B$100,LDF!$A$38:$A$63,0),MATCH($A105,LDF!$B$37:$Z$37,0)),0)</f>
        <v>149.17499999999995</v>
      </c>
      <c r="J105" s="116">
        <f ca="1">IFERROR(J104+'Program Qtrly'!L$63*OFFSET(LDF!$A$37,MATCH($B$100,LDF!$A$38:$A$63,0),MATCH($A105,LDF!$B$37:$Z$37,0)),0)</f>
        <v>160.22499999999997</v>
      </c>
      <c r="K105" s="116">
        <f ca="1">IFERROR(K104+'Program Qtrly'!M$63*OFFSET(LDF!$A$37,MATCH($B$100,LDF!$A$38:$A$63,0),MATCH($A105,LDF!$B$37:$Z$37,0)),0)</f>
        <v>171.27500000000001</v>
      </c>
      <c r="L105" s="116">
        <f ca="1">IFERROR(L104+'Program Qtrly'!N$63*OFFSET(LDF!$A$37,MATCH($B$100,LDF!$A$38:$A$63,0),MATCH($A105,LDF!$B$37:$Z$37,0)),0)</f>
        <v>182.32499999999996</v>
      </c>
      <c r="M105" s="116">
        <f ca="1">IFERROR(M104+'Program Qtrly'!O$63*OFFSET(LDF!$A$37,MATCH($B$100,LDF!$A$38:$A$63,0),MATCH($A105,LDF!$B$37:$Z$37,0)),0)</f>
        <v>193.37499999999991</v>
      </c>
      <c r="N105" s="116">
        <f ca="1">IFERROR(N104+'Program Qtrly'!P$63*OFFSET(LDF!$A$37,MATCH($B$100,LDF!$A$38:$A$63,0),MATCH($A105,LDF!$B$37:$Z$37,0)),0)</f>
        <v>204.42499999999993</v>
      </c>
      <c r="O105" s="116">
        <f ca="1">IFERROR(O104+'Program Qtrly'!Q$63*OFFSET(LDF!$A$37,MATCH($B$100,LDF!$A$38:$A$63,0),MATCH($A105,LDF!$B$37:$Z$37,0)),0)</f>
        <v>215.47499999999997</v>
      </c>
      <c r="P105" s="116">
        <f ca="1">IFERROR(P104+'Program Qtrly'!R$63*OFFSET(LDF!$A$37,MATCH($B$100,LDF!$A$38:$A$63,0),MATCH($A105,LDF!$B$37:$Z$37,0)),0)</f>
        <v>226.52499999999998</v>
      </c>
      <c r="Q105" s="116">
        <f ca="1">IFERROR(Q104+'Program Qtrly'!S$63*OFFSET(LDF!$A$37,MATCH($B$100,LDF!$A$38:$A$63,0),MATCH($A105,LDF!$B$37:$Z$37,0)),0)</f>
        <v>237.57499999999993</v>
      </c>
      <c r="R105" s="116">
        <f ca="1">IFERROR(R104+'Program Qtrly'!T$63*OFFSET(LDF!$A$37,MATCH($B$100,LDF!$A$38:$A$63,0),MATCH($A105,LDF!$B$37:$Z$37,0)),0)</f>
        <v>248.62499999999994</v>
      </c>
      <c r="S105" s="116">
        <f ca="1">IFERROR(S104+'Program Qtrly'!U$63*OFFSET(LDF!$A$37,MATCH($B$100,LDF!$A$38:$A$63,0),MATCH($A105,LDF!$B$37:$Z$37,0)),0)</f>
        <v>259.67499999999995</v>
      </c>
      <c r="T105" s="116">
        <f ca="1">IFERROR(T104+'Program Qtrly'!V$63*OFFSET(LDF!$A$37,MATCH($B$100,LDF!$A$38:$A$63,0),MATCH($A105,LDF!$B$37:$Z$37,0)),0)</f>
        <v>270.72499999999991</v>
      </c>
      <c r="U105" s="116">
        <f ca="1">IFERROR(U104+'Program Qtrly'!W$63*OFFSET(LDF!$A$37,MATCH($B$100,LDF!$A$38:$A$63,0),MATCH($A105,LDF!$B$37:$Z$37,0)),0)</f>
        <v>281.77499999999998</v>
      </c>
      <c r="W105" s="63">
        <f t="shared" si="118"/>
        <v>12</v>
      </c>
      <c r="X105" s="116">
        <f t="shared" ca="1" si="119"/>
        <v>1.8125000000000018</v>
      </c>
      <c r="Y105" s="116">
        <f t="shared" ca="1" si="116"/>
        <v>5.4375000000000071</v>
      </c>
      <c r="Z105" s="116">
        <f t="shared" ca="1" si="116"/>
        <v>9.0624999999999858</v>
      </c>
      <c r="AA105" s="116">
        <f t="shared" ca="1" si="116"/>
        <v>12.687500000000014</v>
      </c>
      <c r="AB105" s="116">
        <f t="shared" ca="1" si="116"/>
        <v>15.225000000000009</v>
      </c>
      <c r="AC105" s="116">
        <f t="shared" ca="1" si="116"/>
        <v>16.674999999999983</v>
      </c>
      <c r="AD105" s="116">
        <f t="shared" ca="1" si="116"/>
        <v>18.125</v>
      </c>
      <c r="AE105" s="116">
        <f t="shared" ca="1" si="116"/>
        <v>19.575000000000017</v>
      </c>
      <c r="AF105" s="116">
        <f t="shared" ca="1" si="116"/>
        <v>21.025000000000006</v>
      </c>
      <c r="AG105" s="116">
        <f t="shared" ca="1" si="116"/>
        <v>22.474999999999966</v>
      </c>
      <c r="AH105" s="116">
        <f t="shared" ca="1" si="116"/>
        <v>23.924999999999983</v>
      </c>
      <c r="AI105" s="116">
        <f t="shared" ca="1" si="116"/>
        <v>25.375000000000028</v>
      </c>
      <c r="AJ105" s="116">
        <f t="shared" ca="1" si="116"/>
        <v>26.825000000000017</v>
      </c>
      <c r="AK105" s="116">
        <f t="shared" ca="1" si="116"/>
        <v>28.274999999999977</v>
      </c>
      <c r="AL105" s="116">
        <f t="shared" ca="1" si="116"/>
        <v>29.724999999999966</v>
      </c>
      <c r="AM105" s="116">
        <f t="shared" ca="1" si="116"/>
        <v>31.175000000000011</v>
      </c>
      <c r="AN105" s="116">
        <f t="shared" ca="1" si="116"/>
        <v>32.625</v>
      </c>
      <c r="AO105" s="116">
        <f t="shared" ca="1" si="116"/>
        <v>34.074999999999989</v>
      </c>
      <c r="AP105" s="116">
        <f t="shared" ca="1" si="116"/>
        <v>35.525000000000034</v>
      </c>
      <c r="AQ105" s="116">
        <f t="shared" ca="1" si="116"/>
        <v>36.974999999999966</v>
      </c>
      <c r="AS105" s="63">
        <f t="shared" si="120"/>
        <v>12</v>
      </c>
      <c r="AT105" s="116">
        <f ca="1">IFERROR(X105*'Program Qtrly'!D$49/(1-'Program Qtrly'!D$49),0)</f>
        <v>7.2500000000000089</v>
      </c>
      <c r="AU105" s="116">
        <f ca="1">IFERROR(Y105*'Program Qtrly'!E$49/(1-'Program Qtrly'!E$49),0)</f>
        <v>21.750000000000036</v>
      </c>
      <c r="AV105" s="116">
        <f ca="1">IFERROR(Z105*'Program Qtrly'!F$49/(1-'Program Qtrly'!F$49),0)</f>
        <v>36.249999999999957</v>
      </c>
      <c r="AW105" s="116">
        <f ca="1">IFERROR(AA105*'Program Qtrly'!G$49/(1-'Program Qtrly'!G$49),0)</f>
        <v>50.750000000000078</v>
      </c>
      <c r="AX105" s="116">
        <f ca="1">IFERROR(AB105*'Program Qtrly'!H$49/(1-'Program Qtrly'!H$49),0)</f>
        <v>60.900000000000048</v>
      </c>
      <c r="AY105" s="116">
        <f ca="1">IFERROR(AC105*'Program Qtrly'!I$49/(1-'Program Qtrly'!I$49),0)</f>
        <v>66.699999999999946</v>
      </c>
      <c r="AZ105" s="116">
        <f ca="1">IFERROR(AD105*'Program Qtrly'!J$49/(1-'Program Qtrly'!J$49),0)</f>
        <v>72.500000000000014</v>
      </c>
      <c r="BA105" s="116">
        <f ca="1">IFERROR(AE105*'Program Qtrly'!K$49/(1-'Program Qtrly'!K$49),0)</f>
        <v>78.300000000000082</v>
      </c>
      <c r="BB105" s="116">
        <f ca="1">IFERROR(AF105*'Program Qtrly'!L$49/(1-'Program Qtrly'!L$49),0)</f>
        <v>84.100000000000037</v>
      </c>
      <c r="BC105" s="116">
        <f ca="1">IFERROR(AG105*'Program Qtrly'!M$49/(1-'Program Qtrly'!M$49),0)</f>
        <v>89.899999999999878</v>
      </c>
      <c r="BD105" s="116">
        <f ca="1">IFERROR(AH105*'Program Qtrly'!N$49/(1-'Program Qtrly'!N$49),0)</f>
        <v>95.699999999999946</v>
      </c>
      <c r="BE105" s="116">
        <f ca="1">IFERROR(AI105*'Program Qtrly'!O$49/(1-'Program Qtrly'!O$49),0)</f>
        <v>101.50000000000016</v>
      </c>
      <c r="BF105" s="116">
        <f ca="1">IFERROR(AJ105*'Program Qtrly'!P$49/(1-'Program Qtrly'!P$49),0)</f>
        <v>107.3000000000001</v>
      </c>
      <c r="BG105" s="116">
        <f ca="1">IFERROR(AK105*'Program Qtrly'!Q$49/(1-'Program Qtrly'!Q$49),0)</f>
        <v>113.09999999999994</v>
      </c>
      <c r="BH105" s="116">
        <f ca="1">IFERROR(AL105*'Program Qtrly'!R$49/(1-'Program Qtrly'!R$49),0)</f>
        <v>118.89999999999989</v>
      </c>
      <c r="BI105" s="116">
        <f ca="1">IFERROR(AM105*'Program Qtrly'!S$49/(1-'Program Qtrly'!S$49),0)</f>
        <v>124.70000000000009</v>
      </c>
      <c r="BJ105" s="116">
        <f ca="1">IFERROR(AN105*'Program Qtrly'!T$49/(1-'Program Qtrly'!T$49),0)</f>
        <v>130.50000000000003</v>
      </c>
      <c r="BK105" s="116">
        <f ca="1">IFERROR(AO105*'Program Qtrly'!U$49/(1-'Program Qtrly'!U$49),0)</f>
        <v>136.29999999999998</v>
      </c>
      <c r="BL105" s="116">
        <f ca="1">IFERROR(AP105*'Program Qtrly'!V$49/(1-'Program Qtrly'!V$49),0)</f>
        <v>142.10000000000019</v>
      </c>
      <c r="BM105" s="116">
        <f ca="1">IFERROR(AQ105*'Program Qtrly'!W$49/(1-'Program Qtrly'!W$49),0)</f>
        <v>147.89999999999989</v>
      </c>
      <c r="BO105" s="53" t="str">
        <f t="shared" si="121"/>
        <v>P003</v>
      </c>
      <c r="BP105" s="53">
        <f t="shared" si="122"/>
        <v>0</v>
      </c>
    </row>
    <row r="106" spans="1:68" x14ac:dyDescent="0.45">
      <c r="A106" s="63">
        <f t="shared" si="117"/>
        <v>15</v>
      </c>
      <c r="B106" s="116">
        <f ca="1">IFERROR(B105+'Program Qtrly'!D$63*OFFSET(LDF!$A$37,MATCH($B$100,LDF!$A$38:$A$63,0),MATCH($A106,LDF!$B$37:$Z$37,0)),0)</f>
        <v>14.296874999999995</v>
      </c>
      <c r="C106" s="116">
        <f ca="1">IFERROR(C105+'Program Qtrly'!E$63*OFFSET(LDF!$A$37,MATCH($B$100,LDF!$A$38:$A$63,0),MATCH($A106,LDF!$B$37:$Z$37,0)),0)</f>
        <v>42.890624999999979</v>
      </c>
      <c r="D106" s="116">
        <f ca="1">IFERROR(D105+'Program Qtrly'!F$63*OFFSET(LDF!$A$37,MATCH($B$100,LDF!$A$38:$A$63,0),MATCH($A106,LDF!$B$37:$Z$37,0)),0)</f>
        <v>71.484374999999986</v>
      </c>
      <c r="E106" s="116">
        <f ca="1">IFERROR(E105+'Program Qtrly'!G$63*OFFSET(LDF!$A$37,MATCH($B$100,LDF!$A$38:$A$63,0),MATCH($A106,LDF!$B$37:$Z$37,0)),0)</f>
        <v>100.07812499999996</v>
      </c>
      <c r="F106" s="116">
        <f ca="1">IFERROR(F105+'Program Qtrly'!H$63*OFFSET(LDF!$A$37,MATCH($B$100,LDF!$A$38:$A$63,0),MATCH($A106,LDF!$B$37:$Z$37,0)),0)</f>
        <v>120.09374999999997</v>
      </c>
      <c r="G106" s="116">
        <f ca="1">IFERROR(G105+'Program Qtrly'!I$63*OFFSET(LDF!$A$37,MATCH($B$100,LDF!$A$38:$A$63,0),MATCH($A106,LDF!$B$37:$Z$37,0)),0)</f>
        <v>131.53125</v>
      </c>
      <c r="H106" s="116">
        <f ca="1">IFERROR(H105+'Program Qtrly'!J$63*OFFSET(LDF!$A$37,MATCH($B$100,LDF!$A$38:$A$63,0),MATCH($A106,LDF!$B$37:$Z$37,0)),0)</f>
        <v>142.96874999999997</v>
      </c>
      <c r="I106" s="116">
        <f ca="1">IFERROR(I105+'Program Qtrly'!K$63*OFFSET(LDF!$A$37,MATCH($B$100,LDF!$A$38:$A$63,0),MATCH($A106,LDF!$B$37:$Z$37,0)),0)</f>
        <v>154.40624999999997</v>
      </c>
      <c r="J106" s="116">
        <f ca="1">IFERROR(J105+'Program Qtrly'!L$63*OFFSET(LDF!$A$37,MATCH($B$100,LDF!$A$38:$A$63,0),MATCH($A106,LDF!$B$37:$Z$37,0)),0)</f>
        <v>165.84374999999997</v>
      </c>
      <c r="K106" s="116">
        <f ca="1">IFERROR(K105+'Program Qtrly'!M$63*OFFSET(LDF!$A$37,MATCH($B$100,LDF!$A$38:$A$63,0),MATCH($A106,LDF!$B$37:$Z$37,0)),0)</f>
        <v>177.28125</v>
      </c>
      <c r="L106" s="116">
        <f ca="1">IFERROR(L105+'Program Qtrly'!N$63*OFFSET(LDF!$A$37,MATCH($B$100,LDF!$A$38:$A$63,0),MATCH($A106,LDF!$B$37:$Z$37,0)),0)</f>
        <v>188.71874999999997</v>
      </c>
      <c r="M106" s="116">
        <f ca="1">IFERROR(M105+'Program Qtrly'!O$63*OFFSET(LDF!$A$37,MATCH($B$100,LDF!$A$38:$A$63,0),MATCH($A106,LDF!$B$37:$Z$37,0)),0)</f>
        <v>200.15624999999991</v>
      </c>
      <c r="N106" s="116">
        <f ca="1">IFERROR(N105+'Program Qtrly'!P$63*OFFSET(LDF!$A$37,MATCH($B$100,LDF!$A$38:$A$63,0),MATCH($A106,LDF!$B$37:$Z$37,0)),0)</f>
        <v>211.59374999999994</v>
      </c>
      <c r="O106" s="116">
        <f ca="1">IFERROR(O105+'Program Qtrly'!Q$63*OFFSET(LDF!$A$37,MATCH($B$100,LDF!$A$38:$A$63,0),MATCH($A106,LDF!$B$37:$Z$37,0)),0)</f>
        <v>223.03124999999997</v>
      </c>
      <c r="P106" s="116">
        <f ca="1">IFERROR(P105+'Program Qtrly'!R$63*OFFSET(LDF!$A$37,MATCH($B$100,LDF!$A$38:$A$63,0),MATCH($A106,LDF!$B$37:$Z$37,0)),0)</f>
        <v>234.46874999999997</v>
      </c>
      <c r="Q106" s="116">
        <f ca="1">IFERROR(Q105+'Program Qtrly'!S$63*OFFSET(LDF!$A$37,MATCH($B$100,LDF!$A$38:$A$63,0),MATCH($A106,LDF!$B$37:$Z$37,0)),0)</f>
        <v>245.90624999999994</v>
      </c>
      <c r="R106" s="116">
        <f ca="1">IFERROR(R105+'Program Qtrly'!T$63*OFFSET(LDF!$A$37,MATCH($B$100,LDF!$A$38:$A$63,0),MATCH($A106,LDF!$B$37:$Z$37,0)),0)</f>
        <v>257.34374999999994</v>
      </c>
      <c r="S106" s="116">
        <f ca="1">IFERROR(S105+'Program Qtrly'!U$63*OFFSET(LDF!$A$37,MATCH($B$100,LDF!$A$38:$A$63,0),MATCH($A106,LDF!$B$37:$Z$37,0)),0)</f>
        <v>268.78124999999994</v>
      </c>
      <c r="T106" s="116">
        <f ca="1">IFERROR(T105+'Program Qtrly'!V$63*OFFSET(LDF!$A$37,MATCH($B$100,LDF!$A$38:$A$63,0),MATCH($A106,LDF!$B$37:$Z$37,0)),0)</f>
        <v>280.21874999999994</v>
      </c>
      <c r="U106" s="116">
        <f ca="1">IFERROR(U105+'Program Qtrly'!W$63*OFFSET(LDF!$A$37,MATCH($B$100,LDF!$A$38:$A$63,0),MATCH($A106,LDF!$B$37:$Z$37,0)),0)</f>
        <v>291.65625</v>
      </c>
      <c r="W106" s="63">
        <f t="shared" si="118"/>
        <v>15</v>
      </c>
      <c r="X106" s="116">
        <f t="shared" ca="1" si="119"/>
        <v>1.3281250000000018</v>
      </c>
      <c r="Y106" s="116">
        <f t="shared" ca="1" si="116"/>
        <v>3.9843750000000071</v>
      </c>
      <c r="Z106" s="116">
        <f t="shared" ca="1" si="116"/>
        <v>6.6406249999999858</v>
      </c>
      <c r="AA106" s="116">
        <f t="shared" ca="1" si="116"/>
        <v>9.2968750000000142</v>
      </c>
      <c r="AB106" s="116">
        <f t="shared" ca="1" si="116"/>
        <v>11.15625</v>
      </c>
      <c r="AC106" s="116">
        <f t="shared" ca="1" si="116"/>
        <v>12.218749999999972</v>
      </c>
      <c r="AD106" s="116">
        <f t="shared" ca="1" si="116"/>
        <v>13.28125</v>
      </c>
      <c r="AE106" s="116">
        <f t="shared" ca="1" si="116"/>
        <v>14.34375</v>
      </c>
      <c r="AF106" s="116">
        <f t="shared" ca="1" si="116"/>
        <v>15.40625</v>
      </c>
      <c r="AG106" s="116">
        <f t="shared" ca="1" si="116"/>
        <v>16.468749999999972</v>
      </c>
      <c r="AH106" s="116">
        <f t="shared" ca="1" si="116"/>
        <v>17.531249999999972</v>
      </c>
      <c r="AI106" s="116">
        <f t="shared" ca="1" si="116"/>
        <v>18.593750000000028</v>
      </c>
      <c r="AJ106" s="116">
        <f t="shared" ca="1" si="116"/>
        <v>19.65625</v>
      </c>
      <c r="AK106" s="116">
        <f t="shared" ca="1" si="116"/>
        <v>20.718749999999972</v>
      </c>
      <c r="AL106" s="116">
        <f t="shared" ca="1" si="116"/>
        <v>21.781249999999972</v>
      </c>
      <c r="AM106" s="116">
        <f t="shared" ca="1" si="116"/>
        <v>22.84375</v>
      </c>
      <c r="AN106" s="116">
        <f t="shared" ca="1" si="116"/>
        <v>23.90625</v>
      </c>
      <c r="AO106" s="116">
        <f t="shared" ca="1" si="116"/>
        <v>24.96875</v>
      </c>
      <c r="AP106" s="116">
        <f t="shared" ca="1" si="116"/>
        <v>26.03125</v>
      </c>
      <c r="AQ106" s="116">
        <f t="shared" ca="1" si="116"/>
        <v>27.093749999999943</v>
      </c>
      <c r="AS106" s="63">
        <f t="shared" si="120"/>
        <v>15</v>
      </c>
      <c r="AT106" s="116">
        <f ca="1">IFERROR(X106*'Program Qtrly'!D$49/(1-'Program Qtrly'!D$49),0)</f>
        <v>5.3125000000000089</v>
      </c>
      <c r="AU106" s="116">
        <f ca="1">IFERROR(Y106*'Program Qtrly'!E$49/(1-'Program Qtrly'!E$49),0)</f>
        <v>15.937500000000032</v>
      </c>
      <c r="AV106" s="116">
        <f ca="1">IFERROR(Z106*'Program Qtrly'!F$49/(1-'Program Qtrly'!F$49),0)</f>
        <v>26.562499999999954</v>
      </c>
      <c r="AW106" s="116">
        <f ca="1">IFERROR(AA106*'Program Qtrly'!G$49/(1-'Program Qtrly'!G$49),0)</f>
        <v>37.187500000000064</v>
      </c>
      <c r="AX106" s="116">
        <f ca="1">IFERROR(AB106*'Program Qtrly'!H$49/(1-'Program Qtrly'!H$49),0)</f>
        <v>44.625000000000014</v>
      </c>
      <c r="AY106" s="116">
        <f ca="1">IFERROR(AC106*'Program Qtrly'!I$49/(1-'Program Qtrly'!I$49),0)</f>
        <v>48.874999999999901</v>
      </c>
      <c r="AZ106" s="116">
        <f ca="1">IFERROR(AD106*'Program Qtrly'!J$49/(1-'Program Qtrly'!J$49),0)</f>
        <v>53.125000000000014</v>
      </c>
      <c r="BA106" s="116">
        <f ca="1">IFERROR(AE106*'Program Qtrly'!K$49/(1-'Program Qtrly'!K$49),0)</f>
        <v>57.375000000000021</v>
      </c>
      <c r="BB106" s="116">
        <f ca="1">IFERROR(AF106*'Program Qtrly'!L$49/(1-'Program Qtrly'!L$49),0)</f>
        <v>61.625000000000021</v>
      </c>
      <c r="BC106" s="116">
        <f ca="1">IFERROR(AG106*'Program Qtrly'!M$49/(1-'Program Qtrly'!M$49),0)</f>
        <v>65.874999999999901</v>
      </c>
      <c r="BD106" s="116">
        <f ca="1">IFERROR(AH106*'Program Qtrly'!N$49/(1-'Program Qtrly'!N$49),0)</f>
        <v>70.124999999999901</v>
      </c>
      <c r="BE106" s="116">
        <f ca="1">IFERROR(AI106*'Program Qtrly'!O$49/(1-'Program Qtrly'!O$49),0)</f>
        <v>74.375000000000128</v>
      </c>
      <c r="BF106" s="116">
        <f ca="1">IFERROR(AJ106*'Program Qtrly'!P$49/(1-'Program Qtrly'!P$49),0)</f>
        <v>78.625000000000028</v>
      </c>
      <c r="BG106" s="116">
        <f ca="1">IFERROR(AK106*'Program Qtrly'!Q$49/(1-'Program Qtrly'!Q$49),0)</f>
        <v>82.874999999999915</v>
      </c>
      <c r="BH106" s="116">
        <f ca="1">IFERROR(AL106*'Program Qtrly'!R$49/(1-'Program Qtrly'!R$49),0)</f>
        <v>87.124999999999915</v>
      </c>
      <c r="BI106" s="116">
        <f ca="1">IFERROR(AM106*'Program Qtrly'!S$49/(1-'Program Qtrly'!S$49),0)</f>
        <v>91.375000000000028</v>
      </c>
      <c r="BJ106" s="116">
        <f ca="1">IFERROR(AN106*'Program Qtrly'!T$49/(1-'Program Qtrly'!T$49),0)</f>
        <v>95.625000000000014</v>
      </c>
      <c r="BK106" s="116">
        <f ca="1">IFERROR(AO106*'Program Qtrly'!U$49/(1-'Program Qtrly'!U$49),0)</f>
        <v>99.875000000000028</v>
      </c>
      <c r="BL106" s="116">
        <f ca="1">IFERROR(AP106*'Program Qtrly'!V$49/(1-'Program Qtrly'!V$49),0)</f>
        <v>104.12500000000004</v>
      </c>
      <c r="BM106" s="116">
        <f ca="1">IFERROR(AQ106*'Program Qtrly'!W$49/(1-'Program Qtrly'!W$49),0)</f>
        <v>108.3749999999998</v>
      </c>
      <c r="BO106" s="53" t="str">
        <f t="shared" si="121"/>
        <v>P003</v>
      </c>
      <c r="BP106" s="53">
        <f t="shared" si="122"/>
        <v>0</v>
      </c>
    </row>
    <row r="107" spans="1:68" x14ac:dyDescent="0.45">
      <c r="A107" s="63">
        <f t="shared" si="117"/>
        <v>18</v>
      </c>
      <c r="B107" s="116">
        <f ca="1">IFERROR(B106+'Program Qtrly'!D$63*OFFSET(LDF!$A$37,MATCH($B$100,LDF!$A$38:$A$63,0),MATCH($A107,LDF!$B$37:$Z$37,0)),0)</f>
        <v>14.734374999999993</v>
      </c>
      <c r="C107" s="116">
        <f ca="1">IFERROR(C106+'Program Qtrly'!E$63*OFFSET(LDF!$A$37,MATCH($B$100,LDF!$A$38:$A$63,0),MATCH($A107,LDF!$B$37:$Z$37,0)),0)</f>
        <v>44.203124999999972</v>
      </c>
      <c r="D107" s="116">
        <f ca="1">IFERROR(D106+'Program Qtrly'!F$63*OFFSET(LDF!$A$37,MATCH($B$100,LDF!$A$38:$A$63,0),MATCH($A107,LDF!$B$37:$Z$37,0)),0)</f>
        <v>73.671874999999972</v>
      </c>
      <c r="E107" s="116">
        <f ca="1">IFERROR(E106+'Program Qtrly'!G$63*OFFSET(LDF!$A$37,MATCH($B$100,LDF!$A$38:$A$63,0),MATCH($A107,LDF!$B$37:$Z$37,0)),0)</f>
        <v>103.14062499999994</v>
      </c>
      <c r="F107" s="116">
        <f ca="1">IFERROR(F106+'Program Qtrly'!H$63*OFFSET(LDF!$A$37,MATCH($B$100,LDF!$A$38:$A$63,0),MATCH($A107,LDF!$B$37:$Z$37,0)),0)</f>
        <v>123.76874999999995</v>
      </c>
      <c r="G107" s="116">
        <f ca="1">IFERROR(G106+'Program Qtrly'!I$63*OFFSET(LDF!$A$37,MATCH($B$100,LDF!$A$38:$A$63,0),MATCH($A107,LDF!$B$37:$Z$37,0)),0)</f>
        <v>135.55624999999998</v>
      </c>
      <c r="H107" s="116">
        <f ca="1">IFERROR(H106+'Program Qtrly'!J$63*OFFSET(LDF!$A$37,MATCH($B$100,LDF!$A$38:$A$63,0),MATCH($A107,LDF!$B$37:$Z$37,0)),0)</f>
        <v>147.34374999999994</v>
      </c>
      <c r="I107" s="116">
        <f ca="1">IFERROR(I106+'Program Qtrly'!K$63*OFFSET(LDF!$A$37,MATCH($B$100,LDF!$A$38:$A$63,0),MATCH($A107,LDF!$B$37:$Z$37,0)),0)</f>
        <v>159.13124999999997</v>
      </c>
      <c r="J107" s="116">
        <f ca="1">IFERROR(J106+'Program Qtrly'!L$63*OFFSET(LDF!$A$37,MATCH($B$100,LDF!$A$38:$A$63,0),MATCH($A107,LDF!$B$37:$Z$37,0)),0)</f>
        <v>170.91874999999996</v>
      </c>
      <c r="K107" s="116">
        <f ca="1">IFERROR(K106+'Program Qtrly'!M$63*OFFSET(LDF!$A$37,MATCH($B$100,LDF!$A$38:$A$63,0),MATCH($A107,LDF!$B$37:$Z$37,0)),0)</f>
        <v>182.70624999999998</v>
      </c>
      <c r="L107" s="116">
        <f ca="1">IFERROR(L106+'Program Qtrly'!N$63*OFFSET(LDF!$A$37,MATCH($B$100,LDF!$A$38:$A$63,0),MATCH($A107,LDF!$B$37:$Z$37,0)),0)</f>
        <v>194.49374999999995</v>
      </c>
      <c r="M107" s="116">
        <f ca="1">IFERROR(M106+'Program Qtrly'!O$63*OFFSET(LDF!$A$37,MATCH($B$100,LDF!$A$38:$A$63,0),MATCH($A107,LDF!$B$37:$Z$37,0)),0)</f>
        <v>206.28124999999989</v>
      </c>
      <c r="N107" s="116">
        <f ca="1">IFERROR(N106+'Program Qtrly'!P$63*OFFSET(LDF!$A$37,MATCH($B$100,LDF!$A$38:$A$63,0),MATCH($A107,LDF!$B$37:$Z$37,0)),0)</f>
        <v>218.06874999999991</v>
      </c>
      <c r="O107" s="116">
        <f ca="1">IFERROR(O106+'Program Qtrly'!Q$63*OFFSET(LDF!$A$37,MATCH($B$100,LDF!$A$38:$A$63,0),MATCH($A107,LDF!$B$37:$Z$37,0)),0)</f>
        <v>229.85624999999996</v>
      </c>
      <c r="P107" s="116">
        <f ca="1">IFERROR(P106+'Program Qtrly'!R$63*OFFSET(LDF!$A$37,MATCH($B$100,LDF!$A$38:$A$63,0),MATCH($A107,LDF!$B$37:$Z$37,0)),0)</f>
        <v>241.64374999999995</v>
      </c>
      <c r="Q107" s="116">
        <f ca="1">IFERROR(Q106+'Program Qtrly'!S$63*OFFSET(LDF!$A$37,MATCH($B$100,LDF!$A$38:$A$63,0),MATCH($A107,LDF!$B$37:$Z$37,0)),0)</f>
        <v>253.43124999999992</v>
      </c>
      <c r="R107" s="116">
        <f ca="1">IFERROR(R106+'Program Qtrly'!T$63*OFFSET(LDF!$A$37,MATCH($B$100,LDF!$A$38:$A$63,0),MATCH($A107,LDF!$B$37:$Z$37,0)),0)</f>
        <v>265.21874999999994</v>
      </c>
      <c r="S107" s="116">
        <f ca="1">IFERROR(S106+'Program Qtrly'!U$63*OFFSET(LDF!$A$37,MATCH($B$100,LDF!$A$38:$A$63,0),MATCH($A107,LDF!$B$37:$Z$37,0)),0)</f>
        <v>277.00624999999991</v>
      </c>
      <c r="T107" s="116">
        <f ca="1">IFERROR(T106+'Program Qtrly'!V$63*OFFSET(LDF!$A$37,MATCH($B$100,LDF!$A$38:$A$63,0),MATCH($A107,LDF!$B$37:$Z$37,0)),0)</f>
        <v>288.79374999999993</v>
      </c>
      <c r="U107" s="116">
        <f ca="1">IFERROR(U106+'Program Qtrly'!W$63*OFFSET(LDF!$A$37,MATCH($B$100,LDF!$A$38:$A$63,0),MATCH($A107,LDF!$B$37:$Z$37,0)),0)</f>
        <v>300.58124999999995</v>
      </c>
      <c r="W107" s="63">
        <f t="shared" si="118"/>
        <v>18</v>
      </c>
      <c r="X107" s="116">
        <f t="shared" ca="1" si="119"/>
        <v>0.89062500000000355</v>
      </c>
      <c r="Y107" s="116">
        <f t="shared" ca="1" si="116"/>
        <v>2.6718750000000142</v>
      </c>
      <c r="Z107" s="116">
        <f t="shared" ca="1" si="116"/>
        <v>4.453125</v>
      </c>
      <c r="AA107" s="116">
        <f t="shared" ca="1" si="116"/>
        <v>6.2343750000000284</v>
      </c>
      <c r="AB107" s="116">
        <f t="shared" ca="1" si="116"/>
        <v>7.4812500000000171</v>
      </c>
      <c r="AC107" s="116">
        <f t="shared" ca="1" si="116"/>
        <v>8.1937499999999943</v>
      </c>
      <c r="AD107" s="116">
        <f t="shared" ca="1" si="116"/>
        <v>8.9062500000000284</v>
      </c>
      <c r="AE107" s="116">
        <f t="shared" ca="1" si="116"/>
        <v>9.6187500000000057</v>
      </c>
      <c r="AF107" s="116">
        <f t="shared" ca="1" si="116"/>
        <v>10.331250000000011</v>
      </c>
      <c r="AG107" s="116">
        <f t="shared" ca="1" si="116"/>
        <v>11.043749999999989</v>
      </c>
      <c r="AH107" s="116">
        <f t="shared" ca="1" si="116"/>
        <v>11.756249999999994</v>
      </c>
      <c r="AI107" s="116">
        <f t="shared" ca="1" si="116"/>
        <v>12.468750000000057</v>
      </c>
      <c r="AJ107" s="116">
        <f t="shared" ca="1" si="116"/>
        <v>13.181250000000034</v>
      </c>
      <c r="AK107" s="116">
        <f t="shared" ca="1" si="116"/>
        <v>13.893749999999983</v>
      </c>
      <c r="AL107" s="116">
        <f t="shared" ca="1" si="116"/>
        <v>14.606249999999989</v>
      </c>
      <c r="AM107" s="116">
        <f t="shared" ca="1" si="116"/>
        <v>15.318750000000023</v>
      </c>
      <c r="AN107" s="116">
        <f t="shared" ca="1" si="116"/>
        <v>16.03125</v>
      </c>
      <c r="AO107" s="116">
        <f t="shared" ca="1" si="116"/>
        <v>16.743750000000034</v>
      </c>
      <c r="AP107" s="116">
        <f t="shared" ca="1" si="116"/>
        <v>17.456250000000011</v>
      </c>
      <c r="AQ107" s="116">
        <f t="shared" ca="1" si="116"/>
        <v>18.168749999999989</v>
      </c>
      <c r="AS107" s="63">
        <f t="shared" si="120"/>
        <v>18</v>
      </c>
      <c r="AT107" s="116">
        <f ca="1">IFERROR(X107*'Program Qtrly'!D$49/(1-'Program Qtrly'!D$49),0)</f>
        <v>3.5625000000000155</v>
      </c>
      <c r="AU107" s="116">
        <f ca="1">IFERROR(Y107*'Program Qtrly'!E$49/(1-'Program Qtrly'!E$49),0)</f>
        <v>10.687500000000059</v>
      </c>
      <c r="AV107" s="116">
        <f ca="1">IFERROR(Z107*'Program Qtrly'!F$49/(1-'Program Qtrly'!F$49),0)</f>
        <v>17.812500000000004</v>
      </c>
      <c r="AW107" s="116">
        <f ca="1">IFERROR(AA107*'Program Qtrly'!G$49/(1-'Program Qtrly'!G$49),0)</f>
        <v>24.937500000000121</v>
      </c>
      <c r="AX107" s="116">
        <f ca="1">IFERROR(AB107*'Program Qtrly'!H$49/(1-'Program Qtrly'!H$49),0)</f>
        <v>29.925000000000075</v>
      </c>
      <c r="AY107" s="116">
        <f ca="1">IFERROR(AC107*'Program Qtrly'!I$49/(1-'Program Qtrly'!I$49),0)</f>
        <v>32.774999999999991</v>
      </c>
      <c r="AZ107" s="116">
        <f ca="1">IFERROR(AD107*'Program Qtrly'!J$49/(1-'Program Qtrly'!J$49),0)</f>
        <v>35.625000000000121</v>
      </c>
      <c r="BA107" s="116">
        <f ca="1">IFERROR(AE107*'Program Qtrly'!K$49/(1-'Program Qtrly'!K$49),0)</f>
        <v>38.47500000000003</v>
      </c>
      <c r="BB107" s="116">
        <f ca="1">IFERROR(AF107*'Program Qtrly'!L$49/(1-'Program Qtrly'!L$49),0)</f>
        <v>41.32500000000006</v>
      </c>
      <c r="BC107" s="116">
        <f ca="1">IFERROR(AG107*'Program Qtrly'!M$49/(1-'Program Qtrly'!M$49),0)</f>
        <v>44.174999999999969</v>
      </c>
      <c r="BD107" s="116">
        <f ca="1">IFERROR(AH107*'Program Qtrly'!N$49/(1-'Program Qtrly'!N$49),0)</f>
        <v>47.024999999999991</v>
      </c>
      <c r="BE107" s="116">
        <f ca="1">IFERROR(AI107*'Program Qtrly'!O$49/(1-'Program Qtrly'!O$49),0)</f>
        <v>49.875000000000242</v>
      </c>
      <c r="BF107" s="116">
        <f ca="1">IFERROR(AJ107*'Program Qtrly'!P$49/(1-'Program Qtrly'!P$49),0)</f>
        <v>52.725000000000151</v>
      </c>
      <c r="BG107" s="116">
        <f ca="1">IFERROR(AK107*'Program Qtrly'!Q$49/(1-'Program Qtrly'!Q$49),0)</f>
        <v>55.574999999999953</v>
      </c>
      <c r="BH107" s="116">
        <f ca="1">IFERROR(AL107*'Program Qtrly'!R$49/(1-'Program Qtrly'!R$49),0)</f>
        <v>58.424999999999969</v>
      </c>
      <c r="BI107" s="116">
        <f ca="1">IFERROR(AM107*'Program Qtrly'!S$49/(1-'Program Qtrly'!S$49),0)</f>
        <v>61.275000000000105</v>
      </c>
      <c r="BJ107" s="116">
        <f ca="1">IFERROR(AN107*'Program Qtrly'!T$49/(1-'Program Qtrly'!T$49),0)</f>
        <v>64.125000000000014</v>
      </c>
      <c r="BK107" s="116">
        <f ca="1">IFERROR(AO107*'Program Qtrly'!U$49/(1-'Program Qtrly'!U$49),0)</f>
        <v>66.975000000000151</v>
      </c>
      <c r="BL107" s="116">
        <f ca="1">IFERROR(AP107*'Program Qtrly'!V$49/(1-'Program Qtrly'!V$49),0)</f>
        <v>69.825000000000074</v>
      </c>
      <c r="BM107" s="116">
        <f ca="1">IFERROR(AQ107*'Program Qtrly'!W$49/(1-'Program Qtrly'!W$49),0)</f>
        <v>72.674999999999969</v>
      </c>
      <c r="BO107" s="53" t="str">
        <f t="shared" si="121"/>
        <v>P003</v>
      </c>
      <c r="BP107" s="53">
        <f t="shared" si="122"/>
        <v>0</v>
      </c>
    </row>
    <row r="108" spans="1:68" x14ac:dyDescent="0.45">
      <c r="A108" s="63">
        <f t="shared" si="117"/>
        <v>21</v>
      </c>
      <c r="B108" s="116">
        <f ca="1">IFERROR(B107+'Program Qtrly'!D$63*OFFSET(LDF!$A$37,MATCH($B$100,LDF!$A$38:$A$63,0),MATCH($A108,LDF!$B$37:$Z$37,0)),0)</f>
        <v>14.984374999999993</v>
      </c>
      <c r="C108" s="116">
        <f ca="1">IFERROR(C107+'Program Qtrly'!E$63*OFFSET(LDF!$A$37,MATCH($B$100,LDF!$A$38:$A$63,0),MATCH($A108,LDF!$B$37:$Z$37,0)),0)</f>
        <v>44.953124999999972</v>
      </c>
      <c r="D108" s="116">
        <f ca="1">IFERROR(D107+'Program Qtrly'!F$63*OFFSET(LDF!$A$37,MATCH($B$100,LDF!$A$38:$A$63,0),MATCH($A108,LDF!$B$37:$Z$37,0)),0)</f>
        <v>74.921874999999972</v>
      </c>
      <c r="E108" s="116">
        <f ca="1">IFERROR(E107+'Program Qtrly'!G$63*OFFSET(LDF!$A$37,MATCH($B$100,LDF!$A$38:$A$63,0),MATCH($A108,LDF!$B$37:$Z$37,0)),0)</f>
        <v>104.89062499999994</v>
      </c>
      <c r="F108" s="116">
        <f ca="1">IFERROR(F107+'Program Qtrly'!H$63*OFFSET(LDF!$A$37,MATCH($B$100,LDF!$A$38:$A$63,0),MATCH($A108,LDF!$B$37:$Z$37,0)),0)</f>
        <v>125.86874999999995</v>
      </c>
      <c r="G108" s="116">
        <f ca="1">IFERROR(G107+'Program Qtrly'!I$63*OFFSET(LDF!$A$37,MATCH($B$100,LDF!$A$38:$A$63,0),MATCH($A108,LDF!$B$37:$Z$37,0)),0)</f>
        <v>137.85624999999999</v>
      </c>
      <c r="H108" s="116">
        <f ca="1">IFERROR(H107+'Program Qtrly'!J$63*OFFSET(LDF!$A$37,MATCH($B$100,LDF!$A$38:$A$63,0),MATCH($A108,LDF!$B$37:$Z$37,0)),0)</f>
        <v>149.84374999999994</v>
      </c>
      <c r="I108" s="116">
        <f ca="1">IFERROR(I107+'Program Qtrly'!K$63*OFFSET(LDF!$A$37,MATCH($B$100,LDF!$A$38:$A$63,0),MATCH($A108,LDF!$B$37:$Z$37,0)),0)</f>
        <v>161.83124999999995</v>
      </c>
      <c r="J108" s="116">
        <f ca="1">IFERROR(J107+'Program Qtrly'!L$63*OFFSET(LDF!$A$37,MATCH($B$100,LDF!$A$38:$A$63,0),MATCH($A108,LDF!$B$37:$Z$37,0)),0)</f>
        <v>173.81874999999997</v>
      </c>
      <c r="K108" s="116">
        <f ca="1">IFERROR(K107+'Program Qtrly'!M$63*OFFSET(LDF!$A$37,MATCH($B$100,LDF!$A$38:$A$63,0),MATCH($A108,LDF!$B$37:$Z$37,0)),0)</f>
        <v>185.80624999999998</v>
      </c>
      <c r="L108" s="116">
        <f ca="1">IFERROR(L107+'Program Qtrly'!N$63*OFFSET(LDF!$A$37,MATCH($B$100,LDF!$A$38:$A$63,0),MATCH($A108,LDF!$B$37:$Z$37,0)),0)</f>
        <v>197.79374999999996</v>
      </c>
      <c r="M108" s="116">
        <f ca="1">IFERROR(M107+'Program Qtrly'!O$63*OFFSET(LDF!$A$37,MATCH($B$100,LDF!$A$38:$A$63,0),MATCH($A108,LDF!$B$37:$Z$37,0)),0)</f>
        <v>209.78124999999989</v>
      </c>
      <c r="N108" s="116">
        <f ca="1">IFERROR(N107+'Program Qtrly'!P$63*OFFSET(LDF!$A$37,MATCH($B$100,LDF!$A$38:$A$63,0),MATCH($A108,LDF!$B$37:$Z$37,0)),0)</f>
        <v>221.7687499999999</v>
      </c>
      <c r="O108" s="116">
        <f ca="1">IFERROR(O107+'Program Qtrly'!Q$63*OFFSET(LDF!$A$37,MATCH($B$100,LDF!$A$38:$A$63,0),MATCH($A108,LDF!$B$37:$Z$37,0)),0)</f>
        <v>233.75624999999997</v>
      </c>
      <c r="P108" s="116">
        <f ca="1">IFERROR(P107+'Program Qtrly'!R$63*OFFSET(LDF!$A$37,MATCH($B$100,LDF!$A$38:$A$63,0),MATCH($A108,LDF!$B$37:$Z$37,0)),0)</f>
        <v>245.74374999999995</v>
      </c>
      <c r="Q108" s="116">
        <f ca="1">IFERROR(Q107+'Program Qtrly'!S$63*OFFSET(LDF!$A$37,MATCH($B$100,LDF!$A$38:$A$63,0),MATCH($A108,LDF!$B$37:$Z$37,0)),0)</f>
        <v>257.73124999999993</v>
      </c>
      <c r="R108" s="116">
        <f ca="1">IFERROR(R107+'Program Qtrly'!T$63*OFFSET(LDF!$A$37,MATCH($B$100,LDF!$A$38:$A$63,0),MATCH($A108,LDF!$B$37:$Z$37,0)),0)</f>
        <v>269.71874999999994</v>
      </c>
      <c r="S108" s="116">
        <f ca="1">IFERROR(S107+'Program Qtrly'!U$63*OFFSET(LDF!$A$37,MATCH($B$100,LDF!$A$38:$A$63,0),MATCH($A108,LDF!$B$37:$Z$37,0)),0)</f>
        <v>281.7062499999999</v>
      </c>
      <c r="T108" s="116">
        <f ca="1">IFERROR(T107+'Program Qtrly'!V$63*OFFSET(LDF!$A$37,MATCH($B$100,LDF!$A$38:$A$63,0),MATCH($A108,LDF!$B$37:$Z$37,0)),0)</f>
        <v>293.69374999999991</v>
      </c>
      <c r="U108" s="116">
        <f ca="1">IFERROR(U107+'Program Qtrly'!W$63*OFFSET(LDF!$A$37,MATCH($B$100,LDF!$A$38:$A$63,0),MATCH($A108,LDF!$B$37:$Z$37,0)),0)</f>
        <v>305.68124999999998</v>
      </c>
      <c r="W108" s="63">
        <f t="shared" si="118"/>
        <v>21</v>
      </c>
      <c r="X108" s="116">
        <f t="shared" ca="1" si="119"/>
        <v>0.64062500000000355</v>
      </c>
      <c r="Y108" s="116">
        <f t="shared" ca="1" si="116"/>
        <v>1.9218750000000142</v>
      </c>
      <c r="Z108" s="116">
        <f t="shared" ca="1" si="116"/>
        <v>3.203125</v>
      </c>
      <c r="AA108" s="116">
        <f t="shared" ca="1" si="116"/>
        <v>4.4843750000000284</v>
      </c>
      <c r="AB108" s="116">
        <f t="shared" ca="1" si="116"/>
        <v>5.3812500000000227</v>
      </c>
      <c r="AC108" s="116">
        <f t="shared" ca="1" si="116"/>
        <v>5.8937499999999829</v>
      </c>
      <c r="AD108" s="116">
        <f t="shared" ca="1" si="116"/>
        <v>6.4062500000000284</v>
      </c>
      <c r="AE108" s="116">
        <f t="shared" ca="1" si="116"/>
        <v>6.9187500000000171</v>
      </c>
      <c r="AF108" s="116">
        <f t="shared" ca="1" si="116"/>
        <v>7.4312500000000057</v>
      </c>
      <c r="AG108" s="116">
        <f t="shared" ca="1" si="116"/>
        <v>7.9437499999999943</v>
      </c>
      <c r="AH108" s="116">
        <f t="shared" ca="1" si="116"/>
        <v>8.4562499999999829</v>
      </c>
      <c r="AI108" s="116">
        <f t="shared" ca="1" si="116"/>
        <v>8.9687500000000568</v>
      </c>
      <c r="AJ108" s="116">
        <f t="shared" ca="1" si="116"/>
        <v>9.4812500000000455</v>
      </c>
      <c r="AK108" s="116">
        <f t="shared" ca="1" si="116"/>
        <v>9.9937499999999773</v>
      </c>
      <c r="AL108" s="116">
        <f t="shared" ca="1" si="116"/>
        <v>10.506249999999994</v>
      </c>
      <c r="AM108" s="116">
        <f t="shared" ca="1" si="116"/>
        <v>11.018750000000011</v>
      </c>
      <c r="AN108" s="116">
        <f t="shared" ca="1" si="116"/>
        <v>11.53125</v>
      </c>
      <c r="AO108" s="116">
        <f t="shared" ca="1" si="116"/>
        <v>12.043750000000045</v>
      </c>
      <c r="AP108" s="116">
        <f t="shared" ca="1" si="116"/>
        <v>12.556250000000034</v>
      </c>
      <c r="AQ108" s="116">
        <f t="shared" ca="1" si="116"/>
        <v>13.068749999999966</v>
      </c>
      <c r="AS108" s="63">
        <f t="shared" si="120"/>
        <v>21</v>
      </c>
      <c r="AT108" s="116">
        <f ca="1">IFERROR(X108*'Program Qtrly'!D$49/(1-'Program Qtrly'!D$49),0)</f>
        <v>2.5625000000000147</v>
      </c>
      <c r="AU108" s="116">
        <f ca="1">IFERROR(Y108*'Program Qtrly'!E$49/(1-'Program Qtrly'!E$49),0)</f>
        <v>7.6875000000000586</v>
      </c>
      <c r="AV108" s="116">
        <f ca="1">IFERROR(Z108*'Program Qtrly'!F$49/(1-'Program Qtrly'!F$49),0)</f>
        <v>12.812500000000004</v>
      </c>
      <c r="AW108" s="116">
        <f ca="1">IFERROR(AA108*'Program Qtrly'!G$49/(1-'Program Qtrly'!G$49),0)</f>
        <v>17.937500000000117</v>
      </c>
      <c r="AX108" s="116">
        <f ca="1">IFERROR(AB108*'Program Qtrly'!H$49/(1-'Program Qtrly'!H$49),0)</f>
        <v>21.525000000000098</v>
      </c>
      <c r="AY108" s="116">
        <f ca="1">IFERROR(AC108*'Program Qtrly'!I$49/(1-'Program Qtrly'!I$49),0)</f>
        <v>23.574999999999939</v>
      </c>
      <c r="AZ108" s="116">
        <f ca="1">IFERROR(AD108*'Program Qtrly'!J$49/(1-'Program Qtrly'!J$49),0)</f>
        <v>25.625000000000121</v>
      </c>
      <c r="BA108" s="116">
        <f ca="1">IFERROR(AE108*'Program Qtrly'!K$49/(1-'Program Qtrly'!K$49),0)</f>
        <v>27.675000000000079</v>
      </c>
      <c r="BB108" s="116">
        <f ca="1">IFERROR(AF108*'Program Qtrly'!L$49/(1-'Program Qtrly'!L$49),0)</f>
        <v>29.72500000000003</v>
      </c>
      <c r="BC108" s="116">
        <f ca="1">IFERROR(AG108*'Program Qtrly'!M$49/(1-'Program Qtrly'!M$49),0)</f>
        <v>31.774999999999988</v>
      </c>
      <c r="BD108" s="116">
        <f ca="1">IFERROR(AH108*'Program Qtrly'!N$49/(1-'Program Qtrly'!N$49),0)</f>
        <v>33.824999999999939</v>
      </c>
      <c r="BE108" s="116">
        <f ca="1">IFERROR(AI108*'Program Qtrly'!O$49/(1-'Program Qtrly'!O$49),0)</f>
        <v>35.875000000000234</v>
      </c>
      <c r="BF108" s="116">
        <f ca="1">IFERROR(AJ108*'Program Qtrly'!P$49/(1-'Program Qtrly'!P$49),0)</f>
        <v>37.925000000000189</v>
      </c>
      <c r="BG108" s="116">
        <f ca="1">IFERROR(AK108*'Program Qtrly'!Q$49/(1-'Program Qtrly'!Q$49),0)</f>
        <v>39.974999999999923</v>
      </c>
      <c r="BH108" s="116">
        <f ca="1">IFERROR(AL108*'Program Qtrly'!R$49/(1-'Program Qtrly'!R$49),0)</f>
        <v>42.024999999999991</v>
      </c>
      <c r="BI108" s="116">
        <f ca="1">IFERROR(AM108*'Program Qtrly'!S$49/(1-'Program Qtrly'!S$49),0)</f>
        <v>44.07500000000006</v>
      </c>
      <c r="BJ108" s="116">
        <f ca="1">IFERROR(AN108*'Program Qtrly'!T$49/(1-'Program Qtrly'!T$49),0)</f>
        <v>46.125000000000007</v>
      </c>
      <c r="BK108" s="116">
        <f ca="1">IFERROR(AO108*'Program Qtrly'!U$49/(1-'Program Qtrly'!U$49),0)</f>
        <v>48.175000000000196</v>
      </c>
      <c r="BL108" s="116">
        <f ca="1">IFERROR(AP108*'Program Qtrly'!V$49/(1-'Program Qtrly'!V$49),0)</f>
        <v>50.225000000000151</v>
      </c>
      <c r="BM108" s="116">
        <f ca="1">IFERROR(AQ108*'Program Qtrly'!W$49/(1-'Program Qtrly'!W$49),0)</f>
        <v>52.274999999999878</v>
      </c>
      <c r="BO108" s="53" t="str">
        <f t="shared" si="121"/>
        <v>P003</v>
      </c>
      <c r="BP108" s="53">
        <f t="shared" si="122"/>
        <v>0</v>
      </c>
    </row>
    <row r="109" spans="1:68" x14ac:dyDescent="0.45">
      <c r="A109" s="63">
        <f t="shared" si="117"/>
        <v>24</v>
      </c>
      <c r="B109" s="116">
        <f ca="1">IFERROR(B108+'Program Qtrly'!D$63*OFFSET(LDF!$A$37,MATCH($B$100,LDF!$A$38:$A$63,0),MATCH($A109,LDF!$B$37:$Z$37,0)),0)</f>
        <v>15.078124999999993</v>
      </c>
      <c r="C109" s="116">
        <f ca="1">IFERROR(C108+'Program Qtrly'!E$63*OFFSET(LDF!$A$37,MATCH($B$100,LDF!$A$38:$A$63,0),MATCH($A109,LDF!$B$37:$Z$37,0)),0)</f>
        <v>45.234374999999972</v>
      </c>
      <c r="D109" s="116">
        <f ca="1">IFERROR(D108+'Program Qtrly'!F$63*OFFSET(LDF!$A$37,MATCH($B$100,LDF!$A$38:$A$63,0),MATCH($A109,LDF!$B$37:$Z$37,0)),0)</f>
        <v>75.390624999999972</v>
      </c>
      <c r="E109" s="116">
        <f ca="1">IFERROR(E108+'Program Qtrly'!G$63*OFFSET(LDF!$A$37,MATCH($B$100,LDF!$A$38:$A$63,0),MATCH($A109,LDF!$B$37:$Z$37,0)),0)</f>
        <v>105.54687499999994</v>
      </c>
      <c r="F109" s="116">
        <f ca="1">IFERROR(F108+'Program Qtrly'!H$63*OFFSET(LDF!$A$37,MATCH($B$100,LDF!$A$38:$A$63,0),MATCH($A109,LDF!$B$37:$Z$37,0)),0)</f>
        <v>126.65624999999994</v>
      </c>
      <c r="G109" s="116">
        <f ca="1">IFERROR(G108+'Program Qtrly'!I$63*OFFSET(LDF!$A$37,MATCH($B$100,LDF!$A$38:$A$63,0),MATCH($A109,LDF!$B$37:$Z$37,0)),0)</f>
        <v>138.71875</v>
      </c>
      <c r="H109" s="116">
        <f ca="1">IFERROR(H108+'Program Qtrly'!J$63*OFFSET(LDF!$A$37,MATCH($B$100,LDF!$A$38:$A$63,0),MATCH($A109,LDF!$B$37:$Z$37,0)),0)</f>
        <v>150.78124999999994</v>
      </c>
      <c r="I109" s="116">
        <f ca="1">IFERROR(I108+'Program Qtrly'!K$63*OFFSET(LDF!$A$37,MATCH($B$100,LDF!$A$38:$A$63,0),MATCH($A109,LDF!$B$37:$Z$37,0)),0)</f>
        <v>162.84374999999994</v>
      </c>
      <c r="J109" s="116">
        <f ca="1">IFERROR(J108+'Program Qtrly'!L$63*OFFSET(LDF!$A$37,MATCH($B$100,LDF!$A$38:$A$63,0),MATCH($A109,LDF!$B$37:$Z$37,0)),0)</f>
        <v>174.90624999999997</v>
      </c>
      <c r="K109" s="116">
        <f ca="1">IFERROR(K108+'Program Qtrly'!M$63*OFFSET(LDF!$A$37,MATCH($B$100,LDF!$A$38:$A$63,0),MATCH($A109,LDF!$B$37:$Z$37,0)),0)</f>
        <v>186.96874999999997</v>
      </c>
      <c r="L109" s="116">
        <f ca="1">IFERROR(L108+'Program Qtrly'!N$63*OFFSET(LDF!$A$37,MATCH($B$100,LDF!$A$38:$A$63,0),MATCH($A109,LDF!$B$37:$Z$37,0)),0)</f>
        <v>199.03124999999997</v>
      </c>
      <c r="M109" s="116">
        <f ca="1">IFERROR(M108+'Program Qtrly'!O$63*OFFSET(LDF!$A$37,MATCH($B$100,LDF!$A$38:$A$63,0),MATCH($A109,LDF!$B$37:$Z$37,0)),0)</f>
        <v>211.09374999999989</v>
      </c>
      <c r="N109" s="116">
        <f ca="1">IFERROR(N108+'Program Qtrly'!P$63*OFFSET(LDF!$A$37,MATCH($B$100,LDF!$A$38:$A$63,0),MATCH($A109,LDF!$B$37:$Z$37,0)),0)</f>
        <v>223.15624999999989</v>
      </c>
      <c r="O109" s="116">
        <f ca="1">IFERROR(O108+'Program Qtrly'!Q$63*OFFSET(LDF!$A$37,MATCH($B$100,LDF!$A$38:$A$63,0),MATCH($A109,LDF!$B$37:$Z$37,0)),0)</f>
        <v>235.21874999999997</v>
      </c>
      <c r="P109" s="116">
        <f ca="1">IFERROR(P108+'Program Qtrly'!R$63*OFFSET(LDF!$A$37,MATCH($B$100,LDF!$A$38:$A$63,0),MATCH($A109,LDF!$B$37:$Z$37,0)),0)</f>
        <v>247.28124999999994</v>
      </c>
      <c r="Q109" s="116">
        <f ca="1">IFERROR(Q108+'Program Qtrly'!S$63*OFFSET(LDF!$A$37,MATCH($B$100,LDF!$A$38:$A$63,0),MATCH($A109,LDF!$B$37:$Z$37,0)),0)</f>
        <v>259.34374999999994</v>
      </c>
      <c r="R109" s="116">
        <f ca="1">IFERROR(R108+'Program Qtrly'!T$63*OFFSET(LDF!$A$37,MATCH($B$100,LDF!$A$38:$A$63,0),MATCH($A109,LDF!$B$37:$Z$37,0)),0)</f>
        <v>271.40624999999994</v>
      </c>
      <c r="S109" s="116">
        <f ca="1">IFERROR(S108+'Program Qtrly'!U$63*OFFSET(LDF!$A$37,MATCH($B$100,LDF!$A$38:$A$63,0),MATCH($A109,LDF!$B$37:$Z$37,0)),0)</f>
        <v>283.46874999999989</v>
      </c>
      <c r="T109" s="116">
        <f ca="1">IFERROR(T108+'Program Qtrly'!V$63*OFFSET(LDF!$A$37,MATCH($B$100,LDF!$A$38:$A$63,0),MATCH($A109,LDF!$B$37:$Z$37,0)),0)</f>
        <v>295.53124999999989</v>
      </c>
      <c r="U109" s="116">
        <f ca="1">IFERROR(U108+'Program Qtrly'!W$63*OFFSET(LDF!$A$37,MATCH($B$100,LDF!$A$38:$A$63,0),MATCH($A109,LDF!$B$37:$Z$37,0)),0)</f>
        <v>307.59375</v>
      </c>
      <c r="W109" s="63">
        <f t="shared" si="118"/>
        <v>24</v>
      </c>
      <c r="X109" s="116">
        <f t="shared" ca="1" si="119"/>
        <v>0.54687500000000355</v>
      </c>
      <c r="Y109" s="116">
        <f t="shared" ca="1" si="116"/>
        <v>1.6406250000000142</v>
      </c>
      <c r="Z109" s="116">
        <f t="shared" ca="1" si="116"/>
        <v>2.734375</v>
      </c>
      <c r="AA109" s="116">
        <f t="shared" ca="1" si="116"/>
        <v>3.8281250000000284</v>
      </c>
      <c r="AB109" s="116">
        <f t="shared" ca="1" si="116"/>
        <v>4.5937500000000284</v>
      </c>
      <c r="AC109" s="116">
        <f t="shared" ca="1" si="116"/>
        <v>5.0312499999999716</v>
      </c>
      <c r="AD109" s="116">
        <f t="shared" ca="1" si="116"/>
        <v>5.4687500000000284</v>
      </c>
      <c r="AE109" s="116">
        <f t="shared" ca="1" si="116"/>
        <v>5.9062500000000284</v>
      </c>
      <c r="AF109" s="116">
        <f t="shared" ca="1" si="116"/>
        <v>6.34375</v>
      </c>
      <c r="AG109" s="116">
        <f t="shared" ca="1" si="116"/>
        <v>6.78125</v>
      </c>
      <c r="AH109" s="116">
        <f t="shared" ca="1" si="116"/>
        <v>7.2187499999999716</v>
      </c>
      <c r="AI109" s="116">
        <f t="shared" ca="1" si="116"/>
        <v>7.6562500000000568</v>
      </c>
      <c r="AJ109" s="116">
        <f t="shared" ca="1" si="116"/>
        <v>8.0937500000000568</v>
      </c>
      <c r="AK109" s="116">
        <f t="shared" ca="1" si="116"/>
        <v>8.5312499999999716</v>
      </c>
      <c r="AL109" s="116">
        <f t="shared" ca="1" si="116"/>
        <v>8.96875</v>
      </c>
      <c r="AM109" s="116">
        <f t="shared" ca="1" si="116"/>
        <v>9.40625</v>
      </c>
      <c r="AN109" s="116">
        <f t="shared" ca="1" si="116"/>
        <v>9.84375</v>
      </c>
      <c r="AO109" s="116">
        <f t="shared" ca="1" si="116"/>
        <v>10.281250000000057</v>
      </c>
      <c r="AP109" s="116">
        <f t="shared" ca="1" si="116"/>
        <v>10.718750000000057</v>
      </c>
      <c r="AQ109" s="116">
        <f t="shared" ca="1" si="116"/>
        <v>11.156249999999943</v>
      </c>
      <c r="AS109" s="63">
        <f t="shared" si="120"/>
        <v>24</v>
      </c>
      <c r="AT109" s="116">
        <f ca="1">IFERROR(X109*'Program Qtrly'!D$49/(1-'Program Qtrly'!D$49),0)</f>
        <v>2.1875000000000151</v>
      </c>
      <c r="AU109" s="116">
        <f ca="1">IFERROR(Y109*'Program Qtrly'!E$49/(1-'Program Qtrly'!E$49),0)</f>
        <v>6.5625000000000595</v>
      </c>
      <c r="AV109" s="116">
        <f ca="1">IFERROR(Z109*'Program Qtrly'!F$49/(1-'Program Qtrly'!F$49),0)</f>
        <v>10.937500000000002</v>
      </c>
      <c r="AW109" s="116">
        <f ca="1">IFERROR(AA109*'Program Qtrly'!G$49/(1-'Program Qtrly'!G$49),0)</f>
        <v>15.312500000000119</v>
      </c>
      <c r="AX109" s="116">
        <f ca="1">IFERROR(AB109*'Program Qtrly'!H$49/(1-'Program Qtrly'!H$49),0)</f>
        <v>18.375000000000117</v>
      </c>
      <c r="AY109" s="116">
        <f ca="1">IFERROR(AC109*'Program Qtrly'!I$49/(1-'Program Qtrly'!I$49),0)</f>
        <v>20.12499999999989</v>
      </c>
      <c r="AZ109" s="116">
        <f ca="1">IFERROR(AD109*'Program Qtrly'!J$49/(1-'Program Qtrly'!J$49),0)</f>
        <v>21.875000000000121</v>
      </c>
      <c r="BA109" s="116">
        <f ca="1">IFERROR(AE109*'Program Qtrly'!K$49/(1-'Program Qtrly'!K$49),0)</f>
        <v>23.625000000000117</v>
      </c>
      <c r="BB109" s="116">
        <f ca="1">IFERROR(AF109*'Program Qtrly'!L$49/(1-'Program Qtrly'!L$49),0)</f>
        <v>25.375000000000007</v>
      </c>
      <c r="BC109" s="116">
        <f ca="1">IFERROR(AG109*'Program Qtrly'!M$49/(1-'Program Qtrly'!M$49),0)</f>
        <v>27.125000000000011</v>
      </c>
      <c r="BD109" s="116">
        <f ca="1">IFERROR(AH109*'Program Qtrly'!N$49/(1-'Program Qtrly'!N$49),0)</f>
        <v>28.874999999999893</v>
      </c>
      <c r="BE109" s="116">
        <f ca="1">IFERROR(AI109*'Program Qtrly'!O$49/(1-'Program Qtrly'!O$49),0)</f>
        <v>30.625000000000238</v>
      </c>
      <c r="BF109" s="116">
        <f ca="1">IFERROR(AJ109*'Program Qtrly'!P$49/(1-'Program Qtrly'!P$49),0)</f>
        <v>32.375000000000234</v>
      </c>
      <c r="BG109" s="116">
        <f ca="1">IFERROR(AK109*'Program Qtrly'!Q$49/(1-'Program Qtrly'!Q$49),0)</f>
        <v>34.124999999999901</v>
      </c>
      <c r="BH109" s="116">
        <f ca="1">IFERROR(AL109*'Program Qtrly'!R$49/(1-'Program Qtrly'!R$49),0)</f>
        <v>35.875000000000014</v>
      </c>
      <c r="BI109" s="116">
        <f ca="1">IFERROR(AM109*'Program Qtrly'!S$49/(1-'Program Qtrly'!S$49),0)</f>
        <v>37.625000000000007</v>
      </c>
      <c r="BJ109" s="116">
        <f ca="1">IFERROR(AN109*'Program Qtrly'!T$49/(1-'Program Qtrly'!T$49),0)</f>
        <v>39.375000000000007</v>
      </c>
      <c r="BK109" s="116">
        <f ca="1">IFERROR(AO109*'Program Qtrly'!U$49/(1-'Program Qtrly'!U$49),0)</f>
        <v>41.125000000000242</v>
      </c>
      <c r="BL109" s="116">
        <f ca="1">IFERROR(AP109*'Program Qtrly'!V$49/(1-'Program Qtrly'!V$49),0)</f>
        <v>42.875000000000234</v>
      </c>
      <c r="BM109" s="116">
        <f ca="1">IFERROR(AQ109*'Program Qtrly'!W$49/(1-'Program Qtrly'!W$49),0)</f>
        <v>44.62499999999978</v>
      </c>
      <c r="BO109" s="53" t="str">
        <f t="shared" si="121"/>
        <v>P003</v>
      </c>
      <c r="BP109" s="53">
        <f t="shared" si="122"/>
        <v>0</v>
      </c>
    </row>
    <row r="110" spans="1:68" x14ac:dyDescent="0.45">
      <c r="A110" s="63">
        <f t="shared" si="117"/>
        <v>27</v>
      </c>
      <c r="B110" s="116">
        <f ca="1">IFERROR(B109+'Program Qtrly'!D$63*OFFSET(LDF!$A$37,MATCH($B$100,LDF!$A$38:$A$63,0),MATCH($A110,LDF!$B$37:$Z$37,0)),0)</f>
        <v>15.156249999999993</v>
      </c>
      <c r="C110" s="116">
        <f ca="1">IFERROR(C109+'Program Qtrly'!E$63*OFFSET(LDF!$A$37,MATCH($B$100,LDF!$A$38:$A$63,0),MATCH($A110,LDF!$B$37:$Z$37,0)),0)</f>
        <v>45.468749999999972</v>
      </c>
      <c r="D110" s="116">
        <f ca="1">IFERROR(D109+'Program Qtrly'!F$63*OFFSET(LDF!$A$37,MATCH($B$100,LDF!$A$38:$A$63,0),MATCH($A110,LDF!$B$37:$Z$37,0)),0)</f>
        <v>75.781249999999972</v>
      </c>
      <c r="E110" s="116">
        <f ca="1">IFERROR(E109+'Program Qtrly'!G$63*OFFSET(LDF!$A$37,MATCH($B$100,LDF!$A$38:$A$63,0),MATCH($A110,LDF!$B$37:$Z$37,0)),0)</f>
        <v>106.09374999999994</v>
      </c>
      <c r="F110" s="116">
        <f ca="1">IFERROR(F109+'Program Qtrly'!H$63*OFFSET(LDF!$A$37,MATCH($B$100,LDF!$A$38:$A$63,0),MATCH($A110,LDF!$B$37:$Z$37,0)),0)</f>
        <v>127.31249999999994</v>
      </c>
      <c r="G110" s="116">
        <f ca="1">IFERROR(G109+'Program Qtrly'!I$63*OFFSET(LDF!$A$37,MATCH($B$100,LDF!$A$38:$A$63,0),MATCH($A110,LDF!$B$37:$Z$37,0)),0)</f>
        <v>139.4375</v>
      </c>
      <c r="H110" s="116">
        <f ca="1">IFERROR(H109+'Program Qtrly'!J$63*OFFSET(LDF!$A$37,MATCH($B$100,LDF!$A$38:$A$63,0),MATCH($A110,LDF!$B$37:$Z$37,0)),0)</f>
        <v>151.56249999999994</v>
      </c>
      <c r="I110" s="116">
        <f ca="1">IFERROR(I109+'Program Qtrly'!K$63*OFFSET(LDF!$A$37,MATCH($B$100,LDF!$A$38:$A$63,0),MATCH($A110,LDF!$B$37:$Z$37,0)),0)</f>
        <v>163.68749999999994</v>
      </c>
      <c r="J110" s="116">
        <f ca="1">IFERROR(J109+'Program Qtrly'!L$63*OFFSET(LDF!$A$37,MATCH($B$100,LDF!$A$38:$A$63,0),MATCH($A110,LDF!$B$37:$Z$37,0)),0)</f>
        <v>175.81249999999997</v>
      </c>
      <c r="K110" s="116">
        <f ca="1">IFERROR(K109+'Program Qtrly'!M$63*OFFSET(LDF!$A$37,MATCH($B$100,LDF!$A$38:$A$63,0),MATCH($A110,LDF!$B$37:$Z$37,0)),0)</f>
        <v>187.93749999999997</v>
      </c>
      <c r="L110" s="116">
        <f ca="1">IFERROR(L109+'Program Qtrly'!N$63*OFFSET(LDF!$A$37,MATCH($B$100,LDF!$A$38:$A$63,0),MATCH($A110,LDF!$B$37:$Z$37,0)),0)</f>
        <v>200.06249999999997</v>
      </c>
      <c r="M110" s="116">
        <f ca="1">IFERROR(M109+'Program Qtrly'!O$63*OFFSET(LDF!$A$37,MATCH($B$100,LDF!$A$38:$A$63,0),MATCH($A110,LDF!$B$37:$Z$37,0)),0)</f>
        <v>212.18749999999989</v>
      </c>
      <c r="N110" s="116">
        <f ca="1">IFERROR(N109+'Program Qtrly'!P$63*OFFSET(LDF!$A$37,MATCH($B$100,LDF!$A$38:$A$63,0),MATCH($A110,LDF!$B$37:$Z$37,0)),0)</f>
        <v>224.31249999999989</v>
      </c>
      <c r="O110" s="116">
        <f ca="1">IFERROR(O109+'Program Qtrly'!Q$63*OFFSET(LDF!$A$37,MATCH($B$100,LDF!$A$38:$A$63,0),MATCH($A110,LDF!$B$37:$Z$37,0)),0)</f>
        <v>236.43749999999997</v>
      </c>
      <c r="P110" s="116">
        <f ca="1">IFERROR(P109+'Program Qtrly'!R$63*OFFSET(LDF!$A$37,MATCH($B$100,LDF!$A$38:$A$63,0),MATCH($A110,LDF!$B$37:$Z$37,0)),0)</f>
        <v>248.56249999999994</v>
      </c>
      <c r="Q110" s="116">
        <f ca="1">IFERROR(Q109+'Program Qtrly'!S$63*OFFSET(LDF!$A$37,MATCH($B$100,LDF!$A$38:$A$63,0),MATCH($A110,LDF!$B$37:$Z$37,0)),0)</f>
        <v>260.68749999999994</v>
      </c>
      <c r="R110" s="116">
        <f ca="1">IFERROR(R109+'Program Qtrly'!T$63*OFFSET(LDF!$A$37,MATCH($B$100,LDF!$A$38:$A$63,0),MATCH($A110,LDF!$B$37:$Z$37,0)),0)</f>
        <v>272.81249999999994</v>
      </c>
      <c r="S110" s="116">
        <f ca="1">IFERROR(S109+'Program Qtrly'!U$63*OFFSET(LDF!$A$37,MATCH($B$100,LDF!$A$38:$A$63,0),MATCH($A110,LDF!$B$37:$Z$37,0)),0)</f>
        <v>284.93749999999989</v>
      </c>
      <c r="T110" s="116">
        <f ca="1">IFERROR(T109+'Program Qtrly'!V$63*OFFSET(LDF!$A$37,MATCH($B$100,LDF!$A$38:$A$63,0),MATCH($A110,LDF!$B$37:$Z$37,0)),0)</f>
        <v>297.06249999999989</v>
      </c>
      <c r="U110" s="116">
        <f ca="1">IFERROR(U109+'Program Qtrly'!W$63*OFFSET(LDF!$A$37,MATCH($B$100,LDF!$A$38:$A$63,0),MATCH($A110,LDF!$B$37:$Z$37,0)),0)</f>
        <v>309.1875</v>
      </c>
      <c r="W110" s="63">
        <f t="shared" si="118"/>
        <v>27</v>
      </c>
      <c r="X110" s="116">
        <f t="shared" ca="1" si="119"/>
        <v>0.46875000000000355</v>
      </c>
      <c r="Y110" s="116">
        <f t="shared" ca="1" si="116"/>
        <v>1.4062500000000142</v>
      </c>
      <c r="Z110" s="116">
        <f t="shared" ca="1" si="116"/>
        <v>2.34375</v>
      </c>
      <c r="AA110" s="116">
        <f t="shared" ca="1" si="116"/>
        <v>3.2812500000000284</v>
      </c>
      <c r="AB110" s="116">
        <f t="shared" ca="1" si="116"/>
        <v>3.9375000000000284</v>
      </c>
      <c r="AC110" s="116">
        <f t="shared" ca="1" si="116"/>
        <v>4.3124999999999716</v>
      </c>
      <c r="AD110" s="116">
        <f t="shared" ca="1" si="116"/>
        <v>4.6875000000000284</v>
      </c>
      <c r="AE110" s="116">
        <f t="shared" ca="1" si="116"/>
        <v>5.0625000000000284</v>
      </c>
      <c r="AF110" s="116">
        <f t="shared" ca="1" si="116"/>
        <v>5.4375</v>
      </c>
      <c r="AG110" s="116">
        <f t="shared" ca="1" si="116"/>
        <v>5.8125</v>
      </c>
      <c r="AH110" s="116">
        <f t="shared" ca="1" si="116"/>
        <v>6.1874999999999716</v>
      </c>
      <c r="AI110" s="116">
        <f t="shared" ca="1" si="116"/>
        <v>6.5625000000000568</v>
      </c>
      <c r="AJ110" s="116">
        <f t="shared" ca="1" si="116"/>
        <v>6.9375000000000568</v>
      </c>
      <c r="AK110" s="116">
        <f t="shared" ca="1" si="116"/>
        <v>7.3124999999999716</v>
      </c>
      <c r="AL110" s="116">
        <f t="shared" ca="1" si="116"/>
        <v>7.6875</v>
      </c>
      <c r="AM110" s="116">
        <f t="shared" ca="1" si="116"/>
        <v>8.0625</v>
      </c>
      <c r="AN110" s="116">
        <f t="shared" ca="1" si="116"/>
        <v>8.4375</v>
      </c>
      <c r="AO110" s="116">
        <f t="shared" ca="1" si="116"/>
        <v>8.8125000000000568</v>
      </c>
      <c r="AP110" s="116">
        <f t="shared" ca="1" si="116"/>
        <v>9.1875000000000568</v>
      </c>
      <c r="AQ110" s="116">
        <f t="shared" ca="1" si="116"/>
        <v>9.5624999999999432</v>
      </c>
      <c r="AS110" s="63">
        <f t="shared" si="120"/>
        <v>27</v>
      </c>
      <c r="AT110" s="116">
        <f ca="1">IFERROR(X110*'Program Qtrly'!D$49/(1-'Program Qtrly'!D$49),0)</f>
        <v>1.8750000000000149</v>
      </c>
      <c r="AU110" s="116">
        <f ca="1">IFERROR(Y110*'Program Qtrly'!E$49/(1-'Program Qtrly'!E$49),0)</f>
        <v>5.6250000000000577</v>
      </c>
      <c r="AV110" s="116">
        <f ca="1">IFERROR(Z110*'Program Qtrly'!F$49/(1-'Program Qtrly'!F$49),0)</f>
        <v>9.3750000000000018</v>
      </c>
      <c r="AW110" s="116">
        <f ca="1">IFERROR(AA110*'Program Qtrly'!G$49/(1-'Program Qtrly'!G$49),0)</f>
        <v>13.125000000000119</v>
      </c>
      <c r="AX110" s="116">
        <f ca="1">IFERROR(AB110*'Program Qtrly'!H$49/(1-'Program Qtrly'!H$49),0)</f>
        <v>15.750000000000119</v>
      </c>
      <c r="AY110" s="116">
        <f ca="1">IFERROR(AC110*'Program Qtrly'!I$49/(1-'Program Qtrly'!I$49),0)</f>
        <v>17.24999999999989</v>
      </c>
      <c r="AZ110" s="116">
        <f ca="1">IFERROR(AD110*'Program Qtrly'!J$49/(1-'Program Qtrly'!J$49),0)</f>
        <v>18.750000000000121</v>
      </c>
      <c r="BA110" s="116">
        <f ca="1">IFERROR(AE110*'Program Qtrly'!K$49/(1-'Program Qtrly'!K$49),0)</f>
        <v>20.250000000000121</v>
      </c>
      <c r="BB110" s="116">
        <f ca="1">IFERROR(AF110*'Program Qtrly'!L$49/(1-'Program Qtrly'!L$49),0)</f>
        <v>21.750000000000007</v>
      </c>
      <c r="BC110" s="116">
        <f ca="1">IFERROR(AG110*'Program Qtrly'!M$49/(1-'Program Qtrly'!M$49),0)</f>
        <v>23.250000000000007</v>
      </c>
      <c r="BD110" s="116">
        <f ca="1">IFERROR(AH110*'Program Qtrly'!N$49/(1-'Program Qtrly'!N$49),0)</f>
        <v>24.749999999999897</v>
      </c>
      <c r="BE110" s="116">
        <f ca="1">IFERROR(AI110*'Program Qtrly'!O$49/(1-'Program Qtrly'!O$49),0)</f>
        <v>26.250000000000238</v>
      </c>
      <c r="BF110" s="116">
        <f ca="1">IFERROR(AJ110*'Program Qtrly'!P$49/(1-'Program Qtrly'!P$49),0)</f>
        <v>27.750000000000234</v>
      </c>
      <c r="BG110" s="116">
        <f ca="1">IFERROR(AK110*'Program Qtrly'!Q$49/(1-'Program Qtrly'!Q$49),0)</f>
        <v>29.249999999999893</v>
      </c>
      <c r="BH110" s="116">
        <f ca="1">IFERROR(AL110*'Program Qtrly'!R$49/(1-'Program Qtrly'!R$49),0)</f>
        <v>30.750000000000007</v>
      </c>
      <c r="BI110" s="116">
        <f ca="1">IFERROR(AM110*'Program Qtrly'!S$49/(1-'Program Qtrly'!S$49),0)</f>
        <v>32.250000000000007</v>
      </c>
      <c r="BJ110" s="116">
        <f ca="1">IFERROR(AN110*'Program Qtrly'!T$49/(1-'Program Qtrly'!T$49),0)</f>
        <v>33.750000000000007</v>
      </c>
      <c r="BK110" s="116">
        <f ca="1">IFERROR(AO110*'Program Qtrly'!U$49/(1-'Program Qtrly'!U$49),0)</f>
        <v>35.250000000000234</v>
      </c>
      <c r="BL110" s="116">
        <f ca="1">IFERROR(AP110*'Program Qtrly'!V$49/(1-'Program Qtrly'!V$49),0)</f>
        <v>36.750000000000234</v>
      </c>
      <c r="BM110" s="116">
        <f ca="1">IFERROR(AQ110*'Program Qtrly'!W$49/(1-'Program Qtrly'!W$49),0)</f>
        <v>38.249999999999787</v>
      </c>
      <c r="BO110" s="53" t="str">
        <f t="shared" si="121"/>
        <v>P003</v>
      </c>
      <c r="BP110" s="53">
        <f t="shared" si="122"/>
        <v>0</v>
      </c>
    </row>
    <row r="111" spans="1:68" x14ac:dyDescent="0.45">
      <c r="A111" s="63">
        <f t="shared" si="117"/>
        <v>30</v>
      </c>
      <c r="B111" s="116">
        <f ca="1">IFERROR(B110+'Program Qtrly'!D$63*OFFSET(LDF!$A$37,MATCH($B$100,LDF!$A$38:$A$63,0),MATCH($A111,LDF!$B$37:$Z$37,0)),0)</f>
        <v>15.249999999999993</v>
      </c>
      <c r="C111" s="116">
        <f ca="1">IFERROR(C110+'Program Qtrly'!E$63*OFFSET(LDF!$A$37,MATCH($B$100,LDF!$A$38:$A$63,0),MATCH($A111,LDF!$B$37:$Z$37,0)),0)</f>
        <v>45.749999999999972</v>
      </c>
      <c r="D111" s="116">
        <f ca="1">IFERROR(D110+'Program Qtrly'!F$63*OFFSET(LDF!$A$37,MATCH($B$100,LDF!$A$38:$A$63,0),MATCH($A111,LDF!$B$37:$Z$37,0)),0)</f>
        <v>76.249999999999972</v>
      </c>
      <c r="E111" s="116">
        <f ca="1">IFERROR(E110+'Program Qtrly'!G$63*OFFSET(LDF!$A$37,MATCH($B$100,LDF!$A$38:$A$63,0),MATCH($A111,LDF!$B$37:$Z$37,0)),0)</f>
        <v>106.74999999999994</v>
      </c>
      <c r="F111" s="116">
        <f ca="1">IFERROR(F110+'Program Qtrly'!H$63*OFFSET(LDF!$A$37,MATCH($B$100,LDF!$A$38:$A$63,0),MATCH($A111,LDF!$B$37:$Z$37,0)),0)</f>
        <v>128.09999999999994</v>
      </c>
      <c r="G111" s="116">
        <f ca="1">IFERROR(G110+'Program Qtrly'!I$63*OFFSET(LDF!$A$37,MATCH($B$100,LDF!$A$38:$A$63,0),MATCH($A111,LDF!$B$37:$Z$37,0)),0)</f>
        <v>140.30000000000001</v>
      </c>
      <c r="H111" s="116">
        <f ca="1">IFERROR(H110+'Program Qtrly'!J$63*OFFSET(LDF!$A$37,MATCH($B$100,LDF!$A$38:$A$63,0),MATCH($A111,LDF!$B$37:$Z$37,0)),0)</f>
        <v>152.49999999999994</v>
      </c>
      <c r="I111" s="116">
        <f ca="1">IFERROR(I110+'Program Qtrly'!K$63*OFFSET(LDF!$A$37,MATCH($B$100,LDF!$A$38:$A$63,0),MATCH($A111,LDF!$B$37:$Z$37,0)),0)</f>
        <v>164.69999999999993</v>
      </c>
      <c r="J111" s="116">
        <f ca="1">IFERROR(J110+'Program Qtrly'!L$63*OFFSET(LDF!$A$37,MATCH($B$100,LDF!$A$38:$A$63,0),MATCH($A111,LDF!$B$37:$Z$37,0)),0)</f>
        <v>176.89999999999998</v>
      </c>
      <c r="K111" s="116">
        <f ca="1">IFERROR(K110+'Program Qtrly'!M$63*OFFSET(LDF!$A$37,MATCH($B$100,LDF!$A$38:$A$63,0),MATCH($A111,LDF!$B$37:$Z$37,0)),0)</f>
        <v>189.09999999999997</v>
      </c>
      <c r="L111" s="116">
        <f ca="1">IFERROR(L110+'Program Qtrly'!N$63*OFFSET(LDF!$A$37,MATCH($B$100,LDF!$A$38:$A$63,0),MATCH($A111,LDF!$B$37:$Z$37,0)),0)</f>
        <v>201.29999999999998</v>
      </c>
      <c r="M111" s="116">
        <f ca="1">IFERROR(M110+'Program Qtrly'!O$63*OFFSET(LDF!$A$37,MATCH($B$100,LDF!$A$38:$A$63,0),MATCH($A111,LDF!$B$37:$Z$37,0)),0)</f>
        <v>213.49999999999989</v>
      </c>
      <c r="N111" s="116">
        <f ca="1">IFERROR(N110+'Program Qtrly'!P$63*OFFSET(LDF!$A$37,MATCH($B$100,LDF!$A$38:$A$63,0),MATCH($A111,LDF!$B$37:$Z$37,0)),0)</f>
        <v>225.69999999999987</v>
      </c>
      <c r="O111" s="116">
        <f ca="1">IFERROR(O110+'Program Qtrly'!Q$63*OFFSET(LDF!$A$37,MATCH($B$100,LDF!$A$38:$A$63,0),MATCH($A111,LDF!$B$37:$Z$37,0)),0)</f>
        <v>237.89999999999998</v>
      </c>
      <c r="P111" s="116">
        <f ca="1">IFERROR(P110+'Program Qtrly'!R$63*OFFSET(LDF!$A$37,MATCH($B$100,LDF!$A$38:$A$63,0),MATCH($A111,LDF!$B$37:$Z$37,0)),0)</f>
        <v>250.09999999999994</v>
      </c>
      <c r="Q111" s="116">
        <f ca="1">IFERROR(Q110+'Program Qtrly'!S$63*OFFSET(LDF!$A$37,MATCH($B$100,LDF!$A$38:$A$63,0),MATCH($A111,LDF!$B$37:$Z$37,0)),0)</f>
        <v>262.29999999999995</v>
      </c>
      <c r="R111" s="116">
        <f ca="1">IFERROR(R110+'Program Qtrly'!T$63*OFFSET(LDF!$A$37,MATCH($B$100,LDF!$A$38:$A$63,0),MATCH($A111,LDF!$B$37:$Z$37,0)),0)</f>
        <v>274.49999999999994</v>
      </c>
      <c r="S111" s="116">
        <f ca="1">IFERROR(S110+'Program Qtrly'!U$63*OFFSET(LDF!$A$37,MATCH($B$100,LDF!$A$38:$A$63,0),MATCH($A111,LDF!$B$37:$Z$37,0)),0)</f>
        <v>286.69999999999987</v>
      </c>
      <c r="T111" s="116">
        <f ca="1">IFERROR(T110+'Program Qtrly'!V$63*OFFSET(LDF!$A$37,MATCH($B$100,LDF!$A$38:$A$63,0),MATCH($A111,LDF!$B$37:$Z$37,0)),0)</f>
        <v>298.89999999999986</v>
      </c>
      <c r="U111" s="116">
        <f ca="1">IFERROR(U110+'Program Qtrly'!W$63*OFFSET(LDF!$A$37,MATCH($B$100,LDF!$A$38:$A$63,0),MATCH($A111,LDF!$B$37:$Z$37,0)),0)</f>
        <v>311.10000000000002</v>
      </c>
      <c r="W111" s="63">
        <f t="shared" si="118"/>
        <v>30</v>
      </c>
      <c r="X111" s="116">
        <f t="shared" ca="1" si="119"/>
        <v>0.37500000000000355</v>
      </c>
      <c r="Y111" s="116">
        <f t="shared" ca="1" si="116"/>
        <v>1.1250000000000142</v>
      </c>
      <c r="Z111" s="116">
        <f t="shared" ca="1" si="116"/>
        <v>1.875</v>
      </c>
      <c r="AA111" s="116">
        <f t="shared" ca="1" si="116"/>
        <v>2.6250000000000284</v>
      </c>
      <c r="AB111" s="116">
        <f t="shared" ca="1" si="116"/>
        <v>3.1500000000000341</v>
      </c>
      <c r="AC111" s="116">
        <f t="shared" ca="1" si="116"/>
        <v>3.4499999999999602</v>
      </c>
      <c r="AD111" s="116">
        <f t="shared" ca="1" si="116"/>
        <v>3.7500000000000284</v>
      </c>
      <c r="AE111" s="116">
        <f t="shared" ca="1" si="116"/>
        <v>4.0500000000000398</v>
      </c>
      <c r="AF111" s="116">
        <f t="shared" ca="1" si="116"/>
        <v>4.3499999999999943</v>
      </c>
      <c r="AG111" s="116">
        <f t="shared" ca="1" si="116"/>
        <v>4.6500000000000057</v>
      </c>
      <c r="AH111" s="116">
        <f t="shared" ca="1" si="116"/>
        <v>4.9499999999999602</v>
      </c>
      <c r="AI111" s="116">
        <f t="shared" ca="1" si="116"/>
        <v>5.2500000000000568</v>
      </c>
      <c r="AJ111" s="116">
        <f t="shared" ca="1" si="116"/>
        <v>5.5500000000000682</v>
      </c>
      <c r="AK111" s="116">
        <f t="shared" ca="1" si="116"/>
        <v>5.8499999999999659</v>
      </c>
      <c r="AL111" s="116">
        <f t="shared" ca="1" si="116"/>
        <v>6.1500000000000057</v>
      </c>
      <c r="AM111" s="116">
        <f t="shared" ca="1" si="116"/>
        <v>6.4499999999999886</v>
      </c>
      <c r="AN111" s="116">
        <f t="shared" ca="1" si="116"/>
        <v>6.75</v>
      </c>
      <c r="AO111" s="116">
        <f t="shared" ca="1" si="116"/>
        <v>7.0500000000000682</v>
      </c>
      <c r="AP111" s="116">
        <f t="shared" ca="1" si="116"/>
        <v>7.3500000000000796</v>
      </c>
      <c r="AQ111" s="116">
        <f t="shared" ca="1" si="116"/>
        <v>7.6499999999999204</v>
      </c>
      <c r="AS111" s="63">
        <f t="shared" si="120"/>
        <v>30</v>
      </c>
      <c r="AT111" s="116">
        <f ca="1">IFERROR(X111*'Program Qtrly'!D$49/(1-'Program Qtrly'!D$49),0)</f>
        <v>1.5000000000000147</v>
      </c>
      <c r="AU111" s="116">
        <f ca="1">IFERROR(Y111*'Program Qtrly'!E$49/(1-'Program Qtrly'!E$49),0)</f>
        <v>4.5000000000000586</v>
      </c>
      <c r="AV111" s="116">
        <f ca="1">IFERROR(Z111*'Program Qtrly'!F$49/(1-'Program Qtrly'!F$49),0)</f>
        <v>7.5000000000000018</v>
      </c>
      <c r="AW111" s="116">
        <f ca="1">IFERROR(AA111*'Program Qtrly'!G$49/(1-'Program Qtrly'!G$49),0)</f>
        <v>10.500000000000115</v>
      </c>
      <c r="AX111" s="116">
        <f ca="1">IFERROR(AB111*'Program Qtrly'!H$49/(1-'Program Qtrly'!H$49),0)</f>
        <v>12.60000000000014</v>
      </c>
      <c r="AY111" s="116">
        <f ca="1">IFERROR(AC111*'Program Qtrly'!I$49/(1-'Program Qtrly'!I$49),0)</f>
        <v>13.799999999999844</v>
      </c>
      <c r="AZ111" s="116">
        <f ca="1">IFERROR(AD111*'Program Qtrly'!J$49/(1-'Program Qtrly'!J$49),0)</f>
        <v>15.000000000000119</v>
      </c>
      <c r="BA111" s="116">
        <f ca="1">IFERROR(AE111*'Program Qtrly'!K$49/(1-'Program Qtrly'!K$49),0)</f>
        <v>16.200000000000166</v>
      </c>
      <c r="BB111" s="116">
        <f ca="1">IFERROR(AF111*'Program Qtrly'!L$49/(1-'Program Qtrly'!L$49),0)</f>
        <v>17.399999999999981</v>
      </c>
      <c r="BC111" s="116">
        <f ca="1">IFERROR(AG111*'Program Qtrly'!M$49/(1-'Program Qtrly'!M$49),0)</f>
        <v>18.600000000000026</v>
      </c>
      <c r="BD111" s="116">
        <f ca="1">IFERROR(AH111*'Program Qtrly'!N$49/(1-'Program Qtrly'!N$49),0)</f>
        <v>19.799999999999848</v>
      </c>
      <c r="BE111" s="116">
        <f ca="1">IFERROR(AI111*'Program Qtrly'!O$49/(1-'Program Qtrly'!O$49),0)</f>
        <v>21.000000000000231</v>
      </c>
      <c r="BF111" s="116">
        <f ca="1">IFERROR(AJ111*'Program Qtrly'!P$49/(1-'Program Qtrly'!P$49),0)</f>
        <v>22.200000000000276</v>
      </c>
      <c r="BG111" s="116">
        <f ca="1">IFERROR(AK111*'Program Qtrly'!Q$49/(1-'Program Qtrly'!Q$49),0)</f>
        <v>23.399999999999871</v>
      </c>
      <c r="BH111" s="116">
        <f ca="1">IFERROR(AL111*'Program Qtrly'!R$49/(1-'Program Qtrly'!R$49),0)</f>
        <v>24.600000000000033</v>
      </c>
      <c r="BI111" s="116">
        <f ca="1">IFERROR(AM111*'Program Qtrly'!S$49/(1-'Program Qtrly'!S$49),0)</f>
        <v>25.799999999999962</v>
      </c>
      <c r="BJ111" s="116">
        <f ca="1">IFERROR(AN111*'Program Qtrly'!T$49/(1-'Program Qtrly'!T$49),0)</f>
        <v>27.000000000000007</v>
      </c>
      <c r="BK111" s="116">
        <f ca="1">IFERROR(AO111*'Program Qtrly'!U$49/(1-'Program Qtrly'!U$49),0)</f>
        <v>28.20000000000028</v>
      </c>
      <c r="BL111" s="116">
        <f ca="1">IFERROR(AP111*'Program Qtrly'!V$49/(1-'Program Qtrly'!V$49),0)</f>
        <v>29.400000000000325</v>
      </c>
      <c r="BM111" s="116">
        <f ca="1">IFERROR(AQ111*'Program Qtrly'!W$49/(1-'Program Qtrly'!W$49),0)</f>
        <v>30.599999999999692</v>
      </c>
      <c r="BO111" s="53" t="str">
        <f t="shared" si="121"/>
        <v>P003</v>
      </c>
      <c r="BP111" s="53">
        <f t="shared" si="122"/>
        <v>0</v>
      </c>
    </row>
    <row r="112" spans="1:68" x14ac:dyDescent="0.45">
      <c r="A112" s="63">
        <f t="shared" si="117"/>
        <v>33</v>
      </c>
      <c r="B112" s="116">
        <f ca="1">IFERROR(B111+'Program Qtrly'!D$63*OFFSET(LDF!$A$37,MATCH($B$100,LDF!$A$38:$A$63,0),MATCH($A112,LDF!$B$37:$Z$37,0)),0)</f>
        <v>15.312499999999993</v>
      </c>
      <c r="C112" s="116">
        <f ca="1">IFERROR(C111+'Program Qtrly'!E$63*OFFSET(LDF!$A$37,MATCH($B$100,LDF!$A$38:$A$63,0),MATCH($A112,LDF!$B$37:$Z$37,0)),0)</f>
        <v>45.937499999999972</v>
      </c>
      <c r="D112" s="116">
        <f ca="1">IFERROR(D111+'Program Qtrly'!F$63*OFFSET(LDF!$A$37,MATCH($B$100,LDF!$A$38:$A$63,0),MATCH($A112,LDF!$B$37:$Z$37,0)),0)</f>
        <v>76.562499999999972</v>
      </c>
      <c r="E112" s="116">
        <f ca="1">IFERROR(E111+'Program Qtrly'!G$63*OFFSET(LDF!$A$37,MATCH($B$100,LDF!$A$38:$A$63,0),MATCH($A112,LDF!$B$37:$Z$37,0)),0)</f>
        <v>107.18749999999994</v>
      </c>
      <c r="F112" s="116">
        <f ca="1">IFERROR(F111+'Program Qtrly'!H$63*OFFSET(LDF!$A$37,MATCH($B$100,LDF!$A$38:$A$63,0),MATCH($A112,LDF!$B$37:$Z$37,0)),0)</f>
        <v>128.62499999999994</v>
      </c>
      <c r="G112" s="116">
        <f ca="1">IFERROR(G111+'Program Qtrly'!I$63*OFFSET(LDF!$A$37,MATCH($B$100,LDF!$A$38:$A$63,0),MATCH($A112,LDF!$B$37:$Z$37,0)),0)</f>
        <v>140.875</v>
      </c>
      <c r="H112" s="116">
        <f ca="1">IFERROR(H111+'Program Qtrly'!J$63*OFFSET(LDF!$A$37,MATCH($B$100,LDF!$A$38:$A$63,0),MATCH($A112,LDF!$B$37:$Z$37,0)),0)</f>
        <v>153.12499999999994</v>
      </c>
      <c r="I112" s="116">
        <f ca="1">IFERROR(I111+'Program Qtrly'!K$63*OFFSET(LDF!$A$37,MATCH($B$100,LDF!$A$38:$A$63,0),MATCH($A112,LDF!$B$37:$Z$37,0)),0)</f>
        <v>165.37499999999994</v>
      </c>
      <c r="J112" s="116">
        <f ca="1">IFERROR(J111+'Program Qtrly'!L$63*OFFSET(LDF!$A$37,MATCH($B$100,LDF!$A$38:$A$63,0),MATCH($A112,LDF!$B$37:$Z$37,0)),0)</f>
        <v>177.62499999999997</v>
      </c>
      <c r="K112" s="116">
        <f ca="1">IFERROR(K111+'Program Qtrly'!M$63*OFFSET(LDF!$A$37,MATCH($B$100,LDF!$A$38:$A$63,0),MATCH($A112,LDF!$B$37:$Z$37,0)),0)</f>
        <v>189.87499999999997</v>
      </c>
      <c r="L112" s="116">
        <f ca="1">IFERROR(L111+'Program Qtrly'!N$63*OFFSET(LDF!$A$37,MATCH($B$100,LDF!$A$38:$A$63,0),MATCH($A112,LDF!$B$37:$Z$37,0)),0)</f>
        <v>202.12499999999997</v>
      </c>
      <c r="M112" s="116">
        <f ca="1">IFERROR(M111+'Program Qtrly'!O$63*OFFSET(LDF!$A$37,MATCH($B$100,LDF!$A$38:$A$63,0),MATCH($A112,LDF!$B$37:$Z$37,0)),0)</f>
        <v>214.37499999999989</v>
      </c>
      <c r="N112" s="116">
        <f ca="1">IFERROR(N111+'Program Qtrly'!P$63*OFFSET(LDF!$A$37,MATCH($B$100,LDF!$A$38:$A$63,0),MATCH($A112,LDF!$B$37:$Z$37,0)),0)</f>
        <v>226.62499999999989</v>
      </c>
      <c r="O112" s="116">
        <f ca="1">IFERROR(O111+'Program Qtrly'!Q$63*OFFSET(LDF!$A$37,MATCH($B$100,LDF!$A$38:$A$63,0),MATCH($A112,LDF!$B$37:$Z$37,0)),0)</f>
        <v>238.87499999999997</v>
      </c>
      <c r="P112" s="116">
        <f ca="1">IFERROR(P111+'Program Qtrly'!R$63*OFFSET(LDF!$A$37,MATCH($B$100,LDF!$A$38:$A$63,0),MATCH($A112,LDF!$B$37:$Z$37,0)),0)</f>
        <v>251.12499999999994</v>
      </c>
      <c r="Q112" s="116">
        <f ca="1">IFERROR(Q111+'Program Qtrly'!S$63*OFFSET(LDF!$A$37,MATCH($B$100,LDF!$A$38:$A$63,0),MATCH($A112,LDF!$B$37:$Z$37,0)),0)</f>
        <v>263.37499999999994</v>
      </c>
      <c r="R112" s="116">
        <f ca="1">IFERROR(R111+'Program Qtrly'!T$63*OFFSET(LDF!$A$37,MATCH($B$100,LDF!$A$38:$A$63,0),MATCH($A112,LDF!$B$37:$Z$37,0)),0)</f>
        <v>275.62499999999994</v>
      </c>
      <c r="S112" s="116">
        <f ca="1">IFERROR(S111+'Program Qtrly'!U$63*OFFSET(LDF!$A$37,MATCH($B$100,LDF!$A$38:$A$63,0),MATCH($A112,LDF!$B$37:$Z$37,0)),0)</f>
        <v>287.87499999999989</v>
      </c>
      <c r="T112" s="116">
        <f ca="1">IFERROR(T111+'Program Qtrly'!V$63*OFFSET(LDF!$A$37,MATCH($B$100,LDF!$A$38:$A$63,0),MATCH($A112,LDF!$B$37:$Z$37,0)),0)</f>
        <v>300.12499999999989</v>
      </c>
      <c r="U112" s="116">
        <f ca="1">IFERROR(U111+'Program Qtrly'!W$63*OFFSET(LDF!$A$37,MATCH($B$100,LDF!$A$38:$A$63,0),MATCH($A112,LDF!$B$37:$Z$37,0)),0)</f>
        <v>312.375</v>
      </c>
      <c r="W112" s="63">
        <f t="shared" si="118"/>
        <v>33</v>
      </c>
      <c r="X112" s="116">
        <f t="shared" ca="1" si="119"/>
        <v>0.31250000000000355</v>
      </c>
      <c r="Y112" s="116">
        <f t="shared" ca="1" si="116"/>
        <v>0.93750000000001421</v>
      </c>
      <c r="Z112" s="116">
        <f t="shared" ca="1" si="116"/>
        <v>1.5625</v>
      </c>
      <c r="AA112" s="116">
        <f t="shared" ca="1" si="116"/>
        <v>2.1875000000000284</v>
      </c>
      <c r="AB112" s="116">
        <f t="shared" ca="1" si="116"/>
        <v>2.6250000000000284</v>
      </c>
      <c r="AC112" s="116">
        <f t="shared" ca="1" si="116"/>
        <v>2.8749999999999716</v>
      </c>
      <c r="AD112" s="116">
        <f t="shared" ca="1" si="116"/>
        <v>3.1250000000000284</v>
      </c>
      <c r="AE112" s="116">
        <f t="shared" ca="1" si="116"/>
        <v>3.3750000000000284</v>
      </c>
      <c r="AF112" s="116">
        <f t="shared" ca="1" si="116"/>
        <v>3.625</v>
      </c>
      <c r="AG112" s="116">
        <f t="shared" ca="1" si="116"/>
        <v>3.875</v>
      </c>
      <c r="AH112" s="116">
        <f t="shared" ca="1" si="116"/>
        <v>4.1249999999999716</v>
      </c>
      <c r="AI112" s="116">
        <f t="shared" ca="1" si="116"/>
        <v>4.3750000000000568</v>
      </c>
      <c r="AJ112" s="116">
        <f t="shared" ca="1" si="116"/>
        <v>4.6250000000000568</v>
      </c>
      <c r="AK112" s="116">
        <f t="shared" ca="1" si="116"/>
        <v>4.8749999999999716</v>
      </c>
      <c r="AL112" s="116">
        <f t="shared" ca="1" si="116"/>
        <v>5.125</v>
      </c>
      <c r="AM112" s="116">
        <f t="shared" ca="1" si="116"/>
        <v>5.375</v>
      </c>
      <c r="AN112" s="116">
        <f t="shared" ca="1" si="116"/>
        <v>5.625</v>
      </c>
      <c r="AO112" s="116">
        <f t="shared" ca="1" si="116"/>
        <v>5.8750000000000568</v>
      </c>
      <c r="AP112" s="116">
        <f t="shared" ca="1" si="116"/>
        <v>6.1250000000000568</v>
      </c>
      <c r="AQ112" s="116">
        <f t="shared" ca="1" si="116"/>
        <v>6.3749999999999432</v>
      </c>
      <c r="AS112" s="63">
        <f t="shared" si="120"/>
        <v>33</v>
      </c>
      <c r="AT112" s="116">
        <f ca="1">IFERROR(X112*'Program Qtrly'!D$49/(1-'Program Qtrly'!D$49),0)</f>
        <v>1.2500000000000144</v>
      </c>
      <c r="AU112" s="116">
        <f ca="1">IFERROR(Y112*'Program Qtrly'!E$49/(1-'Program Qtrly'!E$49),0)</f>
        <v>3.7500000000000582</v>
      </c>
      <c r="AV112" s="116">
        <f ca="1">IFERROR(Z112*'Program Qtrly'!F$49/(1-'Program Qtrly'!F$49),0)</f>
        <v>6.2500000000000018</v>
      </c>
      <c r="AW112" s="116">
        <f ca="1">IFERROR(AA112*'Program Qtrly'!G$49/(1-'Program Qtrly'!G$49),0)</f>
        <v>8.7500000000001155</v>
      </c>
      <c r="AX112" s="116">
        <f ca="1">IFERROR(AB112*'Program Qtrly'!H$49/(1-'Program Qtrly'!H$49),0)</f>
        <v>10.500000000000115</v>
      </c>
      <c r="AY112" s="116">
        <f ca="1">IFERROR(AC112*'Program Qtrly'!I$49/(1-'Program Qtrly'!I$49),0)</f>
        <v>11.499999999999888</v>
      </c>
      <c r="AZ112" s="116">
        <f ca="1">IFERROR(AD112*'Program Qtrly'!J$49/(1-'Program Qtrly'!J$49),0)</f>
        <v>12.500000000000119</v>
      </c>
      <c r="BA112" s="116">
        <f ca="1">IFERROR(AE112*'Program Qtrly'!K$49/(1-'Program Qtrly'!K$49),0)</f>
        <v>13.500000000000117</v>
      </c>
      <c r="BB112" s="116">
        <f ca="1">IFERROR(AF112*'Program Qtrly'!L$49/(1-'Program Qtrly'!L$49),0)</f>
        <v>14.500000000000005</v>
      </c>
      <c r="BC112" s="116">
        <f ca="1">IFERROR(AG112*'Program Qtrly'!M$49/(1-'Program Qtrly'!M$49),0)</f>
        <v>15.500000000000004</v>
      </c>
      <c r="BD112" s="116">
        <f ca="1">IFERROR(AH112*'Program Qtrly'!N$49/(1-'Program Qtrly'!N$49),0)</f>
        <v>16.499999999999893</v>
      </c>
      <c r="BE112" s="116">
        <f ca="1">IFERROR(AI112*'Program Qtrly'!O$49/(1-'Program Qtrly'!O$49),0)</f>
        <v>17.500000000000231</v>
      </c>
      <c r="BF112" s="116">
        <f ca="1">IFERROR(AJ112*'Program Qtrly'!P$49/(1-'Program Qtrly'!P$49),0)</f>
        <v>18.500000000000231</v>
      </c>
      <c r="BG112" s="116">
        <f ca="1">IFERROR(AK112*'Program Qtrly'!Q$49/(1-'Program Qtrly'!Q$49),0)</f>
        <v>19.49999999999989</v>
      </c>
      <c r="BH112" s="116">
        <f ca="1">IFERROR(AL112*'Program Qtrly'!R$49/(1-'Program Qtrly'!R$49),0)</f>
        <v>20.500000000000007</v>
      </c>
      <c r="BI112" s="116">
        <f ca="1">IFERROR(AM112*'Program Qtrly'!S$49/(1-'Program Qtrly'!S$49),0)</f>
        <v>21.500000000000004</v>
      </c>
      <c r="BJ112" s="116">
        <f ca="1">IFERROR(AN112*'Program Qtrly'!T$49/(1-'Program Qtrly'!T$49),0)</f>
        <v>22.500000000000004</v>
      </c>
      <c r="BK112" s="116">
        <f ca="1">IFERROR(AO112*'Program Qtrly'!U$49/(1-'Program Qtrly'!U$49),0)</f>
        <v>23.500000000000231</v>
      </c>
      <c r="BL112" s="116">
        <f ca="1">IFERROR(AP112*'Program Qtrly'!V$49/(1-'Program Qtrly'!V$49),0)</f>
        <v>24.500000000000234</v>
      </c>
      <c r="BM112" s="116">
        <f ca="1">IFERROR(AQ112*'Program Qtrly'!W$49/(1-'Program Qtrly'!W$49),0)</f>
        <v>25.499999999999783</v>
      </c>
      <c r="BO112" s="53" t="str">
        <f t="shared" si="121"/>
        <v>P003</v>
      </c>
      <c r="BP112" s="53">
        <f t="shared" si="122"/>
        <v>0</v>
      </c>
    </row>
    <row r="113" spans="1:68" x14ac:dyDescent="0.45">
      <c r="A113" s="63">
        <f t="shared" si="117"/>
        <v>36</v>
      </c>
      <c r="B113" s="116">
        <f ca="1">IFERROR(B112+'Program Qtrly'!D$63*OFFSET(LDF!$A$37,MATCH($B$100,LDF!$A$38:$A$63,0),MATCH($A113,LDF!$B$37:$Z$37,0)),0)</f>
        <v>15.359374999999993</v>
      </c>
      <c r="C113" s="116">
        <f ca="1">IFERROR(C112+'Program Qtrly'!E$63*OFFSET(LDF!$A$37,MATCH($B$100,LDF!$A$38:$A$63,0),MATCH($A113,LDF!$B$37:$Z$37,0)),0)</f>
        <v>46.078124999999972</v>
      </c>
      <c r="D113" s="116">
        <f ca="1">IFERROR(D112+'Program Qtrly'!F$63*OFFSET(LDF!$A$37,MATCH($B$100,LDF!$A$38:$A$63,0),MATCH($A113,LDF!$B$37:$Z$37,0)),0)</f>
        <v>76.796874999999972</v>
      </c>
      <c r="E113" s="116">
        <f ca="1">IFERROR(E112+'Program Qtrly'!G$63*OFFSET(LDF!$A$37,MATCH($B$100,LDF!$A$38:$A$63,0),MATCH($A113,LDF!$B$37:$Z$37,0)),0)</f>
        <v>107.51562499999994</v>
      </c>
      <c r="F113" s="116">
        <f ca="1">IFERROR(F112+'Program Qtrly'!H$63*OFFSET(LDF!$A$37,MATCH($B$100,LDF!$A$38:$A$63,0),MATCH($A113,LDF!$B$37:$Z$37,0)),0)</f>
        <v>129.01874999999995</v>
      </c>
      <c r="G113" s="116">
        <f ca="1">IFERROR(G112+'Program Qtrly'!I$63*OFFSET(LDF!$A$37,MATCH($B$100,LDF!$A$38:$A$63,0),MATCH($A113,LDF!$B$37:$Z$37,0)),0)</f>
        <v>141.30625000000001</v>
      </c>
      <c r="H113" s="116">
        <f ca="1">IFERROR(H112+'Program Qtrly'!J$63*OFFSET(LDF!$A$37,MATCH($B$100,LDF!$A$38:$A$63,0),MATCH($A113,LDF!$B$37:$Z$37,0)),0)</f>
        <v>153.59374999999994</v>
      </c>
      <c r="I113" s="116">
        <f ca="1">IFERROR(I112+'Program Qtrly'!K$63*OFFSET(LDF!$A$37,MATCH($B$100,LDF!$A$38:$A$63,0),MATCH($A113,LDF!$B$37:$Z$37,0)),0)</f>
        <v>165.88124999999994</v>
      </c>
      <c r="J113" s="116">
        <f ca="1">IFERROR(J112+'Program Qtrly'!L$63*OFFSET(LDF!$A$37,MATCH($B$100,LDF!$A$38:$A$63,0),MATCH($A113,LDF!$B$37:$Z$37,0)),0)</f>
        <v>178.16874999999996</v>
      </c>
      <c r="K113" s="116">
        <f ca="1">IFERROR(K112+'Program Qtrly'!M$63*OFFSET(LDF!$A$37,MATCH($B$100,LDF!$A$38:$A$63,0),MATCH($A113,LDF!$B$37:$Z$37,0)),0)</f>
        <v>190.45624999999998</v>
      </c>
      <c r="L113" s="116">
        <f ca="1">IFERROR(L112+'Program Qtrly'!N$63*OFFSET(LDF!$A$37,MATCH($B$100,LDF!$A$38:$A$63,0),MATCH($A113,LDF!$B$37:$Z$37,0)),0)</f>
        <v>202.74374999999998</v>
      </c>
      <c r="M113" s="116">
        <f ca="1">IFERROR(M112+'Program Qtrly'!O$63*OFFSET(LDF!$A$37,MATCH($B$100,LDF!$A$38:$A$63,0),MATCH($A113,LDF!$B$37:$Z$37,0)),0)</f>
        <v>215.03124999999989</v>
      </c>
      <c r="N113" s="116">
        <f ca="1">IFERROR(N112+'Program Qtrly'!P$63*OFFSET(LDF!$A$37,MATCH($B$100,LDF!$A$38:$A$63,0),MATCH($A113,LDF!$B$37:$Z$37,0)),0)</f>
        <v>227.31874999999988</v>
      </c>
      <c r="O113" s="116">
        <f ca="1">IFERROR(O112+'Program Qtrly'!Q$63*OFFSET(LDF!$A$37,MATCH($B$100,LDF!$A$38:$A$63,0),MATCH($A113,LDF!$B$37:$Z$37,0)),0)</f>
        <v>239.60624999999996</v>
      </c>
      <c r="P113" s="116">
        <f ca="1">IFERROR(P112+'Program Qtrly'!R$63*OFFSET(LDF!$A$37,MATCH($B$100,LDF!$A$38:$A$63,0),MATCH($A113,LDF!$B$37:$Z$37,0)),0)</f>
        <v>251.89374999999995</v>
      </c>
      <c r="Q113" s="116">
        <f ca="1">IFERROR(Q112+'Program Qtrly'!S$63*OFFSET(LDF!$A$37,MATCH($B$100,LDF!$A$38:$A$63,0),MATCH($A113,LDF!$B$37:$Z$37,0)),0)</f>
        <v>264.18124999999992</v>
      </c>
      <c r="R113" s="116">
        <f ca="1">IFERROR(R112+'Program Qtrly'!T$63*OFFSET(LDF!$A$37,MATCH($B$100,LDF!$A$38:$A$63,0),MATCH($A113,LDF!$B$37:$Z$37,0)),0)</f>
        <v>276.46874999999994</v>
      </c>
      <c r="S113" s="116">
        <f ca="1">IFERROR(S112+'Program Qtrly'!U$63*OFFSET(LDF!$A$37,MATCH($B$100,LDF!$A$38:$A$63,0),MATCH($A113,LDF!$B$37:$Z$37,0)),0)</f>
        <v>288.75624999999991</v>
      </c>
      <c r="T113" s="116">
        <f ca="1">IFERROR(T112+'Program Qtrly'!V$63*OFFSET(LDF!$A$37,MATCH($B$100,LDF!$A$38:$A$63,0),MATCH($A113,LDF!$B$37:$Z$37,0)),0)</f>
        <v>301.04374999999987</v>
      </c>
      <c r="U113" s="116">
        <f ca="1">IFERROR(U112+'Program Qtrly'!W$63*OFFSET(LDF!$A$37,MATCH($B$100,LDF!$A$38:$A$63,0),MATCH($A113,LDF!$B$37:$Z$37,0)),0)</f>
        <v>313.33125000000001</v>
      </c>
      <c r="W113" s="63">
        <f t="shared" si="118"/>
        <v>36</v>
      </c>
      <c r="X113" s="116">
        <f t="shared" ca="1" si="119"/>
        <v>0.26562500000000355</v>
      </c>
      <c r="Y113" s="116">
        <f t="shared" ca="1" si="116"/>
        <v>0.79687500000001421</v>
      </c>
      <c r="Z113" s="116">
        <f t="shared" ca="1" si="116"/>
        <v>1.328125</v>
      </c>
      <c r="AA113" s="116">
        <f t="shared" ca="1" si="116"/>
        <v>1.8593750000000284</v>
      </c>
      <c r="AB113" s="116">
        <f t="shared" ca="1" si="116"/>
        <v>2.2312500000000171</v>
      </c>
      <c r="AC113" s="116">
        <f t="shared" ca="1" si="116"/>
        <v>2.4437499999999659</v>
      </c>
      <c r="AD113" s="116">
        <f t="shared" ca="1" si="116"/>
        <v>2.6562500000000284</v>
      </c>
      <c r="AE113" s="116">
        <f t="shared" ca="1" si="116"/>
        <v>2.8687500000000341</v>
      </c>
      <c r="AF113" s="116">
        <f t="shared" ca="1" si="116"/>
        <v>3.0812500000000114</v>
      </c>
      <c r="AG113" s="116">
        <f t="shared" ca="1" si="116"/>
        <v>3.2937499999999886</v>
      </c>
      <c r="AH113" s="116">
        <f t="shared" ca="1" si="116"/>
        <v>3.5062499999999659</v>
      </c>
      <c r="AI113" s="116">
        <f t="shared" ca="1" si="116"/>
        <v>3.7187500000000568</v>
      </c>
      <c r="AJ113" s="116">
        <f t="shared" ca="1" si="116"/>
        <v>3.9312500000000625</v>
      </c>
      <c r="AK113" s="116">
        <f t="shared" ca="1" si="116"/>
        <v>4.1437499999999829</v>
      </c>
      <c r="AL113" s="116">
        <f t="shared" ca="1" si="116"/>
        <v>4.3562499999999886</v>
      </c>
      <c r="AM113" s="116">
        <f t="shared" ca="1" si="116"/>
        <v>4.5687500000000227</v>
      </c>
      <c r="AN113" s="116">
        <f t="shared" ca="1" si="116"/>
        <v>4.78125</v>
      </c>
      <c r="AO113" s="116">
        <f t="shared" ca="1" si="116"/>
        <v>4.9937500000000341</v>
      </c>
      <c r="AP113" s="116">
        <f t="shared" ca="1" si="116"/>
        <v>5.2062500000000682</v>
      </c>
      <c r="AQ113" s="116">
        <f t="shared" ca="1" si="116"/>
        <v>5.4187499999999318</v>
      </c>
      <c r="AS113" s="63">
        <f t="shared" si="120"/>
        <v>36</v>
      </c>
      <c r="AT113" s="116">
        <f ca="1">IFERROR(X113*'Program Qtrly'!D$49/(1-'Program Qtrly'!D$49),0)</f>
        <v>1.0625000000000144</v>
      </c>
      <c r="AU113" s="116">
        <f ca="1">IFERROR(Y113*'Program Qtrly'!E$49/(1-'Program Qtrly'!E$49),0)</f>
        <v>3.1875000000000577</v>
      </c>
      <c r="AV113" s="116">
        <f ca="1">IFERROR(Z113*'Program Qtrly'!F$49/(1-'Program Qtrly'!F$49),0)</f>
        <v>5.3125000000000009</v>
      </c>
      <c r="AW113" s="116">
        <f ca="1">IFERROR(AA113*'Program Qtrly'!G$49/(1-'Program Qtrly'!G$49),0)</f>
        <v>7.4375000000001164</v>
      </c>
      <c r="AX113" s="116">
        <f ca="1">IFERROR(AB113*'Program Qtrly'!H$49/(1-'Program Qtrly'!H$49),0)</f>
        <v>8.92500000000007</v>
      </c>
      <c r="AY113" s="116">
        <f ca="1">IFERROR(AC113*'Program Qtrly'!I$49/(1-'Program Qtrly'!I$49),0)</f>
        <v>9.7749999999998654</v>
      </c>
      <c r="AZ113" s="116">
        <f ca="1">IFERROR(AD113*'Program Qtrly'!J$49/(1-'Program Qtrly'!J$49),0)</f>
        <v>10.625000000000115</v>
      </c>
      <c r="BA113" s="116">
        <f ca="1">IFERROR(AE113*'Program Qtrly'!K$49/(1-'Program Qtrly'!K$49),0)</f>
        <v>11.47500000000014</v>
      </c>
      <c r="BB113" s="116">
        <f ca="1">IFERROR(AF113*'Program Qtrly'!L$49/(1-'Program Qtrly'!L$49),0)</f>
        <v>12.325000000000049</v>
      </c>
      <c r="BC113" s="116">
        <f ca="1">IFERROR(AG113*'Program Qtrly'!M$49/(1-'Program Qtrly'!M$49),0)</f>
        <v>13.174999999999958</v>
      </c>
      <c r="BD113" s="116">
        <f ca="1">IFERROR(AH113*'Program Qtrly'!N$49/(1-'Program Qtrly'!N$49),0)</f>
        <v>14.024999999999869</v>
      </c>
      <c r="BE113" s="116">
        <f ca="1">IFERROR(AI113*'Program Qtrly'!O$49/(1-'Program Qtrly'!O$49),0)</f>
        <v>14.875000000000233</v>
      </c>
      <c r="BF113" s="116">
        <f ca="1">IFERROR(AJ113*'Program Qtrly'!P$49/(1-'Program Qtrly'!P$49),0)</f>
        <v>15.725000000000254</v>
      </c>
      <c r="BG113" s="116">
        <f ca="1">IFERROR(AK113*'Program Qtrly'!Q$49/(1-'Program Qtrly'!Q$49),0)</f>
        <v>16.574999999999935</v>
      </c>
      <c r="BH113" s="116">
        <f ca="1">IFERROR(AL113*'Program Qtrly'!R$49/(1-'Program Qtrly'!R$49),0)</f>
        <v>17.424999999999958</v>
      </c>
      <c r="BI113" s="116">
        <f ca="1">IFERROR(AM113*'Program Qtrly'!S$49/(1-'Program Qtrly'!S$49),0)</f>
        <v>18.275000000000098</v>
      </c>
      <c r="BJ113" s="116">
        <f ca="1">IFERROR(AN113*'Program Qtrly'!T$49/(1-'Program Qtrly'!T$49),0)</f>
        <v>19.125000000000004</v>
      </c>
      <c r="BK113" s="116">
        <f ca="1">IFERROR(AO113*'Program Qtrly'!U$49/(1-'Program Qtrly'!U$49),0)</f>
        <v>19.975000000000144</v>
      </c>
      <c r="BL113" s="116">
        <f ca="1">IFERROR(AP113*'Program Qtrly'!V$49/(1-'Program Qtrly'!V$49),0)</f>
        <v>20.82500000000028</v>
      </c>
      <c r="BM113" s="116">
        <f ca="1">IFERROR(AQ113*'Program Qtrly'!W$49/(1-'Program Qtrly'!W$49),0)</f>
        <v>21.674999999999734</v>
      </c>
      <c r="BO113" s="53" t="str">
        <f t="shared" si="121"/>
        <v>P003</v>
      </c>
      <c r="BP113" s="53">
        <f t="shared" si="122"/>
        <v>0</v>
      </c>
    </row>
    <row r="114" spans="1:68" x14ac:dyDescent="0.45">
      <c r="A114" s="63">
        <f t="shared" si="117"/>
        <v>39</v>
      </c>
      <c r="B114" s="116">
        <f ca="1">IFERROR(B113+'Program Qtrly'!D$63*OFFSET(LDF!$A$37,MATCH($B$100,LDF!$A$38:$A$63,0),MATCH($A114,LDF!$B$37:$Z$37,0)),0)</f>
        <v>15.390624999999993</v>
      </c>
      <c r="C114" s="116">
        <f ca="1">IFERROR(C113+'Program Qtrly'!E$63*OFFSET(LDF!$A$37,MATCH($B$100,LDF!$A$38:$A$63,0),MATCH($A114,LDF!$B$37:$Z$37,0)),0)</f>
        <v>46.171874999999972</v>
      </c>
      <c r="D114" s="116">
        <f ca="1">IFERROR(D113+'Program Qtrly'!F$63*OFFSET(LDF!$A$37,MATCH($B$100,LDF!$A$38:$A$63,0),MATCH($A114,LDF!$B$37:$Z$37,0)),0)</f>
        <v>76.953124999999972</v>
      </c>
      <c r="E114" s="116">
        <f ca="1">IFERROR(E113+'Program Qtrly'!G$63*OFFSET(LDF!$A$37,MATCH($B$100,LDF!$A$38:$A$63,0),MATCH($A114,LDF!$B$37:$Z$37,0)),0)</f>
        <v>107.73437499999994</v>
      </c>
      <c r="F114" s="116">
        <f ca="1">IFERROR(F113+'Program Qtrly'!H$63*OFFSET(LDF!$A$37,MATCH($B$100,LDF!$A$38:$A$63,0),MATCH($A114,LDF!$B$37:$Z$37,0)),0)</f>
        <v>129.28124999999994</v>
      </c>
      <c r="G114" s="116">
        <f ca="1">IFERROR(G113+'Program Qtrly'!I$63*OFFSET(LDF!$A$37,MATCH($B$100,LDF!$A$38:$A$63,0),MATCH($A114,LDF!$B$37:$Z$37,0)),0)</f>
        <v>141.59375</v>
      </c>
      <c r="H114" s="116">
        <f ca="1">IFERROR(H113+'Program Qtrly'!J$63*OFFSET(LDF!$A$37,MATCH($B$100,LDF!$A$38:$A$63,0),MATCH($A114,LDF!$B$37:$Z$37,0)),0)</f>
        <v>153.90624999999994</v>
      </c>
      <c r="I114" s="116">
        <f ca="1">IFERROR(I113+'Program Qtrly'!K$63*OFFSET(LDF!$A$37,MATCH($B$100,LDF!$A$38:$A$63,0),MATCH($A114,LDF!$B$37:$Z$37,0)),0)</f>
        <v>166.21874999999994</v>
      </c>
      <c r="J114" s="116">
        <f ca="1">IFERROR(J113+'Program Qtrly'!L$63*OFFSET(LDF!$A$37,MATCH($B$100,LDF!$A$38:$A$63,0),MATCH($A114,LDF!$B$37:$Z$37,0)),0)</f>
        <v>178.53124999999997</v>
      </c>
      <c r="K114" s="116">
        <f ca="1">IFERROR(K113+'Program Qtrly'!M$63*OFFSET(LDF!$A$37,MATCH($B$100,LDF!$A$38:$A$63,0),MATCH($A114,LDF!$B$37:$Z$37,0)),0)</f>
        <v>190.84374999999997</v>
      </c>
      <c r="L114" s="116">
        <f ca="1">IFERROR(L113+'Program Qtrly'!N$63*OFFSET(LDF!$A$37,MATCH($B$100,LDF!$A$38:$A$63,0),MATCH($A114,LDF!$B$37:$Z$37,0)),0)</f>
        <v>203.15624999999997</v>
      </c>
      <c r="M114" s="116">
        <f ca="1">IFERROR(M113+'Program Qtrly'!O$63*OFFSET(LDF!$A$37,MATCH($B$100,LDF!$A$38:$A$63,0),MATCH($A114,LDF!$B$37:$Z$37,0)),0)</f>
        <v>215.46874999999989</v>
      </c>
      <c r="N114" s="116">
        <f ca="1">IFERROR(N113+'Program Qtrly'!P$63*OFFSET(LDF!$A$37,MATCH($B$100,LDF!$A$38:$A$63,0),MATCH($A114,LDF!$B$37:$Z$37,0)),0)</f>
        <v>227.78124999999989</v>
      </c>
      <c r="O114" s="116">
        <f ca="1">IFERROR(O113+'Program Qtrly'!Q$63*OFFSET(LDF!$A$37,MATCH($B$100,LDF!$A$38:$A$63,0),MATCH($A114,LDF!$B$37:$Z$37,0)),0)</f>
        <v>240.09374999999997</v>
      </c>
      <c r="P114" s="116">
        <f ca="1">IFERROR(P113+'Program Qtrly'!R$63*OFFSET(LDF!$A$37,MATCH($B$100,LDF!$A$38:$A$63,0),MATCH($A114,LDF!$B$37:$Z$37,0)),0)</f>
        <v>252.40624999999994</v>
      </c>
      <c r="Q114" s="116">
        <f ca="1">IFERROR(Q113+'Program Qtrly'!S$63*OFFSET(LDF!$A$37,MATCH($B$100,LDF!$A$38:$A$63,0),MATCH($A114,LDF!$B$37:$Z$37,0)),0)</f>
        <v>264.71874999999994</v>
      </c>
      <c r="R114" s="116">
        <f ca="1">IFERROR(R113+'Program Qtrly'!T$63*OFFSET(LDF!$A$37,MATCH($B$100,LDF!$A$38:$A$63,0),MATCH($A114,LDF!$B$37:$Z$37,0)),0)</f>
        <v>277.03124999999994</v>
      </c>
      <c r="S114" s="116">
        <f ca="1">IFERROR(S113+'Program Qtrly'!U$63*OFFSET(LDF!$A$37,MATCH($B$100,LDF!$A$38:$A$63,0),MATCH($A114,LDF!$B$37:$Z$37,0)),0)</f>
        <v>289.34374999999989</v>
      </c>
      <c r="T114" s="116">
        <f ca="1">IFERROR(T113+'Program Qtrly'!V$63*OFFSET(LDF!$A$37,MATCH($B$100,LDF!$A$38:$A$63,0),MATCH($A114,LDF!$B$37:$Z$37,0)),0)</f>
        <v>301.65624999999989</v>
      </c>
      <c r="U114" s="116">
        <f ca="1">IFERROR(U113+'Program Qtrly'!W$63*OFFSET(LDF!$A$37,MATCH($B$100,LDF!$A$38:$A$63,0),MATCH($A114,LDF!$B$37:$Z$37,0)),0)</f>
        <v>313.96875</v>
      </c>
      <c r="W114" s="63">
        <f t="shared" si="118"/>
        <v>39</v>
      </c>
      <c r="X114" s="116">
        <f t="shared" ca="1" si="119"/>
        <v>0.23437500000000355</v>
      </c>
      <c r="Y114" s="116">
        <f t="shared" ca="1" si="116"/>
        <v>0.70312500000001421</v>
      </c>
      <c r="Z114" s="116">
        <f t="shared" ca="1" si="116"/>
        <v>1.171875</v>
      </c>
      <c r="AA114" s="116">
        <f t="shared" ca="1" si="116"/>
        <v>1.6406250000000284</v>
      </c>
      <c r="AB114" s="116">
        <f t="shared" ca="1" si="116"/>
        <v>1.9687500000000284</v>
      </c>
      <c r="AC114" s="116">
        <f t="shared" ca="1" si="116"/>
        <v>2.1562499999999716</v>
      </c>
      <c r="AD114" s="116">
        <f t="shared" ca="1" si="116"/>
        <v>2.3437500000000284</v>
      </c>
      <c r="AE114" s="116">
        <f t="shared" ca="1" si="116"/>
        <v>2.5312500000000284</v>
      </c>
      <c r="AF114" s="116">
        <f t="shared" ca="1" si="116"/>
        <v>2.71875</v>
      </c>
      <c r="AG114" s="116">
        <f t="shared" ca="1" si="116"/>
        <v>2.90625</v>
      </c>
      <c r="AH114" s="116">
        <f t="shared" ca="1" si="116"/>
        <v>3.0937499999999716</v>
      </c>
      <c r="AI114" s="116">
        <f t="shared" ca="1" si="116"/>
        <v>3.2812500000000568</v>
      </c>
      <c r="AJ114" s="116">
        <f t="shared" ca="1" si="116"/>
        <v>3.4687500000000568</v>
      </c>
      <c r="AK114" s="116">
        <f t="shared" ca="1" si="116"/>
        <v>3.6562499999999716</v>
      </c>
      <c r="AL114" s="116">
        <f t="shared" ca="1" si="116"/>
        <v>3.84375</v>
      </c>
      <c r="AM114" s="116">
        <f t="shared" ca="1" si="116"/>
        <v>4.03125</v>
      </c>
      <c r="AN114" s="116">
        <f t="shared" ca="1" si="116"/>
        <v>4.21875</v>
      </c>
      <c r="AO114" s="116">
        <f t="shared" ca="1" si="116"/>
        <v>4.4062500000000568</v>
      </c>
      <c r="AP114" s="116">
        <f t="shared" ca="1" si="116"/>
        <v>4.5937500000000568</v>
      </c>
      <c r="AQ114" s="116">
        <f t="shared" ca="1" si="116"/>
        <v>4.7812499999999432</v>
      </c>
      <c r="AS114" s="63">
        <f t="shared" si="120"/>
        <v>39</v>
      </c>
      <c r="AT114" s="116">
        <f ca="1">IFERROR(X114*'Program Qtrly'!D$49/(1-'Program Qtrly'!D$49),0)</f>
        <v>0.93750000000001454</v>
      </c>
      <c r="AU114" s="116">
        <f ca="1">IFERROR(Y114*'Program Qtrly'!E$49/(1-'Program Qtrly'!E$49),0)</f>
        <v>2.8125000000000577</v>
      </c>
      <c r="AV114" s="116">
        <f ca="1">IFERROR(Z114*'Program Qtrly'!F$49/(1-'Program Qtrly'!F$49),0)</f>
        <v>4.6875000000000009</v>
      </c>
      <c r="AW114" s="116">
        <f ca="1">IFERROR(AA114*'Program Qtrly'!G$49/(1-'Program Qtrly'!G$49),0)</f>
        <v>6.5625000000001155</v>
      </c>
      <c r="AX114" s="116">
        <f ca="1">IFERROR(AB114*'Program Qtrly'!H$49/(1-'Program Qtrly'!H$49),0)</f>
        <v>7.8750000000001155</v>
      </c>
      <c r="AY114" s="116">
        <f ca="1">IFERROR(AC114*'Program Qtrly'!I$49/(1-'Program Qtrly'!I$49),0)</f>
        <v>8.6249999999998899</v>
      </c>
      <c r="AZ114" s="116">
        <f ca="1">IFERROR(AD114*'Program Qtrly'!J$49/(1-'Program Qtrly'!J$49),0)</f>
        <v>9.3750000000001172</v>
      </c>
      <c r="BA114" s="116">
        <f ca="1">IFERROR(AE114*'Program Qtrly'!K$49/(1-'Program Qtrly'!K$49),0)</f>
        <v>10.125000000000117</v>
      </c>
      <c r="BB114" s="116">
        <f ca="1">IFERROR(AF114*'Program Qtrly'!L$49/(1-'Program Qtrly'!L$49),0)</f>
        <v>10.875000000000004</v>
      </c>
      <c r="BC114" s="116">
        <f ca="1">IFERROR(AG114*'Program Qtrly'!M$49/(1-'Program Qtrly'!M$49),0)</f>
        <v>11.625000000000004</v>
      </c>
      <c r="BD114" s="116">
        <f ca="1">IFERROR(AH114*'Program Qtrly'!N$49/(1-'Program Qtrly'!N$49),0)</f>
        <v>12.37499999999989</v>
      </c>
      <c r="BE114" s="116">
        <f ca="1">IFERROR(AI114*'Program Qtrly'!O$49/(1-'Program Qtrly'!O$49),0)</f>
        <v>13.125000000000231</v>
      </c>
      <c r="BF114" s="116">
        <f ca="1">IFERROR(AJ114*'Program Qtrly'!P$49/(1-'Program Qtrly'!P$49),0)</f>
        <v>13.875000000000231</v>
      </c>
      <c r="BG114" s="116">
        <f ca="1">IFERROR(AK114*'Program Qtrly'!Q$49/(1-'Program Qtrly'!Q$49),0)</f>
        <v>14.624999999999892</v>
      </c>
      <c r="BH114" s="116">
        <f ca="1">IFERROR(AL114*'Program Qtrly'!R$49/(1-'Program Qtrly'!R$49),0)</f>
        <v>15.375000000000004</v>
      </c>
      <c r="BI114" s="116">
        <f ca="1">IFERROR(AM114*'Program Qtrly'!S$49/(1-'Program Qtrly'!S$49),0)</f>
        <v>16.125000000000004</v>
      </c>
      <c r="BJ114" s="116">
        <f ca="1">IFERROR(AN114*'Program Qtrly'!T$49/(1-'Program Qtrly'!T$49),0)</f>
        <v>16.875000000000004</v>
      </c>
      <c r="BK114" s="116">
        <f ca="1">IFERROR(AO114*'Program Qtrly'!U$49/(1-'Program Qtrly'!U$49),0)</f>
        <v>17.625000000000231</v>
      </c>
      <c r="BL114" s="116">
        <f ca="1">IFERROR(AP114*'Program Qtrly'!V$49/(1-'Program Qtrly'!V$49),0)</f>
        <v>18.375000000000231</v>
      </c>
      <c r="BM114" s="116">
        <f ca="1">IFERROR(AQ114*'Program Qtrly'!W$49/(1-'Program Qtrly'!W$49),0)</f>
        <v>19.12499999999978</v>
      </c>
      <c r="BO114" s="53" t="str">
        <f t="shared" si="121"/>
        <v>P003</v>
      </c>
      <c r="BP114" s="53">
        <f t="shared" si="122"/>
        <v>0</v>
      </c>
    </row>
    <row r="115" spans="1:68" x14ac:dyDescent="0.45">
      <c r="A115" s="63">
        <f t="shared" si="117"/>
        <v>42</v>
      </c>
      <c r="B115" s="116">
        <f ca="1">IFERROR(B114+'Program Qtrly'!D$63*OFFSET(LDF!$A$37,MATCH($B$100,LDF!$A$38:$A$63,0),MATCH($A115,LDF!$B$37:$Z$37,0)),0)</f>
        <v>15.437499999999993</v>
      </c>
      <c r="C115" s="116">
        <f ca="1">IFERROR(C114+'Program Qtrly'!E$63*OFFSET(LDF!$A$37,MATCH($B$100,LDF!$A$38:$A$63,0),MATCH($A115,LDF!$B$37:$Z$37,0)),0)</f>
        <v>46.312499999999972</v>
      </c>
      <c r="D115" s="116">
        <f ca="1">IFERROR(D114+'Program Qtrly'!F$63*OFFSET(LDF!$A$37,MATCH($B$100,LDF!$A$38:$A$63,0),MATCH($A115,LDF!$B$37:$Z$37,0)),0)</f>
        <v>77.187499999999972</v>
      </c>
      <c r="E115" s="116">
        <f ca="1">IFERROR(E114+'Program Qtrly'!G$63*OFFSET(LDF!$A$37,MATCH($B$100,LDF!$A$38:$A$63,0),MATCH($A115,LDF!$B$37:$Z$37,0)),0)</f>
        <v>108.06249999999994</v>
      </c>
      <c r="F115" s="116">
        <f ca="1">IFERROR(F114+'Program Qtrly'!H$63*OFFSET(LDF!$A$37,MATCH($B$100,LDF!$A$38:$A$63,0),MATCH($A115,LDF!$B$37:$Z$37,0)),0)</f>
        <v>129.67499999999995</v>
      </c>
      <c r="G115" s="116">
        <f ca="1">IFERROR(G114+'Program Qtrly'!I$63*OFFSET(LDF!$A$37,MATCH($B$100,LDF!$A$38:$A$63,0),MATCH($A115,LDF!$B$37:$Z$37,0)),0)</f>
        <v>142.02500000000001</v>
      </c>
      <c r="H115" s="116">
        <f ca="1">IFERROR(H114+'Program Qtrly'!J$63*OFFSET(LDF!$A$37,MATCH($B$100,LDF!$A$38:$A$63,0),MATCH($A115,LDF!$B$37:$Z$37,0)),0)</f>
        <v>154.37499999999994</v>
      </c>
      <c r="I115" s="116">
        <f ca="1">IFERROR(I114+'Program Qtrly'!K$63*OFFSET(LDF!$A$37,MATCH($B$100,LDF!$A$38:$A$63,0),MATCH($A115,LDF!$B$37:$Z$37,0)),0)</f>
        <v>166.72499999999994</v>
      </c>
      <c r="J115" s="116">
        <f ca="1">IFERROR(J114+'Program Qtrly'!L$63*OFFSET(LDF!$A$37,MATCH($B$100,LDF!$A$38:$A$63,0),MATCH($A115,LDF!$B$37:$Z$37,0)),0)</f>
        <v>179.07499999999996</v>
      </c>
      <c r="K115" s="116">
        <f ca="1">IFERROR(K114+'Program Qtrly'!M$63*OFFSET(LDF!$A$37,MATCH($B$100,LDF!$A$38:$A$63,0),MATCH($A115,LDF!$B$37:$Z$37,0)),0)</f>
        <v>191.42499999999998</v>
      </c>
      <c r="L115" s="116">
        <f ca="1">IFERROR(L114+'Program Qtrly'!N$63*OFFSET(LDF!$A$37,MATCH($B$100,LDF!$A$38:$A$63,0),MATCH($A115,LDF!$B$37:$Z$37,0)),0)</f>
        <v>203.77499999999998</v>
      </c>
      <c r="M115" s="116">
        <f ca="1">IFERROR(M114+'Program Qtrly'!O$63*OFFSET(LDF!$A$37,MATCH($B$100,LDF!$A$38:$A$63,0),MATCH($A115,LDF!$B$37:$Z$37,0)),0)</f>
        <v>216.12499999999989</v>
      </c>
      <c r="N115" s="116">
        <f ca="1">IFERROR(N114+'Program Qtrly'!P$63*OFFSET(LDF!$A$37,MATCH($B$100,LDF!$A$38:$A$63,0),MATCH($A115,LDF!$B$37:$Z$37,0)),0)</f>
        <v>228.47499999999988</v>
      </c>
      <c r="O115" s="116">
        <f ca="1">IFERROR(O114+'Program Qtrly'!Q$63*OFFSET(LDF!$A$37,MATCH($B$100,LDF!$A$38:$A$63,0),MATCH($A115,LDF!$B$37:$Z$37,0)),0)</f>
        <v>240.82499999999996</v>
      </c>
      <c r="P115" s="116">
        <f ca="1">IFERROR(P114+'Program Qtrly'!R$63*OFFSET(LDF!$A$37,MATCH($B$100,LDF!$A$38:$A$63,0),MATCH($A115,LDF!$B$37:$Z$37,0)),0)</f>
        <v>253.17499999999995</v>
      </c>
      <c r="Q115" s="116">
        <f ca="1">IFERROR(Q114+'Program Qtrly'!S$63*OFFSET(LDF!$A$37,MATCH($B$100,LDF!$A$38:$A$63,0),MATCH($A115,LDF!$B$37:$Z$37,0)),0)</f>
        <v>265.52499999999992</v>
      </c>
      <c r="R115" s="116">
        <f ca="1">IFERROR(R114+'Program Qtrly'!T$63*OFFSET(LDF!$A$37,MATCH($B$100,LDF!$A$38:$A$63,0),MATCH($A115,LDF!$B$37:$Z$37,0)),0)</f>
        <v>277.87499999999994</v>
      </c>
      <c r="S115" s="116">
        <f ca="1">IFERROR(S114+'Program Qtrly'!U$63*OFFSET(LDF!$A$37,MATCH($B$100,LDF!$A$38:$A$63,0),MATCH($A115,LDF!$B$37:$Z$37,0)),0)</f>
        <v>290.22499999999991</v>
      </c>
      <c r="T115" s="116">
        <f ca="1">IFERROR(T114+'Program Qtrly'!V$63*OFFSET(LDF!$A$37,MATCH($B$100,LDF!$A$38:$A$63,0),MATCH($A115,LDF!$B$37:$Z$37,0)),0)</f>
        <v>302.57499999999987</v>
      </c>
      <c r="U115" s="116">
        <f ca="1">IFERROR(U114+'Program Qtrly'!W$63*OFFSET(LDF!$A$37,MATCH($B$100,LDF!$A$38:$A$63,0),MATCH($A115,LDF!$B$37:$Z$37,0)),0)</f>
        <v>314.92500000000001</v>
      </c>
      <c r="W115" s="63">
        <f t="shared" si="118"/>
        <v>42</v>
      </c>
      <c r="X115" s="116">
        <f t="shared" ca="1" si="119"/>
        <v>0.18750000000000355</v>
      </c>
      <c r="Y115" s="116">
        <f t="shared" ca="1" si="116"/>
        <v>0.56250000000001421</v>
      </c>
      <c r="Z115" s="116">
        <f t="shared" ca="1" si="116"/>
        <v>0.9375</v>
      </c>
      <c r="AA115" s="116">
        <f t="shared" ca="1" si="116"/>
        <v>1.3125000000000284</v>
      </c>
      <c r="AB115" s="116">
        <f t="shared" ca="1" si="116"/>
        <v>1.5750000000000171</v>
      </c>
      <c r="AC115" s="116">
        <f t="shared" ca="1" si="116"/>
        <v>1.7249999999999659</v>
      </c>
      <c r="AD115" s="116">
        <f t="shared" ca="1" si="116"/>
        <v>1.8750000000000284</v>
      </c>
      <c r="AE115" s="116">
        <f t="shared" ca="1" si="116"/>
        <v>2.0250000000000341</v>
      </c>
      <c r="AF115" s="116">
        <f t="shared" ca="1" si="116"/>
        <v>2.1750000000000114</v>
      </c>
      <c r="AG115" s="116">
        <f t="shared" ref="AG115:AG125" ca="1" si="123">K$126-K115</f>
        <v>2.3249999999999886</v>
      </c>
      <c r="AH115" s="116">
        <f t="shared" ref="AH115:AH125" ca="1" si="124">L$126-L115</f>
        <v>2.4749999999999659</v>
      </c>
      <c r="AI115" s="116">
        <f t="shared" ref="AI115:AI125" ca="1" si="125">M$126-M115</f>
        <v>2.6250000000000568</v>
      </c>
      <c r="AJ115" s="116">
        <f t="shared" ref="AJ115:AJ125" ca="1" si="126">N$126-N115</f>
        <v>2.7750000000000625</v>
      </c>
      <c r="AK115" s="116">
        <f t="shared" ref="AK115:AK125" ca="1" si="127">O$126-O115</f>
        <v>2.9249999999999829</v>
      </c>
      <c r="AL115" s="116">
        <f t="shared" ref="AL115:AL125" ca="1" si="128">P$126-P115</f>
        <v>3.0749999999999886</v>
      </c>
      <c r="AM115" s="116">
        <f t="shared" ref="AM115:AM125" ca="1" si="129">Q$126-Q115</f>
        <v>3.2250000000000227</v>
      </c>
      <c r="AN115" s="116">
        <f t="shared" ref="AN115:AN125" ca="1" si="130">R$126-R115</f>
        <v>3.375</v>
      </c>
      <c r="AO115" s="116">
        <f t="shared" ref="AO115:AO125" ca="1" si="131">S$126-S115</f>
        <v>3.5250000000000341</v>
      </c>
      <c r="AP115" s="116">
        <f t="shared" ref="AP115:AP125" ca="1" si="132">T$126-T115</f>
        <v>3.6750000000000682</v>
      </c>
      <c r="AQ115" s="116">
        <f t="shared" ref="AQ115:AQ125" ca="1" si="133">U$126-U115</f>
        <v>3.8249999999999318</v>
      </c>
      <c r="AS115" s="63">
        <f t="shared" si="120"/>
        <v>42</v>
      </c>
      <c r="AT115" s="116">
        <f ca="1">IFERROR(X115*'Program Qtrly'!D$49/(1-'Program Qtrly'!D$49),0)</f>
        <v>0.75000000000001443</v>
      </c>
      <c r="AU115" s="116">
        <f ca="1">IFERROR(Y115*'Program Qtrly'!E$49/(1-'Program Qtrly'!E$49),0)</f>
        <v>2.2500000000000573</v>
      </c>
      <c r="AV115" s="116">
        <f ca="1">IFERROR(Z115*'Program Qtrly'!F$49/(1-'Program Qtrly'!F$49),0)</f>
        <v>3.7500000000000009</v>
      </c>
      <c r="AW115" s="116">
        <f ca="1">IFERROR(AA115*'Program Qtrly'!G$49/(1-'Program Qtrly'!G$49),0)</f>
        <v>5.2500000000001146</v>
      </c>
      <c r="AX115" s="116">
        <f ca="1">IFERROR(AB115*'Program Qtrly'!H$49/(1-'Program Qtrly'!H$49),0)</f>
        <v>6.30000000000007</v>
      </c>
      <c r="AY115" s="116">
        <f ca="1">IFERROR(AC115*'Program Qtrly'!I$49/(1-'Program Qtrly'!I$49),0)</f>
        <v>6.8999999999998654</v>
      </c>
      <c r="AZ115" s="116">
        <f ca="1">IFERROR(AD115*'Program Qtrly'!J$49/(1-'Program Qtrly'!J$49),0)</f>
        <v>7.5000000000001164</v>
      </c>
      <c r="BA115" s="116">
        <f ca="1">IFERROR(AE115*'Program Qtrly'!K$49/(1-'Program Qtrly'!K$49),0)</f>
        <v>8.1000000000001382</v>
      </c>
      <c r="BB115" s="116">
        <f ca="1">IFERROR(AF115*'Program Qtrly'!L$49/(1-'Program Qtrly'!L$49),0)</f>
        <v>8.7000000000000473</v>
      </c>
      <c r="BC115" s="116">
        <f ca="1">IFERROR(AG115*'Program Qtrly'!M$49/(1-'Program Qtrly'!M$49),0)</f>
        <v>9.2999999999999563</v>
      </c>
      <c r="BD115" s="116">
        <f ca="1">IFERROR(AH115*'Program Qtrly'!N$49/(1-'Program Qtrly'!N$49),0)</f>
        <v>9.8999999999998671</v>
      </c>
      <c r="BE115" s="116">
        <f ca="1">IFERROR(AI115*'Program Qtrly'!O$49/(1-'Program Qtrly'!O$49),0)</f>
        <v>10.500000000000229</v>
      </c>
      <c r="BF115" s="116">
        <f ca="1">IFERROR(AJ115*'Program Qtrly'!P$49/(1-'Program Qtrly'!P$49),0)</f>
        <v>11.100000000000252</v>
      </c>
      <c r="BG115" s="116">
        <f ca="1">IFERROR(AK115*'Program Qtrly'!Q$49/(1-'Program Qtrly'!Q$49),0)</f>
        <v>11.699999999999935</v>
      </c>
      <c r="BH115" s="116">
        <f ca="1">IFERROR(AL115*'Program Qtrly'!R$49/(1-'Program Qtrly'!R$49),0)</f>
        <v>12.299999999999958</v>
      </c>
      <c r="BI115" s="116">
        <f ca="1">IFERROR(AM115*'Program Qtrly'!S$49/(1-'Program Qtrly'!S$49),0)</f>
        <v>12.900000000000095</v>
      </c>
      <c r="BJ115" s="116">
        <f ca="1">IFERROR(AN115*'Program Qtrly'!T$49/(1-'Program Qtrly'!T$49),0)</f>
        <v>13.500000000000004</v>
      </c>
      <c r="BK115" s="116">
        <f ca="1">IFERROR(AO115*'Program Qtrly'!U$49/(1-'Program Qtrly'!U$49),0)</f>
        <v>14.10000000000014</v>
      </c>
      <c r="BL115" s="116">
        <f ca="1">IFERROR(AP115*'Program Qtrly'!V$49/(1-'Program Qtrly'!V$49),0)</f>
        <v>14.700000000000276</v>
      </c>
      <c r="BM115" s="116">
        <f ca="1">IFERROR(AQ115*'Program Qtrly'!W$49/(1-'Program Qtrly'!W$49),0)</f>
        <v>15.299999999999731</v>
      </c>
      <c r="BO115" s="53" t="str">
        <f t="shared" si="121"/>
        <v>P003</v>
      </c>
      <c r="BP115" s="53">
        <f t="shared" si="122"/>
        <v>0</v>
      </c>
    </row>
    <row r="116" spans="1:68" x14ac:dyDescent="0.45">
      <c r="A116" s="63">
        <f t="shared" si="117"/>
        <v>45</v>
      </c>
      <c r="B116" s="116">
        <f ca="1">IFERROR(B115+'Program Qtrly'!D$63*OFFSET(LDF!$A$37,MATCH($B$100,LDF!$A$38:$A$63,0),MATCH($A116,LDF!$B$37:$Z$37,0)),0)</f>
        <v>15.468749999999993</v>
      </c>
      <c r="C116" s="116">
        <f ca="1">IFERROR(C115+'Program Qtrly'!E$63*OFFSET(LDF!$A$37,MATCH($B$100,LDF!$A$38:$A$63,0),MATCH($A116,LDF!$B$37:$Z$37,0)),0)</f>
        <v>46.406249999999972</v>
      </c>
      <c r="D116" s="116">
        <f ca="1">IFERROR(D115+'Program Qtrly'!F$63*OFFSET(LDF!$A$37,MATCH($B$100,LDF!$A$38:$A$63,0),MATCH($A116,LDF!$B$37:$Z$37,0)),0)</f>
        <v>77.343749999999972</v>
      </c>
      <c r="E116" s="116">
        <f ca="1">IFERROR(E115+'Program Qtrly'!G$63*OFFSET(LDF!$A$37,MATCH($B$100,LDF!$A$38:$A$63,0),MATCH($A116,LDF!$B$37:$Z$37,0)),0)</f>
        <v>108.28124999999994</v>
      </c>
      <c r="F116" s="116">
        <f ca="1">IFERROR(F115+'Program Qtrly'!H$63*OFFSET(LDF!$A$37,MATCH($B$100,LDF!$A$38:$A$63,0),MATCH($A116,LDF!$B$37:$Z$37,0)),0)</f>
        <v>129.93749999999994</v>
      </c>
      <c r="G116" s="116">
        <f ca="1">IFERROR(G115+'Program Qtrly'!I$63*OFFSET(LDF!$A$37,MATCH($B$100,LDF!$A$38:$A$63,0),MATCH($A116,LDF!$B$37:$Z$37,0)),0)</f>
        <v>142.3125</v>
      </c>
      <c r="H116" s="116">
        <f ca="1">IFERROR(H115+'Program Qtrly'!J$63*OFFSET(LDF!$A$37,MATCH($B$100,LDF!$A$38:$A$63,0),MATCH($A116,LDF!$B$37:$Z$37,0)),0)</f>
        <v>154.68749999999994</v>
      </c>
      <c r="I116" s="116">
        <f ca="1">IFERROR(I115+'Program Qtrly'!K$63*OFFSET(LDF!$A$37,MATCH($B$100,LDF!$A$38:$A$63,0),MATCH($A116,LDF!$B$37:$Z$37,0)),0)</f>
        <v>167.06249999999994</v>
      </c>
      <c r="J116" s="116">
        <f ca="1">IFERROR(J115+'Program Qtrly'!L$63*OFFSET(LDF!$A$37,MATCH($B$100,LDF!$A$38:$A$63,0),MATCH($A116,LDF!$B$37:$Z$37,0)),0)</f>
        <v>179.43749999999997</v>
      </c>
      <c r="K116" s="116">
        <f ca="1">IFERROR(K115+'Program Qtrly'!M$63*OFFSET(LDF!$A$37,MATCH($B$100,LDF!$A$38:$A$63,0),MATCH($A116,LDF!$B$37:$Z$37,0)),0)</f>
        <v>191.81249999999997</v>
      </c>
      <c r="L116" s="116">
        <f ca="1">IFERROR(L115+'Program Qtrly'!N$63*OFFSET(LDF!$A$37,MATCH($B$100,LDF!$A$38:$A$63,0),MATCH($A116,LDF!$B$37:$Z$37,0)),0)</f>
        <v>204.18749999999997</v>
      </c>
      <c r="M116" s="116">
        <f ca="1">IFERROR(M115+'Program Qtrly'!O$63*OFFSET(LDF!$A$37,MATCH($B$100,LDF!$A$38:$A$63,0),MATCH($A116,LDF!$B$37:$Z$37,0)),0)</f>
        <v>216.56249999999989</v>
      </c>
      <c r="N116" s="116">
        <f ca="1">IFERROR(N115+'Program Qtrly'!P$63*OFFSET(LDF!$A$37,MATCH($B$100,LDF!$A$38:$A$63,0),MATCH($A116,LDF!$B$37:$Z$37,0)),0)</f>
        <v>228.93749999999989</v>
      </c>
      <c r="O116" s="116">
        <f ca="1">IFERROR(O115+'Program Qtrly'!Q$63*OFFSET(LDF!$A$37,MATCH($B$100,LDF!$A$38:$A$63,0),MATCH($A116,LDF!$B$37:$Z$37,0)),0)</f>
        <v>241.31249999999997</v>
      </c>
      <c r="P116" s="116">
        <f ca="1">IFERROR(P115+'Program Qtrly'!R$63*OFFSET(LDF!$A$37,MATCH($B$100,LDF!$A$38:$A$63,0),MATCH($A116,LDF!$B$37:$Z$37,0)),0)</f>
        <v>253.68749999999994</v>
      </c>
      <c r="Q116" s="116">
        <f ca="1">IFERROR(Q115+'Program Qtrly'!S$63*OFFSET(LDF!$A$37,MATCH($B$100,LDF!$A$38:$A$63,0),MATCH($A116,LDF!$B$37:$Z$37,0)),0)</f>
        <v>266.06249999999994</v>
      </c>
      <c r="R116" s="116">
        <f ca="1">IFERROR(R115+'Program Qtrly'!T$63*OFFSET(LDF!$A$37,MATCH($B$100,LDF!$A$38:$A$63,0),MATCH($A116,LDF!$B$37:$Z$37,0)),0)</f>
        <v>278.43749999999994</v>
      </c>
      <c r="S116" s="116">
        <f ca="1">IFERROR(S115+'Program Qtrly'!U$63*OFFSET(LDF!$A$37,MATCH($B$100,LDF!$A$38:$A$63,0),MATCH($A116,LDF!$B$37:$Z$37,0)),0)</f>
        <v>290.81249999999989</v>
      </c>
      <c r="T116" s="116">
        <f ca="1">IFERROR(T115+'Program Qtrly'!V$63*OFFSET(LDF!$A$37,MATCH($B$100,LDF!$A$38:$A$63,0),MATCH($A116,LDF!$B$37:$Z$37,0)),0)</f>
        <v>303.18749999999989</v>
      </c>
      <c r="U116" s="116">
        <f ca="1">IFERROR(U115+'Program Qtrly'!W$63*OFFSET(LDF!$A$37,MATCH($B$100,LDF!$A$38:$A$63,0),MATCH($A116,LDF!$B$37:$Z$37,0)),0)</f>
        <v>315.5625</v>
      </c>
      <c r="W116" s="63">
        <f t="shared" si="118"/>
        <v>45</v>
      </c>
      <c r="X116" s="116">
        <f t="shared" ca="1" si="119"/>
        <v>0.15625000000000355</v>
      </c>
      <c r="Y116" s="116">
        <f t="shared" ref="Y116:Y125" ca="1" si="134">C$126-C116</f>
        <v>0.46875000000001421</v>
      </c>
      <c r="Z116" s="116">
        <f t="shared" ref="Z116:Z125" ca="1" si="135">D$126-D116</f>
        <v>0.78125</v>
      </c>
      <c r="AA116" s="116">
        <f t="shared" ref="AA116:AA125" ca="1" si="136">E$126-E116</f>
        <v>1.0937500000000284</v>
      </c>
      <c r="AB116" s="116">
        <f t="shared" ref="AB116:AB125" ca="1" si="137">F$126-F116</f>
        <v>1.3125000000000284</v>
      </c>
      <c r="AC116" s="116">
        <f t="shared" ref="AC116:AC125" ca="1" si="138">G$126-G116</f>
        <v>1.4374999999999716</v>
      </c>
      <c r="AD116" s="116">
        <f t="shared" ref="AD116:AD125" ca="1" si="139">H$126-H116</f>
        <v>1.5625000000000284</v>
      </c>
      <c r="AE116" s="116">
        <f t="shared" ref="AE116:AE125" ca="1" si="140">I$126-I116</f>
        <v>1.6875000000000284</v>
      </c>
      <c r="AF116" s="116">
        <f t="shared" ref="AF116:AF125" ca="1" si="141">J$126-J116</f>
        <v>1.8125</v>
      </c>
      <c r="AG116" s="116">
        <f t="shared" ca="1" si="123"/>
        <v>1.9375</v>
      </c>
      <c r="AH116" s="116">
        <f t="shared" ca="1" si="124"/>
        <v>2.0624999999999716</v>
      </c>
      <c r="AI116" s="116">
        <f t="shared" ca="1" si="125"/>
        <v>2.1875000000000568</v>
      </c>
      <c r="AJ116" s="116">
        <f t="shared" ca="1" si="126"/>
        <v>2.3125000000000568</v>
      </c>
      <c r="AK116" s="116">
        <f t="shared" ca="1" si="127"/>
        <v>2.4374999999999716</v>
      </c>
      <c r="AL116" s="116">
        <f t="shared" ca="1" si="128"/>
        <v>2.5625</v>
      </c>
      <c r="AM116" s="116">
        <f t="shared" ca="1" si="129"/>
        <v>2.6875</v>
      </c>
      <c r="AN116" s="116">
        <f t="shared" ca="1" si="130"/>
        <v>2.8125</v>
      </c>
      <c r="AO116" s="116">
        <f t="shared" ca="1" si="131"/>
        <v>2.9375000000000568</v>
      </c>
      <c r="AP116" s="116">
        <f t="shared" ca="1" si="132"/>
        <v>3.0625000000000568</v>
      </c>
      <c r="AQ116" s="116">
        <f t="shared" ca="1" si="133"/>
        <v>3.1874999999999432</v>
      </c>
      <c r="AS116" s="63">
        <f t="shared" si="120"/>
        <v>45</v>
      </c>
      <c r="AT116" s="116">
        <f ca="1">IFERROR(X116*'Program Qtrly'!D$49/(1-'Program Qtrly'!D$49),0)</f>
        <v>0.62500000000001443</v>
      </c>
      <c r="AU116" s="116">
        <f ca="1">IFERROR(Y116*'Program Qtrly'!E$49/(1-'Program Qtrly'!E$49),0)</f>
        <v>1.8750000000000573</v>
      </c>
      <c r="AV116" s="116">
        <f ca="1">IFERROR(Z116*'Program Qtrly'!F$49/(1-'Program Qtrly'!F$49),0)</f>
        <v>3.1250000000000009</v>
      </c>
      <c r="AW116" s="116">
        <f ca="1">IFERROR(AA116*'Program Qtrly'!G$49/(1-'Program Qtrly'!G$49),0)</f>
        <v>4.3750000000001146</v>
      </c>
      <c r="AX116" s="116">
        <f ca="1">IFERROR(AB116*'Program Qtrly'!H$49/(1-'Program Qtrly'!H$49),0)</f>
        <v>5.2500000000001146</v>
      </c>
      <c r="AY116" s="116">
        <f ca="1">IFERROR(AC116*'Program Qtrly'!I$49/(1-'Program Qtrly'!I$49),0)</f>
        <v>5.7499999999998872</v>
      </c>
      <c r="AZ116" s="116">
        <f ca="1">IFERROR(AD116*'Program Qtrly'!J$49/(1-'Program Qtrly'!J$49),0)</f>
        <v>6.2500000000001155</v>
      </c>
      <c r="BA116" s="116">
        <f ca="1">IFERROR(AE116*'Program Qtrly'!K$49/(1-'Program Qtrly'!K$49),0)</f>
        <v>6.7500000000001155</v>
      </c>
      <c r="BB116" s="116">
        <f ca="1">IFERROR(AF116*'Program Qtrly'!L$49/(1-'Program Qtrly'!L$49),0)</f>
        <v>7.2500000000000027</v>
      </c>
      <c r="BC116" s="116">
        <f ca="1">IFERROR(AG116*'Program Qtrly'!M$49/(1-'Program Qtrly'!M$49),0)</f>
        <v>7.7500000000000018</v>
      </c>
      <c r="BD116" s="116">
        <f ca="1">IFERROR(AH116*'Program Qtrly'!N$49/(1-'Program Qtrly'!N$49),0)</f>
        <v>8.2499999999998881</v>
      </c>
      <c r="BE116" s="116">
        <f ca="1">IFERROR(AI116*'Program Qtrly'!O$49/(1-'Program Qtrly'!O$49),0)</f>
        <v>8.7500000000002292</v>
      </c>
      <c r="BF116" s="116">
        <f ca="1">IFERROR(AJ116*'Program Qtrly'!P$49/(1-'Program Qtrly'!P$49),0)</f>
        <v>9.2500000000002309</v>
      </c>
      <c r="BG116" s="116">
        <f ca="1">IFERROR(AK116*'Program Qtrly'!Q$49/(1-'Program Qtrly'!Q$49),0)</f>
        <v>9.7499999999998881</v>
      </c>
      <c r="BH116" s="116">
        <f ca="1">IFERROR(AL116*'Program Qtrly'!R$49/(1-'Program Qtrly'!R$49),0)</f>
        <v>10.250000000000004</v>
      </c>
      <c r="BI116" s="116">
        <f ca="1">IFERROR(AM116*'Program Qtrly'!S$49/(1-'Program Qtrly'!S$49),0)</f>
        <v>10.750000000000002</v>
      </c>
      <c r="BJ116" s="116">
        <f ca="1">IFERROR(AN116*'Program Qtrly'!T$49/(1-'Program Qtrly'!T$49),0)</f>
        <v>11.250000000000002</v>
      </c>
      <c r="BK116" s="116">
        <f ca="1">IFERROR(AO116*'Program Qtrly'!U$49/(1-'Program Qtrly'!U$49),0)</f>
        <v>11.750000000000229</v>
      </c>
      <c r="BL116" s="116">
        <f ca="1">IFERROR(AP116*'Program Qtrly'!V$49/(1-'Program Qtrly'!V$49),0)</f>
        <v>12.250000000000231</v>
      </c>
      <c r="BM116" s="116">
        <f ca="1">IFERROR(AQ116*'Program Qtrly'!W$49/(1-'Program Qtrly'!W$49),0)</f>
        <v>12.749999999999776</v>
      </c>
      <c r="BO116" s="53" t="str">
        <f t="shared" si="121"/>
        <v>P003</v>
      </c>
      <c r="BP116" s="53">
        <f t="shared" si="122"/>
        <v>0</v>
      </c>
    </row>
    <row r="117" spans="1:68" x14ac:dyDescent="0.45">
      <c r="A117" s="63">
        <f t="shared" si="117"/>
        <v>48</v>
      </c>
      <c r="B117" s="116">
        <f ca="1">IFERROR(B116+'Program Qtrly'!D$63*OFFSET(LDF!$A$37,MATCH($B$100,LDF!$A$38:$A$63,0),MATCH($A117,LDF!$B$37:$Z$37,0)),0)</f>
        <v>15.484374999999993</v>
      </c>
      <c r="C117" s="116">
        <f ca="1">IFERROR(C116+'Program Qtrly'!E$63*OFFSET(LDF!$A$37,MATCH($B$100,LDF!$A$38:$A$63,0),MATCH($A117,LDF!$B$37:$Z$37,0)),0)</f>
        <v>46.453124999999972</v>
      </c>
      <c r="D117" s="116">
        <f ca="1">IFERROR(D116+'Program Qtrly'!F$63*OFFSET(LDF!$A$37,MATCH($B$100,LDF!$A$38:$A$63,0),MATCH($A117,LDF!$B$37:$Z$37,0)),0)</f>
        <v>77.421874999999972</v>
      </c>
      <c r="E117" s="116">
        <f ca="1">IFERROR(E116+'Program Qtrly'!G$63*OFFSET(LDF!$A$37,MATCH($B$100,LDF!$A$38:$A$63,0),MATCH($A117,LDF!$B$37:$Z$37,0)),0)</f>
        <v>108.39062499999994</v>
      </c>
      <c r="F117" s="116">
        <f ca="1">IFERROR(F116+'Program Qtrly'!H$63*OFFSET(LDF!$A$37,MATCH($B$100,LDF!$A$38:$A$63,0),MATCH($A117,LDF!$B$37:$Z$37,0)),0)</f>
        <v>130.06874999999994</v>
      </c>
      <c r="G117" s="116">
        <f ca="1">IFERROR(G116+'Program Qtrly'!I$63*OFFSET(LDF!$A$37,MATCH($B$100,LDF!$A$38:$A$63,0),MATCH($A117,LDF!$B$37:$Z$37,0)),0)</f>
        <v>142.45625000000001</v>
      </c>
      <c r="H117" s="116">
        <f ca="1">IFERROR(H116+'Program Qtrly'!J$63*OFFSET(LDF!$A$37,MATCH($B$100,LDF!$A$38:$A$63,0),MATCH($A117,LDF!$B$37:$Z$37,0)),0)</f>
        <v>154.84374999999994</v>
      </c>
      <c r="I117" s="116">
        <f ca="1">IFERROR(I116+'Program Qtrly'!K$63*OFFSET(LDF!$A$37,MATCH($B$100,LDF!$A$38:$A$63,0),MATCH($A117,LDF!$B$37:$Z$37,0)),0)</f>
        <v>167.23124999999993</v>
      </c>
      <c r="J117" s="116">
        <f ca="1">IFERROR(J116+'Program Qtrly'!L$63*OFFSET(LDF!$A$37,MATCH($B$100,LDF!$A$38:$A$63,0),MATCH($A117,LDF!$B$37:$Z$37,0)),0)</f>
        <v>179.61874999999998</v>
      </c>
      <c r="K117" s="116">
        <f ca="1">IFERROR(K116+'Program Qtrly'!M$63*OFFSET(LDF!$A$37,MATCH($B$100,LDF!$A$38:$A$63,0),MATCH($A117,LDF!$B$37:$Z$37,0)),0)</f>
        <v>192.00624999999997</v>
      </c>
      <c r="L117" s="116">
        <f ca="1">IFERROR(L116+'Program Qtrly'!N$63*OFFSET(LDF!$A$37,MATCH($B$100,LDF!$A$38:$A$63,0),MATCH($A117,LDF!$B$37:$Z$37,0)),0)</f>
        <v>204.39374999999998</v>
      </c>
      <c r="M117" s="116">
        <f ca="1">IFERROR(M116+'Program Qtrly'!O$63*OFFSET(LDF!$A$37,MATCH($B$100,LDF!$A$38:$A$63,0),MATCH($A117,LDF!$B$37:$Z$37,0)),0)</f>
        <v>216.78124999999989</v>
      </c>
      <c r="N117" s="116">
        <f ca="1">IFERROR(N116+'Program Qtrly'!P$63*OFFSET(LDF!$A$37,MATCH($B$100,LDF!$A$38:$A$63,0),MATCH($A117,LDF!$B$37:$Z$37,0)),0)</f>
        <v>229.16874999999987</v>
      </c>
      <c r="O117" s="116">
        <f ca="1">IFERROR(O116+'Program Qtrly'!Q$63*OFFSET(LDF!$A$37,MATCH($B$100,LDF!$A$38:$A$63,0),MATCH($A117,LDF!$B$37:$Z$37,0)),0)</f>
        <v>241.55624999999998</v>
      </c>
      <c r="P117" s="116">
        <f ca="1">IFERROR(P116+'Program Qtrly'!R$63*OFFSET(LDF!$A$37,MATCH($B$100,LDF!$A$38:$A$63,0),MATCH($A117,LDF!$B$37:$Z$37,0)),0)</f>
        <v>253.94374999999994</v>
      </c>
      <c r="Q117" s="116">
        <f ca="1">IFERROR(Q116+'Program Qtrly'!S$63*OFFSET(LDF!$A$37,MATCH($B$100,LDF!$A$38:$A$63,0),MATCH($A117,LDF!$B$37:$Z$37,0)),0)</f>
        <v>266.33124999999995</v>
      </c>
      <c r="R117" s="116">
        <f ca="1">IFERROR(R116+'Program Qtrly'!T$63*OFFSET(LDF!$A$37,MATCH($B$100,LDF!$A$38:$A$63,0),MATCH($A117,LDF!$B$37:$Z$37,0)),0)</f>
        <v>278.71874999999994</v>
      </c>
      <c r="S117" s="116">
        <f ca="1">IFERROR(S116+'Program Qtrly'!U$63*OFFSET(LDF!$A$37,MATCH($B$100,LDF!$A$38:$A$63,0),MATCH($A117,LDF!$B$37:$Z$37,0)),0)</f>
        <v>291.10624999999987</v>
      </c>
      <c r="T117" s="116">
        <f ca="1">IFERROR(T116+'Program Qtrly'!V$63*OFFSET(LDF!$A$37,MATCH($B$100,LDF!$A$38:$A$63,0),MATCH($A117,LDF!$B$37:$Z$37,0)),0)</f>
        <v>303.49374999999986</v>
      </c>
      <c r="U117" s="116">
        <f ca="1">IFERROR(U116+'Program Qtrly'!W$63*OFFSET(LDF!$A$37,MATCH($B$100,LDF!$A$38:$A$63,0),MATCH($A117,LDF!$B$37:$Z$37,0)),0)</f>
        <v>315.88125000000002</v>
      </c>
      <c r="W117" s="63">
        <f t="shared" si="118"/>
        <v>48</v>
      </c>
      <c r="X117" s="116">
        <f t="shared" ca="1" si="119"/>
        <v>0.14062500000000355</v>
      </c>
      <c r="Y117" s="116">
        <f t="shared" ca="1" si="134"/>
        <v>0.42187500000001421</v>
      </c>
      <c r="Z117" s="116">
        <f t="shared" ca="1" si="135"/>
        <v>0.703125</v>
      </c>
      <c r="AA117" s="116">
        <f t="shared" ca="1" si="136"/>
        <v>0.98437500000002842</v>
      </c>
      <c r="AB117" s="116">
        <f t="shared" ca="1" si="137"/>
        <v>1.1812500000000341</v>
      </c>
      <c r="AC117" s="116">
        <f t="shared" ca="1" si="138"/>
        <v>1.2937499999999602</v>
      </c>
      <c r="AD117" s="116">
        <f t="shared" ca="1" si="139"/>
        <v>1.4062500000000284</v>
      </c>
      <c r="AE117" s="116">
        <f t="shared" ca="1" si="140"/>
        <v>1.5187500000000398</v>
      </c>
      <c r="AF117" s="116">
        <f t="shared" ca="1" si="141"/>
        <v>1.6312499999999943</v>
      </c>
      <c r="AG117" s="116">
        <f t="shared" ca="1" si="123"/>
        <v>1.7437500000000057</v>
      </c>
      <c r="AH117" s="116">
        <f t="shared" ca="1" si="124"/>
        <v>1.8562499999999602</v>
      </c>
      <c r="AI117" s="116">
        <f t="shared" ca="1" si="125"/>
        <v>1.9687500000000568</v>
      </c>
      <c r="AJ117" s="116">
        <f t="shared" ca="1" si="126"/>
        <v>2.0812500000000682</v>
      </c>
      <c r="AK117" s="116">
        <f t="shared" ca="1" si="127"/>
        <v>2.1937499999999659</v>
      </c>
      <c r="AL117" s="116">
        <f t="shared" ca="1" si="128"/>
        <v>2.3062500000000057</v>
      </c>
      <c r="AM117" s="116">
        <f t="shared" ca="1" si="129"/>
        <v>2.4187499999999886</v>
      </c>
      <c r="AN117" s="116">
        <f t="shared" ca="1" si="130"/>
        <v>2.53125</v>
      </c>
      <c r="AO117" s="116">
        <f t="shared" ca="1" si="131"/>
        <v>2.6437500000000682</v>
      </c>
      <c r="AP117" s="116">
        <f t="shared" ca="1" si="132"/>
        <v>2.7562500000000796</v>
      </c>
      <c r="AQ117" s="116">
        <f t="shared" ca="1" si="133"/>
        <v>2.8687499999999204</v>
      </c>
      <c r="AS117" s="63">
        <f t="shared" si="120"/>
        <v>48</v>
      </c>
      <c r="AT117" s="116">
        <f ca="1">IFERROR(X117*'Program Qtrly'!D$49/(1-'Program Qtrly'!D$49),0)</f>
        <v>0.56250000000001432</v>
      </c>
      <c r="AU117" s="116">
        <f ca="1">IFERROR(Y117*'Program Qtrly'!E$49/(1-'Program Qtrly'!E$49),0)</f>
        <v>1.6875000000000573</v>
      </c>
      <c r="AV117" s="116">
        <f ca="1">IFERROR(Z117*'Program Qtrly'!F$49/(1-'Program Qtrly'!F$49),0)</f>
        <v>2.8125000000000004</v>
      </c>
      <c r="AW117" s="116">
        <f ca="1">IFERROR(AA117*'Program Qtrly'!G$49/(1-'Program Qtrly'!G$49),0)</f>
        <v>3.9375000000001146</v>
      </c>
      <c r="AX117" s="116">
        <f ca="1">IFERROR(AB117*'Program Qtrly'!H$49/(1-'Program Qtrly'!H$49),0)</f>
        <v>4.7250000000001382</v>
      </c>
      <c r="AY117" s="116">
        <f ca="1">IFERROR(AC117*'Program Qtrly'!I$49/(1-'Program Qtrly'!I$49),0)</f>
        <v>5.1749999999998417</v>
      </c>
      <c r="AZ117" s="116">
        <f ca="1">IFERROR(AD117*'Program Qtrly'!J$49/(1-'Program Qtrly'!J$49),0)</f>
        <v>5.6250000000001155</v>
      </c>
      <c r="BA117" s="116">
        <f ca="1">IFERROR(AE117*'Program Qtrly'!K$49/(1-'Program Qtrly'!K$49),0)</f>
        <v>6.0750000000001609</v>
      </c>
      <c r="BB117" s="116">
        <f ca="1">IFERROR(AF117*'Program Qtrly'!L$49/(1-'Program Qtrly'!L$49),0)</f>
        <v>6.524999999999979</v>
      </c>
      <c r="BC117" s="116">
        <f ca="1">IFERROR(AG117*'Program Qtrly'!M$49/(1-'Program Qtrly'!M$49),0)</f>
        <v>6.9750000000000245</v>
      </c>
      <c r="BD117" s="116">
        <f ca="1">IFERROR(AH117*'Program Qtrly'!N$49/(1-'Program Qtrly'!N$49),0)</f>
        <v>7.4249999999998435</v>
      </c>
      <c r="BE117" s="116">
        <f ca="1">IFERROR(AI117*'Program Qtrly'!O$49/(1-'Program Qtrly'!O$49),0)</f>
        <v>7.8750000000002292</v>
      </c>
      <c r="BF117" s="116">
        <f ca="1">IFERROR(AJ117*'Program Qtrly'!P$49/(1-'Program Qtrly'!P$49),0)</f>
        <v>8.3250000000002746</v>
      </c>
      <c r="BG117" s="116">
        <f ca="1">IFERROR(AK117*'Program Qtrly'!Q$49/(1-'Program Qtrly'!Q$49),0)</f>
        <v>8.7749999999998654</v>
      </c>
      <c r="BH117" s="116">
        <f ca="1">IFERROR(AL117*'Program Qtrly'!R$49/(1-'Program Qtrly'!R$49),0)</f>
        <v>9.2250000000000245</v>
      </c>
      <c r="BI117" s="116">
        <f ca="1">IFERROR(AM117*'Program Qtrly'!S$49/(1-'Program Qtrly'!S$49),0)</f>
        <v>9.6749999999999563</v>
      </c>
      <c r="BJ117" s="116">
        <f ca="1">IFERROR(AN117*'Program Qtrly'!T$49/(1-'Program Qtrly'!T$49),0)</f>
        <v>10.125000000000002</v>
      </c>
      <c r="BK117" s="116">
        <f ca="1">IFERROR(AO117*'Program Qtrly'!U$49/(1-'Program Qtrly'!U$49),0)</f>
        <v>10.575000000000276</v>
      </c>
      <c r="BL117" s="116">
        <f ca="1">IFERROR(AP117*'Program Qtrly'!V$49/(1-'Program Qtrly'!V$49),0)</f>
        <v>11.02500000000032</v>
      </c>
      <c r="BM117" s="116">
        <f ca="1">IFERROR(AQ117*'Program Qtrly'!W$49/(1-'Program Qtrly'!W$49),0)</f>
        <v>11.474999999999685</v>
      </c>
      <c r="BO117" s="53" t="str">
        <f t="shared" si="121"/>
        <v>P003</v>
      </c>
      <c r="BP117" s="53">
        <f t="shared" si="122"/>
        <v>0</v>
      </c>
    </row>
    <row r="118" spans="1:68" x14ac:dyDescent="0.45">
      <c r="A118" s="63">
        <f t="shared" si="117"/>
        <v>51</v>
      </c>
      <c r="B118" s="116">
        <f ca="1">IFERROR(B117+'Program Qtrly'!D$63*OFFSET(LDF!$A$37,MATCH($B$100,LDF!$A$38:$A$63,0),MATCH($A118,LDF!$B$37:$Z$37,0)),0)</f>
        <v>15.499999999999993</v>
      </c>
      <c r="C118" s="116">
        <f ca="1">IFERROR(C117+'Program Qtrly'!E$63*OFFSET(LDF!$A$37,MATCH($B$100,LDF!$A$38:$A$63,0),MATCH($A118,LDF!$B$37:$Z$37,0)),0)</f>
        <v>46.499999999999972</v>
      </c>
      <c r="D118" s="116">
        <f ca="1">IFERROR(D117+'Program Qtrly'!F$63*OFFSET(LDF!$A$37,MATCH($B$100,LDF!$A$38:$A$63,0),MATCH($A118,LDF!$B$37:$Z$37,0)),0)</f>
        <v>77.499999999999972</v>
      </c>
      <c r="E118" s="116">
        <f ca="1">IFERROR(E117+'Program Qtrly'!G$63*OFFSET(LDF!$A$37,MATCH($B$100,LDF!$A$38:$A$63,0),MATCH($A118,LDF!$B$37:$Z$37,0)),0)</f>
        <v>108.49999999999994</v>
      </c>
      <c r="F118" s="116">
        <f ca="1">IFERROR(F117+'Program Qtrly'!H$63*OFFSET(LDF!$A$37,MATCH($B$100,LDF!$A$38:$A$63,0),MATCH($A118,LDF!$B$37:$Z$37,0)),0)</f>
        <v>130.19999999999993</v>
      </c>
      <c r="G118" s="116">
        <f ca="1">IFERROR(G117+'Program Qtrly'!I$63*OFFSET(LDF!$A$37,MATCH($B$100,LDF!$A$38:$A$63,0),MATCH($A118,LDF!$B$37:$Z$37,0)),0)</f>
        <v>142.60000000000002</v>
      </c>
      <c r="H118" s="116">
        <f ca="1">IFERROR(H117+'Program Qtrly'!J$63*OFFSET(LDF!$A$37,MATCH($B$100,LDF!$A$38:$A$63,0),MATCH($A118,LDF!$B$37:$Z$37,0)),0)</f>
        <v>154.99999999999994</v>
      </c>
      <c r="I118" s="116">
        <f ca="1">IFERROR(I117+'Program Qtrly'!K$63*OFFSET(LDF!$A$37,MATCH($B$100,LDF!$A$38:$A$63,0),MATCH($A118,LDF!$B$37:$Z$37,0)),0)</f>
        <v>167.39999999999992</v>
      </c>
      <c r="J118" s="116">
        <f ca="1">IFERROR(J117+'Program Qtrly'!L$63*OFFSET(LDF!$A$37,MATCH($B$100,LDF!$A$38:$A$63,0),MATCH($A118,LDF!$B$37:$Z$37,0)),0)</f>
        <v>179.79999999999998</v>
      </c>
      <c r="K118" s="116">
        <f ca="1">IFERROR(K117+'Program Qtrly'!M$63*OFFSET(LDF!$A$37,MATCH($B$100,LDF!$A$38:$A$63,0),MATCH($A118,LDF!$B$37:$Z$37,0)),0)</f>
        <v>192.19999999999996</v>
      </c>
      <c r="L118" s="116">
        <f ca="1">IFERROR(L117+'Program Qtrly'!N$63*OFFSET(LDF!$A$37,MATCH($B$100,LDF!$A$38:$A$63,0),MATCH($A118,LDF!$B$37:$Z$37,0)),0)</f>
        <v>204.6</v>
      </c>
      <c r="M118" s="116">
        <f ca="1">IFERROR(M117+'Program Qtrly'!O$63*OFFSET(LDF!$A$37,MATCH($B$100,LDF!$A$38:$A$63,0),MATCH($A118,LDF!$B$37:$Z$37,0)),0)</f>
        <v>216.99999999999989</v>
      </c>
      <c r="N118" s="116">
        <f ca="1">IFERROR(N117+'Program Qtrly'!P$63*OFFSET(LDF!$A$37,MATCH($B$100,LDF!$A$38:$A$63,0),MATCH($A118,LDF!$B$37:$Z$37,0)),0)</f>
        <v>229.39999999999986</v>
      </c>
      <c r="O118" s="116">
        <f ca="1">IFERROR(O117+'Program Qtrly'!Q$63*OFFSET(LDF!$A$37,MATCH($B$100,LDF!$A$38:$A$63,0),MATCH($A118,LDF!$B$37:$Z$37,0)),0)</f>
        <v>241.79999999999998</v>
      </c>
      <c r="P118" s="116">
        <f ca="1">IFERROR(P117+'Program Qtrly'!R$63*OFFSET(LDF!$A$37,MATCH($B$100,LDF!$A$38:$A$63,0),MATCH($A118,LDF!$B$37:$Z$37,0)),0)</f>
        <v>254.19999999999993</v>
      </c>
      <c r="Q118" s="116">
        <f ca="1">IFERROR(Q117+'Program Qtrly'!S$63*OFFSET(LDF!$A$37,MATCH($B$100,LDF!$A$38:$A$63,0),MATCH($A118,LDF!$B$37:$Z$37,0)),0)</f>
        <v>266.59999999999997</v>
      </c>
      <c r="R118" s="116">
        <f ca="1">IFERROR(R117+'Program Qtrly'!T$63*OFFSET(LDF!$A$37,MATCH($B$100,LDF!$A$38:$A$63,0),MATCH($A118,LDF!$B$37:$Z$37,0)),0)</f>
        <v>278.99999999999994</v>
      </c>
      <c r="S118" s="116">
        <f ca="1">IFERROR(S117+'Program Qtrly'!U$63*OFFSET(LDF!$A$37,MATCH($B$100,LDF!$A$38:$A$63,0),MATCH($A118,LDF!$B$37:$Z$37,0)),0)</f>
        <v>291.39999999999986</v>
      </c>
      <c r="T118" s="116">
        <f ca="1">IFERROR(T117+'Program Qtrly'!V$63*OFFSET(LDF!$A$37,MATCH($B$100,LDF!$A$38:$A$63,0),MATCH($A118,LDF!$B$37:$Z$37,0)),0)</f>
        <v>303.79999999999984</v>
      </c>
      <c r="U118" s="116">
        <f ca="1">IFERROR(U117+'Program Qtrly'!W$63*OFFSET(LDF!$A$37,MATCH($B$100,LDF!$A$38:$A$63,0),MATCH($A118,LDF!$B$37:$Z$37,0)),0)</f>
        <v>316.20000000000005</v>
      </c>
      <c r="W118" s="63">
        <f t="shared" si="118"/>
        <v>51</v>
      </c>
      <c r="X118" s="116">
        <f t="shared" ca="1" si="119"/>
        <v>0.12500000000000355</v>
      </c>
      <c r="Y118" s="116">
        <f t="shared" ca="1" si="134"/>
        <v>0.37500000000001421</v>
      </c>
      <c r="Z118" s="116">
        <f t="shared" ca="1" si="135"/>
        <v>0.625</v>
      </c>
      <c r="AA118" s="116">
        <f t="shared" ca="1" si="136"/>
        <v>0.87500000000002842</v>
      </c>
      <c r="AB118" s="116">
        <f t="shared" ca="1" si="137"/>
        <v>1.0500000000000398</v>
      </c>
      <c r="AC118" s="116">
        <f t="shared" ca="1" si="138"/>
        <v>1.1499999999999488</v>
      </c>
      <c r="AD118" s="116">
        <f t="shared" ca="1" si="139"/>
        <v>1.2500000000000284</v>
      </c>
      <c r="AE118" s="116">
        <f t="shared" ca="1" si="140"/>
        <v>1.3500000000000512</v>
      </c>
      <c r="AF118" s="116">
        <f t="shared" ca="1" si="141"/>
        <v>1.4499999999999886</v>
      </c>
      <c r="AG118" s="116">
        <f t="shared" ca="1" si="123"/>
        <v>1.5500000000000114</v>
      </c>
      <c r="AH118" s="116">
        <f t="shared" ca="1" si="124"/>
        <v>1.6499999999999488</v>
      </c>
      <c r="AI118" s="116">
        <f t="shared" ca="1" si="125"/>
        <v>1.7500000000000568</v>
      </c>
      <c r="AJ118" s="116">
        <f t="shared" ca="1" si="126"/>
        <v>1.8500000000000796</v>
      </c>
      <c r="AK118" s="116">
        <f t="shared" ca="1" si="127"/>
        <v>1.9499999999999602</v>
      </c>
      <c r="AL118" s="116">
        <f t="shared" ca="1" si="128"/>
        <v>2.0500000000000114</v>
      </c>
      <c r="AM118" s="116">
        <f t="shared" ca="1" si="129"/>
        <v>2.1499999999999773</v>
      </c>
      <c r="AN118" s="116">
        <f t="shared" ca="1" si="130"/>
        <v>2.25</v>
      </c>
      <c r="AO118" s="116">
        <f t="shared" ca="1" si="131"/>
        <v>2.3500000000000796</v>
      </c>
      <c r="AP118" s="116">
        <f t="shared" ca="1" si="132"/>
        <v>2.4500000000001023</v>
      </c>
      <c r="AQ118" s="116">
        <f t="shared" ca="1" si="133"/>
        <v>2.5499999999998977</v>
      </c>
      <c r="AS118" s="63">
        <f t="shared" si="120"/>
        <v>51</v>
      </c>
      <c r="AT118" s="116">
        <f ca="1">IFERROR(X118*'Program Qtrly'!D$49/(1-'Program Qtrly'!D$49),0)</f>
        <v>0.50000000000001432</v>
      </c>
      <c r="AU118" s="116">
        <f ca="1">IFERROR(Y118*'Program Qtrly'!E$49/(1-'Program Qtrly'!E$49),0)</f>
        <v>1.5000000000000573</v>
      </c>
      <c r="AV118" s="116">
        <f ca="1">IFERROR(Z118*'Program Qtrly'!F$49/(1-'Program Qtrly'!F$49),0)</f>
        <v>2.5000000000000004</v>
      </c>
      <c r="AW118" s="116">
        <f ca="1">IFERROR(AA118*'Program Qtrly'!G$49/(1-'Program Qtrly'!G$49),0)</f>
        <v>3.500000000000115</v>
      </c>
      <c r="AX118" s="116">
        <f ca="1">IFERROR(AB118*'Program Qtrly'!H$49/(1-'Program Qtrly'!H$49),0)</f>
        <v>4.20000000000016</v>
      </c>
      <c r="AY118" s="116">
        <f ca="1">IFERROR(AC118*'Program Qtrly'!I$49/(1-'Program Qtrly'!I$49),0)</f>
        <v>4.5999999999997963</v>
      </c>
      <c r="AZ118" s="116">
        <f ca="1">IFERROR(AD118*'Program Qtrly'!J$49/(1-'Program Qtrly'!J$49),0)</f>
        <v>5.0000000000001155</v>
      </c>
      <c r="BA118" s="116">
        <f ca="1">IFERROR(AE118*'Program Qtrly'!K$49/(1-'Program Qtrly'!K$49),0)</f>
        <v>5.4000000000002055</v>
      </c>
      <c r="BB118" s="116">
        <f ca="1">IFERROR(AF118*'Program Qtrly'!L$49/(1-'Program Qtrly'!L$49),0)</f>
        <v>5.7999999999999563</v>
      </c>
      <c r="BC118" s="116">
        <f ca="1">IFERROR(AG118*'Program Qtrly'!M$49/(1-'Program Qtrly'!M$49),0)</f>
        <v>6.2000000000000473</v>
      </c>
      <c r="BD118" s="116">
        <f ca="1">IFERROR(AH118*'Program Qtrly'!N$49/(1-'Program Qtrly'!N$49),0)</f>
        <v>6.5999999999997971</v>
      </c>
      <c r="BE118" s="116">
        <f ca="1">IFERROR(AI118*'Program Qtrly'!O$49/(1-'Program Qtrly'!O$49),0)</f>
        <v>7.00000000000023</v>
      </c>
      <c r="BF118" s="116">
        <f ca="1">IFERROR(AJ118*'Program Qtrly'!P$49/(1-'Program Qtrly'!P$49),0)</f>
        <v>7.4000000000003201</v>
      </c>
      <c r="BG118" s="116">
        <f ca="1">IFERROR(AK118*'Program Qtrly'!Q$49/(1-'Program Qtrly'!Q$49),0)</f>
        <v>7.7999999999998435</v>
      </c>
      <c r="BH118" s="116">
        <f ca="1">IFERROR(AL118*'Program Qtrly'!R$49/(1-'Program Qtrly'!R$49),0)</f>
        <v>8.2000000000000473</v>
      </c>
      <c r="BI118" s="116">
        <f ca="1">IFERROR(AM118*'Program Qtrly'!S$49/(1-'Program Qtrly'!S$49),0)</f>
        <v>8.5999999999999126</v>
      </c>
      <c r="BJ118" s="116">
        <f ca="1">IFERROR(AN118*'Program Qtrly'!T$49/(1-'Program Qtrly'!T$49),0)</f>
        <v>9.0000000000000018</v>
      </c>
      <c r="BK118" s="116">
        <f ca="1">IFERROR(AO118*'Program Qtrly'!U$49/(1-'Program Qtrly'!U$49),0)</f>
        <v>9.4000000000003219</v>
      </c>
      <c r="BL118" s="116">
        <f ca="1">IFERROR(AP118*'Program Qtrly'!V$49/(1-'Program Qtrly'!V$49),0)</f>
        <v>9.800000000000411</v>
      </c>
      <c r="BM118" s="116">
        <f ca="1">IFERROR(AQ118*'Program Qtrly'!W$49/(1-'Program Qtrly'!W$49),0)</f>
        <v>10.199999999999594</v>
      </c>
      <c r="BO118" s="53" t="str">
        <f t="shared" si="121"/>
        <v>P003</v>
      </c>
      <c r="BP118" s="53">
        <f t="shared" si="122"/>
        <v>0</v>
      </c>
    </row>
    <row r="119" spans="1:68" x14ac:dyDescent="0.45">
      <c r="A119" s="63">
        <f t="shared" si="117"/>
        <v>54</v>
      </c>
      <c r="B119" s="116">
        <f ca="1">IFERROR(B118+'Program Qtrly'!D$63*OFFSET(LDF!$A$37,MATCH($B$100,LDF!$A$38:$A$63,0),MATCH($A119,LDF!$B$37:$Z$37,0)),0)</f>
        <v>15.531249999999993</v>
      </c>
      <c r="C119" s="116">
        <f ca="1">IFERROR(C118+'Program Qtrly'!E$63*OFFSET(LDF!$A$37,MATCH($B$100,LDF!$A$38:$A$63,0),MATCH($A119,LDF!$B$37:$Z$37,0)),0)</f>
        <v>46.593749999999972</v>
      </c>
      <c r="D119" s="116">
        <f ca="1">IFERROR(D118+'Program Qtrly'!F$63*OFFSET(LDF!$A$37,MATCH($B$100,LDF!$A$38:$A$63,0),MATCH($A119,LDF!$B$37:$Z$37,0)),0)</f>
        <v>77.656249999999972</v>
      </c>
      <c r="E119" s="116">
        <f ca="1">IFERROR(E118+'Program Qtrly'!G$63*OFFSET(LDF!$A$37,MATCH($B$100,LDF!$A$38:$A$63,0),MATCH($A119,LDF!$B$37:$Z$37,0)),0)</f>
        <v>108.71874999999994</v>
      </c>
      <c r="F119" s="116">
        <f ca="1">IFERROR(F118+'Program Qtrly'!H$63*OFFSET(LDF!$A$37,MATCH($B$100,LDF!$A$38:$A$63,0),MATCH($A119,LDF!$B$37:$Z$37,0)),0)</f>
        <v>130.46249999999992</v>
      </c>
      <c r="G119" s="116">
        <f ca="1">IFERROR(G118+'Program Qtrly'!I$63*OFFSET(LDF!$A$37,MATCH($B$100,LDF!$A$38:$A$63,0),MATCH($A119,LDF!$B$37:$Z$37,0)),0)</f>
        <v>142.88750000000002</v>
      </c>
      <c r="H119" s="116">
        <f ca="1">IFERROR(H118+'Program Qtrly'!J$63*OFFSET(LDF!$A$37,MATCH($B$100,LDF!$A$38:$A$63,0),MATCH($A119,LDF!$B$37:$Z$37,0)),0)</f>
        <v>155.31249999999994</v>
      </c>
      <c r="I119" s="116">
        <f ca="1">IFERROR(I118+'Program Qtrly'!K$63*OFFSET(LDF!$A$37,MATCH($B$100,LDF!$A$38:$A$63,0),MATCH($A119,LDF!$B$37:$Z$37,0)),0)</f>
        <v>167.73749999999993</v>
      </c>
      <c r="J119" s="116">
        <f ca="1">IFERROR(J118+'Program Qtrly'!L$63*OFFSET(LDF!$A$37,MATCH($B$100,LDF!$A$38:$A$63,0),MATCH($A119,LDF!$B$37:$Z$37,0)),0)</f>
        <v>180.16249999999999</v>
      </c>
      <c r="K119" s="116">
        <f ca="1">IFERROR(K118+'Program Qtrly'!M$63*OFFSET(LDF!$A$37,MATCH($B$100,LDF!$A$38:$A$63,0),MATCH($A119,LDF!$B$37:$Z$37,0)),0)</f>
        <v>192.58749999999995</v>
      </c>
      <c r="L119" s="116">
        <f ca="1">IFERROR(L118+'Program Qtrly'!N$63*OFFSET(LDF!$A$37,MATCH($B$100,LDF!$A$38:$A$63,0),MATCH($A119,LDF!$B$37:$Z$37,0)),0)</f>
        <v>205.01249999999999</v>
      </c>
      <c r="M119" s="116">
        <f ca="1">IFERROR(M118+'Program Qtrly'!O$63*OFFSET(LDF!$A$37,MATCH($B$100,LDF!$A$38:$A$63,0),MATCH($A119,LDF!$B$37:$Z$37,0)),0)</f>
        <v>217.43749999999989</v>
      </c>
      <c r="N119" s="116">
        <f ca="1">IFERROR(N118+'Program Qtrly'!P$63*OFFSET(LDF!$A$37,MATCH($B$100,LDF!$A$38:$A$63,0),MATCH($A119,LDF!$B$37:$Z$37,0)),0)</f>
        <v>229.86249999999987</v>
      </c>
      <c r="O119" s="116">
        <f ca="1">IFERROR(O118+'Program Qtrly'!Q$63*OFFSET(LDF!$A$37,MATCH($B$100,LDF!$A$38:$A$63,0),MATCH($A119,LDF!$B$37:$Z$37,0)),0)</f>
        <v>242.28749999999999</v>
      </c>
      <c r="P119" s="116">
        <f ca="1">IFERROR(P118+'Program Qtrly'!R$63*OFFSET(LDF!$A$37,MATCH($B$100,LDF!$A$38:$A$63,0),MATCH($A119,LDF!$B$37:$Z$37,0)),0)</f>
        <v>254.71249999999992</v>
      </c>
      <c r="Q119" s="116">
        <f ca="1">IFERROR(Q118+'Program Qtrly'!S$63*OFFSET(LDF!$A$37,MATCH($B$100,LDF!$A$38:$A$63,0),MATCH($A119,LDF!$B$37:$Z$37,0)),0)</f>
        <v>267.13749999999999</v>
      </c>
      <c r="R119" s="116">
        <f ca="1">IFERROR(R118+'Program Qtrly'!T$63*OFFSET(LDF!$A$37,MATCH($B$100,LDF!$A$38:$A$63,0),MATCH($A119,LDF!$B$37:$Z$37,0)),0)</f>
        <v>279.56249999999994</v>
      </c>
      <c r="S119" s="116">
        <f ca="1">IFERROR(S118+'Program Qtrly'!U$63*OFFSET(LDF!$A$37,MATCH($B$100,LDF!$A$38:$A$63,0),MATCH($A119,LDF!$B$37:$Z$37,0)),0)</f>
        <v>291.98749999999984</v>
      </c>
      <c r="T119" s="116">
        <f ca="1">IFERROR(T118+'Program Qtrly'!V$63*OFFSET(LDF!$A$37,MATCH($B$100,LDF!$A$38:$A$63,0),MATCH($A119,LDF!$B$37:$Z$37,0)),0)</f>
        <v>304.41249999999985</v>
      </c>
      <c r="U119" s="116">
        <f ca="1">IFERROR(U118+'Program Qtrly'!W$63*OFFSET(LDF!$A$37,MATCH($B$100,LDF!$A$38:$A$63,0),MATCH($A119,LDF!$B$37:$Z$37,0)),0)</f>
        <v>316.83750000000003</v>
      </c>
      <c r="W119" s="63">
        <f t="shared" si="118"/>
        <v>54</v>
      </c>
      <c r="X119" s="116">
        <f t="shared" ca="1" si="119"/>
        <v>9.3750000000003553E-2</v>
      </c>
      <c r="Y119" s="116">
        <f t="shared" ca="1" si="134"/>
        <v>0.28125000000001421</v>
      </c>
      <c r="Z119" s="116">
        <f t="shared" ca="1" si="135"/>
        <v>0.46875</v>
      </c>
      <c r="AA119" s="116">
        <f t="shared" ca="1" si="136"/>
        <v>0.65625000000002842</v>
      </c>
      <c r="AB119" s="116">
        <f t="shared" ca="1" si="137"/>
        <v>0.78750000000005116</v>
      </c>
      <c r="AC119" s="116">
        <f t="shared" ca="1" si="138"/>
        <v>0.86249999999995453</v>
      </c>
      <c r="AD119" s="116">
        <f t="shared" ca="1" si="139"/>
        <v>0.93750000000002842</v>
      </c>
      <c r="AE119" s="116">
        <f t="shared" ca="1" si="140"/>
        <v>1.0125000000000455</v>
      </c>
      <c r="AF119" s="116">
        <f t="shared" ca="1" si="141"/>
        <v>1.0874999999999773</v>
      </c>
      <c r="AG119" s="116">
        <f t="shared" ca="1" si="123"/>
        <v>1.1625000000000227</v>
      </c>
      <c r="AH119" s="116">
        <f t="shared" ca="1" si="124"/>
        <v>1.2374999999999545</v>
      </c>
      <c r="AI119" s="116">
        <f t="shared" ca="1" si="125"/>
        <v>1.3125000000000568</v>
      </c>
      <c r="AJ119" s="116">
        <f t="shared" ca="1" si="126"/>
        <v>1.3875000000000739</v>
      </c>
      <c r="AK119" s="116">
        <f t="shared" ca="1" si="127"/>
        <v>1.4624999999999488</v>
      </c>
      <c r="AL119" s="116">
        <f t="shared" ca="1" si="128"/>
        <v>1.5375000000000227</v>
      </c>
      <c r="AM119" s="116">
        <f t="shared" ca="1" si="129"/>
        <v>1.6124999999999545</v>
      </c>
      <c r="AN119" s="116">
        <f t="shared" ca="1" si="130"/>
        <v>1.6875</v>
      </c>
      <c r="AO119" s="116">
        <f t="shared" ca="1" si="131"/>
        <v>1.7625000000001023</v>
      </c>
      <c r="AP119" s="116">
        <f t="shared" ca="1" si="132"/>
        <v>1.8375000000000909</v>
      </c>
      <c r="AQ119" s="116">
        <f t="shared" ca="1" si="133"/>
        <v>1.9124999999999091</v>
      </c>
      <c r="AS119" s="63">
        <f t="shared" si="120"/>
        <v>54</v>
      </c>
      <c r="AT119" s="116">
        <f ca="1">IFERROR(X119*'Program Qtrly'!D$49/(1-'Program Qtrly'!D$49),0)</f>
        <v>0.37500000000001432</v>
      </c>
      <c r="AU119" s="116">
        <f ca="1">IFERROR(Y119*'Program Qtrly'!E$49/(1-'Program Qtrly'!E$49),0)</f>
        <v>1.1250000000000573</v>
      </c>
      <c r="AV119" s="116">
        <f ca="1">IFERROR(Z119*'Program Qtrly'!F$49/(1-'Program Qtrly'!F$49),0)</f>
        <v>1.8750000000000004</v>
      </c>
      <c r="AW119" s="116">
        <f ca="1">IFERROR(AA119*'Program Qtrly'!G$49/(1-'Program Qtrly'!G$49),0)</f>
        <v>2.6250000000001146</v>
      </c>
      <c r="AX119" s="116">
        <f ca="1">IFERROR(AB119*'Program Qtrly'!H$49/(1-'Program Qtrly'!H$49),0)</f>
        <v>3.1500000000002055</v>
      </c>
      <c r="AY119" s="116">
        <f ca="1">IFERROR(AC119*'Program Qtrly'!I$49/(1-'Program Qtrly'!I$49),0)</f>
        <v>3.449999999999819</v>
      </c>
      <c r="AZ119" s="116">
        <f ca="1">IFERROR(AD119*'Program Qtrly'!J$49/(1-'Program Qtrly'!J$49),0)</f>
        <v>3.7500000000001146</v>
      </c>
      <c r="BA119" s="116">
        <f ca="1">IFERROR(AE119*'Program Qtrly'!K$49/(1-'Program Qtrly'!K$49),0)</f>
        <v>4.0500000000001837</v>
      </c>
      <c r="BB119" s="116">
        <f ca="1">IFERROR(AF119*'Program Qtrly'!L$49/(1-'Program Qtrly'!L$49),0)</f>
        <v>4.3499999999999108</v>
      </c>
      <c r="BC119" s="116">
        <f ca="1">IFERROR(AG119*'Program Qtrly'!M$49/(1-'Program Qtrly'!M$49),0)</f>
        <v>4.6500000000000927</v>
      </c>
      <c r="BD119" s="116">
        <f ca="1">IFERROR(AH119*'Program Qtrly'!N$49/(1-'Program Qtrly'!N$49),0)</f>
        <v>4.9499999999998199</v>
      </c>
      <c r="BE119" s="116">
        <f ca="1">IFERROR(AI119*'Program Qtrly'!O$49/(1-'Program Qtrly'!O$49),0)</f>
        <v>5.2500000000002292</v>
      </c>
      <c r="BF119" s="116">
        <f ca="1">IFERROR(AJ119*'Program Qtrly'!P$49/(1-'Program Qtrly'!P$49),0)</f>
        <v>5.5500000000002974</v>
      </c>
      <c r="BG119" s="116">
        <f ca="1">IFERROR(AK119*'Program Qtrly'!Q$49/(1-'Program Qtrly'!Q$49),0)</f>
        <v>5.8499999999997963</v>
      </c>
      <c r="BH119" s="116">
        <f ca="1">IFERROR(AL119*'Program Qtrly'!R$49/(1-'Program Qtrly'!R$49),0)</f>
        <v>6.1500000000000927</v>
      </c>
      <c r="BI119" s="116">
        <f ca="1">IFERROR(AM119*'Program Qtrly'!S$49/(1-'Program Qtrly'!S$49),0)</f>
        <v>6.4499999999998199</v>
      </c>
      <c r="BJ119" s="116">
        <f ca="1">IFERROR(AN119*'Program Qtrly'!T$49/(1-'Program Qtrly'!T$49),0)</f>
        <v>6.7500000000000018</v>
      </c>
      <c r="BK119" s="116">
        <f ca="1">IFERROR(AO119*'Program Qtrly'!U$49/(1-'Program Qtrly'!U$49),0)</f>
        <v>7.050000000000411</v>
      </c>
      <c r="BL119" s="116">
        <f ca="1">IFERROR(AP119*'Program Qtrly'!V$49/(1-'Program Qtrly'!V$49),0)</f>
        <v>7.3500000000003656</v>
      </c>
      <c r="BM119" s="116">
        <f ca="1">IFERROR(AQ119*'Program Qtrly'!W$49/(1-'Program Qtrly'!W$49),0)</f>
        <v>7.6499999999996389</v>
      </c>
      <c r="BO119" s="53" t="str">
        <f t="shared" si="121"/>
        <v>P003</v>
      </c>
      <c r="BP119" s="53">
        <f t="shared" si="122"/>
        <v>0</v>
      </c>
    </row>
    <row r="120" spans="1:68" x14ac:dyDescent="0.45">
      <c r="A120" s="63">
        <f t="shared" si="117"/>
        <v>57</v>
      </c>
      <c r="B120" s="116">
        <f ca="1">IFERROR(B119+'Program Qtrly'!D$63*OFFSET(LDF!$A$37,MATCH($B$100,LDF!$A$38:$A$63,0),MATCH($A120,LDF!$B$37:$Z$37,0)),0)</f>
        <v>15.546874999999993</v>
      </c>
      <c r="C120" s="116">
        <f ca="1">IFERROR(C119+'Program Qtrly'!E$63*OFFSET(LDF!$A$37,MATCH($B$100,LDF!$A$38:$A$63,0),MATCH($A120,LDF!$B$37:$Z$37,0)),0)</f>
        <v>46.640624999999972</v>
      </c>
      <c r="D120" s="116">
        <f ca="1">IFERROR(D119+'Program Qtrly'!F$63*OFFSET(LDF!$A$37,MATCH($B$100,LDF!$A$38:$A$63,0),MATCH($A120,LDF!$B$37:$Z$37,0)),0)</f>
        <v>77.734374999999972</v>
      </c>
      <c r="E120" s="116">
        <f ca="1">IFERROR(E119+'Program Qtrly'!G$63*OFFSET(LDF!$A$37,MATCH($B$100,LDF!$A$38:$A$63,0),MATCH($A120,LDF!$B$37:$Z$37,0)),0)</f>
        <v>108.82812499999994</v>
      </c>
      <c r="F120" s="116">
        <f ca="1">IFERROR(F119+'Program Qtrly'!H$63*OFFSET(LDF!$A$37,MATCH($B$100,LDF!$A$38:$A$63,0),MATCH($A120,LDF!$B$37:$Z$37,0)),0)</f>
        <v>130.59374999999991</v>
      </c>
      <c r="G120" s="116">
        <f ca="1">IFERROR(G119+'Program Qtrly'!I$63*OFFSET(LDF!$A$37,MATCH($B$100,LDF!$A$38:$A$63,0),MATCH($A120,LDF!$B$37:$Z$37,0)),0)</f>
        <v>143.03125000000003</v>
      </c>
      <c r="H120" s="116">
        <f ca="1">IFERROR(H119+'Program Qtrly'!J$63*OFFSET(LDF!$A$37,MATCH($B$100,LDF!$A$38:$A$63,0),MATCH($A120,LDF!$B$37:$Z$37,0)),0)</f>
        <v>155.46874999999994</v>
      </c>
      <c r="I120" s="116">
        <f ca="1">IFERROR(I119+'Program Qtrly'!K$63*OFFSET(LDF!$A$37,MATCH($B$100,LDF!$A$38:$A$63,0),MATCH($A120,LDF!$B$37:$Z$37,0)),0)</f>
        <v>167.90624999999991</v>
      </c>
      <c r="J120" s="116">
        <f ca="1">IFERROR(J119+'Program Qtrly'!L$63*OFFSET(LDF!$A$37,MATCH($B$100,LDF!$A$38:$A$63,0),MATCH($A120,LDF!$B$37:$Z$37,0)),0)</f>
        <v>180.34375</v>
      </c>
      <c r="K120" s="116">
        <f ca="1">IFERROR(K119+'Program Qtrly'!M$63*OFFSET(LDF!$A$37,MATCH($B$100,LDF!$A$38:$A$63,0),MATCH($A120,LDF!$B$37:$Z$37,0)),0)</f>
        <v>192.78124999999994</v>
      </c>
      <c r="L120" s="116">
        <f ca="1">IFERROR(L119+'Program Qtrly'!N$63*OFFSET(LDF!$A$37,MATCH($B$100,LDF!$A$38:$A$63,0),MATCH($A120,LDF!$B$37:$Z$37,0)),0)</f>
        <v>205.21875</v>
      </c>
      <c r="M120" s="116">
        <f ca="1">IFERROR(M119+'Program Qtrly'!O$63*OFFSET(LDF!$A$37,MATCH($B$100,LDF!$A$38:$A$63,0),MATCH($A120,LDF!$B$37:$Z$37,0)),0)</f>
        <v>217.65624999999989</v>
      </c>
      <c r="N120" s="116">
        <f ca="1">IFERROR(N119+'Program Qtrly'!P$63*OFFSET(LDF!$A$37,MATCH($B$100,LDF!$A$38:$A$63,0),MATCH($A120,LDF!$B$37:$Z$37,0)),0)</f>
        <v>230.09374999999986</v>
      </c>
      <c r="O120" s="116">
        <f ca="1">IFERROR(O119+'Program Qtrly'!Q$63*OFFSET(LDF!$A$37,MATCH($B$100,LDF!$A$38:$A$63,0),MATCH($A120,LDF!$B$37:$Z$37,0)),0)</f>
        <v>242.53125</v>
      </c>
      <c r="P120" s="116">
        <f ca="1">IFERROR(P119+'Program Qtrly'!R$63*OFFSET(LDF!$A$37,MATCH($B$100,LDF!$A$38:$A$63,0),MATCH($A120,LDF!$B$37:$Z$37,0)),0)</f>
        <v>254.96874999999991</v>
      </c>
      <c r="Q120" s="116">
        <f ca="1">IFERROR(Q119+'Program Qtrly'!S$63*OFFSET(LDF!$A$37,MATCH($B$100,LDF!$A$38:$A$63,0),MATCH($A120,LDF!$B$37:$Z$37,0)),0)</f>
        <v>267.40625</v>
      </c>
      <c r="R120" s="116">
        <f ca="1">IFERROR(R119+'Program Qtrly'!T$63*OFFSET(LDF!$A$37,MATCH($B$100,LDF!$A$38:$A$63,0),MATCH($A120,LDF!$B$37:$Z$37,0)),0)</f>
        <v>279.84374999999994</v>
      </c>
      <c r="S120" s="116">
        <f ca="1">IFERROR(S119+'Program Qtrly'!U$63*OFFSET(LDF!$A$37,MATCH($B$100,LDF!$A$38:$A$63,0),MATCH($A120,LDF!$B$37:$Z$37,0)),0)</f>
        <v>292.28124999999983</v>
      </c>
      <c r="T120" s="116">
        <f ca="1">IFERROR(T119+'Program Qtrly'!V$63*OFFSET(LDF!$A$37,MATCH($B$100,LDF!$A$38:$A$63,0),MATCH($A120,LDF!$B$37:$Z$37,0)),0)</f>
        <v>304.71874999999983</v>
      </c>
      <c r="U120" s="116">
        <f ca="1">IFERROR(U119+'Program Qtrly'!W$63*OFFSET(LDF!$A$37,MATCH($B$100,LDF!$A$38:$A$63,0),MATCH($A120,LDF!$B$37:$Z$37,0)),0)</f>
        <v>317.15625000000006</v>
      </c>
      <c r="W120" s="63">
        <f t="shared" si="118"/>
        <v>57</v>
      </c>
      <c r="X120" s="116">
        <f t="shared" ca="1" si="119"/>
        <v>7.8125000000003553E-2</v>
      </c>
      <c r="Y120" s="116">
        <f t="shared" ca="1" si="134"/>
        <v>0.23437500000001421</v>
      </c>
      <c r="Z120" s="116">
        <f t="shared" ca="1" si="135"/>
        <v>0.390625</v>
      </c>
      <c r="AA120" s="116">
        <f t="shared" ca="1" si="136"/>
        <v>0.54687500000002842</v>
      </c>
      <c r="AB120" s="116">
        <f t="shared" ca="1" si="137"/>
        <v>0.65625000000005684</v>
      </c>
      <c r="AC120" s="116">
        <f t="shared" ca="1" si="138"/>
        <v>0.71874999999994316</v>
      </c>
      <c r="AD120" s="116">
        <f t="shared" ca="1" si="139"/>
        <v>0.78125000000002842</v>
      </c>
      <c r="AE120" s="116">
        <f t="shared" ca="1" si="140"/>
        <v>0.84375000000005684</v>
      </c>
      <c r="AF120" s="116">
        <f t="shared" ca="1" si="141"/>
        <v>0.90624999999997158</v>
      </c>
      <c r="AG120" s="116">
        <f t="shared" ca="1" si="123"/>
        <v>0.96875000000002842</v>
      </c>
      <c r="AH120" s="116">
        <f t="shared" ca="1" si="124"/>
        <v>1.0312499999999432</v>
      </c>
      <c r="AI120" s="116">
        <f t="shared" ca="1" si="125"/>
        <v>1.0937500000000568</v>
      </c>
      <c r="AJ120" s="116">
        <f t="shared" ca="1" si="126"/>
        <v>1.1562500000000853</v>
      </c>
      <c r="AK120" s="116">
        <f t="shared" ca="1" si="127"/>
        <v>1.2187499999999432</v>
      </c>
      <c r="AL120" s="116">
        <f t="shared" ca="1" si="128"/>
        <v>1.2812500000000284</v>
      </c>
      <c r="AM120" s="116">
        <f t="shared" ca="1" si="129"/>
        <v>1.3437499999999432</v>
      </c>
      <c r="AN120" s="116">
        <f t="shared" ca="1" si="130"/>
        <v>1.40625</v>
      </c>
      <c r="AO120" s="116">
        <f t="shared" ca="1" si="131"/>
        <v>1.4687500000001137</v>
      </c>
      <c r="AP120" s="116">
        <f t="shared" ca="1" si="132"/>
        <v>1.5312500000001137</v>
      </c>
      <c r="AQ120" s="116">
        <f t="shared" ca="1" si="133"/>
        <v>1.5937499999998863</v>
      </c>
      <c r="AS120" s="63">
        <f t="shared" si="120"/>
        <v>57</v>
      </c>
      <c r="AT120" s="116">
        <f ca="1">IFERROR(X120*'Program Qtrly'!D$49/(1-'Program Qtrly'!D$49),0)</f>
        <v>0.31250000000001432</v>
      </c>
      <c r="AU120" s="116">
        <f ca="1">IFERROR(Y120*'Program Qtrly'!E$49/(1-'Program Qtrly'!E$49),0)</f>
        <v>0.93750000000005707</v>
      </c>
      <c r="AV120" s="116">
        <f ca="1">IFERROR(Z120*'Program Qtrly'!F$49/(1-'Program Qtrly'!F$49),0)</f>
        <v>1.5625000000000004</v>
      </c>
      <c r="AW120" s="116">
        <f ca="1">IFERROR(AA120*'Program Qtrly'!G$49/(1-'Program Qtrly'!G$49),0)</f>
        <v>2.1875000000001141</v>
      </c>
      <c r="AX120" s="116">
        <f ca="1">IFERROR(AB120*'Program Qtrly'!H$49/(1-'Program Qtrly'!H$49),0)</f>
        <v>2.6250000000002283</v>
      </c>
      <c r="AY120" s="116">
        <f ca="1">IFERROR(AC120*'Program Qtrly'!I$49/(1-'Program Qtrly'!I$49),0)</f>
        <v>2.8749999999997735</v>
      </c>
      <c r="AZ120" s="116">
        <f ca="1">IFERROR(AD120*'Program Qtrly'!J$49/(1-'Program Qtrly'!J$49),0)</f>
        <v>3.1250000000001146</v>
      </c>
      <c r="BA120" s="116">
        <f ca="1">IFERROR(AE120*'Program Qtrly'!K$49/(1-'Program Qtrly'!K$49),0)</f>
        <v>3.3750000000002287</v>
      </c>
      <c r="BB120" s="116">
        <f ca="1">IFERROR(AF120*'Program Qtrly'!L$49/(1-'Program Qtrly'!L$49),0)</f>
        <v>3.6249999999998876</v>
      </c>
      <c r="BC120" s="116">
        <f ca="1">IFERROR(AG120*'Program Qtrly'!M$49/(1-'Program Qtrly'!M$49),0)</f>
        <v>3.8750000000001146</v>
      </c>
      <c r="BD120" s="116">
        <f ca="1">IFERROR(AH120*'Program Qtrly'!N$49/(1-'Program Qtrly'!N$49),0)</f>
        <v>4.1249999999997735</v>
      </c>
      <c r="BE120" s="116">
        <f ca="1">IFERROR(AI120*'Program Qtrly'!O$49/(1-'Program Qtrly'!O$49),0)</f>
        <v>4.3750000000002283</v>
      </c>
      <c r="BF120" s="116">
        <f ca="1">IFERROR(AJ120*'Program Qtrly'!P$49/(1-'Program Qtrly'!P$49),0)</f>
        <v>4.6250000000003419</v>
      </c>
      <c r="BG120" s="116">
        <f ca="1">IFERROR(AK120*'Program Qtrly'!Q$49/(1-'Program Qtrly'!Q$49),0)</f>
        <v>4.8749999999997735</v>
      </c>
      <c r="BH120" s="116">
        <f ca="1">IFERROR(AL120*'Program Qtrly'!R$49/(1-'Program Qtrly'!R$49),0)</f>
        <v>5.1250000000001155</v>
      </c>
      <c r="BI120" s="116">
        <f ca="1">IFERROR(AM120*'Program Qtrly'!S$49/(1-'Program Qtrly'!S$49),0)</f>
        <v>5.3749999999997744</v>
      </c>
      <c r="BJ120" s="116">
        <f ca="1">IFERROR(AN120*'Program Qtrly'!T$49/(1-'Program Qtrly'!T$49),0)</f>
        <v>5.6250000000000009</v>
      </c>
      <c r="BK120" s="116">
        <f ca="1">IFERROR(AO120*'Program Qtrly'!U$49/(1-'Program Qtrly'!U$49),0)</f>
        <v>5.8750000000004565</v>
      </c>
      <c r="BL120" s="116">
        <f ca="1">IFERROR(AP120*'Program Qtrly'!V$49/(1-'Program Qtrly'!V$49),0)</f>
        <v>6.1250000000004574</v>
      </c>
      <c r="BM120" s="116">
        <f ca="1">IFERROR(AQ120*'Program Qtrly'!W$49/(1-'Program Qtrly'!W$49),0)</f>
        <v>6.374999999999547</v>
      </c>
      <c r="BO120" s="53" t="str">
        <f t="shared" si="121"/>
        <v>P003</v>
      </c>
      <c r="BP120" s="53">
        <f t="shared" si="122"/>
        <v>0</v>
      </c>
    </row>
    <row r="121" spans="1:68" x14ac:dyDescent="0.45">
      <c r="A121" s="63">
        <f t="shared" si="117"/>
        <v>60</v>
      </c>
      <c r="B121" s="116">
        <f ca="1">IFERROR(B120+'Program Qtrly'!D$63*OFFSET(LDF!$A$37,MATCH($B$100,LDF!$A$38:$A$63,0),MATCH($A121,LDF!$B$37:$Z$37,0)),0)</f>
        <v>15.546874999999993</v>
      </c>
      <c r="C121" s="116">
        <f ca="1">IFERROR(C120+'Program Qtrly'!E$63*OFFSET(LDF!$A$37,MATCH($B$100,LDF!$A$38:$A$63,0),MATCH($A121,LDF!$B$37:$Z$37,0)),0)</f>
        <v>46.640624999999972</v>
      </c>
      <c r="D121" s="116">
        <f ca="1">IFERROR(D120+'Program Qtrly'!F$63*OFFSET(LDF!$A$37,MATCH($B$100,LDF!$A$38:$A$63,0),MATCH($A121,LDF!$B$37:$Z$37,0)),0)</f>
        <v>77.734374999999972</v>
      </c>
      <c r="E121" s="116">
        <f ca="1">IFERROR(E120+'Program Qtrly'!G$63*OFFSET(LDF!$A$37,MATCH($B$100,LDF!$A$38:$A$63,0),MATCH($A121,LDF!$B$37:$Z$37,0)),0)</f>
        <v>108.82812499999994</v>
      </c>
      <c r="F121" s="116">
        <f ca="1">IFERROR(F120+'Program Qtrly'!H$63*OFFSET(LDF!$A$37,MATCH($B$100,LDF!$A$38:$A$63,0),MATCH($A121,LDF!$B$37:$Z$37,0)),0)</f>
        <v>130.59374999999991</v>
      </c>
      <c r="G121" s="116">
        <f ca="1">IFERROR(G120+'Program Qtrly'!I$63*OFFSET(LDF!$A$37,MATCH($B$100,LDF!$A$38:$A$63,0),MATCH($A121,LDF!$B$37:$Z$37,0)),0)</f>
        <v>143.03125000000003</v>
      </c>
      <c r="H121" s="116">
        <f ca="1">IFERROR(H120+'Program Qtrly'!J$63*OFFSET(LDF!$A$37,MATCH($B$100,LDF!$A$38:$A$63,0),MATCH($A121,LDF!$B$37:$Z$37,0)),0)</f>
        <v>155.46874999999994</v>
      </c>
      <c r="I121" s="116">
        <f ca="1">IFERROR(I120+'Program Qtrly'!K$63*OFFSET(LDF!$A$37,MATCH($B$100,LDF!$A$38:$A$63,0),MATCH($A121,LDF!$B$37:$Z$37,0)),0)</f>
        <v>167.90624999999991</v>
      </c>
      <c r="J121" s="116">
        <f ca="1">IFERROR(J120+'Program Qtrly'!L$63*OFFSET(LDF!$A$37,MATCH($B$100,LDF!$A$38:$A$63,0),MATCH($A121,LDF!$B$37:$Z$37,0)),0)</f>
        <v>180.34375</v>
      </c>
      <c r="K121" s="116">
        <f ca="1">IFERROR(K120+'Program Qtrly'!M$63*OFFSET(LDF!$A$37,MATCH($B$100,LDF!$A$38:$A$63,0),MATCH($A121,LDF!$B$37:$Z$37,0)),0)</f>
        <v>192.78124999999994</v>
      </c>
      <c r="L121" s="116">
        <f ca="1">IFERROR(L120+'Program Qtrly'!N$63*OFFSET(LDF!$A$37,MATCH($B$100,LDF!$A$38:$A$63,0),MATCH($A121,LDF!$B$37:$Z$37,0)),0)</f>
        <v>205.21875</v>
      </c>
      <c r="M121" s="116">
        <f ca="1">IFERROR(M120+'Program Qtrly'!O$63*OFFSET(LDF!$A$37,MATCH($B$100,LDF!$A$38:$A$63,0),MATCH($A121,LDF!$B$37:$Z$37,0)),0)</f>
        <v>217.65624999999989</v>
      </c>
      <c r="N121" s="116">
        <f ca="1">IFERROR(N120+'Program Qtrly'!P$63*OFFSET(LDF!$A$37,MATCH($B$100,LDF!$A$38:$A$63,0),MATCH($A121,LDF!$B$37:$Z$37,0)),0)</f>
        <v>230.09374999999986</v>
      </c>
      <c r="O121" s="116">
        <f ca="1">IFERROR(O120+'Program Qtrly'!Q$63*OFFSET(LDF!$A$37,MATCH($B$100,LDF!$A$38:$A$63,0),MATCH($A121,LDF!$B$37:$Z$37,0)),0)</f>
        <v>242.53125</v>
      </c>
      <c r="P121" s="116">
        <f ca="1">IFERROR(P120+'Program Qtrly'!R$63*OFFSET(LDF!$A$37,MATCH($B$100,LDF!$A$38:$A$63,0),MATCH($A121,LDF!$B$37:$Z$37,0)),0)</f>
        <v>254.96874999999991</v>
      </c>
      <c r="Q121" s="116">
        <f ca="1">IFERROR(Q120+'Program Qtrly'!S$63*OFFSET(LDF!$A$37,MATCH($B$100,LDF!$A$38:$A$63,0),MATCH($A121,LDF!$B$37:$Z$37,0)),0)</f>
        <v>267.40625</v>
      </c>
      <c r="R121" s="116">
        <f ca="1">IFERROR(R120+'Program Qtrly'!T$63*OFFSET(LDF!$A$37,MATCH($B$100,LDF!$A$38:$A$63,0),MATCH($A121,LDF!$B$37:$Z$37,0)),0)</f>
        <v>279.84374999999994</v>
      </c>
      <c r="S121" s="116">
        <f ca="1">IFERROR(S120+'Program Qtrly'!U$63*OFFSET(LDF!$A$37,MATCH($B$100,LDF!$A$38:$A$63,0),MATCH($A121,LDF!$B$37:$Z$37,0)),0)</f>
        <v>292.28124999999983</v>
      </c>
      <c r="T121" s="116">
        <f ca="1">IFERROR(T120+'Program Qtrly'!V$63*OFFSET(LDF!$A$37,MATCH($B$100,LDF!$A$38:$A$63,0),MATCH($A121,LDF!$B$37:$Z$37,0)),0)</f>
        <v>304.71874999999983</v>
      </c>
      <c r="U121" s="116">
        <f ca="1">IFERROR(U120+'Program Qtrly'!W$63*OFFSET(LDF!$A$37,MATCH($B$100,LDF!$A$38:$A$63,0),MATCH($A121,LDF!$B$37:$Z$37,0)),0)</f>
        <v>317.15625000000006</v>
      </c>
      <c r="W121" s="63">
        <f t="shared" si="118"/>
        <v>60</v>
      </c>
      <c r="X121" s="116">
        <f t="shared" ca="1" si="119"/>
        <v>7.8125000000003553E-2</v>
      </c>
      <c r="Y121" s="116">
        <f t="shared" ca="1" si="134"/>
        <v>0.23437500000001421</v>
      </c>
      <c r="Z121" s="116">
        <f t="shared" ca="1" si="135"/>
        <v>0.390625</v>
      </c>
      <c r="AA121" s="116">
        <f t="shared" ca="1" si="136"/>
        <v>0.54687500000002842</v>
      </c>
      <c r="AB121" s="116">
        <f t="shared" ca="1" si="137"/>
        <v>0.65625000000005684</v>
      </c>
      <c r="AC121" s="116">
        <f t="shared" ca="1" si="138"/>
        <v>0.71874999999994316</v>
      </c>
      <c r="AD121" s="116">
        <f t="shared" ca="1" si="139"/>
        <v>0.78125000000002842</v>
      </c>
      <c r="AE121" s="116">
        <f t="shared" ca="1" si="140"/>
        <v>0.84375000000005684</v>
      </c>
      <c r="AF121" s="116">
        <f t="shared" ca="1" si="141"/>
        <v>0.90624999999997158</v>
      </c>
      <c r="AG121" s="116">
        <f t="shared" ca="1" si="123"/>
        <v>0.96875000000002842</v>
      </c>
      <c r="AH121" s="116">
        <f t="shared" ca="1" si="124"/>
        <v>1.0312499999999432</v>
      </c>
      <c r="AI121" s="116">
        <f t="shared" ca="1" si="125"/>
        <v>1.0937500000000568</v>
      </c>
      <c r="AJ121" s="116">
        <f t="shared" ca="1" si="126"/>
        <v>1.1562500000000853</v>
      </c>
      <c r="AK121" s="116">
        <f t="shared" ca="1" si="127"/>
        <v>1.2187499999999432</v>
      </c>
      <c r="AL121" s="116">
        <f t="shared" ca="1" si="128"/>
        <v>1.2812500000000284</v>
      </c>
      <c r="AM121" s="116">
        <f t="shared" ca="1" si="129"/>
        <v>1.3437499999999432</v>
      </c>
      <c r="AN121" s="116">
        <f t="shared" ca="1" si="130"/>
        <v>1.40625</v>
      </c>
      <c r="AO121" s="116">
        <f t="shared" ca="1" si="131"/>
        <v>1.4687500000001137</v>
      </c>
      <c r="AP121" s="116">
        <f t="shared" ca="1" si="132"/>
        <v>1.5312500000001137</v>
      </c>
      <c r="AQ121" s="116">
        <f t="shared" ca="1" si="133"/>
        <v>1.5937499999998863</v>
      </c>
      <c r="AS121" s="63">
        <f t="shared" si="120"/>
        <v>60</v>
      </c>
      <c r="AT121" s="116">
        <f ca="1">IFERROR(X121*'Program Qtrly'!D$49/(1-'Program Qtrly'!D$49),0)</f>
        <v>0.31250000000001432</v>
      </c>
      <c r="AU121" s="116">
        <f ca="1">IFERROR(Y121*'Program Qtrly'!E$49/(1-'Program Qtrly'!E$49),0)</f>
        <v>0.93750000000005707</v>
      </c>
      <c r="AV121" s="116">
        <f ca="1">IFERROR(Z121*'Program Qtrly'!F$49/(1-'Program Qtrly'!F$49),0)</f>
        <v>1.5625000000000004</v>
      </c>
      <c r="AW121" s="116">
        <f ca="1">IFERROR(AA121*'Program Qtrly'!G$49/(1-'Program Qtrly'!G$49),0)</f>
        <v>2.1875000000001141</v>
      </c>
      <c r="AX121" s="116">
        <f ca="1">IFERROR(AB121*'Program Qtrly'!H$49/(1-'Program Qtrly'!H$49),0)</f>
        <v>2.6250000000002283</v>
      </c>
      <c r="AY121" s="116">
        <f ca="1">IFERROR(AC121*'Program Qtrly'!I$49/(1-'Program Qtrly'!I$49),0)</f>
        <v>2.8749999999997735</v>
      </c>
      <c r="AZ121" s="116">
        <f ca="1">IFERROR(AD121*'Program Qtrly'!J$49/(1-'Program Qtrly'!J$49),0)</f>
        <v>3.1250000000001146</v>
      </c>
      <c r="BA121" s="116">
        <f ca="1">IFERROR(AE121*'Program Qtrly'!K$49/(1-'Program Qtrly'!K$49),0)</f>
        <v>3.3750000000002287</v>
      </c>
      <c r="BB121" s="116">
        <f ca="1">IFERROR(AF121*'Program Qtrly'!L$49/(1-'Program Qtrly'!L$49),0)</f>
        <v>3.6249999999998876</v>
      </c>
      <c r="BC121" s="116">
        <f ca="1">IFERROR(AG121*'Program Qtrly'!M$49/(1-'Program Qtrly'!M$49),0)</f>
        <v>3.8750000000001146</v>
      </c>
      <c r="BD121" s="116">
        <f ca="1">IFERROR(AH121*'Program Qtrly'!N$49/(1-'Program Qtrly'!N$49),0)</f>
        <v>4.1249999999997735</v>
      </c>
      <c r="BE121" s="116">
        <f ca="1">IFERROR(AI121*'Program Qtrly'!O$49/(1-'Program Qtrly'!O$49),0)</f>
        <v>4.3750000000002283</v>
      </c>
      <c r="BF121" s="116">
        <f ca="1">IFERROR(AJ121*'Program Qtrly'!P$49/(1-'Program Qtrly'!P$49),0)</f>
        <v>4.6250000000003419</v>
      </c>
      <c r="BG121" s="116">
        <f ca="1">IFERROR(AK121*'Program Qtrly'!Q$49/(1-'Program Qtrly'!Q$49),0)</f>
        <v>4.8749999999997735</v>
      </c>
      <c r="BH121" s="116">
        <f ca="1">IFERROR(AL121*'Program Qtrly'!R$49/(1-'Program Qtrly'!R$49),0)</f>
        <v>5.1250000000001155</v>
      </c>
      <c r="BI121" s="116">
        <f ca="1">IFERROR(AM121*'Program Qtrly'!S$49/(1-'Program Qtrly'!S$49),0)</f>
        <v>5.3749999999997744</v>
      </c>
      <c r="BJ121" s="116">
        <f ca="1">IFERROR(AN121*'Program Qtrly'!T$49/(1-'Program Qtrly'!T$49),0)</f>
        <v>5.6250000000000009</v>
      </c>
      <c r="BK121" s="116">
        <f ca="1">IFERROR(AO121*'Program Qtrly'!U$49/(1-'Program Qtrly'!U$49),0)</f>
        <v>5.8750000000004565</v>
      </c>
      <c r="BL121" s="116">
        <f ca="1">IFERROR(AP121*'Program Qtrly'!V$49/(1-'Program Qtrly'!V$49),0)</f>
        <v>6.1250000000004574</v>
      </c>
      <c r="BM121" s="116">
        <f ca="1">IFERROR(AQ121*'Program Qtrly'!W$49/(1-'Program Qtrly'!W$49),0)</f>
        <v>6.374999999999547</v>
      </c>
      <c r="BO121" s="53" t="str">
        <f t="shared" si="121"/>
        <v>P003</v>
      </c>
      <c r="BP121" s="53">
        <f t="shared" si="122"/>
        <v>0</v>
      </c>
    </row>
    <row r="122" spans="1:68" x14ac:dyDescent="0.45">
      <c r="A122" s="63">
        <f t="shared" si="117"/>
        <v>63</v>
      </c>
      <c r="B122" s="116">
        <f ca="1">IFERROR(B121+'Program Qtrly'!D$63*OFFSET(LDF!$A$37,MATCH($B$100,LDF!$A$38:$A$63,0),MATCH($A122,LDF!$B$37:$Z$37,0)),0)</f>
        <v>15.562499999999993</v>
      </c>
      <c r="C122" s="116">
        <f ca="1">IFERROR(C121+'Program Qtrly'!E$63*OFFSET(LDF!$A$37,MATCH($B$100,LDF!$A$38:$A$63,0),MATCH($A122,LDF!$B$37:$Z$37,0)),0)</f>
        <v>46.687499999999972</v>
      </c>
      <c r="D122" s="116">
        <f ca="1">IFERROR(D121+'Program Qtrly'!F$63*OFFSET(LDF!$A$37,MATCH($B$100,LDF!$A$38:$A$63,0),MATCH($A122,LDF!$B$37:$Z$37,0)),0)</f>
        <v>77.812499999999972</v>
      </c>
      <c r="E122" s="116">
        <f ca="1">IFERROR(E121+'Program Qtrly'!G$63*OFFSET(LDF!$A$37,MATCH($B$100,LDF!$A$38:$A$63,0),MATCH($A122,LDF!$B$37:$Z$37,0)),0)</f>
        <v>108.93749999999994</v>
      </c>
      <c r="F122" s="116">
        <f ca="1">IFERROR(F121+'Program Qtrly'!H$63*OFFSET(LDF!$A$37,MATCH($B$100,LDF!$A$38:$A$63,0),MATCH($A122,LDF!$B$37:$Z$37,0)),0)</f>
        <v>130.72499999999991</v>
      </c>
      <c r="G122" s="116">
        <f ca="1">IFERROR(G121+'Program Qtrly'!I$63*OFFSET(LDF!$A$37,MATCH($B$100,LDF!$A$38:$A$63,0),MATCH($A122,LDF!$B$37:$Z$37,0)),0)</f>
        <v>143.17500000000004</v>
      </c>
      <c r="H122" s="116">
        <f ca="1">IFERROR(H121+'Program Qtrly'!J$63*OFFSET(LDF!$A$37,MATCH($B$100,LDF!$A$38:$A$63,0),MATCH($A122,LDF!$B$37:$Z$37,0)),0)</f>
        <v>155.62499999999994</v>
      </c>
      <c r="I122" s="116">
        <f ca="1">IFERROR(I121+'Program Qtrly'!K$63*OFFSET(LDF!$A$37,MATCH($B$100,LDF!$A$38:$A$63,0),MATCH($A122,LDF!$B$37:$Z$37,0)),0)</f>
        <v>168.0749999999999</v>
      </c>
      <c r="J122" s="116">
        <f ca="1">IFERROR(J121+'Program Qtrly'!L$63*OFFSET(LDF!$A$37,MATCH($B$100,LDF!$A$38:$A$63,0),MATCH($A122,LDF!$B$37:$Z$37,0)),0)</f>
        <v>180.52500000000001</v>
      </c>
      <c r="K122" s="116">
        <f ca="1">IFERROR(K121+'Program Qtrly'!M$63*OFFSET(LDF!$A$37,MATCH($B$100,LDF!$A$38:$A$63,0),MATCH($A122,LDF!$B$37:$Z$37,0)),0)</f>
        <v>192.97499999999994</v>
      </c>
      <c r="L122" s="116">
        <f ca="1">IFERROR(L121+'Program Qtrly'!N$63*OFFSET(LDF!$A$37,MATCH($B$100,LDF!$A$38:$A$63,0),MATCH($A122,LDF!$B$37:$Z$37,0)),0)</f>
        <v>205.42500000000001</v>
      </c>
      <c r="M122" s="116">
        <f ca="1">IFERROR(M121+'Program Qtrly'!O$63*OFFSET(LDF!$A$37,MATCH($B$100,LDF!$A$38:$A$63,0),MATCH($A122,LDF!$B$37:$Z$37,0)),0)</f>
        <v>217.87499999999989</v>
      </c>
      <c r="N122" s="116">
        <f ca="1">IFERROR(N121+'Program Qtrly'!P$63*OFFSET(LDF!$A$37,MATCH($B$100,LDF!$A$38:$A$63,0),MATCH($A122,LDF!$B$37:$Z$37,0)),0)</f>
        <v>230.32499999999985</v>
      </c>
      <c r="O122" s="116">
        <f ca="1">IFERROR(O121+'Program Qtrly'!Q$63*OFFSET(LDF!$A$37,MATCH($B$100,LDF!$A$38:$A$63,0),MATCH($A122,LDF!$B$37:$Z$37,0)),0)</f>
        <v>242.77500000000001</v>
      </c>
      <c r="P122" s="116">
        <f ca="1">IFERROR(P121+'Program Qtrly'!R$63*OFFSET(LDF!$A$37,MATCH($B$100,LDF!$A$38:$A$63,0),MATCH($A122,LDF!$B$37:$Z$37,0)),0)</f>
        <v>255.22499999999991</v>
      </c>
      <c r="Q122" s="116">
        <f ca="1">IFERROR(Q121+'Program Qtrly'!S$63*OFFSET(LDF!$A$37,MATCH($B$100,LDF!$A$38:$A$63,0),MATCH($A122,LDF!$B$37:$Z$37,0)),0)</f>
        <v>267.67500000000001</v>
      </c>
      <c r="R122" s="116">
        <f ca="1">IFERROR(R121+'Program Qtrly'!T$63*OFFSET(LDF!$A$37,MATCH($B$100,LDF!$A$38:$A$63,0),MATCH($A122,LDF!$B$37:$Z$37,0)),0)</f>
        <v>280.12499999999994</v>
      </c>
      <c r="S122" s="116">
        <f ca="1">IFERROR(S121+'Program Qtrly'!U$63*OFFSET(LDF!$A$37,MATCH($B$100,LDF!$A$38:$A$63,0),MATCH($A122,LDF!$B$37:$Z$37,0)),0)</f>
        <v>292.57499999999982</v>
      </c>
      <c r="T122" s="116">
        <f ca="1">IFERROR(T121+'Program Qtrly'!V$63*OFFSET(LDF!$A$37,MATCH($B$100,LDF!$A$38:$A$63,0),MATCH($A122,LDF!$B$37:$Z$37,0)),0)</f>
        <v>305.02499999999981</v>
      </c>
      <c r="U122" s="116">
        <f ca="1">IFERROR(U121+'Program Qtrly'!W$63*OFFSET(LDF!$A$37,MATCH($B$100,LDF!$A$38:$A$63,0),MATCH($A122,LDF!$B$37:$Z$37,0)),0)</f>
        <v>317.47500000000008</v>
      </c>
      <c r="W122" s="63">
        <f t="shared" si="118"/>
        <v>63</v>
      </c>
      <c r="X122" s="116">
        <f t="shared" ca="1" si="119"/>
        <v>6.2500000000003553E-2</v>
      </c>
      <c r="Y122" s="116">
        <f t="shared" ca="1" si="134"/>
        <v>0.18750000000001421</v>
      </c>
      <c r="Z122" s="116">
        <f t="shared" ca="1" si="135"/>
        <v>0.3125</v>
      </c>
      <c r="AA122" s="116">
        <f t="shared" ca="1" si="136"/>
        <v>0.43750000000002842</v>
      </c>
      <c r="AB122" s="116">
        <f t="shared" ca="1" si="137"/>
        <v>0.52500000000006253</v>
      </c>
      <c r="AC122" s="116">
        <f t="shared" ca="1" si="138"/>
        <v>0.57499999999993179</v>
      </c>
      <c r="AD122" s="116">
        <f t="shared" ca="1" si="139"/>
        <v>0.62500000000002842</v>
      </c>
      <c r="AE122" s="116">
        <f t="shared" ca="1" si="140"/>
        <v>0.67500000000006821</v>
      </c>
      <c r="AF122" s="116">
        <f t="shared" ca="1" si="141"/>
        <v>0.72499999999996589</v>
      </c>
      <c r="AG122" s="116">
        <f t="shared" ca="1" si="123"/>
        <v>0.77500000000003411</v>
      </c>
      <c r="AH122" s="116">
        <f t="shared" ca="1" si="124"/>
        <v>0.82499999999993179</v>
      </c>
      <c r="AI122" s="116">
        <f t="shared" ca="1" si="125"/>
        <v>0.87500000000005684</v>
      </c>
      <c r="AJ122" s="116">
        <f t="shared" ca="1" si="126"/>
        <v>0.92500000000009663</v>
      </c>
      <c r="AK122" s="116">
        <f t="shared" ca="1" si="127"/>
        <v>0.97499999999993747</v>
      </c>
      <c r="AL122" s="116">
        <f t="shared" ca="1" si="128"/>
        <v>1.0250000000000341</v>
      </c>
      <c r="AM122" s="116">
        <f t="shared" ca="1" si="129"/>
        <v>1.0749999999999318</v>
      </c>
      <c r="AN122" s="116">
        <f t="shared" ca="1" si="130"/>
        <v>1.125</v>
      </c>
      <c r="AO122" s="116">
        <f t="shared" ca="1" si="131"/>
        <v>1.1750000000001251</v>
      </c>
      <c r="AP122" s="116">
        <f t="shared" ca="1" si="132"/>
        <v>1.2250000000001364</v>
      </c>
      <c r="AQ122" s="116">
        <f t="shared" ca="1" si="133"/>
        <v>1.2749999999998636</v>
      </c>
      <c r="AS122" s="63">
        <f t="shared" si="120"/>
        <v>63</v>
      </c>
      <c r="AT122" s="116">
        <f ca="1">IFERROR(X122*'Program Qtrly'!D$49/(1-'Program Qtrly'!D$49),0)</f>
        <v>0.25000000000001432</v>
      </c>
      <c r="AU122" s="116">
        <f ca="1">IFERROR(Y122*'Program Qtrly'!E$49/(1-'Program Qtrly'!E$49),0)</f>
        <v>0.75000000000005707</v>
      </c>
      <c r="AV122" s="116">
        <f ca="1">IFERROR(Z122*'Program Qtrly'!F$49/(1-'Program Qtrly'!F$49),0)</f>
        <v>1.2500000000000002</v>
      </c>
      <c r="AW122" s="116">
        <f ca="1">IFERROR(AA122*'Program Qtrly'!G$49/(1-'Program Qtrly'!G$49),0)</f>
        <v>1.7500000000001141</v>
      </c>
      <c r="AX122" s="116">
        <f ca="1">IFERROR(AB122*'Program Qtrly'!H$49/(1-'Program Qtrly'!H$49),0)</f>
        <v>2.1000000000002506</v>
      </c>
      <c r="AY122" s="116">
        <f ca="1">IFERROR(AC122*'Program Qtrly'!I$49/(1-'Program Qtrly'!I$49),0)</f>
        <v>2.2999999999997276</v>
      </c>
      <c r="AZ122" s="116">
        <f ca="1">IFERROR(AD122*'Program Qtrly'!J$49/(1-'Program Qtrly'!J$49),0)</f>
        <v>2.5000000000001146</v>
      </c>
      <c r="BA122" s="116">
        <f ca="1">IFERROR(AE122*'Program Qtrly'!K$49/(1-'Program Qtrly'!K$49),0)</f>
        <v>2.7000000000002733</v>
      </c>
      <c r="BB122" s="116">
        <f ca="1">IFERROR(AF122*'Program Qtrly'!L$49/(1-'Program Qtrly'!L$49),0)</f>
        <v>2.8999999999998645</v>
      </c>
      <c r="BC122" s="116">
        <f ca="1">IFERROR(AG122*'Program Qtrly'!M$49/(1-'Program Qtrly'!M$49),0)</f>
        <v>3.1000000000001373</v>
      </c>
      <c r="BD122" s="116">
        <f ca="1">IFERROR(AH122*'Program Qtrly'!N$49/(1-'Program Qtrly'!N$49),0)</f>
        <v>3.2999999999997285</v>
      </c>
      <c r="BE122" s="116">
        <f ca="1">IFERROR(AI122*'Program Qtrly'!O$49/(1-'Program Qtrly'!O$49),0)</f>
        <v>3.5000000000002283</v>
      </c>
      <c r="BF122" s="116">
        <f ca="1">IFERROR(AJ122*'Program Qtrly'!P$49/(1-'Program Qtrly'!P$49),0)</f>
        <v>3.7000000000003879</v>
      </c>
      <c r="BG122" s="116">
        <f ca="1">IFERROR(AK122*'Program Qtrly'!Q$49/(1-'Program Qtrly'!Q$49),0)</f>
        <v>3.8999999999997512</v>
      </c>
      <c r="BH122" s="116">
        <f ca="1">IFERROR(AL122*'Program Qtrly'!R$49/(1-'Program Qtrly'!R$49),0)</f>
        <v>4.1000000000001382</v>
      </c>
      <c r="BI122" s="116">
        <f ca="1">IFERROR(AM122*'Program Qtrly'!S$49/(1-'Program Qtrly'!S$49),0)</f>
        <v>4.299999999999728</v>
      </c>
      <c r="BJ122" s="116">
        <f ca="1">IFERROR(AN122*'Program Qtrly'!T$49/(1-'Program Qtrly'!T$49),0)</f>
        <v>4.5000000000000009</v>
      </c>
      <c r="BK122" s="116">
        <f ca="1">IFERROR(AO122*'Program Qtrly'!U$49/(1-'Program Qtrly'!U$49),0)</f>
        <v>4.7000000000005011</v>
      </c>
      <c r="BL122" s="116">
        <f ca="1">IFERROR(AP122*'Program Qtrly'!V$49/(1-'Program Qtrly'!V$49),0)</f>
        <v>4.9000000000005475</v>
      </c>
      <c r="BM122" s="116">
        <f ca="1">IFERROR(AQ122*'Program Qtrly'!W$49/(1-'Program Qtrly'!W$49),0)</f>
        <v>5.0999999999994561</v>
      </c>
      <c r="BO122" s="53" t="str">
        <f t="shared" si="121"/>
        <v>P003</v>
      </c>
      <c r="BP122" s="53">
        <f t="shared" si="122"/>
        <v>0</v>
      </c>
    </row>
    <row r="123" spans="1:68" x14ac:dyDescent="0.45">
      <c r="A123" s="63">
        <f t="shared" si="117"/>
        <v>66</v>
      </c>
      <c r="B123" s="116">
        <f ca="1">IFERROR(B122+'Program Qtrly'!D$63*OFFSET(LDF!$A$37,MATCH($B$100,LDF!$A$38:$A$63,0),MATCH($A123,LDF!$B$37:$Z$37,0)),0)</f>
        <v>15.578124999999993</v>
      </c>
      <c r="C123" s="116">
        <f ca="1">IFERROR(C122+'Program Qtrly'!E$63*OFFSET(LDF!$A$37,MATCH($B$100,LDF!$A$38:$A$63,0),MATCH($A123,LDF!$B$37:$Z$37,0)),0)</f>
        <v>46.734374999999972</v>
      </c>
      <c r="D123" s="116">
        <f ca="1">IFERROR(D122+'Program Qtrly'!F$63*OFFSET(LDF!$A$37,MATCH($B$100,LDF!$A$38:$A$63,0),MATCH($A123,LDF!$B$37:$Z$37,0)),0)</f>
        <v>77.890624999999972</v>
      </c>
      <c r="E123" s="116">
        <f ca="1">IFERROR(E122+'Program Qtrly'!G$63*OFFSET(LDF!$A$37,MATCH($B$100,LDF!$A$38:$A$63,0),MATCH($A123,LDF!$B$37:$Z$37,0)),0)</f>
        <v>109.04687499999994</v>
      </c>
      <c r="F123" s="116">
        <f ca="1">IFERROR(F122+'Program Qtrly'!H$63*OFFSET(LDF!$A$37,MATCH($B$100,LDF!$A$38:$A$63,0),MATCH($A123,LDF!$B$37:$Z$37,0)),0)</f>
        <v>130.8562499999999</v>
      </c>
      <c r="G123" s="116">
        <f ca="1">IFERROR(G122+'Program Qtrly'!I$63*OFFSET(LDF!$A$37,MATCH($B$100,LDF!$A$38:$A$63,0),MATCH($A123,LDF!$B$37:$Z$37,0)),0)</f>
        <v>143.31875000000005</v>
      </c>
      <c r="H123" s="116">
        <f ca="1">IFERROR(H122+'Program Qtrly'!J$63*OFFSET(LDF!$A$37,MATCH($B$100,LDF!$A$38:$A$63,0),MATCH($A123,LDF!$B$37:$Z$37,0)),0)</f>
        <v>155.78124999999994</v>
      </c>
      <c r="I123" s="116">
        <f ca="1">IFERROR(I122+'Program Qtrly'!K$63*OFFSET(LDF!$A$37,MATCH($B$100,LDF!$A$38:$A$63,0),MATCH($A123,LDF!$B$37:$Z$37,0)),0)</f>
        <v>168.24374999999989</v>
      </c>
      <c r="J123" s="116">
        <f ca="1">IFERROR(J122+'Program Qtrly'!L$63*OFFSET(LDF!$A$37,MATCH($B$100,LDF!$A$38:$A$63,0),MATCH($A123,LDF!$B$37:$Z$37,0)),0)</f>
        <v>180.70625000000001</v>
      </c>
      <c r="K123" s="116">
        <f ca="1">IFERROR(K122+'Program Qtrly'!M$63*OFFSET(LDF!$A$37,MATCH($B$100,LDF!$A$38:$A$63,0),MATCH($A123,LDF!$B$37:$Z$37,0)),0)</f>
        <v>193.16874999999993</v>
      </c>
      <c r="L123" s="116">
        <f ca="1">IFERROR(L122+'Program Qtrly'!N$63*OFFSET(LDF!$A$37,MATCH($B$100,LDF!$A$38:$A$63,0),MATCH($A123,LDF!$B$37:$Z$37,0)),0)</f>
        <v>205.63125000000002</v>
      </c>
      <c r="M123" s="116">
        <f ca="1">IFERROR(M122+'Program Qtrly'!O$63*OFFSET(LDF!$A$37,MATCH($B$100,LDF!$A$38:$A$63,0),MATCH($A123,LDF!$B$37:$Z$37,0)),0)</f>
        <v>218.09374999999989</v>
      </c>
      <c r="N123" s="116">
        <f ca="1">IFERROR(N122+'Program Qtrly'!P$63*OFFSET(LDF!$A$37,MATCH($B$100,LDF!$A$38:$A$63,0),MATCH($A123,LDF!$B$37:$Z$37,0)),0)</f>
        <v>230.55624999999984</v>
      </c>
      <c r="O123" s="116">
        <f ca="1">IFERROR(O122+'Program Qtrly'!Q$63*OFFSET(LDF!$A$37,MATCH($B$100,LDF!$A$38:$A$63,0),MATCH($A123,LDF!$B$37:$Z$37,0)),0)</f>
        <v>243.01875000000001</v>
      </c>
      <c r="P123" s="116">
        <f ca="1">IFERROR(P122+'Program Qtrly'!R$63*OFFSET(LDF!$A$37,MATCH($B$100,LDF!$A$38:$A$63,0),MATCH($A123,LDF!$B$37:$Z$37,0)),0)</f>
        <v>255.4812499999999</v>
      </c>
      <c r="Q123" s="116">
        <f ca="1">IFERROR(Q122+'Program Qtrly'!S$63*OFFSET(LDF!$A$37,MATCH($B$100,LDF!$A$38:$A$63,0),MATCH($A123,LDF!$B$37:$Z$37,0)),0)</f>
        <v>267.94375000000002</v>
      </c>
      <c r="R123" s="116">
        <f ca="1">IFERROR(R122+'Program Qtrly'!T$63*OFFSET(LDF!$A$37,MATCH($B$100,LDF!$A$38:$A$63,0),MATCH($A123,LDF!$B$37:$Z$37,0)),0)</f>
        <v>280.40624999999994</v>
      </c>
      <c r="S123" s="116">
        <f ca="1">IFERROR(S122+'Program Qtrly'!U$63*OFFSET(LDF!$A$37,MATCH($B$100,LDF!$A$38:$A$63,0),MATCH($A123,LDF!$B$37:$Z$37,0)),0)</f>
        <v>292.86874999999981</v>
      </c>
      <c r="T123" s="116">
        <f ca="1">IFERROR(T122+'Program Qtrly'!V$63*OFFSET(LDF!$A$37,MATCH($B$100,LDF!$A$38:$A$63,0),MATCH($A123,LDF!$B$37:$Z$37,0)),0)</f>
        <v>305.33124999999978</v>
      </c>
      <c r="U123" s="116">
        <f ca="1">IFERROR(U122+'Program Qtrly'!W$63*OFFSET(LDF!$A$37,MATCH($B$100,LDF!$A$38:$A$63,0),MATCH($A123,LDF!$B$37:$Z$37,0)),0)</f>
        <v>317.7937500000001</v>
      </c>
      <c r="W123" s="63">
        <f t="shared" si="118"/>
        <v>66</v>
      </c>
      <c r="X123" s="116">
        <f t="shared" ca="1" si="119"/>
        <v>4.6875000000003553E-2</v>
      </c>
      <c r="Y123" s="116">
        <f t="shared" ca="1" si="134"/>
        <v>0.14062500000001421</v>
      </c>
      <c r="Z123" s="116">
        <f t="shared" ca="1" si="135"/>
        <v>0.234375</v>
      </c>
      <c r="AA123" s="116">
        <f t="shared" ca="1" si="136"/>
        <v>0.32812500000002842</v>
      </c>
      <c r="AB123" s="116">
        <f t="shared" ca="1" si="137"/>
        <v>0.39375000000006821</v>
      </c>
      <c r="AC123" s="116">
        <f t="shared" ca="1" si="138"/>
        <v>0.43124999999992042</v>
      </c>
      <c r="AD123" s="116">
        <f t="shared" ca="1" si="139"/>
        <v>0.46875000000002842</v>
      </c>
      <c r="AE123" s="116">
        <f t="shared" ca="1" si="140"/>
        <v>0.50625000000007958</v>
      </c>
      <c r="AF123" s="116">
        <f t="shared" ca="1" si="141"/>
        <v>0.54374999999996021</v>
      </c>
      <c r="AG123" s="116">
        <f t="shared" ca="1" si="123"/>
        <v>0.58125000000003979</v>
      </c>
      <c r="AH123" s="116">
        <f t="shared" ca="1" si="124"/>
        <v>0.61874999999992042</v>
      </c>
      <c r="AI123" s="116">
        <f t="shared" ca="1" si="125"/>
        <v>0.65625000000005684</v>
      </c>
      <c r="AJ123" s="116">
        <f t="shared" ca="1" si="126"/>
        <v>0.693750000000108</v>
      </c>
      <c r="AK123" s="116">
        <f t="shared" ca="1" si="127"/>
        <v>0.73124999999993179</v>
      </c>
      <c r="AL123" s="116">
        <f t="shared" ca="1" si="128"/>
        <v>0.76875000000003979</v>
      </c>
      <c r="AM123" s="116">
        <f t="shared" ca="1" si="129"/>
        <v>0.80624999999992042</v>
      </c>
      <c r="AN123" s="116">
        <f t="shared" ca="1" si="130"/>
        <v>0.84375</v>
      </c>
      <c r="AO123" s="116">
        <f t="shared" ca="1" si="131"/>
        <v>0.88125000000013642</v>
      </c>
      <c r="AP123" s="116">
        <f t="shared" ca="1" si="132"/>
        <v>0.91875000000015916</v>
      </c>
      <c r="AQ123" s="116">
        <f t="shared" ca="1" si="133"/>
        <v>0.95624999999984084</v>
      </c>
      <c r="AS123" s="63">
        <f t="shared" si="120"/>
        <v>66</v>
      </c>
      <c r="AT123" s="116">
        <f ca="1">IFERROR(X123*'Program Qtrly'!D$49/(1-'Program Qtrly'!D$49),0)</f>
        <v>0.18750000000001427</v>
      </c>
      <c r="AU123" s="116">
        <f ca="1">IFERROR(Y123*'Program Qtrly'!E$49/(1-'Program Qtrly'!E$49),0)</f>
        <v>0.56250000000005695</v>
      </c>
      <c r="AV123" s="116">
        <f ca="1">IFERROR(Z123*'Program Qtrly'!F$49/(1-'Program Qtrly'!F$49),0)</f>
        <v>0.93750000000000022</v>
      </c>
      <c r="AW123" s="116">
        <f ca="1">IFERROR(AA123*'Program Qtrly'!G$49/(1-'Program Qtrly'!G$49),0)</f>
        <v>1.3125000000001141</v>
      </c>
      <c r="AX123" s="116">
        <f ca="1">IFERROR(AB123*'Program Qtrly'!H$49/(1-'Program Qtrly'!H$49),0)</f>
        <v>1.5750000000002733</v>
      </c>
      <c r="AY123" s="116">
        <f ca="1">IFERROR(AC123*'Program Qtrly'!I$49/(1-'Program Qtrly'!I$49),0)</f>
        <v>1.7249999999996821</v>
      </c>
      <c r="AZ123" s="116">
        <f ca="1">IFERROR(AD123*'Program Qtrly'!J$49/(1-'Program Qtrly'!J$49),0)</f>
        <v>1.8750000000001141</v>
      </c>
      <c r="BA123" s="116">
        <f ca="1">IFERROR(AE123*'Program Qtrly'!K$49/(1-'Program Qtrly'!K$49),0)</f>
        <v>2.0250000000003188</v>
      </c>
      <c r="BB123" s="116">
        <f ca="1">IFERROR(AF123*'Program Qtrly'!L$49/(1-'Program Qtrly'!L$49),0)</f>
        <v>2.1749999999998413</v>
      </c>
      <c r="BC123" s="116">
        <f ca="1">IFERROR(AG123*'Program Qtrly'!M$49/(1-'Program Qtrly'!M$49),0)</f>
        <v>2.3250000000001596</v>
      </c>
      <c r="BD123" s="116">
        <f ca="1">IFERROR(AH123*'Program Qtrly'!N$49/(1-'Program Qtrly'!N$49),0)</f>
        <v>2.4749999999996826</v>
      </c>
      <c r="BE123" s="116">
        <f ca="1">IFERROR(AI123*'Program Qtrly'!O$49/(1-'Program Qtrly'!O$49),0)</f>
        <v>2.6250000000002283</v>
      </c>
      <c r="BF123" s="116">
        <f ca="1">IFERROR(AJ123*'Program Qtrly'!P$49/(1-'Program Qtrly'!P$49),0)</f>
        <v>2.7750000000004329</v>
      </c>
      <c r="BG123" s="116">
        <f ca="1">IFERROR(AK123*'Program Qtrly'!Q$49/(1-'Program Qtrly'!Q$49),0)</f>
        <v>2.924999999999728</v>
      </c>
      <c r="BH123" s="116">
        <f ca="1">IFERROR(AL123*'Program Qtrly'!R$49/(1-'Program Qtrly'!R$49),0)</f>
        <v>3.07500000000016</v>
      </c>
      <c r="BI123" s="116">
        <f ca="1">IFERROR(AM123*'Program Qtrly'!S$49/(1-'Program Qtrly'!S$49),0)</f>
        <v>3.2249999999996826</v>
      </c>
      <c r="BJ123" s="116">
        <f ca="1">IFERROR(AN123*'Program Qtrly'!T$49/(1-'Program Qtrly'!T$49),0)</f>
        <v>3.3750000000000009</v>
      </c>
      <c r="BK123" s="116">
        <f ca="1">IFERROR(AO123*'Program Qtrly'!U$49/(1-'Program Qtrly'!U$49),0)</f>
        <v>3.525000000000547</v>
      </c>
      <c r="BL123" s="116">
        <f ca="1">IFERROR(AP123*'Program Qtrly'!V$49/(1-'Program Qtrly'!V$49),0)</f>
        <v>3.6750000000006375</v>
      </c>
      <c r="BM123" s="116">
        <f ca="1">IFERROR(AQ123*'Program Qtrly'!W$49/(1-'Program Qtrly'!W$49),0)</f>
        <v>3.8249999999993642</v>
      </c>
      <c r="BO123" s="53" t="str">
        <f t="shared" si="121"/>
        <v>P003</v>
      </c>
      <c r="BP123" s="53">
        <f t="shared" si="122"/>
        <v>0</v>
      </c>
    </row>
    <row r="124" spans="1:68" x14ac:dyDescent="0.45">
      <c r="A124" s="63">
        <f t="shared" si="117"/>
        <v>69</v>
      </c>
      <c r="B124" s="116">
        <f ca="1">IFERROR(B123+'Program Qtrly'!D$63*OFFSET(LDF!$A$37,MATCH($B$100,LDF!$A$38:$A$63,0),MATCH($A124,LDF!$B$37:$Z$37,0)),0)</f>
        <v>15.578124999999993</v>
      </c>
      <c r="C124" s="116">
        <f ca="1">IFERROR(C123+'Program Qtrly'!E$63*OFFSET(LDF!$A$37,MATCH($B$100,LDF!$A$38:$A$63,0),MATCH($A124,LDF!$B$37:$Z$37,0)),0)</f>
        <v>46.734374999999972</v>
      </c>
      <c r="D124" s="116">
        <f ca="1">IFERROR(D123+'Program Qtrly'!F$63*OFFSET(LDF!$A$37,MATCH($B$100,LDF!$A$38:$A$63,0),MATCH($A124,LDF!$B$37:$Z$37,0)),0)</f>
        <v>77.890624999999972</v>
      </c>
      <c r="E124" s="116">
        <f ca="1">IFERROR(E123+'Program Qtrly'!G$63*OFFSET(LDF!$A$37,MATCH($B$100,LDF!$A$38:$A$63,0),MATCH($A124,LDF!$B$37:$Z$37,0)),0)</f>
        <v>109.04687499999994</v>
      </c>
      <c r="F124" s="116">
        <f ca="1">IFERROR(F123+'Program Qtrly'!H$63*OFFSET(LDF!$A$37,MATCH($B$100,LDF!$A$38:$A$63,0),MATCH($A124,LDF!$B$37:$Z$37,0)),0)</f>
        <v>130.8562499999999</v>
      </c>
      <c r="G124" s="116">
        <f ca="1">IFERROR(G123+'Program Qtrly'!I$63*OFFSET(LDF!$A$37,MATCH($B$100,LDF!$A$38:$A$63,0),MATCH($A124,LDF!$B$37:$Z$37,0)),0)</f>
        <v>143.31875000000005</v>
      </c>
      <c r="H124" s="116">
        <f ca="1">IFERROR(H123+'Program Qtrly'!J$63*OFFSET(LDF!$A$37,MATCH($B$100,LDF!$A$38:$A$63,0),MATCH($A124,LDF!$B$37:$Z$37,0)),0)</f>
        <v>155.78124999999994</v>
      </c>
      <c r="I124" s="116">
        <f ca="1">IFERROR(I123+'Program Qtrly'!K$63*OFFSET(LDF!$A$37,MATCH($B$100,LDF!$A$38:$A$63,0),MATCH($A124,LDF!$B$37:$Z$37,0)),0)</f>
        <v>168.24374999999989</v>
      </c>
      <c r="J124" s="116">
        <f ca="1">IFERROR(J123+'Program Qtrly'!L$63*OFFSET(LDF!$A$37,MATCH($B$100,LDF!$A$38:$A$63,0),MATCH($A124,LDF!$B$37:$Z$37,0)),0)</f>
        <v>180.70625000000001</v>
      </c>
      <c r="K124" s="116">
        <f ca="1">IFERROR(K123+'Program Qtrly'!M$63*OFFSET(LDF!$A$37,MATCH($B$100,LDF!$A$38:$A$63,0),MATCH($A124,LDF!$B$37:$Z$37,0)),0)</f>
        <v>193.16874999999993</v>
      </c>
      <c r="L124" s="116">
        <f ca="1">IFERROR(L123+'Program Qtrly'!N$63*OFFSET(LDF!$A$37,MATCH($B$100,LDF!$A$38:$A$63,0),MATCH($A124,LDF!$B$37:$Z$37,0)),0)</f>
        <v>205.63125000000002</v>
      </c>
      <c r="M124" s="116">
        <f ca="1">IFERROR(M123+'Program Qtrly'!O$63*OFFSET(LDF!$A$37,MATCH($B$100,LDF!$A$38:$A$63,0),MATCH($A124,LDF!$B$37:$Z$37,0)),0)</f>
        <v>218.09374999999989</v>
      </c>
      <c r="N124" s="116">
        <f ca="1">IFERROR(N123+'Program Qtrly'!P$63*OFFSET(LDF!$A$37,MATCH($B$100,LDF!$A$38:$A$63,0),MATCH($A124,LDF!$B$37:$Z$37,0)),0)</f>
        <v>230.55624999999984</v>
      </c>
      <c r="O124" s="116">
        <f ca="1">IFERROR(O123+'Program Qtrly'!Q$63*OFFSET(LDF!$A$37,MATCH($B$100,LDF!$A$38:$A$63,0),MATCH($A124,LDF!$B$37:$Z$37,0)),0)</f>
        <v>243.01875000000001</v>
      </c>
      <c r="P124" s="116">
        <f ca="1">IFERROR(P123+'Program Qtrly'!R$63*OFFSET(LDF!$A$37,MATCH($B$100,LDF!$A$38:$A$63,0),MATCH($A124,LDF!$B$37:$Z$37,0)),0)</f>
        <v>255.4812499999999</v>
      </c>
      <c r="Q124" s="116">
        <f ca="1">IFERROR(Q123+'Program Qtrly'!S$63*OFFSET(LDF!$A$37,MATCH($B$100,LDF!$A$38:$A$63,0),MATCH($A124,LDF!$B$37:$Z$37,0)),0)</f>
        <v>267.94375000000002</v>
      </c>
      <c r="R124" s="116">
        <f ca="1">IFERROR(R123+'Program Qtrly'!T$63*OFFSET(LDF!$A$37,MATCH($B$100,LDF!$A$38:$A$63,0),MATCH($A124,LDF!$B$37:$Z$37,0)),0)</f>
        <v>280.40624999999994</v>
      </c>
      <c r="S124" s="116">
        <f ca="1">IFERROR(S123+'Program Qtrly'!U$63*OFFSET(LDF!$A$37,MATCH($B$100,LDF!$A$38:$A$63,0),MATCH($A124,LDF!$B$37:$Z$37,0)),0)</f>
        <v>292.86874999999981</v>
      </c>
      <c r="T124" s="116">
        <f ca="1">IFERROR(T123+'Program Qtrly'!V$63*OFFSET(LDF!$A$37,MATCH($B$100,LDF!$A$38:$A$63,0),MATCH($A124,LDF!$B$37:$Z$37,0)),0)</f>
        <v>305.33124999999978</v>
      </c>
      <c r="U124" s="116">
        <f ca="1">IFERROR(U123+'Program Qtrly'!W$63*OFFSET(LDF!$A$37,MATCH($B$100,LDF!$A$38:$A$63,0),MATCH($A124,LDF!$B$37:$Z$37,0)),0)</f>
        <v>317.7937500000001</v>
      </c>
      <c r="W124" s="63">
        <f t="shared" si="118"/>
        <v>69</v>
      </c>
      <c r="X124" s="116">
        <f t="shared" ca="1" si="119"/>
        <v>4.6875000000003553E-2</v>
      </c>
      <c r="Y124" s="116">
        <f t="shared" ca="1" si="134"/>
        <v>0.14062500000001421</v>
      </c>
      <c r="Z124" s="116">
        <f t="shared" ca="1" si="135"/>
        <v>0.234375</v>
      </c>
      <c r="AA124" s="116">
        <f t="shared" ca="1" si="136"/>
        <v>0.32812500000002842</v>
      </c>
      <c r="AB124" s="116">
        <f t="shared" ca="1" si="137"/>
        <v>0.39375000000006821</v>
      </c>
      <c r="AC124" s="116">
        <f t="shared" ca="1" si="138"/>
        <v>0.43124999999992042</v>
      </c>
      <c r="AD124" s="116">
        <f t="shared" ca="1" si="139"/>
        <v>0.46875000000002842</v>
      </c>
      <c r="AE124" s="116">
        <f t="shared" ca="1" si="140"/>
        <v>0.50625000000007958</v>
      </c>
      <c r="AF124" s="116">
        <f t="shared" ca="1" si="141"/>
        <v>0.54374999999996021</v>
      </c>
      <c r="AG124" s="116">
        <f t="shared" ca="1" si="123"/>
        <v>0.58125000000003979</v>
      </c>
      <c r="AH124" s="116">
        <f t="shared" ca="1" si="124"/>
        <v>0.61874999999992042</v>
      </c>
      <c r="AI124" s="116">
        <f t="shared" ca="1" si="125"/>
        <v>0.65625000000005684</v>
      </c>
      <c r="AJ124" s="116">
        <f t="shared" ca="1" si="126"/>
        <v>0.693750000000108</v>
      </c>
      <c r="AK124" s="116">
        <f t="shared" ca="1" si="127"/>
        <v>0.73124999999993179</v>
      </c>
      <c r="AL124" s="116">
        <f t="shared" ca="1" si="128"/>
        <v>0.76875000000003979</v>
      </c>
      <c r="AM124" s="116">
        <f t="shared" ca="1" si="129"/>
        <v>0.80624999999992042</v>
      </c>
      <c r="AN124" s="116">
        <f t="shared" ca="1" si="130"/>
        <v>0.84375</v>
      </c>
      <c r="AO124" s="116">
        <f t="shared" ca="1" si="131"/>
        <v>0.88125000000013642</v>
      </c>
      <c r="AP124" s="116">
        <f t="shared" ca="1" si="132"/>
        <v>0.91875000000015916</v>
      </c>
      <c r="AQ124" s="116">
        <f t="shared" ca="1" si="133"/>
        <v>0.95624999999984084</v>
      </c>
      <c r="AS124" s="63">
        <f t="shared" si="120"/>
        <v>69</v>
      </c>
      <c r="AT124" s="116">
        <f ca="1">IFERROR(X124*'Program Qtrly'!D$49/(1-'Program Qtrly'!D$49),0)</f>
        <v>0.18750000000001427</v>
      </c>
      <c r="AU124" s="116">
        <f ca="1">IFERROR(Y124*'Program Qtrly'!E$49/(1-'Program Qtrly'!E$49),0)</f>
        <v>0.56250000000005695</v>
      </c>
      <c r="AV124" s="116">
        <f ca="1">IFERROR(Z124*'Program Qtrly'!F$49/(1-'Program Qtrly'!F$49),0)</f>
        <v>0.93750000000000022</v>
      </c>
      <c r="AW124" s="116">
        <f ca="1">IFERROR(AA124*'Program Qtrly'!G$49/(1-'Program Qtrly'!G$49),0)</f>
        <v>1.3125000000001141</v>
      </c>
      <c r="AX124" s="116">
        <f ca="1">IFERROR(AB124*'Program Qtrly'!H$49/(1-'Program Qtrly'!H$49),0)</f>
        <v>1.5750000000002733</v>
      </c>
      <c r="AY124" s="116">
        <f ca="1">IFERROR(AC124*'Program Qtrly'!I$49/(1-'Program Qtrly'!I$49),0)</f>
        <v>1.7249999999996821</v>
      </c>
      <c r="AZ124" s="116">
        <f ca="1">IFERROR(AD124*'Program Qtrly'!J$49/(1-'Program Qtrly'!J$49),0)</f>
        <v>1.8750000000001141</v>
      </c>
      <c r="BA124" s="116">
        <f ca="1">IFERROR(AE124*'Program Qtrly'!K$49/(1-'Program Qtrly'!K$49),0)</f>
        <v>2.0250000000003188</v>
      </c>
      <c r="BB124" s="116">
        <f ca="1">IFERROR(AF124*'Program Qtrly'!L$49/(1-'Program Qtrly'!L$49),0)</f>
        <v>2.1749999999998413</v>
      </c>
      <c r="BC124" s="116">
        <f ca="1">IFERROR(AG124*'Program Qtrly'!M$49/(1-'Program Qtrly'!M$49),0)</f>
        <v>2.3250000000001596</v>
      </c>
      <c r="BD124" s="116">
        <f ca="1">IFERROR(AH124*'Program Qtrly'!N$49/(1-'Program Qtrly'!N$49),0)</f>
        <v>2.4749999999996826</v>
      </c>
      <c r="BE124" s="116">
        <f ca="1">IFERROR(AI124*'Program Qtrly'!O$49/(1-'Program Qtrly'!O$49),0)</f>
        <v>2.6250000000002283</v>
      </c>
      <c r="BF124" s="116">
        <f ca="1">IFERROR(AJ124*'Program Qtrly'!P$49/(1-'Program Qtrly'!P$49),0)</f>
        <v>2.7750000000004329</v>
      </c>
      <c r="BG124" s="116">
        <f ca="1">IFERROR(AK124*'Program Qtrly'!Q$49/(1-'Program Qtrly'!Q$49),0)</f>
        <v>2.924999999999728</v>
      </c>
      <c r="BH124" s="116">
        <f ca="1">IFERROR(AL124*'Program Qtrly'!R$49/(1-'Program Qtrly'!R$49),0)</f>
        <v>3.07500000000016</v>
      </c>
      <c r="BI124" s="116">
        <f ca="1">IFERROR(AM124*'Program Qtrly'!S$49/(1-'Program Qtrly'!S$49),0)</f>
        <v>3.2249999999996826</v>
      </c>
      <c r="BJ124" s="116">
        <f ca="1">IFERROR(AN124*'Program Qtrly'!T$49/(1-'Program Qtrly'!T$49),0)</f>
        <v>3.3750000000000009</v>
      </c>
      <c r="BK124" s="116">
        <f ca="1">IFERROR(AO124*'Program Qtrly'!U$49/(1-'Program Qtrly'!U$49),0)</f>
        <v>3.525000000000547</v>
      </c>
      <c r="BL124" s="116">
        <f ca="1">IFERROR(AP124*'Program Qtrly'!V$49/(1-'Program Qtrly'!V$49),0)</f>
        <v>3.6750000000006375</v>
      </c>
      <c r="BM124" s="116">
        <f ca="1">IFERROR(AQ124*'Program Qtrly'!W$49/(1-'Program Qtrly'!W$49),0)</f>
        <v>3.8249999999993642</v>
      </c>
      <c r="BO124" s="53" t="str">
        <f t="shared" si="121"/>
        <v>P003</v>
      </c>
      <c r="BP124" s="53">
        <f t="shared" si="122"/>
        <v>0</v>
      </c>
    </row>
    <row r="125" spans="1:68" x14ac:dyDescent="0.45">
      <c r="A125" s="63">
        <f t="shared" si="117"/>
        <v>72</v>
      </c>
      <c r="B125" s="116">
        <f ca="1">IFERROR(B124+'Program Qtrly'!D$63*OFFSET(LDF!$A$37,MATCH($B$100,LDF!$A$38:$A$63,0),MATCH($A125,LDF!$B$37:$Z$37,0)),0)</f>
        <v>15.593749999999993</v>
      </c>
      <c r="C125" s="116">
        <f ca="1">IFERROR(C124+'Program Qtrly'!E$63*OFFSET(LDF!$A$37,MATCH($B$100,LDF!$A$38:$A$63,0),MATCH($A125,LDF!$B$37:$Z$37,0)),0)</f>
        <v>46.781249999999972</v>
      </c>
      <c r="D125" s="116">
        <f ca="1">IFERROR(D124+'Program Qtrly'!F$63*OFFSET(LDF!$A$37,MATCH($B$100,LDF!$A$38:$A$63,0),MATCH($A125,LDF!$B$37:$Z$37,0)),0)</f>
        <v>77.968749999999972</v>
      </c>
      <c r="E125" s="116">
        <f ca="1">IFERROR(E124+'Program Qtrly'!G$63*OFFSET(LDF!$A$37,MATCH($B$100,LDF!$A$38:$A$63,0),MATCH($A125,LDF!$B$37:$Z$37,0)),0)</f>
        <v>109.15624999999994</v>
      </c>
      <c r="F125" s="116">
        <f ca="1">IFERROR(F124+'Program Qtrly'!H$63*OFFSET(LDF!$A$37,MATCH($B$100,LDF!$A$38:$A$63,0),MATCH($A125,LDF!$B$37:$Z$37,0)),0)</f>
        <v>130.9874999999999</v>
      </c>
      <c r="G125" s="116">
        <f ca="1">IFERROR(G124+'Program Qtrly'!I$63*OFFSET(LDF!$A$37,MATCH($B$100,LDF!$A$38:$A$63,0),MATCH($A125,LDF!$B$37:$Z$37,0)),0)</f>
        <v>143.46250000000006</v>
      </c>
      <c r="H125" s="116">
        <f ca="1">IFERROR(H124+'Program Qtrly'!J$63*OFFSET(LDF!$A$37,MATCH($B$100,LDF!$A$38:$A$63,0),MATCH($A125,LDF!$B$37:$Z$37,0)),0)</f>
        <v>155.93749999999994</v>
      </c>
      <c r="I125" s="116">
        <f ca="1">IFERROR(I124+'Program Qtrly'!K$63*OFFSET(LDF!$A$37,MATCH($B$100,LDF!$A$38:$A$63,0),MATCH($A125,LDF!$B$37:$Z$37,0)),0)</f>
        <v>168.41249999999988</v>
      </c>
      <c r="J125" s="116">
        <f ca="1">IFERROR(J124+'Program Qtrly'!L$63*OFFSET(LDF!$A$37,MATCH($B$100,LDF!$A$38:$A$63,0),MATCH($A125,LDF!$B$37:$Z$37,0)),0)</f>
        <v>180.88750000000002</v>
      </c>
      <c r="K125" s="116">
        <f ca="1">IFERROR(K124+'Program Qtrly'!M$63*OFFSET(LDF!$A$37,MATCH($B$100,LDF!$A$38:$A$63,0),MATCH($A125,LDF!$B$37:$Z$37,0)),0)</f>
        <v>193.36249999999993</v>
      </c>
      <c r="L125" s="116">
        <f ca="1">IFERROR(L124+'Program Qtrly'!N$63*OFFSET(LDF!$A$37,MATCH($B$100,LDF!$A$38:$A$63,0),MATCH($A125,LDF!$B$37:$Z$37,0)),0)</f>
        <v>205.83750000000003</v>
      </c>
      <c r="M125" s="116">
        <f ca="1">IFERROR(M124+'Program Qtrly'!O$63*OFFSET(LDF!$A$37,MATCH($B$100,LDF!$A$38:$A$63,0),MATCH($A125,LDF!$B$37:$Z$37,0)),0)</f>
        <v>218.31249999999989</v>
      </c>
      <c r="N125" s="116">
        <f ca="1">IFERROR(N124+'Program Qtrly'!P$63*OFFSET(LDF!$A$37,MATCH($B$100,LDF!$A$38:$A$63,0),MATCH($A125,LDF!$B$37:$Z$37,0)),0)</f>
        <v>230.78749999999982</v>
      </c>
      <c r="O125" s="116">
        <f ca="1">IFERROR(O124+'Program Qtrly'!Q$63*OFFSET(LDF!$A$37,MATCH($B$100,LDF!$A$38:$A$63,0),MATCH($A125,LDF!$B$37:$Z$37,0)),0)</f>
        <v>243.26250000000002</v>
      </c>
      <c r="P125" s="116">
        <f ca="1">IFERROR(P124+'Program Qtrly'!R$63*OFFSET(LDF!$A$37,MATCH($B$100,LDF!$A$38:$A$63,0),MATCH($A125,LDF!$B$37:$Z$37,0)),0)</f>
        <v>255.7374999999999</v>
      </c>
      <c r="Q125" s="116">
        <f ca="1">IFERROR(Q124+'Program Qtrly'!S$63*OFFSET(LDF!$A$37,MATCH($B$100,LDF!$A$38:$A$63,0),MATCH($A125,LDF!$B$37:$Z$37,0)),0)</f>
        <v>268.21250000000003</v>
      </c>
      <c r="R125" s="116">
        <f ca="1">IFERROR(R124+'Program Qtrly'!T$63*OFFSET(LDF!$A$37,MATCH($B$100,LDF!$A$38:$A$63,0),MATCH($A125,LDF!$B$37:$Z$37,0)),0)</f>
        <v>280.68749999999994</v>
      </c>
      <c r="S125" s="116">
        <f ca="1">IFERROR(S124+'Program Qtrly'!U$63*OFFSET(LDF!$A$37,MATCH($B$100,LDF!$A$38:$A$63,0),MATCH($A125,LDF!$B$37:$Z$37,0)),0)</f>
        <v>293.1624999999998</v>
      </c>
      <c r="T125" s="116">
        <f ca="1">IFERROR(T124+'Program Qtrly'!V$63*OFFSET(LDF!$A$37,MATCH($B$100,LDF!$A$38:$A$63,0),MATCH($A125,LDF!$B$37:$Z$37,0)),0)</f>
        <v>305.63749999999976</v>
      </c>
      <c r="U125" s="116">
        <f ca="1">IFERROR(U124+'Program Qtrly'!W$63*OFFSET(LDF!$A$37,MATCH($B$100,LDF!$A$38:$A$63,0),MATCH($A125,LDF!$B$37:$Z$37,0)),0)</f>
        <v>318.11250000000013</v>
      </c>
      <c r="W125" s="63">
        <f t="shared" si="118"/>
        <v>72</v>
      </c>
      <c r="X125" s="116">
        <f t="shared" ca="1" si="119"/>
        <v>3.1250000000003553E-2</v>
      </c>
      <c r="Y125" s="116">
        <f t="shared" ca="1" si="134"/>
        <v>9.3750000000014211E-2</v>
      </c>
      <c r="Z125" s="116">
        <f t="shared" ca="1" si="135"/>
        <v>0.15625</v>
      </c>
      <c r="AA125" s="116">
        <f t="shared" ca="1" si="136"/>
        <v>0.21875000000002842</v>
      </c>
      <c r="AB125" s="116">
        <f t="shared" ca="1" si="137"/>
        <v>0.2625000000000739</v>
      </c>
      <c r="AC125" s="116">
        <f t="shared" ca="1" si="138"/>
        <v>0.28749999999990905</v>
      </c>
      <c r="AD125" s="116">
        <f t="shared" ca="1" si="139"/>
        <v>0.31250000000002842</v>
      </c>
      <c r="AE125" s="116">
        <f t="shared" ca="1" si="140"/>
        <v>0.33750000000009095</v>
      </c>
      <c r="AF125" s="116">
        <f t="shared" ca="1" si="141"/>
        <v>0.36249999999995453</v>
      </c>
      <c r="AG125" s="116">
        <f t="shared" ca="1" si="123"/>
        <v>0.38750000000004547</v>
      </c>
      <c r="AH125" s="116">
        <f t="shared" ca="1" si="124"/>
        <v>0.41249999999990905</v>
      </c>
      <c r="AI125" s="116">
        <f t="shared" ca="1" si="125"/>
        <v>0.43750000000005684</v>
      </c>
      <c r="AJ125" s="116">
        <f t="shared" ca="1" si="126"/>
        <v>0.46250000000011937</v>
      </c>
      <c r="AK125" s="116">
        <f t="shared" ca="1" si="127"/>
        <v>0.4874999999999261</v>
      </c>
      <c r="AL125" s="116">
        <f t="shared" ca="1" si="128"/>
        <v>0.51250000000004547</v>
      </c>
      <c r="AM125" s="116">
        <f t="shared" ca="1" si="129"/>
        <v>0.53749999999990905</v>
      </c>
      <c r="AN125" s="116">
        <f t="shared" ca="1" si="130"/>
        <v>0.5625</v>
      </c>
      <c r="AO125" s="116">
        <f t="shared" ca="1" si="131"/>
        <v>0.58750000000014779</v>
      </c>
      <c r="AP125" s="116">
        <f t="shared" ca="1" si="132"/>
        <v>0.6125000000001819</v>
      </c>
      <c r="AQ125" s="116">
        <f t="shared" ca="1" si="133"/>
        <v>0.6374999999998181</v>
      </c>
      <c r="AS125" s="63">
        <f t="shared" si="120"/>
        <v>72</v>
      </c>
      <c r="AT125" s="116">
        <f ca="1">IFERROR(X125*'Program Qtrly'!D$49/(1-'Program Qtrly'!D$49),0)</f>
        <v>0.12500000000001424</v>
      </c>
      <c r="AU125" s="116">
        <f ca="1">IFERROR(Y125*'Program Qtrly'!E$49/(1-'Program Qtrly'!E$49),0)</f>
        <v>0.37500000000005695</v>
      </c>
      <c r="AV125" s="116">
        <f ca="1">IFERROR(Z125*'Program Qtrly'!F$49/(1-'Program Qtrly'!F$49),0)</f>
        <v>0.62500000000000011</v>
      </c>
      <c r="AW125" s="116">
        <f ca="1">IFERROR(AA125*'Program Qtrly'!G$49/(1-'Program Qtrly'!G$49),0)</f>
        <v>0.87500000000011391</v>
      </c>
      <c r="AX125" s="116">
        <f ca="1">IFERROR(AB125*'Program Qtrly'!H$49/(1-'Program Qtrly'!H$49),0)</f>
        <v>1.050000000000296</v>
      </c>
      <c r="AY125" s="116">
        <f ca="1">IFERROR(AC125*'Program Qtrly'!I$49/(1-'Program Qtrly'!I$49),0)</f>
        <v>1.1499999999996366</v>
      </c>
      <c r="AZ125" s="116">
        <f ca="1">IFERROR(AD125*'Program Qtrly'!J$49/(1-'Program Qtrly'!J$49),0)</f>
        <v>1.2500000000001141</v>
      </c>
      <c r="BA125" s="116">
        <f ca="1">IFERROR(AE125*'Program Qtrly'!K$49/(1-'Program Qtrly'!K$49),0)</f>
        <v>1.3500000000003642</v>
      </c>
      <c r="BB125" s="116">
        <f ca="1">IFERROR(AF125*'Program Qtrly'!L$49/(1-'Program Qtrly'!L$49),0)</f>
        <v>1.4499999999998183</v>
      </c>
      <c r="BC125" s="116">
        <f ca="1">IFERROR(AG125*'Program Qtrly'!M$49/(1-'Program Qtrly'!M$49),0)</f>
        <v>1.5500000000001823</v>
      </c>
      <c r="BD125" s="116">
        <f ca="1">IFERROR(AH125*'Program Qtrly'!N$49/(1-'Program Qtrly'!N$49),0)</f>
        <v>1.6499999999996366</v>
      </c>
      <c r="BE125" s="116">
        <f ca="1">IFERROR(AI125*'Program Qtrly'!O$49/(1-'Program Qtrly'!O$49),0)</f>
        <v>1.7500000000002278</v>
      </c>
      <c r="BF125" s="116">
        <f ca="1">IFERROR(AJ125*'Program Qtrly'!P$49/(1-'Program Qtrly'!P$49),0)</f>
        <v>1.8500000000004782</v>
      </c>
      <c r="BG125" s="116">
        <f ca="1">IFERROR(AK125*'Program Qtrly'!Q$49/(1-'Program Qtrly'!Q$49),0)</f>
        <v>1.9499999999997049</v>
      </c>
      <c r="BH125" s="116">
        <f ca="1">IFERROR(AL125*'Program Qtrly'!R$49/(1-'Program Qtrly'!R$49),0)</f>
        <v>2.0500000000001823</v>
      </c>
      <c r="BI125" s="116">
        <f ca="1">IFERROR(AM125*'Program Qtrly'!S$49/(1-'Program Qtrly'!S$49),0)</f>
        <v>2.1499999999996366</v>
      </c>
      <c r="BJ125" s="116">
        <f ca="1">IFERROR(AN125*'Program Qtrly'!T$49/(1-'Program Qtrly'!T$49),0)</f>
        <v>2.2500000000000004</v>
      </c>
      <c r="BK125" s="116">
        <f ca="1">IFERROR(AO125*'Program Qtrly'!U$49/(1-'Program Qtrly'!U$49),0)</f>
        <v>2.3500000000005921</v>
      </c>
      <c r="BL125" s="116">
        <f ca="1">IFERROR(AP125*'Program Qtrly'!V$49/(1-'Program Qtrly'!V$49),0)</f>
        <v>2.450000000000728</v>
      </c>
      <c r="BM125" s="116">
        <f ca="1">IFERROR(AQ125*'Program Qtrly'!W$49/(1-'Program Qtrly'!W$49),0)</f>
        <v>2.5499999999992728</v>
      </c>
      <c r="BO125" s="53" t="str">
        <f t="shared" si="121"/>
        <v>P003</v>
      </c>
      <c r="BP125" s="53">
        <f t="shared" si="122"/>
        <v>0</v>
      </c>
    </row>
    <row r="126" spans="1:68" ht="28.5" x14ac:dyDescent="0.45">
      <c r="A126" s="135" t="s">
        <v>386</v>
      </c>
      <c r="B126" s="136">
        <f ca="1">'Program Qtrly'!D$63</f>
        <v>15.624999999999996</v>
      </c>
      <c r="C126" s="136">
        <f ca="1">'Program Qtrly'!E$63</f>
        <v>46.874999999999986</v>
      </c>
      <c r="D126" s="136">
        <f ca="1">'Program Qtrly'!F$63</f>
        <v>78.124999999999972</v>
      </c>
      <c r="E126" s="136">
        <f ca="1">'Program Qtrly'!G$63</f>
        <v>109.37499999999997</v>
      </c>
      <c r="F126" s="136">
        <f ca="1">'Program Qtrly'!H$63</f>
        <v>131.24999999999997</v>
      </c>
      <c r="G126" s="136">
        <f ca="1">'Program Qtrly'!I$63</f>
        <v>143.74999999999997</v>
      </c>
      <c r="H126" s="136">
        <f ca="1">'Program Qtrly'!J$63</f>
        <v>156.24999999999997</v>
      </c>
      <c r="I126" s="136">
        <f ca="1">'Program Qtrly'!K$63</f>
        <v>168.74999999999997</v>
      </c>
      <c r="J126" s="136">
        <f ca="1">'Program Qtrly'!L$63</f>
        <v>181.24999999999997</v>
      </c>
      <c r="K126" s="136">
        <f ca="1">'Program Qtrly'!M$63</f>
        <v>193.74999999999997</v>
      </c>
      <c r="L126" s="136">
        <f ca="1">'Program Qtrly'!N$63</f>
        <v>206.24999999999994</v>
      </c>
      <c r="M126" s="136">
        <f ca="1">'Program Qtrly'!O$63</f>
        <v>218.74999999999994</v>
      </c>
      <c r="N126" s="136">
        <f ca="1">'Program Qtrly'!P$63</f>
        <v>231.24999999999994</v>
      </c>
      <c r="O126" s="136">
        <f ca="1">'Program Qtrly'!Q$63</f>
        <v>243.74999999999994</v>
      </c>
      <c r="P126" s="136">
        <f ca="1">'Program Qtrly'!R$63</f>
        <v>256.24999999999994</v>
      </c>
      <c r="Q126" s="136">
        <f ca="1">'Program Qtrly'!S$63</f>
        <v>268.74999999999994</v>
      </c>
      <c r="R126" s="136">
        <f ca="1">'Program Qtrly'!T$63</f>
        <v>281.24999999999994</v>
      </c>
      <c r="S126" s="136">
        <f ca="1">'Program Qtrly'!U$63</f>
        <v>293.74999999999994</v>
      </c>
      <c r="T126" s="136">
        <f ca="1">'Program Qtrly'!V$63</f>
        <v>306.24999999999994</v>
      </c>
      <c r="U126" s="136">
        <f ca="1">'Program Qtrly'!W$63</f>
        <v>318.74999999999994</v>
      </c>
      <c r="V126" s="135"/>
      <c r="W126" s="135" t="s">
        <v>282</v>
      </c>
      <c r="X126" s="136">
        <f ca="1">X102</f>
        <v>4.5625</v>
      </c>
      <c r="Y126" s="136">
        <f ca="1">Y102+X103</f>
        <v>16.75</v>
      </c>
      <c r="Z126" s="136">
        <f ca="1">Z102+Y103+X104</f>
        <v>34.328124999999993</v>
      </c>
      <c r="AA126" s="136">
        <f ca="1">AA102+Z103+Y104+X105</f>
        <v>56.046874999999993</v>
      </c>
      <c r="AB126" s="136">
        <f ca="1">AB102+AA103+Z104+Y105+X106</f>
        <v>78.168749999999989</v>
      </c>
      <c r="AC126" s="136">
        <f ca="1">AC102+AB103+AA104+Z105+Y106+X107</f>
        <v>97.934374999999989</v>
      </c>
      <c r="AD126" s="136">
        <f ca="1">AD102+AC103+AB104+AA105+Z106+Y107+X108</f>
        <v>115.996875</v>
      </c>
      <c r="AE126" s="136">
        <f ca="1">AE102+AD103+AC104+AB105+AA106+Z107+Y108+X109</f>
        <v>132.76249999999999</v>
      </c>
      <c r="AF126" s="136">
        <f ca="1">AF102+AE103+AD104+AC105+AB106+AA107+Z108+Y109+X110</f>
        <v>148.65937500000001</v>
      </c>
      <c r="AG126" s="136">
        <f ca="1">AG102+AF103+AE104+AD105+AC106+AB107+AA108+Z109+Y110+X111</f>
        <v>164.06875000000002</v>
      </c>
      <c r="AH126" s="136">
        <f ca="1">AH102+AG103+AF104+AE105+AD106+AC107+AB108+AA109+Z110+Y111+X112</f>
        <v>179.24687500000005</v>
      </c>
      <c r="AI126" s="136">
        <f ca="1">AI102+AH103+AG104+AF105+AE106+AD107+AC108+AB109+AA110+Z111+Y112+X113</f>
        <v>194.29062500000003</v>
      </c>
      <c r="AJ126" s="136">
        <f ca="1">AJ102+AI103+AH104+AG105+AF106+AE107+AD108+AC109+AB110+AA111+Z112+Y113+X114</f>
        <v>209.22500000000002</v>
      </c>
      <c r="AK126" s="136">
        <f ca="1">AK102+AJ103+AI104+AH105+AG106+AF107+AE108+AD109+AC110+AB111+AA112+Z113+Y114+X115</f>
        <v>224.07500000000005</v>
      </c>
      <c r="AL126" s="136">
        <f ca="1">AL102+AK103+AJ104+AI105+AH106+AG107+AF108+AE109+AD110+AC111+AB112+AA113+Z114+Y115+X116</f>
        <v>238.85625000000005</v>
      </c>
      <c r="AM126" s="136">
        <f ca="1">AM102+AL103+AK104+AJ105+AI106+AH107+AG108+AF109+AE110+AD111+AC112+AB113+AA114+Z115+Y116+X117</f>
        <v>253.58750000000009</v>
      </c>
      <c r="AN126" s="136">
        <f ca="1">AN102+AM103+AL104+AK105+AJ106+AI107+AH108+AG109+AF110+AE111+AD112+AC113+AB114+AA115+Z116+Y117+X118</f>
        <v>268.28437500000007</v>
      </c>
      <c r="AO126" s="136">
        <f ca="1">AO102+AN103+AM104+AL105+AK106+AJ107+AI108+AH109+AG110+AF111+AE112+AD113+AC114+AB115+AA116+Z117+Y118+X119</f>
        <v>282.94687500000009</v>
      </c>
      <c r="AP126" s="136">
        <f ca="1">AP102+AO103+AN104+AM105+AL106+AK107+AJ108+AI109+AH110+AG111+AF112+AE113+AD114+AC115+AB116+AA117+Z118+Y119+X120</f>
        <v>297.57500000000005</v>
      </c>
      <c r="AQ126" s="136">
        <f ca="1">AQ102+AP103+AO104+AN105+AM106+AL107+AK108+AJ109+AI110+AH111+AG112+AF113+AE114+AD115+AC116+AB117+AA118+Z119+Y120+X121</f>
        <v>312.1812500000002</v>
      </c>
      <c r="AR126" s="135"/>
      <c r="AS126" s="135" t="s">
        <v>481</v>
      </c>
      <c r="AT126" s="136">
        <f ca="1">AT102</f>
        <v>18.250000000000007</v>
      </c>
      <c r="AU126" s="136">
        <f ca="1">AU102+AT103</f>
        <v>67.000000000000014</v>
      </c>
      <c r="AV126" s="136">
        <f ca="1">AV102+AU103+AT104</f>
        <v>137.3125</v>
      </c>
      <c r="AW126" s="136">
        <f ca="1">AW102+AV103+AU104+AT105</f>
        <v>224.18750000000003</v>
      </c>
      <c r="AX126" s="136">
        <f ca="1">AX102+AW103+AV104+AU105+AT106</f>
        <v>312.67500000000007</v>
      </c>
      <c r="AY126" s="136">
        <f ca="1">AY102+AX103+AW104+AV105+AU106+AT107</f>
        <v>391.73750000000013</v>
      </c>
      <c r="AZ126" s="136">
        <f ca="1">AZ102+AY103+AX104+AW105+AV106+AU107+AT108</f>
        <v>463.98750000000007</v>
      </c>
      <c r="BA126" s="136">
        <f ca="1">BA102+AZ103+AY104+AX105+AW106+AV107+AU108+AT109</f>
        <v>531.05000000000018</v>
      </c>
      <c r="BB126" s="136">
        <f ca="1">BB102+BA103+AZ104+AY105+AX106+AW107+AV108+AU109+AT110</f>
        <v>594.63750000000027</v>
      </c>
      <c r="BC126" s="136">
        <f ca="1">BC102+BB103+BA104+AZ105+AY106+AX107+AW108+AV109+AU110+AT111</f>
        <v>656.27500000000032</v>
      </c>
      <c r="BD126" s="136">
        <f ca="1">BD102+BC103+BB104+BA105+AZ106+AY107+AX108+AW109+AV110+AU111+AT112</f>
        <v>716.98750000000041</v>
      </c>
      <c r="BE126" s="136">
        <f ca="1">BE102+BD103+BC104+BB105+BA106+AZ107+AY108+AX109+AW110+AV111+AU112+AT113</f>
        <v>777.16250000000036</v>
      </c>
      <c r="BF126" s="136">
        <f ca="1">BF102+BE103+BD104+BC105+BB106+BA107+AZ108+AY109+AX110+AW111+AV112+AU113+AT114</f>
        <v>836.90000000000043</v>
      </c>
      <c r="BG126" s="136">
        <f ca="1">BG102+BF103+BE104+BD105+BC106+BB107+BA108+AZ109+AY110+AX111+AW112+AV113+AU114+AT115</f>
        <v>896.30000000000041</v>
      </c>
      <c r="BH126" s="136">
        <f ca="1">BH102+BG103+BF104+BE105+BD106+BC107+BB108+BA109+AZ110+AY111+AX112+AW113+AV114+AU115+AT116</f>
        <v>955.42500000000052</v>
      </c>
      <c r="BI126" s="136">
        <f ca="1">BI102+BH103+BG104+BF105+BE106+BD107+BC108+BB109+BA110+AZ111+AY112+AX113+AW114+AV115+AU116+AT117</f>
        <v>1014.3500000000006</v>
      </c>
      <c r="BJ126" s="136">
        <f ca="1">BJ102+BI103+BH104+BG105+BF106+BE107+BD108+BC109+BB110+BA111+AZ112+AY113+AX114+AW115+AV116+AU117+AT118</f>
        <v>1073.1375000000007</v>
      </c>
      <c r="BK126" s="136">
        <f ca="1">BK102+BJ103+BI104+BH105+BG106+BF107+BE108+BD109+BC110+BB111+BA112+AZ113+AY114+AX115+AW116+AV117+AU118+AT119</f>
        <v>1131.787500000001</v>
      </c>
      <c r="BL126" s="136">
        <f ca="1">BL102+BK103+BJ104+BI105+BH106+BG107+BF108+BE109+BD110+BC111+BB112+BA113+AZ114+AY115+AX116+AW117+AV118+AU119+AT120</f>
        <v>1190.3000000000013</v>
      </c>
      <c r="BM126" s="136">
        <f ca="1">BM102+BL103+BK104+BJ105+BI106+BH107+BG108+BF109+BE110+BD111+BC112+BB113+BA114+AZ115+AY116+AX117+AW118+AV119+AU120+AT121</f>
        <v>1248.7250000000013</v>
      </c>
      <c r="BN126" s="135"/>
      <c r="BO126" s="53" t="str">
        <f t="shared" si="121"/>
        <v>P003</v>
      </c>
      <c r="BP126" s="53">
        <f t="shared" si="122"/>
        <v>0</v>
      </c>
    </row>
    <row r="129" spans="1:68" x14ac:dyDescent="0.45">
      <c r="A129" s="46" t="s">
        <v>68</v>
      </c>
      <c r="B129" s="46" t="str">
        <f>INDEX('Program Inputs'!$B$9:$B$28,MATCH('Loss Proj'!A129,'Program Inputs'!$A$9:$A$28,0))</f>
        <v>VI: Tuition Reimbursement</v>
      </c>
      <c r="C129" s="46"/>
      <c r="W129" s="46" t="str">
        <f>A129</f>
        <v>P004</v>
      </c>
      <c r="X129" s="46" t="str">
        <f>INDEX('Program Inputs'!$B$9:$B$28,MATCH('Loss Proj'!W129,'Program Inputs'!$A$9:$A$28,0))</f>
        <v>VI: Tuition Reimbursement</v>
      </c>
      <c r="Y129" s="46"/>
      <c r="AS129" s="46" t="str">
        <f>A129</f>
        <v>P004</v>
      </c>
      <c r="AT129" s="46" t="str">
        <f>INDEX('Program Inputs'!$B$9:$B$28,MATCH('Loss Proj'!AS129,'Program Inputs'!$A$9:$A$28,0))</f>
        <v>VI: Tuition Reimbursement</v>
      </c>
      <c r="AU129" s="46"/>
    </row>
    <row r="130" spans="1:68" x14ac:dyDescent="0.45">
      <c r="A130" s="67" t="s">
        <v>385</v>
      </c>
      <c r="B130" s="63"/>
      <c r="W130" s="67" t="s">
        <v>479</v>
      </c>
      <c r="X130" s="63"/>
      <c r="AS130" s="67" t="s">
        <v>480</v>
      </c>
      <c r="AT130" s="63"/>
    </row>
    <row r="131" spans="1:68" x14ac:dyDescent="0.45">
      <c r="A131" s="67" t="s">
        <v>186</v>
      </c>
      <c r="B131" s="115" t="str">
        <f>INDEX('Program Inputs'!$O$8:$O$28,MATCH(A129,'Program Inputs'!$A$8:$A$28,0))</f>
        <v>Property_1</v>
      </c>
      <c r="D131" s="63" t="s">
        <v>489</v>
      </c>
      <c r="E131" s="133">
        <f>INDEX('Program Inputs'!$R$8:$R$28,MATCH(A129,'Program Inputs'!$A$8:$A$28,0))</f>
        <v>0</v>
      </c>
      <c r="X131" s="62"/>
      <c r="AT131" s="62"/>
    </row>
    <row r="132" spans="1:68" x14ac:dyDescent="0.45">
      <c r="A132" s="110" t="s">
        <v>180</v>
      </c>
      <c r="B132" s="3" t="str">
        <f>B$7</f>
        <v>2026 Q2</v>
      </c>
      <c r="C132" s="3" t="str">
        <f t="shared" ref="C132:U132" si="142">C$7</f>
        <v>2026 Q3</v>
      </c>
      <c r="D132" s="3" t="str">
        <f t="shared" si="142"/>
        <v>2026 Q4</v>
      </c>
      <c r="E132" s="3" t="str">
        <f t="shared" si="142"/>
        <v>2027 Q1</v>
      </c>
      <c r="F132" s="3" t="str">
        <f t="shared" si="142"/>
        <v>2027 Q2</v>
      </c>
      <c r="G132" s="3" t="str">
        <f t="shared" si="142"/>
        <v>2027 Q3</v>
      </c>
      <c r="H132" s="3" t="str">
        <f t="shared" si="142"/>
        <v>2027 Q4</v>
      </c>
      <c r="I132" s="3" t="str">
        <f t="shared" si="142"/>
        <v>2028 Q1</v>
      </c>
      <c r="J132" s="3" t="str">
        <f t="shared" si="142"/>
        <v>2028 Q2</v>
      </c>
      <c r="K132" s="3" t="str">
        <f t="shared" si="142"/>
        <v>2028 Q3</v>
      </c>
      <c r="L132" s="3" t="str">
        <f t="shared" si="142"/>
        <v>2028 Q4</v>
      </c>
      <c r="M132" s="3" t="str">
        <f t="shared" si="142"/>
        <v>2029 Q1</v>
      </c>
      <c r="N132" s="3" t="str">
        <f t="shared" si="142"/>
        <v>2029 Q2</v>
      </c>
      <c r="O132" s="3" t="str">
        <f t="shared" si="142"/>
        <v>2029 Q3</v>
      </c>
      <c r="P132" s="3" t="str">
        <f t="shared" si="142"/>
        <v>2029 Q4</v>
      </c>
      <c r="Q132" s="3" t="str">
        <f t="shared" si="142"/>
        <v>2030 Q1</v>
      </c>
      <c r="R132" s="3" t="str">
        <f t="shared" si="142"/>
        <v>2030 Q2</v>
      </c>
      <c r="S132" s="3" t="str">
        <f t="shared" si="142"/>
        <v>2030 Q3</v>
      </c>
      <c r="T132" s="3" t="str">
        <f t="shared" si="142"/>
        <v>2030 Q4</v>
      </c>
      <c r="U132" s="3" t="str">
        <f t="shared" si="142"/>
        <v>2031 Q1</v>
      </c>
      <c r="W132" s="110" t="s">
        <v>180</v>
      </c>
      <c r="X132" s="3" t="str">
        <f>X$7</f>
        <v>2026 Q2</v>
      </c>
      <c r="Y132" s="3" t="str">
        <f t="shared" ref="Y132:AQ132" si="143">Y$7</f>
        <v>2026 Q3</v>
      </c>
      <c r="Z132" s="3" t="str">
        <f t="shared" si="143"/>
        <v>2026 Q4</v>
      </c>
      <c r="AA132" s="3" t="str">
        <f t="shared" si="143"/>
        <v>2027 Q1</v>
      </c>
      <c r="AB132" s="3" t="str">
        <f t="shared" si="143"/>
        <v>2027 Q2</v>
      </c>
      <c r="AC132" s="3" t="str">
        <f t="shared" si="143"/>
        <v>2027 Q3</v>
      </c>
      <c r="AD132" s="3" t="str">
        <f t="shared" si="143"/>
        <v>2027 Q4</v>
      </c>
      <c r="AE132" s="3" t="str">
        <f t="shared" si="143"/>
        <v>2028 Q1</v>
      </c>
      <c r="AF132" s="3" t="str">
        <f t="shared" si="143"/>
        <v>2028 Q2</v>
      </c>
      <c r="AG132" s="3" t="str">
        <f t="shared" si="143"/>
        <v>2028 Q3</v>
      </c>
      <c r="AH132" s="3" t="str">
        <f t="shared" si="143"/>
        <v>2028 Q4</v>
      </c>
      <c r="AI132" s="3" t="str">
        <f t="shared" si="143"/>
        <v>2029 Q1</v>
      </c>
      <c r="AJ132" s="3" t="str">
        <f t="shared" si="143"/>
        <v>2029 Q2</v>
      </c>
      <c r="AK132" s="3" t="str">
        <f t="shared" si="143"/>
        <v>2029 Q3</v>
      </c>
      <c r="AL132" s="3" t="str">
        <f t="shared" si="143"/>
        <v>2029 Q4</v>
      </c>
      <c r="AM132" s="3" t="str">
        <f t="shared" si="143"/>
        <v>2030 Q1</v>
      </c>
      <c r="AN132" s="3" t="str">
        <f t="shared" si="143"/>
        <v>2030 Q2</v>
      </c>
      <c r="AO132" s="3" t="str">
        <f t="shared" si="143"/>
        <v>2030 Q3</v>
      </c>
      <c r="AP132" s="3" t="str">
        <f t="shared" si="143"/>
        <v>2030 Q4</v>
      </c>
      <c r="AQ132" s="3" t="str">
        <f t="shared" si="143"/>
        <v>2031 Q1</v>
      </c>
      <c r="AS132" s="110" t="s">
        <v>180</v>
      </c>
      <c r="AT132" s="3" t="str">
        <f>AT$7</f>
        <v>2026 Q2</v>
      </c>
      <c r="AU132" s="3" t="str">
        <f t="shared" ref="AU132:BM132" si="144">AU$7</f>
        <v>2026 Q3</v>
      </c>
      <c r="AV132" s="3" t="str">
        <f t="shared" si="144"/>
        <v>2026 Q4</v>
      </c>
      <c r="AW132" s="3" t="str">
        <f t="shared" si="144"/>
        <v>2027 Q1</v>
      </c>
      <c r="AX132" s="3" t="str">
        <f t="shared" si="144"/>
        <v>2027 Q2</v>
      </c>
      <c r="AY132" s="3" t="str">
        <f t="shared" si="144"/>
        <v>2027 Q3</v>
      </c>
      <c r="AZ132" s="3" t="str">
        <f t="shared" si="144"/>
        <v>2027 Q4</v>
      </c>
      <c r="BA132" s="3" t="str">
        <f t="shared" si="144"/>
        <v>2028 Q1</v>
      </c>
      <c r="BB132" s="3" t="str">
        <f t="shared" si="144"/>
        <v>2028 Q2</v>
      </c>
      <c r="BC132" s="3" t="str">
        <f t="shared" si="144"/>
        <v>2028 Q3</v>
      </c>
      <c r="BD132" s="3" t="str">
        <f t="shared" si="144"/>
        <v>2028 Q4</v>
      </c>
      <c r="BE132" s="3" t="str">
        <f t="shared" si="144"/>
        <v>2029 Q1</v>
      </c>
      <c r="BF132" s="3" t="str">
        <f t="shared" si="144"/>
        <v>2029 Q2</v>
      </c>
      <c r="BG132" s="3" t="str">
        <f t="shared" si="144"/>
        <v>2029 Q3</v>
      </c>
      <c r="BH132" s="3" t="str">
        <f t="shared" si="144"/>
        <v>2029 Q4</v>
      </c>
      <c r="BI132" s="3" t="str">
        <f t="shared" si="144"/>
        <v>2030 Q1</v>
      </c>
      <c r="BJ132" s="3" t="str">
        <f t="shared" si="144"/>
        <v>2030 Q2</v>
      </c>
      <c r="BK132" s="3" t="str">
        <f t="shared" si="144"/>
        <v>2030 Q3</v>
      </c>
      <c r="BL132" s="3" t="str">
        <f t="shared" si="144"/>
        <v>2030 Q4</v>
      </c>
      <c r="BM132" s="3" t="str">
        <f t="shared" si="144"/>
        <v>2031 Q1</v>
      </c>
      <c r="BO132" s="110" t="s">
        <v>330</v>
      </c>
      <c r="BP132" s="110" t="s">
        <v>488</v>
      </c>
    </row>
    <row r="133" spans="1:68" x14ac:dyDescent="0.45">
      <c r="A133" s="63">
        <v>3</v>
      </c>
      <c r="B133" s="116">
        <f ca="1">IFERROR('Program Qtrly'!D$83*OFFSET(LDF!$A$37,MATCH($B$131,LDF!$A$38:$A$63,0),MATCH($A133,LDF!$B$37:$Z$37,0)),0)</f>
        <v>22.125</v>
      </c>
      <c r="C133" s="116">
        <f ca="1">IFERROR('Program Qtrly'!E$83*OFFSET(LDF!$A$37,MATCH($B$131,LDF!$A$38:$A$63,0),MATCH($A133,LDF!$B$37:$Z$37,0)),0)</f>
        <v>66.375</v>
      </c>
      <c r="D133" s="116">
        <f ca="1">IFERROR('Program Qtrly'!F$83*OFFSET(LDF!$A$37,MATCH($B$131,LDF!$A$38:$A$63,0),MATCH($A133,LDF!$B$37:$Z$37,0)),0)</f>
        <v>88.5</v>
      </c>
      <c r="E133" s="116">
        <f ca="1">IFERROR('Program Qtrly'!G$83*OFFSET(LDF!$A$37,MATCH($B$131,LDF!$A$38:$A$63,0),MATCH($A133,LDF!$B$37:$Z$37,0)),0)</f>
        <v>88.5</v>
      </c>
      <c r="F133" s="116">
        <f ca="1">IFERROR('Program Qtrly'!H$83*OFFSET(LDF!$A$37,MATCH($B$131,LDF!$A$38:$A$63,0),MATCH($A133,LDF!$B$37:$Z$37,0)),0)</f>
        <v>97.35</v>
      </c>
      <c r="G133" s="116">
        <f ca="1">IFERROR('Program Qtrly'!I$83*OFFSET(LDF!$A$37,MATCH($B$131,LDF!$A$38:$A$63,0),MATCH($A133,LDF!$B$37:$Z$37,0)),0)</f>
        <v>115.05</v>
      </c>
      <c r="H133" s="116">
        <f ca="1">IFERROR('Program Qtrly'!J$83*OFFSET(LDF!$A$37,MATCH($B$131,LDF!$A$38:$A$63,0),MATCH($A133,LDF!$B$37:$Z$37,0)),0)</f>
        <v>123.89999999999999</v>
      </c>
      <c r="I133" s="116">
        <f ca="1">IFERROR('Program Qtrly'!K$83*OFFSET(LDF!$A$37,MATCH($B$131,LDF!$A$38:$A$63,0),MATCH($A133,LDF!$B$37:$Z$37,0)),0)</f>
        <v>123.89999999999999</v>
      </c>
      <c r="J133" s="116">
        <f ca="1">IFERROR('Program Qtrly'!L$83*OFFSET(LDF!$A$37,MATCH($B$131,LDF!$A$38:$A$63,0),MATCH($A133,LDF!$B$37:$Z$37,0)),0)</f>
        <v>132.75</v>
      </c>
      <c r="K133" s="116">
        <f ca="1">IFERROR('Program Qtrly'!M$83*OFFSET(LDF!$A$37,MATCH($B$131,LDF!$A$38:$A$63,0),MATCH($A133,LDF!$B$37:$Z$37,0)),0)</f>
        <v>150.44999999999999</v>
      </c>
      <c r="L133" s="116">
        <f ca="1">IFERROR('Program Qtrly'!N$83*OFFSET(LDF!$A$37,MATCH($B$131,LDF!$A$38:$A$63,0),MATCH($A133,LDF!$B$37:$Z$37,0)),0)</f>
        <v>159.29999999999998</v>
      </c>
      <c r="M133" s="116">
        <f ca="1">IFERROR('Program Qtrly'!O$83*OFFSET(LDF!$A$37,MATCH($B$131,LDF!$A$38:$A$63,0),MATCH($A133,LDF!$B$37:$Z$37,0)),0)</f>
        <v>159.29999999999998</v>
      </c>
      <c r="N133" s="116">
        <f ca="1">IFERROR('Program Qtrly'!P$83*OFFSET(LDF!$A$37,MATCH($B$131,LDF!$A$38:$A$63,0),MATCH($A133,LDF!$B$37:$Z$37,0)),0)</f>
        <v>168.14999999999998</v>
      </c>
      <c r="O133" s="116">
        <f ca="1">IFERROR('Program Qtrly'!Q$83*OFFSET(LDF!$A$37,MATCH($B$131,LDF!$A$38:$A$63,0),MATCH($A133,LDF!$B$37:$Z$37,0)),0)</f>
        <v>185.85</v>
      </c>
      <c r="P133" s="116">
        <f ca="1">IFERROR('Program Qtrly'!R$83*OFFSET(LDF!$A$37,MATCH($B$131,LDF!$A$38:$A$63,0),MATCH($A133,LDF!$B$37:$Z$37,0)),0)</f>
        <v>194.7</v>
      </c>
      <c r="Q133" s="116">
        <f ca="1">IFERROR('Program Qtrly'!S$83*OFFSET(LDF!$A$37,MATCH($B$131,LDF!$A$38:$A$63,0),MATCH($A133,LDF!$B$37:$Z$37,0)),0)</f>
        <v>194.7</v>
      </c>
      <c r="R133" s="116">
        <f ca="1">IFERROR('Program Qtrly'!T$83*OFFSET(LDF!$A$37,MATCH($B$131,LDF!$A$38:$A$63,0),MATCH($A133,LDF!$B$37:$Z$37,0)),0)</f>
        <v>203.54999999999998</v>
      </c>
      <c r="S133" s="116">
        <f ca="1">IFERROR('Program Qtrly'!U$83*OFFSET(LDF!$A$37,MATCH($B$131,LDF!$A$38:$A$63,0),MATCH($A133,LDF!$B$37:$Z$37,0)),0)</f>
        <v>221.25</v>
      </c>
      <c r="T133" s="116">
        <f ca="1">IFERROR('Program Qtrly'!V$83*OFFSET(LDF!$A$37,MATCH($B$131,LDF!$A$38:$A$63,0),MATCH($A133,LDF!$B$37:$Z$37,0)),0)</f>
        <v>230.1</v>
      </c>
      <c r="U133" s="116">
        <f ca="1">IFERROR('Program Qtrly'!W$83*OFFSET(LDF!$A$37,MATCH($B$131,LDF!$A$38:$A$63,0),MATCH($A133,LDF!$B$37:$Z$37,0)),0)</f>
        <v>230.1</v>
      </c>
      <c r="W133" s="63">
        <v>3</v>
      </c>
      <c r="X133" s="116">
        <f ca="1">B$157-B133</f>
        <v>9.125</v>
      </c>
      <c r="Y133" s="116">
        <f t="shared" ref="Y133:AQ146" ca="1" si="145">C$157-C133</f>
        <v>27.375</v>
      </c>
      <c r="Z133" s="116">
        <f t="shared" ca="1" si="145"/>
        <v>36.5</v>
      </c>
      <c r="AA133" s="116">
        <f t="shared" ca="1" si="145"/>
        <v>36.5</v>
      </c>
      <c r="AB133" s="116">
        <f t="shared" ca="1" si="145"/>
        <v>40.150000000000006</v>
      </c>
      <c r="AC133" s="116">
        <f t="shared" ca="1" si="145"/>
        <v>47.45</v>
      </c>
      <c r="AD133" s="116">
        <f t="shared" ca="1" si="145"/>
        <v>51.100000000000009</v>
      </c>
      <c r="AE133" s="116">
        <f t="shared" ca="1" si="145"/>
        <v>51.100000000000009</v>
      </c>
      <c r="AF133" s="116">
        <f t="shared" ca="1" si="145"/>
        <v>54.75</v>
      </c>
      <c r="AG133" s="116">
        <f t="shared" ca="1" si="145"/>
        <v>62.050000000000011</v>
      </c>
      <c r="AH133" s="116">
        <f t="shared" ca="1" si="145"/>
        <v>65.700000000000017</v>
      </c>
      <c r="AI133" s="116">
        <f t="shared" ca="1" si="145"/>
        <v>65.700000000000017</v>
      </c>
      <c r="AJ133" s="116">
        <f t="shared" ca="1" si="145"/>
        <v>69.350000000000023</v>
      </c>
      <c r="AK133" s="116">
        <f t="shared" ca="1" si="145"/>
        <v>76.650000000000006</v>
      </c>
      <c r="AL133" s="116">
        <f t="shared" ca="1" si="145"/>
        <v>80.300000000000011</v>
      </c>
      <c r="AM133" s="116">
        <f t="shared" ca="1" si="145"/>
        <v>80.300000000000011</v>
      </c>
      <c r="AN133" s="116">
        <f t="shared" ca="1" si="145"/>
        <v>83.950000000000017</v>
      </c>
      <c r="AO133" s="116">
        <f t="shared" ca="1" si="145"/>
        <v>91.25</v>
      </c>
      <c r="AP133" s="116">
        <f t="shared" ca="1" si="145"/>
        <v>94.9</v>
      </c>
      <c r="AQ133" s="116">
        <f t="shared" ca="1" si="145"/>
        <v>94.9</v>
      </c>
      <c r="AS133" s="63">
        <v>3</v>
      </c>
      <c r="AT133" s="116">
        <f ca="1">IFERROR(X133*'Program Qtrly'!D$69/(1-'Program Qtrly'!D$69),0)</f>
        <v>9.125</v>
      </c>
      <c r="AU133" s="116">
        <f ca="1">IFERROR(Y133*'Program Qtrly'!E$69/(1-'Program Qtrly'!E$69),0)</f>
        <v>27.375</v>
      </c>
      <c r="AV133" s="116">
        <f ca="1">IFERROR(Z133*'Program Qtrly'!F$69/(1-'Program Qtrly'!F$69),0)</f>
        <v>36.5</v>
      </c>
      <c r="AW133" s="116">
        <f ca="1">IFERROR(AA133*'Program Qtrly'!G$69/(1-'Program Qtrly'!G$69),0)</f>
        <v>36.5</v>
      </c>
      <c r="AX133" s="116">
        <f ca="1">IFERROR(AB133*'Program Qtrly'!H$69/(1-'Program Qtrly'!H$69),0)</f>
        <v>40.150000000000006</v>
      </c>
      <c r="AY133" s="116">
        <f ca="1">IFERROR(AC133*'Program Qtrly'!I$69/(1-'Program Qtrly'!I$69),0)</f>
        <v>47.45</v>
      </c>
      <c r="AZ133" s="116">
        <f ca="1">IFERROR(AD133*'Program Qtrly'!J$69/(1-'Program Qtrly'!J$69),0)</f>
        <v>51.100000000000009</v>
      </c>
      <c r="BA133" s="116">
        <f ca="1">IFERROR(AE133*'Program Qtrly'!K$69/(1-'Program Qtrly'!K$69),0)</f>
        <v>51.100000000000009</v>
      </c>
      <c r="BB133" s="116">
        <f ca="1">IFERROR(AF133*'Program Qtrly'!L$69/(1-'Program Qtrly'!L$69),0)</f>
        <v>54.75</v>
      </c>
      <c r="BC133" s="116">
        <f ca="1">IFERROR(AG133*'Program Qtrly'!M$69/(1-'Program Qtrly'!M$69),0)</f>
        <v>62.050000000000011</v>
      </c>
      <c r="BD133" s="116">
        <f ca="1">IFERROR(AH133*'Program Qtrly'!N$69/(1-'Program Qtrly'!N$69),0)</f>
        <v>65.700000000000017</v>
      </c>
      <c r="BE133" s="116">
        <f ca="1">IFERROR(AI133*'Program Qtrly'!O$69/(1-'Program Qtrly'!O$69),0)</f>
        <v>65.700000000000017</v>
      </c>
      <c r="BF133" s="116">
        <f ca="1">IFERROR(AJ133*'Program Qtrly'!P$69/(1-'Program Qtrly'!P$69),0)</f>
        <v>69.350000000000023</v>
      </c>
      <c r="BG133" s="116">
        <f ca="1">IFERROR(AK133*'Program Qtrly'!Q$69/(1-'Program Qtrly'!Q$69),0)</f>
        <v>76.650000000000006</v>
      </c>
      <c r="BH133" s="116">
        <f ca="1">IFERROR(AL133*'Program Qtrly'!R$69/(1-'Program Qtrly'!R$69),0)</f>
        <v>80.300000000000011</v>
      </c>
      <c r="BI133" s="116">
        <f ca="1">IFERROR(AM133*'Program Qtrly'!S$69/(1-'Program Qtrly'!S$69),0)</f>
        <v>80.300000000000011</v>
      </c>
      <c r="BJ133" s="116">
        <f ca="1">IFERROR(AN133*'Program Qtrly'!T$69/(1-'Program Qtrly'!T$69),0)</f>
        <v>83.950000000000017</v>
      </c>
      <c r="BK133" s="116">
        <f ca="1">IFERROR(AO133*'Program Qtrly'!U$69/(1-'Program Qtrly'!U$69),0)</f>
        <v>91.25</v>
      </c>
      <c r="BL133" s="116">
        <f ca="1">IFERROR(AP133*'Program Qtrly'!V$69/(1-'Program Qtrly'!V$69),0)</f>
        <v>94.9</v>
      </c>
      <c r="BM133" s="116">
        <f ca="1">IFERROR(AQ133*'Program Qtrly'!W$69/(1-'Program Qtrly'!W$69),0)</f>
        <v>94.9</v>
      </c>
      <c r="BO133" s="53" t="str">
        <f>$A$129</f>
        <v>P004</v>
      </c>
      <c r="BP133" s="53">
        <f>$E$131</f>
        <v>0</v>
      </c>
    </row>
    <row r="134" spans="1:68" x14ac:dyDescent="0.45">
      <c r="A134" s="63">
        <f t="shared" ref="A134:A156" si="146">A133+3</f>
        <v>6</v>
      </c>
      <c r="B134" s="116">
        <f ca="1">IFERROR(B133+'Program Qtrly'!D$83*OFFSET(LDF!$A$37,MATCH($B$131,LDF!$A$38:$A$63,0),MATCH($A134,LDF!$B$37:$Z$37,0)),0)</f>
        <v>25.125000000000004</v>
      </c>
      <c r="C134" s="116">
        <f ca="1">IFERROR(C133+'Program Qtrly'!E$83*OFFSET(LDF!$A$37,MATCH($B$131,LDF!$A$38:$A$63,0),MATCH($A134,LDF!$B$37:$Z$37,0)),0)</f>
        <v>75.375</v>
      </c>
      <c r="D134" s="116">
        <f ca="1">IFERROR(D133+'Program Qtrly'!F$83*OFFSET(LDF!$A$37,MATCH($B$131,LDF!$A$38:$A$63,0),MATCH($A134,LDF!$B$37:$Z$37,0)),0)</f>
        <v>100.50000000000001</v>
      </c>
      <c r="E134" s="116">
        <f ca="1">IFERROR(E133+'Program Qtrly'!G$83*OFFSET(LDF!$A$37,MATCH($B$131,LDF!$A$38:$A$63,0),MATCH($A134,LDF!$B$37:$Z$37,0)),0)</f>
        <v>100.50000000000001</v>
      </c>
      <c r="F134" s="116">
        <f ca="1">IFERROR(F133+'Program Qtrly'!H$83*OFFSET(LDF!$A$37,MATCH($B$131,LDF!$A$38:$A$63,0),MATCH($A134,LDF!$B$37:$Z$37,0)),0)</f>
        <v>110.55000000000001</v>
      </c>
      <c r="G134" s="116">
        <f ca="1">IFERROR(G133+'Program Qtrly'!I$83*OFFSET(LDF!$A$37,MATCH($B$131,LDF!$A$38:$A$63,0),MATCH($A134,LDF!$B$37:$Z$37,0)),0)</f>
        <v>130.65</v>
      </c>
      <c r="H134" s="116">
        <f ca="1">IFERROR(H133+'Program Qtrly'!J$83*OFFSET(LDF!$A$37,MATCH($B$131,LDF!$A$38:$A$63,0),MATCH($A134,LDF!$B$37:$Z$37,0)),0)</f>
        <v>140.70000000000002</v>
      </c>
      <c r="I134" s="116">
        <f ca="1">IFERROR(I133+'Program Qtrly'!K$83*OFFSET(LDF!$A$37,MATCH($B$131,LDF!$A$38:$A$63,0),MATCH($A134,LDF!$B$37:$Z$37,0)),0)</f>
        <v>140.70000000000002</v>
      </c>
      <c r="J134" s="116">
        <f ca="1">IFERROR(J133+'Program Qtrly'!L$83*OFFSET(LDF!$A$37,MATCH($B$131,LDF!$A$38:$A$63,0),MATCH($A134,LDF!$B$37:$Z$37,0)),0)</f>
        <v>150.75</v>
      </c>
      <c r="K134" s="116">
        <f ca="1">IFERROR(K133+'Program Qtrly'!M$83*OFFSET(LDF!$A$37,MATCH($B$131,LDF!$A$38:$A$63,0),MATCH($A134,LDF!$B$37:$Z$37,0)),0)</f>
        <v>170.85000000000002</v>
      </c>
      <c r="L134" s="116">
        <f ca="1">IFERROR(L133+'Program Qtrly'!N$83*OFFSET(LDF!$A$37,MATCH($B$131,LDF!$A$38:$A$63,0),MATCH($A134,LDF!$B$37:$Z$37,0)),0)</f>
        <v>180.9</v>
      </c>
      <c r="M134" s="116">
        <f ca="1">IFERROR(M133+'Program Qtrly'!O$83*OFFSET(LDF!$A$37,MATCH($B$131,LDF!$A$38:$A$63,0),MATCH($A134,LDF!$B$37:$Z$37,0)),0)</f>
        <v>180.9</v>
      </c>
      <c r="N134" s="116">
        <f ca="1">IFERROR(N133+'Program Qtrly'!P$83*OFFSET(LDF!$A$37,MATCH($B$131,LDF!$A$38:$A$63,0),MATCH($A134,LDF!$B$37:$Z$37,0)),0)</f>
        <v>190.95</v>
      </c>
      <c r="O134" s="116">
        <f ca="1">IFERROR(O133+'Program Qtrly'!Q$83*OFFSET(LDF!$A$37,MATCH($B$131,LDF!$A$38:$A$63,0),MATCH($A134,LDF!$B$37:$Z$37,0)),0)</f>
        <v>211.05</v>
      </c>
      <c r="P134" s="116">
        <f ca="1">IFERROR(P133+'Program Qtrly'!R$83*OFFSET(LDF!$A$37,MATCH($B$131,LDF!$A$38:$A$63,0),MATCH($A134,LDF!$B$37:$Z$37,0)),0)</f>
        <v>221.10000000000002</v>
      </c>
      <c r="Q134" s="116">
        <f ca="1">IFERROR(Q133+'Program Qtrly'!S$83*OFFSET(LDF!$A$37,MATCH($B$131,LDF!$A$38:$A$63,0),MATCH($A134,LDF!$B$37:$Z$37,0)),0)</f>
        <v>221.10000000000002</v>
      </c>
      <c r="R134" s="116">
        <f ca="1">IFERROR(R133+'Program Qtrly'!T$83*OFFSET(LDF!$A$37,MATCH($B$131,LDF!$A$38:$A$63,0),MATCH($A134,LDF!$B$37:$Z$37,0)),0)</f>
        <v>231.15</v>
      </c>
      <c r="S134" s="116">
        <f ca="1">IFERROR(S133+'Program Qtrly'!U$83*OFFSET(LDF!$A$37,MATCH($B$131,LDF!$A$38:$A$63,0),MATCH($A134,LDF!$B$37:$Z$37,0)),0)</f>
        <v>251.25000000000003</v>
      </c>
      <c r="T134" s="116">
        <f ca="1">IFERROR(T133+'Program Qtrly'!V$83*OFFSET(LDF!$A$37,MATCH($B$131,LDF!$A$38:$A$63,0),MATCH($A134,LDF!$B$37:$Z$37,0)),0)</f>
        <v>261.3</v>
      </c>
      <c r="U134" s="116">
        <f ca="1">IFERROR(U133+'Program Qtrly'!W$83*OFFSET(LDF!$A$37,MATCH($B$131,LDF!$A$38:$A$63,0),MATCH($A134,LDF!$B$37:$Z$37,0)),0)</f>
        <v>261.3</v>
      </c>
      <c r="W134" s="63">
        <f t="shared" ref="W134:W156" si="147">W133+3</f>
        <v>6</v>
      </c>
      <c r="X134" s="116">
        <f t="shared" ref="X134:X156" ca="1" si="148">B$157-B134</f>
        <v>6.1249999999999964</v>
      </c>
      <c r="Y134" s="116">
        <f t="shared" ca="1" si="145"/>
        <v>18.375</v>
      </c>
      <c r="Z134" s="116">
        <f t="shared" ca="1" si="145"/>
        <v>24.499999999999986</v>
      </c>
      <c r="AA134" s="116">
        <f t="shared" ca="1" si="145"/>
        <v>24.499999999999986</v>
      </c>
      <c r="AB134" s="116">
        <f t="shared" ca="1" si="145"/>
        <v>26.949999999999989</v>
      </c>
      <c r="AC134" s="116">
        <f t="shared" ca="1" si="145"/>
        <v>31.849999999999994</v>
      </c>
      <c r="AD134" s="116">
        <f t="shared" ca="1" si="145"/>
        <v>34.299999999999983</v>
      </c>
      <c r="AE134" s="116">
        <f t="shared" ca="1" si="145"/>
        <v>34.299999999999983</v>
      </c>
      <c r="AF134" s="116">
        <f t="shared" ca="1" si="145"/>
        <v>36.75</v>
      </c>
      <c r="AG134" s="116">
        <f t="shared" ca="1" si="145"/>
        <v>41.649999999999977</v>
      </c>
      <c r="AH134" s="116">
        <f t="shared" ca="1" si="145"/>
        <v>44.099999999999994</v>
      </c>
      <c r="AI134" s="116">
        <f t="shared" ca="1" si="145"/>
        <v>44.099999999999994</v>
      </c>
      <c r="AJ134" s="116">
        <f t="shared" ca="1" si="145"/>
        <v>46.550000000000011</v>
      </c>
      <c r="AK134" s="116">
        <f t="shared" ca="1" si="145"/>
        <v>51.449999999999989</v>
      </c>
      <c r="AL134" s="116">
        <f t="shared" ca="1" si="145"/>
        <v>53.899999999999977</v>
      </c>
      <c r="AM134" s="116">
        <f t="shared" ca="1" si="145"/>
        <v>53.899999999999977</v>
      </c>
      <c r="AN134" s="116">
        <f t="shared" ca="1" si="145"/>
        <v>56.349999999999994</v>
      </c>
      <c r="AO134" s="116">
        <f t="shared" ca="1" si="145"/>
        <v>61.249999999999972</v>
      </c>
      <c r="AP134" s="116">
        <f t="shared" ca="1" si="145"/>
        <v>63.699999999999989</v>
      </c>
      <c r="AQ134" s="116">
        <f t="shared" ca="1" si="145"/>
        <v>63.699999999999989</v>
      </c>
      <c r="AS134" s="63">
        <f t="shared" ref="AS134:AS156" si="149">AS133+3</f>
        <v>6</v>
      </c>
      <c r="AT134" s="116">
        <f ca="1">IFERROR(X134*'Program Qtrly'!D$69/(1-'Program Qtrly'!D$69),0)</f>
        <v>6.1249999999999964</v>
      </c>
      <c r="AU134" s="116">
        <f ca="1">IFERROR(Y134*'Program Qtrly'!E$69/(1-'Program Qtrly'!E$69),0)</f>
        <v>18.375</v>
      </c>
      <c r="AV134" s="116">
        <f ca="1">IFERROR(Z134*'Program Qtrly'!F$69/(1-'Program Qtrly'!F$69),0)</f>
        <v>24.499999999999986</v>
      </c>
      <c r="AW134" s="116">
        <f ca="1">IFERROR(AA134*'Program Qtrly'!G$69/(1-'Program Qtrly'!G$69),0)</f>
        <v>24.499999999999986</v>
      </c>
      <c r="AX134" s="116">
        <f ca="1">IFERROR(AB134*'Program Qtrly'!H$69/(1-'Program Qtrly'!H$69),0)</f>
        <v>26.949999999999989</v>
      </c>
      <c r="AY134" s="116">
        <f ca="1">IFERROR(AC134*'Program Qtrly'!I$69/(1-'Program Qtrly'!I$69),0)</f>
        <v>31.849999999999994</v>
      </c>
      <c r="AZ134" s="116">
        <f ca="1">IFERROR(AD134*'Program Qtrly'!J$69/(1-'Program Qtrly'!J$69),0)</f>
        <v>34.299999999999983</v>
      </c>
      <c r="BA134" s="116">
        <f ca="1">IFERROR(AE134*'Program Qtrly'!K$69/(1-'Program Qtrly'!K$69),0)</f>
        <v>34.299999999999983</v>
      </c>
      <c r="BB134" s="116">
        <f ca="1">IFERROR(AF134*'Program Qtrly'!L$69/(1-'Program Qtrly'!L$69),0)</f>
        <v>36.75</v>
      </c>
      <c r="BC134" s="116">
        <f ca="1">IFERROR(AG134*'Program Qtrly'!M$69/(1-'Program Qtrly'!M$69),0)</f>
        <v>41.649999999999977</v>
      </c>
      <c r="BD134" s="116">
        <f ca="1">IFERROR(AH134*'Program Qtrly'!N$69/(1-'Program Qtrly'!N$69),0)</f>
        <v>44.099999999999994</v>
      </c>
      <c r="BE134" s="116">
        <f ca="1">IFERROR(AI134*'Program Qtrly'!O$69/(1-'Program Qtrly'!O$69),0)</f>
        <v>44.099999999999994</v>
      </c>
      <c r="BF134" s="116">
        <f ca="1">IFERROR(AJ134*'Program Qtrly'!P$69/(1-'Program Qtrly'!P$69),0)</f>
        <v>46.550000000000011</v>
      </c>
      <c r="BG134" s="116">
        <f ca="1">IFERROR(AK134*'Program Qtrly'!Q$69/(1-'Program Qtrly'!Q$69),0)</f>
        <v>51.449999999999989</v>
      </c>
      <c r="BH134" s="116">
        <f ca="1">IFERROR(AL134*'Program Qtrly'!R$69/(1-'Program Qtrly'!R$69),0)</f>
        <v>53.899999999999977</v>
      </c>
      <c r="BI134" s="116">
        <f ca="1">IFERROR(AM134*'Program Qtrly'!S$69/(1-'Program Qtrly'!S$69),0)</f>
        <v>53.899999999999977</v>
      </c>
      <c r="BJ134" s="116">
        <f ca="1">IFERROR(AN134*'Program Qtrly'!T$69/(1-'Program Qtrly'!T$69),0)</f>
        <v>56.349999999999994</v>
      </c>
      <c r="BK134" s="116">
        <f ca="1">IFERROR(AO134*'Program Qtrly'!U$69/(1-'Program Qtrly'!U$69),0)</f>
        <v>61.249999999999972</v>
      </c>
      <c r="BL134" s="116">
        <f ca="1">IFERROR(AP134*'Program Qtrly'!V$69/(1-'Program Qtrly'!V$69),0)</f>
        <v>63.699999999999989</v>
      </c>
      <c r="BM134" s="116">
        <f ca="1">IFERROR(AQ134*'Program Qtrly'!W$69/(1-'Program Qtrly'!W$69),0)</f>
        <v>63.699999999999989</v>
      </c>
      <c r="BO134" s="53" t="str">
        <f t="shared" ref="BO134:BO157" si="150">$A$129</f>
        <v>P004</v>
      </c>
      <c r="BP134" s="53">
        <f t="shared" ref="BP134:BP157" si="151">$E$131</f>
        <v>0</v>
      </c>
    </row>
    <row r="135" spans="1:68" x14ac:dyDescent="0.45">
      <c r="A135" s="63">
        <f t="shared" si="146"/>
        <v>9</v>
      </c>
      <c r="B135" s="116">
        <f ca="1">IFERROR(B134+'Program Qtrly'!D$83*OFFSET(LDF!$A$37,MATCH($B$131,LDF!$A$38:$A$63,0),MATCH($A135,LDF!$B$37:$Z$37,0)),0)</f>
        <v>26.59375</v>
      </c>
      <c r="C135" s="116">
        <f ca="1">IFERROR(C134+'Program Qtrly'!E$83*OFFSET(LDF!$A$37,MATCH($B$131,LDF!$A$38:$A$63,0),MATCH($A135,LDF!$B$37:$Z$37,0)),0)</f>
        <v>79.78125</v>
      </c>
      <c r="D135" s="116">
        <f ca="1">IFERROR(D134+'Program Qtrly'!F$83*OFFSET(LDF!$A$37,MATCH($B$131,LDF!$A$38:$A$63,0),MATCH($A135,LDF!$B$37:$Z$37,0)),0)</f>
        <v>106.375</v>
      </c>
      <c r="E135" s="116">
        <f ca="1">IFERROR(E134+'Program Qtrly'!G$83*OFFSET(LDF!$A$37,MATCH($B$131,LDF!$A$38:$A$63,0),MATCH($A135,LDF!$B$37:$Z$37,0)),0)</f>
        <v>106.375</v>
      </c>
      <c r="F135" s="116">
        <f ca="1">IFERROR(F134+'Program Qtrly'!H$83*OFFSET(LDF!$A$37,MATCH($B$131,LDF!$A$38:$A$63,0),MATCH($A135,LDF!$B$37:$Z$37,0)),0)</f>
        <v>117.0125</v>
      </c>
      <c r="G135" s="116">
        <f ca="1">IFERROR(G134+'Program Qtrly'!I$83*OFFSET(LDF!$A$37,MATCH($B$131,LDF!$A$38:$A$63,0),MATCH($A135,LDF!$B$37:$Z$37,0)),0)</f>
        <v>138.28749999999999</v>
      </c>
      <c r="H135" s="116">
        <f ca="1">IFERROR(H134+'Program Qtrly'!J$83*OFFSET(LDF!$A$37,MATCH($B$131,LDF!$A$38:$A$63,0),MATCH($A135,LDF!$B$37:$Z$37,0)),0)</f>
        <v>148.92500000000001</v>
      </c>
      <c r="I135" s="116">
        <f ca="1">IFERROR(I134+'Program Qtrly'!K$83*OFFSET(LDF!$A$37,MATCH($B$131,LDF!$A$38:$A$63,0),MATCH($A135,LDF!$B$37:$Z$37,0)),0)</f>
        <v>148.92500000000001</v>
      </c>
      <c r="J135" s="116">
        <f ca="1">IFERROR(J134+'Program Qtrly'!L$83*OFFSET(LDF!$A$37,MATCH($B$131,LDF!$A$38:$A$63,0),MATCH($A135,LDF!$B$37:$Z$37,0)),0)</f>
        <v>159.5625</v>
      </c>
      <c r="K135" s="116">
        <f ca="1">IFERROR(K134+'Program Qtrly'!M$83*OFFSET(LDF!$A$37,MATCH($B$131,LDF!$A$38:$A$63,0),MATCH($A135,LDF!$B$37:$Z$37,0)),0)</f>
        <v>180.83750000000001</v>
      </c>
      <c r="L135" s="116">
        <f ca="1">IFERROR(L134+'Program Qtrly'!N$83*OFFSET(LDF!$A$37,MATCH($B$131,LDF!$A$38:$A$63,0),MATCH($A135,LDF!$B$37:$Z$37,0)),0)</f>
        <v>191.47499999999999</v>
      </c>
      <c r="M135" s="116">
        <f ca="1">IFERROR(M134+'Program Qtrly'!O$83*OFFSET(LDF!$A$37,MATCH($B$131,LDF!$A$38:$A$63,0),MATCH($A135,LDF!$B$37:$Z$37,0)),0)</f>
        <v>191.47499999999999</v>
      </c>
      <c r="N135" s="116">
        <f ca="1">IFERROR(N134+'Program Qtrly'!P$83*OFFSET(LDF!$A$37,MATCH($B$131,LDF!$A$38:$A$63,0),MATCH($A135,LDF!$B$37:$Z$37,0)),0)</f>
        <v>202.11249999999998</v>
      </c>
      <c r="O135" s="116">
        <f ca="1">IFERROR(O134+'Program Qtrly'!Q$83*OFFSET(LDF!$A$37,MATCH($B$131,LDF!$A$38:$A$63,0),MATCH($A135,LDF!$B$37:$Z$37,0)),0)</f>
        <v>223.38749999999999</v>
      </c>
      <c r="P135" s="116">
        <f ca="1">IFERROR(P134+'Program Qtrly'!R$83*OFFSET(LDF!$A$37,MATCH($B$131,LDF!$A$38:$A$63,0),MATCH($A135,LDF!$B$37:$Z$37,0)),0)</f>
        <v>234.02500000000001</v>
      </c>
      <c r="Q135" s="116">
        <f ca="1">IFERROR(Q134+'Program Qtrly'!S$83*OFFSET(LDF!$A$37,MATCH($B$131,LDF!$A$38:$A$63,0),MATCH($A135,LDF!$B$37:$Z$37,0)),0)</f>
        <v>234.02500000000001</v>
      </c>
      <c r="R135" s="116">
        <f ca="1">IFERROR(R134+'Program Qtrly'!T$83*OFFSET(LDF!$A$37,MATCH($B$131,LDF!$A$38:$A$63,0),MATCH($A135,LDF!$B$37:$Z$37,0)),0)</f>
        <v>244.66249999999999</v>
      </c>
      <c r="S135" s="116">
        <f ca="1">IFERROR(S134+'Program Qtrly'!U$83*OFFSET(LDF!$A$37,MATCH($B$131,LDF!$A$38:$A$63,0),MATCH($A135,LDF!$B$37:$Z$37,0)),0)</f>
        <v>265.9375</v>
      </c>
      <c r="T135" s="116">
        <f ca="1">IFERROR(T134+'Program Qtrly'!V$83*OFFSET(LDF!$A$37,MATCH($B$131,LDF!$A$38:$A$63,0),MATCH($A135,LDF!$B$37:$Z$37,0)),0)</f>
        <v>276.57499999999999</v>
      </c>
      <c r="U135" s="116">
        <f ca="1">IFERROR(U134+'Program Qtrly'!W$83*OFFSET(LDF!$A$37,MATCH($B$131,LDF!$A$38:$A$63,0),MATCH($A135,LDF!$B$37:$Z$37,0)),0)</f>
        <v>276.57499999999999</v>
      </c>
      <c r="W135" s="63">
        <f t="shared" si="147"/>
        <v>9</v>
      </c>
      <c r="X135" s="116">
        <f t="shared" ca="1" si="148"/>
        <v>4.65625</v>
      </c>
      <c r="Y135" s="116">
        <f t="shared" ca="1" si="145"/>
        <v>13.96875</v>
      </c>
      <c r="Z135" s="116">
        <f t="shared" ca="1" si="145"/>
        <v>18.625</v>
      </c>
      <c r="AA135" s="116">
        <f t="shared" ca="1" si="145"/>
        <v>18.625</v>
      </c>
      <c r="AB135" s="116">
        <f t="shared" ca="1" si="145"/>
        <v>20.487499999999997</v>
      </c>
      <c r="AC135" s="116">
        <f t="shared" ca="1" si="145"/>
        <v>24.212500000000006</v>
      </c>
      <c r="AD135" s="116">
        <f t="shared" ca="1" si="145"/>
        <v>26.074999999999989</v>
      </c>
      <c r="AE135" s="116">
        <f t="shared" ca="1" si="145"/>
        <v>26.074999999999989</v>
      </c>
      <c r="AF135" s="116">
        <f t="shared" ca="1" si="145"/>
        <v>27.9375</v>
      </c>
      <c r="AG135" s="116">
        <f t="shared" ca="1" si="145"/>
        <v>31.662499999999994</v>
      </c>
      <c r="AH135" s="116">
        <f t="shared" ca="1" si="145"/>
        <v>33.525000000000006</v>
      </c>
      <c r="AI135" s="116">
        <f t="shared" ca="1" si="145"/>
        <v>33.525000000000006</v>
      </c>
      <c r="AJ135" s="116">
        <f t="shared" ca="1" si="145"/>
        <v>35.387500000000017</v>
      </c>
      <c r="AK135" s="116">
        <f t="shared" ca="1" si="145"/>
        <v>39.112500000000011</v>
      </c>
      <c r="AL135" s="116">
        <f t="shared" ca="1" si="145"/>
        <v>40.974999999999994</v>
      </c>
      <c r="AM135" s="116">
        <f t="shared" ca="1" si="145"/>
        <v>40.974999999999994</v>
      </c>
      <c r="AN135" s="116">
        <f t="shared" ca="1" si="145"/>
        <v>42.837500000000006</v>
      </c>
      <c r="AO135" s="116">
        <f t="shared" ca="1" si="145"/>
        <v>46.5625</v>
      </c>
      <c r="AP135" s="116">
        <f t="shared" ca="1" si="145"/>
        <v>48.425000000000011</v>
      </c>
      <c r="AQ135" s="116">
        <f t="shared" ca="1" si="145"/>
        <v>48.425000000000011</v>
      </c>
      <c r="AS135" s="63">
        <f t="shared" si="149"/>
        <v>9</v>
      </c>
      <c r="AT135" s="116">
        <f ca="1">IFERROR(X135*'Program Qtrly'!D$69/(1-'Program Qtrly'!D$69),0)</f>
        <v>4.65625</v>
      </c>
      <c r="AU135" s="116">
        <f ca="1">IFERROR(Y135*'Program Qtrly'!E$69/(1-'Program Qtrly'!E$69),0)</f>
        <v>13.96875</v>
      </c>
      <c r="AV135" s="116">
        <f ca="1">IFERROR(Z135*'Program Qtrly'!F$69/(1-'Program Qtrly'!F$69),0)</f>
        <v>18.625</v>
      </c>
      <c r="AW135" s="116">
        <f ca="1">IFERROR(AA135*'Program Qtrly'!G$69/(1-'Program Qtrly'!G$69),0)</f>
        <v>18.625</v>
      </c>
      <c r="AX135" s="116">
        <f ca="1">IFERROR(AB135*'Program Qtrly'!H$69/(1-'Program Qtrly'!H$69),0)</f>
        <v>20.487499999999997</v>
      </c>
      <c r="AY135" s="116">
        <f ca="1">IFERROR(AC135*'Program Qtrly'!I$69/(1-'Program Qtrly'!I$69),0)</f>
        <v>24.212500000000006</v>
      </c>
      <c r="AZ135" s="116">
        <f ca="1">IFERROR(AD135*'Program Qtrly'!J$69/(1-'Program Qtrly'!J$69),0)</f>
        <v>26.074999999999989</v>
      </c>
      <c r="BA135" s="116">
        <f ca="1">IFERROR(AE135*'Program Qtrly'!K$69/(1-'Program Qtrly'!K$69),0)</f>
        <v>26.074999999999989</v>
      </c>
      <c r="BB135" s="116">
        <f ca="1">IFERROR(AF135*'Program Qtrly'!L$69/(1-'Program Qtrly'!L$69),0)</f>
        <v>27.9375</v>
      </c>
      <c r="BC135" s="116">
        <f ca="1">IFERROR(AG135*'Program Qtrly'!M$69/(1-'Program Qtrly'!M$69),0)</f>
        <v>31.662499999999994</v>
      </c>
      <c r="BD135" s="116">
        <f ca="1">IFERROR(AH135*'Program Qtrly'!N$69/(1-'Program Qtrly'!N$69),0)</f>
        <v>33.525000000000006</v>
      </c>
      <c r="BE135" s="116">
        <f ca="1">IFERROR(AI135*'Program Qtrly'!O$69/(1-'Program Qtrly'!O$69),0)</f>
        <v>33.525000000000006</v>
      </c>
      <c r="BF135" s="116">
        <f ca="1">IFERROR(AJ135*'Program Qtrly'!P$69/(1-'Program Qtrly'!P$69),0)</f>
        <v>35.387500000000017</v>
      </c>
      <c r="BG135" s="116">
        <f ca="1">IFERROR(AK135*'Program Qtrly'!Q$69/(1-'Program Qtrly'!Q$69),0)</f>
        <v>39.112500000000011</v>
      </c>
      <c r="BH135" s="116">
        <f ca="1">IFERROR(AL135*'Program Qtrly'!R$69/(1-'Program Qtrly'!R$69),0)</f>
        <v>40.974999999999994</v>
      </c>
      <c r="BI135" s="116">
        <f ca="1">IFERROR(AM135*'Program Qtrly'!S$69/(1-'Program Qtrly'!S$69),0)</f>
        <v>40.974999999999994</v>
      </c>
      <c r="BJ135" s="116">
        <f ca="1">IFERROR(AN135*'Program Qtrly'!T$69/(1-'Program Qtrly'!T$69),0)</f>
        <v>42.837500000000006</v>
      </c>
      <c r="BK135" s="116">
        <f ca="1">IFERROR(AO135*'Program Qtrly'!U$69/(1-'Program Qtrly'!U$69),0)</f>
        <v>46.5625</v>
      </c>
      <c r="BL135" s="116">
        <f ca="1">IFERROR(AP135*'Program Qtrly'!V$69/(1-'Program Qtrly'!V$69),0)</f>
        <v>48.425000000000011</v>
      </c>
      <c r="BM135" s="116">
        <f ca="1">IFERROR(AQ135*'Program Qtrly'!W$69/(1-'Program Qtrly'!W$69),0)</f>
        <v>48.425000000000011</v>
      </c>
      <c r="BO135" s="53" t="str">
        <f t="shared" si="150"/>
        <v>P004</v>
      </c>
      <c r="BP135" s="53">
        <f t="shared" si="151"/>
        <v>0</v>
      </c>
    </row>
    <row r="136" spans="1:68" x14ac:dyDescent="0.45">
      <c r="A136" s="63">
        <f t="shared" si="146"/>
        <v>12</v>
      </c>
      <c r="B136" s="116">
        <f ca="1">IFERROR(B135+'Program Qtrly'!D$83*OFFSET(LDF!$A$37,MATCH($B$131,LDF!$A$38:$A$63,0),MATCH($A136,LDF!$B$37:$Z$37,0)),0)</f>
        <v>27.625</v>
      </c>
      <c r="C136" s="116">
        <f ca="1">IFERROR(C135+'Program Qtrly'!E$83*OFFSET(LDF!$A$37,MATCH($B$131,LDF!$A$38:$A$63,0),MATCH($A136,LDF!$B$37:$Z$37,0)),0)</f>
        <v>82.875</v>
      </c>
      <c r="D136" s="116">
        <f ca="1">IFERROR(D135+'Program Qtrly'!F$83*OFFSET(LDF!$A$37,MATCH($B$131,LDF!$A$38:$A$63,0),MATCH($A136,LDF!$B$37:$Z$37,0)),0)</f>
        <v>110.5</v>
      </c>
      <c r="E136" s="116">
        <f ca="1">IFERROR(E135+'Program Qtrly'!G$83*OFFSET(LDF!$A$37,MATCH($B$131,LDF!$A$38:$A$63,0),MATCH($A136,LDF!$B$37:$Z$37,0)),0)</f>
        <v>110.5</v>
      </c>
      <c r="F136" s="116">
        <f ca="1">IFERROR(F135+'Program Qtrly'!H$83*OFFSET(LDF!$A$37,MATCH($B$131,LDF!$A$38:$A$63,0),MATCH($A136,LDF!$B$37:$Z$37,0)),0)</f>
        <v>121.55000000000001</v>
      </c>
      <c r="G136" s="116">
        <f ca="1">IFERROR(G135+'Program Qtrly'!I$83*OFFSET(LDF!$A$37,MATCH($B$131,LDF!$A$38:$A$63,0),MATCH($A136,LDF!$B$37:$Z$37,0)),0)</f>
        <v>143.65</v>
      </c>
      <c r="H136" s="116">
        <f ca="1">IFERROR(H135+'Program Qtrly'!J$83*OFFSET(LDF!$A$37,MATCH($B$131,LDF!$A$38:$A$63,0),MATCH($A136,LDF!$B$37:$Z$37,0)),0)</f>
        <v>154.70000000000002</v>
      </c>
      <c r="I136" s="116">
        <f ca="1">IFERROR(I135+'Program Qtrly'!K$83*OFFSET(LDF!$A$37,MATCH($B$131,LDF!$A$38:$A$63,0),MATCH($A136,LDF!$B$37:$Z$37,0)),0)</f>
        <v>154.70000000000002</v>
      </c>
      <c r="J136" s="116">
        <f ca="1">IFERROR(J135+'Program Qtrly'!L$83*OFFSET(LDF!$A$37,MATCH($B$131,LDF!$A$38:$A$63,0),MATCH($A136,LDF!$B$37:$Z$37,0)),0)</f>
        <v>165.75</v>
      </c>
      <c r="K136" s="116">
        <f ca="1">IFERROR(K135+'Program Qtrly'!M$83*OFFSET(LDF!$A$37,MATCH($B$131,LDF!$A$38:$A$63,0),MATCH($A136,LDF!$B$37:$Z$37,0)),0)</f>
        <v>187.85000000000002</v>
      </c>
      <c r="L136" s="116">
        <f ca="1">IFERROR(L135+'Program Qtrly'!N$83*OFFSET(LDF!$A$37,MATCH($B$131,LDF!$A$38:$A$63,0),MATCH($A136,LDF!$B$37:$Z$37,0)),0)</f>
        <v>198.9</v>
      </c>
      <c r="M136" s="116">
        <f ca="1">IFERROR(M135+'Program Qtrly'!O$83*OFFSET(LDF!$A$37,MATCH($B$131,LDF!$A$38:$A$63,0),MATCH($A136,LDF!$B$37:$Z$37,0)),0)</f>
        <v>198.9</v>
      </c>
      <c r="N136" s="116">
        <f ca="1">IFERROR(N135+'Program Qtrly'!P$83*OFFSET(LDF!$A$37,MATCH($B$131,LDF!$A$38:$A$63,0),MATCH($A136,LDF!$B$37:$Z$37,0)),0)</f>
        <v>209.95</v>
      </c>
      <c r="O136" s="116">
        <f ca="1">IFERROR(O135+'Program Qtrly'!Q$83*OFFSET(LDF!$A$37,MATCH($B$131,LDF!$A$38:$A$63,0),MATCH($A136,LDF!$B$37:$Z$37,0)),0)</f>
        <v>232.05</v>
      </c>
      <c r="P136" s="116">
        <f ca="1">IFERROR(P135+'Program Qtrly'!R$83*OFFSET(LDF!$A$37,MATCH($B$131,LDF!$A$38:$A$63,0),MATCH($A136,LDF!$B$37:$Z$37,0)),0)</f>
        <v>243.10000000000002</v>
      </c>
      <c r="Q136" s="116">
        <f ca="1">IFERROR(Q135+'Program Qtrly'!S$83*OFFSET(LDF!$A$37,MATCH($B$131,LDF!$A$38:$A$63,0),MATCH($A136,LDF!$B$37:$Z$37,0)),0)</f>
        <v>243.10000000000002</v>
      </c>
      <c r="R136" s="116">
        <f ca="1">IFERROR(R135+'Program Qtrly'!T$83*OFFSET(LDF!$A$37,MATCH($B$131,LDF!$A$38:$A$63,0),MATCH($A136,LDF!$B$37:$Z$37,0)),0)</f>
        <v>254.15</v>
      </c>
      <c r="S136" s="116">
        <f ca="1">IFERROR(S135+'Program Qtrly'!U$83*OFFSET(LDF!$A$37,MATCH($B$131,LDF!$A$38:$A$63,0),MATCH($A136,LDF!$B$37:$Z$37,0)),0)</f>
        <v>276.25</v>
      </c>
      <c r="T136" s="116">
        <f ca="1">IFERROR(T135+'Program Qtrly'!V$83*OFFSET(LDF!$A$37,MATCH($B$131,LDF!$A$38:$A$63,0),MATCH($A136,LDF!$B$37:$Z$37,0)),0)</f>
        <v>287.3</v>
      </c>
      <c r="U136" s="116">
        <f ca="1">IFERROR(U135+'Program Qtrly'!W$83*OFFSET(LDF!$A$37,MATCH($B$131,LDF!$A$38:$A$63,0),MATCH($A136,LDF!$B$37:$Z$37,0)),0)</f>
        <v>287.3</v>
      </c>
      <c r="W136" s="63">
        <f t="shared" si="147"/>
        <v>12</v>
      </c>
      <c r="X136" s="116">
        <f t="shared" ca="1" si="148"/>
        <v>3.625</v>
      </c>
      <c r="Y136" s="116">
        <f t="shared" ca="1" si="145"/>
        <v>10.875</v>
      </c>
      <c r="Z136" s="116">
        <f t="shared" ca="1" si="145"/>
        <v>14.5</v>
      </c>
      <c r="AA136" s="116">
        <f t="shared" ca="1" si="145"/>
        <v>14.5</v>
      </c>
      <c r="AB136" s="116">
        <f t="shared" ca="1" si="145"/>
        <v>15.949999999999989</v>
      </c>
      <c r="AC136" s="116">
        <f t="shared" ca="1" si="145"/>
        <v>18.849999999999994</v>
      </c>
      <c r="AD136" s="116">
        <f t="shared" ca="1" si="145"/>
        <v>20.299999999999983</v>
      </c>
      <c r="AE136" s="116">
        <f t="shared" ca="1" si="145"/>
        <v>20.299999999999983</v>
      </c>
      <c r="AF136" s="116">
        <f t="shared" ca="1" si="145"/>
        <v>21.75</v>
      </c>
      <c r="AG136" s="116">
        <f t="shared" ca="1" si="145"/>
        <v>24.649999999999977</v>
      </c>
      <c r="AH136" s="116">
        <f t="shared" ca="1" si="145"/>
        <v>26.099999999999994</v>
      </c>
      <c r="AI136" s="116">
        <f t="shared" ca="1" si="145"/>
        <v>26.099999999999994</v>
      </c>
      <c r="AJ136" s="116">
        <f t="shared" ca="1" si="145"/>
        <v>27.550000000000011</v>
      </c>
      <c r="AK136" s="116">
        <f t="shared" ca="1" si="145"/>
        <v>30.449999999999989</v>
      </c>
      <c r="AL136" s="116">
        <f t="shared" ca="1" si="145"/>
        <v>31.899999999999977</v>
      </c>
      <c r="AM136" s="116">
        <f t="shared" ca="1" si="145"/>
        <v>31.899999999999977</v>
      </c>
      <c r="AN136" s="116">
        <f t="shared" ca="1" si="145"/>
        <v>33.349999999999994</v>
      </c>
      <c r="AO136" s="116">
        <f t="shared" ca="1" si="145"/>
        <v>36.25</v>
      </c>
      <c r="AP136" s="116">
        <f t="shared" ca="1" si="145"/>
        <v>37.699999999999989</v>
      </c>
      <c r="AQ136" s="116">
        <f t="shared" ca="1" si="145"/>
        <v>37.699999999999989</v>
      </c>
      <c r="AS136" s="63">
        <f t="shared" si="149"/>
        <v>12</v>
      </c>
      <c r="AT136" s="116">
        <f ca="1">IFERROR(X136*'Program Qtrly'!D$69/(1-'Program Qtrly'!D$69),0)</f>
        <v>3.625</v>
      </c>
      <c r="AU136" s="116">
        <f ca="1">IFERROR(Y136*'Program Qtrly'!E$69/(1-'Program Qtrly'!E$69),0)</f>
        <v>10.875</v>
      </c>
      <c r="AV136" s="116">
        <f ca="1">IFERROR(Z136*'Program Qtrly'!F$69/(1-'Program Qtrly'!F$69),0)</f>
        <v>14.5</v>
      </c>
      <c r="AW136" s="116">
        <f ca="1">IFERROR(AA136*'Program Qtrly'!G$69/(1-'Program Qtrly'!G$69),0)</f>
        <v>14.5</v>
      </c>
      <c r="AX136" s="116">
        <f ca="1">IFERROR(AB136*'Program Qtrly'!H$69/(1-'Program Qtrly'!H$69),0)</f>
        <v>15.949999999999989</v>
      </c>
      <c r="AY136" s="116">
        <f ca="1">IFERROR(AC136*'Program Qtrly'!I$69/(1-'Program Qtrly'!I$69),0)</f>
        <v>18.849999999999994</v>
      </c>
      <c r="AZ136" s="116">
        <f ca="1">IFERROR(AD136*'Program Qtrly'!J$69/(1-'Program Qtrly'!J$69),0)</f>
        <v>20.299999999999983</v>
      </c>
      <c r="BA136" s="116">
        <f ca="1">IFERROR(AE136*'Program Qtrly'!K$69/(1-'Program Qtrly'!K$69),0)</f>
        <v>20.299999999999983</v>
      </c>
      <c r="BB136" s="116">
        <f ca="1">IFERROR(AF136*'Program Qtrly'!L$69/(1-'Program Qtrly'!L$69),0)</f>
        <v>21.75</v>
      </c>
      <c r="BC136" s="116">
        <f ca="1">IFERROR(AG136*'Program Qtrly'!M$69/(1-'Program Qtrly'!M$69),0)</f>
        <v>24.649999999999977</v>
      </c>
      <c r="BD136" s="116">
        <f ca="1">IFERROR(AH136*'Program Qtrly'!N$69/(1-'Program Qtrly'!N$69),0)</f>
        <v>26.099999999999994</v>
      </c>
      <c r="BE136" s="116">
        <f ca="1">IFERROR(AI136*'Program Qtrly'!O$69/(1-'Program Qtrly'!O$69),0)</f>
        <v>26.099999999999994</v>
      </c>
      <c r="BF136" s="116">
        <f ca="1">IFERROR(AJ136*'Program Qtrly'!P$69/(1-'Program Qtrly'!P$69),0)</f>
        <v>27.550000000000011</v>
      </c>
      <c r="BG136" s="116">
        <f ca="1">IFERROR(AK136*'Program Qtrly'!Q$69/(1-'Program Qtrly'!Q$69),0)</f>
        <v>30.449999999999989</v>
      </c>
      <c r="BH136" s="116">
        <f ca="1">IFERROR(AL136*'Program Qtrly'!R$69/(1-'Program Qtrly'!R$69),0)</f>
        <v>31.899999999999977</v>
      </c>
      <c r="BI136" s="116">
        <f ca="1">IFERROR(AM136*'Program Qtrly'!S$69/(1-'Program Qtrly'!S$69),0)</f>
        <v>31.899999999999977</v>
      </c>
      <c r="BJ136" s="116">
        <f ca="1">IFERROR(AN136*'Program Qtrly'!T$69/(1-'Program Qtrly'!T$69),0)</f>
        <v>33.349999999999994</v>
      </c>
      <c r="BK136" s="116">
        <f ca="1">IFERROR(AO136*'Program Qtrly'!U$69/(1-'Program Qtrly'!U$69),0)</f>
        <v>36.25</v>
      </c>
      <c r="BL136" s="116">
        <f ca="1">IFERROR(AP136*'Program Qtrly'!V$69/(1-'Program Qtrly'!V$69),0)</f>
        <v>37.699999999999989</v>
      </c>
      <c r="BM136" s="116">
        <f ca="1">IFERROR(AQ136*'Program Qtrly'!W$69/(1-'Program Qtrly'!W$69),0)</f>
        <v>37.699999999999989</v>
      </c>
      <c r="BO136" s="53" t="str">
        <f t="shared" si="150"/>
        <v>P004</v>
      </c>
      <c r="BP136" s="53">
        <f t="shared" si="151"/>
        <v>0</v>
      </c>
    </row>
    <row r="137" spans="1:68" x14ac:dyDescent="0.45">
      <c r="A137" s="63">
        <f t="shared" si="146"/>
        <v>15</v>
      </c>
      <c r="B137" s="116">
        <f ca="1">IFERROR(B136+'Program Qtrly'!D$83*OFFSET(LDF!$A$37,MATCH($B$131,LDF!$A$38:$A$63,0),MATCH($A137,LDF!$B$37:$Z$37,0)),0)</f>
        <v>28.59375</v>
      </c>
      <c r="C137" s="116">
        <f ca="1">IFERROR(C136+'Program Qtrly'!E$83*OFFSET(LDF!$A$37,MATCH($B$131,LDF!$A$38:$A$63,0),MATCH($A137,LDF!$B$37:$Z$37,0)),0)</f>
        <v>85.78125</v>
      </c>
      <c r="D137" s="116">
        <f ca="1">IFERROR(D136+'Program Qtrly'!F$83*OFFSET(LDF!$A$37,MATCH($B$131,LDF!$A$38:$A$63,0),MATCH($A137,LDF!$B$37:$Z$37,0)),0)</f>
        <v>114.375</v>
      </c>
      <c r="E137" s="116">
        <f ca="1">IFERROR(E136+'Program Qtrly'!G$83*OFFSET(LDF!$A$37,MATCH($B$131,LDF!$A$38:$A$63,0),MATCH($A137,LDF!$B$37:$Z$37,0)),0)</f>
        <v>114.375</v>
      </c>
      <c r="F137" s="116">
        <f ca="1">IFERROR(F136+'Program Qtrly'!H$83*OFFSET(LDF!$A$37,MATCH($B$131,LDF!$A$38:$A$63,0),MATCH($A137,LDF!$B$37:$Z$37,0)),0)</f>
        <v>125.81250000000001</v>
      </c>
      <c r="G137" s="116">
        <f ca="1">IFERROR(G136+'Program Qtrly'!I$83*OFFSET(LDF!$A$37,MATCH($B$131,LDF!$A$38:$A$63,0),MATCH($A137,LDF!$B$37:$Z$37,0)),0)</f>
        <v>148.6875</v>
      </c>
      <c r="H137" s="116">
        <f ca="1">IFERROR(H136+'Program Qtrly'!J$83*OFFSET(LDF!$A$37,MATCH($B$131,LDF!$A$38:$A$63,0),MATCH($A137,LDF!$B$37:$Z$37,0)),0)</f>
        <v>160.12500000000003</v>
      </c>
      <c r="I137" s="116">
        <f ca="1">IFERROR(I136+'Program Qtrly'!K$83*OFFSET(LDF!$A$37,MATCH($B$131,LDF!$A$38:$A$63,0),MATCH($A137,LDF!$B$37:$Z$37,0)),0)</f>
        <v>160.12500000000003</v>
      </c>
      <c r="J137" s="116">
        <f ca="1">IFERROR(J136+'Program Qtrly'!L$83*OFFSET(LDF!$A$37,MATCH($B$131,LDF!$A$38:$A$63,0),MATCH($A137,LDF!$B$37:$Z$37,0)),0)</f>
        <v>171.5625</v>
      </c>
      <c r="K137" s="116">
        <f ca="1">IFERROR(K136+'Program Qtrly'!M$83*OFFSET(LDF!$A$37,MATCH($B$131,LDF!$A$38:$A$63,0),MATCH($A137,LDF!$B$37:$Z$37,0)),0)</f>
        <v>194.43750000000003</v>
      </c>
      <c r="L137" s="116">
        <f ca="1">IFERROR(L136+'Program Qtrly'!N$83*OFFSET(LDF!$A$37,MATCH($B$131,LDF!$A$38:$A$63,0),MATCH($A137,LDF!$B$37:$Z$37,0)),0)</f>
        <v>205.875</v>
      </c>
      <c r="M137" s="116">
        <f ca="1">IFERROR(M136+'Program Qtrly'!O$83*OFFSET(LDF!$A$37,MATCH($B$131,LDF!$A$38:$A$63,0),MATCH($A137,LDF!$B$37:$Z$37,0)),0)</f>
        <v>205.875</v>
      </c>
      <c r="N137" s="116">
        <f ca="1">IFERROR(N136+'Program Qtrly'!P$83*OFFSET(LDF!$A$37,MATCH($B$131,LDF!$A$38:$A$63,0),MATCH($A137,LDF!$B$37:$Z$37,0)),0)</f>
        <v>217.3125</v>
      </c>
      <c r="O137" s="116">
        <f ca="1">IFERROR(O136+'Program Qtrly'!Q$83*OFFSET(LDF!$A$37,MATCH($B$131,LDF!$A$38:$A$63,0),MATCH($A137,LDF!$B$37:$Z$37,0)),0)</f>
        <v>240.18750000000003</v>
      </c>
      <c r="P137" s="116">
        <f ca="1">IFERROR(P136+'Program Qtrly'!R$83*OFFSET(LDF!$A$37,MATCH($B$131,LDF!$A$38:$A$63,0),MATCH($A137,LDF!$B$37:$Z$37,0)),0)</f>
        <v>251.62500000000003</v>
      </c>
      <c r="Q137" s="116">
        <f ca="1">IFERROR(Q136+'Program Qtrly'!S$83*OFFSET(LDF!$A$37,MATCH($B$131,LDF!$A$38:$A$63,0),MATCH($A137,LDF!$B$37:$Z$37,0)),0)</f>
        <v>251.62500000000003</v>
      </c>
      <c r="R137" s="116">
        <f ca="1">IFERROR(R136+'Program Qtrly'!T$83*OFFSET(LDF!$A$37,MATCH($B$131,LDF!$A$38:$A$63,0),MATCH($A137,LDF!$B$37:$Z$37,0)),0)</f>
        <v>263.0625</v>
      </c>
      <c r="S137" s="116">
        <f ca="1">IFERROR(S136+'Program Qtrly'!U$83*OFFSET(LDF!$A$37,MATCH($B$131,LDF!$A$38:$A$63,0),MATCH($A137,LDF!$B$37:$Z$37,0)),0)</f>
        <v>285.9375</v>
      </c>
      <c r="T137" s="116">
        <f ca="1">IFERROR(T136+'Program Qtrly'!V$83*OFFSET(LDF!$A$37,MATCH($B$131,LDF!$A$38:$A$63,0),MATCH($A137,LDF!$B$37:$Z$37,0)),0)</f>
        <v>297.375</v>
      </c>
      <c r="U137" s="116">
        <f ca="1">IFERROR(U136+'Program Qtrly'!W$83*OFFSET(LDF!$A$37,MATCH($B$131,LDF!$A$38:$A$63,0),MATCH($A137,LDF!$B$37:$Z$37,0)),0)</f>
        <v>297.375</v>
      </c>
      <c r="W137" s="63">
        <f t="shared" si="147"/>
        <v>15</v>
      </c>
      <c r="X137" s="116">
        <f t="shared" ca="1" si="148"/>
        <v>2.65625</v>
      </c>
      <c r="Y137" s="116">
        <f t="shared" ca="1" si="145"/>
        <v>7.96875</v>
      </c>
      <c r="Z137" s="116">
        <f t="shared" ca="1" si="145"/>
        <v>10.625</v>
      </c>
      <c r="AA137" s="116">
        <f t="shared" ca="1" si="145"/>
        <v>10.625</v>
      </c>
      <c r="AB137" s="116">
        <f t="shared" ca="1" si="145"/>
        <v>11.687499999999986</v>
      </c>
      <c r="AC137" s="116">
        <f t="shared" ca="1" si="145"/>
        <v>13.8125</v>
      </c>
      <c r="AD137" s="116">
        <f t="shared" ca="1" si="145"/>
        <v>14.874999999999972</v>
      </c>
      <c r="AE137" s="116">
        <f t="shared" ca="1" si="145"/>
        <v>14.874999999999972</v>
      </c>
      <c r="AF137" s="116">
        <f t="shared" ca="1" si="145"/>
        <v>15.9375</v>
      </c>
      <c r="AG137" s="116">
        <f t="shared" ca="1" si="145"/>
        <v>18.062499999999972</v>
      </c>
      <c r="AH137" s="116">
        <f t="shared" ca="1" si="145"/>
        <v>19.125</v>
      </c>
      <c r="AI137" s="116">
        <f t="shared" ca="1" si="145"/>
        <v>19.125</v>
      </c>
      <c r="AJ137" s="116">
        <f t="shared" ca="1" si="145"/>
        <v>20.1875</v>
      </c>
      <c r="AK137" s="116">
        <f t="shared" ca="1" si="145"/>
        <v>22.312499999999972</v>
      </c>
      <c r="AL137" s="116">
        <f t="shared" ca="1" si="145"/>
        <v>23.374999999999972</v>
      </c>
      <c r="AM137" s="116">
        <f t="shared" ca="1" si="145"/>
        <v>23.374999999999972</v>
      </c>
      <c r="AN137" s="116">
        <f t="shared" ca="1" si="145"/>
        <v>24.4375</v>
      </c>
      <c r="AO137" s="116">
        <f t="shared" ca="1" si="145"/>
        <v>26.5625</v>
      </c>
      <c r="AP137" s="116">
        <f t="shared" ca="1" si="145"/>
        <v>27.625</v>
      </c>
      <c r="AQ137" s="116">
        <f t="shared" ca="1" si="145"/>
        <v>27.625</v>
      </c>
      <c r="AS137" s="63">
        <f t="shared" si="149"/>
        <v>15</v>
      </c>
      <c r="AT137" s="116">
        <f ca="1">IFERROR(X137*'Program Qtrly'!D$69/(1-'Program Qtrly'!D$69),0)</f>
        <v>2.65625</v>
      </c>
      <c r="AU137" s="116">
        <f ca="1">IFERROR(Y137*'Program Qtrly'!E$69/(1-'Program Qtrly'!E$69),0)</f>
        <v>7.96875</v>
      </c>
      <c r="AV137" s="116">
        <f ca="1">IFERROR(Z137*'Program Qtrly'!F$69/(1-'Program Qtrly'!F$69),0)</f>
        <v>10.625</v>
      </c>
      <c r="AW137" s="116">
        <f ca="1">IFERROR(AA137*'Program Qtrly'!G$69/(1-'Program Qtrly'!G$69),0)</f>
        <v>10.625</v>
      </c>
      <c r="AX137" s="116">
        <f ca="1">IFERROR(AB137*'Program Qtrly'!H$69/(1-'Program Qtrly'!H$69),0)</f>
        <v>11.687499999999986</v>
      </c>
      <c r="AY137" s="116">
        <f ca="1">IFERROR(AC137*'Program Qtrly'!I$69/(1-'Program Qtrly'!I$69),0)</f>
        <v>13.8125</v>
      </c>
      <c r="AZ137" s="116">
        <f ca="1">IFERROR(AD137*'Program Qtrly'!J$69/(1-'Program Qtrly'!J$69),0)</f>
        <v>14.874999999999972</v>
      </c>
      <c r="BA137" s="116">
        <f ca="1">IFERROR(AE137*'Program Qtrly'!K$69/(1-'Program Qtrly'!K$69),0)</f>
        <v>14.874999999999972</v>
      </c>
      <c r="BB137" s="116">
        <f ca="1">IFERROR(AF137*'Program Qtrly'!L$69/(1-'Program Qtrly'!L$69),0)</f>
        <v>15.9375</v>
      </c>
      <c r="BC137" s="116">
        <f ca="1">IFERROR(AG137*'Program Qtrly'!M$69/(1-'Program Qtrly'!M$69),0)</f>
        <v>18.062499999999972</v>
      </c>
      <c r="BD137" s="116">
        <f ca="1">IFERROR(AH137*'Program Qtrly'!N$69/(1-'Program Qtrly'!N$69),0)</f>
        <v>19.125</v>
      </c>
      <c r="BE137" s="116">
        <f ca="1">IFERROR(AI137*'Program Qtrly'!O$69/(1-'Program Qtrly'!O$69),0)</f>
        <v>19.125</v>
      </c>
      <c r="BF137" s="116">
        <f ca="1">IFERROR(AJ137*'Program Qtrly'!P$69/(1-'Program Qtrly'!P$69),0)</f>
        <v>20.1875</v>
      </c>
      <c r="BG137" s="116">
        <f ca="1">IFERROR(AK137*'Program Qtrly'!Q$69/(1-'Program Qtrly'!Q$69),0)</f>
        <v>22.312499999999972</v>
      </c>
      <c r="BH137" s="116">
        <f ca="1">IFERROR(AL137*'Program Qtrly'!R$69/(1-'Program Qtrly'!R$69),0)</f>
        <v>23.374999999999972</v>
      </c>
      <c r="BI137" s="116">
        <f ca="1">IFERROR(AM137*'Program Qtrly'!S$69/(1-'Program Qtrly'!S$69),0)</f>
        <v>23.374999999999972</v>
      </c>
      <c r="BJ137" s="116">
        <f ca="1">IFERROR(AN137*'Program Qtrly'!T$69/(1-'Program Qtrly'!T$69),0)</f>
        <v>24.4375</v>
      </c>
      <c r="BK137" s="116">
        <f ca="1">IFERROR(AO137*'Program Qtrly'!U$69/(1-'Program Qtrly'!U$69),0)</f>
        <v>26.5625</v>
      </c>
      <c r="BL137" s="116">
        <f ca="1">IFERROR(AP137*'Program Qtrly'!V$69/(1-'Program Qtrly'!V$69),0)</f>
        <v>27.625</v>
      </c>
      <c r="BM137" s="116">
        <f ca="1">IFERROR(AQ137*'Program Qtrly'!W$69/(1-'Program Qtrly'!W$69),0)</f>
        <v>27.625</v>
      </c>
      <c r="BO137" s="53" t="str">
        <f t="shared" si="150"/>
        <v>P004</v>
      </c>
      <c r="BP137" s="53">
        <f t="shared" si="151"/>
        <v>0</v>
      </c>
    </row>
    <row r="138" spans="1:68" x14ac:dyDescent="0.45">
      <c r="A138" s="63">
        <f t="shared" si="146"/>
        <v>18</v>
      </c>
      <c r="B138" s="116">
        <f ca="1">IFERROR(B137+'Program Qtrly'!D$83*OFFSET(LDF!$A$37,MATCH($B$131,LDF!$A$38:$A$63,0),MATCH($A138,LDF!$B$37:$Z$37,0)),0)</f>
        <v>29.468749999999996</v>
      </c>
      <c r="C138" s="116">
        <f ca="1">IFERROR(C137+'Program Qtrly'!E$83*OFFSET(LDF!$A$37,MATCH($B$131,LDF!$A$38:$A$63,0),MATCH($A138,LDF!$B$37:$Z$37,0)),0)</f>
        <v>88.406249999999986</v>
      </c>
      <c r="D138" s="116">
        <f ca="1">IFERROR(D137+'Program Qtrly'!F$83*OFFSET(LDF!$A$37,MATCH($B$131,LDF!$A$38:$A$63,0),MATCH($A138,LDF!$B$37:$Z$37,0)),0)</f>
        <v>117.87499999999999</v>
      </c>
      <c r="E138" s="116">
        <f ca="1">IFERROR(E137+'Program Qtrly'!G$83*OFFSET(LDF!$A$37,MATCH($B$131,LDF!$A$38:$A$63,0),MATCH($A138,LDF!$B$37:$Z$37,0)),0)</f>
        <v>117.87499999999999</v>
      </c>
      <c r="F138" s="116">
        <f ca="1">IFERROR(F137+'Program Qtrly'!H$83*OFFSET(LDF!$A$37,MATCH($B$131,LDF!$A$38:$A$63,0),MATCH($A138,LDF!$B$37:$Z$37,0)),0)</f>
        <v>129.66249999999999</v>
      </c>
      <c r="G138" s="116">
        <f ca="1">IFERROR(G137+'Program Qtrly'!I$83*OFFSET(LDF!$A$37,MATCH($B$131,LDF!$A$38:$A$63,0),MATCH($A138,LDF!$B$37:$Z$37,0)),0)</f>
        <v>153.23749999999998</v>
      </c>
      <c r="H138" s="116">
        <f ca="1">IFERROR(H137+'Program Qtrly'!J$83*OFFSET(LDF!$A$37,MATCH($B$131,LDF!$A$38:$A$63,0),MATCH($A138,LDF!$B$37:$Z$37,0)),0)</f>
        <v>165.02500000000001</v>
      </c>
      <c r="I138" s="116">
        <f ca="1">IFERROR(I137+'Program Qtrly'!K$83*OFFSET(LDF!$A$37,MATCH($B$131,LDF!$A$38:$A$63,0),MATCH($A138,LDF!$B$37:$Z$37,0)),0)</f>
        <v>165.02500000000001</v>
      </c>
      <c r="J138" s="116">
        <f ca="1">IFERROR(J137+'Program Qtrly'!L$83*OFFSET(LDF!$A$37,MATCH($B$131,LDF!$A$38:$A$63,0),MATCH($A138,LDF!$B$37:$Z$37,0)),0)</f>
        <v>176.81249999999997</v>
      </c>
      <c r="K138" s="116">
        <f ca="1">IFERROR(K137+'Program Qtrly'!M$83*OFFSET(LDF!$A$37,MATCH($B$131,LDF!$A$38:$A$63,0),MATCH($A138,LDF!$B$37:$Z$37,0)),0)</f>
        <v>200.38750000000002</v>
      </c>
      <c r="L138" s="116">
        <f ca="1">IFERROR(L137+'Program Qtrly'!N$83*OFFSET(LDF!$A$37,MATCH($B$131,LDF!$A$38:$A$63,0),MATCH($A138,LDF!$B$37:$Z$37,0)),0)</f>
        <v>212.17499999999998</v>
      </c>
      <c r="M138" s="116">
        <f ca="1">IFERROR(M137+'Program Qtrly'!O$83*OFFSET(LDF!$A$37,MATCH($B$131,LDF!$A$38:$A$63,0),MATCH($A138,LDF!$B$37:$Z$37,0)),0)</f>
        <v>212.17499999999998</v>
      </c>
      <c r="N138" s="116">
        <f ca="1">IFERROR(N137+'Program Qtrly'!P$83*OFFSET(LDF!$A$37,MATCH($B$131,LDF!$A$38:$A$63,0),MATCH($A138,LDF!$B$37:$Z$37,0)),0)</f>
        <v>223.96249999999998</v>
      </c>
      <c r="O138" s="116">
        <f ca="1">IFERROR(O137+'Program Qtrly'!Q$83*OFFSET(LDF!$A$37,MATCH($B$131,LDF!$A$38:$A$63,0),MATCH($A138,LDF!$B$37:$Z$37,0)),0)</f>
        <v>247.53749999999999</v>
      </c>
      <c r="P138" s="116">
        <f ca="1">IFERROR(P137+'Program Qtrly'!R$83*OFFSET(LDF!$A$37,MATCH($B$131,LDF!$A$38:$A$63,0),MATCH($A138,LDF!$B$37:$Z$37,0)),0)</f>
        <v>259.32499999999999</v>
      </c>
      <c r="Q138" s="116">
        <f ca="1">IFERROR(Q137+'Program Qtrly'!S$83*OFFSET(LDF!$A$37,MATCH($B$131,LDF!$A$38:$A$63,0),MATCH($A138,LDF!$B$37:$Z$37,0)),0)</f>
        <v>259.32499999999999</v>
      </c>
      <c r="R138" s="116">
        <f ca="1">IFERROR(R137+'Program Qtrly'!T$83*OFFSET(LDF!$A$37,MATCH($B$131,LDF!$A$38:$A$63,0),MATCH($A138,LDF!$B$37:$Z$37,0)),0)</f>
        <v>271.11249999999995</v>
      </c>
      <c r="S138" s="116">
        <f ca="1">IFERROR(S137+'Program Qtrly'!U$83*OFFSET(LDF!$A$37,MATCH($B$131,LDF!$A$38:$A$63,0),MATCH($A138,LDF!$B$37:$Z$37,0)),0)</f>
        <v>294.6875</v>
      </c>
      <c r="T138" s="116">
        <f ca="1">IFERROR(T137+'Program Qtrly'!V$83*OFFSET(LDF!$A$37,MATCH($B$131,LDF!$A$38:$A$63,0),MATCH($A138,LDF!$B$37:$Z$37,0)),0)</f>
        <v>306.47499999999997</v>
      </c>
      <c r="U138" s="116">
        <f ca="1">IFERROR(U137+'Program Qtrly'!W$83*OFFSET(LDF!$A$37,MATCH($B$131,LDF!$A$38:$A$63,0),MATCH($A138,LDF!$B$37:$Z$37,0)),0)</f>
        <v>306.47499999999997</v>
      </c>
      <c r="W138" s="63">
        <f t="shared" si="147"/>
        <v>18</v>
      </c>
      <c r="X138" s="116">
        <f t="shared" ca="1" si="148"/>
        <v>1.7812500000000036</v>
      </c>
      <c r="Y138" s="116">
        <f t="shared" ca="1" si="145"/>
        <v>5.3437500000000142</v>
      </c>
      <c r="Z138" s="116">
        <f t="shared" ca="1" si="145"/>
        <v>7.1250000000000142</v>
      </c>
      <c r="AA138" s="116">
        <f t="shared" ca="1" si="145"/>
        <v>7.1250000000000142</v>
      </c>
      <c r="AB138" s="116">
        <f t="shared" ca="1" si="145"/>
        <v>7.8375000000000057</v>
      </c>
      <c r="AC138" s="116">
        <f t="shared" ca="1" si="145"/>
        <v>9.2625000000000171</v>
      </c>
      <c r="AD138" s="116">
        <f t="shared" ca="1" si="145"/>
        <v>9.9749999999999943</v>
      </c>
      <c r="AE138" s="116">
        <f t="shared" ca="1" si="145"/>
        <v>9.9749999999999943</v>
      </c>
      <c r="AF138" s="116">
        <f t="shared" ca="1" si="145"/>
        <v>10.687500000000028</v>
      </c>
      <c r="AG138" s="116">
        <f t="shared" ca="1" si="145"/>
        <v>12.112499999999983</v>
      </c>
      <c r="AH138" s="116">
        <f t="shared" ca="1" si="145"/>
        <v>12.825000000000017</v>
      </c>
      <c r="AI138" s="116">
        <f t="shared" ca="1" si="145"/>
        <v>12.825000000000017</v>
      </c>
      <c r="AJ138" s="116">
        <f t="shared" ca="1" si="145"/>
        <v>13.537500000000023</v>
      </c>
      <c r="AK138" s="116">
        <f t="shared" ca="1" si="145"/>
        <v>14.962500000000006</v>
      </c>
      <c r="AL138" s="116">
        <f t="shared" ca="1" si="145"/>
        <v>15.675000000000011</v>
      </c>
      <c r="AM138" s="116">
        <f t="shared" ca="1" si="145"/>
        <v>15.675000000000011</v>
      </c>
      <c r="AN138" s="116">
        <f t="shared" ca="1" si="145"/>
        <v>16.387500000000045</v>
      </c>
      <c r="AO138" s="116">
        <f t="shared" ca="1" si="145"/>
        <v>17.8125</v>
      </c>
      <c r="AP138" s="116">
        <f t="shared" ca="1" si="145"/>
        <v>18.525000000000034</v>
      </c>
      <c r="AQ138" s="116">
        <f t="shared" ca="1" si="145"/>
        <v>18.525000000000034</v>
      </c>
      <c r="AS138" s="63">
        <f t="shared" si="149"/>
        <v>18</v>
      </c>
      <c r="AT138" s="116">
        <f ca="1">IFERROR(X138*'Program Qtrly'!D$69/(1-'Program Qtrly'!D$69),0)</f>
        <v>1.7812500000000036</v>
      </c>
      <c r="AU138" s="116">
        <f ca="1">IFERROR(Y138*'Program Qtrly'!E$69/(1-'Program Qtrly'!E$69),0)</f>
        <v>5.3437500000000142</v>
      </c>
      <c r="AV138" s="116">
        <f ca="1">IFERROR(Z138*'Program Qtrly'!F$69/(1-'Program Qtrly'!F$69),0)</f>
        <v>7.1250000000000142</v>
      </c>
      <c r="AW138" s="116">
        <f ca="1">IFERROR(AA138*'Program Qtrly'!G$69/(1-'Program Qtrly'!G$69),0)</f>
        <v>7.1250000000000142</v>
      </c>
      <c r="AX138" s="116">
        <f ca="1">IFERROR(AB138*'Program Qtrly'!H$69/(1-'Program Qtrly'!H$69),0)</f>
        <v>7.8375000000000057</v>
      </c>
      <c r="AY138" s="116">
        <f ca="1">IFERROR(AC138*'Program Qtrly'!I$69/(1-'Program Qtrly'!I$69),0)</f>
        <v>9.2625000000000171</v>
      </c>
      <c r="AZ138" s="116">
        <f ca="1">IFERROR(AD138*'Program Qtrly'!J$69/(1-'Program Qtrly'!J$69),0)</f>
        <v>9.9749999999999943</v>
      </c>
      <c r="BA138" s="116">
        <f ca="1">IFERROR(AE138*'Program Qtrly'!K$69/(1-'Program Qtrly'!K$69),0)</f>
        <v>9.9749999999999943</v>
      </c>
      <c r="BB138" s="116">
        <f ca="1">IFERROR(AF138*'Program Qtrly'!L$69/(1-'Program Qtrly'!L$69),0)</f>
        <v>10.687500000000028</v>
      </c>
      <c r="BC138" s="116">
        <f ca="1">IFERROR(AG138*'Program Qtrly'!M$69/(1-'Program Qtrly'!M$69),0)</f>
        <v>12.112499999999983</v>
      </c>
      <c r="BD138" s="116">
        <f ca="1">IFERROR(AH138*'Program Qtrly'!N$69/(1-'Program Qtrly'!N$69),0)</f>
        <v>12.825000000000017</v>
      </c>
      <c r="BE138" s="116">
        <f ca="1">IFERROR(AI138*'Program Qtrly'!O$69/(1-'Program Qtrly'!O$69),0)</f>
        <v>12.825000000000017</v>
      </c>
      <c r="BF138" s="116">
        <f ca="1">IFERROR(AJ138*'Program Qtrly'!P$69/(1-'Program Qtrly'!P$69),0)</f>
        <v>13.537500000000023</v>
      </c>
      <c r="BG138" s="116">
        <f ca="1">IFERROR(AK138*'Program Qtrly'!Q$69/(1-'Program Qtrly'!Q$69),0)</f>
        <v>14.962500000000006</v>
      </c>
      <c r="BH138" s="116">
        <f ca="1">IFERROR(AL138*'Program Qtrly'!R$69/(1-'Program Qtrly'!R$69),0)</f>
        <v>15.675000000000011</v>
      </c>
      <c r="BI138" s="116">
        <f ca="1">IFERROR(AM138*'Program Qtrly'!S$69/(1-'Program Qtrly'!S$69),0)</f>
        <v>15.675000000000011</v>
      </c>
      <c r="BJ138" s="116">
        <f ca="1">IFERROR(AN138*'Program Qtrly'!T$69/(1-'Program Qtrly'!T$69),0)</f>
        <v>16.387500000000045</v>
      </c>
      <c r="BK138" s="116">
        <f ca="1">IFERROR(AO138*'Program Qtrly'!U$69/(1-'Program Qtrly'!U$69),0)</f>
        <v>17.8125</v>
      </c>
      <c r="BL138" s="116">
        <f ca="1">IFERROR(AP138*'Program Qtrly'!V$69/(1-'Program Qtrly'!V$69),0)</f>
        <v>18.525000000000034</v>
      </c>
      <c r="BM138" s="116">
        <f ca="1">IFERROR(AQ138*'Program Qtrly'!W$69/(1-'Program Qtrly'!W$69),0)</f>
        <v>18.525000000000034</v>
      </c>
      <c r="BO138" s="53" t="str">
        <f t="shared" si="150"/>
        <v>P004</v>
      </c>
      <c r="BP138" s="53">
        <f t="shared" si="151"/>
        <v>0</v>
      </c>
    </row>
    <row r="139" spans="1:68" x14ac:dyDescent="0.45">
      <c r="A139" s="63">
        <f t="shared" si="146"/>
        <v>21</v>
      </c>
      <c r="B139" s="116">
        <f ca="1">IFERROR(B138+'Program Qtrly'!D$83*OFFSET(LDF!$A$37,MATCH($B$131,LDF!$A$38:$A$63,0),MATCH($A139,LDF!$B$37:$Z$37,0)),0)</f>
        <v>29.968749999999996</v>
      </c>
      <c r="C139" s="116">
        <f ca="1">IFERROR(C138+'Program Qtrly'!E$83*OFFSET(LDF!$A$37,MATCH($B$131,LDF!$A$38:$A$63,0),MATCH($A139,LDF!$B$37:$Z$37,0)),0)</f>
        <v>89.906249999999986</v>
      </c>
      <c r="D139" s="116">
        <f ca="1">IFERROR(D138+'Program Qtrly'!F$83*OFFSET(LDF!$A$37,MATCH($B$131,LDF!$A$38:$A$63,0),MATCH($A139,LDF!$B$37:$Z$37,0)),0)</f>
        <v>119.87499999999999</v>
      </c>
      <c r="E139" s="116">
        <f ca="1">IFERROR(E138+'Program Qtrly'!G$83*OFFSET(LDF!$A$37,MATCH($B$131,LDF!$A$38:$A$63,0),MATCH($A139,LDF!$B$37:$Z$37,0)),0)</f>
        <v>119.87499999999999</v>
      </c>
      <c r="F139" s="116">
        <f ca="1">IFERROR(F138+'Program Qtrly'!H$83*OFFSET(LDF!$A$37,MATCH($B$131,LDF!$A$38:$A$63,0),MATCH($A139,LDF!$B$37:$Z$37,0)),0)</f>
        <v>131.86249999999998</v>
      </c>
      <c r="G139" s="116">
        <f ca="1">IFERROR(G138+'Program Qtrly'!I$83*OFFSET(LDF!$A$37,MATCH($B$131,LDF!$A$38:$A$63,0),MATCH($A139,LDF!$B$37:$Z$37,0)),0)</f>
        <v>155.83749999999998</v>
      </c>
      <c r="H139" s="116">
        <f ca="1">IFERROR(H138+'Program Qtrly'!J$83*OFFSET(LDF!$A$37,MATCH($B$131,LDF!$A$38:$A$63,0),MATCH($A139,LDF!$B$37:$Z$37,0)),0)</f>
        <v>167.82500000000002</v>
      </c>
      <c r="I139" s="116">
        <f ca="1">IFERROR(I138+'Program Qtrly'!K$83*OFFSET(LDF!$A$37,MATCH($B$131,LDF!$A$38:$A$63,0),MATCH($A139,LDF!$B$37:$Z$37,0)),0)</f>
        <v>167.82500000000002</v>
      </c>
      <c r="J139" s="116">
        <f ca="1">IFERROR(J138+'Program Qtrly'!L$83*OFFSET(LDF!$A$37,MATCH($B$131,LDF!$A$38:$A$63,0),MATCH($A139,LDF!$B$37:$Z$37,0)),0)</f>
        <v>179.81249999999997</v>
      </c>
      <c r="K139" s="116">
        <f ca="1">IFERROR(K138+'Program Qtrly'!M$83*OFFSET(LDF!$A$37,MATCH($B$131,LDF!$A$38:$A$63,0),MATCH($A139,LDF!$B$37:$Z$37,0)),0)</f>
        <v>203.78750000000002</v>
      </c>
      <c r="L139" s="116">
        <f ca="1">IFERROR(L138+'Program Qtrly'!N$83*OFFSET(LDF!$A$37,MATCH($B$131,LDF!$A$38:$A$63,0),MATCH($A139,LDF!$B$37:$Z$37,0)),0)</f>
        <v>215.77499999999998</v>
      </c>
      <c r="M139" s="116">
        <f ca="1">IFERROR(M138+'Program Qtrly'!O$83*OFFSET(LDF!$A$37,MATCH($B$131,LDF!$A$38:$A$63,0),MATCH($A139,LDF!$B$37:$Z$37,0)),0)</f>
        <v>215.77499999999998</v>
      </c>
      <c r="N139" s="116">
        <f ca="1">IFERROR(N138+'Program Qtrly'!P$83*OFFSET(LDF!$A$37,MATCH($B$131,LDF!$A$38:$A$63,0),MATCH($A139,LDF!$B$37:$Z$37,0)),0)</f>
        <v>227.76249999999999</v>
      </c>
      <c r="O139" s="116">
        <f ca="1">IFERROR(O138+'Program Qtrly'!Q$83*OFFSET(LDF!$A$37,MATCH($B$131,LDF!$A$38:$A$63,0),MATCH($A139,LDF!$B$37:$Z$37,0)),0)</f>
        <v>251.73750000000001</v>
      </c>
      <c r="P139" s="116">
        <f ca="1">IFERROR(P138+'Program Qtrly'!R$83*OFFSET(LDF!$A$37,MATCH($B$131,LDF!$A$38:$A$63,0),MATCH($A139,LDF!$B$37:$Z$37,0)),0)</f>
        <v>263.72499999999997</v>
      </c>
      <c r="Q139" s="116">
        <f ca="1">IFERROR(Q138+'Program Qtrly'!S$83*OFFSET(LDF!$A$37,MATCH($B$131,LDF!$A$38:$A$63,0),MATCH($A139,LDF!$B$37:$Z$37,0)),0)</f>
        <v>263.72499999999997</v>
      </c>
      <c r="R139" s="116">
        <f ca="1">IFERROR(R138+'Program Qtrly'!T$83*OFFSET(LDF!$A$37,MATCH($B$131,LDF!$A$38:$A$63,0),MATCH($A139,LDF!$B$37:$Z$37,0)),0)</f>
        <v>275.71249999999998</v>
      </c>
      <c r="S139" s="116">
        <f ca="1">IFERROR(S138+'Program Qtrly'!U$83*OFFSET(LDF!$A$37,MATCH($B$131,LDF!$A$38:$A$63,0),MATCH($A139,LDF!$B$37:$Z$37,0)),0)</f>
        <v>299.6875</v>
      </c>
      <c r="T139" s="116">
        <f ca="1">IFERROR(T138+'Program Qtrly'!V$83*OFFSET(LDF!$A$37,MATCH($B$131,LDF!$A$38:$A$63,0),MATCH($A139,LDF!$B$37:$Z$37,0)),0)</f>
        <v>311.67499999999995</v>
      </c>
      <c r="U139" s="116">
        <f ca="1">IFERROR(U138+'Program Qtrly'!W$83*OFFSET(LDF!$A$37,MATCH($B$131,LDF!$A$38:$A$63,0),MATCH($A139,LDF!$B$37:$Z$37,0)),0)</f>
        <v>311.67499999999995</v>
      </c>
      <c r="W139" s="63">
        <f t="shared" si="147"/>
        <v>21</v>
      </c>
      <c r="X139" s="116">
        <f t="shared" ca="1" si="148"/>
        <v>1.2812500000000036</v>
      </c>
      <c r="Y139" s="116">
        <f t="shared" ca="1" si="145"/>
        <v>3.8437500000000142</v>
      </c>
      <c r="Z139" s="116">
        <f t="shared" ca="1" si="145"/>
        <v>5.1250000000000142</v>
      </c>
      <c r="AA139" s="116">
        <f t="shared" ca="1" si="145"/>
        <v>5.1250000000000142</v>
      </c>
      <c r="AB139" s="116">
        <f t="shared" ca="1" si="145"/>
        <v>5.6375000000000171</v>
      </c>
      <c r="AC139" s="116">
        <f t="shared" ca="1" si="145"/>
        <v>6.6625000000000227</v>
      </c>
      <c r="AD139" s="116">
        <f t="shared" ca="1" si="145"/>
        <v>7.1749999999999829</v>
      </c>
      <c r="AE139" s="116">
        <f t="shared" ca="1" si="145"/>
        <v>7.1749999999999829</v>
      </c>
      <c r="AF139" s="116">
        <f t="shared" ca="1" si="145"/>
        <v>7.6875000000000284</v>
      </c>
      <c r="AG139" s="116">
        <f t="shared" ca="1" si="145"/>
        <v>8.7124999999999773</v>
      </c>
      <c r="AH139" s="116">
        <f t="shared" ca="1" si="145"/>
        <v>9.2250000000000227</v>
      </c>
      <c r="AI139" s="116">
        <f t="shared" ca="1" si="145"/>
        <v>9.2250000000000227</v>
      </c>
      <c r="AJ139" s="116">
        <f t="shared" ca="1" si="145"/>
        <v>9.7375000000000114</v>
      </c>
      <c r="AK139" s="116">
        <f t="shared" ca="1" si="145"/>
        <v>10.762499999999989</v>
      </c>
      <c r="AL139" s="116">
        <f t="shared" ca="1" si="145"/>
        <v>11.275000000000034</v>
      </c>
      <c r="AM139" s="116">
        <f t="shared" ca="1" si="145"/>
        <v>11.275000000000034</v>
      </c>
      <c r="AN139" s="116">
        <f t="shared" ca="1" si="145"/>
        <v>11.787500000000023</v>
      </c>
      <c r="AO139" s="116">
        <f t="shared" ca="1" si="145"/>
        <v>12.8125</v>
      </c>
      <c r="AP139" s="116">
        <f t="shared" ca="1" si="145"/>
        <v>13.325000000000045</v>
      </c>
      <c r="AQ139" s="116">
        <f t="shared" ca="1" si="145"/>
        <v>13.325000000000045</v>
      </c>
      <c r="AS139" s="63">
        <f t="shared" si="149"/>
        <v>21</v>
      </c>
      <c r="AT139" s="116">
        <f ca="1">IFERROR(X139*'Program Qtrly'!D$69/(1-'Program Qtrly'!D$69),0)</f>
        <v>1.2812500000000036</v>
      </c>
      <c r="AU139" s="116">
        <f ca="1">IFERROR(Y139*'Program Qtrly'!E$69/(1-'Program Qtrly'!E$69),0)</f>
        <v>3.8437500000000142</v>
      </c>
      <c r="AV139" s="116">
        <f ca="1">IFERROR(Z139*'Program Qtrly'!F$69/(1-'Program Qtrly'!F$69),0)</f>
        <v>5.1250000000000142</v>
      </c>
      <c r="AW139" s="116">
        <f ca="1">IFERROR(AA139*'Program Qtrly'!G$69/(1-'Program Qtrly'!G$69),0)</f>
        <v>5.1250000000000142</v>
      </c>
      <c r="AX139" s="116">
        <f ca="1">IFERROR(AB139*'Program Qtrly'!H$69/(1-'Program Qtrly'!H$69),0)</f>
        <v>5.6375000000000171</v>
      </c>
      <c r="AY139" s="116">
        <f ca="1">IFERROR(AC139*'Program Qtrly'!I$69/(1-'Program Qtrly'!I$69),0)</f>
        <v>6.6625000000000227</v>
      </c>
      <c r="AZ139" s="116">
        <f ca="1">IFERROR(AD139*'Program Qtrly'!J$69/(1-'Program Qtrly'!J$69),0)</f>
        <v>7.1749999999999829</v>
      </c>
      <c r="BA139" s="116">
        <f ca="1">IFERROR(AE139*'Program Qtrly'!K$69/(1-'Program Qtrly'!K$69),0)</f>
        <v>7.1749999999999829</v>
      </c>
      <c r="BB139" s="116">
        <f ca="1">IFERROR(AF139*'Program Qtrly'!L$69/(1-'Program Qtrly'!L$69),0)</f>
        <v>7.6875000000000284</v>
      </c>
      <c r="BC139" s="116">
        <f ca="1">IFERROR(AG139*'Program Qtrly'!M$69/(1-'Program Qtrly'!M$69),0)</f>
        <v>8.7124999999999773</v>
      </c>
      <c r="BD139" s="116">
        <f ca="1">IFERROR(AH139*'Program Qtrly'!N$69/(1-'Program Qtrly'!N$69),0)</f>
        <v>9.2250000000000227</v>
      </c>
      <c r="BE139" s="116">
        <f ca="1">IFERROR(AI139*'Program Qtrly'!O$69/(1-'Program Qtrly'!O$69),0)</f>
        <v>9.2250000000000227</v>
      </c>
      <c r="BF139" s="116">
        <f ca="1">IFERROR(AJ139*'Program Qtrly'!P$69/(1-'Program Qtrly'!P$69),0)</f>
        <v>9.7375000000000114</v>
      </c>
      <c r="BG139" s="116">
        <f ca="1">IFERROR(AK139*'Program Qtrly'!Q$69/(1-'Program Qtrly'!Q$69),0)</f>
        <v>10.762499999999989</v>
      </c>
      <c r="BH139" s="116">
        <f ca="1">IFERROR(AL139*'Program Qtrly'!R$69/(1-'Program Qtrly'!R$69),0)</f>
        <v>11.275000000000034</v>
      </c>
      <c r="BI139" s="116">
        <f ca="1">IFERROR(AM139*'Program Qtrly'!S$69/(1-'Program Qtrly'!S$69),0)</f>
        <v>11.275000000000034</v>
      </c>
      <c r="BJ139" s="116">
        <f ca="1">IFERROR(AN139*'Program Qtrly'!T$69/(1-'Program Qtrly'!T$69),0)</f>
        <v>11.787500000000023</v>
      </c>
      <c r="BK139" s="116">
        <f ca="1">IFERROR(AO139*'Program Qtrly'!U$69/(1-'Program Qtrly'!U$69),0)</f>
        <v>12.8125</v>
      </c>
      <c r="BL139" s="116">
        <f ca="1">IFERROR(AP139*'Program Qtrly'!V$69/(1-'Program Qtrly'!V$69),0)</f>
        <v>13.325000000000045</v>
      </c>
      <c r="BM139" s="116">
        <f ca="1">IFERROR(AQ139*'Program Qtrly'!W$69/(1-'Program Qtrly'!W$69),0)</f>
        <v>13.325000000000045</v>
      </c>
      <c r="BO139" s="53" t="str">
        <f t="shared" si="150"/>
        <v>P004</v>
      </c>
      <c r="BP139" s="53">
        <f t="shared" si="151"/>
        <v>0</v>
      </c>
    </row>
    <row r="140" spans="1:68" x14ac:dyDescent="0.45">
      <c r="A140" s="63">
        <f t="shared" si="146"/>
        <v>24</v>
      </c>
      <c r="B140" s="116">
        <f ca="1">IFERROR(B139+'Program Qtrly'!D$83*OFFSET(LDF!$A$37,MATCH($B$131,LDF!$A$38:$A$63,0),MATCH($A140,LDF!$B$37:$Z$37,0)),0)</f>
        <v>30.156249999999996</v>
      </c>
      <c r="C140" s="116">
        <f ca="1">IFERROR(C139+'Program Qtrly'!E$83*OFFSET(LDF!$A$37,MATCH($B$131,LDF!$A$38:$A$63,0),MATCH($A140,LDF!$B$37:$Z$37,0)),0)</f>
        <v>90.468749999999986</v>
      </c>
      <c r="D140" s="116">
        <f ca="1">IFERROR(D139+'Program Qtrly'!F$83*OFFSET(LDF!$A$37,MATCH($B$131,LDF!$A$38:$A$63,0),MATCH($A140,LDF!$B$37:$Z$37,0)),0)</f>
        <v>120.62499999999999</v>
      </c>
      <c r="E140" s="116">
        <f ca="1">IFERROR(E139+'Program Qtrly'!G$83*OFFSET(LDF!$A$37,MATCH($B$131,LDF!$A$38:$A$63,0),MATCH($A140,LDF!$B$37:$Z$37,0)),0)</f>
        <v>120.62499999999999</v>
      </c>
      <c r="F140" s="116">
        <f ca="1">IFERROR(F139+'Program Qtrly'!H$83*OFFSET(LDF!$A$37,MATCH($B$131,LDF!$A$38:$A$63,0),MATCH($A140,LDF!$B$37:$Z$37,0)),0)</f>
        <v>132.68749999999997</v>
      </c>
      <c r="G140" s="116">
        <f ca="1">IFERROR(G139+'Program Qtrly'!I$83*OFFSET(LDF!$A$37,MATCH($B$131,LDF!$A$38:$A$63,0),MATCH($A140,LDF!$B$37:$Z$37,0)),0)</f>
        <v>156.81249999999997</v>
      </c>
      <c r="H140" s="116">
        <f ca="1">IFERROR(H139+'Program Qtrly'!J$83*OFFSET(LDF!$A$37,MATCH($B$131,LDF!$A$38:$A$63,0),MATCH($A140,LDF!$B$37:$Z$37,0)),0)</f>
        <v>168.87500000000003</v>
      </c>
      <c r="I140" s="116">
        <f ca="1">IFERROR(I139+'Program Qtrly'!K$83*OFFSET(LDF!$A$37,MATCH($B$131,LDF!$A$38:$A$63,0),MATCH($A140,LDF!$B$37:$Z$37,0)),0)</f>
        <v>168.87500000000003</v>
      </c>
      <c r="J140" s="116">
        <f ca="1">IFERROR(J139+'Program Qtrly'!L$83*OFFSET(LDF!$A$37,MATCH($B$131,LDF!$A$38:$A$63,0),MATCH($A140,LDF!$B$37:$Z$37,0)),0)</f>
        <v>180.93749999999997</v>
      </c>
      <c r="K140" s="116">
        <f ca="1">IFERROR(K139+'Program Qtrly'!M$83*OFFSET(LDF!$A$37,MATCH($B$131,LDF!$A$38:$A$63,0),MATCH($A140,LDF!$B$37:$Z$37,0)),0)</f>
        <v>205.06250000000003</v>
      </c>
      <c r="L140" s="116">
        <f ca="1">IFERROR(L139+'Program Qtrly'!N$83*OFFSET(LDF!$A$37,MATCH($B$131,LDF!$A$38:$A$63,0),MATCH($A140,LDF!$B$37:$Z$37,0)),0)</f>
        <v>217.12499999999997</v>
      </c>
      <c r="M140" s="116">
        <f ca="1">IFERROR(M139+'Program Qtrly'!O$83*OFFSET(LDF!$A$37,MATCH($B$131,LDF!$A$38:$A$63,0),MATCH($A140,LDF!$B$37:$Z$37,0)),0)</f>
        <v>217.12499999999997</v>
      </c>
      <c r="N140" s="116">
        <f ca="1">IFERROR(N139+'Program Qtrly'!P$83*OFFSET(LDF!$A$37,MATCH($B$131,LDF!$A$38:$A$63,0),MATCH($A140,LDF!$B$37:$Z$37,0)),0)</f>
        <v>229.1875</v>
      </c>
      <c r="O140" s="116">
        <f ca="1">IFERROR(O139+'Program Qtrly'!Q$83*OFFSET(LDF!$A$37,MATCH($B$131,LDF!$A$38:$A$63,0),MATCH($A140,LDF!$B$37:$Z$37,0)),0)</f>
        <v>253.3125</v>
      </c>
      <c r="P140" s="116">
        <f ca="1">IFERROR(P139+'Program Qtrly'!R$83*OFFSET(LDF!$A$37,MATCH($B$131,LDF!$A$38:$A$63,0),MATCH($A140,LDF!$B$37:$Z$37,0)),0)</f>
        <v>265.37499999999994</v>
      </c>
      <c r="Q140" s="116">
        <f ca="1">IFERROR(Q139+'Program Qtrly'!S$83*OFFSET(LDF!$A$37,MATCH($B$131,LDF!$A$38:$A$63,0),MATCH($A140,LDF!$B$37:$Z$37,0)),0)</f>
        <v>265.37499999999994</v>
      </c>
      <c r="R140" s="116">
        <f ca="1">IFERROR(R139+'Program Qtrly'!T$83*OFFSET(LDF!$A$37,MATCH($B$131,LDF!$A$38:$A$63,0),MATCH($A140,LDF!$B$37:$Z$37,0)),0)</f>
        <v>277.4375</v>
      </c>
      <c r="S140" s="116">
        <f ca="1">IFERROR(S139+'Program Qtrly'!U$83*OFFSET(LDF!$A$37,MATCH($B$131,LDF!$A$38:$A$63,0),MATCH($A140,LDF!$B$37:$Z$37,0)),0)</f>
        <v>301.5625</v>
      </c>
      <c r="T140" s="116">
        <f ca="1">IFERROR(T139+'Program Qtrly'!V$83*OFFSET(LDF!$A$37,MATCH($B$131,LDF!$A$38:$A$63,0),MATCH($A140,LDF!$B$37:$Z$37,0)),0)</f>
        <v>313.62499999999994</v>
      </c>
      <c r="U140" s="116">
        <f ca="1">IFERROR(U139+'Program Qtrly'!W$83*OFFSET(LDF!$A$37,MATCH($B$131,LDF!$A$38:$A$63,0),MATCH($A140,LDF!$B$37:$Z$37,0)),0)</f>
        <v>313.62499999999994</v>
      </c>
      <c r="W140" s="63">
        <f t="shared" si="147"/>
        <v>24</v>
      </c>
      <c r="X140" s="116">
        <f t="shared" ca="1" si="148"/>
        <v>1.0937500000000036</v>
      </c>
      <c r="Y140" s="116">
        <f t="shared" ca="1" si="145"/>
        <v>3.2812500000000142</v>
      </c>
      <c r="Z140" s="116">
        <f t="shared" ca="1" si="145"/>
        <v>4.3750000000000142</v>
      </c>
      <c r="AA140" s="116">
        <f t="shared" ca="1" si="145"/>
        <v>4.3750000000000142</v>
      </c>
      <c r="AB140" s="116">
        <f t="shared" ca="1" si="145"/>
        <v>4.8125000000000284</v>
      </c>
      <c r="AC140" s="116">
        <f t="shared" ca="1" si="145"/>
        <v>5.6875000000000284</v>
      </c>
      <c r="AD140" s="116">
        <f t="shared" ca="1" si="145"/>
        <v>6.1249999999999716</v>
      </c>
      <c r="AE140" s="116">
        <f t="shared" ca="1" si="145"/>
        <v>6.1249999999999716</v>
      </c>
      <c r="AF140" s="116">
        <f t="shared" ca="1" si="145"/>
        <v>6.5625000000000284</v>
      </c>
      <c r="AG140" s="116">
        <f t="shared" ca="1" si="145"/>
        <v>7.4374999999999716</v>
      </c>
      <c r="AH140" s="116">
        <f t="shared" ca="1" si="145"/>
        <v>7.8750000000000284</v>
      </c>
      <c r="AI140" s="116">
        <f t="shared" ca="1" si="145"/>
        <v>7.8750000000000284</v>
      </c>
      <c r="AJ140" s="116">
        <f t="shared" ca="1" si="145"/>
        <v>8.3125</v>
      </c>
      <c r="AK140" s="116">
        <f t="shared" ca="1" si="145"/>
        <v>9.1875</v>
      </c>
      <c r="AL140" s="116">
        <f t="shared" ca="1" si="145"/>
        <v>9.6250000000000568</v>
      </c>
      <c r="AM140" s="116">
        <f t="shared" ca="1" si="145"/>
        <v>9.6250000000000568</v>
      </c>
      <c r="AN140" s="116">
        <f t="shared" ca="1" si="145"/>
        <v>10.0625</v>
      </c>
      <c r="AO140" s="116">
        <f t="shared" ca="1" si="145"/>
        <v>10.9375</v>
      </c>
      <c r="AP140" s="116">
        <f t="shared" ca="1" si="145"/>
        <v>11.375000000000057</v>
      </c>
      <c r="AQ140" s="116">
        <f t="shared" ca="1" si="145"/>
        <v>11.375000000000057</v>
      </c>
      <c r="AS140" s="63">
        <f t="shared" si="149"/>
        <v>24</v>
      </c>
      <c r="AT140" s="116">
        <f ca="1">IFERROR(X140*'Program Qtrly'!D$69/(1-'Program Qtrly'!D$69),0)</f>
        <v>1.0937500000000036</v>
      </c>
      <c r="AU140" s="116">
        <f ca="1">IFERROR(Y140*'Program Qtrly'!E$69/(1-'Program Qtrly'!E$69),0)</f>
        <v>3.2812500000000142</v>
      </c>
      <c r="AV140" s="116">
        <f ca="1">IFERROR(Z140*'Program Qtrly'!F$69/(1-'Program Qtrly'!F$69),0)</f>
        <v>4.3750000000000142</v>
      </c>
      <c r="AW140" s="116">
        <f ca="1">IFERROR(AA140*'Program Qtrly'!G$69/(1-'Program Qtrly'!G$69),0)</f>
        <v>4.3750000000000142</v>
      </c>
      <c r="AX140" s="116">
        <f ca="1">IFERROR(AB140*'Program Qtrly'!H$69/(1-'Program Qtrly'!H$69),0)</f>
        <v>4.8125000000000284</v>
      </c>
      <c r="AY140" s="116">
        <f ca="1">IFERROR(AC140*'Program Qtrly'!I$69/(1-'Program Qtrly'!I$69),0)</f>
        <v>5.6875000000000284</v>
      </c>
      <c r="AZ140" s="116">
        <f ca="1">IFERROR(AD140*'Program Qtrly'!J$69/(1-'Program Qtrly'!J$69),0)</f>
        <v>6.1249999999999716</v>
      </c>
      <c r="BA140" s="116">
        <f ca="1">IFERROR(AE140*'Program Qtrly'!K$69/(1-'Program Qtrly'!K$69),0)</f>
        <v>6.1249999999999716</v>
      </c>
      <c r="BB140" s="116">
        <f ca="1">IFERROR(AF140*'Program Qtrly'!L$69/(1-'Program Qtrly'!L$69),0)</f>
        <v>6.5625000000000284</v>
      </c>
      <c r="BC140" s="116">
        <f ca="1">IFERROR(AG140*'Program Qtrly'!M$69/(1-'Program Qtrly'!M$69),0)</f>
        <v>7.4374999999999716</v>
      </c>
      <c r="BD140" s="116">
        <f ca="1">IFERROR(AH140*'Program Qtrly'!N$69/(1-'Program Qtrly'!N$69),0)</f>
        <v>7.8750000000000284</v>
      </c>
      <c r="BE140" s="116">
        <f ca="1">IFERROR(AI140*'Program Qtrly'!O$69/(1-'Program Qtrly'!O$69),0)</f>
        <v>7.8750000000000284</v>
      </c>
      <c r="BF140" s="116">
        <f ca="1">IFERROR(AJ140*'Program Qtrly'!P$69/(1-'Program Qtrly'!P$69),0)</f>
        <v>8.3125</v>
      </c>
      <c r="BG140" s="116">
        <f ca="1">IFERROR(AK140*'Program Qtrly'!Q$69/(1-'Program Qtrly'!Q$69),0)</f>
        <v>9.1875</v>
      </c>
      <c r="BH140" s="116">
        <f ca="1">IFERROR(AL140*'Program Qtrly'!R$69/(1-'Program Qtrly'!R$69),0)</f>
        <v>9.6250000000000568</v>
      </c>
      <c r="BI140" s="116">
        <f ca="1">IFERROR(AM140*'Program Qtrly'!S$69/(1-'Program Qtrly'!S$69),0)</f>
        <v>9.6250000000000568</v>
      </c>
      <c r="BJ140" s="116">
        <f ca="1">IFERROR(AN140*'Program Qtrly'!T$69/(1-'Program Qtrly'!T$69),0)</f>
        <v>10.0625</v>
      </c>
      <c r="BK140" s="116">
        <f ca="1">IFERROR(AO140*'Program Qtrly'!U$69/(1-'Program Qtrly'!U$69),0)</f>
        <v>10.9375</v>
      </c>
      <c r="BL140" s="116">
        <f ca="1">IFERROR(AP140*'Program Qtrly'!V$69/(1-'Program Qtrly'!V$69),0)</f>
        <v>11.375000000000057</v>
      </c>
      <c r="BM140" s="116">
        <f ca="1">IFERROR(AQ140*'Program Qtrly'!W$69/(1-'Program Qtrly'!W$69),0)</f>
        <v>11.375000000000057</v>
      </c>
      <c r="BO140" s="53" t="str">
        <f t="shared" si="150"/>
        <v>P004</v>
      </c>
      <c r="BP140" s="53">
        <f t="shared" si="151"/>
        <v>0</v>
      </c>
    </row>
    <row r="141" spans="1:68" x14ac:dyDescent="0.45">
      <c r="A141" s="63">
        <f t="shared" si="146"/>
        <v>27</v>
      </c>
      <c r="B141" s="116">
        <f ca="1">IFERROR(B140+'Program Qtrly'!D$83*OFFSET(LDF!$A$37,MATCH($B$131,LDF!$A$38:$A$63,0),MATCH($A141,LDF!$B$37:$Z$37,0)),0)</f>
        <v>30.312499999999996</v>
      </c>
      <c r="C141" s="116">
        <f ca="1">IFERROR(C140+'Program Qtrly'!E$83*OFFSET(LDF!$A$37,MATCH($B$131,LDF!$A$38:$A$63,0),MATCH($A141,LDF!$B$37:$Z$37,0)),0)</f>
        <v>90.937499999999986</v>
      </c>
      <c r="D141" s="116">
        <f ca="1">IFERROR(D140+'Program Qtrly'!F$83*OFFSET(LDF!$A$37,MATCH($B$131,LDF!$A$38:$A$63,0),MATCH($A141,LDF!$B$37:$Z$37,0)),0)</f>
        <v>121.24999999999999</v>
      </c>
      <c r="E141" s="116">
        <f ca="1">IFERROR(E140+'Program Qtrly'!G$83*OFFSET(LDF!$A$37,MATCH($B$131,LDF!$A$38:$A$63,0),MATCH($A141,LDF!$B$37:$Z$37,0)),0)</f>
        <v>121.24999999999999</v>
      </c>
      <c r="F141" s="116">
        <f ca="1">IFERROR(F140+'Program Qtrly'!H$83*OFFSET(LDF!$A$37,MATCH($B$131,LDF!$A$38:$A$63,0),MATCH($A141,LDF!$B$37:$Z$37,0)),0)</f>
        <v>133.37499999999997</v>
      </c>
      <c r="G141" s="116">
        <f ca="1">IFERROR(G140+'Program Qtrly'!I$83*OFFSET(LDF!$A$37,MATCH($B$131,LDF!$A$38:$A$63,0),MATCH($A141,LDF!$B$37:$Z$37,0)),0)</f>
        <v>157.62499999999997</v>
      </c>
      <c r="H141" s="116">
        <f ca="1">IFERROR(H140+'Program Qtrly'!J$83*OFFSET(LDF!$A$37,MATCH($B$131,LDF!$A$38:$A$63,0),MATCH($A141,LDF!$B$37:$Z$37,0)),0)</f>
        <v>169.75000000000003</v>
      </c>
      <c r="I141" s="116">
        <f ca="1">IFERROR(I140+'Program Qtrly'!K$83*OFFSET(LDF!$A$37,MATCH($B$131,LDF!$A$38:$A$63,0),MATCH($A141,LDF!$B$37:$Z$37,0)),0)</f>
        <v>169.75000000000003</v>
      </c>
      <c r="J141" s="116">
        <f ca="1">IFERROR(J140+'Program Qtrly'!L$83*OFFSET(LDF!$A$37,MATCH($B$131,LDF!$A$38:$A$63,0),MATCH($A141,LDF!$B$37:$Z$37,0)),0)</f>
        <v>181.87499999999997</v>
      </c>
      <c r="K141" s="116">
        <f ca="1">IFERROR(K140+'Program Qtrly'!M$83*OFFSET(LDF!$A$37,MATCH($B$131,LDF!$A$38:$A$63,0),MATCH($A141,LDF!$B$37:$Z$37,0)),0)</f>
        <v>206.12500000000003</v>
      </c>
      <c r="L141" s="116">
        <f ca="1">IFERROR(L140+'Program Qtrly'!N$83*OFFSET(LDF!$A$37,MATCH($B$131,LDF!$A$38:$A$63,0),MATCH($A141,LDF!$B$37:$Z$37,0)),0)</f>
        <v>218.24999999999997</v>
      </c>
      <c r="M141" s="116">
        <f ca="1">IFERROR(M140+'Program Qtrly'!O$83*OFFSET(LDF!$A$37,MATCH($B$131,LDF!$A$38:$A$63,0),MATCH($A141,LDF!$B$37:$Z$37,0)),0)</f>
        <v>218.24999999999997</v>
      </c>
      <c r="N141" s="116">
        <f ca="1">IFERROR(N140+'Program Qtrly'!P$83*OFFSET(LDF!$A$37,MATCH($B$131,LDF!$A$38:$A$63,0),MATCH($A141,LDF!$B$37:$Z$37,0)),0)</f>
        <v>230.375</v>
      </c>
      <c r="O141" s="116">
        <f ca="1">IFERROR(O140+'Program Qtrly'!Q$83*OFFSET(LDF!$A$37,MATCH($B$131,LDF!$A$38:$A$63,0),MATCH($A141,LDF!$B$37:$Z$37,0)),0)</f>
        <v>254.625</v>
      </c>
      <c r="P141" s="116">
        <f ca="1">IFERROR(P140+'Program Qtrly'!R$83*OFFSET(LDF!$A$37,MATCH($B$131,LDF!$A$38:$A$63,0),MATCH($A141,LDF!$B$37:$Z$37,0)),0)</f>
        <v>266.74999999999994</v>
      </c>
      <c r="Q141" s="116">
        <f ca="1">IFERROR(Q140+'Program Qtrly'!S$83*OFFSET(LDF!$A$37,MATCH($B$131,LDF!$A$38:$A$63,0),MATCH($A141,LDF!$B$37:$Z$37,0)),0)</f>
        <v>266.74999999999994</v>
      </c>
      <c r="R141" s="116">
        <f ca="1">IFERROR(R140+'Program Qtrly'!T$83*OFFSET(LDF!$A$37,MATCH($B$131,LDF!$A$38:$A$63,0),MATCH($A141,LDF!$B$37:$Z$37,0)),0)</f>
        <v>278.875</v>
      </c>
      <c r="S141" s="116">
        <f ca="1">IFERROR(S140+'Program Qtrly'!U$83*OFFSET(LDF!$A$37,MATCH($B$131,LDF!$A$38:$A$63,0),MATCH($A141,LDF!$B$37:$Z$37,0)),0)</f>
        <v>303.125</v>
      </c>
      <c r="T141" s="116">
        <f ca="1">IFERROR(T140+'Program Qtrly'!V$83*OFFSET(LDF!$A$37,MATCH($B$131,LDF!$A$38:$A$63,0),MATCH($A141,LDF!$B$37:$Z$37,0)),0)</f>
        <v>315.24999999999994</v>
      </c>
      <c r="U141" s="116">
        <f ca="1">IFERROR(U140+'Program Qtrly'!W$83*OFFSET(LDF!$A$37,MATCH($B$131,LDF!$A$38:$A$63,0),MATCH($A141,LDF!$B$37:$Z$37,0)),0)</f>
        <v>315.24999999999994</v>
      </c>
      <c r="W141" s="63">
        <f t="shared" si="147"/>
        <v>27</v>
      </c>
      <c r="X141" s="116">
        <f t="shared" ca="1" si="148"/>
        <v>0.93750000000000355</v>
      </c>
      <c r="Y141" s="116">
        <f t="shared" ca="1" si="145"/>
        <v>2.8125000000000142</v>
      </c>
      <c r="Z141" s="116">
        <f t="shared" ca="1" si="145"/>
        <v>3.7500000000000142</v>
      </c>
      <c r="AA141" s="116">
        <f t="shared" ca="1" si="145"/>
        <v>3.7500000000000142</v>
      </c>
      <c r="AB141" s="116">
        <f t="shared" ca="1" si="145"/>
        <v>4.1250000000000284</v>
      </c>
      <c r="AC141" s="116">
        <f t="shared" ca="1" si="145"/>
        <v>4.8750000000000284</v>
      </c>
      <c r="AD141" s="116">
        <f t="shared" ca="1" si="145"/>
        <v>5.2499999999999716</v>
      </c>
      <c r="AE141" s="116">
        <f t="shared" ca="1" si="145"/>
        <v>5.2499999999999716</v>
      </c>
      <c r="AF141" s="116">
        <f t="shared" ca="1" si="145"/>
        <v>5.6250000000000284</v>
      </c>
      <c r="AG141" s="116">
        <f t="shared" ca="1" si="145"/>
        <v>6.3749999999999716</v>
      </c>
      <c r="AH141" s="116">
        <f t="shared" ca="1" si="145"/>
        <v>6.7500000000000284</v>
      </c>
      <c r="AI141" s="116">
        <f t="shared" ca="1" si="145"/>
        <v>6.7500000000000284</v>
      </c>
      <c r="AJ141" s="116">
        <f t="shared" ca="1" si="145"/>
        <v>7.125</v>
      </c>
      <c r="AK141" s="116">
        <f t="shared" ca="1" si="145"/>
        <v>7.875</v>
      </c>
      <c r="AL141" s="116">
        <f t="shared" ca="1" si="145"/>
        <v>8.2500000000000568</v>
      </c>
      <c r="AM141" s="116">
        <f t="shared" ca="1" si="145"/>
        <v>8.2500000000000568</v>
      </c>
      <c r="AN141" s="116">
        <f t="shared" ca="1" si="145"/>
        <v>8.625</v>
      </c>
      <c r="AO141" s="116">
        <f t="shared" ca="1" si="145"/>
        <v>9.375</v>
      </c>
      <c r="AP141" s="116">
        <f t="shared" ca="1" si="145"/>
        <v>9.7500000000000568</v>
      </c>
      <c r="AQ141" s="116">
        <f t="shared" ca="1" si="145"/>
        <v>9.7500000000000568</v>
      </c>
      <c r="AS141" s="63">
        <f t="shared" si="149"/>
        <v>27</v>
      </c>
      <c r="AT141" s="116">
        <f ca="1">IFERROR(X141*'Program Qtrly'!D$69/(1-'Program Qtrly'!D$69),0)</f>
        <v>0.93750000000000355</v>
      </c>
      <c r="AU141" s="116">
        <f ca="1">IFERROR(Y141*'Program Qtrly'!E$69/(1-'Program Qtrly'!E$69),0)</f>
        <v>2.8125000000000142</v>
      </c>
      <c r="AV141" s="116">
        <f ca="1">IFERROR(Z141*'Program Qtrly'!F$69/(1-'Program Qtrly'!F$69),0)</f>
        <v>3.7500000000000142</v>
      </c>
      <c r="AW141" s="116">
        <f ca="1">IFERROR(AA141*'Program Qtrly'!G$69/(1-'Program Qtrly'!G$69),0)</f>
        <v>3.7500000000000142</v>
      </c>
      <c r="AX141" s="116">
        <f ca="1">IFERROR(AB141*'Program Qtrly'!H$69/(1-'Program Qtrly'!H$69),0)</f>
        <v>4.1250000000000284</v>
      </c>
      <c r="AY141" s="116">
        <f ca="1">IFERROR(AC141*'Program Qtrly'!I$69/(1-'Program Qtrly'!I$69),0)</f>
        <v>4.8750000000000284</v>
      </c>
      <c r="AZ141" s="116">
        <f ca="1">IFERROR(AD141*'Program Qtrly'!J$69/(1-'Program Qtrly'!J$69),0)</f>
        <v>5.2499999999999716</v>
      </c>
      <c r="BA141" s="116">
        <f ca="1">IFERROR(AE141*'Program Qtrly'!K$69/(1-'Program Qtrly'!K$69),0)</f>
        <v>5.2499999999999716</v>
      </c>
      <c r="BB141" s="116">
        <f ca="1">IFERROR(AF141*'Program Qtrly'!L$69/(1-'Program Qtrly'!L$69),0)</f>
        <v>5.6250000000000284</v>
      </c>
      <c r="BC141" s="116">
        <f ca="1">IFERROR(AG141*'Program Qtrly'!M$69/(1-'Program Qtrly'!M$69),0)</f>
        <v>6.3749999999999716</v>
      </c>
      <c r="BD141" s="116">
        <f ca="1">IFERROR(AH141*'Program Qtrly'!N$69/(1-'Program Qtrly'!N$69),0)</f>
        <v>6.7500000000000284</v>
      </c>
      <c r="BE141" s="116">
        <f ca="1">IFERROR(AI141*'Program Qtrly'!O$69/(1-'Program Qtrly'!O$69),0)</f>
        <v>6.7500000000000284</v>
      </c>
      <c r="BF141" s="116">
        <f ca="1">IFERROR(AJ141*'Program Qtrly'!P$69/(1-'Program Qtrly'!P$69),0)</f>
        <v>7.125</v>
      </c>
      <c r="BG141" s="116">
        <f ca="1">IFERROR(AK141*'Program Qtrly'!Q$69/(1-'Program Qtrly'!Q$69),0)</f>
        <v>7.875</v>
      </c>
      <c r="BH141" s="116">
        <f ca="1">IFERROR(AL141*'Program Qtrly'!R$69/(1-'Program Qtrly'!R$69),0)</f>
        <v>8.2500000000000568</v>
      </c>
      <c r="BI141" s="116">
        <f ca="1">IFERROR(AM141*'Program Qtrly'!S$69/(1-'Program Qtrly'!S$69),0)</f>
        <v>8.2500000000000568</v>
      </c>
      <c r="BJ141" s="116">
        <f ca="1">IFERROR(AN141*'Program Qtrly'!T$69/(1-'Program Qtrly'!T$69),0)</f>
        <v>8.625</v>
      </c>
      <c r="BK141" s="116">
        <f ca="1">IFERROR(AO141*'Program Qtrly'!U$69/(1-'Program Qtrly'!U$69),0)</f>
        <v>9.375</v>
      </c>
      <c r="BL141" s="116">
        <f ca="1">IFERROR(AP141*'Program Qtrly'!V$69/(1-'Program Qtrly'!V$69),0)</f>
        <v>9.7500000000000568</v>
      </c>
      <c r="BM141" s="116">
        <f ca="1">IFERROR(AQ141*'Program Qtrly'!W$69/(1-'Program Qtrly'!W$69),0)</f>
        <v>9.7500000000000568</v>
      </c>
      <c r="BO141" s="53" t="str">
        <f t="shared" si="150"/>
        <v>P004</v>
      </c>
      <c r="BP141" s="53">
        <f t="shared" si="151"/>
        <v>0</v>
      </c>
    </row>
    <row r="142" spans="1:68" x14ac:dyDescent="0.45">
      <c r="A142" s="63">
        <f t="shared" si="146"/>
        <v>30</v>
      </c>
      <c r="B142" s="116">
        <f ca="1">IFERROR(B141+'Program Qtrly'!D$83*OFFSET(LDF!$A$37,MATCH($B$131,LDF!$A$38:$A$63,0),MATCH($A142,LDF!$B$37:$Z$37,0)),0)</f>
        <v>30.499999999999996</v>
      </c>
      <c r="C142" s="116">
        <f ca="1">IFERROR(C141+'Program Qtrly'!E$83*OFFSET(LDF!$A$37,MATCH($B$131,LDF!$A$38:$A$63,0),MATCH($A142,LDF!$B$37:$Z$37,0)),0)</f>
        <v>91.499999999999986</v>
      </c>
      <c r="D142" s="116">
        <f ca="1">IFERROR(D141+'Program Qtrly'!F$83*OFFSET(LDF!$A$37,MATCH($B$131,LDF!$A$38:$A$63,0),MATCH($A142,LDF!$B$37:$Z$37,0)),0)</f>
        <v>121.99999999999999</v>
      </c>
      <c r="E142" s="116">
        <f ca="1">IFERROR(E141+'Program Qtrly'!G$83*OFFSET(LDF!$A$37,MATCH($B$131,LDF!$A$38:$A$63,0),MATCH($A142,LDF!$B$37:$Z$37,0)),0)</f>
        <v>121.99999999999999</v>
      </c>
      <c r="F142" s="116">
        <f ca="1">IFERROR(F141+'Program Qtrly'!H$83*OFFSET(LDF!$A$37,MATCH($B$131,LDF!$A$38:$A$63,0),MATCH($A142,LDF!$B$37:$Z$37,0)),0)</f>
        <v>134.19999999999996</v>
      </c>
      <c r="G142" s="116">
        <f ca="1">IFERROR(G141+'Program Qtrly'!I$83*OFFSET(LDF!$A$37,MATCH($B$131,LDF!$A$38:$A$63,0),MATCH($A142,LDF!$B$37:$Z$37,0)),0)</f>
        <v>158.59999999999997</v>
      </c>
      <c r="H142" s="116">
        <f ca="1">IFERROR(H141+'Program Qtrly'!J$83*OFFSET(LDF!$A$37,MATCH($B$131,LDF!$A$38:$A$63,0),MATCH($A142,LDF!$B$37:$Z$37,0)),0)</f>
        <v>170.80000000000004</v>
      </c>
      <c r="I142" s="116">
        <f ca="1">IFERROR(I141+'Program Qtrly'!K$83*OFFSET(LDF!$A$37,MATCH($B$131,LDF!$A$38:$A$63,0),MATCH($A142,LDF!$B$37:$Z$37,0)),0)</f>
        <v>170.80000000000004</v>
      </c>
      <c r="J142" s="116">
        <f ca="1">IFERROR(J141+'Program Qtrly'!L$83*OFFSET(LDF!$A$37,MATCH($B$131,LDF!$A$38:$A$63,0),MATCH($A142,LDF!$B$37:$Z$37,0)),0)</f>
        <v>182.99999999999997</v>
      </c>
      <c r="K142" s="116">
        <f ca="1">IFERROR(K141+'Program Qtrly'!M$83*OFFSET(LDF!$A$37,MATCH($B$131,LDF!$A$38:$A$63,0),MATCH($A142,LDF!$B$37:$Z$37,0)),0)</f>
        <v>207.40000000000003</v>
      </c>
      <c r="L142" s="116">
        <f ca="1">IFERROR(L141+'Program Qtrly'!N$83*OFFSET(LDF!$A$37,MATCH($B$131,LDF!$A$38:$A$63,0),MATCH($A142,LDF!$B$37:$Z$37,0)),0)</f>
        <v>219.59999999999997</v>
      </c>
      <c r="M142" s="116">
        <f ca="1">IFERROR(M141+'Program Qtrly'!O$83*OFFSET(LDF!$A$37,MATCH($B$131,LDF!$A$38:$A$63,0),MATCH($A142,LDF!$B$37:$Z$37,0)),0)</f>
        <v>219.59999999999997</v>
      </c>
      <c r="N142" s="116">
        <f ca="1">IFERROR(N141+'Program Qtrly'!P$83*OFFSET(LDF!$A$37,MATCH($B$131,LDF!$A$38:$A$63,0),MATCH($A142,LDF!$B$37:$Z$37,0)),0)</f>
        <v>231.8</v>
      </c>
      <c r="O142" s="116">
        <f ca="1">IFERROR(O141+'Program Qtrly'!Q$83*OFFSET(LDF!$A$37,MATCH($B$131,LDF!$A$38:$A$63,0),MATCH($A142,LDF!$B$37:$Z$37,0)),0)</f>
        <v>256.2</v>
      </c>
      <c r="P142" s="116">
        <f ca="1">IFERROR(P141+'Program Qtrly'!R$83*OFFSET(LDF!$A$37,MATCH($B$131,LDF!$A$38:$A$63,0),MATCH($A142,LDF!$B$37:$Z$37,0)),0)</f>
        <v>268.39999999999992</v>
      </c>
      <c r="Q142" s="116">
        <f ca="1">IFERROR(Q141+'Program Qtrly'!S$83*OFFSET(LDF!$A$37,MATCH($B$131,LDF!$A$38:$A$63,0),MATCH($A142,LDF!$B$37:$Z$37,0)),0)</f>
        <v>268.39999999999992</v>
      </c>
      <c r="R142" s="116">
        <f ca="1">IFERROR(R141+'Program Qtrly'!T$83*OFFSET(LDF!$A$37,MATCH($B$131,LDF!$A$38:$A$63,0),MATCH($A142,LDF!$B$37:$Z$37,0)),0)</f>
        <v>280.60000000000002</v>
      </c>
      <c r="S142" s="116">
        <f ca="1">IFERROR(S141+'Program Qtrly'!U$83*OFFSET(LDF!$A$37,MATCH($B$131,LDF!$A$38:$A$63,0),MATCH($A142,LDF!$B$37:$Z$37,0)),0)</f>
        <v>305</v>
      </c>
      <c r="T142" s="116">
        <f ca="1">IFERROR(T141+'Program Qtrly'!V$83*OFFSET(LDF!$A$37,MATCH($B$131,LDF!$A$38:$A$63,0),MATCH($A142,LDF!$B$37:$Z$37,0)),0)</f>
        <v>317.19999999999993</v>
      </c>
      <c r="U142" s="116">
        <f ca="1">IFERROR(U141+'Program Qtrly'!W$83*OFFSET(LDF!$A$37,MATCH($B$131,LDF!$A$38:$A$63,0),MATCH($A142,LDF!$B$37:$Z$37,0)),0)</f>
        <v>317.19999999999993</v>
      </c>
      <c r="W142" s="63">
        <f t="shared" si="147"/>
        <v>30</v>
      </c>
      <c r="X142" s="116">
        <f t="shared" ca="1" si="148"/>
        <v>0.75000000000000355</v>
      </c>
      <c r="Y142" s="116">
        <f t="shared" ca="1" si="145"/>
        <v>2.2500000000000142</v>
      </c>
      <c r="Z142" s="116">
        <f t="shared" ca="1" si="145"/>
        <v>3.0000000000000142</v>
      </c>
      <c r="AA142" s="116">
        <f t="shared" ca="1" si="145"/>
        <v>3.0000000000000142</v>
      </c>
      <c r="AB142" s="116">
        <f t="shared" ca="1" si="145"/>
        <v>3.3000000000000398</v>
      </c>
      <c r="AC142" s="116">
        <f t="shared" ca="1" si="145"/>
        <v>3.9000000000000341</v>
      </c>
      <c r="AD142" s="116">
        <f t="shared" ca="1" si="145"/>
        <v>4.1999999999999602</v>
      </c>
      <c r="AE142" s="116">
        <f t="shared" ca="1" si="145"/>
        <v>4.1999999999999602</v>
      </c>
      <c r="AF142" s="116">
        <f t="shared" ca="1" si="145"/>
        <v>4.5000000000000284</v>
      </c>
      <c r="AG142" s="116">
        <f t="shared" ca="1" si="145"/>
        <v>5.0999999999999659</v>
      </c>
      <c r="AH142" s="116">
        <f t="shared" ca="1" si="145"/>
        <v>5.4000000000000341</v>
      </c>
      <c r="AI142" s="116">
        <f t="shared" ca="1" si="145"/>
        <v>5.4000000000000341</v>
      </c>
      <c r="AJ142" s="116">
        <f t="shared" ca="1" si="145"/>
        <v>5.6999999999999886</v>
      </c>
      <c r="AK142" s="116">
        <f t="shared" ca="1" si="145"/>
        <v>6.3000000000000114</v>
      </c>
      <c r="AL142" s="116">
        <f t="shared" ca="1" si="145"/>
        <v>6.6000000000000796</v>
      </c>
      <c r="AM142" s="116">
        <f t="shared" ca="1" si="145"/>
        <v>6.6000000000000796</v>
      </c>
      <c r="AN142" s="116">
        <f t="shared" ca="1" si="145"/>
        <v>6.8999999999999773</v>
      </c>
      <c r="AO142" s="116">
        <f t="shared" ca="1" si="145"/>
        <v>7.5</v>
      </c>
      <c r="AP142" s="116">
        <f t="shared" ca="1" si="145"/>
        <v>7.8000000000000682</v>
      </c>
      <c r="AQ142" s="116">
        <f t="shared" ca="1" si="145"/>
        <v>7.8000000000000682</v>
      </c>
      <c r="AS142" s="63">
        <f t="shared" si="149"/>
        <v>30</v>
      </c>
      <c r="AT142" s="116">
        <f ca="1">IFERROR(X142*'Program Qtrly'!D$69/(1-'Program Qtrly'!D$69),0)</f>
        <v>0.75000000000000355</v>
      </c>
      <c r="AU142" s="116">
        <f ca="1">IFERROR(Y142*'Program Qtrly'!E$69/(1-'Program Qtrly'!E$69),0)</f>
        <v>2.2500000000000142</v>
      </c>
      <c r="AV142" s="116">
        <f ca="1">IFERROR(Z142*'Program Qtrly'!F$69/(1-'Program Qtrly'!F$69),0)</f>
        <v>3.0000000000000142</v>
      </c>
      <c r="AW142" s="116">
        <f ca="1">IFERROR(AA142*'Program Qtrly'!G$69/(1-'Program Qtrly'!G$69),0)</f>
        <v>3.0000000000000142</v>
      </c>
      <c r="AX142" s="116">
        <f ca="1">IFERROR(AB142*'Program Qtrly'!H$69/(1-'Program Qtrly'!H$69),0)</f>
        <v>3.3000000000000398</v>
      </c>
      <c r="AY142" s="116">
        <f ca="1">IFERROR(AC142*'Program Qtrly'!I$69/(1-'Program Qtrly'!I$69),0)</f>
        <v>3.9000000000000341</v>
      </c>
      <c r="AZ142" s="116">
        <f ca="1">IFERROR(AD142*'Program Qtrly'!J$69/(1-'Program Qtrly'!J$69),0)</f>
        <v>4.1999999999999602</v>
      </c>
      <c r="BA142" s="116">
        <f ca="1">IFERROR(AE142*'Program Qtrly'!K$69/(1-'Program Qtrly'!K$69),0)</f>
        <v>4.1999999999999602</v>
      </c>
      <c r="BB142" s="116">
        <f ca="1">IFERROR(AF142*'Program Qtrly'!L$69/(1-'Program Qtrly'!L$69),0)</f>
        <v>4.5000000000000284</v>
      </c>
      <c r="BC142" s="116">
        <f ca="1">IFERROR(AG142*'Program Qtrly'!M$69/(1-'Program Qtrly'!M$69),0)</f>
        <v>5.0999999999999659</v>
      </c>
      <c r="BD142" s="116">
        <f ca="1">IFERROR(AH142*'Program Qtrly'!N$69/(1-'Program Qtrly'!N$69),0)</f>
        <v>5.4000000000000341</v>
      </c>
      <c r="BE142" s="116">
        <f ca="1">IFERROR(AI142*'Program Qtrly'!O$69/(1-'Program Qtrly'!O$69),0)</f>
        <v>5.4000000000000341</v>
      </c>
      <c r="BF142" s="116">
        <f ca="1">IFERROR(AJ142*'Program Qtrly'!P$69/(1-'Program Qtrly'!P$69),0)</f>
        <v>5.6999999999999886</v>
      </c>
      <c r="BG142" s="116">
        <f ca="1">IFERROR(AK142*'Program Qtrly'!Q$69/(1-'Program Qtrly'!Q$69),0)</f>
        <v>6.3000000000000114</v>
      </c>
      <c r="BH142" s="116">
        <f ca="1">IFERROR(AL142*'Program Qtrly'!R$69/(1-'Program Qtrly'!R$69),0)</f>
        <v>6.6000000000000796</v>
      </c>
      <c r="BI142" s="116">
        <f ca="1">IFERROR(AM142*'Program Qtrly'!S$69/(1-'Program Qtrly'!S$69),0)</f>
        <v>6.6000000000000796</v>
      </c>
      <c r="BJ142" s="116">
        <f ca="1">IFERROR(AN142*'Program Qtrly'!T$69/(1-'Program Qtrly'!T$69),0)</f>
        <v>6.8999999999999773</v>
      </c>
      <c r="BK142" s="116">
        <f ca="1">IFERROR(AO142*'Program Qtrly'!U$69/(1-'Program Qtrly'!U$69),0)</f>
        <v>7.5</v>
      </c>
      <c r="BL142" s="116">
        <f ca="1">IFERROR(AP142*'Program Qtrly'!V$69/(1-'Program Qtrly'!V$69),0)</f>
        <v>7.8000000000000682</v>
      </c>
      <c r="BM142" s="116">
        <f ca="1">IFERROR(AQ142*'Program Qtrly'!W$69/(1-'Program Qtrly'!W$69),0)</f>
        <v>7.8000000000000682</v>
      </c>
      <c r="BO142" s="53" t="str">
        <f t="shared" si="150"/>
        <v>P004</v>
      </c>
      <c r="BP142" s="53">
        <f t="shared" si="151"/>
        <v>0</v>
      </c>
    </row>
    <row r="143" spans="1:68" x14ac:dyDescent="0.45">
      <c r="A143" s="63">
        <f t="shared" si="146"/>
        <v>33</v>
      </c>
      <c r="B143" s="116">
        <f ca="1">IFERROR(B142+'Program Qtrly'!D$83*OFFSET(LDF!$A$37,MATCH($B$131,LDF!$A$38:$A$63,0),MATCH($A143,LDF!$B$37:$Z$37,0)),0)</f>
        <v>30.624999999999996</v>
      </c>
      <c r="C143" s="116">
        <f ca="1">IFERROR(C142+'Program Qtrly'!E$83*OFFSET(LDF!$A$37,MATCH($B$131,LDF!$A$38:$A$63,0),MATCH($A143,LDF!$B$37:$Z$37,0)),0)</f>
        <v>91.874999999999986</v>
      </c>
      <c r="D143" s="116">
        <f ca="1">IFERROR(D142+'Program Qtrly'!F$83*OFFSET(LDF!$A$37,MATCH($B$131,LDF!$A$38:$A$63,0),MATCH($A143,LDF!$B$37:$Z$37,0)),0)</f>
        <v>122.49999999999999</v>
      </c>
      <c r="E143" s="116">
        <f ca="1">IFERROR(E142+'Program Qtrly'!G$83*OFFSET(LDF!$A$37,MATCH($B$131,LDF!$A$38:$A$63,0),MATCH($A143,LDF!$B$37:$Z$37,0)),0)</f>
        <v>122.49999999999999</v>
      </c>
      <c r="F143" s="116">
        <f ca="1">IFERROR(F142+'Program Qtrly'!H$83*OFFSET(LDF!$A$37,MATCH($B$131,LDF!$A$38:$A$63,0),MATCH($A143,LDF!$B$37:$Z$37,0)),0)</f>
        <v>134.74999999999997</v>
      </c>
      <c r="G143" s="116">
        <f ca="1">IFERROR(G142+'Program Qtrly'!I$83*OFFSET(LDF!$A$37,MATCH($B$131,LDF!$A$38:$A$63,0),MATCH($A143,LDF!$B$37:$Z$37,0)),0)</f>
        <v>159.24999999999997</v>
      </c>
      <c r="H143" s="116">
        <f ca="1">IFERROR(H142+'Program Qtrly'!J$83*OFFSET(LDF!$A$37,MATCH($B$131,LDF!$A$38:$A$63,0),MATCH($A143,LDF!$B$37:$Z$37,0)),0)</f>
        <v>171.50000000000003</v>
      </c>
      <c r="I143" s="116">
        <f ca="1">IFERROR(I142+'Program Qtrly'!K$83*OFFSET(LDF!$A$37,MATCH($B$131,LDF!$A$38:$A$63,0),MATCH($A143,LDF!$B$37:$Z$37,0)),0)</f>
        <v>171.50000000000003</v>
      </c>
      <c r="J143" s="116">
        <f ca="1">IFERROR(J142+'Program Qtrly'!L$83*OFFSET(LDF!$A$37,MATCH($B$131,LDF!$A$38:$A$63,0),MATCH($A143,LDF!$B$37:$Z$37,0)),0)</f>
        <v>183.74999999999997</v>
      </c>
      <c r="K143" s="116">
        <f ca="1">IFERROR(K142+'Program Qtrly'!M$83*OFFSET(LDF!$A$37,MATCH($B$131,LDF!$A$38:$A$63,0),MATCH($A143,LDF!$B$37:$Z$37,0)),0)</f>
        <v>208.25000000000003</v>
      </c>
      <c r="L143" s="116">
        <f ca="1">IFERROR(L142+'Program Qtrly'!N$83*OFFSET(LDF!$A$37,MATCH($B$131,LDF!$A$38:$A$63,0),MATCH($A143,LDF!$B$37:$Z$37,0)),0)</f>
        <v>220.49999999999997</v>
      </c>
      <c r="M143" s="116">
        <f ca="1">IFERROR(M142+'Program Qtrly'!O$83*OFFSET(LDF!$A$37,MATCH($B$131,LDF!$A$38:$A$63,0),MATCH($A143,LDF!$B$37:$Z$37,0)),0)</f>
        <v>220.49999999999997</v>
      </c>
      <c r="N143" s="116">
        <f ca="1">IFERROR(N142+'Program Qtrly'!P$83*OFFSET(LDF!$A$37,MATCH($B$131,LDF!$A$38:$A$63,0),MATCH($A143,LDF!$B$37:$Z$37,0)),0)</f>
        <v>232.75</v>
      </c>
      <c r="O143" s="116">
        <f ca="1">IFERROR(O142+'Program Qtrly'!Q$83*OFFSET(LDF!$A$37,MATCH($B$131,LDF!$A$38:$A$63,0),MATCH($A143,LDF!$B$37:$Z$37,0)),0)</f>
        <v>257.25</v>
      </c>
      <c r="P143" s="116">
        <f ca="1">IFERROR(P142+'Program Qtrly'!R$83*OFFSET(LDF!$A$37,MATCH($B$131,LDF!$A$38:$A$63,0),MATCH($A143,LDF!$B$37:$Z$37,0)),0)</f>
        <v>269.49999999999994</v>
      </c>
      <c r="Q143" s="116">
        <f ca="1">IFERROR(Q142+'Program Qtrly'!S$83*OFFSET(LDF!$A$37,MATCH($B$131,LDF!$A$38:$A$63,0),MATCH($A143,LDF!$B$37:$Z$37,0)),0)</f>
        <v>269.49999999999994</v>
      </c>
      <c r="R143" s="116">
        <f ca="1">IFERROR(R142+'Program Qtrly'!T$83*OFFSET(LDF!$A$37,MATCH($B$131,LDF!$A$38:$A$63,0),MATCH($A143,LDF!$B$37:$Z$37,0)),0)</f>
        <v>281.75</v>
      </c>
      <c r="S143" s="116">
        <f ca="1">IFERROR(S142+'Program Qtrly'!U$83*OFFSET(LDF!$A$37,MATCH($B$131,LDF!$A$38:$A$63,0),MATCH($A143,LDF!$B$37:$Z$37,0)),0)</f>
        <v>306.25</v>
      </c>
      <c r="T143" s="116">
        <f ca="1">IFERROR(T142+'Program Qtrly'!V$83*OFFSET(LDF!$A$37,MATCH($B$131,LDF!$A$38:$A$63,0),MATCH($A143,LDF!$B$37:$Z$37,0)),0)</f>
        <v>318.49999999999994</v>
      </c>
      <c r="U143" s="116">
        <f ca="1">IFERROR(U142+'Program Qtrly'!W$83*OFFSET(LDF!$A$37,MATCH($B$131,LDF!$A$38:$A$63,0),MATCH($A143,LDF!$B$37:$Z$37,0)),0)</f>
        <v>318.49999999999994</v>
      </c>
      <c r="W143" s="63">
        <f t="shared" si="147"/>
        <v>33</v>
      </c>
      <c r="X143" s="116">
        <f t="shared" ca="1" si="148"/>
        <v>0.62500000000000355</v>
      </c>
      <c r="Y143" s="116">
        <f t="shared" ca="1" si="145"/>
        <v>1.8750000000000142</v>
      </c>
      <c r="Z143" s="116">
        <f t="shared" ca="1" si="145"/>
        <v>2.5000000000000142</v>
      </c>
      <c r="AA143" s="116">
        <f t="shared" ca="1" si="145"/>
        <v>2.5000000000000142</v>
      </c>
      <c r="AB143" s="116">
        <f t="shared" ca="1" si="145"/>
        <v>2.7500000000000284</v>
      </c>
      <c r="AC143" s="116">
        <f t="shared" ca="1" si="145"/>
        <v>3.2500000000000284</v>
      </c>
      <c r="AD143" s="116">
        <f t="shared" ca="1" si="145"/>
        <v>3.4999999999999716</v>
      </c>
      <c r="AE143" s="116">
        <f t="shared" ca="1" si="145"/>
        <v>3.4999999999999716</v>
      </c>
      <c r="AF143" s="116">
        <f t="shared" ca="1" si="145"/>
        <v>3.7500000000000284</v>
      </c>
      <c r="AG143" s="116">
        <f t="shared" ca="1" si="145"/>
        <v>4.2499999999999716</v>
      </c>
      <c r="AH143" s="116">
        <f t="shared" ca="1" si="145"/>
        <v>4.5000000000000284</v>
      </c>
      <c r="AI143" s="116">
        <f t="shared" ca="1" si="145"/>
        <v>4.5000000000000284</v>
      </c>
      <c r="AJ143" s="116">
        <f t="shared" ca="1" si="145"/>
        <v>4.75</v>
      </c>
      <c r="AK143" s="116">
        <f t="shared" ca="1" si="145"/>
        <v>5.25</v>
      </c>
      <c r="AL143" s="116">
        <f t="shared" ca="1" si="145"/>
        <v>5.5000000000000568</v>
      </c>
      <c r="AM143" s="116">
        <f t="shared" ca="1" si="145"/>
        <v>5.5000000000000568</v>
      </c>
      <c r="AN143" s="116">
        <f t="shared" ca="1" si="145"/>
        <v>5.75</v>
      </c>
      <c r="AO143" s="116">
        <f t="shared" ca="1" si="145"/>
        <v>6.25</v>
      </c>
      <c r="AP143" s="116">
        <f t="shared" ca="1" si="145"/>
        <v>6.5000000000000568</v>
      </c>
      <c r="AQ143" s="116">
        <f t="shared" ca="1" si="145"/>
        <v>6.5000000000000568</v>
      </c>
      <c r="AS143" s="63">
        <f t="shared" si="149"/>
        <v>33</v>
      </c>
      <c r="AT143" s="116">
        <f ca="1">IFERROR(X143*'Program Qtrly'!D$69/(1-'Program Qtrly'!D$69),0)</f>
        <v>0.62500000000000355</v>
      </c>
      <c r="AU143" s="116">
        <f ca="1">IFERROR(Y143*'Program Qtrly'!E$69/(1-'Program Qtrly'!E$69),0)</f>
        <v>1.8750000000000142</v>
      </c>
      <c r="AV143" s="116">
        <f ca="1">IFERROR(Z143*'Program Qtrly'!F$69/(1-'Program Qtrly'!F$69),0)</f>
        <v>2.5000000000000142</v>
      </c>
      <c r="AW143" s="116">
        <f ca="1">IFERROR(AA143*'Program Qtrly'!G$69/(1-'Program Qtrly'!G$69),0)</f>
        <v>2.5000000000000142</v>
      </c>
      <c r="AX143" s="116">
        <f ca="1">IFERROR(AB143*'Program Qtrly'!H$69/(1-'Program Qtrly'!H$69),0)</f>
        <v>2.7500000000000284</v>
      </c>
      <c r="AY143" s="116">
        <f ca="1">IFERROR(AC143*'Program Qtrly'!I$69/(1-'Program Qtrly'!I$69),0)</f>
        <v>3.2500000000000284</v>
      </c>
      <c r="AZ143" s="116">
        <f ca="1">IFERROR(AD143*'Program Qtrly'!J$69/(1-'Program Qtrly'!J$69),0)</f>
        <v>3.4999999999999716</v>
      </c>
      <c r="BA143" s="116">
        <f ca="1">IFERROR(AE143*'Program Qtrly'!K$69/(1-'Program Qtrly'!K$69),0)</f>
        <v>3.4999999999999716</v>
      </c>
      <c r="BB143" s="116">
        <f ca="1">IFERROR(AF143*'Program Qtrly'!L$69/(1-'Program Qtrly'!L$69),0)</f>
        <v>3.7500000000000284</v>
      </c>
      <c r="BC143" s="116">
        <f ca="1">IFERROR(AG143*'Program Qtrly'!M$69/(1-'Program Qtrly'!M$69),0)</f>
        <v>4.2499999999999716</v>
      </c>
      <c r="BD143" s="116">
        <f ca="1">IFERROR(AH143*'Program Qtrly'!N$69/(1-'Program Qtrly'!N$69),0)</f>
        <v>4.5000000000000284</v>
      </c>
      <c r="BE143" s="116">
        <f ca="1">IFERROR(AI143*'Program Qtrly'!O$69/(1-'Program Qtrly'!O$69),0)</f>
        <v>4.5000000000000284</v>
      </c>
      <c r="BF143" s="116">
        <f ca="1">IFERROR(AJ143*'Program Qtrly'!P$69/(1-'Program Qtrly'!P$69),0)</f>
        <v>4.75</v>
      </c>
      <c r="BG143" s="116">
        <f ca="1">IFERROR(AK143*'Program Qtrly'!Q$69/(1-'Program Qtrly'!Q$69),0)</f>
        <v>5.25</v>
      </c>
      <c r="BH143" s="116">
        <f ca="1">IFERROR(AL143*'Program Qtrly'!R$69/(1-'Program Qtrly'!R$69),0)</f>
        <v>5.5000000000000568</v>
      </c>
      <c r="BI143" s="116">
        <f ca="1">IFERROR(AM143*'Program Qtrly'!S$69/(1-'Program Qtrly'!S$69),0)</f>
        <v>5.5000000000000568</v>
      </c>
      <c r="BJ143" s="116">
        <f ca="1">IFERROR(AN143*'Program Qtrly'!T$69/(1-'Program Qtrly'!T$69),0)</f>
        <v>5.75</v>
      </c>
      <c r="BK143" s="116">
        <f ca="1">IFERROR(AO143*'Program Qtrly'!U$69/(1-'Program Qtrly'!U$69),0)</f>
        <v>6.25</v>
      </c>
      <c r="BL143" s="116">
        <f ca="1">IFERROR(AP143*'Program Qtrly'!V$69/(1-'Program Qtrly'!V$69),0)</f>
        <v>6.5000000000000568</v>
      </c>
      <c r="BM143" s="116">
        <f ca="1">IFERROR(AQ143*'Program Qtrly'!W$69/(1-'Program Qtrly'!W$69),0)</f>
        <v>6.5000000000000568</v>
      </c>
      <c r="BO143" s="53" t="str">
        <f t="shared" si="150"/>
        <v>P004</v>
      </c>
      <c r="BP143" s="53">
        <f t="shared" si="151"/>
        <v>0</v>
      </c>
    </row>
    <row r="144" spans="1:68" x14ac:dyDescent="0.45">
      <c r="A144" s="63">
        <f t="shared" si="146"/>
        <v>36</v>
      </c>
      <c r="B144" s="116">
        <f ca="1">IFERROR(B143+'Program Qtrly'!D$83*OFFSET(LDF!$A$37,MATCH($B$131,LDF!$A$38:$A$63,0),MATCH($A144,LDF!$B$37:$Z$37,0)),0)</f>
        <v>30.718749999999996</v>
      </c>
      <c r="C144" s="116">
        <f ca="1">IFERROR(C143+'Program Qtrly'!E$83*OFFSET(LDF!$A$37,MATCH($B$131,LDF!$A$38:$A$63,0),MATCH($A144,LDF!$B$37:$Z$37,0)),0)</f>
        <v>92.156249999999986</v>
      </c>
      <c r="D144" s="116">
        <f ca="1">IFERROR(D143+'Program Qtrly'!F$83*OFFSET(LDF!$A$37,MATCH($B$131,LDF!$A$38:$A$63,0),MATCH($A144,LDF!$B$37:$Z$37,0)),0)</f>
        <v>122.87499999999999</v>
      </c>
      <c r="E144" s="116">
        <f ca="1">IFERROR(E143+'Program Qtrly'!G$83*OFFSET(LDF!$A$37,MATCH($B$131,LDF!$A$38:$A$63,0),MATCH($A144,LDF!$B$37:$Z$37,0)),0)</f>
        <v>122.87499999999999</v>
      </c>
      <c r="F144" s="116">
        <f ca="1">IFERROR(F143+'Program Qtrly'!H$83*OFFSET(LDF!$A$37,MATCH($B$131,LDF!$A$38:$A$63,0),MATCH($A144,LDF!$B$37:$Z$37,0)),0)</f>
        <v>135.16249999999997</v>
      </c>
      <c r="G144" s="116">
        <f ca="1">IFERROR(G143+'Program Qtrly'!I$83*OFFSET(LDF!$A$37,MATCH($B$131,LDF!$A$38:$A$63,0),MATCH($A144,LDF!$B$37:$Z$37,0)),0)</f>
        <v>159.73749999999998</v>
      </c>
      <c r="H144" s="116">
        <f ca="1">IFERROR(H143+'Program Qtrly'!J$83*OFFSET(LDF!$A$37,MATCH($B$131,LDF!$A$38:$A$63,0),MATCH($A144,LDF!$B$37:$Z$37,0)),0)</f>
        <v>172.02500000000003</v>
      </c>
      <c r="I144" s="116">
        <f ca="1">IFERROR(I143+'Program Qtrly'!K$83*OFFSET(LDF!$A$37,MATCH($B$131,LDF!$A$38:$A$63,0),MATCH($A144,LDF!$B$37:$Z$37,0)),0)</f>
        <v>172.02500000000003</v>
      </c>
      <c r="J144" s="116">
        <f ca="1">IFERROR(J143+'Program Qtrly'!L$83*OFFSET(LDF!$A$37,MATCH($B$131,LDF!$A$38:$A$63,0),MATCH($A144,LDF!$B$37:$Z$37,0)),0)</f>
        <v>184.31249999999997</v>
      </c>
      <c r="K144" s="116">
        <f ca="1">IFERROR(K143+'Program Qtrly'!M$83*OFFSET(LDF!$A$37,MATCH($B$131,LDF!$A$38:$A$63,0),MATCH($A144,LDF!$B$37:$Z$37,0)),0)</f>
        <v>208.88750000000002</v>
      </c>
      <c r="L144" s="116">
        <f ca="1">IFERROR(L143+'Program Qtrly'!N$83*OFFSET(LDF!$A$37,MATCH($B$131,LDF!$A$38:$A$63,0),MATCH($A144,LDF!$B$37:$Z$37,0)),0)</f>
        <v>221.17499999999998</v>
      </c>
      <c r="M144" s="116">
        <f ca="1">IFERROR(M143+'Program Qtrly'!O$83*OFFSET(LDF!$A$37,MATCH($B$131,LDF!$A$38:$A$63,0),MATCH($A144,LDF!$B$37:$Z$37,0)),0)</f>
        <v>221.17499999999998</v>
      </c>
      <c r="N144" s="116">
        <f ca="1">IFERROR(N143+'Program Qtrly'!P$83*OFFSET(LDF!$A$37,MATCH($B$131,LDF!$A$38:$A$63,0),MATCH($A144,LDF!$B$37:$Z$37,0)),0)</f>
        <v>233.46250000000001</v>
      </c>
      <c r="O144" s="116">
        <f ca="1">IFERROR(O143+'Program Qtrly'!Q$83*OFFSET(LDF!$A$37,MATCH($B$131,LDF!$A$38:$A$63,0),MATCH($A144,LDF!$B$37:$Z$37,0)),0)</f>
        <v>258.03750000000002</v>
      </c>
      <c r="P144" s="116">
        <f ca="1">IFERROR(P143+'Program Qtrly'!R$83*OFFSET(LDF!$A$37,MATCH($B$131,LDF!$A$38:$A$63,0),MATCH($A144,LDF!$B$37:$Z$37,0)),0)</f>
        <v>270.32499999999993</v>
      </c>
      <c r="Q144" s="116">
        <f ca="1">IFERROR(Q143+'Program Qtrly'!S$83*OFFSET(LDF!$A$37,MATCH($B$131,LDF!$A$38:$A$63,0),MATCH($A144,LDF!$B$37:$Z$37,0)),0)</f>
        <v>270.32499999999993</v>
      </c>
      <c r="R144" s="116">
        <f ca="1">IFERROR(R143+'Program Qtrly'!T$83*OFFSET(LDF!$A$37,MATCH($B$131,LDF!$A$38:$A$63,0),MATCH($A144,LDF!$B$37:$Z$37,0)),0)</f>
        <v>282.61250000000001</v>
      </c>
      <c r="S144" s="116">
        <f ca="1">IFERROR(S143+'Program Qtrly'!U$83*OFFSET(LDF!$A$37,MATCH($B$131,LDF!$A$38:$A$63,0),MATCH($A144,LDF!$B$37:$Z$37,0)),0)</f>
        <v>307.1875</v>
      </c>
      <c r="T144" s="116">
        <f ca="1">IFERROR(T143+'Program Qtrly'!V$83*OFFSET(LDF!$A$37,MATCH($B$131,LDF!$A$38:$A$63,0),MATCH($A144,LDF!$B$37:$Z$37,0)),0)</f>
        <v>319.47499999999997</v>
      </c>
      <c r="U144" s="116">
        <f ca="1">IFERROR(U143+'Program Qtrly'!W$83*OFFSET(LDF!$A$37,MATCH($B$131,LDF!$A$38:$A$63,0),MATCH($A144,LDF!$B$37:$Z$37,0)),0)</f>
        <v>319.47499999999997</v>
      </c>
      <c r="W144" s="63">
        <f t="shared" si="147"/>
        <v>36</v>
      </c>
      <c r="X144" s="116">
        <f t="shared" ca="1" si="148"/>
        <v>0.53125000000000355</v>
      </c>
      <c r="Y144" s="116">
        <f t="shared" ca="1" si="145"/>
        <v>1.5937500000000142</v>
      </c>
      <c r="Z144" s="116">
        <f t="shared" ca="1" si="145"/>
        <v>2.1250000000000142</v>
      </c>
      <c r="AA144" s="116">
        <f t="shared" ca="1" si="145"/>
        <v>2.1250000000000142</v>
      </c>
      <c r="AB144" s="116">
        <f t="shared" ca="1" si="145"/>
        <v>2.3375000000000341</v>
      </c>
      <c r="AC144" s="116">
        <f t="shared" ca="1" si="145"/>
        <v>2.7625000000000171</v>
      </c>
      <c r="AD144" s="116">
        <f t="shared" ca="1" si="145"/>
        <v>2.9749999999999659</v>
      </c>
      <c r="AE144" s="116">
        <f t="shared" ca="1" si="145"/>
        <v>2.9749999999999659</v>
      </c>
      <c r="AF144" s="116">
        <f t="shared" ca="1" si="145"/>
        <v>3.1875000000000284</v>
      </c>
      <c r="AG144" s="116">
        <f t="shared" ca="1" si="145"/>
        <v>3.6124999999999829</v>
      </c>
      <c r="AH144" s="116">
        <f t="shared" ca="1" si="145"/>
        <v>3.8250000000000171</v>
      </c>
      <c r="AI144" s="116">
        <f t="shared" ca="1" si="145"/>
        <v>3.8250000000000171</v>
      </c>
      <c r="AJ144" s="116">
        <f t="shared" ca="1" si="145"/>
        <v>4.0374999999999943</v>
      </c>
      <c r="AK144" s="116">
        <f t="shared" ca="1" si="145"/>
        <v>4.4624999999999773</v>
      </c>
      <c r="AL144" s="116">
        <f t="shared" ca="1" si="145"/>
        <v>4.6750000000000682</v>
      </c>
      <c r="AM144" s="116">
        <f t="shared" ca="1" si="145"/>
        <v>4.6750000000000682</v>
      </c>
      <c r="AN144" s="116">
        <f t="shared" ca="1" si="145"/>
        <v>4.8874999999999886</v>
      </c>
      <c r="AO144" s="116">
        <f t="shared" ca="1" si="145"/>
        <v>5.3125</v>
      </c>
      <c r="AP144" s="116">
        <f t="shared" ca="1" si="145"/>
        <v>5.5250000000000341</v>
      </c>
      <c r="AQ144" s="116">
        <f t="shared" ca="1" si="145"/>
        <v>5.5250000000000341</v>
      </c>
      <c r="AS144" s="63">
        <f t="shared" si="149"/>
        <v>36</v>
      </c>
      <c r="AT144" s="116">
        <f ca="1">IFERROR(X144*'Program Qtrly'!D$69/(1-'Program Qtrly'!D$69),0)</f>
        <v>0.53125000000000355</v>
      </c>
      <c r="AU144" s="116">
        <f ca="1">IFERROR(Y144*'Program Qtrly'!E$69/(1-'Program Qtrly'!E$69),0)</f>
        <v>1.5937500000000142</v>
      </c>
      <c r="AV144" s="116">
        <f ca="1">IFERROR(Z144*'Program Qtrly'!F$69/(1-'Program Qtrly'!F$69),0)</f>
        <v>2.1250000000000142</v>
      </c>
      <c r="AW144" s="116">
        <f ca="1">IFERROR(AA144*'Program Qtrly'!G$69/(1-'Program Qtrly'!G$69),0)</f>
        <v>2.1250000000000142</v>
      </c>
      <c r="AX144" s="116">
        <f ca="1">IFERROR(AB144*'Program Qtrly'!H$69/(1-'Program Qtrly'!H$69),0)</f>
        <v>2.3375000000000341</v>
      </c>
      <c r="AY144" s="116">
        <f ca="1">IFERROR(AC144*'Program Qtrly'!I$69/(1-'Program Qtrly'!I$69),0)</f>
        <v>2.7625000000000171</v>
      </c>
      <c r="AZ144" s="116">
        <f ca="1">IFERROR(AD144*'Program Qtrly'!J$69/(1-'Program Qtrly'!J$69),0)</f>
        <v>2.9749999999999659</v>
      </c>
      <c r="BA144" s="116">
        <f ca="1">IFERROR(AE144*'Program Qtrly'!K$69/(1-'Program Qtrly'!K$69),0)</f>
        <v>2.9749999999999659</v>
      </c>
      <c r="BB144" s="116">
        <f ca="1">IFERROR(AF144*'Program Qtrly'!L$69/(1-'Program Qtrly'!L$69),0)</f>
        <v>3.1875000000000284</v>
      </c>
      <c r="BC144" s="116">
        <f ca="1">IFERROR(AG144*'Program Qtrly'!M$69/(1-'Program Qtrly'!M$69),0)</f>
        <v>3.6124999999999829</v>
      </c>
      <c r="BD144" s="116">
        <f ca="1">IFERROR(AH144*'Program Qtrly'!N$69/(1-'Program Qtrly'!N$69),0)</f>
        <v>3.8250000000000171</v>
      </c>
      <c r="BE144" s="116">
        <f ca="1">IFERROR(AI144*'Program Qtrly'!O$69/(1-'Program Qtrly'!O$69),0)</f>
        <v>3.8250000000000171</v>
      </c>
      <c r="BF144" s="116">
        <f ca="1">IFERROR(AJ144*'Program Qtrly'!P$69/(1-'Program Qtrly'!P$69),0)</f>
        <v>4.0374999999999943</v>
      </c>
      <c r="BG144" s="116">
        <f ca="1">IFERROR(AK144*'Program Qtrly'!Q$69/(1-'Program Qtrly'!Q$69),0)</f>
        <v>4.4624999999999773</v>
      </c>
      <c r="BH144" s="116">
        <f ca="1">IFERROR(AL144*'Program Qtrly'!R$69/(1-'Program Qtrly'!R$69),0)</f>
        <v>4.6750000000000682</v>
      </c>
      <c r="BI144" s="116">
        <f ca="1">IFERROR(AM144*'Program Qtrly'!S$69/(1-'Program Qtrly'!S$69),0)</f>
        <v>4.6750000000000682</v>
      </c>
      <c r="BJ144" s="116">
        <f ca="1">IFERROR(AN144*'Program Qtrly'!T$69/(1-'Program Qtrly'!T$69),0)</f>
        <v>4.8874999999999886</v>
      </c>
      <c r="BK144" s="116">
        <f ca="1">IFERROR(AO144*'Program Qtrly'!U$69/(1-'Program Qtrly'!U$69),0)</f>
        <v>5.3125</v>
      </c>
      <c r="BL144" s="116">
        <f ca="1">IFERROR(AP144*'Program Qtrly'!V$69/(1-'Program Qtrly'!V$69),0)</f>
        <v>5.5250000000000341</v>
      </c>
      <c r="BM144" s="116">
        <f ca="1">IFERROR(AQ144*'Program Qtrly'!W$69/(1-'Program Qtrly'!W$69),0)</f>
        <v>5.5250000000000341</v>
      </c>
      <c r="BO144" s="53" t="str">
        <f t="shared" si="150"/>
        <v>P004</v>
      </c>
      <c r="BP144" s="53">
        <f t="shared" si="151"/>
        <v>0</v>
      </c>
    </row>
    <row r="145" spans="1:68" x14ac:dyDescent="0.45">
      <c r="A145" s="63">
        <f t="shared" si="146"/>
        <v>39</v>
      </c>
      <c r="B145" s="116">
        <f ca="1">IFERROR(B144+'Program Qtrly'!D$83*OFFSET(LDF!$A$37,MATCH($B$131,LDF!$A$38:$A$63,0),MATCH($A145,LDF!$B$37:$Z$37,0)),0)</f>
        <v>30.781249999999996</v>
      </c>
      <c r="C145" s="116">
        <f ca="1">IFERROR(C144+'Program Qtrly'!E$83*OFFSET(LDF!$A$37,MATCH($B$131,LDF!$A$38:$A$63,0),MATCH($A145,LDF!$B$37:$Z$37,0)),0)</f>
        <v>92.343749999999986</v>
      </c>
      <c r="D145" s="116">
        <f ca="1">IFERROR(D144+'Program Qtrly'!F$83*OFFSET(LDF!$A$37,MATCH($B$131,LDF!$A$38:$A$63,0),MATCH($A145,LDF!$B$37:$Z$37,0)),0)</f>
        <v>123.12499999999999</v>
      </c>
      <c r="E145" s="116">
        <f ca="1">IFERROR(E144+'Program Qtrly'!G$83*OFFSET(LDF!$A$37,MATCH($B$131,LDF!$A$38:$A$63,0),MATCH($A145,LDF!$B$37:$Z$37,0)),0)</f>
        <v>123.12499999999999</v>
      </c>
      <c r="F145" s="116">
        <f ca="1">IFERROR(F144+'Program Qtrly'!H$83*OFFSET(LDF!$A$37,MATCH($B$131,LDF!$A$38:$A$63,0),MATCH($A145,LDF!$B$37:$Z$37,0)),0)</f>
        <v>135.43749999999997</v>
      </c>
      <c r="G145" s="116">
        <f ca="1">IFERROR(G144+'Program Qtrly'!I$83*OFFSET(LDF!$A$37,MATCH($B$131,LDF!$A$38:$A$63,0),MATCH($A145,LDF!$B$37:$Z$37,0)),0)</f>
        <v>160.06249999999997</v>
      </c>
      <c r="H145" s="116">
        <f ca="1">IFERROR(H144+'Program Qtrly'!J$83*OFFSET(LDF!$A$37,MATCH($B$131,LDF!$A$38:$A$63,0),MATCH($A145,LDF!$B$37:$Z$37,0)),0)</f>
        <v>172.37500000000003</v>
      </c>
      <c r="I145" s="116">
        <f ca="1">IFERROR(I144+'Program Qtrly'!K$83*OFFSET(LDF!$A$37,MATCH($B$131,LDF!$A$38:$A$63,0),MATCH($A145,LDF!$B$37:$Z$37,0)),0)</f>
        <v>172.37500000000003</v>
      </c>
      <c r="J145" s="116">
        <f ca="1">IFERROR(J144+'Program Qtrly'!L$83*OFFSET(LDF!$A$37,MATCH($B$131,LDF!$A$38:$A$63,0),MATCH($A145,LDF!$B$37:$Z$37,0)),0)</f>
        <v>184.68749999999997</v>
      </c>
      <c r="K145" s="116">
        <f ca="1">IFERROR(K144+'Program Qtrly'!M$83*OFFSET(LDF!$A$37,MATCH($B$131,LDF!$A$38:$A$63,0),MATCH($A145,LDF!$B$37:$Z$37,0)),0)</f>
        <v>209.31250000000003</v>
      </c>
      <c r="L145" s="116">
        <f ca="1">IFERROR(L144+'Program Qtrly'!N$83*OFFSET(LDF!$A$37,MATCH($B$131,LDF!$A$38:$A$63,0),MATCH($A145,LDF!$B$37:$Z$37,0)),0)</f>
        <v>221.62499999999997</v>
      </c>
      <c r="M145" s="116">
        <f ca="1">IFERROR(M144+'Program Qtrly'!O$83*OFFSET(LDF!$A$37,MATCH($B$131,LDF!$A$38:$A$63,0),MATCH($A145,LDF!$B$37:$Z$37,0)),0)</f>
        <v>221.62499999999997</v>
      </c>
      <c r="N145" s="116">
        <f ca="1">IFERROR(N144+'Program Qtrly'!P$83*OFFSET(LDF!$A$37,MATCH($B$131,LDF!$A$38:$A$63,0),MATCH($A145,LDF!$B$37:$Z$37,0)),0)</f>
        <v>233.9375</v>
      </c>
      <c r="O145" s="116">
        <f ca="1">IFERROR(O144+'Program Qtrly'!Q$83*OFFSET(LDF!$A$37,MATCH($B$131,LDF!$A$38:$A$63,0),MATCH($A145,LDF!$B$37:$Z$37,0)),0)</f>
        <v>258.5625</v>
      </c>
      <c r="P145" s="116">
        <f ca="1">IFERROR(P144+'Program Qtrly'!R$83*OFFSET(LDF!$A$37,MATCH($B$131,LDF!$A$38:$A$63,0),MATCH($A145,LDF!$B$37:$Z$37,0)),0)</f>
        <v>270.87499999999994</v>
      </c>
      <c r="Q145" s="116">
        <f ca="1">IFERROR(Q144+'Program Qtrly'!S$83*OFFSET(LDF!$A$37,MATCH($B$131,LDF!$A$38:$A$63,0),MATCH($A145,LDF!$B$37:$Z$37,0)),0)</f>
        <v>270.87499999999994</v>
      </c>
      <c r="R145" s="116">
        <f ca="1">IFERROR(R144+'Program Qtrly'!T$83*OFFSET(LDF!$A$37,MATCH($B$131,LDF!$A$38:$A$63,0),MATCH($A145,LDF!$B$37:$Z$37,0)),0)</f>
        <v>283.1875</v>
      </c>
      <c r="S145" s="116">
        <f ca="1">IFERROR(S144+'Program Qtrly'!U$83*OFFSET(LDF!$A$37,MATCH($B$131,LDF!$A$38:$A$63,0),MATCH($A145,LDF!$B$37:$Z$37,0)),0)</f>
        <v>307.8125</v>
      </c>
      <c r="T145" s="116">
        <f ca="1">IFERROR(T144+'Program Qtrly'!V$83*OFFSET(LDF!$A$37,MATCH($B$131,LDF!$A$38:$A$63,0),MATCH($A145,LDF!$B$37:$Z$37,0)),0)</f>
        <v>320.12499999999994</v>
      </c>
      <c r="U145" s="116">
        <f ca="1">IFERROR(U144+'Program Qtrly'!W$83*OFFSET(LDF!$A$37,MATCH($B$131,LDF!$A$38:$A$63,0),MATCH($A145,LDF!$B$37:$Z$37,0)),0)</f>
        <v>320.12499999999994</v>
      </c>
      <c r="W145" s="63">
        <f t="shared" si="147"/>
        <v>39</v>
      </c>
      <c r="X145" s="116">
        <f t="shared" ca="1" si="148"/>
        <v>0.46875000000000355</v>
      </c>
      <c r="Y145" s="116">
        <f t="shared" ca="1" si="145"/>
        <v>1.4062500000000142</v>
      </c>
      <c r="Z145" s="116">
        <f t="shared" ca="1" si="145"/>
        <v>1.8750000000000142</v>
      </c>
      <c r="AA145" s="116">
        <f t="shared" ca="1" si="145"/>
        <v>1.8750000000000142</v>
      </c>
      <c r="AB145" s="116">
        <f t="shared" ca="1" si="145"/>
        <v>2.0625000000000284</v>
      </c>
      <c r="AC145" s="116">
        <f t="shared" ca="1" si="145"/>
        <v>2.4375000000000284</v>
      </c>
      <c r="AD145" s="116">
        <f t="shared" ca="1" si="145"/>
        <v>2.6249999999999716</v>
      </c>
      <c r="AE145" s="116">
        <f t="shared" ca="1" si="145"/>
        <v>2.6249999999999716</v>
      </c>
      <c r="AF145" s="116">
        <f t="shared" ca="1" si="145"/>
        <v>2.8125000000000284</v>
      </c>
      <c r="AG145" s="116">
        <f t="shared" ca="1" si="145"/>
        <v>3.1874999999999716</v>
      </c>
      <c r="AH145" s="116">
        <f t="shared" ca="1" si="145"/>
        <v>3.3750000000000284</v>
      </c>
      <c r="AI145" s="116">
        <f t="shared" ca="1" si="145"/>
        <v>3.3750000000000284</v>
      </c>
      <c r="AJ145" s="116">
        <f t="shared" ca="1" si="145"/>
        <v>3.5625</v>
      </c>
      <c r="AK145" s="116">
        <f t="shared" ca="1" si="145"/>
        <v>3.9375</v>
      </c>
      <c r="AL145" s="116">
        <f t="shared" ca="1" si="145"/>
        <v>4.1250000000000568</v>
      </c>
      <c r="AM145" s="116">
        <f t="shared" ca="1" si="145"/>
        <v>4.1250000000000568</v>
      </c>
      <c r="AN145" s="116">
        <f t="shared" ca="1" si="145"/>
        <v>4.3125</v>
      </c>
      <c r="AO145" s="116">
        <f t="shared" ca="1" si="145"/>
        <v>4.6875</v>
      </c>
      <c r="AP145" s="116">
        <f t="shared" ca="1" si="145"/>
        <v>4.8750000000000568</v>
      </c>
      <c r="AQ145" s="116">
        <f t="shared" ca="1" si="145"/>
        <v>4.8750000000000568</v>
      </c>
      <c r="AS145" s="63">
        <f t="shared" si="149"/>
        <v>39</v>
      </c>
      <c r="AT145" s="116">
        <f ca="1">IFERROR(X145*'Program Qtrly'!D$69/(1-'Program Qtrly'!D$69),0)</f>
        <v>0.46875000000000355</v>
      </c>
      <c r="AU145" s="116">
        <f ca="1">IFERROR(Y145*'Program Qtrly'!E$69/(1-'Program Qtrly'!E$69),0)</f>
        <v>1.4062500000000142</v>
      </c>
      <c r="AV145" s="116">
        <f ca="1">IFERROR(Z145*'Program Qtrly'!F$69/(1-'Program Qtrly'!F$69),0)</f>
        <v>1.8750000000000142</v>
      </c>
      <c r="AW145" s="116">
        <f ca="1">IFERROR(AA145*'Program Qtrly'!G$69/(1-'Program Qtrly'!G$69),0)</f>
        <v>1.8750000000000142</v>
      </c>
      <c r="AX145" s="116">
        <f ca="1">IFERROR(AB145*'Program Qtrly'!H$69/(1-'Program Qtrly'!H$69),0)</f>
        <v>2.0625000000000284</v>
      </c>
      <c r="AY145" s="116">
        <f ca="1">IFERROR(AC145*'Program Qtrly'!I$69/(1-'Program Qtrly'!I$69),0)</f>
        <v>2.4375000000000284</v>
      </c>
      <c r="AZ145" s="116">
        <f ca="1">IFERROR(AD145*'Program Qtrly'!J$69/(1-'Program Qtrly'!J$69),0)</f>
        <v>2.6249999999999716</v>
      </c>
      <c r="BA145" s="116">
        <f ca="1">IFERROR(AE145*'Program Qtrly'!K$69/(1-'Program Qtrly'!K$69),0)</f>
        <v>2.6249999999999716</v>
      </c>
      <c r="BB145" s="116">
        <f ca="1">IFERROR(AF145*'Program Qtrly'!L$69/(1-'Program Qtrly'!L$69),0)</f>
        <v>2.8125000000000284</v>
      </c>
      <c r="BC145" s="116">
        <f ca="1">IFERROR(AG145*'Program Qtrly'!M$69/(1-'Program Qtrly'!M$69),0)</f>
        <v>3.1874999999999716</v>
      </c>
      <c r="BD145" s="116">
        <f ca="1">IFERROR(AH145*'Program Qtrly'!N$69/(1-'Program Qtrly'!N$69),0)</f>
        <v>3.3750000000000284</v>
      </c>
      <c r="BE145" s="116">
        <f ca="1">IFERROR(AI145*'Program Qtrly'!O$69/(1-'Program Qtrly'!O$69),0)</f>
        <v>3.3750000000000284</v>
      </c>
      <c r="BF145" s="116">
        <f ca="1">IFERROR(AJ145*'Program Qtrly'!P$69/(1-'Program Qtrly'!P$69),0)</f>
        <v>3.5625</v>
      </c>
      <c r="BG145" s="116">
        <f ca="1">IFERROR(AK145*'Program Qtrly'!Q$69/(1-'Program Qtrly'!Q$69),0)</f>
        <v>3.9375</v>
      </c>
      <c r="BH145" s="116">
        <f ca="1">IFERROR(AL145*'Program Qtrly'!R$69/(1-'Program Qtrly'!R$69),0)</f>
        <v>4.1250000000000568</v>
      </c>
      <c r="BI145" s="116">
        <f ca="1">IFERROR(AM145*'Program Qtrly'!S$69/(1-'Program Qtrly'!S$69),0)</f>
        <v>4.1250000000000568</v>
      </c>
      <c r="BJ145" s="116">
        <f ca="1">IFERROR(AN145*'Program Qtrly'!T$69/(1-'Program Qtrly'!T$69),0)</f>
        <v>4.3125</v>
      </c>
      <c r="BK145" s="116">
        <f ca="1">IFERROR(AO145*'Program Qtrly'!U$69/(1-'Program Qtrly'!U$69),0)</f>
        <v>4.6875</v>
      </c>
      <c r="BL145" s="116">
        <f ca="1">IFERROR(AP145*'Program Qtrly'!V$69/(1-'Program Qtrly'!V$69),0)</f>
        <v>4.8750000000000568</v>
      </c>
      <c r="BM145" s="116">
        <f ca="1">IFERROR(AQ145*'Program Qtrly'!W$69/(1-'Program Qtrly'!W$69),0)</f>
        <v>4.8750000000000568</v>
      </c>
      <c r="BO145" s="53" t="str">
        <f t="shared" si="150"/>
        <v>P004</v>
      </c>
      <c r="BP145" s="53">
        <f t="shared" si="151"/>
        <v>0</v>
      </c>
    </row>
    <row r="146" spans="1:68" x14ac:dyDescent="0.45">
      <c r="A146" s="63">
        <f t="shared" si="146"/>
        <v>42</v>
      </c>
      <c r="B146" s="116">
        <f ca="1">IFERROR(B145+'Program Qtrly'!D$83*OFFSET(LDF!$A$37,MATCH($B$131,LDF!$A$38:$A$63,0),MATCH($A146,LDF!$B$37:$Z$37,0)),0)</f>
        <v>30.874999999999996</v>
      </c>
      <c r="C146" s="116">
        <f ca="1">IFERROR(C145+'Program Qtrly'!E$83*OFFSET(LDF!$A$37,MATCH($B$131,LDF!$A$38:$A$63,0),MATCH($A146,LDF!$B$37:$Z$37,0)),0)</f>
        <v>92.624999999999986</v>
      </c>
      <c r="D146" s="116">
        <f ca="1">IFERROR(D145+'Program Qtrly'!F$83*OFFSET(LDF!$A$37,MATCH($B$131,LDF!$A$38:$A$63,0),MATCH($A146,LDF!$B$37:$Z$37,0)),0)</f>
        <v>123.49999999999999</v>
      </c>
      <c r="E146" s="116">
        <f ca="1">IFERROR(E145+'Program Qtrly'!G$83*OFFSET(LDF!$A$37,MATCH($B$131,LDF!$A$38:$A$63,0),MATCH($A146,LDF!$B$37:$Z$37,0)),0)</f>
        <v>123.49999999999999</v>
      </c>
      <c r="F146" s="116">
        <f ca="1">IFERROR(F145+'Program Qtrly'!H$83*OFFSET(LDF!$A$37,MATCH($B$131,LDF!$A$38:$A$63,0),MATCH($A146,LDF!$B$37:$Z$37,0)),0)</f>
        <v>135.84999999999997</v>
      </c>
      <c r="G146" s="116">
        <f ca="1">IFERROR(G145+'Program Qtrly'!I$83*OFFSET(LDF!$A$37,MATCH($B$131,LDF!$A$38:$A$63,0),MATCH($A146,LDF!$B$37:$Z$37,0)),0)</f>
        <v>160.54999999999998</v>
      </c>
      <c r="H146" s="116">
        <f ca="1">IFERROR(H145+'Program Qtrly'!J$83*OFFSET(LDF!$A$37,MATCH($B$131,LDF!$A$38:$A$63,0),MATCH($A146,LDF!$B$37:$Z$37,0)),0)</f>
        <v>172.90000000000003</v>
      </c>
      <c r="I146" s="116">
        <f ca="1">IFERROR(I145+'Program Qtrly'!K$83*OFFSET(LDF!$A$37,MATCH($B$131,LDF!$A$38:$A$63,0),MATCH($A146,LDF!$B$37:$Z$37,0)),0)</f>
        <v>172.90000000000003</v>
      </c>
      <c r="J146" s="116">
        <f ca="1">IFERROR(J145+'Program Qtrly'!L$83*OFFSET(LDF!$A$37,MATCH($B$131,LDF!$A$38:$A$63,0),MATCH($A146,LDF!$B$37:$Z$37,0)),0)</f>
        <v>185.24999999999997</v>
      </c>
      <c r="K146" s="116">
        <f ca="1">IFERROR(K145+'Program Qtrly'!M$83*OFFSET(LDF!$A$37,MATCH($B$131,LDF!$A$38:$A$63,0),MATCH($A146,LDF!$B$37:$Z$37,0)),0)</f>
        <v>209.95000000000002</v>
      </c>
      <c r="L146" s="116">
        <f ca="1">IFERROR(L145+'Program Qtrly'!N$83*OFFSET(LDF!$A$37,MATCH($B$131,LDF!$A$38:$A$63,0),MATCH($A146,LDF!$B$37:$Z$37,0)),0)</f>
        <v>222.29999999999998</v>
      </c>
      <c r="M146" s="116">
        <f ca="1">IFERROR(M145+'Program Qtrly'!O$83*OFFSET(LDF!$A$37,MATCH($B$131,LDF!$A$38:$A$63,0),MATCH($A146,LDF!$B$37:$Z$37,0)),0)</f>
        <v>222.29999999999998</v>
      </c>
      <c r="N146" s="116">
        <f ca="1">IFERROR(N145+'Program Qtrly'!P$83*OFFSET(LDF!$A$37,MATCH($B$131,LDF!$A$38:$A$63,0),MATCH($A146,LDF!$B$37:$Z$37,0)),0)</f>
        <v>234.65</v>
      </c>
      <c r="O146" s="116">
        <f ca="1">IFERROR(O145+'Program Qtrly'!Q$83*OFFSET(LDF!$A$37,MATCH($B$131,LDF!$A$38:$A$63,0),MATCH($A146,LDF!$B$37:$Z$37,0)),0)</f>
        <v>259.35000000000002</v>
      </c>
      <c r="P146" s="116">
        <f ca="1">IFERROR(P145+'Program Qtrly'!R$83*OFFSET(LDF!$A$37,MATCH($B$131,LDF!$A$38:$A$63,0),MATCH($A146,LDF!$B$37:$Z$37,0)),0)</f>
        <v>271.69999999999993</v>
      </c>
      <c r="Q146" s="116">
        <f ca="1">IFERROR(Q145+'Program Qtrly'!S$83*OFFSET(LDF!$A$37,MATCH($B$131,LDF!$A$38:$A$63,0),MATCH($A146,LDF!$B$37:$Z$37,0)),0)</f>
        <v>271.69999999999993</v>
      </c>
      <c r="R146" s="116">
        <f ca="1">IFERROR(R145+'Program Qtrly'!T$83*OFFSET(LDF!$A$37,MATCH($B$131,LDF!$A$38:$A$63,0),MATCH($A146,LDF!$B$37:$Z$37,0)),0)</f>
        <v>284.05</v>
      </c>
      <c r="S146" s="116">
        <f ca="1">IFERROR(S145+'Program Qtrly'!U$83*OFFSET(LDF!$A$37,MATCH($B$131,LDF!$A$38:$A$63,0),MATCH($A146,LDF!$B$37:$Z$37,0)),0)</f>
        <v>308.75</v>
      </c>
      <c r="T146" s="116">
        <f ca="1">IFERROR(T145+'Program Qtrly'!V$83*OFFSET(LDF!$A$37,MATCH($B$131,LDF!$A$38:$A$63,0),MATCH($A146,LDF!$B$37:$Z$37,0)),0)</f>
        <v>321.09999999999997</v>
      </c>
      <c r="U146" s="116">
        <f ca="1">IFERROR(U145+'Program Qtrly'!W$83*OFFSET(LDF!$A$37,MATCH($B$131,LDF!$A$38:$A$63,0),MATCH($A146,LDF!$B$37:$Z$37,0)),0)</f>
        <v>321.09999999999997</v>
      </c>
      <c r="W146" s="63">
        <f t="shared" si="147"/>
        <v>42</v>
      </c>
      <c r="X146" s="116">
        <f t="shared" ca="1" si="148"/>
        <v>0.37500000000000355</v>
      </c>
      <c r="Y146" s="116">
        <f t="shared" ca="1" si="145"/>
        <v>1.1250000000000142</v>
      </c>
      <c r="Z146" s="116">
        <f t="shared" ca="1" si="145"/>
        <v>1.5000000000000142</v>
      </c>
      <c r="AA146" s="116">
        <f t="shared" ca="1" si="145"/>
        <v>1.5000000000000142</v>
      </c>
      <c r="AB146" s="116">
        <f t="shared" ca="1" si="145"/>
        <v>1.6500000000000341</v>
      </c>
      <c r="AC146" s="116">
        <f t="shared" ca="1" si="145"/>
        <v>1.9500000000000171</v>
      </c>
      <c r="AD146" s="116">
        <f t="shared" ca="1" si="145"/>
        <v>2.0999999999999659</v>
      </c>
      <c r="AE146" s="116">
        <f t="shared" ca="1" si="145"/>
        <v>2.0999999999999659</v>
      </c>
      <c r="AF146" s="116">
        <f t="shared" ca="1" si="145"/>
        <v>2.2500000000000284</v>
      </c>
      <c r="AG146" s="116">
        <f t="shared" ref="AG146:AG156" ca="1" si="152">K$157-K146</f>
        <v>2.5499999999999829</v>
      </c>
      <c r="AH146" s="116">
        <f t="shared" ref="AH146:AH156" ca="1" si="153">L$157-L146</f>
        <v>2.7000000000000171</v>
      </c>
      <c r="AI146" s="116">
        <f t="shared" ref="AI146:AI156" ca="1" si="154">M$157-M146</f>
        <v>2.7000000000000171</v>
      </c>
      <c r="AJ146" s="116">
        <f t="shared" ref="AJ146:AJ156" ca="1" si="155">N$157-N146</f>
        <v>2.8499999999999943</v>
      </c>
      <c r="AK146" s="116">
        <f t="shared" ref="AK146:AK156" ca="1" si="156">O$157-O146</f>
        <v>3.1499999999999773</v>
      </c>
      <c r="AL146" s="116">
        <f t="shared" ref="AL146:AL156" ca="1" si="157">P$157-P146</f>
        <v>3.3000000000000682</v>
      </c>
      <c r="AM146" s="116">
        <f t="shared" ref="AM146:AM156" ca="1" si="158">Q$157-Q146</f>
        <v>3.3000000000000682</v>
      </c>
      <c r="AN146" s="116">
        <f t="shared" ref="AN146:AN156" ca="1" si="159">R$157-R146</f>
        <v>3.4499999999999886</v>
      </c>
      <c r="AO146" s="116">
        <f t="shared" ref="AO146:AO156" ca="1" si="160">S$157-S146</f>
        <v>3.75</v>
      </c>
      <c r="AP146" s="116">
        <f t="shared" ref="AP146:AP156" ca="1" si="161">T$157-T146</f>
        <v>3.9000000000000341</v>
      </c>
      <c r="AQ146" s="116">
        <f t="shared" ref="AQ146:AQ156" ca="1" si="162">U$157-U146</f>
        <v>3.9000000000000341</v>
      </c>
      <c r="AS146" s="63">
        <f t="shared" si="149"/>
        <v>42</v>
      </c>
      <c r="AT146" s="116">
        <f ca="1">IFERROR(X146*'Program Qtrly'!D$69/(1-'Program Qtrly'!D$69),0)</f>
        <v>0.37500000000000355</v>
      </c>
      <c r="AU146" s="116">
        <f ca="1">IFERROR(Y146*'Program Qtrly'!E$69/(1-'Program Qtrly'!E$69),0)</f>
        <v>1.1250000000000142</v>
      </c>
      <c r="AV146" s="116">
        <f ca="1">IFERROR(Z146*'Program Qtrly'!F$69/(1-'Program Qtrly'!F$69),0)</f>
        <v>1.5000000000000142</v>
      </c>
      <c r="AW146" s="116">
        <f ca="1">IFERROR(AA146*'Program Qtrly'!G$69/(1-'Program Qtrly'!G$69),0)</f>
        <v>1.5000000000000142</v>
      </c>
      <c r="AX146" s="116">
        <f ca="1">IFERROR(AB146*'Program Qtrly'!H$69/(1-'Program Qtrly'!H$69),0)</f>
        <v>1.6500000000000341</v>
      </c>
      <c r="AY146" s="116">
        <f ca="1">IFERROR(AC146*'Program Qtrly'!I$69/(1-'Program Qtrly'!I$69),0)</f>
        <v>1.9500000000000171</v>
      </c>
      <c r="AZ146" s="116">
        <f ca="1">IFERROR(AD146*'Program Qtrly'!J$69/(1-'Program Qtrly'!J$69),0)</f>
        <v>2.0999999999999659</v>
      </c>
      <c r="BA146" s="116">
        <f ca="1">IFERROR(AE146*'Program Qtrly'!K$69/(1-'Program Qtrly'!K$69),0)</f>
        <v>2.0999999999999659</v>
      </c>
      <c r="BB146" s="116">
        <f ca="1">IFERROR(AF146*'Program Qtrly'!L$69/(1-'Program Qtrly'!L$69),0)</f>
        <v>2.2500000000000284</v>
      </c>
      <c r="BC146" s="116">
        <f ca="1">IFERROR(AG146*'Program Qtrly'!M$69/(1-'Program Qtrly'!M$69),0)</f>
        <v>2.5499999999999829</v>
      </c>
      <c r="BD146" s="116">
        <f ca="1">IFERROR(AH146*'Program Qtrly'!N$69/(1-'Program Qtrly'!N$69),0)</f>
        <v>2.7000000000000171</v>
      </c>
      <c r="BE146" s="116">
        <f ca="1">IFERROR(AI146*'Program Qtrly'!O$69/(1-'Program Qtrly'!O$69),0)</f>
        <v>2.7000000000000171</v>
      </c>
      <c r="BF146" s="116">
        <f ca="1">IFERROR(AJ146*'Program Qtrly'!P$69/(1-'Program Qtrly'!P$69),0)</f>
        <v>2.8499999999999943</v>
      </c>
      <c r="BG146" s="116">
        <f ca="1">IFERROR(AK146*'Program Qtrly'!Q$69/(1-'Program Qtrly'!Q$69),0)</f>
        <v>3.1499999999999773</v>
      </c>
      <c r="BH146" s="116">
        <f ca="1">IFERROR(AL146*'Program Qtrly'!R$69/(1-'Program Qtrly'!R$69),0)</f>
        <v>3.3000000000000682</v>
      </c>
      <c r="BI146" s="116">
        <f ca="1">IFERROR(AM146*'Program Qtrly'!S$69/(1-'Program Qtrly'!S$69),0)</f>
        <v>3.3000000000000682</v>
      </c>
      <c r="BJ146" s="116">
        <f ca="1">IFERROR(AN146*'Program Qtrly'!T$69/(1-'Program Qtrly'!T$69),0)</f>
        <v>3.4499999999999886</v>
      </c>
      <c r="BK146" s="116">
        <f ca="1">IFERROR(AO146*'Program Qtrly'!U$69/(1-'Program Qtrly'!U$69),0)</f>
        <v>3.75</v>
      </c>
      <c r="BL146" s="116">
        <f ca="1">IFERROR(AP146*'Program Qtrly'!V$69/(1-'Program Qtrly'!V$69),0)</f>
        <v>3.9000000000000341</v>
      </c>
      <c r="BM146" s="116">
        <f ca="1">IFERROR(AQ146*'Program Qtrly'!W$69/(1-'Program Qtrly'!W$69),0)</f>
        <v>3.9000000000000341</v>
      </c>
      <c r="BO146" s="53" t="str">
        <f t="shared" si="150"/>
        <v>P004</v>
      </c>
      <c r="BP146" s="53">
        <f t="shared" si="151"/>
        <v>0</v>
      </c>
    </row>
    <row r="147" spans="1:68" x14ac:dyDescent="0.45">
      <c r="A147" s="63">
        <f t="shared" si="146"/>
        <v>45</v>
      </c>
      <c r="B147" s="116">
        <f ca="1">IFERROR(B146+'Program Qtrly'!D$83*OFFSET(LDF!$A$37,MATCH($B$131,LDF!$A$38:$A$63,0),MATCH($A147,LDF!$B$37:$Z$37,0)),0)</f>
        <v>30.937499999999996</v>
      </c>
      <c r="C147" s="116">
        <f ca="1">IFERROR(C146+'Program Qtrly'!E$83*OFFSET(LDF!$A$37,MATCH($B$131,LDF!$A$38:$A$63,0),MATCH($A147,LDF!$B$37:$Z$37,0)),0)</f>
        <v>92.812499999999986</v>
      </c>
      <c r="D147" s="116">
        <f ca="1">IFERROR(D146+'Program Qtrly'!F$83*OFFSET(LDF!$A$37,MATCH($B$131,LDF!$A$38:$A$63,0),MATCH($A147,LDF!$B$37:$Z$37,0)),0)</f>
        <v>123.74999999999999</v>
      </c>
      <c r="E147" s="116">
        <f ca="1">IFERROR(E146+'Program Qtrly'!G$83*OFFSET(LDF!$A$37,MATCH($B$131,LDF!$A$38:$A$63,0),MATCH($A147,LDF!$B$37:$Z$37,0)),0)</f>
        <v>123.74999999999999</v>
      </c>
      <c r="F147" s="116">
        <f ca="1">IFERROR(F146+'Program Qtrly'!H$83*OFFSET(LDF!$A$37,MATCH($B$131,LDF!$A$38:$A$63,0),MATCH($A147,LDF!$B$37:$Z$37,0)),0)</f>
        <v>136.12499999999997</v>
      </c>
      <c r="G147" s="116">
        <f ca="1">IFERROR(G146+'Program Qtrly'!I$83*OFFSET(LDF!$A$37,MATCH($B$131,LDF!$A$38:$A$63,0),MATCH($A147,LDF!$B$37:$Z$37,0)),0)</f>
        <v>160.87499999999997</v>
      </c>
      <c r="H147" s="116">
        <f ca="1">IFERROR(H146+'Program Qtrly'!J$83*OFFSET(LDF!$A$37,MATCH($B$131,LDF!$A$38:$A$63,0),MATCH($A147,LDF!$B$37:$Z$37,0)),0)</f>
        <v>173.25000000000003</v>
      </c>
      <c r="I147" s="116">
        <f ca="1">IFERROR(I146+'Program Qtrly'!K$83*OFFSET(LDF!$A$37,MATCH($B$131,LDF!$A$38:$A$63,0),MATCH($A147,LDF!$B$37:$Z$37,0)),0)</f>
        <v>173.25000000000003</v>
      </c>
      <c r="J147" s="116">
        <f ca="1">IFERROR(J146+'Program Qtrly'!L$83*OFFSET(LDF!$A$37,MATCH($B$131,LDF!$A$38:$A$63,0),MATCH($A147,LDF!$B$37:$Z$37,0)),0)</f>
        <v>185.62499999999997</v>
      </c>
      <c r="K147" s="116">
        <f ca="1">IFERROR(K146+'Program Qtrly'!M$83*OFFSET(LDF!$A$37,MATCH($B$131,LDF!$A$38:$A$63,0),MATCH($A147,LDF!$B$37:$Z$37,0)),0)</f>
        <v>210.37500000000003</v>
      </c>
      <c r="L147" s="116">
        <f ca="1">IFERROR(L146+'Program Qtrly'!N$83*OFFSET(LDF!$A$37,MATCH($B$131,LDF!$A$38:$A$63,0),MATCH($A147,LDF!$B$37:$Z$37,0)),0)</f>
        <v>222.74999999999997</v>
      </c>
      <c r="M147" s="116">
        <f ca="1">IFERROR(M146+'Program Qtrly'!O$83*OFFSET(LDF!$A$37,MATCH($B$131,LDF!$A$38:$A$63,0),MATCH($A147,LDF!$B$37:$Z$37,0)),0)</f>
        <v>222.74999999999997</v>
      </c>
      <c r="N147" s="116">
        <f ca="1">IFERROR(N146+'Program Qtrly'!P$83*OFFSET(LDF!$A$37,MATCH($B$131,LDF!$A$38:$A$63,0),MATCH($A147,LDF!$B$37:$Z$37,0)),0)</f>
        <v>235.125</v>
      </c>
      <c r="O147" s="116">
        <f ca="1">IFERROR(O146+'Program Qtrly'!Q$83*OFFSET(LDF!$A$37,MATCH($B$131,LDF!$A$38:$A$63,0),MATCH($A147,LDF!$B$37:$Z$37,0)),0)</f>
        <v>259.875</v>
      </c>
      <c r="P147" s="116">
        <f ca="1">IFERROR(P146+'Program Qtrly'!R$83*OFFSET(LDF!$A$37,MATCH($B$131,LDF!$A$38:$A$63,0),MATCH($A147,LDF!$B$37:$Z$37,0)),0)</f>
        <v>272.24999999999994</v>
      </c>
      <c r="Q147" s="116">
        <f ca="1">IFERROR(Q146+'Program Qtrly'!S$83*OFFSET(LDF!$A$37,MATCH($B$131,LDF!$A$38:$A$63,0),MATCH($A147,LDF!$B$37:$Z$37,0)),0)</f>
        <v>272.24999999999994</v>
      </c>
      <c r="R147" s="116">
        <f ca="1">IFERROR(R146+'Program Qtrly'!T$83*OFFSET(LDF!$A$37,MATCH($B$131,LDF!$A$38:$A$63,0),MATCH($A147,LDF!$B$37:$Z$37,0)),0)</f>
        <v>284.625</v>
      </c>
      <c r="S147" s="116">
        <f ca="1">IFERROR(S146+'Program Qtrly'!U$83*OFFSET(LDF!$A$37,MATCH($B$131,LDF!$A$38:$A$63,0),MATCH($A147,LDF!$B$37:$Z$37,0)),0)</f>
        <v>309.375</v>
      </c>
      <c r="T147" s="116">
        <f ca="1">IFERROR(T146+'Program Qtrly'!V$83*OFFSET(LDF!$A$37,MATCH($B$131,LDF!$A$38:$A$63,0),MATCH($A147,LDF!$B$37:$Z$37,0)),0)</f>
        <v>321.74999999999994</v>
      </c>
      <c r="U147" s="116">
        <f ca="1">IFERROR(U146+'Program Qtrly'!W$83*OFFSET(LDF!$A$37,MATCH($B$131,LDF!$A$38:$A$63,0),MATCH($A147,LDF!$B$37:$Z$37,0)),0)</f>
        <v>321.74999999999994</v>
      </c>
      <c r="W147" s="63">
        <f t="shared" si="147"/>
        <v>45</v>
      </c>
      <c r="X147" s="116">
        <f t="shared" ca="1" si="148"/>
        <v>0.31250000000000355</v>
      </c>
      <c r="Y147" s="116">
        <f t="shared" ref="Y147:Y156" ca="1" si="163">C$157-C147</f>
        <v>0.93750000000001421</v>
      </c>
      <c r="Z147" s="116">
        <f t="shared" ref="Z147:Z156" ca="1" si="164">D$157-D147</f>
        <v>1.2500000000000142</v>
      </c>
      <c r="AA147" s="116">
        <f t="shared" ref="AA147:AA156" ca="1" si="165">E$157-E147</f>
        <v>1.2500000000000142</v>
      </c>
      <c r="AB147" s="116">
        <f t="shared" ref="AB147:AB156" ca="1" si="166">F$157-F147</f>
        <v>1.3750000000000284</v>
      </c>
      <c r="AC147" s="116">
        <f t="shared" ref="AC147:AC156" ca="1" si="167">G$157-G147</f>
        <v>1.6250000000000284</v>
      </c>
      <c r="AD147" s="116">
        <f t="shared" ref="AD147:AD156" ca="1" si="168">H$157-H147</f>
        <v>1.7499999999999716</v>
      </c>
      <c r="AE147" s="116">
        <f t="shared" ref="AE147:AE156" ca="1" si="169">I$157-I147</f>
        <v>1.7499999999999716</v>
      </c>
      <c r="AF147" s="116">
        <f t="shared" ref="AF147:AF156" ca="1" si="170">J$157-J147</f>
        <v>1.8750000000000284</v>
      </c>
      <c r="AG147" s="116">
        <f t="shared" ca="1" si="152"/>
        <v>2.1249999999999716</v>
      </c>
      <c r="AH147" s="116">
        <f t="shared" ca="1" si="153"/>
        <v>2.2500000000000284</v>
      </c>
      <c r="AI147" s="116">
        <f t="shared" ca="1" si="154"/>
        <v>2.2500000000000284</v>
      </c>
      <c r="AJ147" s="116">
        <f t="shared" ca="1" si="155"/>
        <v>2.375</v>
      </c>
      <c r="AK147" s="116">
        <f t="shared" ca="1" si="156"/>
        <v>2.625</v>
      </c>
      <c r="AL147" s="116">
        <f t="shared" ca="1" si="157"/>
        <v>2.7500000000000568</v>
      </c>
      <c r="AM147" s="116">
        <f t="shared" ca="1" si="158"/>
        <v>2.7500000000000568</v>
      </c>
      <c r="AN147" s="116">
        <f t="shared" ca="1" si="159"/>
        <v>2.875</v>
      </c>
      <c r="AO147" s="116">
        <f t="shared" ca="1" si="160"/>
        <v>3.125</v>
      </c>
      <c r="AP147" s="116">
        <f t="shared" ca="1" si="161"/>
        <v>3.2500000000000568</v>
      </c>
      <c r="AQ147" s="116">
        <f t="shared" ca="1" si="162"/>
        <v>3.2500000000000568</v>
      </c>
      <c r="AS147" s="63">
        <f t="shared" si="149"/>
        <v>45</v>
      </c>
      <c r="AT147" s="116">
        <f ca="1">IFERROR(X147*'Program Qtrly'!D$69/(1-'Program Qtrly'!D$69),0)</f>
        <v>0.31250000000000355</v>
      </c>
      <c r="AU147" s="116">
        <f ca="1">IFERROR(Y147*'Program Qtrly'!E$69/(1-'Program Qtrly'!E$69),0)</f>
        <v>0.93750000000001421</v>
      </c>
      <c r="AV147" s="116">
        <f ca="1">IFERROR(Z147*'Program Qtrly'!F$69/(1-'Program Qtrly'!F$69),0)</f>
        <v>1.2500000000000142</v>
      </c>
      <c r="AW147" s="116">
        <f ca="1">IFERROR(AA147*'Program Qtrly'!G$69/(1-'Program Qtrly'!G$69),0)</f>
        <v>1.2500000000000142</v>
      </c>
      <c r="AX147" s="116">
        <f ca="1">IFERROR(AB147*'Program Qtrly'!H$69/(1-'Program Qtrly'!H$69),0)</f>
        <v>1.3750000000000284</v>
      </c>
      <c r="AY147" s="116">
        <f ca="1">IFERROR(AC147*'Program Qtrly'!I$69/(1-'Program Qtrly'!I$69),0)</f>
        <v>1.6250000000000284</v>
      </c>
      <c r="AZ147" s="116">
        <f ca="1">IFERROR(AD147*'Program Qtrly'!J$69/(1-'Program Qtrly'!J$69),0)</f>
        <v>1.7499999999999716</v>
      </c>
      <c r="BA147" s="116">
        <f ca="1">IFERROR(AE147*'Program Qtrly'!K$69/(1-'Program Qtrly'!K$69),0)</f>
        <v>1.7499999999999716</v>
      </c>
      <c r="BB147" s="116">
        <f ca="1">IFERROR(AF147*'Program Qtrly'!L$69/(1-'Program Qtrly'!L$69),0)</f>
        <v>1.8750000000000284</v>
      </c>
      <c r="BC147" s="116">
        <f ca="1">IFERROR(AG147*'Program Qtrly'!M$69/(1-'Program Qtrly'!M$69),0)</f>
        <v>2.1249999999999716</v>
      </c>
      <c r="BD147" s="116">
        <f ca="1">IFERROR(AH147*'Program Qtrly'!N$69/(1-'Program Qtrly'!N$69),0)</f>
        <v>2.2500000000000284</v>
      </c>
      <c r="BE147" s="116">
        <f ca="1">IFERROR(AI147*'Program Qtrly'!O$69/(1-'Program Qtrly'!O$69),0)</f>
        <v>2.2500000000000284</v>
      </c>
      <c r="BF147" s="116">
        <f ca="1">IFERROR(AJ147*'Program Qtrly'!P$69/(1-'Program Qtrly'!P$69),0)</f>
        <v>2.375</v>
      </c>
      <c r="BG147" s="116">
        <f ca="1">IFERROR(AK147*'Program Qtrly'!Q$69/(1-'Program Qtrly'!Q$69),0)</f>
        <v>2.625</v>
      </c>
      <c r="BH147" s="116">
        <f ca="1">IFERROR(AL147*'Program Qtrly'!R$69/(1-'Program Qtrly'!R$69),0)</f>
        <v>2.7500000000000568</v>
      </c>
      <c r="BI147" s="116">
        <f ca="1">IFERROR(AM147*'Program Qtrly'!S$69/(1-'Program Qtrly'!S$69),0)</f>
        <v>2.7500000000000568</v>
      </c>
      <c r="BJ147" s="116">
        <f ca="1">IFERROR(AN147*'Program Qtrly'!T$69/(1-'Program Qtrly'!T$69),0)</f>
        <v>2.875</v>
      </c>
      <c r="BK147" s="116">
        <f ca="1">IFERROR(AO147*'Program Qtrly'!U$69/(1-'Program Qtrly'!U$69),0)</f>
        <v>3.125</v>
      </c>
      <c r="BL147" s="116">
        <f ca="1">IFERROR(AP147*'Program Qtrly'!V$69/(1-'Program Qtrly'!V$69),0)</f>
        <v>3.2500000000000568</v>
      </c>
      <c r="BM147" s="116">
        <f ca="1">IFERROR(AQ147*'Program Qtrly'!W$69/(1-'Program Qtrly'!W$69),0)</f>
        <v>3.2500000000000568</v>
      </c>
      <c r="BO147" s="53" t="str">
        <f t="shared" si="150"/>
        <v>P004</v>
      </c>
      <c r="BP147" s="53">
        <f t="shared" si="151"/>
        <v>0</v>
      </c>
    </row>
    <row r="148" spans="1:68" x14ac:dyDescent="0.45">
      <c r="A148" s="63">
        <f t="shared" si="146"/>
        <v>48</v>
      </c>
      <c r="B148" s="116">
        <f ca="1">IFERROR(B147+'Program Qtrly'!D$83*OFFSET(LDF!$A$37,MATCH($B$131,LDF!$A$38:$A$63,0),MATCH($A148,LDF!$B$37:$Z$37,0)),0)</f>
        <v>30.968749999999996</v>
      </c>
      <c r="C148" s="116">
        <f ca="1">IFERROR(C147+'Program Qtrly'!E$83*OFFSET(LDF!$A$37,MATCH($B$131,LDF!$A$38:$A$63,0),MATCH($A148,LDF!$B$37:$Z$37,0)),0)</f>
        <v>92.906249999999986</v>
      </c>
      <c r="D148" s="116">
        <f ca="1">IFERROR(D147+'Program Qtrly'!F$83*OFFSET(LDF!$A$37,MATCH($B$131,LDF!$A$38:$A$63,0),MATCH($A148,LDF!$B$37:$Z$37,0)),0)</f>
        <v>123.87499999999999</v>
      </c>
      <c r="E148" s="116">
        <f ca="1">IFERROR(E147+'Program Qtrly'!G$83*OFFSET(LDF!$A$37,MATCH($B$131,LDF!$A$38:$A$63,0),MATCH($A148,LDF!$B$37:$Z$37,0)),0)</f>
        <v>123.87499999999999</v>
      </c>
      <c r="F148" s="116">
        <f ca="1">IFERROR(F147+'Program Qtrly'!H$83*OFFSET(LDF!$A$37,MATCH($B$131,LDF!$A$38:$A$63,0),MATCH($A148,LDF!$B$37:$Z$37,0)),0)</f>
        <v>136.26249999999996</v>
      </c>
      <c r="G148" s="116">
        <f ca="1">IFERROR(G147+'Program Qtrly'!I$83*OFFSET(LDF!$A$37,MATCH($B$131,LDF!$A$38:$A$63,0),MATCH($A148,LDF!$B$37:$Z$37,0)),0)</f>
        <v>161.03749999999997</v>
      </c>
      <c r="H148" s="116">
        <f ca="1">IFERROR(H147+'Program Qtrly'!J$83*OFFSET(LDF!$A$37,MATCH($B$131,LDF!$A$38:$A$63,0),MATCH($A148,LDF!$B$37:$Z$37,0)),0)</f>
        <v>173.42500000000004</v>
      </c>
      <c r="I148" s="116">
        <f ca="1">IFERROR(I147+'Program Qtrly'!K$83*OFFSET(LDF!$A$37,MATCH($B$131,LDF!$A$38:$A$63,0),MATCH($A148,LDF!$B$37:$Z$37,0)),0)</f>
        <v>173.42500000000004</v>
      </c>
      <c r="J148" s="116">
        <f ca="1">IFERROR(J147+'Program Qtrly'!L$83*OFFSET(LDF!$A$37,MATCH($B$131,LDF!$A$38:$A$63,0),MATCH($A148,LDF!$B$37:$Z$37,0)),0)</f>
        <v>185.81249999999997</v>
      </c>
      <c r="K148" s="116">
        <f ca="1">IFERROR(K147+'Program Qtrly'!M$83*OFFSET(LDF!$A$37,MATCH($B$131,LDF!$A$38:$A$63,0),MATCH($A148,LDF!$B$37:$Z$37,0)),0)</f>
        <v>210.58750000000003</v>
      </c>
      <c r="L148" s="116">
        <f ca="1">IFERROR(L147+'Program Qtrly'!N$83*OFFSET(LDF!$A$37,MATCH($B$131,LDF!$A$38:$A$63,0),MATCH($A148,LDF!$B$37:$Z$37,0)),0)</f>
        <v>222.97499999999997</v>
      </c>
      <c r="M148" s="116">
        <f ca="1">IFERROR(M147+'Program Qtrly'!O$83*OFFSET(LDF!$A$37,MATCH($B$131,LDF!$A$38:$A$63,0),MATCH($A148,LDF!$B$37:$Z$37,0)),0)</f>
        <v>222.97499999999997</v>
      </c>
      <c r="N148" s="116">
        <f ca="1">IFERROR(N147+'Program Qtrly'!P$83*OFFSET(LDF!$A$37,MATCH($B$131,LDF!$A$38:$A$63,0),MATCH($A148,LDF!$B$37:$Z$37,0)),0)</f>
        <v>235.36250000000001</v>
      </c>
      <c r="O148" s="116">
        <f ca="1">IFERROR(O147+'Program Qtrly'!Q$83*OFFSET(LDF!$A$37,MATCH($B$131,LDF!$A$38:$A$63,0),MATCH($A148,LDF!$B$37:$Z$37,0)),0)</f>
        <v>260.13749999999999</v>
      </c>
      <c r="P148" s="116">
        <f ca="1">IFERROR(P147+'Program Qtrly'!R$83*OFFSET(LDF!$A$37,MATCH($B$131,LDF!$A$38:$A$63,0),MATCH($A148,LDF!$B$37:$Z$37,0)),0)</f>
        <v>272.52499999999992</v>
      </c>
      <c r="Q148" s="116">
        <f ca="1">IFERROR(Q147+'Program Qtrly'!S$83*OFFSET(LDF!$A$37,MATCH($B$131,LDF!$A$38:$A$63,0),MATCH($A148,LDF!$B$37:$Z$37,0)),0)</f>
        <v>272.52499999999992</v>
      </c>
      <c r="R148" s="116">
        <f ca="1">IFERROR(R147+'Program Qtrly'!T$83*OFFSET(LDF!$A$37,MATCH($B$131,LDF!$A$38:$A$63,0),MATCH($A148,LDF!$B$37:$Z$37,0)),0)</f>
        <v>284.91250000000002</v>
      </c>
      <c r="S148" s="116">
        <f ca="1">IFERROR(S147+'Program Qtrly'!U$83*OFFSET(LDF!$A$37,MATCH($B$131,LDF!$A$38:$A$63,0),MATCH($A148,LDF!$B$37:$Z$37,0)),0)</f>
        <v>309.6875</v>
      </c>
      <c r="T148" s="116">
        <f ca="1">IFERROR(T147+'Program Qtrly'!V$83*OFFSET(LDF!$A$37,MATCH($B$131,LDF!$A$38:$A$63,0),MATCH($A148,LDF!$B$37:$Z$37,0)),0)</f>
        <v>322.07499999999993</v>
      </c>
      <c r="U148" s="116">
        <f ca="1">IFERROR(U147+'Program Qtrly'!W$83*OFFSET(LDF!$A$37,MATCH($B$131,LDF!$A$38:$A$63,0),MATCH($A148,LDF!$B$37:$Z$37,0)),0)</f>
        <v>322.07499999999993</v>
      </c>
      <c r="W148" s="63">
        <f t="shared" si="147"/>
        <v>48</v>
      </c>
      <c r="X148" s="116">
        <f t="shared" ca="1" si="148"/>
        <v>0.28125000000000355</v>
      </c>
      <c r="Y148" s="116">
        <f t="shared" ca="1" si="163"/>
        <v>0.84375000000001421</v>
      </c>
      <c r="Z148" s="116">
        <f t="shared" ca="1" si="164"/>
        <v>1.1250000000000142</v>
      </c>
      <c r="AA148" s="116">
        <f t="shared" ca="1" si="165"/>
        <v>1.1250000000000142</v>
      </c>
      <c r="AB148" s="116">
        <f t="shared" ca="1" si="166"/>
        <v>1.2375000000000398</v>
      </c>
      <c r="AC148" s="116">
        <f t="shared" ca="1" si="167"/>
        <v>1.4625000000000341</v>
      </c>
      <c r="AD148" s="116">
        <f t="shared" ca="1" si="168"/>
        <v>1.5749999999999602</v>
      </c>
      <c r="AE148" s="116">
        <f t="shared" ca="1" si="169"/>
        <v>1.5749999999999602</v>
      </c>
      <c r="AF148" s="116">
        <f t="shared" ca="1" si="170"/>
        <v>1.6875000000000284</v>
      </c>
      <c r="AG148" s="116">
        <f t="shared" ca="1" si="152"/>
        <v>1.9124999999999659</v>
      </c>
      <c r="AH148" s="116">
        <f t="shared" ca="1" si="153"/>
        <v>2.0250000000000341</v>
      </c>
      <c r="AI148" s="116">
        <f t="shared" ca="1" si="154"/>
        <v>2.0250000000000341</v>
      </c>
      <c r="AJ148" s="116">
        <f t="shared" ca="1" si="155"/>
        <v>2.1374999999999886</v>
      </c>
      <c r="AK148" s="116">
        <f t="shared" ca="1" si="156"/>
        <v>2.3625000000000114</v>
      </c>
      <c r="AL148" s="116">
        <f t="shared" ca="1" si="157"/>
        <v>2.4750000000000796</v>
      </c>
      <c r="AM148" s="116">
        <f t="shared" ca="1" si="158"/>
        <v>2.4750000000000796</v>
      </c>
      <c r="AN148" s="116">
        <f t="shared" ca="1" si="159"/>
        <v>2.5874999999999773</v>
      </c>
      <c r="AO148" s="116">
        <f t="shared" ca="1" si="160"/>
        <v>2.8125</v>
      </c>
      <c r="AP148" s="116">
        <f t="shared" ca="1" si="161"/>
        <v>2.9250000000000682</v>
      </c>
      <c r="AQ148" s="116">
        <f t="shared" ca="1" si="162"/>
        <v>2.9250000000000682</v>
      </c>
      <c r="AS148" s="63">
        <f t="shared" si="149"/>
        <v>48</v>
      </c>
      <c r="AT148" s="116">
        <f ca="1">IFERROR(X148*'Program Qtrly'!D$69/(1-'Program Qtrly'!D$69),0)</f>
        <v>0.28125000000000355</v>
      </c>
      <c r="AU148" s="116">
        <f ca="1">IFERROR(Y148*'Program Qtrly'!E$69/(1-'Program Qtrly'!E$69),0)</f>
        <v>0.84375000000001421</v>
      </c>
      <c r="AV148" s="116">
        <f ca="1">IFERROR(Z148*'Program Qtrly'!F$69/(1-'Program Qtrly'!F$69),0)</f>
        <v>1.1250000000000142</v>
      </c>
      <c r="AW148" s="116">
        <f ca="1">IFERROR(AA148*'Program Qtrly'!G$69/(1-'Program Qtrly'!G$69),0)</f>
        <v>1.1250000000000142</v>
      </c>
      <c r="AX148" s="116">
        <f ca="1">IFERROR(AB148*'Program Qtrly'!H$69/(1-'Program Qtrly'!H$69),0)</f>
        <v>1.2375000000000398</v>
      </c>
      <c r="AY148" s="116">
        <f ca="1">IFERROR(AC148*'Program Qtrly'!I$69/(1-'Program Qtrly'!I$69),0)</f>
        <v>1.4625000000000341</v>
      </c>
      <c r="AZ148" s="116">
        <f ca="1">IFERROR(AD148*'Program Qtrly'!J$69/(1-'Program Qtrly'!J$69),0)</f>
        <v>1.5749999999999602</v>
      </c>
      <c r="BA148" s="116">
        <f ca="1">IFERROR(AE148*'Program Qtrly'!K$69/(1-'Program Qtrly'!K$69),0)</f>
        <v>1.5749999999999602</v>
      </c>
      <c r="BB148" s="116">
        <f ca="1">IFERROR(AF148*'Program Qtrly'!L$69/(1-'Program Qtrly'!L$69),0)</f>
        <v>1.6875000000000284</v>
      </c>
      <c r="BC148" s="116">
        <f ca="1">IFERROR(AG148*'Program Qtrly'!M$69/(1-'Program Qtrly'!M$69),0)</f>
        <v>1.9124999999999659</v>
      </c>
      <c r="BD148" s="116">
        <f ca="1">IFERROR(AH148*'Program Qtrly'!N$69/(1-'Program Qtrly'!N$69),0)</f>
        <v>2.0250000000000341</v>
      </c>
      <c r="BE148" s="116">
        <f ca="1">IFERROR(AI148*'Program Qtrly'!O$69/(1-'Program Qtrly'!O$69),0)</f>
        <v>2.0250000000000341</v>
      </c>
      <c r="BF148" s="116">
        <f ca="1">IFERROR(AJ148*'Program Qtrly'!P$69/(1-'Program Qtrly'!P$69),0)</f>
        <v>2.1374999999999886</v>
      </c>
      <c r="BG148" s="116">
        <f ca="1">IFERROR(AK148*'Program Qtrly'!Q$69/(1-'Program Qtrly'!Q$69),0)</f>
        <v>2.3625000000000114</v>
      </c>
      <c r="BH148" s="116">
        <f ca="1">IFERROR(AL148*'Program Qtrly'!R$69/(1-'Program Qtrly'!R$69),0)</f>
        <v>2.4750000000000796</v>
      </c>
      <c r="BI148" s="116">
        <f ca="1">IFERROR(AM148*'Program Qtrly'!S$69/(1-'Program Qtrly'!S$69),0)</f>
        <v>2.4750000000000796</v>
      </c>
      <c r="BJ148" s="116">
        <f ca="1">IFERROR(AN148*'Program Qtrly'!T$69/(1-'Program Qtrly'!T$69),0)</f>
        <v>2.5874999999999773</v>
      </c>
      <c r="BK148" s="116">
        <f ca="1">IFERROR(AO148*'Program Qtrly'!U$69/(1-'Program Qtrly'!U$69),0)</f>
        <v>2.8125</v>
      </c>
      <c r="BL148" s="116">
        <f ca="1">IFERROR(AP148*'Program Qtrly'!V$69/(1-'Program Qtrly'!V$69),0)</f>
        <v>2.9250000000000682</v>
      </c>
      <c r="BM148" s="116">
        <f ca="1">IFERROR(AQ148*'Program Qtrly'!W$69/(1-'Program Qtrly'!W$69),0)</f>
        <v>2.9250000000000682</v>
      </c>
      <c r="BO148" s="53" t="str">
        <f t="shared" si="150"/>
        <v>P004</v>
      </c>
      <c r="BP148" s="53">
        <f t="shared" si="151"/>
        <v>0</v>
      </c>
    </row>
    <row r="149" spans="1:68" x14ac:dyDescent="0.45">
      <c r="A149" s="63">
        <f t="shared" si="146"/>
        <v>51</v>
      </c>
      <c r="B149" s="116">
        <f ca="1">IFERROR(B148+'Program Qtrly'!D$83*OFFSET(LDF!$A$37,MATCH($B$131,LDF!$A$38:$A$63,0),MATCH($A149,LDF!$B$37:$Z$37,0)),0)</f>
        <v>30.999999999999996</v>
      </c>
      <c r="C149" s="116">
        <f ca="1">IFERROR(C148+'Program Qtrly'!E$83*OFFSET(LDF!$A$37,MATCH($B$131,LDF!$A$38:$A$63,0),MATCH($A149,LDF!$B$37:$Z$37,0)),0)</f>
        <v>92.999999999999986</v>
      </c>
      <c r="D149" s="116">
        <f ca="1">IFERROR(D148+'Program Qtrly'!F$83*OFFSET(LDF!$A$37,MATCH($B$131,LDF!$A$38:$A$63,0),MATCH($A149,LDF!$B$37:$Z$37,0)),0)</f>
        <v>123.99999999999999</v>
      </c>
      <c r="E149" s="116">
        <f ca="1">IFERROR(E148+'Program Qtrly'!G$83*OFFSET(LDF!$A$37,MATCH($B$131,LDF!$A$38:$A$63,0),MATCH($A149,LDF!$B$37:$Z$37,0)),0)</f>
        <v>123.99999999999999</v>
      </c>
      <c r="F149" s="116">
        <f ca="1">IFERROR(F148+'Program Qtrly'!H$83*OFFSET(LDF!$A$37,MATCH($B$131,LDF!$A$38:$A$63,0),MATCH($A149,LDF!$B$37:$Z$37,0)),0)</f>
        <v>136.39999999999995</v>
      </c>
      <c r="G149" s="116">
        <f ca="1">IFERROR(G148+'Program Qtrly'!I$83*OFFSET(LDF!$A$37,MATCH($B$131,LDF!$A$38:$A$63,0),MATCH($A149,LDF!$B$37:$Z$37,0)),0)</f>
        <v>161.19999999999996</v>
      </c>
      <c r="H149" s="116">
        <f ca="1">IFERROR(H148+'Program Qtrly'!J$83*OFFSET(LDF!$A$37,MATCH($B$131,LDF!$A$38:$A$63,0),MATCH($A149,LDF!$B$37:$Z$37,0)),0)</f>
        <v>173.60000000000005</v>
      </c>
      <c r="I149" s="116">
        <f ca="1">IFERROR(I148+'Program Qtrly'!K$83*OFFSET(LDF!$A$37,MATCH($B$131,LDF!$A$38:$A$63,0),MATCH($A149,LDF!$B$37:$Z$37,0)),0)</f>
        <v>173.60000000000005</v>
      </c>
      <c r="J149" s="116">
        <f ca="1">IFERROR(J148+'Program Qtrly'!L$83*OFFSET(LDF!$A$37,MATCH($B$131,LDF!$A$38:$A$63,0),MATCH($A149,LDF!$B$37:$Z$37,0)),0)</f>
        <v>185.99999999999997</v>
      </c>
      <c r="K149" s="116">
        <f ca="1">IFERROR(K148+'Program Qtrly'!M$83*OFFSET(LDF!$A$37,MATCH($B$131,LDF!$A$38:$A$63,0),MATCH($A149,LDF!$B$37:$Z$37,0)),0)</f>
        <v>210.80000000000004</v>
      </c>
      <c r="L149" s="116">
        <f ca="1">IFERROR(L148+'Program Qtrly'!N$83*OFFSET(LDF!$A$37,MATCH($B$131,LDF!$A$38:$A$63,0),MATCH($A149,LDF!$B$37:$Z$37,0)),0)</f>
        <v>223.19999999999996</v>
      </c>
      <c r="M149" s="116">
        <f ca="1">IFERROR(M148+'Program Qtrly'!O$83*OFFSET(LDF!$A$37,MATCH($B$131,LDF!$A$38:$A$63,0),MATCH($A149,LDF!$B$37:$Z$37,0)),0)</f>
        <v>223.19999999999996</v>
      </c>
      <c r="N149" s="116">
        <f ca="1">IFERROR(N148+'Program Qtrly'!P$83*OFFSET(LDF!$A$37,MATCH($B$131,LDF!$A$38:$A$63,0),MATCH($A149,LDF!$B$37:$Z$37,0)),0)</f>
        <v>235.60000000000002</v>
      </c>
      <c r="O149" s="116">
        <f ca="1">IFERROR(O148+'Program Qtrly'!Q$83*OFFSET(LDF!$A$37,MATCH($B$131,LDF!$A$38:$A$63,0),MATCH($A149,LDF!$B$37:$Z$37,0)),0)</f>
        <v>260.39999999999998</v>
      </c>
      <c r="P149" s="116">
        <f ca="1">IFERROR(P148+'Program Qtrly'!R$83*OFFSET(LDF!$A$37,MATCH($B$131,LDF!$A$38:$A$63,0),MATCH($A149,LDF!$B$37:$Z$37,0)),0)</f>
        <v>272.7999999999999</v>
      </c>
      <c r="Q149" s="116">
        <f ca="1">IFERROR(Q148+'Program Qtrly'!S$83*OFFSET(LDF!$A$37,MATCH($B$131,LDF!$A$38:$A$63,0),MATCH($A149,LDF!$B$37:$Z$37,0)),0)</f>
        <v>272.7999999999999</v>
      </c>
      <c r="R149" s="116">
        <f ca="1">IFERROR(R148+'Program Qtrly'!T$83*OFFSET(LDF!$A$37,MATCH($B$131,LDF!$A$38:$A$63,0),MATCH($A149,LDF!$B$37:$Z$37,0)),0)</f>
        <v>285.20000000000005</v>
      </c>
      <c r="S149" s="116">
        <f ca="1">IFERROR(S148+'Program Qtrly'!U$83*OFFSET(LDF!$A$37,MATCH($B$131,LDF!$A$38:$A$63,0),MATCH($A149,LDF!$B$37:$Z$37,0)),0)</f>
        <v>310</v>
      </c>
      <c r="T149" s="116">
        <f ca="1">IFERROR(T148+'Program Qtrly'!V$83*OFFSET(LDF!$A$37,MATCH($B$131,LDF!$A$38:$A$63,0),MATCH($A149,LDF!$B$37:$Z$37,0)),0)</f>
        <v>322.39999999999992</v>
      </c>
      <c r="U149" s="116">
        <f ca="1">IFERROR(U148+'Program Qtrly'!W$83*OFFSET(LDF!$A$37,MATCH($B$131,LDF!$A$38:$A$63,0),MATCH($A149,LDF!$B$37:$Z$37,0)),0)</f>
        <v>322.39999999999992</v>
      </c>
      <c r="W149" s="63">
        <f t="shared" si="147"/>
        <v>51</v>
      </c>
      <c r="X149" s="116">
        <f t="shared" ca="1" si="148"/>
        <v>0.25000000000000355</v>
      </c>
      <c r="Y149" s="116">
        <f t="shared" ca="1" si="163"/>
        <v>0.75000000000001421</v>
      </c>
      <c r="Z149" s="116">
        <f t="shared" ca="1" si="164"/>
        <v>1.0000000000000142</v>
      </c>
      <c r="AA149" s="116">
        <f t="shared" ca="1" si="165"/>
        <v>1.0000000000000142</v>
      </c>
      <c r="AB149" s="116">
        <f t="shared" ca="1" si="166"/>
        <v>1.1000000000000512</v>
      </c>
      <c r="AC149" s="116">
        <f t="shared" ca="1" si="167"/>
        <v>1.3000000000000398</v>
      </c>
      <c r="AD149" s="116">
        <f t="shared" ca="1" si="168"/>
        <v>1.3999999999999488</v>
      </c>
      <c r="AE149" s="116">
        <f t="shared" ca="1" si="169"/>
        <v>1.3999999999999488</v>
      </c>
      <c r="AF149" s="116">
        <f t="shared" ca="1" si="170"/>
        <v>1.5000000000000284</v>
      </c>
      <c r="AG149" s="116">
        <f t="shared" ca="1" si="152"/>
        <v>1.6999999999999602</v>
      </c>
      <c r="AH149" s="116">
        <f t="shared" ca="1" si="153"/>
        <v>1.8000000000000398</v>
      </c>
      <c r="AI149" s="116">
        <f t="shared" ca="1" si="154"/>
        <v>1.8000000000000398</v>
      </c>
      <c r="AJ149" s="116">
        <f t="shared" ca="1" si="155"/>
        <v>1.8999999999999773</v>
      </c>
      <c r="AK149" s="116">
        <f t="shared" ca="1" si="156"/>
        <v>2.1000000000000227</v>
      </c>
      <c r="AL149" s="116">
        <f t="shared" ca="1" si="157"/>
        <v>2.2000000000001023</v>
      </c>
      <c r="AM149" s="116">
        <f t="shared" ca="1" si="158"/>
        <v>2.2000000000001023</v>
      </c>
      <c r="AN149" s="116">
        <f t="shared" ca="1" si="159"/>
        <v>2.2999999999999545</v>
      </c>
      <c r="AO149" s="116">
        <f t="shared" ca="1" si="160"/>
        <v>2.5</v>
      </c>
      <c r="AP149" s="116">
        <f t="shared" ca="1" si="161"/>
        <v>2.6000000000000796</v>
      </c>
      <c r="AQ149" s="116">
        <f t="shared" ca="1" si="162"/>
        <v>2.6000000000000796</v>
      </c>
      <c r="AS149" s="63">
        <f t="shared" si="149"/>
        <v>51</v>
      </c>
      <c r="AT149" s="116">
        <f ca="1">IFERROR(X149*'Program Qtrly'!D$69/(1-'Program Qtrly'!D$69),0)</f>
        <v>0.25000000000000355</v>
      </c>
      <c r="AU149" s="116">
        <f ca="1">IFERROR(Y149*'Program Qtrly'!E$69/(1-'Program Qtrly'!E$69),0)</f>
        <v>0.75000000000001421</v>
      </c>
      <c r="AV149" s="116">
        <f ca="1">IFERROR(Z149*'Program Qtrly'!F$69/(1-'Program Qtrly'!F$69),0)</f>
        <v>1.0000000000000142</v>
      </c>
      <c r="AW149" s="116">
        <f ca="1">IFERROR(AA149*'Program Qtrly'!G$69/(1-'Program Qtrly'!G$69),0)</f>
        <v>1.0000000000000142</v>
      </c>
      <c r="AX149" s="116">
        <f ca="1">IFERROR(AB149*'Program Qtrly'!H$69/(1-'Program Qtrly'!H$69),0)</f>
        <v>1.1000000000000512</v>
      </c>
      <c r="AY149" s="116">
        <f ca="1">IFERROR(AC149*'Program Qtrly'!I$69/(1-'Program Qtrly'!I$69),0)</f>
        <v>1.3000000000000398</v>
      </c>
      <c r="AZ149" s="116">
        <f ca="1">IFERROR(AD149*'Program Qtrly'!J$69/(1-'Program Qtrly'!J$69),0)</f>
        <v>1.3999999999999488</v>
      </c>
      <c r="BA149" s="116">
        <f ca="1">IFERROR(AE149*'Program Qtrly'!K$69/(1-'Program Qtrly'!K$69),0)</f>
        <v>1.3999999999999488</v>
      </c>
      <c r="BB149" s="116">
        <f ca="1">IFERROR(AF149*'Program Qtrly'!L$69/(1-'Program Qtrly'!L$69),0)</f>
        <v>1.5000000000000284</v>
      </c>
      <c r="BC149" s="116">
        <f ca="1">IFERROR(AG149*'Program Qtrly'!M$69/(1-'Program Qtrly'!M$69),0)</f>
        <v>1.6999999999999602</v>
      </c>
      <c r="BD149" s="116">
        <f ca="1">IFERROR(AH149*'Program Qtrly'!N$69/(1-'Program Qtrly'!N$69),0)</f>
        <v>1.8000000000000398</v>
      </c>
      <c r="BE149" s="116">
        <f ca="1">IFERROR(AI149*'Program Qtrly'!O$69/(1-'Program Qtrly'!O$69),0)</f>
        <v>1.8000000000000398</v>
      </c>
      <c r="BF149" s="116">
        <f ca="1">IFERROR(AJ149*'Program Qtrly'!P$69/(1-'Program Qtrly'!P$69),0)</f>
        <v>1.8999999999999773</v>
      </c>
      <c r="BG149" s="116">
        <f ca="1">IFERROR(AK149*'Program Qtrly'!Q$69/(1-'Program Qtrly'!Q$69),0)</f>
        <v>2.1000000000000227</v>
      </c>
      <c r="BH149" s="116">
        <f ca="1">IFERROR(AL149*'Program Qtrly'!R$69/(1-'Program Qtrly'!R$69),0)</f>
        <v>2.2000000000001023</v>
      </c>
      <c r="BI149" s="116">
        <f ca="1">IFERROR(AM149*'Program Qtrly'!S$69/(1-'Program Qtrly'!S$69),0)</f>
        <v>2.2000000000001023</v>
      </c>
      <c r="BJ149" s="116">
        <f ca="1">IFERROR(AN149*'Program Qtrly'!T$69/(1-'Program Qtrly'!T$69),0)</f>
        <v>2.2999999999999545</v>
      </c>
      <c r="BK149" s="116">
        <f ca="1">IFERROR(AO149*'Program Qtrly'!U$69/(1-'Program Qtrly'!U$69),0)</f>
        <v>2.5</v>
      </c>
      <c r="BL149" s="116">
        <f ca="1">IFERROR(AP149*'Program Qtrly'!V$69/(1-'Program Qtrly'!V$69),0)</f>
        <v>2.6000000000000796</v>
      </c>
      <c r="BM149" s="116">
        <f ca="1">IFERROR(AQ149*'Program Qtrly'!W$69/(1-'Program Qtrly'!W$69),0)</f>
        <v>2.6000000000000796</v>
      </c>
      <c r="BO149" s="53" t="str">
        <f t="shared" si="150"/>
        <v>P004</v>
      </c>
      <c r="BP149" s="53">
        <f t="shared" si="151"/>
        <v>0</v>
      </c>
    </row>
    <row r="150" spans="1:68" x14ac:dyDescent="0.45">
      <c r="A150" s="63">
        <f t="shared" si="146"/>
        <v>54</v>
      </c>
      <c r="B150" s="116">
        <f ca="1">IFERROR(B149+'Program Qtrly'!D$83*OFFSET(LDF!$A$37,MATCH($B$131,LDF!$A$38:$A$63,0),MATCH($A150,LDF!$B$37:$Z$37,0)),0)</f>
        <v>31.062499999999996</v>
      </c>
      <c r="C150" s="116">
        <f ca="1">IFERROR(C149+'Program Qtrly'!E$83*OFFSET(LDF!$A$37,MATCH($B$131,LDF!$A$38:$A$63,0),MATCH($A150,LDF!$B$37:$Z$37,0)),0)</f>
        <v>93.187499999999986</v>
      </c>
      <c r="D150" s="116">
        <f ca="1">IFERROR(D149+'Program Qtrly'!F$83*OFFSET(LDF!$A$37,MATCH($B$131,LDF!$A$38:$A$63,0),MATCH($A150,LDF!$B$37:$Z$37,0)),0)</f>
        <v>124.24999999999999</v>
      </c>
      <c r="E150" s="116">
        <f ca="1">IFERROR(E149+'Program Qtrly'!G$83*OFFSET(LDF!$A$37,MATCH($B$131,LDF!$A$38:$A$63,0),MATCH($A150,LDF!$B$37:$Z$37,0)),0)</f>
        <v>124.24999999999999</v>
      </c>
      <c r="F150" s="116">
        <f ca="1">IFERROR(F149+'Program Qtrly'!H$83*OFFSET(LDF!$A$37,MATCH($B$131,LDF!$A$38:$A$63,0),MATCH($A150,LDF!$B$37:$Z$37,0)),0)</f>
        <v>136.67499999999995</v>
      </c>
      <c r="G150" s="116">
        <f ca="1">IFERROR(G149+'Program Qtrly'!I$83*OFFSET(LDF!$A$37,MATCH($B$131,LDF!$A$38:$A$63,0),MATCH($A150,LDF!$B$37:$Z$37,0)),0)</f>
        <v>161.52499999999995</v>
      </c>
      <c r="H150" s="116">
        <f ca="1">IFERROR(H149+'Program Qtrly'!J$83*OFFSET(LDF!$A$37,MATCH($B$131,LDF!$A$38:$A$63,0),MATCH($A150,LDF!$B$37:$Z$37,0)),0)</f>
        <v>173.95000000000005</v>
      </c>
      <c r="I150" s="116">
        <f ca="1">IFERROR(I149+'Program Qtrly'!K$83*OFFSET(LDF!$A$37,MATCH($B$131,LDF!$A$38:$A$63,0),MATCH($A150,LDF!$B$37:$Z$37,0)),0)</f>
        <v>173.95000000000005</v>
      </c>
      <c r="J150" s="116">
        <f ca="1">IFERROR(J149+'Program Qtrly'!L$83*OFFSET(LDF!$A$37,MATCH($B$131,LDF!$A$38:$A$63,0),MATCH($A150,LDF!$B$37:$Z$37,0)),0)</f>
        <v>186.37499999999997</v>
      </c>
      <c r="K150" s="116">
        <f ca="1">IFERROR(K149+'Program Qtrly'!M$83*OFFSET(LDF!$A$37,MATCH($B$131,LDF!$A$38:$A$63,0),MATCH($A150,LDF!$B$37:$Z$37,0)),0)</f>
        <v>211.22500000000005</v>
      </c>
      <c r="L150" s="116">
        <f ca="1">IFERROR(L149+'Program Qtrly'!N$83*OFFSET(LDF!$A$37,MATCH($B$131,LDF!$A$38:$A$63,0),MATCH($A150,LDF!$B$37:$Z$37,0)),0)</f>
        <v>223.64999999999995</v>
      </c>
      <c r="M150" s="116">
        <f ca="1">IFERROR(M149+'Program Qtrly'!O$83*OFFSET(LDF!$A$37,MATCH($B$131,LDF!$A$38:$A$63,0),MATCH($A150,LDF!$B$37:$Z$37,0)),0)</f>
        <v>223.64999999999995</v>
      </c>
      <c r="N150" s="116">
        <f ca="1">IFERROR(N149+'Program Qtrly'!P$83*OFFSET(LDF!$A$37,MATCH($B$131,LDF!$A$38:$A$63,0),MATCH($A150,LDF!$B$37:$Z$37,0)),0)</f>
        <v>236.07500000000002</v>
      </c>
      <c r="O150" s="116">
        <f ca="1">IFERROR(O149+'Program Qtrly'!Q$83*OFFSET(LDF!$A$37,MATCH($B$131,LDF!$A$38:$A$63,0),MATCH($A150,LDF!$B$37:$Z$37,0)),0)</f>
        <v>260.92499999999995</v>
      </c>
      <c r="P150" s="116">
        <f ca="1">IFERROR(P149+'Program Qtrly'!R$83*OFFSET(LDF!$A$37,MATCH($B$131,LDF!$A$38:$A$63,0),MATCH($A150,LDF!$B$37:$Z$37,0)),0)</f>
        <v>273.34999999999991</v>
      </c>
      <c r="Q150" s="116">
        <f ca="1">IFERROR(Q149+'Program Qtrly'!S$83*OFFSET(LDF!$A$37,MATCH($B$131,LDF!$A$38:$A$63,0),MATCH($A150,LDF!$B$37:$Z$37,0)),0)</f>
        <v>273.34999999999991</v>
      </c>
      <c r="R150" s="116">
        <f ca="1">IFERROR(R149+'Program Qtrly'!T$83*OFFSET(LDF!$A$37,MATCH($B$131,LDF!$A$38:$A$63,0),MATCH($A150,LDF!$B$37:$Z$37,0)),0)</f>
        <v>285.77500000000003</v>
      </c>
      <c r="S150" s="116">
        <f ca="1">IFERROR(S149+'Program Qtrly'!U$83*OFFSET(LDF!$A$37,MATCH($B$131,LDF!$A$38:$A$63,0),MATCH($A150,LDF!$B$37:$Z$37,0)),0)</f>
        <v>310.625</v>
      </c>
      <c r="T150" s="116">
        <f ca="1">IFERROR(T149+'Program Qtrly'!V$83*OFFSET(LDF!$A$37,MATCH($B$131,LDF!$A$38:$A$63,0),MATCH($A150,LDF!$B$37:$Z$37,0)),0)</f>
        <v>323.0499999999999</v>
      </c>
      <c r="U150" s="116">
        <f ca="1">IFERROR(U149+'Program Qtrly'!W$83*OFFSET(LDF!$A$37,MATCH($B$131,LDF!$A$38:$A$63,0),MATCH($A150,LDF!$B$37:$Z$37,0)),0)</f>
        <v>323.0499999999999</v>
      </c>
      <c r="W150" s="63">
        <f t="shared" si="147"/>
        <v>54</v>
      </c>
      <c r="X150" s="116">
        <f t="shared" ca="1" si="148"/>
        <v>0.18750000000000355</v>
      </c>
      <c r="Y150" s="116">
        <f t="shared" ca="1" si="163"/>
        <v>0.56250000000001421</v>
      </c>
      <c r="Z150" s="116">
        <f t="shared" ca="1" si="164"/>
        <v>0.75000000000001421</v>
      </c>
      <c r="AA150" s="116">
        <f t="shared" ca="1" si="165"/>
        <v>0.75000000000001421</v>
      </c>
      <c r="AB150" s="116">
        <f t="shared" ca="1" si="166"/>
        <v>0.82500000000004547</v>
      </c>
      <c r="AC150" s="116">
        <f t="shared" ca="1" si="167"/>
        <v>0.97500000000005116</v>
      </c>
      <c r="AD150" s="116">
        <f t="shared" ca="1" si="168"/>
        <v>1.0499999999999545</v>
      </c>
      <c r="AE150" s="116">
        <f t="shared" ca="1" si="169"/>
        <v>1.0499999999999545</v>
      </c>
      <c r="AF150" s="116">
        <f t="shared" ca="1" si="170"/>
        <v>1.1250000000000284</v>
      </c>
      <c r="AG150" s="116">
        <f t="shared" ca="1" si="152"/>
        <v>1.2749999999999488</v>
      </c>
      <c r="AH150" s="116">
        <f t="shared" ca="1" si="153"/>
        <v>1.3500000000000512</v>
      </c>
      <c r="AI150" s="116">
        <f t="shared" ca="1" si="154"/>
        <v>1.3500000000000512</v>
      </c>
      <c r="AJ150" s="116">
        <f t="shared" ca="1" si="155"/>
        <v>1.4249999999999829</v>
      </c>
      <c r="AK150" s="116">
        <f t="shared" ca="1" si="156"/>
        <v>1.5750000000000455</v>
      </c>
      <c r="AL150" s="116">
        <f t="shared" ca="1" si="157"/>
        <v>1.6500000000000909</v>
      </c>
      <c r="AM150" s="116">
        <f t="shared" ca="1" si="158"/>
        <v>1.6500000000000909</v>
      </c>
      <c r="AN150" s="116">
        <f t="shared" ca="1" si="159"/>
        <v>1.7249999999999659</v>
      </c>
      <c r="AO150" s="116">
        <f t="shared" ca="1" si="160"/>
        <v>1.875</v>
      </c>
      <c r="AP150" s="116">
        <f t="shared" ca="1" si="161"/>
        <v>1.9500000000001023</v>
      </c>
      <c r="AQ150" s="116">
        <f t="shared" ca="1" si="162"/>
        <v>1.9500000000001023</v>
      </c>
      <c r="AS150" s="63">
        <f t="shared" si="149"/>
        <v>54</v>
      </c>
      <c r="AT150" s="116">
        <f ca="1">IFERROR(X150*'Program Qtrly'!D$69/(1-'Program Qtrly'!D$69),0)</f>
        <v>0.18750000000000355</v>
      </c>
      <c r="AU150" s="116">
        <f ca="1">IFERROR(Y150*'Program Qtrly'!E$69/(1-'Program Qtrly'!E$69),0)</f>
        <v>0.56250000000001421</v>
      </c>
      <c r="AV150" s="116">
        <f ca="1">IFERROR(Z150*'Program Qtrly'!F$69/(1-'Program Qtrly'!F$69),0)</f>
        <v>0.75000000000001421</v>
      </c>
      <c r="AW150" s="116">
        <f ca="1">IFERROR(AA150*'Program Qtrly'!G$69/(1-'Program Qtrly'!G$69),0)</f>
        <v>0.75000000000001421</v>
      </c>
      <c r="AX150" s="116">
        <f ca="1">IFERROR(AB150*'Program Qtrly'!H$69/(1-'Program Qtrly'!H$69),0)</f>
        <v>0.82500000000004547</v>
      </c>
      <c r="AY150" s="116">
        <f ca="1">IFERROR(AC150*'Program Qtrly'!I$69/(1-'Program Qtrly'!I$69),0)</f>
        <v>0.97500000000005116</v>
      </c>
      <c r="AZ150" s="116">
        <f ca="1">IFERROR(AD150*'Program Qtrly'!J$69/(1-'Program Qtrly'!J$69),0)</f>
        <v>1.0499999999999545</v>
      </c>
      <c r="BA150" s="116">
        <f ca="1">IFERROR(AE150*'Program Qtrly'!K$69/(1-'Program Qtrly'!K$69),0)</f>
        <v>1.0499999999999545</v>
      </c>
      <c r="BB150" s="116">
        <f ca="1">IFERROR(AF150*'Program Qtrly'!L$69/(1-'Program Qtrly'!L$69),0)</f>
        <v>1.1250000000000284</v>
      </c>
      <c r="BC150" s="116">
        <f ca="1">IFERROR(AG150*'Program Qtrly'!M$69/(1-'Program Qtrly'!M$69),0)</f>
        <v>1.2749999999999488</v>
      </c>
      <c r="BD150" s="116">
        <f ca="1">IFERROR(AH150*'Program Qtrly'!N$69/(1-'Program Qtrly'!N$69),0)</f>
        <v>1.3500000000000512</v>
      </c>
      <c r="BE150" s="116">
        <f ca="1">IFERROR(AI150*'Program Qtrly'!O$69/(1-'Program Qtrly'!O$69),0)</f>
        <v>1.3500000000000512</v>
      </c>
      <c r="BF150" s="116">
        <f ca="1">IFERROR(AJ150*'Program Qtrly'!P$69/(1-'Program Qtrly'!P$69),0)</f>
        <v>1.4249999999999829</v>
      </c>
      <c r="BG150" s="116">
        <f ca="1">IFERROR(AK150*'Program Qtrly'!Q$69/(1-'Program Qtrly'!Q$69),0)</f>
        <v>1.5750000000000455</v>
      </c>
      <c r="BH150" s="116">
        <f ca="1">IFERROR(AL150*'Program Qtrly'!R$69/(1-'Program Qtrly'!R$69),0)</f>
        <v>1.6500000000000909</v>
      </c>
      <c r="BI150" s="116">
        <f ca="1">IFERROR(AM150*'Program Qtrly'!S$69/(1-'Program Qtrly'!S$69),0)</f>
        <v>1.6500000000000909</v>
      </c>
      <c r="BJ150" s="116">
        <f ca="1">IFERROR(AN150*'Program Qtrly'!T$69/(1-'Program Qtrly'!T$69),0)</f>
        <v>1.7249999999999659</v>
      </c>
      <c r="BK150" s="116">
        <f ca="1">IFERROR(AO150*'Program Qtrly'!U$69/(1-'Program Qtrly'!U$69),0)</f>
        <v>1.875</v>
      </c>
      <c r="BL150" s="116">
        <f ca="1">IFERROR(AP150*'Program Qtrly'!V$69/(1-'Program Qtrly'!V$69),0)</f>
        <v>1.9500000000001023</v>
      </c>
      <c r="BM150" s="116">
        <f ca="1">IFERROR(AQ150*'Program Qtrly'!W$69/(1-'Program Qtrly'!W$69),0)</f>
        <v>1.9500000000001023</v>
      </c>
      <c r="BO150" s="53" t="str">
        <f t="shared" si="150"/>
        <v>P004</v>
      </c>
      <c r="BP150" s="53">
        <f t="shared" si="151"/>
        <v>0</v>
      </c>
    </row>
    <row r="151" spans="1:68" x14ac:dyDescent="0.45">
      <c r="A151" s="63">
        <f t="shared" si="146"/>
        <v>57</v>
      </c>
      <c r="B151" s="116">
        <f ca="1">IFERROR(B150+'Program Qtrly'!D$83*OFFSET(LDF!$A$37,MATCH($B$131,LDF!$A$38:$A$63,0),MATCH($A151,LDF!$B$37:$Z$37,0)),0)</f>
        <v>31.093749999999996</v>
      </c>
      <c r="C151" s="116">
        <f ca="1">IFERROR(C150+'Program Qtrly'!E$83*OFFSET(LDF!$A$37,MATCH($B$131,LDF!$A$38:$A$63,0),MATCH($A151,LDF!$B$37:$Z$37,0)),0)</f>
        <v>93.281249999999986</v>
      </c>
      <c r="D151" s="116">
        <f ca="1">IFERROR(D150+'Program Qtrly'!F$83*OFFSET(LDF!$A$37,MATCH($B$131,LDF!$A$38:$A$63,0),MATCH($A151,LDF!$B$37:$Z$37,0)),0)</f>
        <v>124.37499999999999</v>
      </c>
      <c r="E151" s="116">
        <f ca="1">IFERROR(E150+'Program Qtrly'!G$83*OFFSET(LDF!$A$37,MATCH($B$131,LDF!$A$38:$A$63,0),MATCH($A151,LDF!$B$37:$Z$37,0)),0)</f>
        <v>124.37499999999999</v>
      </c>
      <c r="F151" s="116">
        <f ca="1">IFERROR(F150+'Program Qtrly'!H$83*OFFSET(LDF!$A$37,MATCH($B$131,LDF!$A$38:$A$63,0),MATCH($A151,LDF!$B$37:$Z$37,0)),0)</f>
        <v>136.81249999999994</v>
      </c>
      <c r="G151" s="116">
        <f ca="1">IFERROR(G150+'Program Qtrly'!I$83*OFFSET(LDF!$A$37,MATCH($B$131,LDF!$A$38:$A$63,0),MATCH($A151,LDF!$B$37:$Z$37,0)),0)</f>
        <v>161.68749999999994</v>
      </c>
      <c r="H151" s="116">
        <f ca="1">IFERROR(H150+'Program Qtrly'!J$83*OFFSET(LDF!$A$37,MATCH($B$131,LDF!$A$38:$A$63,0),MATCH($A151,LDF!$B$37:$Z$37,0)),0)</f>
        <v>174.12500000000006</v>
      </c>
      <c r="I151" s="116">
        <f ca="1">IFERROR(I150+'Program Qtrly'!K$83*OFFSET(LDF!$A$37,MATCH($B$131,LDF!$A$38:$A$63,0),MATCH($A151,LDF!$B$37:$Z$37,0)),0)</f>
        <v>174.12500000000006</v>
      </c>
      <c r="J151" s="116">
        <f ca="1">IFERROR(J150+'Program Qtrly'!L$83*OFFSET(LDF!$A$37,MATCH($B$131,LDF!$A$38:$A$63,0),MATCH($A151,LDF!$B$37:$Z$37,0)),0)</f>
        <v>186.56249999999997</v>
      </c>
      <c r="K151" s="116">
        <f ca="1">IFERROR(K150+'Program Qtrly'!M$83*OFFSET(LDF!$A$37,MATCH($B$131,LDF!$A$38:$A$63,0),MATCH($A151,LDF!$B$37:$Z$37,0)),0)</f>
        <v>211.43750000000006</v>
      </c>
      <c r="L151" s="116">
        <f ca="1">IFERROR(L150+'Program Qtrly'!N$83*OFFSET(LDF!$A$37,MATCH($B$131,LDF!$A$38:$A$63,0),MATCH($A151,LDF!$B$37:$Z$37,0)),0)</f>
        <v>223.87499999999994</v>
      </c>
      <c r="M151" s="116">
        <f ca="1">IFERROR(M150+'Program Qtrly'!O$83*OFFSET(LDF!$A$37,MATCH($B$131,LDF!$A$38:$A$63,0),MATCH($A151,LDF!$B$37:$Z$37,0)),0)</f>
        <v>223.87499999999994</v>
      </c>
      <c r="N151" s="116">
        <f ca="1">IFERROR(N150+'Program Qtrly'!P$83*OFFSET(LDF!$A$37,MATCH($B$131,LDF!$A$38:$A$63,0),MATCH($A151,LDF!$B$37:$Z$37,0)),0)</f>
        <v>236.31250000000003</v>
      </c>
      <c r="O151" s="116">
        <f ca="1">IFERROR(O150+'Program Qtrly'!Q$83*OFFSET(LDF!$A$37,MATCH($B$131,LDF!$A$38:$A$63,0),MATCH($A151,LDF!$B$37:$Z$37,0)),0)</f>
        <v>261.18749999999994</v>
      </c>
      <c r="P151" s="116">
        <f ca="1">IFERROR(P150+'Program Qtrly'!R$83*OFFSET(LDF!$A$37,MATCH($B$131,LDF!$A$38:$A$63,0),MATCH($A151,LDF!$B$37:$Z$37,0)),0)</f>
        <v>273.62499999999989</v>
      </c>
      <c r="Q151" s="116">
        <f ca="1">IFERROR(Q150+'Program Qtrly'!S$83*OFFSET(LDF!$A$37,MATCH($B$131,LDF!$A$38:$A$63,0),MATCH($A151,LDF!$B$37:$Z$37,0)),0)</f>
        <v>273.62499999999989</v>
      </c>
      <c r="R151" s="116">
        <f ca="1">IFERROR(R150+'Program Qtrly'!T$83*OFFSET(LDF!$A$37,MATCH($B$131,LDF!$A$38:$A$63,0),MATCH($A151,LDF!$B$37:$Z$37,0)),0)</f>
        <v>286.06250000000006</v>
      </c>
      <c r="S151" s="116">
        <f ca="1">IFERROR(S150+'Program Qtrly'!U$83*OFFSET(LDF!$A$37,MATCH($B$131,LDF!$A$38:$A$63,0),MATCH($A151,LDF!$B$37:$Z$37,0)),0)</f>
        <v>310.9375</v>
      </c>
      <c r="T151" s="116">
        <f ca="1">IFERROR(T150+'Program Qtrly'!V$83*OFFSET(LDF!$A$37,MATCH($B$131,LDF!$A$38:$A$63,0),MATCH($A151,LDF!$B$37:$Z$37,0)),0)</f>
        <v>323.37499999999989</v>
      </c>
      <c r="U151" s="116">
        <f ca="1">IFERROR(U150+'Program Qtrly'!W$83*OFFSET(LDF!$A$37,MATCH($B$131,LDF!$A$38:$A$63,0),MATCH($A151,LDF!$B$37:$Z$37,0)),0)</f>
        <v>323.37499999999989</v>
      </c>
      <c r="W151" s="63">
        <f t="shared" si="147"/>
        <v>57</v>
      </c>
      <c r="X151" s="116">
        <f t="shared" ca="1" si="148"/>
        <v>0.15625000000000355</v>
      </c>
      <c r="Y151" s="116">
        <f t="shared" ca="1" si="163"/>
        <v>0.46875000000001421</v>
      </c>
      <c r="Z151" s="116">
        <f t="shared" ca="1" si="164"/>
        <v>0.62500000000001421</v>
      </c>
      <c r="AA151" s="116">
        <f t="shared" ca="1" si="165"/>
        <v>0.62500000000001421</v>
      </c>
      <c r="AB151" s="116">
        <f t="shared" ca="1" si="166"/>
        <v>0.68750000000005684</v>
      </c>
      <c r="AC151" s="116">
        <f t="shared" ca="1" si="167"/>
        <v>0.81250000000005684</v>
      </c>
      <c r="AD151" s="116">
        <f t="shared" ca="1" si="168"/>
        <v>0.87499999999994316</v>
      </c>
      <c r="AE151" s="116">
        <f t="shared" ca="1" si="169"/>
        <v>0.87499999999994316</v>
      </c>
      <c r="AF151" s="116">
        <f t="shared" ca="1" si="170"/>
        <v>0.93750000000002842</v>
      </c>
      <c r="AG151" s="116">
        <f t="shared" ca="1" si="152"/>
        <v>1.0624999999999432</v>
      </c>
      <c r="AH151" s="116">
        <f t="shared" ca="1" si="153"/>
        <v>1.1250000000000568</v>
      </c>
      <c r="AI151" s="116">
        <f t="shared" ca="1" si="154"/>
        <v>1.1250000000000568</v>
      </c>
      <c r="AJ151" s="116">
        <f t="shared" ca="1" si="155"/>
        <v>1.1874999999999716</v>
      </c>
      <c r="AK151" s="116">
        <f t="shared" ca="1" si="156"/>
        <v>1.3125000000000568</v>
      </c>
      <c r="AL151" s="116">
        <f t="shared" ca="1" si="157"/>
        <v>1.3750000000001137</v>
      </c>
      <c r="AM151" s="116">
        <f t="shared" ca="1" si="158"/>
        <v>1.3750000000001137</v>
      </c>
      <c r="AN151" s="116">
        <f t="shared" ca="1" si="159"/>
        <v>1.4374999999999432</v>
      </c>
      <c r="AO151" s="116">
        <f t="shared" ca="1" si="160"/>
        <v>1.5625</v>
      </c>
      <c r="AP151" s="116">
        <f t="shared" ca="1" si="161"/>
        <v>1.6250000000001137</v>
      </c>
      <c r="AQ151" s="116">
        <f t="shared" ca="1" si="162"/>
        <v>1.6250000000001137</v>
      </c>
      <c r="AS151" s="63">
        <f t="shared" si="149"/>
        <v>57</v>
      </c>
      <c r="AT151" s="116">
        <f ca="1">IFERROR(X151*'Program Qtrly'!D$69/(1-'Program Qtrly'!D$69),0)</f>
        <v>0.15625000000000355</v>
      </c>
      <c r="AU151" s="116">
        <f ca="1">IFERROR(Y151*'Program Qtrly'!E$69/(1-'Program Qtrly'!E$69),0)</f>
        <v>0.46875000000001421</v>
      </c>
      <c r="AV151" s="116">
        <f ca="1">IFERROR(Z151*'Program Qtrly'!F$69/(1-'Program Qtrly'!F$69),0)</f>
        <v>0.62500000000001421</v>
      </c>
      <c r="AW151" s="116">
        <f ca="1">IFERROR(AA151*'Program Qtrly'!G$69/(1-'Program Qtrly'!G$69),0)</f>
        <v>0.62500000000001421</v>
      </c>
      <c r="AX151" s="116">
        <f ca="1">IFERROR(AB151*'Program Qtrly'!H$69/(1-'Program Qtrly'!H$69),0)</f>
        <v>0.68750000000005684</v>
      </c>
      <c r="AY151" s="116">
        <f ca="1">IFERROR(AC151*'Program Qtrly'!I$69/(1-'Program Qtrly'!I$69),0)</f>
        <v>0.81250000000005684</v>
      </c>
      <c r="AZ151" s="116">
        <f ca="1">IFERROR(AD151*'Program Qtrly'!J$69/(1-'Program Qtrly'!J$69),0)</f>
        <v>0.87499999999994316</v>
      </c>
      <c r="BA151" s="116">
        <f ca="1">IFERROR(AE151*'Program Qtrly'!K$69/(1-'Program Qtrly'!K$69),0)</f>
        <v>0.87499999999994316</v>
      </c>
      <c r="BB151" s="116">
        <f ca="1">IFERROR(AF151*'Program Qtrly'!L$69/(1-'Program Qtrly'!L$69),0)</f>
        <v>0.93750000000002842</v>
      </c>
      <c r="BC151" s="116">
        <f ca="1">IFERROR(AG151*'Program Qtrly'!M$69/(1-'Program Qtrly'!M$69),0)</f>
        <v>1.0624999999999432</v>
      </c>
      <c r="BD151" s="116">
        <f ca="1">IFERROR(AH151*'Program Qtrly'!N$69/(1-'Program Qtrly'!N$69),0)</f>
        <v>1.1250000000000568</v>
      </c>
      <c r="BE151" s="116">
        <f ca="1">IFERROR(AI151*'Program Qtrly'!O$69/(1-'Program Qtrly'!O$69),0)</f>
        <v>1.1250000000000568</v>
      </c>
      <c r="BF151" s="116">
        <f ca="1">IFERROR(AJ151*'Program Qtrly'!P$69/(1-'Program Qtrly'!P$69),0)</f>
        <v>1.1874999999999716</v>
      </c>
      <c r="BG151" s="116">
        <f ca="1">IFERROR(AK151*'Program Qtrly'!Q$69/(1-'Program Qtrly'!Q$69),0)</f>
        <v>1.3125000000000568</v>
      </c>
      <c r="BH151" s="116">
        <f ca="1">IFERROR(AL151*'Program Qtrly'!R$69/(1-'Program Qtrly'!R$69),0)</f>
        <v>1.3750000000001137</v>
      </c>
      <c r="BI151" s="116">
        <f ca="1">IFERROR(AM151*'Program Qtrly'!S$69/(1-'Program Qtrly'!S$69),0)</f>
        <v>1.3750000000001137</v>
      </c>
      <c r="BJ151" s="116">
        <f ca="1">IFERROR(AN151*'Program Qtrly'!T$69/(1-'Program Qtrly'!T$69),0)</f>
        <v>1.4374999999999432</v>
      </c>
      <c r="BK151" s="116">
        <f ca="1">IFERROR(AO151*'Program Qtrly'!U$69/(1-'Program Qtrly'!U$69),0)</f>
        <v>1.5625</v>
      </c>
      <c r="BL151" s="116">
        <f ca="1">IFERROR(AP151*'Program Qtrly'!V$69/(1-'Program Qtrly'!V$69),0)</f>
        <v>1.6250000000001137</v>
      </c>
      <c r="BM151" s="116">
        <f ca="1">IFERROR(AQ151*'Program Qtrly'!W$69/(1-'Program Qtrly'!W$69),0)</f>
        <v>1.6250000000001137</v>
      </c>
      <c r="BO151" s="53" t="str">
        <f t="shared" si="150"/>
        <v>P004</v>
      </c>
      <c r="BP151" s="53">
        <f t="shared" si="151"/>
        <v>0</v>
      </c>
    </row>
    <row r="152" spans="1:68" x14ac:dyDescent="0.45">
      <c r="A152" s="63">
        <f t="shared" si="146"/>
        <v>60</v>
      </c>
      <c r="B152" s="116">
        <f ca="1">IFERROR(B151+'Program Qtrly'!D$83*OFFSET(LDF!$A$37,MATCH($B$131,LDF!$A$38:$A$63,0),MATCH($A152,LDF!$B$37:$Z$37,0)),0)</f>
        <v>31.093749999999996</v>
      </c>
      <c r="C152" s="116">
        <f ca="1">IFERROR(C151+'Program Qtrly'!E$83*OFFSET(LDF!$A$37,MATCH($B$131,LDF!$A$38:$A$63,0),MATCH($A152,LDF!$B$37:$Z$37,0)),0)</f>
        <v>93.281249999999986</v>
      </c>
      <c r="D152" s="116">
        <f ca="1">IFERROR(D151+'Program Qtrly'!F$83*OFFSET(LDF!$A$37,MATCH($B$131,LDF!$A$38:$A$63,0),MATCH($A152,LDF!$B$37:$Z$37,0)),0)</f>
        <v>124.37499999999999</v>
      </c>
      <c r="E152" s="116">
        <f ca="1">IFERROR(E151+'Program Qtrly'!G$83*OFFSET(LDF!$A$37,MATCH($B$131,LDF!$A$38:$A$63,0),MATCH($A152,LDF!$B$37:$Z$37,0)),0)</f>
        <v>124.37499999999999</v>
      </c>
      <c r="F152" s="116">
        <f ca="1">IFERROR(F151+'Program Qtrly'!H$83*OFFSET(LDF!$A$37,MATCH($B$131,LDF!$A$38:$A$63,0),MATCH($A152,LDF!$B$37:$Z$37,0)),0)</f>
        <v>136.81249999999994</v>
      </c>
      <c r="G152" s="116">
        <f ca="1">IFERROR(G151+'Program Qtrly'!I$83*OFFSET(LDF!$A$37,MATCH($B$131,LDF!$A$38:$A$63,0),MATCH($A152,LDF!$B$37:$Z$37,0)),0)</f>
        <v>161.68749999999994</v>
      </c>
      <c r="H152" s="116">
        <f ca="1">IFERROR(H151+'Program Qtrly'!J$83*OFFSET(LDF!$A$37,MATCH($B$131,LDF!$A$38:$A$63,0),MATCH($A152,LDF!$B$37:$Z$37,0)),0)</f>
        <v>174.12500000000006</v>
      </c>
      <c r="I152" s="116">
        <f ca="1">IFERROR(I151+'Program Qtrly'!K$83*OFFSET(LDF!$A$37,MATCH($B$131,LDF!$A$38:$A$63,0),MATCH($A152,LDF!$B$37:$Z$37,0)),0)</f>
        <v>174.12500000000006</v>
      </c>
      <c r="J152" s="116">
        <f ca="1">IFERROR(J151+'Program Qtrly'!L$83*OFFSET(LDF!$A$37,MATCH($B$131,LDF!$A$38:$A$63,0),MATCH($A152,LDF!$B$37:$Z$37,0)),0)</f>
        <v>186.56249999999997</v>
      </c>
      <c r="K152" s="116">
        <f ca="1">IFERROR(K151+'Program Qtrly'!M$83*OFFSET(LDF!$A$37,MATCH($B$131,LDF!$A$38:$A$63,0),MATCH($A152,LDF!$B$37:$Z$37,0)),0)</f>
        <v>211.43750000000006</v>
      </c>
      <c r="L152" s="116">
        <f ca="1">IFERROR(L151+'Program Qtrly'!N$83*OFFSET(LDF!$A$37,MATCH($B$131,LDF!$A$38:$A$63,0),MATCH($A152,LDF!$B$37:$Z$37,0)),0)</f>
        <v>223.87499999999994</v>
      </c>
      <c r="M152" s="116">
        <f ca="1">IFERROR(M151+'Program Qtrly'!O$83*OFFSET(LDF!$A$37,MATCH($B$131,LDF!$A$38:$A$63,0),MATCH($A152,LDF!$B$37:$Z$37,0)),0)</f>
        <v>223.87499999999994</v>
      </c>
      <c r="N152" s="116">
        <f ca="1">IFERROR(N151+'Program Qtrly'!P$83*OFFSET(LDF!$A$37,MATCH($B$131,LDF!$A$38:$A$63,0),MATCH($A152,LDF!$B$37:$Z$37,0)),0)</f>
        <v>236.31250000000003</v>
      </c>
      <c r="O152" s="116">
        <f ca="1">IFERROR(O151+'Program Qtrly'!Q$83*OFFSET(LDF!$A$37,MATCH($B$131,LDF!$A$38:$A$63,0),MATCH($A152,LDF!$B$37:$Z$37,0)),0)</f>
        <v>261.18749999999994</v>
      </c>
      <c r="P152" s="116">
        <f ca="1">IFERROR(P151+'Program Qtrly'!R$83*OFFSET(LDF!$A$37,MATCH($B$131,LDF!$A$38:$A$63,0),MATCH($A152,LDF!$B$37:$Z$37,0)),0)</f>
        <v>273.62499999999989</v>
      </c>
      <c r="Q152" s="116">
        <f ca="1">IFERROR(Q151+'Program Qtrly'!S$83*OFFSET(LDF!$A$37,MATCH($B$131,LDF!$A$38:$A$63,0),MATCH($A152,LDF!$B$37:$Z$37,0)),0)</f>
        <v>273.62499999999989</v>
      </c>
      <c r="R152" s="116">
        <f ca="1">IFERROR(R151+'Program Qtrly'!T$83*OFFSET(LDF!$A$37,MATCH($B$131,LDF!$A$38:$A$63,0),MATCH($A152,LDF!$B$37:$Z$37,0)),0)</f>
        <v>286.06250000000006</v>
      </c>
      <c r="S152" s="116">
        <f ca="1">IFERROR(S151+'Program Qtrly'!U$83*OFFSET(LDF!$A$37,MATCH($B$131,LDF!$A$38:$A$63,0),MATCH($A152,LDF!$B$37:$Z$37,0)),0)</f>
        <v>310.9375</v>
      </c>
      <c r="T152" s="116">
        <f ca="1">IFERROR(T151+'Program Qtrly'!V$83*OFFSET(LDF!$A$37,MATCH($B$131,LDF!$A$38:$A$63,0),MATCH($A152,LDF!$B$37:$Z$37,0)),0)</f>
        <v>323.37499999999989</v>
      </c>
      <c r="U152" s="116">
        <f ca="1">IFERROR(U151+'Program Qtrly'!W$83*OFFSET(LDF!$A$37,MATCH($B$131,LDF!$A$38:$A$63,0),MATCH($A152,LDF!$B$37:$Z$37,0)),0)</f>
        <v>323.37499999999989</v>
      </c>
      <c r="W152" s="63">
        <f t="shared" si="147"/>
        <v>60</v>
      </c>
      <c r="X152" s="116">
        <f t="shared" ca="1" si="148"/>
        <v>0.15625000000000355</v>
      </c>
      <c r="Y152" s="116">
        <f t="shared" ca="1" si="163"/>
        <v>0.46875000000001421</v>
      </c>
      <c r="Z152" s="116">
        <f t="shared" ca="1" si="164"/>
        <v>0.62500000000001421</v>
      </c>
      <c r="AA152" s="116">
        <f t="shared" ca="1" si="165"/>
        <v>0.62500000000001421</v>
      </c>
      <c r="AB152" s="116">
        <f t="shared" ca="1" si="166"/>
        <v>0.68750000000005684</v>
      </c>
      <c r="AC152" s="116">
        <f t="shared" ca="1" si="167"/>
        <v>0.81250000000005684</v>
      </c>
      <c r="AD152" s="116">
        <f t="shared" ca="1" si="168"/>
        <v>0.87499999999994316</v>
      </c>
      <c r="AE152" s="116">
        <f t="shared" ca="1" si="169"/>
        <v>0.87499999999994316</v>
      </c>
      <c r="AF152" s="116">
        <f t="shared" ca="1" si="170"/>
        <v>0.93750000000002842</v>
      </c>
      <c r="AG152" s="116">
        <f t="shared" ca="1" si="152"/>
        <v>1.0624999999999432</v>
      </c>
      <c r="AH152" s="116">
        <f t="shared" ca="1" si="153"/>
        <v>1.1250000000000568</v>
      </c>
      <c r="AI152" s="116">
        <f t="shared" ca="1" si="154"/>
        <v>1.1250000000000568</v>
      </c>
      <c r="AJ152" s="116">
        <f t="shared" ca="1" si="155"/>
        <v>1.1874999999999716</v>
      </c>
      <c r="AK152" s="116">
        <f t="shared" ca="1" si="156"/>
        <v>1.3125000000000568</v>
      </c>
      <c r="AL152" s="116">
        <f t="shared" ca="1" si="157"/>
        <v>1.3750000000001137</v>
      </c>
      <c r="AM152" s="116">
        <f t="shared" ca="1" si="158"/>
        <v>1.3750000000001137</v>
      </c>
      <c r="AN152" s="116">
        <f t="shared" ca="1" si="159"/>
        <v>1.4374999999999432</v>
      </c>
      <c r="AO152" s="116">
        <f t="shared" ca="1" si="160"/>
        <v>1.5625</v>
      </c>
      <c r="AP152" s="116">
        <f t="shared" ca="1" si="161"/>
        <v>1.6250000000001137</v>
      </c>
      <c r="AQ152" s="116">
        <f t="shared" ca="1" si="162"/>
        <v>1.6250000000001137</v>
      </c>
      <c r="AS152" s="63">
        <f t="shared" si="149"/>
        <v>60</v>
      </c>
      <c r="AT152" s="116">
        <f ca="1">IFERROR(X152*'Program Qtrly'!D$69/(1-'Program Qtrly'!D$69),0)</f>
        <v>0.15625000000000355</v>
      </c>
      <c r="AU152" s="116">
        <f ca="1">IFERROR(Y152*'Program Qtrly'!E$69/(1-'Program Qtrly'!E$69),0)</f>
        <v>0.46875000000001421</v>
      </c>
      <c r="AV152" s="116">
        <f ca="1">IFERROR(Z152*'Program Qtrly'!F$69/(1-'Program Qtrly'!F$69),0)</f>
        <v>0.62500000000001421</v>
      </c>
      <c r="AW152" s="116">
        <f ca="1">IFERROR(AA152*'Program Qtrly'!G$69/(1-'Program Qtrly'!G$69),0)</f>
        <v>0.62500000000001421</v>
      </c>
      <c r="AX152" s="116">
        <f ca="1">IFERROR(AB152*'Program Qtrly'!H$69/(1-'Program Qtrly'!H$69),0)</f>
        <v>0.68750000000005684</v>
      </c>
      <c r="AY152" s="116">
        <f ca="1">IFERROR(AC152*'Program Qtrly'!I$69/(1-'Program Qtrly'!I$69),0)</f>
        <v>0.81250000000005684</v>
      </c>
      <c r="AZ152" s="116">
        <f ca="1">IFERROR(AD152*'Program Qtrly'!J$69/(1-'Program Qtrly'!J$69),0)</f>
        <v>0.87499999999994316</v>
      </c>
      <c r="BA152" s="116">
        <f ca="1">IFERROR(AE152*'Program Qtrly'!K$69/(1-'Program Qtrly'!K$69),0)</f>
        <v>0.87499999999994316</v>
      </c>
      <c r="BB152" s="116">
        <f ca="1">IFERROR(AF152*'Program Qtrly'!L$69/(1-'Program Qtrly'!L$69),0)</f>
        <v>0.93750000000002842</v>
      </c>
      <c r="BC152" s="116">
        <f ca="1">IFERROR(AG152*'Program Qtrly'!M$69/(1-'Program Qtrly'!M$69),0)</f>
        <v>1.0624999999999432</v>
      </c>
      <c r="BD152" s="116">
        <f ca="1">IFERROR(AH152*'Program Qtrly'!N$69/(1-'Program Qtrly'!N$69),0)</f>
        <v>1.1250000000000568</v>
      </c>
      <c r="BE152" s="116">
        <f ca="1">IFERROR(AI152*'Program Qtrly'!O$69/(1-'Program Qtrly'!O$69),0)</f>
        <v>1.1250000000000568</v>
      </c>
      <c r="BF152" s="116">
        <f ca="1">IFERROR(AJ152*'Program Qtrly'!P$69/(1-'Program Qtrly'!P$69),0)</f>
        <v>1.1874999999999716</v>
      </c>
      <c r="BG152" s="116">
        <f ca="1">IFERROR(AK152*'Program Qtrly'!Q$69/(1-'Program Qtrly'!Q$69),0)</f>
        <v>1.3125000000000568</v>
      </c>
      <c r="BH152" s="116">
        <f ca="1">IFERROR(AL152*'Program Qtrly'!R$69/(1-'Program Qtrly'!R$69),0)</f>
        <v>1.3750000000001137</v>
      </c>
      <c r="BI152" s="116">
        <f ca="1">IFERROR(AM152*'Program Qtrly'!S$69/(1-'Program Qtrly'!S$69),0)</f>
        <v>1.3750000000001137</v>
      </c>
      <c r="BJ152" s="116">
        <f ca="1">IFERROR(AN152*'Program Qtrly'!T$69/(1-'Program Qtrly'!T$69),0)</f>
        <v>1.4374999999999432</v>
      </c>
      <c r="BK152" s="116">
        <f ca="1">IFERROR(AO152*'Program Qtrly'!U$69/(1-'Program Qtrly'!U$69),0)</f>
        <v>1.5625</v>
      </c>
      <c r="BL152" s="116">
        <f ca="1">IFERROR(AP152*'Program Qtrly'!V$69/(1-'Program Qtrly'!V$69),0)</f>
        <v>1.6250000000001137</v>
      </c>
      <c r="BM152" s="116">
        <f ca="1">IFERROR(AQ152*'Program Qtrly'!W$69/(1-'Program Qtrly'!W$69),0)</f>
        <v>1.6250000000001137</v>
      </c>
      <c r="BO152" s="53" t="str">
        <f t="shared" si="150"/>
        <v>P004</v>
      </c>
      <c r="BP152" s="53">
        <f t="shared" si="151"/>
        <v>0</v>
      </c>
    </row>
    <row r="153" spans="1:68" x14ac:dyDescent="0.45">
      <c r="A153" s="63">
        <f t="shared" si="146"/>
        <v>63</v>
      </c>
      <c r="B153" s="116">
        <f ca="1">IFERROR(B152+'Program Qtrly'!D$83*OFFSET(LDF!$A$37,MATCH($B$131,LDF!$A$38:$A$63,0),MATCH($A153,LDF!$B$37:$Z$37,0)),0)</f>
        <v>31.124999999999996</v>
      </c>
      <c r="C153" s="116">
        <f ca="1">IFERROR(C152+'Program Qtrly'!E$83*OFFSET(LDF!$A$37,MATCH($B$131,LDF!$A$38:$A$63,0),MATCH($A153,LDF!$B$37:$Z$37,0)),0)</f>
        <v>93.374999999999986</v>
      </c>
      <c r="D153" s="116">
        <f ca="1">IFERROR(D152+'Program Qtrly'!F$83*OFFSET(LDF!$A$37,MATCH($B$131,LDF!$A$38:$A$63,0),MATCH($A153,LDF!$B$37:$Z$37,0)),0)</f>
        <v>124.49999999999999</v>
      </c>
      <c r="E153" s="116">
        <f ca="1">IFERROR(E152+'Program Qtrly'!G$83*OFFSET(LDF!$A$37,MATCH($B$131,LDF!$A$38:$A$63,0),MATCH($A153,LDF!$B$37:$Z$37,0)),0)</f>
        <v>124.49999999999999</v>
      </c>
      <c r="F153" s="116">
        <f ca="1">IFERROR(F152+'Program Qtrly'!H$83*OFFSET(LDF!$A$37,MATCH($B$131,LDF!$A$38:$A$63,0),MATCH($A153,LDF!$B$37:$Z$37,0)),0)</f>
        <v>136.94999999999993</v>
      </c>
      <c r="G153" s="116">
        <f ca="1">IFERROR(G152+'Program Qtrly'!I$83*OFFSET(LDF!$A$37,MATCH($B$131,LDF!$A$38:$A$63,0),MATCH($A153,LDF!$B$37:$Z$37,0)),0)</f>
        <v>161.84999999999994</v>
      </c>
      <c r="H153" s="116">
        <f ca="1">IFERROR(H152+'Program Qtrly'!J$83*OFFSET(LDF!$A$37,MATCH($B$131,LDF!$A$38:$A$63,0),MATCH($A153,LDF!$B$37:$Z$37,0)),0)</f>
        <v>174.30000000000007</v>
      </c>
      <c r="I153" s="116">
        <f ca="1">IFERROR(I152+'Program Qtrly'!K$83*OFFSET(LDF!$A$37,MATCH($B$131,LDF!$A$38:$A$63,0),MATCH($A153,LDF!$B$37:$Z$37,0)),0)</f>
        <v>174.30000000000007</v>
      </c>
      <c r="J153" s="116">
        <f ca="1">IFERROR(J152+'Program Qtrly'!L$83*OFFSET(LDF!$A$37,MATCH($B$131,LDF!$A$38:$A$63,0),MATCH($A153,LDF!$B$37:$Z$37,0)),0)</f>
        <v>186.74999999999997</v>
      </c>
      <c r="K153" s="116">
        <f ca="1">IFERROR(K152+'Program Qtrly'!M$83*OFFSET(LDF!$A$37,MATCH($B$131,LDF!$A$38:$A$63,0),MATCH($A153,LDF!$B$37:$Z$37,0)),0)</f>
        <v>211.65000000000006</v>
      </c>
      <c r="L153" s="116">
        <f ca="1">IFERROR(L152+'Program Qtrly'!N$83*OFFSET(LDF!$A$37,MATCH($B$131,LDF!$A$38:$A$63,0),MATCH($A153,LDF!$B$37:$Z$37,0)),0)</f>
        <v>224.09999999999994</v>
      </c>
      <c r="M153" s="116">
        <f ca="1">IFERROR(M152+'Program Qtrly'!O$83*OFFSET(LDF!$A$37,MATCH($B$131,LDF!$A$38:$A$63,0),MATCH($A153,LDF!$B$37:$Z$37,0)),0)</f>
        <v>224.09999999999994</v>
      </c>
      <c r="N153" s="116">
        <f ca="1">IFERROR(N152+'Program Qtrly'!P$83*OFFSET(LDF!$A$37,MATCH($B$131,LDF!$A$38:$A$63,0),MATCH($A153,LDF!$B$37:$Z$37,0)),0)</f>
        <v>236.55000000000004</v>
      </c>
      <c r="O153" s="116">
        <f ca="1">IFERROR(O152+'Program Qtrly'!Q$83*OFFSET(LDF!$A$37,MATCH($B$131,LDF!$A$38:$A$63,0),MATCH($A153,LDF!$B$37:$Z$37,0)),0)</f>
        <v>261.44999999999993</v>
      </c>
      <c r="P153" s="116">
        <f ca="1">IFERROR(P152+'Program Qtrly'!R$83*OFFSET(LDF!$A$37,MATCH($B$131,LDF!$A$38:$A$63,0),MATCH($A153,LDF!$B$37:$Z$37,0)),0)</f>
        <v>273.89999999999986</v>
      </c>
      <c r="Q153" s="116">
        <f ca="1">IFERROR(Q152+'Program Qtrly'!S$83*OFFSET(LDF!$A$37,MATCH($B$131,LDF!$A$38:$A$63,0),MATCH($A153,LDF!$B$37:$Z$37,0)),0)</f>
        <v>273.89999999999986</v>
      </c>
      <c r="R153" s="116">
        <f ca="1">IFERROR(R152+'Program Qtrly'!T$83*OFFSET(LDF!$A$37,MATCH($B$131,LDF!$A$38:$A$63,0),MATCH($A153,LDF!$B$37:$Z$37,0)),0)</f>
        <v>286.35000000000008</v>
      </c>
      <c r="S153" s="116">
        <f ca="1">IFERROR(S152+'Program Qtrly'!U$83*OFFSET(LDF!$A$37,MATCH($B$131,LDF!$A$38:$A$63,0),MATCH($A153,LDF!$B$37:$Z$37,0)),0)</f>
        <v>311.25</v>
      </c>
      <c r="T153" s="116">
        <f ca="1">IFERROR(T152+'Program Qtrly'!V$83*OFFSET(LDF!$A$37,MATCH($B$131,LDF!$A$38:$A$63,0),MATCH($A153,LDF!$B$37:$Z$37,0)),0)</f>
        <v>323.69999999999987</v>
      </c>
      <c r="U153" s="116">
        <f ca="1">IFERROR(U152+'Program Qtrly'!W$83*OFFSET(LDF!$A$37,MATCH($B$131,LDF!$A$38:$A$63,0),MATCH($A153,LDF!$B$37:$Z$37,0)),0)</f>
        <v>323.69999999999987</v>
      </c>
      <c r="W153" s="63">
        <f t="shared" si="147"/>
        <v>63</v>
      </c>
      <c r="X153" s="116">
        <f t="shared" ca="1" si="148"/>
        <v>0.12500000000000355</v>
      </c>
      <c r="Y153" s="116">
        <f t="shared" ca="1" si="163"/>
        <v>0.37500000000001421</v>
      </c>
      <c r="Z153" s="116">
        <f t="shared" ca="1" si="164"/>
        <v>0.50000000000001421</v>
      </c>
      <c r="AA153" s="116">
        <f t="shared" ca="1" si="165"/>
        <v>0.50000000000001421</v>
      </c>
      <c r="AB153" s="116">
        <f t="shared" ca="1" si="166"/>
        <v>0.55000000000006821</v>
      </c>
      <c r="AC153" s="116">
        <f t="shared" ca="1" si="167"/>
        <v>0.65000000000006253</v>
      </c>
      <c r="AD153" s="116">
        <f t="shared" ca="1" si="168"/>
        <v>0.69999999999993179</v>
      </c>
      <c r="AE153" s="116">
        <f t="shared" ca="1" si="169"/>
        <v>0.69999999999993179</v>
      </c>
      <c r="AF153" s="116">
        <f t="shared" ca="1" si="170"/>
        <v>0.75000000000002842</v>
      </c>
      <c r="AG153" s="116">
        <f t="shared" ca="1" si="152"/>
        <v>0.84999999999993747</v>
      </c>
      <c r="AH153" s="116">
        <f t="shared" ca="1" si="153"/>
        <v>0.90000000000006253</v>
      </c>
      <c r="AI153" s="116">
        <f t="shared" ca="1" si="154"/>
        <v>0.90000000000006253</v>
      </c>
      <c r="AJ153" s="116">
        <f t="shared" ca="1" si="155"/>
        <v>0.94999999999996021</v>
      </c>
      <c r="AK153" s="116">
        <f t="shared" ca="1" si="156"/>
        <v>1.0500000000000682</v>
      </c>
      <c r="AL153" s="116">
        <f t="shared" ca="1" si="157"/>
        <v>1.1000000000001364</v>
      </c>
      <c r="AM153" s="116">
        <f t="shared" ca="1" si="158"/>
        <v>1.1000000000001364</v>
      </c>
      <c r="AN153" s="116">
        <f t="shared" ca="1" si="159"/>
        <v>1.1499999999999204</v>
      </c>
      <c r="AO153" s="116">
        <f t="shared" ca="1" si="160"/>
        <v>1.25</v>
      </c>
      <c r="AP153" s="116">
        <f t="shared" ca="1" si="161"/>
        <v>1.3000000000001251</v>
      </c>
      <c r="AQ153" s="116">
        <f t="shared" ca="1" si="162"/>
        <v>1.3000000000001251</v>
      </c>
      <c r="AS153" s="63">
        <f t="shared" si="149"/>
        <v>63</v>
      </c>
      <c r="AT153" s="116">
        <f ca="1">IFERROR(X153*'Program Qtrly'!D$69/(1-'Program Qtrly'!D$69),0)</f>
        <v>0.12500000000000355</v>
      </c>
      <c r="AU153" s="116">
        <f ca="1">IFERROR(Y153*'Program Qtrly'!E$69/(1-'Program Qtrly'!E$69),0)</f>
        <v>0.37500000000001421</v>
      </c>
      <c r="AV153" s="116">
        <f ca="1">IFERROR(Z153*'Program Qtrly'!F$69/(1-'Program Qtrly'!F$69),0)</f>
        <v>0.50000000000001421</v>
      </c>
      <c r="AW153" s="116">
        <f ca="1">IFERROR(AA153*'Program Qtrly'!G$69/(1-'Program Qtrly'!G$69),0)</f>
        <v>0.50000000000001421</v>
      </c>
      <c r="AX153" s="116">
        <f ca="1">IFERROR(AB153*'Program Qtrly'!H$69/(1-'Program Qtrly'!H$69),0)</f>
        <v>0.55000000000006821</v>
      </c>
      <c r="AY153" s="116">
        <f ca="1">IFERROR(AC153*'Program Qtrly'!I$69/(1-'Program Qtrly'!I$69),0)</f>
        <v>0.65000000000006253</v>
      </c>
      <c r="AZ153" s="116">
        <f ca="1">IFERROR(AD153*'Program Qtrly'!J$69/(1-'Program Qtrly'!J$69),0)</f>
        <v>0.69999999999993179</v>
      </c>
      <c r="BA153" s="116">
        <f ca="1">IFERROR(AE153*'Program Qtrly'!K$69/(1-'Program Qtrly'!K$69),0)</f>
        <v>0.69999999999993179</v>
      </c>
      <c r="BB153" s="116">
        <f ca="1">IFERROR(AF153*'Program Qtrly'!L$69/(1-'Program Qtrly'!L$69),0)</f>
        <v>0.75000000000002842</v>
      </c>
      <c r="BC153" s="116">
        <f ca="1">IFERROR(AG153*'Program Qtrly'!M$69/(1-'Program Qtrly'!M$69),0)</f>
        <v>0.84999999999993747</v>
      </c>
      <c r="BD153" s="116">
        <f ca="1">IFERROR(AH153*'Program Qtrly'!N$69/(1-'Program Qtrly'!N$69),0)</f>
        <v>0.90000000000006253</v>
      </c>
      <c r="BE153" s="116">
        <f ca="1">IFERROR(AI153*'Program Qtrly'!O$69/(1-'Program Qtrly'!O$69),0)</f>
        <v>0.90000000000006253</v>
      </c>
      <c r="BF153" s="116">
        <f ca="1">IFERROR(AJ153*'Program Qtrly'!P$69/(1-'Program Qtrly'!P$69),0)</f>
        <v>0.94999999999996021</v>
      </c>
      <c r="BG153" s="116">
        <f ca="1">IFERROR(AK153*'Program Qtrly'!Q$69/(1-'Program Qtrly'!Q$69),0)</f>
        <v>1.0500000000000682</v>
      </c>
      <c r="BH153" s="116">
        <f ca="1">IFERROR(AL153*'Program Qtrly'!R$69/(1-'Program Qtrly'!R$69),0)</f>
        <v>1.1000000000001364</v>
      </c>
      <c r="BI153" s="116">
        <f ca="1">IFERROR(AM153*'Program Qtrly'!S$69/(1-'Program Qtrly'!S$69),0)</f>
        <v>1.1000000000001364</v>
      </c>
      <c r="BJ153" s="116">
        <f ca="1">IFERROR(AN153*'Program Qtrly'!T$69/(1-'Program Qtrly'!T$69),0)</f>
        <v>1.1499999999999204</v>
      </c>
      <c r="BK153" s="116">
        <f ca="1">IFERROR(AO153*'Program Qtrly'!U$69/(1-'Program Qtrly'!U$69),0)</f>
        <v>1.25</v>
      </c>
      <c r="BL153" s="116">
        <f ca="1">IFERROR(AP153*'Program Qtrly'!V$69/(1-'Program Qtrly'!V$69),0)</f>
        <v>1.3000000000001251</v>
      </c>
      <c r="BM153" s="116">
        <f ca="1">IFERROR(AQ153*'Program Qtrly'!W$69/(1-'Program Qtrly'!W$69),0)</f>
        <v>1.3000000000001251</v>
      </c>
      <c r="BO153" s="53" t="str">
        <f t="shared" si="150"/>
        <v>P004</v>
      </c>
      <c r="BP153" s="53">
        <f t="shared" si="151"/>
        <v>0</v>
      </c>
    </row>
    <row r="154" spans="1:68" x14ac:dyDescent="0.45">
      <c r="A154" s="63">
        <f t="shared" si="146"/>
        <v>66</v>
      </c>
      <c r="B154" s="116">
        <f ca="1">IFERROR(B153+'Program Qtrly'!D$83*OFFSET(LDF!$A$37,MATCH($B$131,LDF!$A$38:$A$63,0),MATCH($A154,LDF!$B$37:$Z$37,0)),0)</f>
        <v>31.156249999999996</v>
      </c>
      <c r="C154" s="116">
        <f ca="1">IFERROR(C153+'Program Qtrly'!E$83*OFFSET(LDF!$A$37,MATCH($B$131,LDF!$A$38:$A$63,0),MATCH($A154,LDF!$B$37:$Z$37,0)),0)</f>
        <v>93.468749999999986</v>
      </c>
      <c r="D154" s="116">
        <f ca="1">IFERROR(D153+'Program Qtrly'!F$83*OFFSET(LDF!$A$37,MATCH($B$131,LDF!$A$38:$A$63,0),MATCH($A154,LDF!$B$37:$Z$37,0)),0)</f>
        <v>124.62499999999999</v>
      </c>
      <c r="E154" s="116">
        <f ca="1">IFERROR(E153+'Program Qtrly'!G$83*OFFSET(LDF!$A$37,MATCH($B$131,LDF!$A$38:$A$63,0),MATCH($A154,LDF!$B$37:$Z$37,0)),0)</f>
        <v>124.62499999999999</v>
      </c>
      <c r="F154" s="116">
        <f ca="1">IFERROR(F153+'Program Qtrly'!H$83*OFFSET(LDF!$A$37,MATCH($B$131,LDF!$A$38:$A$63,0),MATCH($A154,LDF!$B$37:$Z$37,0)),0)</f>
        <v>137.08749999999992</v>
      </c>
      <c r="G154" s="116">
        <f ca="1">IFERROR(G153+'Program Qtrly'!I$83*OFFSET(LDF!$A$37,MATCH($B$131,LDF!$A$38:$A$63,0),MATCH($A154,LDF!$B$37:$Z$37,0)),0)</f>
        <v>162.01249999999993</v>
      </c>
      <c r="H154" s="116">
        <f ca="1">IFERROR(H153+'Program Qtrly'!J$83*OFFSET(LDF!$A$37,MATCH($B$131,LDF!$A$38:$A$63,0),MATCH($A154,LDF!$B$37:$Z$37,0)),0)</f>
        <v>174.47500000000008</v>
      </c>
      <c r="I154" s="116">
        <f ca="1">IFERROR(I153+'Program Qtrly'!K$83*OFFSET(LDF!$A$37,MATCH($B$131,LDF!$A$38:$A$63,0),MATCH($A154,LDF!$B$37:$Z$37,0)),0)</f>
        <v>174.47500000000008</v>
      </c>
      <c r="J154" s="116">
        <f ca="1">IFERROR(J153+'Program Qtrly'!L$83*OFFSET(LDF!$A$37,MATCH($B$131,LDF!$A$38:$A$63,0),MATCH($A154,LDF!$B$37:$Z$37,0)),0)</f>
        <v>186.93749999999997</v>
      </c>
      <c r="K154" s="116">
        <f ca="1">IFERROR(K153+'Program Qtrly'!M$83*OFFSET(LDF!$A$37,MATCH($B$131,LDF!$A$38:$A$63,0),MATCH($A154,LDF!$B$37:$Z$37,0)),0)</f>
        <v>211.86250000000007</v>
      </c>
      <c r="L154" s="116">
        <f ca="1">IFERROR(L153+'Program Qtrly'!N$83*OFFSET(LDF!$A$37,MATCH($B$131,LDF!$A$38:$A$63,0),MATCH($A154,LDF!$B$37:$Z$37,0)),0)</f>
        <v>224.32499999999993</v>
      </c>
      <c r="M154" s="116">
        <f ca="1">IFERROR(M153+'Program Qtrly'!O$83*OFFSET(LDF!$A$37,MATCH($B$131,LDF!$A$38:$A$63,0),MATCH($A154,LDF!$B$37:$Z$37,0)),0)</f>
        <v>224.32499999999993</v>
      </c>
      <c r="N154" s="116">
        <f ca="1">IFERROR(N153+'Program Qtrly'!P$83*OFFSET(LDF!$A$37,MATCH($B$131,LDF!$A$38:$A$63,0),MATCH($A154,LDF!$B$37:$Z$37,0)),0)</f>
        <v>236.78750000000005</v>
      </c>
      <c r="O154" s="116">
        <f ca="1">IFERROR(O153+'Program Qtrly'!Q$83*OFFSET(LDF!$A$37,MATCH($B$131,LDF!$A$38:$A$63,0),MATCH($A154,LDF!$B$37:$Z$37,0)),0)</f>
        <v>261.71249999999992</v>
      </c>
      <c r="P154" s="116">
        <f ca="1">IFERROR(P153+'Program Qtrly'!R$83*OFFSET(LDF!$A$37,MATCH($B$131,LDF!$A$38:$A$63,0),MATCH($A154,LDF!$B$37:$Z$37,0)),0)</f>
        <v>274.17499999999984</v>
      </c>
      <c r="Q154" s="116">
        <f ca="1">IFERROR(Q153+'Program Qtrly'!S$83*OFFSET(LDF!$A$37,MATCH($B$131,LDF!$A$38:$A$63,0),MATCH($A154,LDF!$B$37:$Z$37,0)),0)</f>
        <v>274.17499999999984</v>
      </c>
      <c r="R154" s="116">
        <f ca="1">IFERROR(R153+'Program Qtrly'!T$83*OFFSET(LDF!$A$37,MATCH($B$131,LDF!$A$38:$A$63,0),MATCH($A154,LDF!$B$37:$Z$37,0)),0)</f>
        <v>286.6375000000001</v>
      </c>
      <c r="S154" s="116">
        <f ca="1">IFERROR(S153+'Program Qtrly'!U$83*OFFSET(LDF!$A$37,MATCH($B$131,LDF!$A$38:$A$63,0),MATCH($A154,LDF!$B$37:$Z$37,0)),0)</f>
        <v>311.5625</v>
      </c>
      <c r="T154" s="116">
        <f ca="1">IFERROR(T153+'Program Qtrly'!V$83*OFFSET(LDF!$A$37,MATCH($B$131,LDF!$A$38:$A$63,0),MATCH($A154,LDF!$B$37:$Z$37,0)),0)</f>
        <v>324.02499999999986</v>
      </c>
      <c r="U154" s="116">
        <f ca="1">IFERROR(U153+'Program Qtrly'!W$83*OFFSET(LDF!$A$37,MATCH($B$131,LDF!$A$38:$A$63,0),MATCH($A154,LDF!$B$37:$Z$37,0)),0)</f>
        <v>324.02499999999986</v>
      </c>
      <c r="W154" s="63">
        <f t="shared" si="147"/>
        <v>66</v>
      </c>
      <c r="X154" s="116">
        <f t="shared" ca="1" si="148"/>
        <v>9.3750000000003553E-2</v>
      </c>
      <c r="Y154" s="116">
        <f t="shared" ca="1" si="163"/>
        <v>0.28125000000001421</v>
      </c>
      <c r="Z154" s="116">
        <f t="shared" ca="1" si="164"/>
        <v>0.37500000000001421</v>
      </c>
      <c r="AA154" s="116">
        <f t="shared" ca="1" si="165"/>
        <v>0.37500000000001421</v>
      </c>
      <c r="AB154" s="116">
        <f t="shared" ca="1" si="166"/>
        <v>0.41250000000007958</v>
      </c>
      <c r="AC154" s="116">
        <f t="shared" ca="1" si="167"/>
        <v>0.48750000000006821</v>
      </c>
      <c r="AD154" s="116">
        <f t="shared" ca="1" si="168"/>
        <v>0.52499999999992042</v>
      </c>
      <c r="AE154" s="116">
        <f t="shared" ca="1" si="169"/>
        <v>0.52499999999992042</v>
      </c>
      <c r="AF154" s="116">
        <f t="shared" ca="1" si="170"/>
        <v>0.56250000000002842</v>
      </c>
      <c r="AG154" s="116">
        <f t="shared" ca="1" si="152"/>
        <v>0.63749999999993179</v>
      </c>
      <c r="AH154" s="116">
        <f t="shared" ca="1" si="153"/>
        <v>0.67500000000006821</v>
      </c>
      <c r="AI154" s="116">
        <f t="shared" ca="1" si="154"/>
        <v>0.67500000000006821</v>
      </c>
      <c r="AJ154" s="116">
        <f t="shared" ca="1" si="155"/>
        <v>0.71249999999994884</v>
      </c>
      <c r="AK154" s="116">
        <f t="shared" ca="1" si="156"/>
        <v>0.78750000000007958</v>
      </c>
      <c r="AL154" s="116">
        <f t="shared" ca="1" si="157"/>
        <v>0.82500000000015916</v>
      </c>
      <c r="AM154" s="116">
        <f t="shared" ca="1" si="158"/>
        <v>0.82500000000015916</v>
      </c>
      <c r="AN154" s="116">
        <f t="shared" ca="1" si="159"/>
        <v>0.86249999999989768</v>
      </c>
      <c r="AO154" s="116">
        <f t="shared" ca="1" si="160"/>
        <v>0.9375</v>
      </c>
      <c r="AP154" s="116">
        <f t="shared" ca="1" si="161"/>
        <v>0.97500000000013642</v>
      </c>
      <c r="AQ154" s="116">
        <f t="shared" ca="1" si="162"/>
        <v>0.97500000000013642</v>
      </c>
      <c r="AS154" s="63">
        <f t="shared" si="149"/>
        <v>66</v>
      </c>
      <c r="AT154" s="116">
        <f ca="1">IFERROR(X154*'Program Qtrly'!D$69/(1-'Program Qtrly'!D$69),0)</f>
        <v>9.3750000000003553E-2</v>
      </c>
      <c r="AU154" s="116">
        <f ca="1">IFERROR(Y154*'Program Qtrly'!E$69/(1-'Program Qtrly'!E$69),0)</f>
        <v>0.28125000000001421</v>
      </c>
      <c r="AV154" s="116">
        <f ca="1">IFERROR(Z154*'Program Qtrly'!F$69/(1-'Program Qtrly'!F$69),0)</f>
        <v>0.37500000000001421</v>
      </c>
      <c r="AW154" s="116">
        <f ca="1">IFERROR(AA154*'Program Qtrly'!G$69/(1-'Program Qtrly'!G$69),0)</f>
        <v>0.37500000000001421</v>
      </c>
      <c r="AX154" s="116">
        <f ca="1">IFERROR(AB154*'Program Qtrly'!H$69/(1-'Program Qtrly'!H$69),0)</f>
        <v>0.41250000000007958</v>
      </c>
      <c r="AY154" s="116">
        <f ca="1">IFERROR(AC154*'Program Qtrly'!I$69/(1-'Program Qtrly'!I$69),0)</f>
        <v>0.48750000000006821</v>
      </c>
      <c r="AZ154" s="116">
        <f ca="1">IFERROR(AD154*'Program Qtrly'!J$69/(1-'Program Qtrly'!J$69),0)</f>
        <v>0.52499999999992042</v>
      </c>
      <c r="BA154" s="116">
        <f ca="1">IFERROR(AE154*'Program Qtrly'!K$69/(1-'Program Qtrly'!K$69),0)</f>
        <v>0.52499999999992042</v>
      </c>
      <c r="BB154" s="116">
        <f ca="1">IFERROR(AF154*'Program Qtrly'!L$69/(1-'Program Qtrly'!L$69),0)</f>
        <v>0.56250000000002842</v>
      </c>
      <c r="BC154" s="116">
        <f ca="1">IFERROR(AG154*'Program Qtrly'!M$69/(1-'Program Qtrly'!M$69),0)</f>
        <v>0.63749999999993179</v>
      </c>
      <c r="BD154" s="116">
        <f ca="1">IFERROR(AH154*'Program Qtrly'!N$69/(1-'Program Qtrly'!N$69),0)</f>
        <v>0.67500000000006821</v>
      </c>
      <c r="BE154" s="116">
        <f ca="1">IFERROR(AI154*'Program Qtrly'!O$69/(1-'Program Qtrly'!O$69),0)</f>
        <v>0.67500000000006821</v>
      </c>
      <c r="BF154" s="116">
        <f ca="1">IFERROR(AJ154*'Program Qtrly'!P$69/(1-'Program Qtrly'!P$69),0)</f>
        <v>0.71249999999994884</v>
      </c>
      <c r="BG154" s="116">
        <f ca="1">IFERROR(AK154*'Program Qtrly'!Q$69/(1-'Program Qtrly'!Q$69),0)</f>
        <v>0.78750000000007958</v>
      </c>
      <c r="BH154" s="116">
        <f ca="1">IFERROR(AL154*'Program Qtrly'!R$69/(1-'Program Qtrly'!R$69),0)</f>
        <v>0.82500000000015916</v>
      </c>
      <c r="BI154" s="116">
        <f ca="1">IFERROR(AM154*'Program Qtrly'!S$69/(1-'Program Qtrly'!S$69),0)</f>
        <v>0.82500000000015916</v>
      </c>
      <c r="BJ154" s="116">
        <f ca="1">IFERROR(AN154*'Program Qtrly'!T$69/(1-'Program Qtrly'!T$69),0)</f>
        <v>0.86249999999989768</v>
      </c>
      <c r="BK154" s="116">
        <f ca="1">IFERROR(AO154*'Program Qtrly'!U$69/(1-'Program Qtrly'!U$69),0)</f>
        <v>0.9375</v>
      </c>
      <c r="BL154" s="116">
        <f ca="1">IFERROR(AP154*'Program Qtrly'!V$69/(1-'Program Qtrly'!V$69),0)</f>
        <v>0.97500000000013642</v>
      </c>
      <c r="BM154" s="116">
        <f ca="1">IFERROR(AQ154*'Program Qtrly'!W$69/(1-'Program Qtrly'!W$69),0)</f>
        <v>0.97500000000013642</v>
      </c>
      <c r="BO154" s="53" t="str">
        <f t="shared" si="150"/>
        <v>P004</v>
      </c>
      <c r="BP154" s="53">
        <f t="shared" si="151"/>
        <v>0</v>
      </c>
    </row>
    <row r="155" spans="1:68" x14ac:dyDescent="0.45">
      <c r="A155" s="63">
        <f t="shared" si="146"/>
        <v>69</v>
      </c>
      <c r="B155" s="116">
        <f ca="1">IFERROR(B154+'Program Qtrly'!D$83*OFFSET(LDF!$A$37,MATCH($B$131,LDF!$A$38:$A$63,0),MATCH($A155,LDF!$B$37:$Z$37,0)),0)</f>
        <v>31.156249999999996</v>
      </c>
      <c r="C155" s="116">
        <f ca="1">IFERROR(C154+'Program Qtrly'!E$83*OFFSET(LDF!$A$37,MATCH($B$131,LDF!$A$38:$A$63,0),MATCH($A155,LDF!$B$37:$Z$37,0)),0)</f>
        <v>93.468749999999986</v>
      </c>
      <c r="D155" s="116">
        <f ca="1">IFERROR(D154+'Program Qtrly'!F$83*OFFSET(LDF!$A$37,MATCH($B$131,LDF!$A$38:$A$63,0),MATCH($A155,LDF!$B$37:$Z$37,0)),0)</f>
        <v>124.62499999999999</v>
      </c>
      <c r="E155" s="116">
        <f ca="1">IFERROR(E154+'Program Qtrly'!G$83*OFFSET(LDF!$A$37,MATCH($B$131,LDF!$A$38:$A$63,0),MATCH($A155,LDF!$B$37:$Z$37,0)),0)</f>
        <v>124.62499999999999</v>
      </c>
      <c r="F155" s="116">
        <f ca="1">IFERROR(F154+'Program Qtrly'!H$83*OFFSET(LDF!$A$37,MATCH($B$131,LDF!$A$38:$A$63,0),MATCH($A155,LDF!$B$37:$Z$37,0)),0)</f>
        <v>137.08749999999992</v>
      </c>
      <c r="G155" s="116">
        <f ca="1">IFERROR(G154+'Program Qtrly'!I$83*OFFSET(LDF!$A$37,MATCH($B$131,LDF!$A$38:$A$63,0),MATCH($A155,LDF!$B$37:$Z$37,0)),0)</f>
        <v>162.01249999999993</v>
      </c>
      <c r="H155" s="116">
        <f ca="1">IFERROR(H154+'Program Qtrly'!J$83*OFFSET(LDF!$A$37,MATCH($B$131,LDF!$A$38:$A$63,0),MATCH($A155,LDF!$B$37:$Z$37,0)),0)</f>
        <v>174.47500000000008</v>
      </c>
      <c r="I155" s="116">
        <f ca="1">IFERROR(I154+'Program Qtrly'!K$83*OFFSET(LDF!$A$37,MATCH($B$131,LDF!$A$38:$A$63,0),MATCH($A155,LDF!$B$37:$Z$37,0)),0)</f>
        <v>174.47500000000008</v>
      </c>
      <c r="J155" s="116">
        <f ca="1">IFERROR(J154+'Program Qtrly'!L$83*OFFSET(LDF!$A$37,MATCH($B$131,LDF!$A$38:$A$63,0),MATCH($A155,LDF!$B$37:$Z$37,0)),0)</f>
        <v>186.93749999999997</v>
      </c>
      <c r="K155" s="116">
        <f ca="1">IFERROR(K154+'Program Qtrly'!M$83*OFFSET(LDF!$A$37,MATCH($B$131,LDF!$A$38:$A$63,0),MATCH($A155,LDF!$B$37:$Z$37,0)),0)</f>
        <v>211.86250000000007</v>
      </c>
      <c r="L155" s="116">
        <f ca="1">IFERROR(L154+'Program Qtrly'!N$83*OFFSET(LDF!$A$37,MATCH($B$131,LDF!$A$38:$A$63,0),MATCH($A155,LDF!$B$37:$Z$37,0)),0)</f>
        <v>224.32499999999993</v>
      </c>
      <c r="M155" s="116">
        <f ca="1">IFERROR(M154+'Program Qtrly'!O$83*OFFSET(LDF!$A$37,MATCH($B$131,LDF!$A$38:$A$63,0),MATCH($A155,LDF!$B$37:$Z$37,0)),0)</f>
        <v>224.32499999999993</v>
      </c>
      <c r="N155" s="116">
        <f ca="1">IFERROR(N154+'Program Qtrly'!P$83*OFFSET(LDF!$A$37,MATCH($B$131,LDF!$A$38:$A$63,0),MATCH($A155,LDF!$B$37:$Z$37,0)),0)</f>
        <v>236.78750000000005</v>
      </c>
      <c r="O155" s="116">
        <f ca="1">IFERROR(O154+'Program Qtrly'!Q$83*OFFSET(LDF!$A$37,MATCH($B$131,LDF!$A$38:$A$63,0),MATCH($A155,LDF!$B$37:$Z$37,0)),0)</f>
        <v>261.71249999999992</v>
      </c>
      <c r="P155" s="116">
        <f ca="1">IFERROR(P154+'Program Qtrly'!R$83*OFFSET(LDF!$A$37,MATCH($B$131,LDF!$A$38:$A$63,0),MATCH($A155,LDF!$B$37:$Z$37,0)),0)</f>
        <v>274.17499999999984</v>
      </c>
      <c r="Q155" s="116">
        <f ca="1">IFERROR(Q154+'Program Qtrly'!S$83*OFFSET(LDF!$A$37,MATCH($B$131,LDF!$A$38:$A$63,0),MATCH($A155,LDF!$B$37:$Z$37,0)),0)</f>
        <v>274.17499999999984</v>
      </c>
      <c r="R155" s="116">
        <f ca="1">IFERROR(R154+'Program Qtrly'!T$83*OFFSET(LDF!$A$37,MATCH($B$131,LDF!$A$38:$A$63,0),MATCH($A155,LDF!$B$37:$Z$37,0)),0)</f>
        <v>286.6375000000001</v>
      </c>
      <c r="S155" s="116">
        <f ca="1">IFERROR(S154+'Program Qtrly'!U$83*OFFSET(LDF!$A$37,MATCH($B$131,LDF!$A$38:$A$63,0),MATCH($A155,LDF!$B$37:$Z$37,0)),0)</f>
        <v>311.5625</v>
      </c>
      <c r="T155" s="116">
        <f ca="1">IFERROR(T154+'Program Qtrly'!V$83*OFFSET(LDF!$A$37,MATCH($B$131,LDF!$A$38:$A$63,0),MATCH($A155,LDF!$B$37:$Z$37,0)),0)</f>
        <v>324.02499999999986</v>
      </c>
      <c r="U155" s="116">
        <f ca="1">IFERROR(U154+'Program Qtrly'!W$83*OFFSET(LDF!$A$37,MATCH($B$131,LDF!$A$38:$A$63,0),MATCH($A155,LDF!$B$37:$Z$37,0)),0)</f>
        <v>324.02499999999986</v>
      </c>
      <c r="W155" s="63">
        <f t="shared" si="147"/>
        <v>69</v>
      </c>
      <c r="X155" s="116">
        <f t="shared" ca="1" si="148"/>
        <v>9.3750000000003553E-2</v>
      </c>
      <c r="Y155" s="116">
        <f t="shared" ca="1" si="163"/>
        <v>0.28125000000001421</v>
      </c>
      <c r="Z155" s="116">
        <f t="shared" ca="1" si="164"/>
        <v>0.37500000000001421</v>
      </c>
      <c r="AA155" s="116">
        <f t="shared" ca="1" si="165"/>
        <v>0.37500000000001421</v>
      </c>
      <c r="AB155" s="116">
        <f t="shared" ca="1" si="166"/>
        <v>0.41250000000007958</v>
      </c>
      <c r="AC155" s="116">
        <f t="shared" ca="1" si="167"/>
        <v>0.48750000000006821</v>
      </c>
      <c r="AD155" s="116">
        <f t="shared" ca="1" si="168"/>
        <v>0.52499999999992042</v>
      </c>
      <c r="AE155" s="116">
        <f t="shared" ca="1" si="169"/>
        <v>0.52499999999992042</v>
      </c>
      <c r="AF155" s="116">
        <f t="shared" ca="1" si="170"/>
        <v>0.56250000000002842</v>
      </c>
      <c r="AG155" s="116">
        <f t="shared" ca="1" si="152"/>
        <v>0.63749999999993179</v>
      </c>
      <c r="AH155" s="116">
        <f t="shared" ca="1" si="153"/>
        <v>0.67500000000006821</v>
      </c>
      <c r="AI155" s="116">
        <f t="shared" ca="1" si="154"/>
        <v>0.67500000000006821</v>
      </c>
      <c r="AJ155" s="116">
        <f t="shared" ca="1" si="155"/>
        <v>0.71249999999994884</v>
      </c>
      <c r="AK155" s="116">
        <f t="shared" ca="1" si="156"/>
        <v>0.78750000000007958</v>
      </c>
      <c r="AL155" s="116">
        <f t="shared" ca="1" si="157"/>
        <v>0.82500000000015916</v>
      </c>
      <c r="AM155" s="116">
        <f t="shared" ca="1" si="158"/>
        <v>0.82500000000015916</v>
      </c>
      <c r="AN155" s="116">
        <f t="shared" ca="1" si="159"/>
        <v>0.86249999999989768</v>
      </c>
      <c r="AO155" s="116">
        <f t="shared" ca="1" si="160"/>
        <v>0.9375</v>
      </c>
      <c r="AP155" s="116">
        <f t="shared" ca="1" si="161"/>
        <v>0.97500000000013642</v>
      </c>
      <c r="AQ155" s="116">
        <f t="shared" ca="1" si="162"/>
        <v>0.97500000000013642</v>
      </c>
      <c r="AS155" s="63">
        <f t="shared" si="149"/>
        <v>69</v>
      </c>
      <c r="AT155" s="116">
        <f ca="1">IFERROR(X155*'Program Qtrly'!D$69/(1-'Program Qtrly'!D$69),0)</f>
        <v>9.3750000000003553E-2</v>
      </c>
      <c r="AU155" s="116">
        <f ca="1">IFERROR(Y155*'Program Qtrly'!E$69/(1-'Program Qtrly'!E$69),0)</f>
        <v>0.28125000000001421</v>
      </c>
      <c r="AV155" s="116">
        <f ca="1">IFERROR(Z155*'Program Qtrly'!F$69/(1-'Program Qtrly'!F$69),0)</f>
        <v>0.37500000000001421</v>
      </c>
      <c r="AW155" s="116">
        <f ca="1">IFERROR(AA155*'Program Qtrly'!G$69/(1-'Program Qtrly'!G$69),0)</f>
        <v>0.37500000000001421</v>
      </c>
      <c r="AX155" s="116">
        <f ca="1">IFERROR(AB155*'Program Qtrly'!H$69/(1-'Program Qtrly'!H$69),0)</f>
        <v>0.41250000000007958</v>
      </c>
      <c r="AY155" s="116">
        <f ca="1">IFERROR(AC155*'Program Qtrly'!I$69/(1-'Program Qtrly'!I$69),0)</f>
        <v>0.48750000000006821</v>
      </c>
      <c r="AZ155" s="116">
        <f ca="1">IFERROR(AD155*'Program Qtrly'!J$69/(1-'Program Qtrly'!J$69),0)</f>
        <v>0.52499999999992042</v>
      </c>
      <c r="BA155" s="116">
        <f ca="1">IFERROR(AE155*'Program Qtrly'!K$69/(1-'Program Qtrly'!K$69),0)</f>
        <v>0.52499999999992042</v>
      </c>
      <c r="BB155" s="116">
        <f ca="1">IFERROR(AF155*'Program Qtrly'!L$69/(1-'Program Qtrly'!L$69),0)</f>
        <v>0.56250000000002842</v>
      </c>
      <c r="BC155" s="116">
        <f ca="1">IFERROR(AG155*'Program Qtrly'!M$69/(1-'Program Qtrly'!M$69),0)</f>
        <v>0.63749999999993179</v>
      </c>
      <c r="BD155" s="116">
        <f ca="1">IFERROR(AH155*'Program Qtrly'!N$69/(1-'Program Qtrly'!N$69),0)</f>
        <v>0.67500000000006821</v>
      </c>
      <c r="BE155" s="116">
        <f ca="1">IFERROR(AI155*'Program Qtrly'!O$69/(1-'Program Qtrly'!O$69),0)</f>
        <v>0.67500000000006821</v>
      </c>
      <c r="BF155" s="116">
        <f ca="1">IFERROR(AJ155*'Program Qtrly'!P$69/(1-'Program Qtrly'!P$69),0)</f>
        <v>0.71249999999994884</v>
      </c>
      <c r="BG155" s="116">
        <f ca="1">IFERROR(AK155*'Program Qtrly'!Q$69/(1-'Program Qtrly'!Q$69),0)</f>
        <v>0.78750000000007958</v>
      </c>
      <c r="BH155" s="116">
        <f ca="1">IFERROR(AL155*'Program Qtrly'!R$69/(1-'Program Qtrly'!R$69),0)</f>
        <v>0.82500000000015916</v>
      </c>
      <c r="BI155" s="116">
        <f ca="1">IFERROR(AM155*'Program Qtrly'!S$69/(1-'Program Qtrly'!S$69),0)</f>
        <v>0.82500000000015916</v>
      </c>
      <c r="BJ155" s="116">
        <f ca="1">IFERROR(AN155*'Program Qtrly'!T$69/(1-'Program Qtrly'!T$69),0)</f>
        <v>0.86249999999989768</v>
      </c>
      <c r="BK155" s="116">
        <f ca="1">IFERROR(AO155*'Program Qtrly'!U$69/(1-'Program Qtrly'!U$69),0)</f>
        <v>0.9375</v>
      </c>
      <c r="BL155" s="116">
        <f ca="1">IFERROR(AP155*'Program Qtrly'!V$69/(1-'Program Qtrly'!V$69),0)</f>
        <v>0.97500000000013642</v>
      </c>
      <c r="BM155" s="116">
        <f ca="1">IFERROR(AQ155*'Program Qtrly'!W$69/(1-'Program Qtrly'!W$69),0)</f>
        <v>0.97500000000013642</v>
      </c>
      <c r="BO155" s="53" t="str">
        <f t="shared" si="150"/>
        <v>P004</v>
      </c>
      <c r="BP155" s="53">
        <f t="shared" si="151"/>
        <v>0</v>
      </c>
    </row>
    <row r="156" spans="1:68" x14ac:dyDescent="0.45">
      <c r="A156" s="63">
        <f t="shared" si="146"/>
        <v>72</v>
      </c>
      <c r="B156" s="116">
        <f ca="1">IFERROR(B155+'Program Qtrly'!D$83*OFFSET(LDF!$A$37,MATCH($B$131,LDF!$A$38:$A$63,0),MATCH($A156,LDF!$B$37:$Z$37,0)),0)</f>
        <v>31.187499999999996</v>
      </c>
      <c r="C156" s="116">
        <f ca="1">IFERROR(C155+'Program Qtrly'!E$83*OFFSET(LDF!$A$37,MATCH($B$131,LDF!$A$38:$A$63,0),MATCH($A156,LDF!$B$37:$Z$37,0)),0)</f>
        <v>93.562499999999986</v>
      </c>
      <c r="D156" s="116">
        <f ca="1">IFERROR(D155+'Program Qtrly'!F$83*OFFSET(LDF!$A$37,MATCH($B$131,LDF!$A$38:$A$63,0),MATCH($A156,LDF!$B$37:$Z$37,0)),0)</f>
        <v>124.74999999999999</v>
      </c>
      <c r="E156" s="116">
        <f ca="1">IFERROR(E155+'Program Qtrly'!G$83*OFFSET(LDF!$A$37,MATCH($B$131,LDF!$A$38:$A$63,0),MATCH($A156,LDF!$B$37:$Z$37,0)),0)</f>
        <v>124.74999999999999</v>
      </c>
      <c r="F156" s="116">
        <f ca="1">IFERROR(F155+'Program Qtrly'!H$83*OFFSET(LDF!$A$37,MATCH($B$131,LDF!$A$38:$A$63,0),MATCH($A156,LDF!$B$37:$Z$37,0)),0)</f>
        <v>137.22499999999991</v>
      </c>
      <c r="G156" s="116">
        <f ca="1">IFERROR(G155+'Program Qtrly'!I$83*OFFSET(LDF!$A$37,MATCH($B$131,LDF!$A$38:$A$63,0),MATCH($A156,LDF!$B$37:$Z$37,0)),0)</f>
        <v>162.17499999999993</v>
      </c>
      <c r="H156" s="116">
        <f ca="1">IFERROR(H155+'Program Qtrly'!J$83*OFFSET(LDF!$A$37,MATCH($B$131,LDF!$A$38:$A$63,0),MATCH($A156,LDF!$B$37:$Z$37,0)),0)</f>
        <v>174.65000000000009</v>
      </c>
      <c r="I156" s="116">
        <f ca="1">IFERROR(I155+'Program Qtrly'!K$83*OFFSET(LDF!$A$37,MATCH($B$131,LDF!$A$38:$A$63,0),MATCH($A156,LDF!$B$37:$Z$37,0)),0)</f>
        <v>174.65000000000009</v>
      </c>
      <c r="J156" s="116">
        <f ca="1">IFERROR(J155+'Program Qtrly'!L$83*OFFSET(LDF!$A$37,MATCH($B$131,LDF!$A$38:$A$63,0),MATCH($A156,LDF!$B$37:$Z$37,0)),0)</f>
        <v>187.12499999999997</v>
      </c>
      <c r="K156" s="116">
        <f ca="1">IFERROR(K155+'Program Qtrly'!M$83*OFFSET(LDF!$A$37,MATCH($B$131,LDF!$A$38:$A$63,0),MATCH($A156,LDF!$B$37:$Z$37,0)),0)</f>
        <v>212.07500000000007</v>
      </c>
      <c r="L156" s="116">
        <f ca="1">IFERROR(L155+'Program Qtrly'!N$83*OFFSET(LDF!$A$37,MATCH($B$131,LDF!$A$38:$A$63,0),MATCH($A156,LDF!$B$37:$Z$37,0)),0)</f>
        <v>224.54999999999993</v>
      </c>
      <c r="M156" s="116">
        <f ca="1">IFERROR(M155+'Program Qtrly'!O$83*OFFSET(LDF!$A$37,MATCH($B$131,LDF!$A$38:$A$63,0),MATCH($A156,LDF!$B$37:$Z$37,0)),0)</f>
        <v>224.54999999999993</v>
      </c>
      <c r="N156" s="116">
        <f ca="1">IFERROR(N155+'Program Qtrly'!P$83*OFFSET(LDF!$A$37,MATCH($B$131,LDF!$A$38:$A$63,0),MATCH($A156,LDF!$B$37:$Z$37,0)),0)</f>
        <v>237.02500000000006</v>
      </c>
      <c r="O156" s="116">
        <f ca="1">IFERROR(O155+'Program Qtrly'!Q$83*OFFSET(LDF!$A$37,MATCH($B$131,LDF!$A$38:$A$63,0),MATCH($A156,LDF!$B$37:$Z$37,0)),0)</f>
        <v>261.97499999999991</v>
      </c>
      <c r="P156" s="116">
        <f ca="1">IFERROR(P155+'Program Qtrly'!R$83*OFFSET(LDF!$A$37,MATCH($B$131,LDF!$A$38:$A$63,0),MATCH($A156,LDF!$B$37:$Z$37,0)),0)</f>
        <v>274.44999999999982</v>
      </c>
      <c r="Q156" s="116">
        <f ca="1">IFERROR(Q155+'Program Qtrly'!S$83*OFFSET(LDF!$A$37,MATCH($B$131,LDF!$A$38:$A$63,0),MATCH($A156,LDF!$B$37:$Z$37,0)),0)</f>
        <v>274.44999999999982</v>
      </c>
      <c r="R156" s="116">
        <f ca="1">IFERROR(R155+'Program Qtrly'!T$83*OFFSET(LDF!$A$37,MATCH($B$131,LDF!$A$38:$A$63,0),MATCH($A156,LDF!$B$37:$Z$37,0)),0)</f>
        <v>286.92500000000013</v>
      </c>
      <c r="S156" s="116">
        <f ca="1">IFERROR(S155+'Program Qtrly'!U$83*OFFSET(LDF!$A$37,MATCH($B$131,LDF!$A$38:$A$63,0),MATCH($A156,LDF!$B$37:$Z$37,0)),0)</f>
        <v>311.875</v>
      </c>
      <c r="T156" s="116">
        <f ca="1">IFERROR(T155+'Program Qtrly'!V$83*OFFSET(LDF!$A$37,MATCH($B$131,LDF!$A$38:$A$63,0),MATCH($A156,LDF!$B$37:$Z$37,0)),0)</f>
        <v>324.34999999999985</v>
      </c>
      <c r="U156" s="116">
        <f ca="1">IFERROR(U155+'Program Qtrly'!W$83*OFFSET(LDF!$A$37,MATCH($B$131,LDF!$A$38:$A$63,0),MATCH($A156,LDF!$B$37:$Z$37,0)),0)</f>
        <v>324.34999999999985</v>
      </c>
      <c r="W156" s="63">
        <f t="shared" si="147"/>
        <v>72</v>
      </c>
      <c r="X156" s="116">
        <f t="shared" ca="1" si="148"/>
        <v>6.2500000000003553E-2</v>
      </c>
      <c r="Y156" s="116">
        <f t="shared" ca="1" si="163"/>
        <v>0.18750000000001421</v>
      </c>
      <c r="Z156" s="116">
        <f t="shared" ca="1" si="164"/>
        <v>0.25000000000001421</v>
      </c>
      <c r="AA156" s="116">
        <f t="shared" ca="1" si="165"/>
        <v>0.25000000000001421</v>
      </c>
      <c r="AB156" s="116">
        <f t="shared" ca="1" si="166"/>
        <v>0.27500000000009095</v>
      </c>
      <c r="AC156" s="116">
        <f t="shared" ca="1" si="167"/>
        <v>0.3250000000000739</v>
      </c>
      <c r="AD156" s="116">
        <f t="shared" ca="1" si="168"/>
        <v>0.34999999999990905</v>
      </c>
      <c r="AE156" s="116">
        <f t="shared" ca="1" si="169"/>
        <v>0.34999999999990905</v>
      </c>
      <c r="AF156" s="116">
        <f t="shared" ca="1" si="170"/>
        <v>0.37500000000002842</v>
      </c>
      <c r="AG156" s="116">
        <f t="shared" ca="1" si="152"/>
        <v>0.4249999999999261</v>
      </c>
      <c r="AH156" s="116">
        <f t="shared" ca="1" si="153"/>
        <v>0.4500000000000739</v>
      </c>
      <c r="AI156" s="116">
        <f t="shared" ca="1" si="154"/>
        <v>0.4500000000000739</v>
      </c>
      <c r="AJ156" s="116">
        <f t="shared" ca="1" si="155"/>
        <v>0.47499999999993747</v>
      </c>
      <c r="AK156" s="116">
        <f t="shared" ca="1" si="156"/>
        <v>0.52500000000009095</v>
      </c>
      <c r="AL156" s="116">
        <f t="shared" ca="1" si="157"/>
        <v>0.5500000000001819</v>
      </c>
      <c r="AM156" s="116">
        <f t="shared" ca="1" si="158"/>
        <v>0.5500000000001819</v>
      </c>
      <c r="AN156" s="116">
        <f t="shared" ca="1" si="159"/>
        <v>0.57499999999987494</v>
      </c>
      <c r="AO156" s="116">
        <f t="shared" ca="1" si="160"/>
        <v>0.625</v>
      </c>
      <c r="AP156" s="116">
        <f t="shared" ca="1" si="161"/>
        <v>0.65000000000014779</v>
      </c>
      <c r="AQ156" s="116">
        <f t="shared" ca="1" si="162"/>
        <v>0.65000000000014779</v>
      </c>
      <c r="AS156" s="63">
        <f t="shared" si="149"/>
        <v>72</v>
      </c>
      <c r="AT156" s="116">
        <f ca="1">IFERROR(X156*'Program Qtrly'!D$69/(1-'Program Qtrly'!D$69),0)</f>
        <v>6.2500000000003553E-2</v>
      </c>
      <c r="AU156" s="116">
        <f ca="1">IFERROR(Y156*'Program Qtrly'!E$69/(1-'Program Qtrly'!E$69),0)</f>
        <v>0.18750000000001421</v>
      </c>
      <c r="AV156" s="116">
        <f ca="1">IFERROR(Z156*'Program Qtrly'!F$69/(1-'Program Qtrly'!F$69),0)</f>
        <v>0.25000000000001421</v>
      </c>
      <c r="AW156" s="116">
        <f ca="1">IFERROR(AA156*'Program Qtrly'!G$69/(1-'Program Qtrly'!G$69),0)</f>
        <v>0.25000000000001421</v>
      </c>
      <c r="AX156" s="116">
        <f ca="1">IFERROR(AB156*'Program Qtrly'!H$69/(1-'Program Qtrly'!H$69),0)</f>
        <v>0.27500000000009095</v>
      </c>
      <c r="AY156" s="116">
        <f ca="1">IFERROR(AC156*'Program Qtrly'!I$69/(1-'Program Qtrly'!I$69),0)</f>
        <v>0.3250000000000739</v>
      </c>
      <c r="AZ156" s="116">
        <f ca="1">IFERROR(AD156*'Program Qtrly'!J$69/(1-'Program Qtrly'!J$69),0)</f>
        <v>0.34999999999990905</v>
      </c>
      <c r="BA156" s="116">
        <f ca="1">IFERROR(AE156*'Program Qtrly'!K$69/(1-'Program Qtrly'!K$69),0)</f>
        <v>0.34999999999990905</v>
      </c>
      <c r="BB156" s="116">
        <f ca="1">IFERROR(AF156*'Program Qtrly'!L$69/(1-'Program Qtrly'!L$69),0)</f>
        <v>0.37500000000002842</v>
      </c>
      <c r="BC156" s="116">
        <f ca="1">IFERROR(AG156*'Program Qtrly'!M$69/(1-'Program Qtrly'!M$69),0)</f>
        <v>0.4249999999999261</v>
      </c>
      <c r="BD156" s="116">
        <f ca="1">IFERROR(AH156*'Program Qtrly'!N$69/(1-'Program Qtrly'!N$69),0)</f>
        <v>0.4500000000000739</v>
      </c>
      <c r="BE156" s="116">
        <f ca="1">IFERROR(AI156*'Program Qtrly'!O$69/(1-'Program Qtrly'!O$69),0)</f>
        <v>0.4500000000000739</v>
      </c>
      <c r="BF156" s="116">
        <f ca="1">IFERROR(AJ156*'Program Qtrly'!P$69/(1-'Program Qtrly'!P$69),0)</f>
        <v>0.47499999999993747</v>
      </c>
      <c r="BG156" s="116">
        <f ca="1">IFERROR(AK156*'Program Qtrly'!Q$69/(1-'Program Qtrly'!Q$69),0)</f>
        <v>0.52500000000009095</v>
      </c>
      <c r="BH156" s="116">
        <f ca="1">IFERROR(AL156*'Program Qtrly'!R$69/(1-'Program Qtrly'!R$69),0)</f>
        <v>0.5500000000001819</v>
      </c>
      <c r="BI156" s="116">
        <f ca="1">IFERROR(AM156*'Program Qtrly'!S$69/(1-'Program Qtrly'!S$69),0)</f>
        <v>0.5500000000001819</v>
      </c>
      <c r="BJ156" s="116">
        <f ca="1">IFERROR(AN156*'Program Qtrly'!T$69/(1-'Program Qtrly'!T$69),0)</f>
        <v>0.57499999999987494</v>
      </c>
      <c r="BK156" s="116">
        <f ca="1">IFERROR(AO156*'Program Qtrly'!U$69/(1-'Program Qtrly'!U$69),0)</f>
        <v>0.625</v>
      </c>
      <c r="BL156" s="116">
        <f ca="1">IFERROR(AP156*'Program Qtrly'!V$69/(1-'Program Qtrly'!V$69),0)</f>
        <v>0.65000000000014779</v>
      </c>
      <c r="BM156" s="116">
        <f ca="1">IFERROR(AQ156*'Program Qtrly'!W$69/(1-'Program Qtrly'!W$69),0)</f>
        <v>0.65000000000014779</v>
      </c>
      <c r="BO156" s="53" t="str">
        <f t="shared" si="150"/>
        <v>P004</v>
      </c>
      <c r="BP156" s="53">
        <f t="shared" si="151"/>
        <v>0</v>
      </c>
    </row>
    <row r="157" spans="1:68" ht="28.5" x14ac:dyDescent="0.45">
      <c r="A157" s="135" t="s">
        <v>386</v>
      </c>
      <c r="B157" s="136">
        <f ca="1">'Program Qtrly'!D$83</f>
        <v>31.25</v>
      </c>
      <c r="C157" s="136">
        <f ca="1">'Program Qtrly'!E$83</f>
        <v>93.75</v>
      </c>
      <c r="D157" s="136">
        <f ca="1">'Program Qtrly'!F$83</f>
        <v>125</v>
      </c>
      <c r="E157" s="136">
        <f ca="1">'Program Qtrly'!G$83</f>
        <v>125</v>
      </c>
      <c r="F157" s="136">
        <f ca="1">'Program Qtrly'!H$83</f>
        <v>137.5</v>
      </c>
      <c r="G157" s="136">
        <f ca="1">'Program Qtrly'!I$83</f>
        <v>162.5</v>
      </c>
      <c r="H157" s="136">
        <f ca="1">'Program Qtrly'!J$83</f>
        <v>175</v>
      </c>
      <c r="I157" s="136">
        <f ca="1">'Program Qtrly'!K$83</f>
        <v>175</v>
      </c>
      <c r="J157" s="136">
        <f ca="1">'Program Qtrly'!L$83</f>
        <v>187.5</v>
      </c>
      <c r="K157" s="136">
        <f ca="1">'Program Qtrly'!M$83</f>
        <v>212.5</v>
      </c>
      <c r="L157" s="136">
        <f ca="1">'Program Qtrly'!N$83</f>
        <v>225</v>
      </c>
      <c r="M157" s="136">
        <f ca="1">'Program Qtrly'!O$83</f>
        <v>225</v>
      </c>
      <c r="N157" s="136">
        <f ca="1">'Program Qtrly'!P$83</f>
        <v>237.5</v>
      </c>
      <c r="O157" s="136">
        <f ca="1">'Program Qtrly'!Q$83</f>
        <v>262.5</v>
      </c>
      <c r="P157" s="136">
        <f ca="1">'Program Qtrly'!R$83</f>
        <v>275</v>
      </c>
      <c r="Q157" s="136">
        <f ca="1">'Program Qtrly'!S$83</f>
        <v>275</v>
      </c>
      <c r="R157" s="136">
        <f ca="1">'Program Qtrly'!T$83</f>
        <v>287.5</v>
      </c>
      <c r="S157" s="136">
        <f ca="1">'Program Qtrly'!U$83</f>
        <v>312.5</v>
      </c>
      <c r="T157" s="136">
        <f ca="1">'Program Qtrly'!V$83</f>
        <v>325</v>
      </c>
      <c r="U157" s="136">
        <f ca="1">'Program Qtrly'!W$83</f>
        <v>325</v>
      </c>
      <c r="V157" s="135"/>
      <c r="W157" s="135" t="s">
        <v>282</v>
      </c>
      <c r="X157" s="136">
        <f ca="1">X133</f>
        <v>9.125</v>
      </c>
      <c r="Y157" s="136">
        <f ca="1">Y133+X134</f>
        <v>33.5</v>
      </c>
      <c r="Z157" s="136">
        <f ca="1">Z133+Y134+X135</f>
        <v>59.53125</v>
      </c>
      <c r="AA157" s="136">
        <f ca="1">AA133+Z134+Y135+X136</f>
        <v>78.593749999999986</v>
      </c>
      <c r="AB157" s="136">
        <f ca="1">AB133+AA134+Z135+Y136+X137</f>
        <v>96.806249999999991</v>
      </c>
      <c r="AC157" s="136">
        <f ca="1">AC133+AB134+AA135+Z136+Y137+X138</f>
        <v>117.27499999999999</v>
      </c>
      <c r="AD157" s="136">
        <f ca="1">AD133+AC134+AB135+AA136+Z137+Y138+X139</f>
        <v>135.1875</v>
      </c>
      <c r="AE157" s="136">
        <f ca="1">AE133+AD134+AC135+AB136+AA137+Z138+Y139+X140</f>
        <v>148.25</v>
      </c>
      <c r="AF157" s="136">
        <f ca="1">AF133+AE134+AD135+AC136+AB137+AA138+Z139+Y140+X141</f>
        <v>162.13124999999997</v>
      </c>
      <c r="AG157" s="136">
        <f ca="1">AG133+AF134+AE135+AD136+AC137+AB138+AA139+Z140+Y141+X142</f>
        <v>179.88749999999999</v>
      </c>
      <c r="AH157" s="136">
        <f ca="1">AH133+AG134+AF135+AE136+AD137+AC138+AB139+AA140+Z141+Y142+X143</f>
        <v>196.36250000000001</v>
      </c>
      <c r="AI157" s="136">
        <f ca="1">AI133+AH134+AG135+AF136+AE137+AD138+AC139+AB140+AA141+Z142+Y143+X144</f>
        <v>208.69375000000002</v>
      </c>
      <c r="AJ157" s="136">
        <f ca="1">AJ133+AI134+AH135+AG136+AF137+AE138+AD139+AC140+AB141+AA142+Z143+Y144+X145</f>
        <v>222.08750000000003</v>
      </c>
      <c r="AK157" s="136">
        <f ca="1">AK133+AJ134+AI135+AH136+AG137+AF138+AE139+AD140+AC141+AB142+AA143+Z144+Y145+X146</f>
        <v>239.45625000000007</v>
      </c>
      <c r="AL157" s="136">
        <f ca="1">AL133+AK134+AJ135+AI136+AH137+AG138+AF139+AE140+AD141+AC142+AB143+AA144+Z145+Y146+X147</f>
        <v>255.62500000000006</v>
      </c>
      <c r="AM157" s="136">
        <f ca="1">AM133+AL134+AK135+AJ136+AI137+AH138+AG139+AF140+AE141+AD142+AC143+AB144+AA145+Z146+Y147+X148</f>
        <v>267.71875000000006</v>
      </c>
      <c r="AN157" s="136">
        <f ca="1">AN133+AM134+AL135+AK136+AJ137+AI138+AH139+AG140+AF141+AE142+AD143+AC144+AB145+AA146+Z147+Y148+X149</f>
        <v>280.94375000000002</v>
      </c>
      <c r="AO157" s="136">
        <f ca="1">AO133+AN134+AM135+AL136+AK137+AJ138+AI139+AH140+AG141+AF142+AE143+AD144+AC145+AB146+AA147+Z148+Y149+X150</f>
        <v>298.17500000000001</v>
      </c>
      <c r="AP157" s="136">
        <f ca="1">AP133+AO134+AN135+AM136+AL137+AK138+AJ139+AI140+AH141+AG142+AF143+AE144+AD145+AC146+AB147+AA148+Z149+Y150+X151</f>
        <v>314.20624999999995</v>
      </c>
      <c r="AQ157" s="136">
        <f ca="1">AQ133+AP134+AO135+AN136+AM137+AL138+AK139+AJ140+AI141+AH142+AG143+AF144+AE145+AD146+AC147+AB148+AA149+Z150+Y151+X152</f>
        <v>326.1875</v>
      </c>
      <c r="AR157" s="135"/>
      <c r="AS157" s="135" t="s">
        <v>481</v>
      </c>
      <c r="AT157" s="136">
        <f ca="1">AT133</f>
        <v>9.125</v>
      </c>
      <c r="AU157" s="136">
        <f ca="1">AU133+AT134</f>
        <v>33.5</v>
      </c>
      <c r="AV157" s="136">
        <f ca="1">AV133+AU134+AT135</f>
        <v>59.53125</v>
      </c>
      <c r="AW157" s="136">
        <f ca="1">AW133+AV134+AU135+AT136</f>
        <v>78.593749999999986</v>
      </c>
      <c r="AX157" s="136">
        <f ca="1">AX133+AW134+AV135+AU136+AT137</f>
        <v>96.806249999999991</v>
      </c>
      <c r="AY157" s="136">
        <f ca="1">AY133+AX134+AW135+AV136+AU137+AT138</f>
        <v>117.27499999999999</v>
      </c>
      <c r="AZ157" s="136">
        <f ca="1">AZ133+AY134+AX135+AW136+AV137+AU138+AT139</f>
        <v>135.1875</v>
      </c>
      <c r="BA157" s="136">
        <f ca="1">BA133+AZ134+AY135+AX136+AW137+AV138+AU139+AT140</f>
        <v>148.25</v>
      </c>
      <c r="BB157" s="136">
        <f ca="1">BB133+BA134+AZ135+AY136+AX137+AW138+AV139+AU140+AT141</f>
        <v>162.13124999999997</v>
      </c>
      <c r="BC157" s="136">
        <f ca="1">BC133+BB134+BA135+AZ136+AY137+AX138+AW139+AV140+AU141+AT142</f>
        <v>179.88749999999999</v>
      </c>
      <c r="BD157" s="136">
        <f ca="1">BD133+BC134+BB135+BA136+AZ137+AY138+AX139+AW140+AV141+AU142+AT143</f>
        <v>196.36250000000001</v>
      </c>
      <c r="BE157" s="136">
        <f ca="1">BE133+BD134+BC135+BB136+BA137+AZ138+AY139+AX140+AW141+AV142+AU143+AT144</f>
        <v>208.69375000000002</v>
      </c>
      <c r="BF157" s="136">
        <f ca="1">BF133+BE134+BD135+BC136+BB137+BA138+AZ139+AY140+AX141+AW142+AV143+AU144+AT145</f>
        <v>222.08750000000003</v>
      </c>
      <c r="BG157" s="136">
        <f ca="1">BG133+BF134+BE135+BD136+BC137+BB138+BA139+AZ140+AY141+AX142+AW143+AV144+AU145+AT146</f>
        <v>239.45625000000007</v>
      </c>
      <c r="BH157" s="136">
        <f ca="1">BH133+BG134+BF135+BE136+BD137+BC138+BB139+BA140+AZ141+AY142+AX143+AW144+AV145+AU146+AT147</f>
        <v>255.62500000000006</v>
      </c>
      <c r="BI157" s="136">
        <f ca="1">BI133+BH134+BG135+BF136+BE137+BD138+BC139+BB140+BA141+AZ142+AY143+AX144+AW145+AV146+AU147+AT148</f>
        <v>267.71875000000006</v>
      </c>
      <c r="BJ157" s="136">
        <f ca="1">BJ133+BI134+BH135+BG136+BF137+BE138+BD139+BC140+BB141+BA142+AZ143+AY144+AX145+AW146+AV147+AU148+AT149</f>
        <v>280.94375000000002</v>
      </c>
      <c r="BK157" s="136">
        <f ca="1">BK133+BJ134+BI135+BH136+BG137+BF138+BE139+BD140+BC141+BB142+BA143+AZ144+AY145+AX146+AW147+AV148+AU149+AT150</f>
        <v>298.17500000000001</v>
      </c>
      <c r="BL157" s="136">
        <f ca="1">BL133+BK134+BJ135+BI136+BH137+BG138+BF139+BE140+BD141+BC142+BB143+BA144+AZ145+AY146+AX147+AW148+AV149+AU150+AT151</f>
        <v>314.20624999999995</v>
      </c>
      <c r="BM157" s="136">
        <f ca="1">BM133+BL134+BK135+BJ136+BI137+BH138+BG139+BF140+BE141+BD142+BC143+BB144+BA145+AZ146+AY147+AX148+AW149+AV150+AU151+AT152</f>
        <v>326.1875</v>
      </c>
      <c r="BN157" s="135"/>
      <c r="BO157" s="53" t="str">
        <f t="shared" si="150"/>
        <v>P004</v>
      </c>
      <c r="BP157" s="53">
        <f t="shared" si="151"/>
        <v>0</v>
      </c>
    </row>
    <row r="160" spans="1:68" x14ac:dyDescent="0.45">
      <c r="A160" s="46" t="s">
        <v>71</v>
      </c>
      <c r="B160" s="46" t="str">
        <f>INDEX('Program Inputs'!$B$9:$B$28,MATCH('Loss Proj'!A160,'Program Inputs'!$A$9:$A$28,0))</f>
        <v>Greenlight MGAs</v>
      </c>
      <c r="C160" s="46"/>
      <c r="W160" s="46" t="str">
        <f>A160</f>
        <v>P005</v>
      </c>
      <c r="X160" s="46" t="str">
        <f>INDEX('Program Inputs'!$B$9:$B$28,MATCH('Loss Proj'!W160,'Program Inputs'!$A$9:$A$28,0))</f>
        <v>Greenlight MGAs</v>
      </c>
      <c r="Y160" s="46"/>
      <c r="AS160" s="46" t="str">
        <f>A160</f>
        <v>P005</v>
      </c>
      <c r="AT160" s="46" t="str">
        <f>INDEX('Program Inputs'!$B$9:$B$28,MATCH('Loss Proj'!AS160,'Program Inputs'!$A$9:$A$28,0))</f>
        <v>Greenlight MGAs</v>
      </c>
      <c r="AU160" s="46"/>
    </row>
    <row r="161" spans="1:68" x14ac:dyDescent="0.45">
      <c r="A161" s="67" t="s">
        <v>385</v>
      </c>
      <c r="B161" s="63"/>
      <c r="W161" s="67" t="s">
        <v>479</v>
      </c>
      <c r="X161" s="63"/>
      <c r="AS161" s="67" t="s">
        <v>480</v>
      </c>
      <c r="AT161" s="63"/>
    </row>
    <row r="162" spans="1:68" x14ac:dyDescent="0.45">
      <c r="A162" s="67" t="s">
        <v>186</v>
      </c>
      <c r="B162" s="115" t="str">
        <f>INDEX('Program Inputs'!$O$8:$O$28,MATCH(A160,'Program Inputs'!$A$8:$A$28,0))</f>
        <v>Property_3</v>
      </c>
      <c r="D162" s="63" t="s">
        <v>489</v>
      </c>
      <c r="E162" s="133">
        <f>INDEX('Program Inputs'!$R$8:$R$28,MATCH(A160,'Program Inputs'!$A$8:$A$28,0))</f>
        <v>0</v>
      </c>
      <c r="X162" s="62"/>
      <c r="AT162" s="62"/>
    </row>
    <row r="163" spans="1:68" x14ac:dyDescent="0.45">
      <c r="A163" s="110" t="s">
        <v>180</v>
      </c>
      <c r="B163" s="3" t="str">
        <f>B$7</f>
        <v>2026 Q2</v>
      </c>
      <c r="C163" s="3" t="str">
        <f t="shared" ref="C163:U163" si="171">C$7</f>
        <v>2026 Q3</v>
      </c>
      <c r="D163" s="3" t="str">
        <f t="shared" si="171"/>
        <v>2026 Q4</v>
      </c>
      <c r="E163" s="3" t="str">
        <f t="shared" si="171"/>
        <v>2027 Q1</v>
      </c>
      <c r="F163" s="3" t="str">
        <f t="shared" si="171"/>
        <v>2027 Q2</v>
      </c>
      <c r="G163" s="3" t="str">
        <f t="shared" si="171"/>
        <v>2027 Q3</v>
      </c>
      <c r="H163" s="3" t="str">
        <f t="shared" si="171"/>
        <v>2027 Q4</v>
      </c>
      <c r="I163" s="3" t="str">
        <f t="shared" si="171"/>
        <v>2028 Q1</v>
      </c>
      <c r="J163" s="3" t="str">
        <f t="shared" si="171"/>
        <v>2028 Q2</v>
      </c>
      <c r="K163" s="3" t="str">
        <f t="shared" si="171"/>
        <v>2028 Q3</v>
      </c>
      <c r="L163" s="3" t="str">
        <f t="shared" si="171"/>
        <v>2028 Q4</v>
      </c>
      <c r="M163" s="3" t="str">
        <f t="shared" si="171"/>
        <v>2029 Q1</v>
      </c>
      <c r="N163" s="3" t="str">
        <f t="shared" si="171"/>
        <v>2029 Q2</v>
      </c>
      <c r="O163" s="3" t="str">
        <f t="shared" si="171"/>
        <v>2029 Q3</v>
      </c>
      <c r="P163" s="3" t="str">
        <f t="shared" si="171"/>
        <v>2029 Q4</v>
      </c>
      <c r="Q163" s="3" t="str">
        <f t="shared" si="171"/>
        <v>2030 Q1</v>
      </c>
      <c r="R163" s="3" t="str">
        <f t="shared" si="171"/>
        <v>2030 Q2</v>
      </c>
      <c r="S163" s="3" t="str">
        <f t="shared" si="171"/>
        <v>2030 Q3</v>
      </c>
      <c r="T163" s="3" t="str">
        <f t="shared" si="171"/>
        <v>2030 Q4</v>
      </c>
      <c r="U163" s="3" t="str">
        <f t="shared" si="171"/>
        <v>2031 Q1</v>
      </c>
      <c r="W163" s="110" t="s">
        <v>180</v>
      </c>
      <c r="X163" s="3" t="str">
        <f>X$7</f>
        <v>2026 Q2</v>
      </c>
      <c r="Y163" s="3" t="str">
        <f t="shared" ref="Y163:AQ163" si="172">Y$7</f>
        <v>2026 Q3</v>
      </c>
      <c r="Z163" s="3" t="str">
        <f t="shared" si="172"/>
        <v>2026 Q4</v>
      </c>
      <c r="AA163" s="3" t="str">
        <f t="shared" si="172"/>
        <v>2027 Q1</v>
      </c>
      <c r="AB163" s="3" t="str">
        <f t="shared" si="172"/>
        <v>2027 Q2</v>
      </c>
      <c r="AC163" s="3" t="str">
        <f t="shared" si="172"/>
        <v>2027 Q3</v>
      </c>
      <c r="AD163" s="3" t="str">
        <f t="shared" si="172"/>
        <v>2027 Q4</v>
      </c>
      <c r="AE163" s="3" t="str">
        <f t="shared" si="172"/>
        <v>2028 Q1</v>
      </c>
      <c r="AF163" s="3" t="str">
        <f t="shared" si="172"/>
        <v>2028 Q2</v>
      </c>
      <c r="AG163" s="3" t="str">
        <f t="shared" si="172"/>
        <v>2028 Q3</v>
      </c>
      <c r="AH163" s="3" t="str">
        <f t="shared" si="172"/>
        <v>2028 Q4</v>
      </c>
      <c r="AI163" s="3" t="str">
        <f t="shared" si="172"/>
        <v>2029 Q1</v>
      </c>
      <c r="AJ163" s="3" t="str">
        <f t="shared" si="172"/>
        <v>2029 Q2</v>
      </c>
      <c r="AK163" s="3" t="str">
        <f t="shared" si="172"/>
        <v>2029 Q3</v>
      </c>
      <c r="AL163" s="3" t="str">
        <f t="shared" si="172"/>
        <v>2029 Q4</v>
      </c>
      <c r="AM163" s="3" t="str">
        <f t="shared" si="172"/>
        <v>2030 Q1</v>
      </c>
      <c r="AN163" s="3" t="str">
        <f t="shared" si="172"/>
        <v>2030 Q2</v>
      </c>
      <c r="AO163" s="3" t="str">
        <f t="shared" si="172"/>
        <v>2030 Q3</v>
      </c>
      <c r="AP163" s="3" t="str">
        <f t="shared" si="172"/>
        <v>2030 Q4</v>
      </c>
      <c r="AQ163" s="3" t="str">
        <f t="shared" si="172"/>
        <v>2031 Q1</v>
      </c>
      <c r="AS163" s="110" t="s">
        <v>180</v>
      </c>
      <c r="AT163" s="3" t="str">
        <f>AT$7</f>
        <v>2026 Q2</v>
      </c>
      <c r="AU163" s="3" t="str">
        <f t="shared" ref="AU163:BM163" si="173">AU$7</f>
        <v>2026 Q3</v>
      </c>
      <c r="AV163" s="3" t="str">
        <f t="shared" si="173"/>
        <v>2026 Q4</v>
      </c>
      <c r="AW163" s="3" t="str">
        <f t="shared" si="173"/>
        <v>2027 Q1</v>
      </c>
      <c r="AX163" s="3" t="str">
        <f t="shared" si="173"/>
        <v>2027 Q2</v>
      </c>
      <c r="AY163" s="3" t="str">
        <f t="shared" si="173"/>
        <v>2027 Q3</v>
      </c>
      <c r="AZ163" s="3" t="str">
        <f t="shared" si="173"/>
        <v>2027 Q4</v>
      </c>
      <c r="BA163" s="3" t="str">
        <f t="shared" si="173"/>
        <v>2028 Q1</v>
      </c>
      <c r="BB163" s="3" t="str">
        <f t="shared" si="173"/>
        <v>2028 Q2</v>
      </c>
      <c r="BC163" s="3" t="str">
        <f t="shared" si="173"/>
        <v>2028 Q3</v>
      </c>
      <c r="BD163" s="3" t="str">
        <f t="shared" si="173"/>
        <v>2028 Q4</v>
      </c>
      <c r="BE163" s="3" t="str">
        <f t="shared" si="173"/>
        <v>2029 Q1</v>
      </c>
      <c r="BF163" s="3" t="str">
        <f t="shared" si="173"/>
        <v>2029 Q2</v>
      </c>
      <c r="BG163" s="3" t="str">
        <f t="shared" si="173"/>
        <v>2029 Q3</v>
      </c>
      <c r="BH163" s="3" t="str">
        <f t="shared" si="173"/>
        <v>2029 Q4</v>
      </c>
      <c r="BI163" s="3" t="str">
        <f t="shared" si="173"/>
        <v>2030 Q1</v>
      </c>
      <c r="BJ163" s="3" t="str">
        <f t="shared" si="173"/>
        <v>2030 Q2</v>
      </c>
      <c r="BK163" s="3" t="str">
        <f t="shared" si="173"/>
        <v>2030 Q3</v>
      </c>
      <c r="BL163" s="3" t="str">
        <f t="shared" si="173"/>
        <v>2030 Q4</v>
      </c>
      <c r="BM163" s="3" t="str">
        <f t="shared" si="173"/>
        <v>2031 Q1</v>
      </c>
      <c r="BO163" s="110" t="s">
        <v>330</v>
      </c>
      <c r="BP163" s="110" t="s">
        <v>488</v>
      </c>
    </row>
    <row r="164" spans="1:68" x14ac:dyDescent="0.45">
      <c r="A164" s="63">
        <v>3</v>
      </c>
      <c r="B164" s="116">
        <f ca="1">IFERROR('Program Qtrly'!D$103*OFFSET(LDF!$A$37,MATCH($B$162,LDF!$A$38:$A$63,0),MATCH($A164,LDF!$B$37:$Z$37,0)),0)</f>
        <v>9.2249999999999979</v>
      </c>
      <c r="C164" s="116">
        <f ca="1">IFERROR('Program Qtrly'!E$103*OFFSET(LDF!$A$37,MATCH($B$162,LDF!$A$38:$A$63,0),MATCH($A164,LDF!$B$37:$Z$37,0)),0)</f>
        <v>27.67499999999999</v>
      </c>
      <c r="D164" s="116">
        <f ca="1">IFERROR('Program Qtrly'!F$103*OFFSET(LDF!$A$37,MATCH($B$162,LDF!$A$38:$A$63,0),MATCH($A164,LDF!$B$37:$Z$37,0)),0)</f>
        <v>46.124999999999979</v>
      </c>
      <c r="E164" s="116">
        <f ca="1">IFERROR('Program Qtrly'!G$103*OFFSET(LDF!$A$37,MATCH($B$162,LDF!$A$38:$A$63,0),MATCH($A164,LDF!$B$37:$Z$37,0)),0)</f>
        <v>64.574999999999989</v>
      </c>
      <c r="F164" s="116">
        <f ca="1">IFERROR('Program Qtrly'!H$103*OFFSET(LDF!$A$37,MATCH($B$162,LDF!$A$38:$A$63,0),MATCH($A164,LDF!$B$37:$Z$37,0)),0)</f>
        <v>83.024999999999991</v>
      </c>
      <c r="G164" s="116">
        <f ca="1">IFERROR('Program Qtrly'!I$103*OFFSET(LDF!$A$37,MATCH($B$162,LDF!$A$38:$A$63,0),MATCH($A164,LDF!$B$37:$Z$37,0)),0)</f>
        <v>101.47499999999998</v>
      </c>
      <c r="H164" s="116">
        <f ca="1">IFERROR('Program Qtrly'!J$103*OFFSET(LDF!$A$37,MATCH($B$162,LDF!$A$38:$A$63,0),MATCH($A164,LDF!$B$37:$Z$37,0)),0)</f>
        <v>119.92499999999995</v>
      </c>
      <c r="I164" s="116">
        <f ca="1">IFERROR('Program Qtrly'!K$103*OFFSET(LDF!$A$37,MATCH($B$162,LDF!$A$38:$A$63,0),MATCH($A164,LDF!$B$37:$Z$37,0)),0)</f>
        <v>138.37499999999997</v>
      </c>
      <c r="J164" s="116">
        <f ca="1">IFERROR('Program Qtrly'!L$103*OFFSET(LDF!$A$37,MATCH($B$162,LDF!$A$38:$A$63,0),MATCH($A164,LDF!$B$37:$Z$37,0)),0)</f>
        <v>166.04999999999998</v>
      </c>
      <c r="K164" s="116">
        <f ca="1">IFERROR('Program Qtrly'!M$103*OFFSET(LDF!$A$37,MATCH($B$162,LDF!$A$38:$A$63,0),MATCH($A164,LDF!$B$37:$Z$37,0)),0)</f>
        <v>202.94999999999996</v>
      </c>
      <c r="L164" s="116">
        <f ca="1">IFERROR('Program Qtrly'!N$103*OFFSET(LDF!$A$37,MATCH($B$162,LDF!$A$38:$A$63,0),MATCH($A164,LDF!$B$37:$Z$37,0)),0)</f>
        <v>239.84999999999991</v>
      </c>
      <c r="M164" s="116">
        <f ca="1">IFERROR('Program Qtrly'!O$103*OFFSET(LDF!$A$37,MATCH($B$162,LDF!$A$38:$A$63,0),MATCH($A164,LDF!$B$37:$Z$37,0)),0)</f>
        <v>276.74999999999994</v>
      </c>
      <c r="N164" s="116">
        <f ca="1">IFERROR('Program Qtrly'!P$103*OFFSET(LDF!$A$37,MATCH($B$162,LDF!$A$38:$A$63,0),MATCH($A164,LDF!$B$37:$Z$37,0)),0)</f>
        <v>313.64999999999992</v>
      </c>
      <c r="O164" s="116">
        <f ca="1">IFERROR('Program Qtrly'!Q$103*OFFSET(LDF!$A$37,MATCH($B$162,LDF!$A$38:$A$63,0),MATCH($A164,LDF!$B$37:$Z$37,0)),0)</f>
        <v>350.54999999999995</v>
      </c>
      <c r="P164" s="116">
        <f ca="1">IFERROR('Program Qtrly'!R$103*OFFSET(LDF!$A$37,MATCH($B$162,LDF!$A$38:$A$63,0),MATCH($A164,LDF!$B$37:$Z$37,0)),0)</f>
        <v>387.44999999999993</v>
      </c>
      <c r="Q164" s="116">
        <f ca="1">IFERROR('Program Qtrly'!S$103*OFFSET(LDF!$A$37,MATCH($B$162,LDF!$A$38:$A$63,0),MATCH($A164,LDF!$B$37:$Z$37,0)),0)</f>
        <v>424.34999999999997</v>
      </c>
      <c r="R164" s="116">
        <f ca="1">IFERROR('Program Qtrly'!T$103*OFFSET(LDF!$A$37,MATCH($B$162,LDF!$A$38:$A$63,0),MATCH($A164,LDF!$B$37:$Z$37,0)),0)</f>
        <v>461.24999999999989</v>
      </c>
      <c r="S164" s="116">
        <f ca="1">IFERROR('Program Qtrly'!U$103*OFFSET(LDF!$A$37,MATCH($B$162,LDF!$A$38:$A$63,0),MATCH($A164,LDF!$B$37:$Z$37,0)),0)</f>
        <v>498.14999999999986</v>
      </c>
      <c r="T164" s="116">
        <f ca="1">IFERROR('Program Qtrly'!V$103*OFFSET(LDF!$A$37,MATCH($B$162,LDF!$A$38:$A$63,0),MATCH($A164,LDF!$B$37:$Z$37,0)),0)</f>
        <v>535.04999999999984</v>
      </c>
      <c r="U164" s="116">
        <f ca="1">IFERROR('Program Qtrly'!W$103*OFFSET(LDF!$A$37,MATCH($B$162,LDF!$A$38:$A$63,0),MATCH($A164,LDF!$B$37:$Z$37,0)),0)</f>
        <v>571.94999999999993</v>
      </c>
      <c r="W164" s="63">
        <v>3</v>
      </c>
      <c r="X164" s="116">
        <f ca="1">B$188-B164</f>
        <v>9.5249999999999986</v>
      </c>
      <c r="Y164" s="116">
        <f t="shared" ref="Y164:AQ177" ca="1" si="174">C$188-C164</f>
        <v>28.574999999999989</v>
      </c>
      <c r="Z164" s="116">
        <f t="shared" ca="1" si="174"/>
        <v>47.624999999999979</v>
      </c>
      <c r="AA164" s="116">
        <f t="shared" ca="1" si="174"/>
        <v>66.674999999999983</v>
      </c>
      <c r="AB164" s="116">
        <f t="shared" ca="1" si="174"/>
        <v>85.72499999999998</v>
      </c>
      <c r="AC164" s="116">
        <f t="shared" ca="1" si="174"/>
        <v>104.77499999999999</v>
      </c>
      <c r="AD164" s="116">
        <f t="shared" ca="1" si="174"/>
        <v>123.82499999999996</v>
      </c>
      <c r="AE164" s="116">
        <f t="shared" ca="1" si="174"/>
        <v>142.87499999999997</v>
      </c>
      <c r="AF164" s="116">
        <f t="shared" ca="1" si="174"/>
        <v>171.44999999999996</v>
      </c>
      <c r="AG164" s="116">
        <f t="shared" ca="1" si="174"/>
        <v>209.54999999999998</v>
      </c>
      <c r="AH164" s="116">
        <f t="shared" ca="1" si="174"/>
        <v>247.64999999999992</v>
      </c>
      <c r="AI164" s="116">
        <f t="shared" ca="1" si="174"/>
        <v>285.74999999999994</v>
      </c>
      <c r="AJ164" s="116">
        <f t="shared" ca="1" si="174"/>
        <v>323.84999999999997</v>
      </c>
      <c r="AK164" s="116">
        <f t="shared" ca="1" si="174"/>
        <v>361.94999999999993</v>
      </c>
      <c r="AL164" s="116">
        <f t="shared" ca="1" si="174"/>
        <v>400.04999999999995</v>
      </c>
      <c r="AM164" s="116">
        <f t="shared" ca="1" si="174"/>
        <v>438.14999999999992</v>
      </c>
      <c r="AN164" s="116">
        <f t="shared" ca="1" si="174"/>
        <v>476.24999999999989</v>
      </c>
      <c r="AO164" s="116">
        <f t="shared" ca="1" si="174"/>
        <v>514.34999999999991</v>
      </c>
      <c r="AP164" s="116">
        <f t="shared" ca="1" si="174"/>
        <v>552.44999999999993</v>
      </c>
      <c r="AQ164" s="116">
        <f t="shared" ca="1" si="174"/>
        <v>590.54999999999984</v>
      </c>
      <c r="AS164" s="63">
        <v>3</v>
      </c>
      <c r="AT164" s="116">
        <f ca="1">IFERROR(X164*'Program Qtrly'!D$89/(1-'Program Qtrly'!D$89),0)</f>
        <v>85.725000000000023</v>
      </c>
      <c r="AU164" s="116">
        <f ca="1">IFERROR(Y164*'Program Qtrly'!E$89/(1-'Program Qtrly'!E$89),0)</f>
        <v>257.17499999999995</v>
      </c>
      <c r="AV164" s="116">
        <f ca="1">IFERROR(Z164*'Program Qtrly'!F$89/(1-'Program Qtrly'!F$89),0)</f>
        <v>428.62499999999994</v>
      </c>
      <c r="AW164" s="116">
        <f ca="1">IFERROR(AA164*'Program Qtrly'!G$89/(1-'Program Qtrly'!G$89),0)</f>
        <v>600.07500000000005</v>
      </c>
      <c r="AX164" s="116">
        <f ca="1">IFERROR(AB164*'Program Qtrly'!H$89/(1-'Program Qtrly'!H$89),0)</f>
        <v>771.52500000000009</v>
      </c>
      <c r="AY164" s="116">
        <f ca="1">IFERROR(AC164*'Program Qtrly'!I$89/(1-'Program Qtrly'!I$89),0)</f>
        <v>942.97500000000025</v>
      </c>
      <c r="AZ164" s="116">
        <f ca="1">IFERROR(AD164*'Program Qtrly'!J$89/(1-'Program Qtrly'!J$89),0)</f>
        <v>1114.425</v>
      </c>
      <c r="BA164" s="116">
        <f ca="1">IFERROR(AE164*'Program Qtrly'!K$89/(1-'Program Qtrly'!K$89),0)</f>
        <v>1285.875</v>
      </c>
      <c r="BB164" s="116">
        <f ca="1">IFERROR(AF164*'Program Qtrly'!L$89/(1-'Program Qtrly'!L$89),0)</f>
        <v>1543.0500000000002</v>
      </c>
      <c r="BC164" s="116">
        <f ca="1">IFERROR(AG164*'Program Qtrly'!M$89/(1-'Program Qtrly'!M$89),0)</f>
        <v>1885.9500000000005</v>
      </c>
      <c r="BD164" s="116">
        <f ca="1">IFERROR(AH164*'Program Qtrly'!N$89/(1-'Program Qtrly'!N$89),0)</f>
        <v>2228.85</v>
      </c>
      <c r="BE164" s="116">
        <f ca="1">IFERROR(AI164*'Program Qtrly'!O$89/(1-'Program Qtrly'!O$89),0)</f>
        <v>2571.75</v>
      </c>
      <c r="BF164" s="116">
        <f ca="1">IFERROR(AJ164*'Program Qtrly'!P$89/(1-'Program Qtrly'!P$89),0)</f>
        <v>2914.6500000000005</v>
      </c>
      <c r="BG164" s="116">
        <f ca="1">IFERROR(AK164*'Program Qtrly'!Q$89/(1-'Program Qtrly'!Q$89),0)</f>
        <v>3257.55</v>
      </c>
      <c r="BH164" s="116">
        <f ca="1">IFERROR(AL164*'Program Qtrly'!R$89/(1-'Program Qtrly'!R$89),0)</f>
        <v>3600.4500000000003</v>
      </c>
      <c r="BI164" s="116">
        <f ca="1">IFERROR(AM164*'Program Qtrly'!S$89/(1-'Program Qtrly'!S$89),0)</f>
        <v>3943.35</v>
      </c>
      <c r="BJ164" s="116">
        <f ca="1">IFERROR(AN164*'Program Qtrly'!T$89/(1-'Program Qtrly'!T$89),0)</f>
        <v>4286.25</v>
      </c>
      <c r="BK164" s="116">
        <f ca="1">IFERROR(AO164*'Program Qtrly'!U$89/(1-'Program Qtrly'!U$89),0)</f>
        <v>4629.1500000000005</v>
      </c>
      <c r="BL164" s="116">
        <f ca="1">IFERROR(AP164*'Program Qtrly'!V$89/(1-'Program Qtrly'!V$89),0)</f>
        <v>4972.05</v>
      </c>
      <c r="BM164" s="116">
        <f ca="1">IFERROR(AQ164*'Program Qtrly'!W$89/(1-'Program Qtrly'!W$89),0)</f>
        <v>5314.95</v>
      </c>
      <c r="BO164" s="53" t="str">
        <f>$A$160</f>
        <v>P005</v>
      </c>
      <c r="BP164" s="53">
        <f>$E$162</f>
        <v>0</v>
      </c>
    </row>
    <row r="165" spans="1:68" x14ac:dyDescent="0.45">
      <c r="A165" s="63">
        <f t="shared" ref="A165:A187" si="175">A164+3</f>
        <v>6</v>
      </c>
      <c r="B165" s="116">
        <f ca="1">IFERROR(B164+'Program Qtrly'!D$103*OFFSET(LDF!$A$37,MATCH($B$162,LDF!$A$38:$A$63,0),MATCH($A165,LDF!$B$37:$Z$37,0)),0)</f>
        <v>10.837499999999997</v>
      </c>
      <c r="C165" s="116">
        <f ca="1">IFERROR(C164+'Program Qtrly'!E$103*OFFSET(LDF!$A$37,MATCH($B$162,LDF!$A$38:$A$63,0),MATCH($A165,LDF!$B$37:$Z$37,0)),0)</f>
        <v>32.512499999999989</v>
      </c>
      <c r="D165" s="116">
        <f ca="1">IFERROR(D164+'Program Qtrly'!F$103*OFFSET(LDF!$A$37,MATCH($B$162,LDF!$A$38:$A$63,0),MATCH($A165,LDF!$B$37:$Z$37,0)),0)</f>
        <v>54.187499999999972</v>
      </c>
      <c r="E165" s="116">
        <f ca="1">IFERROR(E164+'Program Qtrly'!G$103*OFFSET(LDF!$A$37,MATCH($B$162,LDF!$A$38:$A$63,0),MATCH($A165,LDF!$B$37:$Z$37,0)),0)</f>
        <v>75.862499999999983</v>
      </c>
      <c r="F165" s="116">
        <f ca="1">IFERROR(F164+'Program Qtrly'!H$103*OFFSET(LDF!$A$37,MATCH($B$162,LDF!$A$38:$A$63,0),MATCH($A165,LDF!$B$37:$Z$37,0)),0)</f>
        <v>97.53749999999998</v>
      </c>
      <c r="G165" s="116">
        <f ca="1">IFERROR(G164+'Program Qtrly'!I$103*OFFSET(LDF!$A$37,MATCH($B$162,LDF!$A$38:$A$63,0),MATCH($A165,LDF!$B$37:$Z$37,0)),0)</f>
        <v>119.21249999999998</v>
      </c>
      <c r="H165" s="116">
        <f ca="1">IFERROR(H164+'Program Qtrly'!J$103*OFFSET(LDF!$A$37,MATCH($B$162,LDF!$A$38:$A$63,0),MATCH($A165,LDF!$B$37:$Z$37,0)),0)</f>
        <v>140.88749999999993</v>
      </c>
      <c r="I165" s="116">
        <f ca="1">IFERROR(I164+'Program Qtrly'!K$103*OFFSET(LDF!$A$37,MATCH($B$162,LDF!$A$38:$A$63,0),MATCH($A165,LDF!$B$37:$Z$37,0)),0)</f>
        <v>162.56249999999994</v>
      </c>
      <c r="J165" s="116">
        <f ca="1">IFERROR(J164+'Program Qtrly'!L$103*OFFSET(LDF!$A$37,MATCH($B$162,LDF!$A$38:$A$63,0),MATCH($A165,LDF!$B$37:$Z$37,0)),0)</f>
        <v>195.07499999999996</v>
      </c>
      <c r="K165" s="116">
        <f ca="1">IFERROR(K164+'Program Qtrly'!M$103*OFFSET(LDF!$A$37,MATCH($B$162,LDF!$A$38:$A$63,0),MATCH($A165,LDF!$B$37:$Z$37,0)),0)</f>
        <v>238.42499999999995</v>
      </c>
      <c r="L165" s="116">
        <f ca="1">IFERROR(L164+'Program Qtrly'!N$103*OFFSET(LDF!$A$37,MATCH($B$162,LDF!$A$38:$A$63,0),MATCH($A165,LDF!$B$37:$Z$37,0)),0)</f>
        <v>281.77499999999986</v>
      </c>
      <c r="M165" s="116">
        <f ca="1">IFERROR(M164+'Program Qtrly'!O$103*OFFSET(LDF!$A$37,MATCH($B$162,LDF!$A$38:$A$63,0),MATCH($A165,LDF!$B$37:$Z$37,0)),0)</f>
        <v>325.12499999999989</v>
      </c>
      <c r="N165" s="116">
        <f ca="1">IFERROR(N164+'Program Qtrly'!P$103*OFFSET(LDF!$A$37,MATCH($B$162,LDF!$A$38:$A$63,0),MATCH($A165,LDF!$B$37:$Z$37,0)),0)</f>
        <v>368.47499999999991</v>
      </c>
      <c r="O165" s="116">
        <f ca="1">IFERROR(O164+'Program Qtrly'!Q$103*OFFSET(LDF!$A$37,MATCH($B$162,LDF!$A$38:$A$63,0),MATCH($A165,LDF!$B$37:$Z$37,0)),0)</f>
        <v>411.82499999999993</v>
      </c>
      <c r="P165" s="116">
        <f ca="1">IFERROR(P164+'Program Qtrly'!R$103*OFFSET(LDF!$A$37,MATCH($B$162,LDF!$A$38:$A$63,0),MATCH($A165,LDF!$B$37:$Z$37,0)),0)</f>
        <v>455.1749999999999</v>
      </c>
      <c r="Q165" s="116">
        <f ca="1">IFERROR(Q164+'Program Qtrly'!S$103*OFFSET(LDF!$A$37,MATCH($B$162,LDF!$A$38:$A$63,0),MATCH($A165,LDF!$B$37:$Z$37,0)),0)</f>
        <v>498.52499999999992</v>
      </c>
      <c r="R165" s="116">
        <f ca="1">IFERROR(R164+'Program Qtrly'!T$103*OFFSET(LDF!$A$37,MATCH($B$162,LDF!$A$38:$A$63,0),MATCH($A165,LDF!$B$37:$Z$37,0)),0)</f>
        <v>541.87499999999977</v>
      </c>
      <c r="S165" s="116">
        <f ca="1">IFERROR(S164+'Program Qtrly'!U$103*OFFSET(LDF!$A$37,MATCH($B$162,LDF!$A$38:$A$63,0),MATCH($A165,LDF!$B$37:$Z$37,0)),0)</f>
        <v>585.2249999999998</v>
      </c>
      <c r="T165" s="116">
        <f ca="1">IFERROR(T164+'Program Qtrly'!V$103*OFFSET(LDF!$A$37,MATCH($B$162,LDF!$A$38:$A$63,0),MATCH($A165,LDF!$B$37:$Z$37,0)),0)</f>
        <v>628.57499999999982</v>
      </c>
      <c r="U165" s="116">
        <f ca="1">IFERROR(U164+'Program Qtrly'!W$103*OFFSET(LDF!$A$37,MATCH($B$162,LDF!$A$38:$A$63,0),MATCH($A165,LDF!$B$37:$Z$37,0)),0)</f>
        <v>671.92499999999984</v>
      </c>
      <c r="W165" s="63">
        <f t="shared" ref="W165:W187" si="176">W164+3</f>
        <v>6</v>
      </c>
      <c r="X165" s="116">
        <f t="shared" ref="X165:X187" ca="1" si="177">B$188-B165</f>
        <v>7.9124999999999996</v>
      </c>
      <c r="Y165" s="116">
        <f t="shared" ca="1" si="174"/>
        <v>23.73749999999999</v>
      </c>
      <c r="Z165" s="116">
        <f t="shared" ca="1" si="174"/>
        <v>39.562499999999986</v>
      </c>
      <c r="AA165" s="116">
        <f t="shared" ca="1" si="174"/>
        <v>55.387499999999989</v>
      </c>
      <c r="AB165" s="116">
        <f t="shared" ca="1" si="174"/>
        <v>71.212499999999991</v>
      </c>
      <c r="AC165" s="116">
        <f t="shared" ca="1" si="174"/>
        <v>87.037499999999994</v>
      </c>
      <c r="AD165" s="116">
        <f t="shared" ca="1" si="174"/>
        <v>102.86249999999998</v>
      </c>
      <c r="AE165" s="116">
        <f t="shared" ca="1" si="174"/>
        <v>118.6875</v>
      </c>
      <c r="AF165" s="116">
        <f t="shared" ca="1" si="174"/>
        <v>142.42499999999998</v>
      </c>
      <c r="AG165" s="116">
        <f t="shared" ca="1" si="174"/>
        <v>174.07499999999999</v>
      </c>
      <c r="AH165" s="116">
        <f t="shared" ca="1" si="174"/>
        <v>205.72499999999997</v>
      </c>
      <c r="AI165" s="116">
        <f t="shared" ca="1" si="174"/>
        <v>237.375</v>
      </c>
      <c r="AJ165" s="116">
        <f t="shared" ca="1" si="174"/>
        <v>269.02499999999998</v>
      </c>
      <c r="AK165" s="116">
        <f t="shared" ca="1" si="174"/>
        <v>300.67499999999995</v>
      </c>
      <c r="AL165" s="116">
        <f t="shared" ca="1" si="174"/>
        <v>332.32499999999999</v>
      </c>
      <c r="AM165" s="116">
        <f t="shared" ca="1" si="174"/>
        <v>363.97499999999997</v>
      </c>
      <c r="AN165" s="116">
        <f t="shared" ca="1" si="174"/>
        <v>395.625</v>
      </c>
      <c r="AO165" s="116">
        <f t="shared" ca="1" si="174"/>
        <v>427.27499999999998</v>
      </c>
      <c r="AP165" s="116">
        <f t="shared" ca="1" si="174"/>
        <v>458.92499999999995</v>
      </c>
      <c r="AQ165" s="116">
        <f t="shared" ca="1" si="174"/>
        <v>490.57499999999993</v>
      </c>
      <c r="AS165" s="63">
        <f t="shared" ref="AS165:AS187" si="178">AS164+3</f>
        <v>6</v>
      </c>
      <c r="AT165" s="116">
        <f ca="1">IFERROR(X165*'Program Qtrly'!D$89/(1-'Program Qtrly'!D$89),0)</f>
        <v>71.21250000000002</v>
      </c>
      <c r="AU165" s="116">
        <f ca="1">IFERROR(Y165*'Program Qtrly'!E$89/(1-'Program Qtrly'!E$89),0)</f>
        <v>213.63749999999996</v>
      </c>
      <c r="AV165" s="116">
        <f ca="1">IFERROR(Z165*'Program Qtrly'!F$89/(1-'Program Qtrly'!F$89),0)</f>
        <v>356.06249999999994</v>
      </c>
      <c r="AW165" s="116">
        <f ca="1">IFERROR(AA165*'Program Qtrly'!G$89/(1-'Program Qtrly'!G$89),0)</f>
        <v>498.48750000000001</v>
      </c>
      <c r="AX165" s="116">
        <f ca="1">IFERROR(AB165*'Program Qtrly'!H$89/(1-'Program Qtrly'!H$89),0)</f>
        <v>640.91250000000002</v>
      </c>
      <c r="AY165" s="116">
        <f ca="1">IFERROR(AC165*'Program Qtrly'!I$89/(1-'Program Qtrly'!I$89),0)</f>
        <v>783.33750000000009</v>
      </c>
      <c r="AZ165" s="116">
        <f ca="1">IFERROR(AD165*'Program Qtrly'!J$89/(1-'Program Qtrly'!J$89),0)</f>
        <v>925.76250000000005</v>
      </c>
      <c r="BA165" s="116">
        <f ca="1">IFERROR(AE165*'Program Qtrly'!K$89/(1-'Program Qtrly'!K$89),0)</f>
        <v>1068.1875000000002</v>
      </c>
      <c r="BB165" s="116">
        <f ca="1">IFERROR(AF165*'Program Qtrly'!L$89/(1-'Program Qtrly'!L$89),0)</f>
        <v>1281.825</v>
      </c>
      <c r="BC165" s="116">
        <f ca="1">IFERROR(AG165*'Program Qtrly'!M$89/(1-'Program Qtrly'!M$89),0)</f>
        <v>1566.6750000000002</v>
      </c>
      <c r="BD165" s="116">
        <f ca="1">IFERROR(AH165*'Program Qtrly'!N$89/(1-'Program Qtrly'!N$89),0)</f>
        <v>1851.5250000000001</v>
      </c>
      <c r="BE165" s="116">
        <f ca="1">IFERROR(AI165*'Program Qtrly'!O$89/(1-'Program Qtrly'!O$89),0)</f>
        <v>2136.3750000000005</v>
      </c>
      <c r="BF165" s="116">
        <f ca="1">IFERROR(AJ165*'Program Qtrly'!P$89/(1-'Program Qtrly'!P$89),0)</f>
        <v>2421.2250000000004</v>
      </c>
      <c r="BG165" s="116">
        <f ca="1">IFERROR(AK165*'Program Qtrly'!Q$89/(1-'Program Qtrly'!Q$89),0)</f>
        <v>2706.0750000000003</v>
      </c>
      <c r="BH165" s="116">
        <f ca="1">IFERROR(AL165*'Program Qtrly'!R$89/(1-'Program Qtrly'!R$89),0)</f>
        <v>2990.9250000000002</v>
      </c>
      <c r="BI165" s="116">
        <f ca="1">IFERROR(AM165*'Program Qtrly'!S$89/(1-'Program Qtrly'!S$89),0)</f>
        <v>3275.7750000000005</v>
      </c>
      <c r="BJ165" s="116">
        <f ca="1">IFERROR(AN165*'Program Qtrly'!T$89/(1-'Program Qtrly'!T$89),0)</f>
        <v>3560.6250000000009</v>
      </c>
      <c r="BK165" s="116">
        <f ca="1">IFERROR(AO165*'Program Qtrly'!U$89/(1-'Program Qtrly'!U$89),0)</f>
        <v>3845.4750000000008</v>
      </c>
      <c r="BL165" s="116">
        <f ca="1">IFERROR(AP165*'Program Qtrly'!V$89/(1-'Program Qtrly'!V$89),0)</f>
        <v>4130.3250000000007</v>
      </c>
      <c r="BM165" s="116">
        <f ca="1">IFERROR(AQ165*'Program Qtrly'!W$89/(1-'Program Qtrly'!W$89),0)</f>
        <v>4415.1750000000002</v>
      </c>
      <c r="BO165" s="53" t="str">
        <f t="shared" ref="BO165:BO188" si="179">$A$160</f>
        <v>P005</v>
      </c>
      <c r="BP165" s="53">
        <f t="shared" ref="BP165:BP188" si="180">$E$162</f>
        <v>0</v>
      </c>
    </row>
    <row r="166" spans="1:68" x14ac:dyDescent="0.45">
      <c r="A166" s="63">
        <f t="shared" si="175"/>
        <v>9</v>
      </c>
      <c r="B166" s="116">
        <f ca="1">IFERROR(B165+'Program Qtrly'!D$103*OFFSET(LDF!$A$37,MATCH($B$162,LDF!$A$38:$A$63,0),MATCH($A166,LDF!$B$37:$Z$37,0)),0)</f>
        <v>12.468749999999998</v>
      </c>
      <c r="C166" s="116">
        <f ca="1">IFERROR(C165+'Program Qtrly'!E$103*OFFSET(LDF!$A$37,MATCH($B$162,LDF!$A$38:$A$63,0),MATCH($A166,LDF!$B$37:$Z$37,0)),0)</f>
        <v>37.406249999999993</v>
      </c>
      <c r="D166" s="116">
        <f ca="1">IFERROR(D165+'Program Qtrly'!F$103*OFFSET(LDF!$A$37,MATCH($B$162,LDF!$A$38:$A$63,0),MATCH($A166,LDF!$B$37:$Z$37,0)),0)</f>
        <v>62.343749999999972</v>
      </c>
      <c r="E166" s="116">
        <f ca="1">IFERROR(E165+'Program Qtrly'!G$103*OFFSET(LDF!$A$37,MATCH($B$162,LDF!$A$38:$A$63,0),MATCH($A166,LDF!$B$37:$Z$37,0)),0)</f>
        <v>87.281249999999986</v>
      </c>
      <c r="F166" s="116">
        <f ca="1">IFERROR(F165+'Program Qtrly'!H$103*OFFSET(LDF!$A$37,MATCH($B$162,LDF!$A$38:$A$63,0),MATCH($A166,LDF!$B$37:$Z$37,0)),0)</f>
        <v>112.21874999999999</v>
      </c>
      <c r="G166" s="116">
        <f ca="1">IFERROR(G165+'Program Qtrly'!I$103*OFFSET(LDF!$A$37,MATCH($B$162,LDF!$A$38:$A$63,0),MATCH($A166,LDF!$B$37:$Z$37,0)),0)</f>
        <v>137.15625</v>
      </c>
      <c r="H166" s="116">
        <f ca="1">IFERROR(H165+'Program Qtrly'!J$103*OFFSET(LDF!$A$37,MATCH($B$162,LDF!$A$38:$A$63,0),MATCH($A166,LDF!$B$37:$Z$37,0)),0)</f>
        <v>162.09374999999994</v>
      </c>
      <c r="I166" s="116">
        <f ca="1">IFERROR(I165+'Program Qtrly'!K$103*OFFSET(LDF!$A$37,MATCH($B$162,LDF!$A$38:$A$63,0),MATCH($A166,LDF!$B$37:$Z$37,0)),0)</f>
        <v>187.03124999999997</v>
      </c>
      <c r="J166" s="116">
        <f ca="1">IFERROR(J165+'Program Qtrly'!L$103*OFFSET(LDF!$A$37,MATCH($B$162,LDF!$A$38:$A$63,0),MATCH($A166,LDF!$B$37:$Z$37,0)),0)</f>
        <v>224.43749999999997</v>
      </c>
      <c r="K166" s="116">
        <f ca="1">IFERROR(K165+'Program Qtrly'!M$103*OFFSET(LDF!$A$37,MATCH($B$162,LDF!$A$38:$A$63,0),MATCH($A166,LDF!$B$37:$Z$37,0)),0)</f>
        <v>274.3125</v>
      </c>
      <c r="L166" s="116">
        <f ca="1">IFERROR(L165+'Program Qtrly'!N$103*OFFSET(LDF!$A$37,MATCH($B$162,LDF!$A$38:$A$63,0),MATCH($A166,LDF!$B$37:$Z$37,0)),0)</f>
        <v>324.18749999999989</v>
      </c>
      <c r="M166" s="116">
        <f ca="1">IFERROR(M165+'Program Qtrly'!O$103*OFFSET(LDF!$A$37,MATCH($B$162,LDF!$A$38:$A$63,0),MATCH($A166,LDF!$B$37:$Z$37,0)),0)</f>
        <v>374.06249999999994</v>
      </c>
      <c r="N166" s="116">
        <f ca="1">IFERROR(N165+'Program Qtrly'!P$103*OFFSET(LDF!$A$37,MATCH($B$162,LDF!$A$38:$A$63,0),MATCH($A166,LDF!$B$37:$Z$37,0)),0)</f>
        <v>423.93749999999994</v>
      </c>
      <c r="O166" s="116">
        <f ca="1">IFERROR(O165+'Program Qtrly'!Q$103*OFFSET(LDF!$A$37,MATCH($B$162,LDF!$A$38:$A$63,0),MATCH($A166,LDF!$B$37:$Z$37,0)),0)</f>
        <v>473.8125</v>
      </c>
      <c r="P166" s="116">
        <f ca="1">IFERROR(P165+'Program Qtrly'!R$103*OFFSET(LDF!$A$37,MATCH($B$162,LDF!$A$38:$A$63,0),MATCH($A166,LDF!$B$37:$Z$37,0)),0)</f>
        <v>523.6875</v>
      </c>
      <c r="Q166" s="116">
        <f ca="1">IFERROR(Q165+'Program Qtrly'!S$103*OFFSET(LDF!$A$37,MATCH($B$162,LDF!$A$38:$A$63,0),MATCH($A166,LDF!$B$37:$Z$37,0)),0)</f>
        <v>573.5625</v>
      </c>
      <c r="R166" s="116">
        <f ca="1">IFERROR(R165+'Program Qtrly'!T$103*OFFSET(LDF!$A$37,MATCH($B$162,LDF!$A$38:$A$63,0),MATCH($A166,LDF!$B$37:$Z$37,0)),0)</f>
        <v>623.43749999999977</v>
      </c>
      <c r="S166" s="116">
        <f ca="1">IFERROR(S165+'Program Qtrly'!U$103*OFFSET(LDF!$A$37,MATCH($B$162,LDF!$A$38:$A$63,0),MATCH($A166,LDF!$B$37:$Z$37,0)),0)</f>
        <v>673.31249999999989</v>
      </c>
      <c r="T166" s="116">
        <f ca="1">IFERROR(T165+'Program Qtrly'!V$103*OFFSET(LDF!$A$37,MATCH($B$162,LDF!$A$38:$A$63,0),MATCH($A166,LDF!$B$37:$Z$37,0)),0)</f>
        <v>723.18749999999989</v>
      </c>
      <c r="U166" s="116">
        <f ca="1">IFERROR(U165+'Program Qtrly'!W$103*OFFSET(LDF!$A$37,MATCH($B$162,LDF!$A$38:$A$63,0),MATCH($A166,LDF!$B$37:$Z$37,0)),0)</f>
        <v>773.06249999999989</v>
      </c>
      <c r="W166" s="63">
        <f t="shared" si="176"/>
        <v>9</v>
      </c>
      <c r="X166" s="116">
        <f t="shared" ca="1" si="177"/>
        <v>6.2812499999999982</v>
      </c>
      <c r="Y166" s="116">
        <f t="shared" ca="1" si="174"/>
        <v>18.843749999999986</v>
      </c>
      <c r="Z166" s="116">
        <f t="shared" ca="1" si="174"/>
        <v>31.406249999999986</v>
      </c>
      <c r="AA166" s="116">
        <f t="shared" ca="1" si="174"/>
        <v>43.968749999999986</v>
      </c>
      <c r="AB166" s="116">
        <f t="shared" ca="1" si="174"/>
        <v>56.531249999999986</v>
      </c>
      <c r="AC166" s="116">
        <f t="shared" ca="1" si="174"/>
        <v>69.093749999999972</v>
      </c>
      <c r="AD166" s="116">
        <f t="shared" ca="1" si="174"/>
        <v>81.656249999999972</v>
      </c>
      <c r="AE166" s="116">
        <f t="shared" ca="1" si="174"/>
        <v>94.218749999999972</v>
      </c>
      <c r="AF166" s="116">
        <f t="shared" ca="1" si="174"/>
        <v>113.06249999999997</v>
      </c>
      <c r="AG166" s="116">
        <f t="shared" ca="1" si="174"/>
        <v>138.18749999999994</v>
      </c>
      <c r="AH166" s="116">
        <f t="shared" ca="1" si="174"/>
        <v>163.31249999999994</v>
      </c>
      <c r="AI166" s="116">
        <f t="shared" ca="1" si="174"/>
        <v>188.43749999999994</v>
      </c>
      <c r="AJ166" s="116">
        <f t="shared" ca="1" si="174"/>
        <v>213.56249999999994</v>
      </c>
      <c r="AK166" s="116">
        <f t="shared" ca="1" si="174"/>
        <v>238.68749999999989</v>
      </c>
      <c r="AL166" s="116">
        <f t="shared" ca="1" si="174"/>
        <v>263.81249999999989</v>
      </c>
      <c r="AM166" s="116">
        <f t="shared" ca="1" si="174"/>
        <v>288.93749999999989</v>
      </c>
      <c r="AN166" s="116">
        <f t="shared" ca="1" si="174"/>
        <v>314.0625</v>
      </c>
      <c r="AO166" s="116">
        <f t="shared" ca="1" si="174"/>
        <v>339.18749999999989</v>
      </c>
      <c r="AP166" s="116">
        <f t="shared" ca="1" si="174"/>
        <v>364.31249999999989</v>
      </c>
      <c r="AQ166" s="116">
        <f t="shared" ca="1" si="174"/>
        <v>389.43749999999989</v>
      </c>
      <c r="AS166" s="63">
        <f t="shared" si="178"/>
        <v>9</v>
      </c>
      <c r="AT166" s="116">
        <f ca="1">IFERROR(X166*'Program Qtrly'!D$89/(1-'Program Qtrly'!D$89),0)</f>
        <v>56.53125</v>
      </c>
      <c r="AU166" s="116">
        <f ca="1">IFERROR(Y166*'Program Qtrly'!E$89/(1-'Program Qtrly'!E$89),0)</f>
        <v>169.59374999999991</v>
      </c>
      <c r="AV166" s="116">
        <f ca="1">IFERROR(Z166*'Program Qtrly'!F$89/(1-'Program Qtrly'!F$89),0)</f>
        <v>282.65624999999994</v>
      </c>
      <c r="AW166" s="116">
        <f ca="1">IFERROR(AA166*'Program Qtrly'!G$89/(1-'Program Qtrly'!G$89),0)</f>
        <v>395.71875</v>
      </c>
      <c r="AX166" s="116">
        <f ca="1">IFERROR(AB166*'Program Qtrly'!H$89/(1-'Program Qtrly'!H$89),0)</f>
        <v>508.78125</v>
      </c>
      <c r="AY166" s="116">
        <f ca="1">IFERROR(AC166*'Program Qtrly'!I$89/(1-'Program Qtrly'!I$89),0)</f>
        <v>621.84374999999989</v>
      </c>
      <c r="AZ166" s="116">
        <f ca="1">IFERROR(AD166*'Program Qtrly'!J$89/(1-'Program Qtrly'!J$89),0)</f>
        <v>734.90625</v>
      </c>
      <c r="BA166" s="116">
        <f ca="1">IFERROR(AE166*'Program Qtrly'!K$89/(1-'Program Qtrly'!K$89),0)</f>
        <v>847.96874999999989</v>
      </c>
      <c r="BB166" s="116">
        <f ca="1">IFERROR(AF166*'Program Qtrly'!L$89/(1-'Program Qtrly'!L$89),0)</f>
        <v>1017.5625</v>
      </c>
      <c r="BC166" s="116">
        <f ca="1">IFERROR(AG166*'Program Qtrly'!M$89/(1-'Program Qtrly'!M$89),0)</f>
        <v>1243.6874999999998</v>
      </c>
      <c r="BD166" s="116">
        <f ca="1">IFERROR(AH166*'Program Qtrly'!N$89/(1-'Program Qtrly'!N$89),0)</f>
        <v>1469.8125</v>
      </c>
      <c r="BE166" s="116">
        <f ca="1">IFERROR(AI166*'Program Qtrly'!O$89/(1-'Program Qtrly'!O$89),0)</f>
        <v>1695.9374999999998</v>
      </c>
      <c r="BF166" s="116">
        <f ca="1">IFERROR(AJ166*'Program Qtrly'!P$89/(1-'Program Qtrly'!P$89),0)</f>
        <v>1922.0625</v>
      </c>
      <c r="BG166" s="116">
        <f ca="1">IFERROR(AK166*'Program Qtrly'!Q$89/(1-'Program Qtrly'!Q$89),0)</f>
        <v>2148.1874999999995</v>
      </c>
      <c r="BH166" s="116">
        <f ca="1">IFERROR(AL166*'Program Qtrly'!R$89/(1-'Program Qtrly'!R$89),0)</f>
        <v>2374.3124999999995</v>
      </c>
      <c r="BI166" s="116">
        <f ca="1">IFERROR(AM166*'Program Qtrly'!S$89/(1-'Program Qtrly'!S$89),0)</f>
        <v>2600.4375</v>
      </c>
      <c r="BJ166" s="116">
        <f ca="1">IFERROR(AN166*'Program Qtrly'!T$89/(1-'Program Qtrly'!T$89),0)</f>
        <v>2826.5625000000005</v>
      </c>
      <c r="BK166" s="116">
        <f ca="1">IFERROR(AO166*'Program Qtrly'!U$89/(1-'Program Qtrly'!U$89),0)</f>
        <v>3052.6874999999995</v>
      </c>
      <c r="BL166" s="116">
        <f ca="1">IFERROR(AP166*'Program Qtrly'!V$89/(1-'Program Qtrly'!V$89),0)</f>
        <v>3278.8125</v>
      </c>
      <c r="BM166" s="116">
        <f ca="1">IFERROR(AQ166*'Program Qtrly'!W$89/(1-'Program Qtrly'!W$89),0)</f>
        <v>3504.9375</v>
      </c>
      <c r="BO166" s="53" t="str">
        <f t="shared" si="179"/>
        <v>P005</v>
      </c>
      <c r="BP166" s="53">
        <f t="shared" si="180"/>
        <v>0</v>
      </c>
    </row>
    <row r="167" spans="1:68" x14ac:dyDescent="0.45">
      <c r="A167" s="63">
        <f t="shared" si="175"/>
        <v>12</v>
      </c>
      <c r="B167" s="116">
        <f ca="1">IFERROR(B166+'Program Qtrly'!D$103*OFFSET(LDF!$A$37,MATCH($B$162,LDF!$A$38:$A$63,0),MATCH($A167,LDF!$B$37:$Z$37,0)),0)</f>
        <v>13.593749999999996</v>
      </c>
      <c r="C167" s="116">
        <f ca="1">IFERROR(C166+'Program Qtrly'!E$103*OFFSET(LDF!$A$37,MATCH($B$162,LDF!$A$38:$A$63,0),MATCH($A167,LDF!$B$37:$Z$37,0)),0)</f>
        <v>40.781249999999986</v>
      </c>
      <c r="D167" s="116">
        <f ca="1">IFERROR(D166+'Program Qtrly'!F$103*OFFSET(LDF!$A$37,MATCH($B$162,LDF!$A$38:$A$63,0),MATCH($A167,LDF!$B$37:$Z$37,0)),0)</f>
        <v>67.968749999999957</v>
      </c>
      <c r="E167" s="116">
        <f ca="1">IFERROR(E166+'Program Qtrly'!G$103*OFFSET(LDF!$A$37,MATCH($B$162,LDF!$A$38:$A$63,0),MATCH($A167,LDF!$B$37:$Z$37,0)),0)</f>
        <v>95.156249999999972</v>
      </c>
      <c r="F167" s="116">
        <f ca="1">IFERROR(F166+'Program Qtrly'!H$103*OFFSET(LDF!$A$37,MATCH($B$162,LDF!$A$38:$A$63,0),MATCH($A167,LDF!$B$37:$Z$37,0)),0)</f>
        <v>122.34374999999997</v>
      </c>
      <c r="G167" s="116">
        <f ca="1">IFERROR(G166+'Program Qtrly'!I$103*OFFSET(LDF!$A$37,MATCH($B$162,LDF!$A$38:$A$63,0),MATCH($A167,LDF!$B$37:$Z$37,0)),0)</f>
        <v>149.53125</v>
      </c>
      <c r="H167" s="116">
        <f ca="1">IFERROR(H166+'Program Qtrly'!J$103*OFFSET(LDF!$A$37,MATCH($B$162,LDF!$A$38:$A$63,0),MATCH($A167,LDF!$B$37:$Z$37,0)),0)</f>
        <v>176.71874999999991</v>
      </c>
      <c r="I167" s="116">
        <f ca="1">IFERROR(I166+'Program Qtrly'!K$103*OFFSET(LDF!$A$37,MATCH($B$162,LDF!$A$38:$A$63,0),MATCH($A167,LDF!$B$37:$Z$37,0)),0)</f>
        <v>203.90624999999994</v>
      </c>
      <c r="J167" s="116">
        <f ca="1">IFERROR(J166+'Program Qtrly'!L$103*OFFSET(LDF!$A$37,MATCH($B$162,LDF!$A$38:$A$63,0),MATCH($A167,LDF!$B$37:$Z$37,0)),0)</f>
        <v>244.68749999999994</v>
      </c>
      <c r="K167" s="116">
        <f ca="1">IFERROR(K166+'Program Qtrly'!M$103*OFFSET(LDF!$A$37,MATCH($B$162,LDF!$A$38:$A$63,0),MATCH($A167,LDF!$B$37:$Z$37,0)),0)</f>
        <v>299.0625</v>
      </c>
      <c r="L167" s="116">
        <f ca="1">IFERROR(L166+'Program Qtrly'!N$103*OFFSET(LDF!$A$37,MATCH($B$162,LDF!$A$38:$A$63,0),MATCH($A167,LDF!$B$37:$Z$37,0)),0)</f>
        <v>353.43749999999983</v>
      </c>
      <c r="M167" s="116">
        <f ca="1">IFERROR(M166+'Program Qtrly'!O$103*OFFSET(LDF!$A$37,MATCH($B$162,LDF!$A$38:$A$63,0),MATCH($A167,LDF!$B$37:$Z$37,0)),0)</f>
        <v>407.81249999999989</v>
      </c>
      <c r="N167" s="116">
        <f ca="1">IFERROR(N166+'Program Qtrly'!P$103*OFFSET(LDF!$A$37,MATCH($B$162,LDF!$A$38:$A$63,0),MATCH($A167,LDF!$B$37:$Z$37,0)),0)</f>
        <v>462.18749999999989</v>
      </c>
      <c r="O167" s="116">
        <f ca="1">IFERROR(O166+'Program Qtrly'!Q$103*OFFSET(LDF!$A$37,MATCH($B$162,LDF!$A$38:$A$63,0),MATCH($A167,LDF!$B$37:$Z$37,0)),0)</f>
        <v>516.5625</v>
      </c>
      <c r="P167" s="116">
        <f ca="1">IFERROR(P166+'Program Qtrly'!R$103*OFFSET(LDF!$A$37,MATCH($B$162,LDF!$A$38:$A$63,0),MATCH($A167,LDF!$B$37:$Z$37,0)),0)</f>
        <v>570.9375</v>
      </c>
      <c r="Q167" s="116">
        <f ca="1">IFERROR(Q166+'Program Qtrly'!S$103*OFFSET(LDF!$A$37,MATCH($B$162,LDF!$A$38:$A$63,0),MATCH($A167,LDF!$B$37:$Z$37,0)),0)</f>
        <v>625.3125</v>
      </c>
      <c r="R167" s="116">
        <f ca="1">IFERROR(R166+'Program Qtrly'!T$103*OFFSET(LDF!$A$37,MATCH($B$162,LDF!$A$38:$A$63,0),MATCH($A167,LDF!$B$37:$Z$37,0)),0)</f>
        <v>679.68749999999966</v>
      </c>
      <c r="S167" s="116">
        <f ca="1">IFERROR(S166+'Program Qtrly'!U$103*OFFSET(LDF!$A$37,MATCH($B$162,LDF!$A$38:$A$63,0),MATCH($A167,LDF!$B$37:$Z$37,0)),0)</f>
        <v>734.06249999999977</v>
      </c>
      <c r="T167" s="116">
        <f ca="1">IFERROR(T166+'Program Qtrly'!V$103*OFFSET(LDF!$A$37,MATCH($B$162,LDF!$A$38:$A$63,0),MATCH($A167,LDF!$B$37:$Z$37,0)),0)</f>
        <v>788.43749999999977</v>
      </c>
      <c r="U167" s="116">
        <f ca="1">IFERROR(U166+'Program Qtrly'!W$103*OFFSET(LDF!$A$37,MATCH($B$162,LDF!$A$38:$A$63,0),MATCH($A167,LDF!$B$37:$Z$37,0)),0)</f>
        <v>842.81249999999977</v>
      </c>
      <c r="W167" s="63">
        <f t="shared" si="176"/>
        <v>12</v>
      </c>
      <c r="X167" s="116">
        <f t="shared" ca="1" si="177"/>
        <v>5.15625</v>
      </c>
      <c r="Y167" s="116">
        <f t="shared" ca="1" si="174"/>
        <v>15.468749999999993</v>
      </c>
      <c r="Z167" s="116">
        <f t="shared" ca="1" si="174"/>
        <v>25.78125</v>
      </c>
      <c r="AA167" s="116">
        <f t="shared" ca="1" si="174"/>
        <v>36.09375</v>
      </c>
      <c r="AB167" s="116">
        <f t="shared" ca="1" si="174"/>
        <v>46.40625</v>
      </c>
      <c r="AC167" s="116">
        <f t="shared" ca="1" si="174"/>
        <v>56.718749999999972</v>
      </c>
      <c r="AD167" s="116">
        <f t="shared" ca="1" si="174"/>
        <v>67.03125</v>
      </c>
      <c r="AE167" s="116">
        <f t="shared" ca="1" si="174"/>
        <v>77.34375</v>
      </c>
      <c r="AF167" s="116">
        <f t="shared" ca="1" si="174"/>
        <v>92.8125</v>
      </c>
      <c r="AG167" s="116">
        <f t="shared" ca="1" si="174"/>
        <v>113.43749999999994</v>
      </c>
      <c r="AH167" s="116">
        <f t="shared" ca="1" si="174"/>
        <v>134.0625</v>
      </c>
      <c r="AI167" s="116">
        <f t="shared" ca="1" si="174"/>
        <v>154.6875</v>
      </c>
      <c r="AJ167" s="116">
        <f t="shared" ca="1" si="174"/>
        <v>175.3125</v>
      </c>
      <c r="AK167" s="116">
        <f t="shared" ca="1" si="174"/>
        <v>195.93749999999989</v>
      </c>
      <c r="AL167" s="116">
        <f t="shared" ca="1" si="174"/>
        <v>216.56249999999989</v>
      </c>
      <c r="AM167" s="116">
        <f t="shared" ca="1" si="174"/>
        <v>237.18749999999989</v>
      </c>
      <c r="AN167" s="116">
        <f t="shared" ca="1" si="174"/>
        <v>257.81250000000011</v>
      </c>
      <c r="AO167" s="116">
        <f t="shared" ca="1" si="174"/>
        <v>278.4375</v>
      </c>
      <c r="AP167" s="116">
        <f t="shared" ca="1" si="174"/>
        <v>299.0625</v>
      </c>
      <c r="AQ167" s="116">
        <f t="shared" ca="1" si="174"/>
        <v>319.6875</v>
      </c>
      <c r="AS167" s="63">
        <f t="shared" si="178"/>
        <v>12</v>
      </c>
      <c r="AT167" s="116">
        <f ca="1">IFERROR(X167*'Program Qtrly'!D$89/(1-'Program Qtrly'!D$89),0)</f>
        <v>46.406250000000007</v>
      </c>
      <c r="AU167" s="116">
        <f ca="1">IFERROR(Y167*'Program Qtrly'!E$89/(1-'Program Qtrly'!E$89),0)</f>
        <v>139.21874999999997</v>
      </c>
      <c r="AV167" s="116">
        <f ca="1">IFERROR(Z167*'Program Qtrly'!F$89/(1-'Program Qtrly'!F$89),0)</f>
        <v>232.03125000000006</v>
      </c>
      <c r="AW167" s="116">
        <f ca="1">IFERROR(AA167*'Program Qtrly'!G$89/(1-'Program Qtrly'!G$89),0)</f>
        <v>324.84375000000006</v>
      </c>
      <c r="AX167" s="116">
        <f ca="1">IFERROR(AB167*'Program Qtrly'!H$89/(1-'Program Qtrly'!H$89),0)</f>
        <v>417.65625000000011</v>
      </c>
      <c r="AY167" s="116">
        <f ca="1">IFERROR(AC167*'Program Qtrly'!I$89/(1-'Program Qtrly'!I$89),0)</f>
        <v>510.46874999999989</v>
      </c>
      <c r="AZ167" s="116">
        <f ca="1">IFERROR(AD167*'Program Qtrly'!J$89/(1-'Program Qtrly'!J$89),0)</f>
        <v>603.28125000000011</v>
      </c>
      <c r="BA167" s="116">
        <f ca="1">IFERROR(AE167*'Program Qtrly'!K$89/(1-'Program Qtrly'!K$89),0)</f>
        <v>696.09375000000011</v>
      </c>
      <c r="BB167" s="116">
        <f ca="1">IFERROR(AF167*'Program Qtrly'!L$89/(1-'Program Qtrly'!L$89),0)</f>
        <v>835.31250000000023</v>
      </c>
      <c r="BC167" s="116">
        <f ca="1">IFERROR(AG167*'Program Qtrly'!M$89/(1-'Program Qtrly'!M$89),0)</f>
        <v>1020.9374999999998</v>
      </c>
      <c r="BD167" s="116">
        <f ca="1">IFERROR(AH167*'Program Qtrly'!N$89/(1-'Program Qtrly'!N$89),0)</f>
        <v>1206.5625000000002</v>
      </c>
      <c r="BE167" s="116">
        <f ca="1">IFERROR(AI167*'Program Qtrly'!O$89/(1-'Program Qtrly'!O$89),0)</f>
        <v>1392.1875000000002</v>
      </c>
      <c r="BF167" s="116">
        <f ca="1">IFERROR(AJ167*'Program Qtrly'!P$89/(1-'Program Qtrly'!P$89),0)</f>
        <v>1577.8125000000005</v>
      </c>
      <c r="BG167" s="116">
        <f ca="1">IFERROR(AK167*'Program Qtrly'!Q$89/(1-'Program Qtrly'!Q$89),0)</f>
        <v>1763.4374999999995</v>
      </c>
      <c r="BH167" s="116">
        <f ca="1">IFERROR(AL167*'Program Qtrly'!R$89/(1-'Program Qtrly'!R$89),0)</f>
        <v>1949.0624999999995</v>
      </c>
      <c r="BI167" s="116">
        <f ca="1">IFERROR(AM167*'Program Qtrly'!S$89/(1-'Program Qtrly'!S$89),0)</f>
        <v>2134.6874999999995</v>
      </c>
      <c r="BJ167" s="116">
        <f ca="1">IFERROR(AN167*'Program Qtrly'!T$89/(1-'Program Qtrly'!T$89),0)</f>
        <v>2320.3125000000018</v>
      </c>
      <c r="BK167" s="116">
        <f ca="1">IFERROR(AO167*'Program Qtrly'!U$89/(1-'Program Qtrly'!U$89),0)</f>
        <v>2505.9375000000005</v>
      </c>
      <c r="BL167" s="116">
        <f ca="1">IFERROR(AP167*'Program Qtrly'!V$89/(1-'Program Qtrly'!V$89),0)</f>
        <v>2691.5625000000005</v>
      </c>
      <c r="BM167" s="116">
        <f ca="1">IFERROR(AQ167*'Program Qtrly'!W$89/(1-'Program Qtrly'!W$89),0)</f>
        <v>2877.1875000000005</v>
      </c>
      <c r="BO167" s="53" t="str">
        <f t="shared" si="179"/>
        <v>P005</v>
      </c>
      <c r="BP167" s="53">
        <f t="shared" si="180"/>
        <v>0</v>
      </c>
    </row>
    <row r="168" spans="1:68" x14ac:dyDescent="0.45">
      <c r="A168" s="63">
        <f t="shared" si="175"/>
        <v>15</v>
      </c>
      <c r="B168" s="116">
        <f ca="1">IFERROR(B167+'Program Qtrly'!D$103*OFFSET(LDF!$A$37,MATCH($B$162,LDF!$A$38:$A$63,0),MATCH($A168,LDF!$B$37:$Z$37,0)),0)</f>
        <v>14.493749999999997</v>
      </c>
      <c r="C168" s="116">
        <f ca="1">IFERROR(C167+'Program Qtrly'!E$103*OFFSET(LDF!$A$37,MATCH($B$162,LDF!$A$38:$A$63,0),MATCH($A168,LDF!$B$37:$Z$37,0)),0)</f>
        <v>43.481249999999989</v>
      </c>
      <c r="D168" s="116">
        <f ca="1">IFERROR(D167+'Program Qtrly'!F$103*OFFSET(LDF!$A$37,MATCH($B$162,LDF!$A$38:$A$63,0),MATCH($A168,LDF!$B$37:$Z$37,0)),0)</f>
        <v>72.468749999999957</v>
      </c>
      <c r="E168" s="116">
        <f ca="1">IFERROR(E167+'Program Qtrly'!G$103*OFFSET(LDF!$A$37,MATCH($B$162,LDF!$A$38:$A$63,0),MATCH($A168,LDF!$B$37:$Z$37,0)),0)</f>
        <v>101.45624999999998</v>
      </c>
      <c r="F168" s="116">
        <f ca="1">IFERROR(F167+'Program Qtrly'!H$103*OFFSET(LDF!$A$37,MATCH($B$162,LDF!$A$38:$A$63,0),MATCH($A168,LDF!$B$37:$Z$37,0)),0)</f>
        <v>130.44374999999997</v>
      </c>
      <c r="G168" s="116">
        <f ca="1">IFERROR(G167+'Program Qtrly'!I$103*OFFSET(LDF!$A$37,MATCH($B$162,LDF!$A$38:$A$63,0),MATCH($A168,LDF!$B$37:$Z$37,0)),0)</f>
        <v>159.43125000000001</v>
      </c>
      <c r="H168" s="116">
        <f ca="1">IFERROR(H167+'Program Qtrly'!J$103*OFFSET(LDF!$A$37,MATCH($B$162,LDF!$A$38:$A$63,0),MATCH($A168,LDF!$B$37:$Z$37,0)),0)</f>
        <v>188.41874999999993</v>
      </c>
      <c r="I168" s="116">
        <f ca="1">IFERROR(I167+'Program Qtrly'!K$103*OFFSET(LDF!$A$37,MATCH($B$162,LDF!$A$38:$A$63,0),MATCH($A168,LDF!$B$37:$Z$37,0)),0)</f>
        <v>217.40624999999994</v>
      </c>
      <c r="J168" s="116">
        <f ca="1">IFERROR(J167+'Program Qtrly'!L$103*OFFSET(LDF!$A$37,MATCH($B$162,LDF!$A$38:$A$63,0),MATCH($A168,LDF!$B$37:$Z$37,0)),0)</f>
        <v>260.88749999999993</v>
      </c>
      <c r="K168" s="116">
        <f ca="1">IFERROR(K167+'Program Qtrly'!M$103*OFFSET(LDF!$A$37,MATCH($B$162,LDF!$A$38:$A$63,0),MATCH($A168,LDF!$B$37:$Z$37,0)),0)</f>
        <v>318.86250000000001</v>
      </c>
      <c r="L168" s="116">
        <f ca="1">IFERROR(L167+'Program Qtrly'!N$103*OFFSET(LDF!$A$37,MATCH($B$162,LDF!$A$38:$A$63,0),MATCH($A168,LDF!$B$37:$Z$37,0)),0)</f>
        <v>376.83749999999986</v>
      </c>
      <c r="M168" s="116">
        <f ca="1">IFERROR(M167+'Program Qtrly'!O$103*OFFSET(LDF!$A$37,MATCH($B$162,LDF!$A$38:$A$63,0),MATCH($A168,LDF!$B$37:$Z$37,0)),0)</f>
        <v>434.81249999999989</v>
      </c>
      <c r="N168" s="116">
        <f ca="1">IFERROR(N167+'Program Qtrly'!P$103*OFFSET(LDF!$A$37,MATCH($B$162,LDF!$A$38:$A$63,0),MATCH($A168,LDF!$B$37:$Z$37,0)),0)</f>
        <v>492.78749999999991</v>
      </c>
      <c r="O168" s="116">
        <f ca="1">IFERROR(O167+'Program Qtrly'!Q$103*OFFSET(LDF!$A$37,MATCH($B$162,LDF!$A$38:$A$63,0),MATCH($A168,LDF!$B$37:$Z$37,0)),0)</f>
        <v>550.76250000000005</v>
      </c>
      <c r="P168" s="116">
        <f ca="1">IFERROR(P167+'Program Qtrly'!R$103*OFFSET(LDF!$A$37,MATCH($B$162,LDF!$A$38:$A$63,0),MATCH($A168,LDF!$B$37:$Z$37,0)),0)</f>
        <v>608.73750000000007</v>
      </c>
      <c r="Q168" s="116">
        <f ca="1">IFERROR(Q167+'Program Qtrly'!S$103*OFFSET(LDF!$A$37,MATCH($B$162,LDF!$A$38:$A$63,0),MATCH($A168,LDF!$B$37:$Z$37,0)),0)</f>
        <v>666.71250000000009</v>
      </c>
      <c r="R168" s="116">
        <f ca="1">IFERROR(R167+'Program Qtrly'!T$103*OFFSET(LDF!$A$37,MATCH($B$162,LDF!$A$38:$A$63,0),MATCH($A168,LDF!$B$37:$Z$37,0)),0)</f>
        <v>724.68749999999966</v>
      </c>
      <c r="S168" s="116">
        <f ca="1">IFERROR(S167+'Program Qtrly'!U$103*OFFSET(LDF!$A$37,MATCH($B$162,LDF!$A$38:$A$63,0),MATCH($A168,LDF!$B$37:$Z$37,0)),0)</f>
        <v>782.6624999999998</v>
      </c>
      <c r="T168" s="116">
        <f ca="1">IFERROR(T167+'Program Qtrly'!V$103*OFFSET(LDF!$A$37,MATCH($B$162,LDF!$A$38:$A$63,0),MATCH($A168,LDF!$B$37:$Z$37,0)),0)</f>
        <v>840.63749999999982</v>
      </c>
      <c r="U168" s="116">
        <f ca="1">IFERROR(U167+'Program Qtrly'!W$103*OFFSET(LDF!$A$37,MATCH($B$162,LDF!$A$38:$A$63,0),MATCH($A168,LDF!$B$37:$Z$37,0)),0)</f>
        <v>898.61249999999984</v>
      </c>
      <c r="W168" s="63">
        <f t="shared" si="176"/>
        <v>15</v>
      </c>
      <c r="X168" s="116">
        <f t="shared" ca="1" si="177"/>
        <v>4.2562499999999996</v>
      </c>
      <c r="Y168" s="116">
        <f t="shared" ca="1" si="174"/>
        <v>12.76874999999999</v>
      </c>
      <c r="Z168" s="116">
        <f t="shared" ca="1" si="174"/>
        <v>21.28125</v>
      </c>
      <c r="AA168" s="116">
        <f t="shared" ca="1" si="174"/>
        <v>29.793749999999989</v>
      </c>
      <c r="AB168" s="116">
        <f t="shared" ca="1" si="174"/>
        <v>38.306250000000006</v>
      </c>
      <c r="AC168" s="116">
        <f t="shared" ca="1" si="174"/>
        <v>46.818749999999966</v>
      </c>
      <c r="AD168" s="116">
        <f t="shared" ca="1" si="174"/>
        <v>55.331249999999983</v>
      </c>
      <c r="AE168" s="116">
        <f t="shared" ca="1" si="174"/>
        <v>63.84375</v>
      </c>
      <c r="AF168" s="116">
        <f t="shared" ca="1" si="174"/>
        <v>76.612500000000011</v>
      </c>
      <c r="AG168" s="116">
        <f t="shared" ca="1" si="174"/>
        <v>93.637499999999932</v>
      </c>
      <c r="AH168" s="116">
        <f t="shared" ca="1" si="174"/>
        <v>110.66249999999997</v>
      </c>
      <c r="AI168" s="116">
        <f t="shared" ca="1" si="174"/>
        <v>127.6875</v>
      </c>
      <c r="AJ168" s="116">
        <f t="shared" ca="1" si="174"/>
        <v>144.71249999999998</v>
      </c>
      <c r="AK168" s="116">
        <f t="shared" ca="1" si="174"/>
        <v>161.73749999999984</v>
      </c>
      <c r="AL168" s="116">
        <f t="shared" ca="1" si="174"/>
        <v>178.76249999999982</v>
      </c>
      <c r="AM168" s="116">
        <f t="shared" ca="1" si="174"/>
        <v>195.7874999999998</v>
      </c>
      <c r="AN168" s="116">
        <f t="shared" ca="1" si="174"/>
        <v>212.81250000000011</v>
      </c>
      <c r="AO168" s="116">
        <f t="shared" ca="1" si="174"/>
        <v>229.83749999999998</v>
      </c>
      <c r="AP168" s="116">
        <f t="shared" ca="1" si="174"/>
        <v>246.86249999999995</v>
      </c>
      <c r="AQ168" s="116">
        <f t="shared" ca="1" si="174"/>
        <v>263.88749999999993</v>
      </c>
      <c r="AS168" s="63">
        <f t="shared" si="178"/>
        <v>15</v>
      </c>
      <c r="AT168" s="116">
        <f ca="1">IFERROR(X168*'Program Qtrly'!D$89/(1-'Program Qtrly'!D$89),0)</f>
        <v>38.306250000000006</v>
      </c>
      <c r="AU168" s="116">
        <f ca="1">IFERROR(Y168*'Program Qtrly'!E$89/(1-'Program Qtrly'!E$89),0)</f>
        <v>114.91874999999995</v>
      </c>
      <c r="AV168" s="116">
        <f ca="1">IFERROR(Z168*'Program Qtrly'!F$89/(1-'Program Qtrly'!F$89),0)</f>
        <v>191.53125000000003</v>
      </c>
      <c r="AW168" s="116">
        <f ca="1">IFERROR(AA168*'Program Qtrly'!G$89/(1-'Program Qtrly'!G$89),0)</f>
        <v>268.14374999999995</v>
      </c>
      <c r="AX168" s="116">
        <f ca="1">IFERROR(AB168*'Program Qtrly'!H$89/(1-'Program Qtrly'!H$89),0)</f>
        <v>344.75625000000014</v>
      </c>
      <c r="AY168" s="116">
        <f ca="1">IFERROR(AC168*'Program Qtrly'!I$89/(1-'Program Qtrly'!I$89),0)</f>
        <v>421.36874999999975</v>
      </c>
      <c r="AZ168" s="116">
        <f ca="1">IFERROR(AD168*'Program Qtrly'!J$89/(1-'Program Qtrly'!J$89),0)</f>
        <v>497.98124999999993</v>
      </c>
      <c r="BA168" s="116">
        <f ca="1">IFERROR(AE168*'Program Qtrly'!K$89/(1-'Program Qtrly'!K$89),0)</f>
        <v>574.59375000000011</v>
      </c>
      <c r="BB168" s="116">
        <f ca="1">IFERROR(AF168*'Program Qtrly'!L$89/(1-'Program Qtrly'!L$89),0)</f>
        <v>689.51250000000027</v>
      </c>
      <c r="BC168" s="116">
        <f ca="1">IFERROR(AG168*'Program Qtrly'!M$89/(1-'Program Qtrly'!M$89),0)</f>
        <v>842.7374999999995</v>
      </c>
      <c r="BD168" s="116">
        <f ca="1">IFERROR(AH168*'Program Qtrly'!N$89/(1-'Program Qtrly'!N$89),0)</f>
        <v>995.96249999999986</v>
      </c>
      <c r="BE168" s="116">
        <f ca="1">IFERROR(AI168*'Program Qtrly'!O$89/(1-'Program Qtrly'!O$89),0)</f>
        <v>1149.1875000000002</v>
      </c>
      <c r="BF168" s="116">
        <f ca="1">IFERROR(AJ168*'Program Qtrly'!P$89/(1-'Program Qtrly'!P$89),0)</f>
        <v>1302.4125000000001</v>
      </c>
      <c r="BG168" s="116">
        <f ca="1">IFERROR(AK168*'Program Qtrly'!Q$89/(1-'Program Qtrly'!Q$89),0)</f>
        <v>1455.6374999999989</v>
      </c>
      <c r="BH168" s="116">
        <f ca="1">IFERROR(AL168*'Program Qtrly'!R$89/(1-'Program Qtrly'!R$89),0)</f>
        <v>1608.8624999999988</v>
      </c>
      <c r="BI168" s="116">
        <f ca="1">IFERROR(AM168*'Program Qtrly'!S$89/(1-'Program Qtrly'!S$89),0)</f>
        <v>1762.0874999999985</v>
      </c>
      <c r="BJ168" s="116">
        <f ca="1">IFERROR(AN168*'Program Qtrly'!T$89/(1-'Program Qtrly'!T$89),0)</f>
        <v>1915.3125000000016</v>
      </c>
      <c r="BK168" s="116">
        <f ca="1">IFERROR(AO168*'Program Qtrly'!U$89/(1-'Program Qtrly'!U$89),0)</f>
        <v>2068.5375000000004</v>
      </c>
      <c r="BL168" s="116">
        <f ca="1">IFERROR(AP168*'Program Qtrly'!V$89/(1-'Program Qtrly'!V$89),0)</f>
        <v>2221.7624999999998</v>
      </c>
      <c r="BM168" s="116">
        <f ca="1">IFERROR(AQ168*'Program Qtrly'!W$89/(1-'Program Qtrly'!W$89),0)</f>
        <v>2374.9875000000002</v>
      </c>
      <c r="BO168" s="53" t="str">
        <f t="shared" si="179"/>
        <v>P005</v>
      </c>
      <c r="BP168" s="53">
        <f t="shared" si="180"/>
        <v>0</v>
      </c>
    </row>
    <row r="169" spans="1:68" x14ac:dyDescent="0.45">
      <c r="A169" s="63">
        <f t="shared" si="175"/>
        <v>18</v>
      </c>
      <c r="B169" s="116">
        <f ca="1">IFERROR(B168+'Program Qtrly'!D$103*OFFSET(LDF!$A$37,MATCH($B$162,LDF!$A$38:$A$63,0),MATCH($A169,LDF!$B$37:$Z$37,0)),0)</f>
        <v>15.281249999999995</v>
      </c>
      <c r="C169" s="116">
        <f ca="1">IFERROR(C168+'Program Qtrly'!E$103*OFFSET(LDF!$A$37,MATCH($B$162,LDF!$A$38:$A$63,0),MATCH($A169,LDF!$B$37:$Z$37,0)),0)</f>
        <v>45.843749999999986</v>
      </c>
      <c r="D169" s="116">
        <f ca="1">IFERROR(D168+'Program Qtrly'!F$103*OFFSET(LDF!$A$37,MATCH($B$162,LDF!$A$38:$A$63,0),MATCH($A169,LDF!$B$37:$Z$37,0)),0)</f>
        <v>76.406249999999943</v>
      </c>
      <c r="E169" s="116">
        <f ca="1">IFERROR(E168+'Program Qtrly'!G$103*OFFSET(LDF!$A$37,MATCH($B$162,LDF!$A$38:$A$63,0),MATCH($A169,LDF!$B$37:$Z$37,0)),0)</f>
        <v>106.96874999999997</v>
      </c>
      <c r="F169" s="116">
        <f ca="1">IFERROR(F168+'Program Qtrly'!H$103*OFFSET(LDF!$A$37,MATCH($B$162,LDF!$A$38:$A$63,0),MATCH($A169,LDF!$B$37:$Z$37,0)),0)</f>
        <v>137.53124999999994</v>
      </c>
      <c r="G169" s="116">
        <f ca="1">IFERROR(G168+'Program Qtrly'!I$103*OFFSET(LDF!$A$37,MATCH($B$162,LDF!$A$38:$A$63,0),MATCH($A169,LDF!$B$37:$Z$37,0)),0)</f>
        <v>168.09375</v>
      </c>
      <c r="H169" s="116">
        <f ca="1">IFERROR(H168+'Program Qtrly'!J$103*OFFSET(LDF!$A$37,MATCH($B$162,LDF!$A$38:$A$63,0),MATCH($A169,LDF!$B$37:$Z$37,0)),0)</f>
        <v>198.65624999999991</v>
      </c>
      <c r="I169" s="116">
        <f ca="1">IFERROR(I168+'Program Qtrly'!K$103*OFFSET(LDF!$A$37,MATCH($B$162,LDF!$A$38:$A$63,0),MATCH($A169,LDF!$B$37:$Z$37,0)),0)</f>
        <v>229.21874999999991</v>
      </c>
      <c r="J169" s="116">
        <f ca="1">IFERROR(J168+'Program Qtrly'!L$103*OFFSET(LDF!$A$37,MATCH($B$162,LDF!$A$38:$A$63,0),MATCH($A169,LDF!$B$37:$Z$37,0)),0)</f>
        <v>275.06249999999989</v>
      </c>
      <c r="K169" s="116">
        <f ca="1">IFERROR(K168+'Program Qtrly'!M$103*OFFSET(LDF!$A$37,MATCH($B$162,LDF!$A$38:$A$63,0),MATCH($A169,LDF!$B$37:$Z$37,0)),0)</f>
        <v>336.1875</v>
      </c>
      <c r="L169" s="116">
        <f ca="1">IFERROR(L168+'Program Qtrly'!N$103*OFFSET(LDF!$A$37,MATCH($B$162,LDF!$A$38:$A$63,0),MATCH($A169,LDF!$B$37:$Z$37,0)),0)</f>
        <v>397.31249999999983</v>
      </c>
      <c r="M169" s="116">
        <f ca="1">IFERROR(M168+'Program Qtrly'!O$103*OFFSET(LDF!$A$37,MATCH($B$162,LDF!$A$38:$A$63,0),MATCH($A169,LDF!$B$37:$Z$37,0)),0)</f>
        <v>458.43749999999983</v>
      </c>
      <c r="N169" s="116">
        <f ca="1">IFERROR(N168+'Program Qtrly'!P$103*OFFSET(LDF!$A$37,MATCH($B$162,LDF!$A$38:$A$63,0),MATCH($A169,LDF!$B$37:$Z$37,0)),0)</f>
        <v>519.56249999999989</v>
      </c>
      <c r="O169" s="116">
        <f ca="1">IFERROR(O168+'Program Qtrly'!Q$103*OFFSET(LDF!$A$37,MATCH($B$162,LDF!$A$38:$A$63,0),MATCH($A169,LDF!$B$37:$Z$37,0)),0)</f>
        <v>580.6875</v>
      </c>
      <c r="P169" s="116">
        <f ca="1">IFERROR(P168+'Program Qtrly'!R$103*OFFSET(LDF!$A$37,MATCH($B$162,LDF!$A$38:$A$63,0),MATCH($A169,LDF!$B$37:$Z$37,0)),0)</f>
        <v>641.8125</v>
      </c>
      <c r="Q169" s="116">
        <f ca="1">IFERROR(Q168+'Program Qtrly'!S$103*OFFSET(LDF!$A$37,MATCH($B$162,LDF!$A$38:$A$63,0),MATCH($A169,LDF!$B$37:$Z$37,0)),0)</f>
        <v>702.9375</v>
      </c>
      <c r="R169" s="116">
        <f ca="1">IFERROR(R168+'Program Qtrly'!T$103*OFFSET(LDF!$A$37,MATCH($B$162,LDF!$A$38:$A$63,0),MATCH($A169,LDF!$B$37:$Z$37,0)),0)</f>
        <v>764.06249999999955</v>
      </c>
      <c r="S169" s="116">
        <f ca="1">IFERROR(S168+'Program Qtrly'!U$103*OFFSET(LDF!$A$37,MATCH($B$162,LDF!$A$38:$A$63,0),MATCH($A169,LDF!$B$37:$Z$37,0)),0)</f>
        <v>825.18749999999966</v>
      </c>
      <c r="T169" s="116">
        <f ca="1">IFERROR(T168+'Program Qtrly'!V$103*OFFSET(LDF!$A$37,MATCH($B$162,LDF!$A$38:$A$63,0),MATCH($A169,LDF!$B$37:$Z$37,0)),0)</f>
        <v>886.31249999999977</v>
      </c>
      <c r="U169" s="116">
        <f ca="1">IFERROR(U168+'Program Qtrly'!W$103*OFFSET(LDF!$A$37,MATCH($B$162,LDF!$A$38:$A$63,0),MATCH($A169,LDF!$B$37:$Z$37,0)),0)</f>
        <v>947.43749999999977</v>
      </c>
      <c r="W169" s="63">
        <f t="shared" si="176"/>
        <v>18</v>
      </c>
      <c r="X169" s="116">
        <f t="shared" ca="1" si="177"/>
        <v>3.4687500000000018</v>
      </c>
      <c r="Y169" s="116">
        <f t="shared" ca="1" si="174"/>
        <v>10.406249999999993</v>
      </c>
      <c r="Z169" s="116">
        <f t="shared" ca="1" si="174"/>
        <v>17.343750000000014</v>
      </c>
      <c r="AA169" s="116">
        <f t="shared" ca="1" si="174"/>
        <v>24.28125</v>
      </c>
      <c r="AB169" s="116">
        <f t="shared" ca="1" si="174"/>
        <v>31.218750000000028</v>
      </c>
      <c r="AC169" s="116">
        <f t="shared" ca="1" si="174"/>
        <v>38.156249999999972</v>
      </c>
      <c r="AD169" s="116">
        <f t="shared" ca="1" si="174"/>
        <v>45.09375</v>
      </c>
      <c r="AE169" s="116">
        <f t="shared" ca="1" si="174"/>
        <v>52.031250000000028</v>
      </c>
      <c r="AF169" s="116">
        <f t="shared" ca="1" si="174"/>
        <v>62.437500000000057</v>
      </c>
      <c r="AG169" s="116">
        <f t="shared" ca="1" si="174"/>
        <v>76.312499999999943</v>
      </c>
      <c r="AH169" s="116">
        <f t="shared" ca="1" si="174"/>
        <v>90.1875</v>
      </c>
      <c r="AI169" s="116">
        <f t="shared" ca="1" si="174"/>
        <v>104.06250000000006</v>
      </c>
      <c r="AJ169" s="116">
        <f t="shared" ca="1" si="174"/>
        <v>117.9375</v>
      </c>
      <c r="AK169" s="116">
        <f t="shared" ca="1" si="174"/>
        <v>131.81249999999989</v>
      </c>
      <c r="AL169" s="116">
        <f t="shared" ca="1" si="174"/>
        <v>145.68749999999989</v>
      </c>
      <c r="AM169" s="116">
        <f t="shared" ca="1" si="174"/>
        <v>159.56249999999989</v>
      </c>
      <c r="AN169" s="116">
        <f t="shared" ca="1" si="174"/>
        <v>173.43750000000023</v>
      </c>
      <c r="AO169" s="116">
        <f t="shared" ca="1" si="174"/>
        <v>187.31250000000011</v>
      </c>
      <c r="AP169" s="116">
        <f t="shared" ca="1" si="174"/>
        <v>201.1875</v>
      </c>
      <c r="AQ169" s="116">
        <f t="shared" ca="1" si="174"/>
        <v>215.0625</v>
      </c>
      <c r="AS169" s="63">
        <f t="shared" si="178"/>
        <v>18</v>
      </c>
      <c r="AT169" s="116">
        <f ca="1">IFERROR(X169*'Program Qtrly'!D$89/(1-'Program Qtrly'!D$89),0)</f>
        <v>31.218750000000021</v>
      </c>
      <c r="AU169" s="116">
        <f ca="1">IFERROR(Y169*'Program Qtrly'!E$89/(1-'Program Qtrly'!E$89),0)</f>
        <v>93.656249999999957</v>
      </c>
      <c r="AV169" s="116">
        <f ca="1">IFERROR(Z169*'Program Qtrly'!F$89/(1-'Program Qtrly'!F$89),0)</f>
        <v>156.09375000000017</v>
      </c>
      <c r="AW169" s="116">
        <f ca="1">IFERROR(AA169*'Program Qtrly'!G$89/(1-'Program Qtrly'!G$89),0)</f>
        <v>218.53125000000006</v>
      </c>
      <c r="AX169" s="116">
        <f ca="1">IFERROR(AB169*'Program Qtrly'!H$89/(1-'Program Qtrly'!H$89),0)</f>
        <v>280.96875000000034</v>
      </c>
      <c r="AY169" s="116">
        <f ca="1">IFERROR(AC169*'Program Qtrly'!I$89/(1-'Program Qtrly'!I$89),0)</f>
        <v>343.40624999999983</v>
      </c>
      <c r="AZ169" s="116">
        <f ca="1">IFERROR(AD169*'Program Qtrly'!J$89/(1-'Program Qtrly'!J$89),0)</f>
        <v>405.84375000000011</v>
      </c>
      <c r="BA169" s="116">
        <f ca="1">IFERROR(AE169*'Program Qtrly'!K$89/(1-'Program Qtrly'!K$89),0)</f>
        <v>468.2812500000004</v>
      </c>
      <c r="BB169" s="116">
        <f ca="1">IFERROR(AF169*'Program Qtrly'!L$89/(1-'Program Qtrly'!L$89),0)</f>
        <v>561.93750000000068</v>
      </c>
      <c r="BC169" s="116">
        <f ca="1">IFERROR(AG169*'Program Qtrly'!M$89/(1-'Program Qtrly'!M$89),0)</f>
        <v>686.81249999999966</v>
      </c>
      <c r="BD169" s="116">
        <f ca="1">IFERROR(AH169*'Program Qtrly'!N$89/(1-'Program Qtrly'!N$89),0)</f>
        <v>811.68750000000023</v>
      </c>
      <c r="BE169" s="116">
        <f ca="1">IFERROR(AI169*'Program Qtrly'!O$89/(1-'Program Qtrly'!O$89),0)</f>
        <v>936.5625000000008</v>
      </c>
      <c r="BF169" s="116">
        <f ca="1">IFERROR(AJ169*'Program Qtrly'!P$89/(1-'Program Qtrly'!P$89),0)</f>
        <v>1061.4375000000002</v>
      </c>
      <c r="BG169" s="116">
        <f ca="1">IFERROR(AK169*'Program Qtrly'!Q$89/(1-'Program Qtrly'!Q$89),0)</f>
        <v>1186.3124999999993</v>
      </c>
      <c r="BH169" s="116">
        <f ca="1">IFERROR(AL169*'Program Qtrly'!R$89/(1-'Program Qtrly'!R$89),0)</f>
        <v>1311.1874999999993</v>
      </c>
      <c r="BI169" s="116">
        <f ca="1">IFERROR(AM169*'Program Qtrly'!S$89/(1-'Program Qtrly'!S$89),0)</f>
        <v>1436.0624999999993</v>
      </c>
      <c r="BJ169" s="116">
        <f ca="1">IFERROR(AN169*'Program Qtrly'!T$89/(1-'Program Qtrly'!T$89),0)</f>
        <v>1560.9375000000023</v>
      </c>
      <c r="BK169" s="116">
        <f ca="1">IFERROR(AO169*'Program Qtrly'!U$89/(1-'Program Qtrly'!U$89),0)</f>
        <v>1685.8125000000014</v>
      </c>
      <c r="BL169" s="116">
        <f ca="1">IFERROR(AP169*'Program Qtrly'!V$89/(1-'Program Qtrly'!V$89),0)</f>
        <v>1810.6875000000005</v>
      </c>
      <c r="BM169" s="116">
        <f ca="1">IFERROR(AQ169*'Program Qtrly'!W$89/(1-'Program Qtrly'!W$89),0)</f>
        <v>1935.5625000000005</v>
      </c>
      <c r="BO169" s="53" t="str">
        <f t="shared" si="179"/>
        <v>P005</v>
      </c>
      <c r="BP169" s="53">
        <f t="shared" si="180"/>
        <v>0</v>
      </c>
    </row>
    <row r="170" spans="1:68" x14ac:dyDescent="0.45">
      <c r="A170" s="63">
        <f t="shared" si="175"/>
        <v>21</v>
      </c>
      <c r="B170" s="116">
        <f ca="1">IFERROR(B169+'Program Qtrly'!D$103*OFFSET(LDF!$A$37,MATCH($B$162,LDF!$A$38:$A$63,0),MATCH($A170,LDF!$B$37:$Z$37,0)),0)</f>
        <v>15.806249999999995</v>
      </c>
      <c r="C170" s="116">
        <f ca="1">IFERROR(C169+'Program Qtrly'!E$103*OFFSET(LDF!$A$37,MATCH($B$162,LDF!$A$38:$A$63,0),MATCH($A170,LDF!$B$37:$Z$37,0)),0)</f>
        <v>47.418749999999989</v>
      </c>
      <c r="D170" s="116">
        <f ca="1">IFERROR(D169+'Program Qtrly'!F$103*OFFSET(LDF!$A$37,MATCH($B$162,LDF!$A$38:$A$63,0),MATCH($A170,LDF!$B$37:$Z$37,0)),0)</f>
        <v>79.031249999999943</v>
      </c>
      <c r="E170" s="116">
        <f ca="1">IFERROR(E169+'Program Qtrly'!G$103*OFFSET(LDF!$A$37,MATCH($B$162,LDF!$A$38:$A$63,0),MATCH($A170,LDF!$B$37:$Z$37,0)),0)</f>
        <v>110.64374999999997</v>
      </c>
      <c r="F170" s="116">
        <f ca="1">IFERROR(F169+'Program Qtrly'!H$103*OFFSET(LDF!$A$37,MATCH($B$162,LDF!$A$38:$A$63,0),MATCH($A170,LDF!$B$37:$Z$37,0)),0)</f>
        <v>142.25624999999994</v>
      </c>
      <c r="G170" s="116">
        <f ca="1">IFERROR(G169+'Program Qtrly'!I$103*OFFSET(LDF!$A$37,MATCH($B$162,LDF!$A$38:$A$63,0),MATCH($A170,LDF!$B$37:$Z$37,0)),0)</f>
        <v>173.86875000000001</v>
      </c>
      <c r="H170" s="116">
        <f ca="1">IFERROR(H169+'Program Qtrly'!J$103*OFFSET(LDF!$A$37,MATCH($B$162,LDF!$A$38:$A$63,0),MATCH($A170,LDF!$B$37:$Z$37,0)),0)</f>
        <v>205.48124999999993</v>
      </c>
      <c r="I170" s="116">
        <f ca="1">IFERROR(I169+'Program Qtrly'!K$103*OFFSET(LDF!$A$37,MATCH($B$162,LDF!$A$38:$A$63,0),MATCH($A170,LDF!$B$37:$Z$37,0)),0)</f>
        <v>237.09374999999991</v>
      </c>
      <c r="J170" s="116">
        <f ca="1">IFERROR(J169+'Program Qtrly'!L$103*OFFSET(LDF!$A$37,MATCH($B$162,LDF!$A$38:$A$63,0),MATCH($A170,LDF!$B$37:$Z$37,0)),0)</f>
        <v>284.51249999999987</v>
      </c>
      <c r="K170" s="116">
        <f ca="1">IFERROR(K169+'Program Qtrly'!M$103*OFFSET(LDF!$A$37,MATCH($B$162,LDF!$A$38:$A$63,0),MATCH($A170,LDF!$B$37:$Z$37,0)),0)</f>
        <v>347.73750000000001</v>
      </c>
      <c r="L170" s="116">
        <f ca="1">IFERROR(L169+'Program Qtrly'!N$103*OFFSET(LDF!$A$37,MATCH($B$162,LDF!$A$38:$A$63,0),MATCH($A170,LDF!$B$37:$Z$37,0)),0)</f>
        <v>410.96249999999986</v>
      </c>
      <c r="M170" s="116">
        <f ca="1">IFERROR(M169+'Program Qtrly'!O$103*OFFSET(LDF!$A$37,MATCH($B$162,LDF!$A$38:$A$63,0),MATCH($A170,LDF!$B$37:$Z$37,0)),0)</f>
        <v>474.18749999999983</v>
      </c>
      <c r="N170" s="116">
        <f ca="1">IFERROR(N169+'Program Qtrly'!P$103*OFFSET(LDF!$A$37,MATCH($B$162,LDF!$A$38:$A$63,0),MATCH($A170,LDF!$B$37:$Z$37,0)),0)</f>
        <v>537.41249999999991</v>
      </c>
      <c r="O170" s="116">
        <f ca="1">IFERROR(O169+'Program Qtrly'!Q$103*OFFSET(LDF!$A$37,MATCH($B$162,LDF!$A$38:$A$63,0),MATCH($A170,LDF!$B$37:$Z$37,0)),0)</f>
        <v>600.63750000000005</v>
      </c>
      <c r="P170" s="116">
        <f ca="1">IFERROR(P169+'Program Qtrly'!R$103*OFFSET(LDF!$A$37,MATCH($B$162,LDF!$A$38:$A$63,0),MATCH($A170,LDF!$B$37:$Z$37,0)),0)</f>
        <v>663.86250000000007</v>
      </c>
      <c r="Q170" s="116">
        <f ca="1">IFERROR(Q169+'Program Qtrly'!S$103*OFFSET(LDF!$A$37,MATCH($B$162,LDF!$A$38:$A$63,0),MATCH($A170,LDF!$B$37:$Z$37,0)),0)</f>
        <v>727.08749999999998</v>
      </c>
      <c r="R170" s="116">
        <f ca="1">IFERROR(R169+'Program Qtrly'!T$103*OFFSET(LDF!$A$37,MATCH($B$162,LDF!$A$38:$A$63,0),MATCH($A170,LDF!$B$37:$Z$37,0)),0)</f>
        <v>790.31249999999955</v>
      </c>
      <c r="S170" s="116">
        <f ca="1">IFERROR(S169+'Program Qtrly'!U$103*OFFSET(LDF!$A$37,MATCH($B$162,LDF!$A$38:$A$63,0),MATCH($A170,LDF!$B$37:$Z$37,0)),0)</f>
        <v>853.53749999999968</v>
      </c>
      <c r="T170" s="116">
        <f ca="1">IFERROR(T169+'Program Qtrly'!V$103*OFFSET(LDF!$A$37,MATCH($B$162,LDF!$A$38:$A$63,0),MATCH($A170,LDF!$B$37:$Z$37,0)),0)</f>
        <v>916.76249999999982</v>
      </c>
      <c r="U170" s="116">
        <f ca="1">IFERROR(U169+'Program Qtrly'!W$103*OFFSET(LDF!$A$37,MATCH($B$162,LDF!$A$38:$A$63,0),MATCH($A170,LDF!$B$37:$Z$37,0)),0)</f>
        <v>979.98749999999984</v>
      </c>
      <c r="W170" s="63">
        <f t="shared" si="176"/>
        <v>21</v>
      </c>
      <c r="X170" s="116">
        <f t="shared" ca="1" si="177"/>
        <v>2.9437500000000014</v>
      </c>
      <c r="Y170" s="116">
        <f t="shared" ca="1" si="174"/>
        <v>8.8312499999999901</v>
      </c>
      <c r="Z170" s="116">
        <f t="shared" ca="1" si="174"/>
        <v>14.718750000000014</v>
      </c>
      <c r="AA170" s="116">
        <f t="shared" ca="1" si="174"/>
        <v>20.606250000000003</v>
      </c>
      <c r="AB170" s="116">
        <f t="shared" ca="1" si="174"/>
        <v>26.493750000000034</v>
      </c>
      <c r="AC170" s="116">
        <f t="shared" ca="1" si="174"/>
        <v>32.381249999999966</v>
      </c>
      <c r="AD170" s="116">
        <f t="shared" ca="1" si="174"/>
        <v>38.268749999999983</v>
      </c>
      <c r="AE170" s="116">
        <f t="shared" ca="1" si="174"/>
        <v>44.156250000000028</v>
      </c>
      <c r="AF170" s="116">
        <f t="shared" ca="1" si="174"/>
        <v>52.987500000000068</v>
      </c>
      <c r="AG170" s="116">
        <f t="shared" ca="1" si="174"/>
        <v>64.762499999999932</v>
      </c>
      <c r="AH170" s="116">
        <f t="shared" ca="1" si="174"/>
        <v>76.537499999999966</v>
      </c>
      <c r="AI170" s="116">
        <f t="shared" ca="1" si="174"/>
        <v>88.312500000000057</v>
      </c>
      <c r="AJ170" s="116">
        <f t="shared" ca="1" si="174"/>
        <v>100.08749999999998</v>
      </c>
      <c r="AK170" s="116">
        <f t="shared" ca="1" si="174"/>
        <v>111.86249999999984</v>
      </c>
      <c r="AL170" s="116">
        <f t="shared" ca="1" si="174"/>
        <v>123.63749999999982</v>
      </c>
      <c r="AM170" s="116">
        <f t="shared" ca="1" si="174"/>
        <v>135.41249999999991</v>
      </c>
      <c r="AN170" s="116">
        <f t="shared" ca="1" si="174"/>
        <v>147.18750000000023</v>
      </c>
      <c r="AO170" s="116">
        <f t="shared" ca="1" si="174"/>
        <v>158.96250000000009</v>
      </c>
      <c r="AP170" s="116">
        <f t="shared" ca="1" si="174"/>
        <v>170.73749999999995</v>
      </c>
      <c r="AQ170" s="116">
        <f t="shared" ca="1" si="174"/>
        <v>182.51249999999993</v>
      </c>
      <c r="AS170" s="63">
        <f t="shared" si="178"/>
        <v>21</v>
      </c>
      <c r="AT170" s="116">
        <f ca="1">IFERROR(X170*'Program Qtrly'!D$89/(1-'Program Qtrly'!D$89),0)</f>
        <v>26.49375000000002</v>
      </c>
      <c r="AU170" s="116">
        <f ca="1">IFERROR(Y170*'Program Qtrly'!E$89/(1-'Program Qtrly'!E$89),0)</f>
        <v>79.481249999999932</v>
      </c>
      <c r="AV170" s="116">
        <f ca="1">IFERROR(Z170*'Program Qtrly'!F$89/(1-'Program Qtrly'!F$89),0)</f>
        <v>132.46875000000017</v>
      </c>
      <c r="AW170" s="116">
        <f ca="1">IFERROR(AA170*'Program Qtrly'!G$89/(1-'Program Qtrly'!G$89),0)</f>
        <v>185.4562500000001</v>
      </c>
      <c r="AX170" s="116">
        <f ca="1">IFERROR(AB170*'Program Qtrly'!H$89/(1-'Program Qtrly'!H$89),0)</f>
        <v>238.44375000000036</v>
      </c>
      <c r="AY170" s="116">
        <f ca="1">IFERROR(AC170*'Program Qtrly'!I$89/(1-'Program Qtrly'!I$89),0)</f>
        <v>291.43124999999975</v>
      </c>
      <c r="AZ170" s="116">
        <f ca="1">IFERROR(AD170*'Program Qtrly'!J$89/(1-'Program Qtrly'!J$89),0)</f>
        <v>344.41874999999999</v>
      </c>
      <c r="BA170" s="116">
        <f ca="1">IFERROR(AE170*'Program Qtrly'!K$89/(1-'Program Qtrly'!K$89),0)</f>
        <v>397.4062500000004</v>
      </c>
      <c r="BB170" s="116">
        <f ca="1">IFERROR(AF170*'Program Qtrly'!L$89/(1-'Program Qtrly'!L$89),0)</f>
        <v>476.88750000000073</v>
      </c>
      <c r="BC170" s="116">
        <f ca="1">IFERROR(AG170*'Program Qtrly'!M$89/(1-'Program Qtrly'!M$89),0)</f>
        <v>582.8624999999995</v>
      </c>
      <c r="BD170" s="116">
        <f ca="1">IFERROR(AH170*'Program Qtrly'!N$89/(1-'Program Qtrly'!N$89),0)</f>
        <v>688.83749999999998</v>
      </c>
      <c r="BE170" s="116">
        <f ca="1">IFERROR(AI170*'Program Qtrly'!O$89/(1-'Program Qtrly'!O$89),0)</f>
        <v>794.8125000000008</v>
      </c>
      <c r="BF170" s="116">
        <f ca="1">IFERROR(AJ170*'Program Qtrly'!P$89/(1-'Program Qtrly'!P$89),0)</f>
        <v>900.78750000000002</v>
      </c>
      <c r="BG170" s="116">
        <f ca="1">IFERROR(AK170*'Program Qtrly'!Q$89/(1-'Program Qtrly'!Q$89),0)</f>
        <v>1006.7624999999988</v>
      </c>
      <c r="BH170" s="116">
        <f ca="1">IFERROR(AL170*'Program Qtrly'!R$89/(1-'Program Qtrly'!R$89),0)</f>
        <v>1112.7374999999986</v>
      </c>
      <c r="BI170" s="116">
        <f ca="1">IFERROR(AM170*'Program Qtrly'!S$89/(1-'Program Qtrly'!S$89),0)</f>
        <v>1218.7124999999994</v>
      </c>
      <c r="BJ170" s="116">
        <f ca="1">IFERROR(AN170*'Program Qtrly'!T$89/(1-'Program Qtrly'!T$89),0)</f>
        <v>1324.6875000000023</v>
      </c>
      <c r="BK170" s="116">
        <f ca="1">IFERROR(AO170*'Program Qtrly'!U$89/(1-'Program Qtrly'!U$89),0)</f>
        <v>1430.662500000001</v>
      </c>
      <c r="BL170" s="116">
        <f ca="1">IFERROR(AP170*'Program Qtrly'!V$89/(1-'Program Qtrly'!V$89),0)</f>
        <v>1536.6375</v>
      </c>
      <c r="BM170" s="116">
        <f ca="1">IFERROR(AQ170*'Program Qtrly'!W$89/(1-'Program Qtrly'!W$89),0)</f>
        <v>1642.6124999999997</v>
      </c>
      <c r="BO170" s="53" t="str">
        <f t="shared" si="179"/>
        <v>P005</v>
      </c>
      <c r="BP170" s="53">
        <f t="shared" si="180"/>
        <v>0</v>
      </c>
    </row>
    <row r="171" spans="1:68" x14ac:dyDescent="0.45">
      <c r="A171" s="63">
        <f t="shared" si="175"/>
        <v>24</v>
      </c>
      <c r="B171" s="116">
        <f ca="1">IFERROR(B170+'Program Qtrly'!D$103*OFFSET(LDF!$A$37,MATCH($B$162,LDF!$A$38:$A$63,0),MATCH($A171,LDF!$B$37:$Z$37,0)),0)</f>
        <v>16.106249999999996</v>
      </c>
      <c r="C171" s="116">
        <f ca="1">IFERROR(C170+'Program Qtrly'!E$103*OFFSET(LDF!$A$37,MATCH($B$162,LDF!$A$38:$A$63,0),MATCH($A171,LDF!$B$37:$Z$37,0)),0)</f>
        <v>48.318749999999987</v>
      </c>
      <c r="D171" s="116">
        <f ca="1">IFERROR(D170+'Program Qtrly'!F$103*OFFSET(LDF!$A$37,MATCH($B$162,LDF!$A$38:$A$63,0),MATCH($A171,LDF!$B$37:$Z$37,0)),0)</f>
        <v>80.531249999999943</v>
      </c>
      <c r="E171" s="116">
        <f ca="1">IFERROR(E170+'Program Qtrly'!G$103*OFFSET(LDF!$A$37,MATCH($B$162,LDF!$A$38:$A$63,0),MATCH($A171,LDF!$B$37:$Z$37,0)),0)</f>
        <v>112.74374999999998</v>
      </c>
      <c r="F171" s="116">
        <f ca="1">IFERROR(F170+'Program Qtrly'!H$103*OFFSET(LDF!$A$37,MATCH($B$162,LDF!$A$38:$A$63,0),MATCH($A171,LDF!$B$37:$Z$37,0)),0)</f>
        <v>144.95624999999993</v>
      </c>
      <c r="G171" s="116">
        <f ca="1">IFERROR(G170+'Program Qtrly'!I$103*OFFSET(LDF!$A$37,MATCH($B$162,LDF!$A$38:$A$63,0),MATCH($A171,LDF!$B$37:$Z$37,0)),0)</f>
        <v>177.16875000000002</v>
      </c>
      <c r="H171" s="116">
        <f ca="1">IFERROR(H170+'Program Qtrly'!J$103*OFFSET(LDF!$A$37,MATCH($B$162,LDF!$A$38:$A$63,0),MATCH($A171,LDF!$B$37:$Z$37,0)),0)</f>
        <v>209.38124999999994</v>
      </c>
      <c r="I171" s="116">
        <f ca="1">IFERROR(I170+'Program Qtrly'!K$103*OFFSET(LDF!$A$37,MATCH($B$162,LDF!$A$38:$A$63,0),MATCH($A171,LDF!$B$37:$Z$37,0)),0)</f>
        <v>241.59374999999991</v>
      </c>
      <c r="J171" s="116">
        <f ca="1">IFERROR(J170+'Program Qtrly'!L$103*OFFSET(LDF!$A$37,MATCH($B$162,LDF!$A$38:$A$63,0),MATCH($A171,LDF!$B$37:$Z$37,0)),0)</f>
        <v>289.91249999999985</v>
      </c>
      <c r="K171" s="116">
        <f ca="1">IFERROR(K170+'Program Qtrly'!M$103*OFFSET(LDF!$A$37,MATCH($B$162,LDF!$A$38:$A$63,0),MATCH($A171,LDF!$B$37:$Z$37,0)),0)</f>
        <v>354.33750000000003</v>
      </c>
      <c r="L171" s="116">
        <f ca="1">IFERROR(L170+'Program Qtrly'!N$103*OFFSET(LDF!$A$37,MATCH($B$162,LDF!$A$38:$A$63,0),MATCH($A171,LDF!$B$37:$Z$37,0)),0)</f>
        <v>418.76249999999987</v>
      </c>
      <c r="M171" s="116">
        <f ca="1">IFERROR(M170+'Program Qtrly'!O$103*OFFSET(LDF!$A$37,MATCH($B$162,LDF!$A$38:$A$63,0),MATCH($A171,LDF!$B$37:$Z$37,0)),0)</f>
        <v>483.18749999999983</v>
      </c>
      <c r="N171" s="116">
        <f ca="1">IFERROR(N170+'Program Qtrly'!P$103*OFFSET(LDF!$A$37,MATCH($B$162,LDF!$A$38:$A$63,0),MATCH($A171,LDF!$B$37:$Z$37,0)),0)</f>
        <v>547.61249999999995</v>
      </c>
      <c r="O171" s="116">
        <f ca="1">IFERROR(O170+'Program Qtrly'!Q$103*OFFSET(LDF!$A$37,MATCH($B$162,LDF!$A$38:$A$63,0),MATCH($A171,LDF!$B$37:$Z$37,0)),0)</f>
        <v>612.03750000000002</v>
      </c>
      <c r="P171" s="116">
        <f ca="1">IFERROR(P170+'Program Qtrly'!R$103*OFFSET(LDF!$A$37,MATCH($B$162,LDF!$A$38:$A$63,0),MATCH($A171,LDF!$B$37:$Z$37,0)),0)</f>
        <v>676.46250000000009</v>
      </c>
      <c r="Q171" s="116">
        <f ca="1">IFERROR(Q170+'Program Qtrly'!S$103*OFFSET(LDF!$A$37,MATCH($B$162,LDF!$A$38:$A$63,0),MATCH($A171,LDF!$B$37:$Z$37,0)),0)</f>
        <v>740.88749999999993</v>
      </c>
      <c r="R171" s="116">
        <f ca="1">IFERROR(R170+'Program Qtrly'!T$103*OFFSET(LDF!$A$37,MATCH($B$162,LDF!$A$38:$A$63,0),MATCH($A171,LDF!$B$37:$Z$37,0)),0)</f>
        <v>805.31249999999955</v>
      </c>
      <c r="S171" s="116">
        <f ca="1">IFERROR(S170+'Program Qtrly'!U$103*OFFSET(LDF!$A$37,MATCH($B$162,LDF!$A$38:$A$63,0),MATCH($A171,LDF!$B$37:$Z$37,0)),0)</f>
        <v>869.73749999999973</v>
      </c>
      <c r="T171" s="116">
        <f ca="1">IFERROR(T170+'Program Qtrly'!V$103*OFFSET(LDF!$A$37,MATCH($B$162,LDF!$A$38:$A$63,0),MATCH($A171,LDF!$B$37:$Z$37,0)),0)</f>
        <v>934.1624999999998</v>
      </c>
      <c r="U171" s="116">
        <f ca="1">IFERROR(U170+'Program Qtrly'!W$103*OFFSET(LDF!$A$37,MATCH($B$162,LDF!$A$38:$A$63,0),MATCH($A171,LDF!$B$37:$Z$37,0)),0)</f>
        <v>998.58749999999986</v>
      </c>
      <c r="W171" s="63">
        <f t="shared" si="176"/>
        <v>24</v>
      </c>
      <c r="X171" s="116">
        <f t="shared" ca="1" si="177"/>
        <v>2.6437500000000007</v>
      </c>
      <c r="Y171" s="116">
        <f t="shared" ca="1" si="174"/>
        <v>7.9312499999999915</v>
      </c>
      <c r="Z171" s="116">
        <f t="shared" ca="1" si="174"/>
        <v>13.218750000000014</v>
      </c>
      <c r="AA171" s="116">
        <f t="shared" ca="1" si="174"/>
        <v>18.506249999999994</v>
      </c>
      <c r="AB171" s="116">
        <f t="shared" ca="1" si="174"/>
        <v>23.793750000000045</v>
      </c>
      <c r="AC171" s="116">
        <f t="shared" ca="1" si="174"/>
        <v>29.081249999999955</v>
      </c>
      <c r="AD171" s="116">
        <f t="shared" ca="1" si="174"/>
        <v>34.368749999999977</v>
      </c>
      <c r="AE171" s="116">
        <f t="shared" ca="1" si="174"/>
        <v>39.656250000000028</v>
      </c>
      <c r="AF171" s="116">
        <f t="shared" ca="1" si="174"/>
        <v>47.587500000000091</v>
      </c>
      <c r="AG171" s="116">
        <f t="shared" ca="1" si="174"/>
        <v>58.162499999999909</v>
      </c>
      <c r="AH171" s="116">
        <f t="shared" ca="1" si="174"/>
        <v>68.737499999999955</v>
      </c>
      <c r="AI171" s="116">
        <f t="shared" ca="1" si="174"/>
        <v>79.312500000000057</v>
      </c>
      <c r="AJ171" s="116">
        <f t="shared" ca="1" si="174"/>
        <v>89.887499999999932</v>
      </c>
      <c r="AK171" s="116">
        <f t="shared" ca="1" si="174"/>
        <v>100.46249999999986</v>
      </c>
      <c r="AL171" s="116">
        <f t="shared" ca="1" si="174"/>
        <v>111.0374999999998</v>
      </c>
      <c r="AM171" s="116">
        <f t="shared" ca="1" si="174"/>
        <v>121.61249999999995</v>
      </c>
      <c r="AN171" s="116">
        <f t="shared" ca="1" si="174"/>
        <v>132.18750000000023</v>
      </c>
      <c r="AO171" s="116">
        <f t="shared" ca="1" si="174"/>
        <v>142.76250000000005</v>
      </c>
      <c r="AP171" s="116">
        <f t="shared" ca="1" si="174"/>
        <v>153.33749999999998</v>
      </c>
      <c r="AQ171" s="116">
        <f t="shared" ca="1" si="174"/>
        <v>163.91249999999991</v>
      </c>
      <c r="AS171" s="63">
        <f t="shared" si="178"/>
        <v>24</v>
      </c>
      <c r="AT171" s="116">
        <f ca="1">IFERROR(X171*'Program Qtrly'!D$89/(1-'Program Qtrly'!D$89),0)</f>
        <v>23.793750000000014</v>
      </c>
      <c r="AU171" s="116">
        <f ca="1">IFERROR(Y171*'Program Qtrly'!E$89/(1-'Program Qtrly'!E$89),0)</f>
        <v>71.381249999999937</v>
      </c>
      <c r="AV171" s="116">
        <f ca="1">IFERROR(Z171*'Program Qtrly'!F$89/(1-'Program Qtrly'!F$89),0)</f>
        <v>118.96875000000017</v>
      </c>
      <c r="AW171" s="116">
        <f ca="1">IFERROR(AA171*'Program Qtrly'!G$89/(1-'Program Qtrly'!G$89),0)</f>
        <v>166.55625000000001</v>
      </c>
      <c r="AX171" s="116">
        <f ca="1">IFERROR(AB171*'Program Qtrly'!H$89/(1-'Program Qtrly'!H$89),0)</f>
        <v>214.14375000000047</v>
      </c>
      <c r="AY171" s="116">
        <f ca="1">IFERROR(AC171*'Program Qtrly'!I$89/(1-'Program Qtrly'!I$89),0)</f>
        <v>261.73124999999965</v>
      </c>
      <c r="AZ171" s="116">
        <f ca="1">IFERROR(AD171*'Program Qtrly'!J$89/(1-'Program Qtrly'!J$89),0)</f>
        <v>309.31874999999985</v>
      </c>
      <c r="BA171" s="116">
        <f ca="1">IFERROR(AE171*'Program Qtrly'!K$89/(1-'Program Qtrly'!K$89),0)</f>
        <v>356.90625000000034</v>
      </c>
      <c r="BB171" s="116">
        <f ca="1">IFERROR(AF171*'Program Qtrly'!L$89/(1-'Program Qtrly'!L$89),0)</f>
        <v>428.28750000000093</v>
      </c>
      <c r="BC171" s="116">
        <f ca="1">IFERROR(AG171*'Program Qtrly'!M$89/(1-'Program Qtrly'!M$89),0)</f>
        <v>523.4624999999993</v>
      </c>
      <c r="BD171" s="116">
        <f ca="1">IFERROR(AH171*'Program Qtrly'!N$89/(1-'Program Qtrly'!N$89),0)</f>
        <v>618.6374999999997</v>
      </c>
      <c r="BE171" s="116">
        <f ca="1">IFERROR(AI171*'Program Qtrly'!O$89/(1-'Program Qtrly'!O$89),0)</f>
        <v>713.81250000000068</v>
      </c>
      <c r="BF171" s="116">
        <f ca="1">IFERROR(AJ171*'Program Qtrly'!P$89/(1-'Program Qtrly'!P$89),0)</f>
        <v>808.9874999999995</v>
      </c>
      <c r="BG171" s="116">
        <f ca="1">IFERROR(AK171*'Program Qtrly'!Q$89/(1-'Program Qtrly'!Q$89),0)</f>
        <v>904.162499999999</v>
      </c>
      <c r="BH171" s="116">
        <f ca="1">IFERROR(AL171*'Program Qtrly'!R$89/(1-'Program Qtrly'!R$89),0)</f>
        <v>999.33749999999839</v>
      </c>
      <c r="BI171" s="116">
        <f ca="1">IFERROR(AM171*'Program Qtrly'!S$89/(1-'Program Qtrly'!S$89),0)</f>
        <v>1094.5124999999998</v>
      </c>
      <c r="BJ171" s="116">
        <f ca="1">IFERROR(AN171*'Program Qtrly'!T$89/(1-'Program Qtrly'!T$89),0)</f>
        <v>1189.6875000000025</v>
      </c>
      <c r="BK171" s="116">
        <f ca="1">IFERROR(AO171*'Program Qtrly'!U$89/(1-'Program Qtrly'!U$89),0)</f>
        <v>1284.8625000000006</v>
      </c>
      <c r="BL171" s="116">
        <f ca="1">IFERROR(AP171*'Program Qtrly'!V$89/(1-'Program Qtrly'!V$89),0)</f>
        <v>1380.0375000000004</v>
      </c>
      <c r="BM171" s="116">
        <f ca="1">IFERROR(AQ171*'Program Qtrly'!W$89/(1-'Program Qtrly'!W$89),0)</f>
        <v>1475.2124999999996</v>
      </c>
      <c r="BO171" s="53" t="str">
        <f t="shared" si="179"/>
        <v>P005</v>
      </c>
      <c r="BP171" s="53">
        <f t="shared" si="180"/>
        <v>0</v>
      </c>
    </row>
    <row r="172" spans="1:68" x14ac:dyDescent="0.45">
      <c r="A172" s="63">
        <f t="shared" si="175"/>
        <v>27</v>
      </c>
      <c r="B172" s="116">
        <f ca="1">IFERROR(B171+'Program Qtrly'!D$103*OFFSET(LDF!$A$37,MATCH($B$162,LDF!$A$38:$A$63,0),MATCH($A172,LDF!$B$37:$Z$37,0)),0)</f>
        <v>16.368749999999995</v>
      </c>
      <c r="C172" s="116">
        <f ca="1">IFERROR(C171+'Program Qtrly'!E$103*OFFSET(LDF!$A$37,MATCH($B$162,LDF!$A$38:$A$63,0),MATCH($A172,LDF!$B$37:$Z$37,0)),0)</f>
        <v>49.106249999999989</v>
      </c>
      <c r="D172" s="116">
        <f ca="1">IFERROR(D171+'Program Qtrly'!F$103*OFFSET(LDF!$A$37,MATCH($B$162,LDF!$A$38:$A$63,0),MATCH($A172,LDF!$B$37:$Z$37,0)),0)</f>
        <v>81.843749999999943</v>
      </c>
      <c r="E172" s="116">
        <f ca="1">IFERROR(E171+'Program Qtrly'!G$103*OFFSET(LDF!$A$37,MATCH($B$162,LDF!$A$38:$A$63,0),MATCH($A172,LDF!$B$37:$Z$37,0)),0)</f>
        <v>114.58124999999998</v>
      </c>
      <c r="F172" s="116">
        <f ca="1">IFERROR(F171+'Program Qtrly'!H$103*OFFSET(LDF!$A$37,MATCH($B$162,LDF!$A$38:$A$63,0),MATCH($A172,LDF!$B$37:$Z$37,0)),0)</f>
        <v>147.31874999999994</v>
      </c>
      <c r="G172" s="116">
        <f ca="1">IFERROR(G171+'Program Qtrly'!I$103*OFFSET(LDF!$A$37,MATCH($B$162,LDF!$A$38:$A$63,0),MATCH($A172,LDF!$B$37:$Z$37,0)),0)</f>
        <v>180.05625000000001</v>
      </c>
      <c r="H172" s="116">
        <f ca="1">IFERROR(H171+'Program Qtrly'!J$103*OFFSET(LDF!$A$37,MATCH($B$162,LDF!$A$38:$A$63,0),MATCH($A172,LDF!$B$37:$Z$37,0)),0)</f>
        <v>212.79374999999993</v>
      </c>
      <c r="I172" s="116">
        <f ca="1">IFERROR(I171+'Program Qtrly'!K$103*OFFSET(LDF!$A$37,MATCH($B$162,LDF!$A$38:$A$63,0),MATCH($A172,LDF!$B$37:$Z$37,0)),0)</f>
        <v>245.53124999999991</v>
      </c>
      <c r="J172" s="116">
        <f ca="1">IFERROR(J171+'Program Qtrly'!L$103*OFFSET(LDF!$A$37,MATCH($B$162,LDF!$A$38:$A$63,0),MATCH($A172,LDF!$B$37:$Z$37,0)),0)</f>
        <v>294.63749999999987</v>
      </c>
      <c r="K172" s="116">
        <f ca="1">IFERROR(K171+'Program Qtrly'!M$103*OFFSET(LDF!$A$37,MATCH($B$162,LDF!$A$38:$A$63,0),MATCH($A172,LDF!$B$37:$Z$37,0)),0)</f>
        <v>360.11250000000001</v>
      </c>
      <c r="L172" s="116">
        <f ca="1">IFERROR(L171+'Program Qtrly'!N$103*OFFSET(LDF!$A$37,MATCH($B$162,LDF!$A$38:$A$63,0),MATCH($A172,LDF!$B$37:$Z$37,0)),0)</f>
        <v>425.58749999999986</v>
      </c>
      <c r="M172" s="116">
        <f ca="1">IFERROR(M171+'Program Qtrly'!O$103*OFFSET(LDF!$A$37,MATCH($B$162,LDF!$A$38:$A$63,0),MATCH($A172,LDF!$B$37:$Z$37,0)),0)</f>
        <v>491.06249999999983</v>
      </c>
      <c r="N172" s="116">
        <f ca="1">IFERROR(N171+'Program Qtrly'!P$103*OFFSET(LDF!$A$37,MATCH($B$162,LDF!$A$38:$A$63,0),MATCH($A172,LDF!$B$37:$Z$37,0)),0)</f>
        <v>556.53749999999991</v>
      </c>
      <c r="O172" s="116">
        <f ca="1">IFERROR(O171+'Program Qtrly'!Q$103*OFFSET(LDF!$A$37,MATCH($B$162,LDF!$A$38:$A$63,0),MATCH($A172,LDF!$B$37:$Z$37,0)),0)</f>
        <v>622.01250000000005</v>
      </c>
      <c r="P172" s="116">
        <f ca="1">IFERROR(P171+'Program Qtrly'!R$103*OFFSET(LDF!$A$37,MATCH($B$162,LDF!$A$38:$A$63,0),MATCH($A172,LDF!$B$37:$Z$37,0)),0)</f>
        <v>687.48750000000007</v>
      </c>
      <c r="Q172" s="116">
        <f ca="1">IFERROR(Q171+'Program Qtrly'!S$103*OFFSET(LDF!$A$37,MATCH($B$162,LDF!$A$38:$A$63,0),MATCH($A172,LDF!$B$37:$Z$37,0)),0)</f>
        <v>752.96249999999998</v>
      </c>
      <c r="R172" s="116">
        <f ca="1">IFERROR(R171+'Program Qtrly'!T$103*OFFSET(LDF!$A$37,MATCH($B$162,LDF!$A$38:$A$63,0),MATCH($A172,LDF!$B$37:$Z$37,0)),0)</f>
        <v>818.43749999999955</v>
      </c>
      <c r="S172" s="116">
        <f ca="1">IFERROR(S171+'Program Qtrly'!U$103*OFFSET(LDF!$A$37,MATCH($B$162,LDF!$A$38:$A$63,0),MATCH($A172,LDF!$B$37:$Z$37,0)),0)</f>
        <v>883.91249999999968</v>
      </c>
      <c r="T172" s="116">
        <f ca="1">IFERROR(T171+'Program Qtrly'!V$103*OFFSET(LDF!$A$37,MATCH($B$162,LDF!$A$38:$A$63,0),MATCH($A172,LDF!$B$37:$Z$37,0)),0)</f>
        <v>949.38749999999982</v>
      </c>
      <c r="U172" s="116">
        <f ca="1">IFERROR(U171+'Program Qtrly'!W$103*OFFSET(LDF!$A$37,MATCH($B$162,LDF!$A$38:$A$63,0),MATCH($A172,LDF!$B$37:$Z$37,0)),0)</f>
        <v>1014.8624999999998</v>
      </c>
      <c r="W172" s="63">
        <f t="shared" si="176"/>
        <v>27</v>
      </c>
      <c r="X172" s="116">
        <f t="shared" ca="1" si="177"/>
        <v>2.3812500000000014</v>
      </c>
      <c r="Y172" s="116">
        <f t="shared" ca="1" si="174"/>
        <v>7.1437499999999901</v>
      </c>
      <c r="Z172" s="116">
        <f t="shared" ca="1" si="174"/>
        <v>11.906250000000014</v>
      </c>
      <c r="AA172" s="116">
        <f t="shared" ca="1" si="174"/>
        <v>16.668749999999989</v>
      </c>
      <c r="AB172" s="116">
        <f t="shared" ca="1" si="174"/>
        <v>21.431250000000034</v>
      </c>
      <c r="AC172" s="116">
        <f t="shared" ca="1" si="174"/>
        <v>26.193749999999966</v>
      </c>
      <c r="AD172" s="116">
        <f t="shared" ca="1" si="174"/>
        <v>30.956249999999983</v>
      </c>
      <c r="AE172" s="116">
        <f t="shared" ca="1" si="174"/>
        <v>35.718750000000028</v>
      </c>
      <c r="AF172" s="116">
        <f t="shared" ca="1" si="174"/>
        <v>42.862500000000068</v>
      </c>
      <c r="AG172" s="116">
        <f t="shared" ca="1" si="174"/>
        <v>52.387499999999932</v>
      </c>
      <c r="AH172" s="116">
        <f t="shared" ca="1" si="174"/>
        <v>61.912499999999966</v>
      </c>
      <c r="AI172" s="116">
        <f t="shared" ca="1" si="174"/>
        <v>71.437500000000057</v>
      </c>
      <c r="AJ172" s="116">
        <f t="shared" ca="1" si="174"/>
        <v>80.962499999999977</v>
      </c>
      <c r="AK172" s="116">
        <f t="shared" ca="1" si="174"/>
        <v>90.487499999999841</v>
      </c>
      <c r="AL172" s="116">
        <f t="shared" ca="1" si="174"/>
        <v>100.01249999999982</v>
      </c>
      <c r="AM172" s="116">
        <f t="shared" ca="1" si="174"/>
        <v>109.53749999999991</v>
      </c>
      <c r="AN172" s="116">
        <f t="shared" ca="1" si="174"/>
        <v>119.06250000000023</v>
      </c>
      <c r="AO172" s="116">
        <f t="shared" ca="1" si="174"/>
        <v>128.58750000000009</v>
      </c>
      <c r="AP172" s="116">
        <f t="shared" ca="1" si="174"/>
        <v>138.11249999999995</v>
      </c>
      <c r="AQ172" s="116">
        <f t="shared" ca="1" si="174"/>
        <v>147.63749999999993</v>
      </c>
      <c r="AS172" s="63">
        <f t="shared" si="178"/>
        <v>27</v>
      </c>
      <c r="AT172" s="116">
        <f ca="1">IFERROR(X172*'Program Qtrly'!D$89/(1-'Program Qtrly'!D$89),0)</f>
        <v>21.431250000000016</v>
      </c>
      <c r="AU172" s="116">
        <f ca="1">IFERROR(Y172*'Program Qtrly'!E$89/(1-'Program Qtrly'!E$89),0)</f>
        <v>64.293749999999932</v>
      </c>
      <c r="AV172" s="116">
        <f ca="1">IFERROR(Z172*'Program Qtrly'!F$89/(1-'Program Qtrly'!F$89),0)</f>
        <v>107.15625000000016</v>
      </c>
      <c r="AW172" s="116">
        <f ca="1">IFERROR(AA172*'Program Qtrly'!G$89/(1-'Program Qtrly'!G$89),0)</f>
        <v>150.01874999999993</v>
      </c>
      <c r="AX172" s="116">
        <f ca="1">IFERROR(AB172*'Program Qtrly'!H$89/(1-'Program Qtrly'!H$89),0)</f>
        <v>192.88125000000036</v>
      </c>
      <c r="AY172" s="116">
        <f ca="1">IFERROR(AC172*'Program Qtrly'!I$89/(1-'Program Qtrly'!I$89),0)</f>
        <v>235.74374999999978</v>
      </c>
      <c r="AZ172" s="116">
        <f ca="1">IFERROR(AD172*'Program Qtrly'!J$89/(1-'Program Qtrly'!J$89),0)</f>
        <v>278.60624999999993</v>
      </c>
      <c r="BA172" s="116">
        <f ca="1">IFERROR(AE172*'Program Qtrly'!K$89/(1-'Program Qtrly'!K$89),0)</f>
        <v>321.4687500000004</v>
      </c>
      <c r="BB172" s="116">
        <f ca="1">IFERROR(AF172*'Program Qtrly'!L$89/(1-'Program Qtrly'!L$89),0)</f>
        <v>385.76250000000073</v>
      </c>
      <c r="BC172" s="116">
        <f ca="1">IFERROR(AG172*'Program Qtrly'!M$89/(1-'Program Qtrly'!M$89),0)</f>
        <v>471.48749999999956</v>
      </c>
      <c r="BD172" s="116">
        <f ca="1">IFERROR(AH172*'Program Qtrly'!N$89/(1-'Program Qtrly'!N$89),0)</f>
        <v>557.21249999999986</v>
      </c>
      <c r="BE172" s="116">
        <f ca="1">IFERROR(AI172*'Program Qtrly'!O$89/(1-'Program Qtrly'!O$89),0)</f>
        <v>642.9375000000008</v>
      </c>
      <c r="BF172" s="116">
        <f ca="1">IFERROR(AJ172*'Program Qtrly'!P$89/(1-'Program Qtrly'!P$89),0)</f>
        <v>728.66249999999991</v>
      </c>
      <c r="BG172" s="116">
        <f ca="1">IFERROR(AK172*'Program Qtrly'!Q$89/(1-'Program Qtrly'!Q$89),0)</f>
        <v>814.38749999999879</v>
      </c>
      <c r="BH172" s="116">
        <f ca="1">IFERROR(AL172*'Program Qtrly'!R$89/(1-'Program Qtrly'!R$89),0)</f>
        <v>900.11249999999859</v>
      </c>
      <c r="BI172" s="116">
        <f ca="1">IFERROR(AM172*'Program Qtrly'!S$89/(1-'Program Qtrly'!S$89),0)</f>
        <v>985.83749999999941</v>
      </c>
      <c r="BJ172" s="116">
        <f ca="1">IFERROR(AN172*'Program Qtrly'!T$89/(1-'Program Qtrly'!T$89),0)</f>
        <v>1071.5625000000023</v>
      </c>
      <c r="BK172" s="116">
        <f ca="1">IFERROR(AO172*'Program Qtrly'!U$89/(1-'Program Qtrly'!U$89),0)</f>
        <v>1157.2875000000013</v>
      </c>
      <c r="BL172" s="116">
        <f ca="1">IFERROR(AP172*'Program Qtrly'!V$89/(1-'Program Qtrly'!V$89),0)</f>
        <v>1243.0125</v>
      </c>
      <c r="BM172" s="116">
        <f ca="1">IFERROR(AQ172*'Program Qtrly'!W$89/(1-'Program Qtrly'!W$89),0)</f>
        <v>1328.7374999999997</v>
      </c>
      <c r="BO172" s="53" t="str">
        <f t="shared" si="179"/>
        <v>P005</v>
      </c>
      <c r="BP172" s="53">
        <f t="shared" si="180"/>
        <v>0</v>
      </c>
    </row>
    <row r="173" spans="1:68" x14ac:dyDescent="0.45">
      <c r="A173" s="63">
        <f t="shared" si="175"/>
        <v>30</v>
      </c>
      <c r="B173" s="116">
        <f ca="1">IFERROR(B172+'Program Qtrly'!D$103*OFFSET(LDF!$A$37,MATCH($B$162,LDF!$A$38:$A$63,0),MATCH($A173,LDF!$B$37:$Z$37,0)),0)</f>
        <v>16.612499999999994</v>
      </c>
      <c r="C173" s="116">
        <f ca="1">IFERROR(C172+'Program Qtrly'!E$103*OFFSET(LDF!$A$37,MATCH($B$162,LDF!$A$38:$A$63,0),MATCH($A173,LDF!$B$37:$Z$37,0)),0)</f>
        <v>49.837499999999991</v>
      </c>
      <c r="D173" s="116">
        <f ca="1">IFERROR(D172+'Program Qtrly'!F$103*OFFSET(LDF!$A$37,MATCH($B$162,LDF!$A$38:$A$63,0),MATCH($A173,LDF!$B$37:$Z$37,0)),0)</f>
        <v>83.062499999999943</v>
      </c>
      <c r="E173" s="116">
        <f ca="1">IFERROR(E172+'Program Qtrly'!G$103*OFFSET(LDF!$A$37,MATCH($B$162,LDF!$A$38:$A$63,0),MATCH($A173,LDF!$B$37:$Z$37,0)),0)</f>
        <v>116.28749999999998</v>
      </c>
      <c r="F173" s="116">
        <f ca="1">IFERROR(F172+'Program Qtrly'!H$103*OFFSET(LDF!$A$37,MATCH($B$162,LDF!$A$38:$A$63,0),MATCH($A173,LDF!$B$37:$Z$37,0)),0)</f>
        <v>149.51249999999993</v>
      </c>
      <c r="G173" s="116">
        <f ca="1">IFERROR(G172+'Program Qtrly'!I$103*OFFSET(LDF!$A$37,MATCH($B$162,LDF!$A$38:$A$63,0),MATCH($A173,LDF!$B$37:$Z$37,0)),0)</f>
        <v>182.73750000000001</v>
      </c>
      <c r="H173" s="116">
        <f ca="1">IFERROR(H172+'Program Qtrly'!J$103*OFFSET(LDF!$A$37,MATCH($B$162,LDF!$A$38:$A$63,0),MATCH($A173,LDF!$B$37:$Z$37,0)),0)</f>
        <v>215.96249999999992</v>
      </c>
      <c r="I173" s="116">
        <f ca="1">IFERROR(I172+'Program Qtrly'!K$103*OFFSET(LDF!$A$37,MATCH($B$162,LDF!$A$38:$A$63,0),MATCH($A173,LDF!$B$37:$Z$37,0)),0)</f>
        <v>249.18749999999991</v>
      </c>
      <c r="J173" s="116">
        <f ca="1">IFERROR(J172+'Program Qtrly'!L$103*OFFSET(LDF!$A$37,MATCH($B$162,LDF!$A$38:$A$63,0),MATCH($A173,LDF!$B$37:$Z$37,0)),0)</f>
        <v>299.02499999999986</v>
      </c>
      <c r="K173" s="116">
        <f ca="1">IFERROR(K172+'Program Qtrly'!M$103*OFFSET(LDF!$A$37,MATCH($B$162,LDF!$A$38:$A$63,0),MATCH($A173,LDF!$B$37:$Z$37,0)),0)</f>
        <v>365.47500000000002</v>
      </c>
      <c r="L173" s="116">
        <f ca="1">IFERROR(L172+'Program Qtrly'!N$103*OFFSET(LDF!$A$37,MATCH($B$162,LDF!$A$38:$A$63,0),MATCH($A173,LDF!$B$37:$Z$37,0)),0)</f>
        <v>431.92499999999984</v>
      </c>
      <c r="M173" s="116">
        <f ca="1">IFERROR(M172+'Program Qtrly'!O$103*OFFSET(LDF!$A$37,MATCH($B$162,LDF!$A$38:$A$63,0),MATCH($A173,LDF!$B$37:$Z$37,0)),0)</f>
        <v>498.37499999999983</v>
      </c>
      <c r="N173" s="116">
        <f ca="1">IFERROR(N172+'Program Qtrly'!P$103*OFFSET(LDF!$A$37,MATCH($B$162,LDF!$A$38:$A$63,0),MATCH($A173,LDF!$B$37:$Z$37,0)),0)</f>
        <v>564.82499999999993</v>
      </c>
      <c r="O173" s="116">
        <f ca="1">IFERROR(O172+'Program Qtrly'!Q$103*OFFSET(LDF!$A$37,MATCH($B$162,LDF!$A$38:$A$63,0),MATCH($A173,LDF!$B$37:$Z$37,0)),0)</f>
        <v>631.27500000000009</v>
      </c>
      <c r="P173" s="116">
        <f ca="1">IFERROR(P172+'Program Qtrly'!R$103*OFFSET(LDF!$A$37,MATCH($B$162,LDF!$A$38:$A$63,0),MATCH($A173,LDF!$B$37:$Z$37,0)),0)</f>
        <v>697.72500000000002</v>
      </c>
      <c r="Q173" s="116">
        <f ca="1">IFERROR(Q172+'Program Qtrly'!S$103*OFFSET(LDF!$A$37,MATCH($B$162,LDF!$A$38:$A$63,0),MATCH($A173,LDF!$B$37:$Z$37,0)),0)</f>
        <v>764.17499999999995</v>
      </c>
      <c r="R173" s="116">
        <f ca="1">IFERROR(R172+'Program Qtrly'!T$103*OFFSET(LDF!$A$37,MATCH($B$162,LDF!$A$38:$A$63,0),MATCH($A173,LDF!$B$37:$Z$37,0)),0)</f>
        <v>830.62499999999955</v>
      </c>
      <c r="S173" s="116">
        <f ca="1">IFERROR(S172+'Program Qtrly'!U$103*OFFSET(LDF!$A$37,MATCH($B$162,LDF!$A$38:$A$63,0),MATCH($A173,LDF!$B$37:$Z$37,0)),0)</f>
        <v>897.0749999999997</v>
      </c>
      <c r="T173" s="116">
        <f ca="1">IFERROR(T172+'Program Qtrly'!V$103*OFFSET(LDF!$A$37,MATCH($B$162,LDF!$A$38:$A$63,0),MATCH($A173,LDF!$B$37:$Z$37,0)),0)</f>
        <v>963.52499999999986</v>
      </c>
      <c r="U173" s="116">
        <f ca="1">IFERROR(U172+'Program Qtrly'!W$103*OFFSET(LDF!$A$37,MATCH($B$162,LDF!$A$38:$A$63,0),MATCH($A173,LDF!$B$37:$Z$37,0)),0)</f>
        <v>1029.9749999999999</v>
      </c>
      <c r="W173" s="63">
        <f t="shared" si="176"/>
        <v>30</v>
      </c>
      <c r="X173" s="116">
        <f t="shared" ca="1" si="177"/>
        <v>2.1375000000000028</v>
      </c>
      <c r="Y173" s="116">
        <f t="shared" ca="1" si="174"/>
        <v>6.4124999999999872</v>
      </c>
      <c r="Z173" s="116">
        <f t="shared" ca="1" si="174"/>
        <v>10.687500000000014</v>
      </c>
      <c r="AA173" s="116">
        <f t="shared" ca="1" si="174"/>
        <v>14.962499999999991</v>
      </c>
      <c r="AB173" s="116">
        <f t="shared" ca="1" si="174"/>
        <v>19.23750000000004</v>
      </c>
      <c r="AC173" s="116">
        <f t="shared" ca="1" si="174"/>
        <v>23.51249999999996</v>
      </c>
      <c r="AD173" s="116">
        <f t="shared" ca="1" si="174"/>
        <v>27.787499999999994</v>
      </c>
      <c r="AE173" s="116">
        <f t="shared" ca="1" si="174"/>
        <v>32.062500000000028</v>
      </c>
      <c r="AF173" s="116">
        <f t="shared" ca="1" si="174"/>
        <v>38.47500000000008</v>
      </c>
      <c r="AG173" s="116">
        <f t="shared" ca="1" si="174"/>
        <v>47.02499999999992</v>
      </c>
      <c r="AH173" s="116">
        <f t="shared" ca="1" si="174"/>
        <v>55.574999999999989</v>
      </c>
      <c r="AI173" s="116">
        <f t="shared" ca="1" si="174"/>
        <v>64.125000000000057</v>
      </c>
      <c r="AJ173" s="116">
        <f t="shared" ca="1" si="174"/>
        <v>72.674999999999955</v>
      </c>
      <c r="AK173" s="116">
        <f t="shared" ca="1" si="174"/>
        <v>81.224999999999795</v>
      </c>
      <c r="AL173" s="116">
        <f t="shared" ca="1" si="174"/>
        <v>89.774999999999864</v>
      </c>
      <c r="AM173" s="116">
        <f t="shared" ca="1" si="174"/>
        <v>98.324999999999932</v>
      </c>
      <c r="AN173" s="116">
        <f t="shared" ca="1" si="174"/>
        <v>106.87500000000023</v>
      </c>
      <c r="AO173" s="116">
        <f t="shared" ca="1" si="174"/>
        <v>115.42500000000007</v>
      </c>
      <c r="AP173" s="116">
        <f t="shared" ca="1" si="174"/>
        <v>123.97499999999991</v>
      </c>
      <c r="AQ173" s="116">
        <f t="shared" ca="1" si="174"/>
        <v>132.52499999999986</v>
      </c>
      <c r="AS173" s="63">
        <f t="shared" si="178"/>
        <v>30</v>
      </c>
      <c r="AT173" s="116">
        <f ca="1">IFERROR(X173*'Program Qtrly'!D$89/(1-'Program Qtrly'!D$89),0)</f>
        <v>19.237500000000029</v>
      </c>
      <c r="AU173" s="116">
        <f ca="1">IFERROR(Y173*'Program Qtrly'!E$89/(1-'Program Qtrly'!E$89),0)</f>
        <v>57.712499999999899</v>
      </c>
      <c r="AV173" s="116">
        <f ca="1">IFERROR(Z173*'Program Qtrly'!F$89/(1-'Program Qtrly'!F$89),0)</f>
        <v>96.187500000000156</v>
      </c>
      <c r="AW173" s="116">
        <f ca="1">IFERROR(AA173*'Program Qtrly'!G$89/(1-'Program Qtrly'!G$89),0)</f>
        <v>134.66249999999997</v>
      </c>
      <c r="AX173" s="116">
        <f ca="1">IFERROR(AB173*'Program Qtrly'!H$89/(1-'Program Qtrly'!H$89),0)</f>
        <v>173.13750000000041</v>
      </c>
      <c r="AY173" s="116">
        <f ca="1">IFERROR(AC173*'Program Qtrly'!I$89/(1-'Program Qtrly'!I$89),0)</f>
        <v>211.61249999999967</v>
      </c>
      <c r="AZ173" s="116">
        <f ca="1">IFERROR(AD173*'Program Qtrly'!J$89/(1-'Program Qtrly'!J$89),0)</f>
        <v>250.08750000000001</v>
      </c>
      <c r="BA173" s="116">
        <f ca="1">IFERROR(AE173*'Program Qtrly'!K$89/(1-'Program Qtrly'!K$89),0)</f>
        <v>288.56250000000034</v>
      </c>
      <c r="BB173" s="116">
        <f ca="1">IFERROR(AF173*'Program Qtrly'!L$89/(1-'Program Qtrly'!L$89),0)</f>
        <v>346.27500000000083</v>
      </c>
      <c r="BC173" s="116">
        <f ca="1">IFERROR(AG173*'Program Qtrly'!M$89/(1-'Program Qtrly'!M$89),0)</f>
        <v>423.22499999999934</v>
      </c>
      <c r="BD173" s="116">
        <f ca="1">IFERROR(AH173*'Program Qtrly'!N$89/(1-'Program Qtrly'!N$89),0)</f>
        <v>500.17500000000001</v>
      </c>
      <c r="BE173" s="116">
        <f ca="1">IFERROR(AI173*'Program Qtrly'!O$89/(1-'Program Qtrly'!O$89),0)</f>
        <v>577.12500000000068</v>
      </c>
      <c r="BF173" s="116">
        <f ca="1">IFERROR(AJ173*'Program Qtrly'!P$89/(1-'Program Qtrly'!P$89),0)</f>
        <v>654.0749999999997</v>
      </c>
      <c r="BG173" s="116">
        <f ca="1">IFERROR(AK173*'Program Qtrly'!Q$89/(1-'Program Qtrly'!Q$89),0)</f>
        <v>731.02499999999839</v>
      </c>
      <c r="BH173" s="116">
        <f ca="1">IFERROR(AL173*'Program Qtrly'!R$89/(1-'Program Qtrly'!R$89),0)</f>
        <v>807.974999999999</v>
      </c>
      <c r="BI173" s="116">
        <f ca="1">IFERROR(AM173*'Program Qtrly'!S$89/(1-'Program Qtrly'!S$89),0)</f>
        <v>884.9249999999995</v>
      </c>
      <c r="BJ173" s="116">
        <f ca="1">IFERROR(AN173*'Program Qtrly'!T$89/(1-'Program Qtrly'!T$89),0)</f>
        <v>961.87500000000239</v>
      </c>
      <c r="BK173" s="116">
        <f ca="1">IFERROR(AO173*'Program Qtrly'!U$89/(1-'Program Qtrly'!U$89),0)</f>
        <v>1038.825000000001</v>
      </c>
      <c r="BL173" s="116">
        <f ca="1">IFERROR(AP173*'Program Qtrly'!V$89/(1-'Program Qtrly'!V$89),0)</f>
        <v>1115.7749999999994</v>
      </c>
      <c r="BM173" s="116">
        <f ca="1">IFERROR(AQ173*'Program Qtrly'!W$89/(1-'Program Qtrly'!W$89),0)</f>
        <v>1192.724999999999</v>
      </c>
      <c r="BO173" s="53" t="str">
        <f t="shared" si="179"/>
        <v>P005</v>
      </c>
      <c r="BP173" s="53">
        <f t="shared" si="180"/>
        <v>0</v>
      </c>
    </row>
    <row r="174" spans="1:68" x14ac:dyDescent="0.45">
      <c r="A174" s="63">
        <f t="shared" si="175"/>
        <v>33</v>
      </c>
      <c r="B174" s="116">
        <f ca="1">IFERROR(B173+'Program Qtrly'!D$103*OFFSET(LDF!$A$37,MATCH($B$162,LDF!$A$38:$A$63,0),MATCH($A174,LDF!$B$37:$Z$37,0)),0)</f>
        <v>16.799999999999994</v>
      </c>
      <c r="C174" s="116">
        <f ca="1">IFERROR(C173+'Program Qtrly'!E$103*OFFSET(LDF!$A$37,MATCH($B$162,LDF!$A$38:$A$63,0),MATCH($A174,LDF!$B$37:$Z$37,0)),0)</f>
        <v>50.399999999999991</v>
      </c>
      <c r="D174" s="116">
        <f ca="1">IFERROR(D173+'Program Qtrly'!F$103*OFFSET(LDF!$A$37,MATCH($B$162,LDF!$A$38:$A$63,0),MATCH($A174,LDF!$B$37:$Z$37,0)),0)</f>
        <v>83.999999999999943</v>
      </c>
      <c r="E174" s="116">
        <f ca="1">IFERROR(E173+'Program Qtrly'!G$103*OFFSET(LDF!$A$37,MATCH($B$162,LDF!$A$38:$A$63,0),MATCH($A174,LDF!$B$37:$Z$37,0)),0)</f>
        <v>117.59999999999998</v>
      </c>
      <c r="F174" s="116">
        <f ca="1">IFERROR(F173+'Program Qtrly'!H$103*OFFSET(LDF!$A$37,MATCH($B$162,LDF!$A$38:$A$63,0),MATCH($A174,LDF!$B$37:$Z$37,0)),0)</f>
        <v>151.19999999999993</v>
      </c>
      <c r="G174" s="116">
        <f ca="1">IFERROR(G173+'Program Qtrly'!I$103*OFFSET(LDF!$A$37,MATCH($B$162,LDF!$A$38:$A$63,0),MATCH($A174,LDF!$B$37:$Z$37,0)),0)</f>
        <v>184.8</v>
      </c>
      <c r="H174" s="116">
        <f ca="1">IFERROR(H173+'Program Qtrly'!J$103*OFFSET(LDF!$A$37,MATCH($B$162,LDF!$A$38:$A$63,0),MATCH($A174,LDF!$B$37:$Z$37,0)),0)</f>
        <v>218.39999999999992</v>
      </c>
      <c r="I174" s="116">
        <f ca="1">IFERROR(I173+'Program Qtrly'!K$103*OFFSET(LDF!$A$37,MATCH($B$162,LDF!$A$38:$A$63,0),MATCH($A174,LDF!$B$37:$Z$37,0)),0)</f>
        <v>251.99999999999991</v>
      </c>
      <c r="J174" s="116">
        <f ca="1">IFERROR(J173+'Program Qtrly'!L$103*OFFSET(LDF!$A$37,MATCH($B$162,LDF!$A$38:$A$63,0),MATCH($A174,LDF!$B$37:$Z$37,0)),0)</f>
        <v>302.39999999999986</v>
      </c>
      <c r="K174" s="116">
        <f ca="1">IFERROR(K173+'Program Qtrly'!M$103*OFFSET(LDF!$A$37,MATCH($B$162,LDF!$A$38:$A$63,0),MATCH($A174,LDF!$B$37:$Z$37,0)),0)</f>
        <v>369.6</v>
      </c>
      <c r="L174" s="116">
        <f ca="1">IFERROR(L173+'Program Qtrly'!N$103*OFFSET(LDF!$A$37,MATCH($B$162,LDF!$A$38:$A$63,0),MATCH($A174,LDF!$B$37:$Z$37,0)),0)</f>
        <v>436.79999999999984</v>
      </c>
      <c r="M174" s="116">
        <f ca="1">IFERROR(M173+'Program Qtrly'!O$103*OFFSET(LDF!$A$37,MATCH($B$162,LDF!$A$38:$A$63,0),MATCH($A174,LDF!$B$37:$Z$37,0)),0)</f>
        <v>503.99999999999983</v>
      </c>
      <c r="N174" s="116">
        <f ca="1">IFERROR(N173+'Program Qtrly'!P$103*OFFSET(LDF!$A$37,MATCH($B$162,LDF!$A$38:$A$63,0),MATCH($A174,LDF!$B$37:$Z$37,0)),0)</f>
        <v>571.19999999999993</v>
      </c>
      <c r="O174" s="116">
        <f ca="1">IFERROR(O173+'Program Qtrly'!Q$103*OFFSET(LDF!$A$37,MATCH($B$162,LDF!$A$38:$A$63,0),MATCH($A174,LDF!$B$37:$Z$37,0)),0)</f>
        <v>638.40000000000009</v>
      </c>
      <c r="P174" s="116">
        <f ca="1">IFERROR(P173+'Program Qtrly'!R$103*OFFSET(LDF!$A$37,MATCH($B$162,LDF!$A$38:$A$63,0),MATCH($A174,LDF!$B$37:$Z$37,0)),0)</f>
        <v>705.6</v>
      </c>
      <c r="Q174" s="116">
        <f ca="1">IFERROR(Q173+'Program Qtrly'!S$103*OFFSET(LDF!$A$37,MATCH($B$162,LDF!$A$38:$A$63,0),MATCH($A174,LDF!$B$37:$Z$37,0)),0)</f>
        <v>772.8</v>
      </c>
      <c r="R174" s="116">
        <f ca="1">IFERROR(R173+'Program Qtrly'!T$103*OFFSET(LDF!$A$37,MATCH($B$162,LDF!$A$38:$A$63,0),MATCH($A174,LDF!$B$37:$Z$37,0)),0)</f>
        <v>839.99999999999955</v>
      </c>
      <c r="S174" s="116">
        <f ca="1">IFERROR(S173+'Program Qtrly'!U$103*OFFSET(LDF!$A$37,MATCH($B$162,LDF!$A$38:$A$63,0),MATCH($A174,LDF!$B$37:$Z$37,0)),0)</f>
        <v>907.1999999999997</v>
      </c>
      <c r="T174" s="116">
        <f ca="1">IFERROR(T173+'Program Qtrly'!V$103*OFFSET(LDF!$A$37,MATCH($B$162,LDF!$A$38:$A$63,0),MATCH($A174,LDF!$B$37:$Z$37,0)),0)</f>
        <v>974.39999999999986</v>
      </c>
      <c r="U174" s="116">
        <f ca="1">IFERROR(U173+'Program Qtrly'!W$103*OFFSET(LDF!$A$37,MATCH($B$162,LDF!$A$38:$A$63,0),MATCH($A174,LDF!$B$37:$Z$37,0)),0)</f>
        <v>1041.5999999999999</v>
      </c>
      <c r="W174" s="63">
        <f t="shared" si="176"/>
        <v>33</v>
      </c>
      <c r="X174" s="116">
        <f t="shared" ca="1" si="177"/>
        <v>1.9500000000000028</v>
      </c>
      <c r="Y174" s="116">
        <f t="shared" ca="1" si="174"/>
        <v>5.8499999999999872</v>
      </c>
      <c r="Z174" s="116">
        <f t="shared" ca="1" si="174"/>
        <v>9.7500000000000142</v>
      </c>
      <c r="AA174" s="116">
        <f t="shared" ca="1" si="174"/>
        <v>13.649999999999991</v>
      </c>
      <c r="AB174" s="116">
        <f t="shared" ca="1" si="174"/>
        <v>17.55000000000004</v>
      </c>
      <c r="AC174" s="116">
        <f t="shared" ca="1" si="174"/>
        <v>21.44999999999996</v>
      </c>
      <c r="AD174" s="116">
        <f t="shared" ca="1" si="174"/>
        <v>25.349999999999994</v>
      </c>
      <c r="AE174" s="116">
        <f t="shared" ca="1" si="174"/>
        <v>29.250000000000028</v>
      </c>
      <c r="AF174" s="116">
        <f t="shared" ca="1" si="174"/>
        <v>35.10000000000008</v>
      </c>
      <c r="AG174" s="116">
        <f t="shared" ca="1" si="174"/>
        <v>42.89999999999992</v>
      </c>
      <c r="AH174" s="116">
        <f t="shared" ca="1" si="174"/>
        <v>50.699999999999989</v>
      </c>
      <c r="AI174" s="116">
        <f t="shared" ca="1" si="174"/>
        <v>58.500000000000057</v>
      </c>
      <c r="AJ174" s="116">
        <f t="shared" ca="1" si="174"/>
        <v>66.299999999999955</v>
      </c>
      <c r="AK174" s="116">
        <f t="shared" ca="1" si="174"/>
        <v>74.099999999999795</v>
      </c>
      <c r="AL174" s="116">
        <f t="shared" ca="1" si="174"/>
        <v>81.899999999999864</v>
      </c>
      <c r="AM174" s="116">
        <f t="shared" ca="1" si="174"/>
        <v>89.699999999999932</v>
      </c>
      <c r="AN174" s="116">
        <f t="shared" ca="1" si="174"/>
        <v>97.500000000000227</v>
      </c>
      <c r="AO174" s="116">
        <f t="shared" ca="1" si="174"/>
        <v>105.30000000000007</v>
      </c>
      <c r="AP174" s="116">
        <f t="shared" ca="1" si="174"/>
        <v>113.09999999999991</v>
      </c>
      <c r="AQ174" s="116">
        <f t="shared" ca="1" si="174"/>
        <v>120.89999999999986</v>
      </c>
      <c r="AS174" s="63">
        <f t="shared" si="178"/>
        <v>33</v>
      </c>
      <c r="AT174" s="116">
        <f ca="1">IFERROR(X174*'Program Qtrly'!D$89/(1-'Program Qtrly'!D$89),0)</f>
        <v>17.550000000000029</v>
      </c>
      <c r="AU174" s="116">
        <f ca="1">IFERROR(Y174*'Program Qtrly'!E$89/(1-'Program Qtrly'!E$89),0)</f>
        <v>52.649999999999899</v>
      </c>
      <c r="AV174" s="116">
        <f ca="1">IFERROR(Z174*'Program Qtrly'!F$89/(1-'Program Qtrly'!F$89),0)</f>
        <v>87.750000000000142</v>
      </c>
      <c r="AW174" s="116">
        <f ca="1">IFERROR(AA174*'Program Qtrly'!G$89/(1-'Program Qtrly'!G$89),0)</f>
        <v>122.84999999999995</v>
      </c>
      <c r="AX174" s="116">
        <f ca="1">IFERROR(AB174*'Program Qtrly'!H$89/(1-'Program Qtrly'!H$89),0)</f>
        <v>157.95000000000039</v>
      </c>
      <c r="AY174" s="116">
        <f ca="1">IFERROR(AC174*'Program Qtrly'!I$89/(1-'Program Qtrly'!I$89),0)</f>
        <v>193.0499999999997</v>
      </c>
      <c r="AZ174" s="116">
        <f ca="1">IFERROR(AD174*'Program Qtrly'!J$89/(1-'Program Qtrly'!J$89),0)</f>
        <v>228.15</v>
      </c>
      <c r="BA174" s="116">
        <f ca="1">IFERROR(AE174*'Program Qtrly'!K$89/(1-'Program Qtrly'!K$89),0)</f>
        <v>263.25000000000034</v>
      </c>
      <c r="BB174" s="116">
        <f ca="1">IFERROR(AF174*'Program Qtrly'!L$89/(1-'Program Qtrly'!L$89),0)</f>
        <v>315.90000000000077</v>
      </c>
      <c r="BC174" s="116">
        <f ca="1">IFERROR(AG174*'Program Qtrly'!M$89/(1-'Program Qtrly'!M$89),0)</f>
        <v>386.0999999999994</v>
      </c>
      <c r="BD174" s="116">
        <f ca="1">IFERROR(AH174*'Program Qtrly'!N$89/(1-'Program Qtrly'!N$89),0)</f>
        <v>456.3</v>
      </c>
      <c r="BE174" s="116">
        <f ca="1">IFERROR(AI174*'Program Qtrly'!O$89/(1-'Program Qtrly'!O$89),0)</f>
        <v>526.50000000000068</v>
      </c>
      <c r="BF174" s="116">
        <f ca="1">IFERROR(AJ174*'Program Qtrly'!P$89/(1-'Program Qtrly'!P$89),0)</f>
        <v>596.6999999999997</v>
      </c>
      <c r="BG174" s="116">
        <f ca="1">IFERROR(AK174*'Program Qtrly'!Q$89/(1-'Program Qtrly'!Q$89),0)</f>
        <v>666.89999999999827</v>
      </c>
      <c r="BH174" s="116">
        <f ca="1">IFERROR(AL174*'Program Qtrly'!R$89/(1-'Program Qtrly'!R$89),0)</f>
        <v>737.099999999999</v>
      </c>
      <c r="BI174" s="116">
        <f ca="1">IFERROR(AM174*'Program Qtrly'!S$89/(1-'Program Qtrly'!S$89),0)</f>
        <v>807.29999999999961</v>
      </c>
      <c r="BJ174" s="116">
        <f ca="1">IFERROR(AN174*'Program Qtrly'!T$89/(1-'Program Qtrly'!T$89),0)</f>
        <v>877.50000000000227</v>
      </c>
      <c r="BK174" s="116">
        <f ca="1">IFERROR(AO174*'Program Qtrly'!U$89/(1-'Program Qtrly'!U$89),0)</f>
        <v>947.70000000000084</v>
      </c>
      <c r="BL174" s="116">
        <f ca="1">IFERROR(AP174*'Program Qtrly'!V$89/(1-'Program Qtrly'!V$89),0)</f>
        <v>1017.8999999999994</v>
      </c>
      <c r="BM174" s="116">
        <f ca="1">IFERROR(AQ174*'Program Qtrly'!W$89/(1-'Program Qtrly'!W$89),0)</f>
        <v>1088.099999999999</v>
      </c>
      <c r="BO174" s="53" t="str">
        <f t="shared" si="179"/>
        <v>P005</v>
      </c>
      <c r="BP174" s="53">
        <f t="shared" si="180"/>
        <v>0</v>
      </c>
    </row>
    <row r="175" spans="1:68" x14ac:dyDescent="0.45">
      <c r="A175" s="63">
        <f t="shared" si="175"/>
        <v>36</v>
      </c>
      <c r="B175" s="116">
        <f ca="1">IFERROR(B174+'Program Qtrly'!D$103*OFFSET(LDF!$A$37,MATCH($B$162,LDF!$A$38:$A$63,0),MATCH($A175,LDF!$B$37:$Z$37,0)),0)</f>
        <v>16.949999999999992</v>
      </c>
      <c r="C175" s="116">
        <f ca="1">IFERROR(C174+'Program Qtrly'!E$103*OFFSET(LDF!$A$37,MATCH($B$162,LDF!$A$38:$A$63,0),MATCH($A175,LDF!$B$37:$Z$37,0)),0)</f>
        <v>50.849999999999994</v>
      </c>
      <c r="D175" s="116">
        <f ca="1">IFERROR(D174+'Program Qtrly'!F$103*OFFSET(LDF!$A$37,MATCH($B$162,LDF!$A$38:$A$63,0),MATCH($A175,LDF!$B$37:$Z$37,0)),0)</f>
        <v>84.749999999999943</v>
      </c>
      <c r="E175" s="116">
        <f ca="1">IFERROR(E174+'Program Qtrly'!G$103*OFFSET(LDF!$A$37,MATCH($B$162,LDF!$A$38:$A$63,0),MATCH($A175,LDF!$B$37:$Z$37,0)),0)</f>
        <v>118.64999999999998</v>
      </c>
      <c r="F175" s="116">
        <f ca="1">IFERROR(F174+'Program Qtrly'!H$103*OFFSET(LDF!$A$37,MATCH($B$162,LDF!$A$38:$A$63,0),MATCH($A175,LDF!$B$37:$Z$37,0)),0)</f>
        <v>152.54999999999993</v>
      </c>
      <c r="G175" s="116">
        <f ca="1">IFERROR(G174+'Program Qtrly'!I$103*OFFSET(LDF!$A$37,MATCH($B$162,LDF!$A$38:$A$63,0),MATCH($A175,LDF!$B$37:$Z$37,0)),0)</f>
        <v>186.45000000000002</v>
      </c>
      <c r="H175" s="116">
        <f ca="1">IFERROR(H174+'Program Qtrly'!J$103*OFFSET(LDF!$A$37,MATCH($B$162,LDF!$A$38:$A$63,0),MATCH($A175,LDF!$B$37:$Z$37,0)),0)</f>
        <v>220.34999999999991</v>
      </c>
      <c r="I175" s="116">
        <f ca="1">IFERROR(I174+'Program Qtrly'!K$103*OFFSET(LDF!$A$37,MATCH($B$162,LDF!$A$38:$A$63,0),MATCH($A175,LDF!$B$37:$Z$37,0)),0)</f>
        <v>254.24999999999991</v>
      </c>
      <c r="J175" s="116">
        <f ca="1">IFERROR(J174+'Program Qtrly'!L$103*OFFSET(LDF!$A$37,MATCH($B$162,LDF!$A$38:$A$63,0),MATCH($A175,LDF!$B$37:$Z$37,0)),0)</f>
        <v>305.09999999999985</v>
      </c>
      <c r="K175" s="116">
        <f ca="1">IFERROR(K174+'Program Qtrly'!M$103*OFFSET(LDF!$A$37,MATCH($B$162,LDF!$A$38:$A$63,0),MATCH($A175,LDF!$B$37:$Z$37,0)),0)</f>
        <v>372.90000000000003</v>
      </c>
      <c r="L175" s="116">
        <f ca="1">IFERROR(L174+'Program Qtrly'!N$103*OFFSET(LDF!$A$37,MATCH($B$162,LDF!$A$38:$A$63,0),MATCH($A175,LDF!$B$37:$Z$37,0)),0)</f>
        <v>440.69999999999982</v>
      </c>
      <c r="M175" s="116">
        <f ca="1">IFERROR(M174+'Program Qtrly'!O$103*OFFSET(LDF!$A$37,MATCH($B$162,LDF!$A$38:$A$63,0),MATCH($A175,LDF!$B$37:$Z$37,0)),0)</f>
        <v>508.49999999999983</v>
      </c>
      <c r="N175" s="116">
        <f ca="1">IFERROR(N174+'Program Qtrly'!P$103*OFFSET(LDF!$A$37,MATCH($B$162,LDF!$A$38:$A$63,0),MATCH($A175,LDF!$B$37:$Z$37,0)),0)</f>
        <v>576.29999999999995</v>
      </c>
      <c r="O175" s="116">
        <f ca="1">IFERROR(O174+'Program Qtrly'!Q$103*OFFSET(LDF!$A$37,MATCH($B$162,LDF!$A$38:$A$63,0),MATCH($A175,LDF!$B$37:$Z$37,0)),0)</f>
        <v>644.10000000000014</v>
      </c>
      <c r="P175" s="116">
        <f ca="1">IFERROR(P174+'Program Qtrly'!R$103*OFFSET(LDF!$A$37,MATCH($B$162,LDF!$A$38:$A$63,0),MATCH($A175,LDF!$B$37:$Z$37,0)),0)</f>
        <v>711.9</v>
      </c>
      <c r="Q175" s="116">
        <f ca="1">IFERROR(Q174+'Program Qtrly'!S$103*OFFSET(LDF!$A$37,MATCH($B$162,LDF!$A$38:$A$63,0),MATCH($A175,LDF!$B$37:$Z$37,0)),0)</f>
        <v>779.69999999999993</v>
      </c>
      <c r="R175" s="116">
        <f ca="1">IFERROR(R174+'Program Qtrly'!T$103*OFFSET(LDF!$A$37,MATCH($B$162,LDF!$A$38:$A$63,0),MATCH($A175,LDF!$B$37:$Z$37,0)),0)</f>
        <v>847.49999999999955</v>
      </c>
      <c r="S175" s="116">
        <f ca="1">IFERROR(S174+'Program Qtrly'!U$103*OFFSET(LDF!$A$37,MATCH($B$162,LDF!$A$38:$A$63,0),MATCH($A175,LDF!$B$37:$Z$37,0)),0)</f>
        <v>915.29999999999973</v>
      </c>
      <c r="T175" s="116">
        <f ca="1">IFERROR(T174+'Program Qtrly'!V$103*OFFSET(LDF!$A$37,MATCH($B$162,LDF!$A$38:$A$63,0),MATCH($A175,LDF!$B$37:$Z$37,0)),0)</f>
        <v>983.09999999999991</v>
      </c>
      <c r="U175" s="116">
        <f ca="1">IFERROR(U174+'Program Qtrly'!W$103*OFFSET(LDF!$A$37,MATCH($B$162,LDF!$A$38:$A$63,0),MATCH($A175,LDF!$B$37:$Z$37,0)),0)</f>
        <v>1050.8999999999999</v>
      </c>
      <c r="W175" s="63">
        <f t="shared" si="176"/>
        <v>36</v>
      </c>
      <c r="X175" s="116">
        <f t="shared" ca="1" si="177"/>
        <v>1.8000000000000043</v>
      </c>
      <c r="Y175" s="116">
        <f t="shared" ca="1" si="174"/>
        <v>5.3999999999999844</v>
      </c>
      <c r="Z175" s="116">
        <f t="shared" ca="1" si="174"/>
        <v>9.0000000000000142</v>
      </c>
      <c r="AA175" s="116">
        <f t="shared" ca="1" si="174"/>
        <v>12.599999999999994</v>
      </c>
      <c r="AB175" s="116">
        <f t="shared" ca="1" si="174"/>
        <v>16.200000000000045</v>
      </c>
      <c r="AC175" s="116">
        <f t="shared" ca="1" si="174"/>
        <v>19.799999999999955</v>
      </c>
      <c r="AD175" s="116">
        <f t="shared" ca="1" si="174"/>
        <v>23.400000000000006</v>
      </c>
      <c r="AE175" s="116">
        <f t="shared" ca="1" si="174"/>
        <v>27.000000000000028</v>
      </c>
      <c r="AF175" s="116">
        <f t="shared" ca="1" si="174"/>
        <v>32.400000000000091</v>
      </c>
      <c r="AG175" s="116">
        <f t="shared" ca="1" si="174"/>
        <v>39.599999999999909</v>
      </c>
      <c r="AH175" s="116">
        <f t="shared" ca="1" si="174"/>
        <v>46.800000000000011</v>
      </c>
      <c r="AI175" s="116">
        <f t="shared" ca="1" si="174"/>
        <v>54.000000000000057</v>
      </c>
      <c r="AJ175" s="116">
        <f t="shared" ca="1" si="174"/>
        <v>61.199999999999932</v>
      </c>
      <c r="AK175" s="116">
        <f t="shared" ca="1" si="174"/>
        <v>68.39999999999975</v>
      </c>
      <c r="AL175" s="116">
        <f t="shared" ca="1" si="174"/>
        <v>75.599999999999909</v>
      </c>
      <c r="AM175" s="116">
        <f t="shared" ca="1" si="174"/>
        <v>82.799999999999955</v>
      </c>
      <c r="AN175" s="116">
        <f t="shared" ca="1" si="174"/>
        <v>90.000000000000227</v>
      </c>
      <c r="AO175" s="116">
        <f t="shared" ca="1" si="174"/>
        <v>97.200000000000045</v>
      </c>
      <c r="AP175" s="116">
        <f t="shared" ca="1" si="174"/>
        <v>104.39999999999986</v>
      </c>
      <c r="AQ175" s="116">
        <f t="shared" ca="1" si="174"/>
        <v>111.59999999999991</v>
      </c>
      <c r="AS175" s="63">
        <f t="shared" si="178"/>
        <v>36</v>
      </c>
      <c r="AT175" s="116">
        <f ca="1">IFERROR(X175*'Program Qtrly'!D$89/(1-'Program Qtrly'!D$89),0)</f>
        <v>16.200000000000042</v>
      </c>
      <c r="AU175" s="116">
        <f ca="1">IFERROR(Y175*'Program Qtrly'!E$89/(1-'Program Qtrly'!E$89),0)</f>
        <v>48.599999999999874</v>
      </c>
      <c r="AV175" s="116">
        <f ca="1">IFERROR(Z175*'Program Qtrly'!F$89/(1-'Program Qtrly'!F$89),0)</f>
        <v>81.000000000000156</v>
      </c>
      <c r="AW175" s="116">
        <f ca="1">IFERROR(AA175*'Program Qtrly'!G$89/(1-'Program Qtrly'!G$89),0)</f>
        <v>113.39999999999998</v>
      </c>
      <c r="AX175" s="116">
        <f ca="1">IFERROR(AB175*'Program Qtrly'!H$89/(1-'Program Qtrly'!H$89),0)</f>
        <v>145.80000000000044</v>
      </c>
      <c r="AY175" s="116">
        <f ca="1">IFERROR(AC175*'Program Qtrly'!I$89/(1-'Program Qtrly'!I$89),0)</f>
        <v>178.19999999999965</v>
      </c>
      <c r="AZ175" s="116">
        <f ca="1">IFERROR(AD175*'Program Qtrly'!J$89/(1-'Program Qtrly'!J$89),0)</f>
        <v>210.60000000000011</v>
      </c>
      <c r="BA175" s="116">
        <f ca="1">IFERROR(AE175*'Program Qtrly'!K$89/(1-'Program Qtrly'!K$89),0)</f>
        <v>243.00000000000031</v>
      </c>
      <c r="BB175" s="116">
        <f ca="1">IFERROR(AF175*'Program Qtrly'!L$89/(1-'Program Qtrly'!L$89),0)</f>
        <v>291.60000000000088</v>
      </c>
      <c r="BC175" s="116">
        <f ca="1">IFERROR(AG175*'Program Qtrly'!M$89/(1-'Program Qtrly'!M$89),0)</f>
        <v>356.3999999999993</v>
      </c>
      <c r="BD175" s="116">
        <f ca="1">IFERROR(AH175*'Program Qtrly'!N$89/(1-'Program Qtrly'!N$89),0)</f>
        <v>421.20000000000022</v>
      </c>
      <c r="BE175" s="116">
        <f ca="1">IFERROR(AI175*'Program Qtrly'!O$89/(1-'Program Qtrly'!O$89),0)</f>
        <v>486.00000000000063</v>
      </c>
      <c r="BF175" s="116">
        <f ca="1">IFERROR(AJ175*'Program Qtrly'!P$89/(1-'Program Qtrly'!P$89),0)</f>
        <v>550.7999999999995</v>
      </c>
      <c r="BG175" s="116">
        <f ca="1">IFERROR(AK175*'Program Qtrly'!Q$89/(1-'Program Qtrly'!Q$89),0)</f>
        <v>615.59999999999786</v>
      </c>
      <c r="BH175" s="116">
        <f ca="1">IFERROR(AL175*'Program Qtrly'!R$89/(1-'Program Qtrly'!R$89),0)</f>
        <v>680.39999999999941</v>
      </c>
      <c r="BI175" s="116">
        <f ca="1">IFERROR(AM175*'Program Qtrly'!S$89/(1-'Program Qtrly'!S$89),0)</f>
        <v>745.19999999999982</v>
      </c>
      <c r="BJ175" s="116">
        <f ca="1">IFERROR(AN175*'Program Qtrly'!T$89/(1-'Program Qtrly'!T$89),0)</f>
        <v>810.00000000000227</v>
      </c>
      <c r="BK175" s="116">
        <f ca="1">IFERROR(AO175*'Program Qtrly'!U$89/(1-'Program Qtrly'!U$89),0)</f>
        <v>874.80000000000064</v>
      </c>
      <c r="BL175" s="116">
        <f ca="1">IFERROR(AP175*'Program Qtrly'!V$89/(1-'Program Qtrly'!V$89),0)</f>
        <v>939.599999999999</v>
      </c>
      <c r="BM175" s="116">
        <f ca="1">IFERROR(AQ175*'Program Qtrly'!W$89/(1-'Program Qtrly'!W$89),0)</f>
        <v>1004.3999999999995</v>
      </c>
      <c r="BO175" s="53" t="str">
        <f t="shared" si="179"/>
        <v>P005</v>
      </c>
      <c r="BP175" s="53">
        <f t="shared" si="180"/>
        <v>0</v>
      </c>
    </row>
    <row r="176" spans="1:68" x14ac:dyDescent="0.45">
      <c r="A176" s="63">
        <f t="shared" si="175"/>
        <v>39</v>
      </c>
      <c r="B176" s="116">
        <f ca="1">IFERROR(B175+'Program Qtrly'!D$103*OFFSET(LDF!$A$37,MATCH($B$162,LDF!$A$38:$A$63,0),MATCH($A176,LDF!$B$37:$Z$37,0)),0)</f>
        <v>17.099999999999991</v>
      </c>
      <c r="C176" s="116">
        <f ca="1">IFERROR(C175+'Program Qtrly'!E$103*OFFSET(LDF!$A$37,MATCH($B$162,LDF!$A$38:$A$63,0),MATCH($A176,LDF!$B$37:$Z$37,0)),0)</f>
        <v>51.3</v>
      </c>
      <c r="D176" s="116">
        <f ca="1">IFERROR(D175+'Program Qtrly'!F$103*OFFSET(LDF!$A$37,MATCH($B$162,LDF!$A$38:$A$63,0),MATCH($A176,LDF!$B$37:$Z$37,0)),0)</f>
        <v>85.499999999999943</v>
      </c>
      <c r="E176" s="116">
        <f ca="1">IFERROR(E175+'Program Qtrly'!G$103*OFFSET(LDF!$A$37,MATCH($B$162,LDF!$A$38:$A$63,0),MATCH($A176,LDF!$B$37:$Z$37,0)),0)</f>
        <v>119.69999999999997</v>
      </c>
      <c r="F176" s="116">
        <f ca="1">IFERROR(F175+'Program Qtrly'!H$103*OFFSET(LDF!$A$37,MATCH($B$162,LDF!$A$38:$A$63,0),MATCH($A176,LDF!$B$37:$Z$37,0)),0)</f>
        <v>153.89999999999992</v>
      </c>
      <c r="G176" s="116">
        <f ca="1">IFERROR(G175+'Program Qtrly'!I$103*OFFSET(LDF!$A$37,MATCH($B$162,LDF!$A$38:$A$63,0),MATCH($A176,LDF!$B$37:$Z$37,0)),0)</f>
        <v>188.10000000000002</v>
      </c>
      <c r="H176" s="116">
        <f ca="1">IFERROR(H175+'Program Qtrly'!J$103*OFFSET(LDF!$A$37,MATCH($B$162,LDF!$A$38:$A$63,0),MATCH($A176,LDF!$B$37:$Z$37,0)),0)</f>
        <v>222.2999999999999</v>
      </c>
      <c r="I176" s="116">
        <f ca="1">IFERROR(I175+'Program Qtrly'!K$103*OFFSET(LDF!$A$37,MATCH($B$162,LDF!$A$38:$A$63,0),MATCH($A176,LDF!$B$37:$Z$37,0)),0)</f>
        <v>256.49999999999994</v>
      </c>
      <c r="J176" s="116">
        <f ca="1">IFERROR(J175+'Program Qtrly'!L$103*OFFSET(LDF!$A$37,MATCH($B$162,LDF!$A$38:$A$63,0),MATCH($A176,LDF!$B$37:$Z$37,0)),0)</f>
        <v>307.79999999999984</v>
      </c>
      <c r="K176" s="116">
        <f ca="1">IFERROR(K175+'Program Qtrly'!M$103*OFFSET(LDF!$A$37,MATCH($B$162,LDF!$A$38:$A$63,0),MATCH($A176,LDF!$B$37:$Z$37,0)),0)</f>
        <v>376.20000000000005</v>
      </c>
      <c r="L176" s="116">
        <f ca="1">IFERROR(L175+'Program Qtrly'!N$103*OFFSET(LDF!$A$37,MATCH($B$162,LDF!$A$38:$A$63,0),MATCH($A176,LDF!$B$37:$Z$37,0)),0)</f>
        <v>444.5999999999998</v>
      </c>
      <c r="M176" s="116">
        <f ca="1">IFERROR(M175+'Program Qtrly'!O$103*OFFSET(LDF!$A$37,MATCH($B$162,LDF!$A$38:$A$63,0),MATCH($A176,LDF!$B$37:$Z$37,0)),0)</f>
        <v>512.99999999999989</v>
      </c>
      <c r="N176" s="116">
        <f ca="1">IFERROR(N175+'Program Qtrly'!P$103*OFFSET(LDF!$A$37,MATCH($B$162,LDF!$A$38:$A$63,0),MATCH($A176,LDF!$B$37:$Z$37,0)),0)</f>
        <v>581.4</v>
      </c>
      <c r="O176" s="116">
        <f ca="1">IFERROR(O175+'Program Qtrly'!Q$103*OFFSET(LDF!$A$37,MATCH($B$162,LDF!$A$38:$A$63,0),MATCH($A176,LDF!$B$37:$Z$37,0)),0)</f>
        <v>649.80000000000018</v>
      </c>
      <c r="P176" s="116">
        <f ca="1">IFERROR(P175+'Program Qtrly'!R$103*OFFSET(LDF!$A$37,MATCH($B$162,LDF!$A$38:$A$63,0),MATCH($A176,LDF!$B$37:$Z$37,0)),0)</f>
        <v>718.19999999999993</v>
      </c>
      <c r="Q176" s="116">
        <f ca="1">IFERROR(Q175+'Program Qtrly'!S$103*OFFSET(LDF!$A$37,MATCH($B$162,LDF!$A$38:$A$63,0),MATCH($A176,LDF!$B$37:$Z$37,0)),0)</f>
        <v>786.59999999999991</v>
      </c>
      <c r="R176" s="116">
        <f ca="1">IFERROR(R175+'Program Qtrly'!T$103*OFFSET(LDF!$A$37,MATCH($B$162,LDF!$A$38:$A$63,0),MATCH($A176,LDF!$B$37:$Z$37,0)),0)</f>
        <v>854.99999999999955</v>
      </c>
      <c r="S176" s="116">
        <f ca="1">IFERROR(S175+'Program Qtrly'!U$103*OFFSET(LDF!$A$37,MATCH($B$162,LDF!$A$38:$A$63,0),MATCH($A176,LDF!$B$37:$Z$37,0)),0)</f>
        <v>923.39999999999975</v>
      </c>
      <c r="T176" s="116">
        <f ca="1">IFERROR(T175+'Program Qtrly'!V$103*OFFSET(LDF!$A$37,MATCH($B$162,LDF!$A$38:$A$63,0),MATCH($A176,LDF!$B$37:$Z$37,0)),0)</f>
        <v>991.8</v>
      </c>
      <c r="U176" s="116">
        <f ca="1">IFERROR(U175+'Program Qtrly'!W$103*OFFSET(LDF!$A$37,MATCH($B$162,LDF!$A$38:$A$63,0),MATCH($A176,LDF!$B$37:$Z$37,0)),0)</f>
        <v>1060.1999999999998</v>
      </c>
      <c r="W176" s="63">
        <f t="shared" si="176"/>
        <v>39</v>
      </c>
      <c r="X176" s="116">
        <f t="shared" ca="1" si="177"/>
        <v>1.6500000000000057</v>
      </c>
      <c r="Y176" s="116">
        <f t="shared" ca="1" si="174"/>
        <v>4.9499999999999815</v>
      </c>
      <c r="Z176" s="116">
        <f t="shared" ca="1" si="174"/>
        <v>8.2500000000000142</v>
      </c>
      <c r="AA176" s="116">
        <f t="shared" ca="1" si="174"/>
        <v>11.549999999999997</v>
      </c>
      <c r="AB176" s="116">
        <f t="shared" ca="1" si="174"/>
        <v>14.850000000000051</v>
      </c>
      <c r="AC176" s="116">
        <f t="shared" ca="1" si="174"/>
        <v>18.149999999999949</v>
      </c>
      <c r="AD176" s="116">
        <f t="shared" ca="1" si="174"/>
        <v>21.450000000000017</v>
      </c>
      <c r="AE176" s="116">
        <f t="shared" ca="1" si="174"/>
        <v>24.75</v>
      </c>
      <c r="AF176" s="116">
        <f t="shared" ca="1" si="174"/>
        <v>29.700000000000102</v>
      </c>
      <c r="AG176" s="116">
        <f t="shared" ca="1" si="174"/>
        <v>36.299999999999898</v>
      </c>
      <c r="AH176" s="116">
        <f t="shared" ca="1" si="174"/>
        <v>42.900000000000034</v>
      </c>
      <c r="AI176" s="116">
        <f t="shared" ca="1" si="174"/>
        <v>49.5</v>
      </c>
      <c r="AJ176" s="116">
        <f t="shared" ca="1" si="174"/>
        <v>56.099999999999909</v>
      </c>
      <c r="AK176" s="116">
        <f t="shared" ca="1" si="174"/>
        <v>62.699999999999704</v>
      </c>
      <c r="AL176" s="116">
        <f t="shared" ca="1" si="174"/>
        <v>69.299999999999955</v>
      </c>
      <c r="AM176" s="116">
        <f t="shared" ca="1" si="174"/>
        <v>75.899999999999977</v>
      </c>
      <c r="AN176" s="116">
        <f t="shared" ca="1" si="174"/>
        <v>82.500000000000227</v>
      </c>
      <c r="AO176" s="116">
        <f t="shared" ca="1" si="174"/>
        <v>89.100000000000023</v>
      </c>
      <c r="AP176" s="116">
        <f t="shared" ca="1" si="174"/>
        <v>95.699999999999818</v>
      </c>
      <c r="AQ176" s="116">
        <f t="shared" ca="1" si="174"/>
        <v>102.29999999999995</v>
      </c>
      <c r="AS176" s="63">
        <f t="shared" si="178"/>
        <v>39</v>
      </c>
      <c r="AT176" s="116">
        <f ca="1">IFERROR(X176*'Program Qtrly'!D$89/(1-'Program Qtrly'!D$89),0)</f>
        <v>14.850000000000055</v>
      </c>
      <c r="AU176" s="116">
        <f ca="1">IFERROR(Y176*'Program Qtrly'!E$89/(1-'Program Qtrly'!E$89),0)</f>
        <v>44.549999999999841</v>
      </c>
      <c r="AV176" s="116">
        <f ca="1">IFERROR(Z176*'Program Qtrly'!F$89/(1-'Program Qtrly'!F$89),0)</f>
        <v>74.250000000000142</v>
      </c>
      <c r="AW176" s="116">
        <f ca="1">IFERROR(AA176*'Program Qtrly'!G$89/(1-'Program Qtrly'!G$89),0)</f>
        <v>103.95</v>
      </c>
      <c r="AX176" s="116">
        <f ca="1">IFERROR(AB176*'Program Qtrly'!H$89/(1-'Program Qtrly'!H$89),0)</f>
        <v>133.65000000000049</v>
      </c>
      <c r="AY176" s="116">
        <f ca="1">IFERROR(AC176*'Program Qtrly'!I$89/(1-'Program Qtrly'!I$89),0)</f>
        <v>163.3499999999996</v>
      </c>
      <c r="AZ176" s="116">
        <f ca="1">IFERROR(AD176*'Program Qtrly'!J$89/(1-'Program Qtrly'!J$89),0)</f>
        <v>193.05000000000021</v>
      </c>
      <c r="BA176" s="116">
        <f ca="1">IFERROR(AE176*'Program Qtrly'!K$89/(1-'Program Qtrly'!K$89),0)</f>
        <v>222.75000000000006</v>
      </c>
      <c r="BB176" s="116">
        <f ca="1">IFERROR(AF176*'Program Qtrly'!L$89/(1-'Program Qtrly'!L$89),0)</f>
        <v>267.30000000000098</v>
      </c>
      <c r="BC176" s="116">
        <f ca="1">IFERROR(AG176*'Program Qtrly'!M$89/(1-'Program Qtrly'!M$89),0)</f>
        <v>326.69999999999919</v>
      </c>
      <c r="BD176" s="116">
        <f ca="1">IFERROR(AH176*'Program Qtrly'!N$89/(1-'Program Qtrly'!N$89),0)</f>
        <v>386.10000000000042</v>
      </c>
      <c r="BE176" s="116">
        <f ca="1">IFERROR(AI176*'Program Qtrly'!O$89/(1-'Program Qtrly'!O$89),0)</f>
        <v>445.50000000000011</v>
      </c>
      <c r="BF176" s="116">
        <f ca="1">IFERROR(AJ176*'Program Qtrly'!P$89/(1-'Program Qtrly'!P$89),0)</f>
        <v>504.8999999999993</v>
      </c>
      <c r="BG176" s="116">
        <f ca="1">IFERROR(AK176*'Program Qtrly'!Q$89/(1-'Program Qtrly'!Q$89),0)</f>
        <v>564.29999999999745</v>
      </c>
      <c r="BH176" s="116">
        <f ca="1">IFERROR(AL176*'Program Qtrly'!R$89/(1-'Program Qtrly'!R$89),0)</f>
        <v>623.6999999999997</v>
      </c>
      <c r="BI176" s="116">
        <f ca="1">IFERROR(AM176*'Program Qtrly'!S$89/(1-'Program Qtrly'!S$89),0)</f>
        <v>683.1</v>
      </c>
      <c r="BJ176" s="116">
        <f ca="1">IFERROR(AN176*'Program Qtrly'!T$89/(1-'Program Qtrly'!T$89),0)</f>
        <v>742.50000000000227</v>
      </c>
      <c r="BK176" s="116">
        <f ca="1">IFERROR(AO176*'Program Qtrly'!U$89/(1-'Program Qtrly'!U$89),0)</f>
        <v>801.90000000000043</v>
      </c>
      <c r="BL176" s="116">
        <f ca="1">IFERROR(AP176*'Program Qtrly'!V$89/(1-'Program Qtrly'!V$89),0)</f>
        <v>861.29999999999859</v>
      </c>
      <c r="BM176" s="116">
        <f ca="1">IFERROR(AQ176*'Program Qtrly'!W$89/(1-'Program Qtrly'!W$89),0)</f>
        <v>920.69999999999982</v>
      </c>
      <c r="BO176" s="53" t="str">
        <f t="shared" si="179"/>
        <v>P005</v>
      </c>
      <c r="BP176" s="53">
        <f t="shared" si="180"/>
        <v>0</v>
      </c>
    </row>
    <row r="177" spans="1:68" x14ac:dyDescent="0.45">
      <c r="A177" s="63">
        <f t="shared" si="175"/>
        <v>42</v>
      </c>
      <c r="B177" s="116">
        <f ca="1">IFERROR(B176+'Program Qtrly'!D$103*OFFSET(LDF!$A$37,MATCH($B$162,LDF!$A$38:$A$63,0),MATCH($A177,LDF!$B$37:$Z$37,0)),0)</f>
        <v>17.212499999999991</v>
      </c>
      <c r="C177" s="116">
        <f ca="1">IFERROR(C176+'Program Qtrly'!E$103*OFFSET(LDF!$A$37,MATCH($B$162,LDF!$A$38:$A$63,0),MATCH($A177,LDF!$B$37:$Z$37,0)),0)</f>
        <v>51.637499999999996</v>
      </c>
      <c r="D177" s="116">
        <f ca="1">IFERROR(D176+'Program Qtrly'!F$103*OFFSET(LDF!$A$37,MATCH($B$162,LDF!$A$38:$A$63,0),MATCH($A177,LDF!$B$37:$Z$37,0)),0)</f>
        <v>86.062499999999943</v>
      </c>
      <c r="E177" s="116">
        <f ca="1">IFERROR(E176+'Program Qtrly'!G$103*OFFSET(LDF!$A$37,MATCH($B$162,LDF!$A$38:$A$63,0),MATCH($A177,LDF!$B$37:$Z$37,0)),0)</f>
        <v>120.48749999999997</v>
      </c>
      <c r="F177" s="116">
        <f ca="1">IFERROR(F176+'Program Qtrly'!H$103*OFFSET(LDF!$A$37,MATCH($B$162,LDF!$A$38:$A$63,0),MATCH($A177,LDF!$B$37:$Z$37,0)),0)</f>
        <v>154.91249999999991</v>
      </c>
      <c r="G177" s="116">
        <f ca="1">IFERROR(G176+'Program Qtrly'!I$103*OFFSET(LDF!$A$37,MATCH($B$162,LDF!$A$38:$A$63,0),MATCH($A177,LDF!$B$37:$Z$37,0)),0)</f>
        <v>189.33750000000003</v>
      </c>
      <c r="H177" s="116">
        <f ca="1">IFERROR(H176+'Program Qtrly'!J$103*OFFSET(LDF!$A$37,MATCH($B$162,LDF!$A$38:$A$63,0),MATCH($A177,LDF!$B$37:$Z$37,0)),0)</f>
        <v>223.7624999999999</v>
      </c>
      <c r="I177" s="116">
        <f ca="1">IFERROR(I176+'Program Qtrly'!K$103*OFFSET(LDF!$A$37,MATCH($B$162,LDF!$A$38:$A$63,0),MATCH($A177,LDF!$B$37:$Z$37,0)),0)</f>
        <v>258.18749999999994</v>
      </c>
      <c r="J177" s="116">
        <f ca="1">IFERROR(J176+'Program Qtrly'!L$103*OFFSET(LDF!$A$37,MATCH($B$162,LDF!$A$38:$A$63,0),MATCH($A177,LDF!$B$37:$Z$37,0)),0)</f>
        <v>309.82499999999982</v>
      </c>
      <c r="K177" s="116">
        <f ca="1">IFERROR(K176+'Program Qtrly'!M$103*OFFSET(LDF!$A$37,MATCH($B$162,LDF!$A$38:$A$63,0),MATCH($A177,LDF!$B$37:$Z$37,0)),0)</f>
        <v>378.67500000000007</v>
      </c>
      <c r="L177" s="116">
        <f ca="1">IFERROR(L176+'Program Qtrly'!N$103*OFFSET(LDF!$A$37,MATCH($B$162,LDF!$A$38:$A$63,0),MATCH($A177,LDF!$B$37:$Z$37,0)),0)</f>
        <v>447.52499999999981</v>
      </c>
      <c r="M177" s="116">
        <f ca="1">IFERROR(M176+'Program Qtrly'!O$103*OFFSET(LDF!$A$37,MATCH($B$162,LDF!$A$38:$A$63,0),MATCH($A177,LDF!$B$37:$Z$37,0)),0)</f>
        <v>516.37499999999989</v>
      </c>
      <c r="N177" s="116">
        <f ca="1">IFERROR(N176+'Program Qtrly'!P$103*OFFSET(LDF!$A$37,MATCH($B$162,LDF!$A$38:$A$63,0),MATCH($A177,LDF!$B$37:$Z$37,0)),0)</f>
        <v>585.22500000000002</v>
      </c>
      <c r="O177" s="116">
        <f ca="1">IFERROR(O176+'Program Qtrly'!Q$103*OFFSET(LDF!$A$37,MATCH($B$162,LDF!$A$38:$A$63,0),MATCH($A177,LDF!$B$37:$Z$37,0)),0)</f>
        <v>654.07500000000016</v>
      </c>
      <c r="P177" s="116">
        <f ca="1">IFERROR(P176+'Program Qtrly'!R$103*OFFSET(LDF!$A$37,MATCH($B$162,LDF!$A$38:$A$63,0),MATCH($A177,LDF!$B$37:$Z$37,0)),0)</f>
        <v>722.92499999999995</v>
      </c>
      <c r="Q177" s="116">
        <f ca="1">IFERROR(Q176+'Program Qtrly'!S$103*OFFSET(LDF!$A$37,MATCH($B$162,LDF!$A$38:$A$63,0),MATCH($A177,LDF!$B$37:$Z$37,0)),0)</f>
        <v>791.77499999999986</v>
      </c>
      <c r="R177" s="116">
        <f ca="1">IFERROR(R176+'Program Qtrly'!T$103*OFFSET(LDF!$A$37,MATCH($B$162,LDF!$A$38:$A$63,0),MATCH($A177,LDF!$B$37:$Z$37,0)),0)</f>
        <v>860.62499999999955</v>
      </c>
      <c r="S177" s="116">
        <f ca="1">IFERROR(S176+'Program Qtrly'!U$103*OFFSET(LDF!$A$37,MATCH($B$162,LDF!$A$38:$A$63,0),MATCH($A177,LDF!$B$37:$Z$37,0)),0)</f>
        <v>929.4749999999998</v>
      </c>
      <c r="T177" s="116">
        <f ca="1">IFERROR(T176+'Program Qtrly'!V$103*OFFSET(LDF!$A$37,MATCH($B$162,LDF!$A$38:$A$63,0),MATCH($A177,LDF!$B$37:$Z$37,0)),0)</f>
        <v>998.32499999999993</v>
      </c>
      <c r="U177" s="116">
        <f ca="1">IFERROR(U176+'Program Qtrly'!W$103*OFFSET(LDF!$A$37,MATCH($B$162,LDF!$A$38:$A$63,0),MATCH($A177,LDF!$B$37:$Z$37,0)),0)</f>
        <v>1067.1749999999997</v>
      </c>
      <c r="W177" s="63">
        <f t="shared" si="176"/>
        <v>42</v>
      </c>
      <c r="X177" s="116">
        <f t="shared" ca="1" si="177"/>
        <v>1.537500000000005</v>
      </c>
      <c r="Y177" s="116">
        <f t="shared" ca="1" si="174"/>
        <v>4.6124999999999829</v>
      </c>
      <c r="Z177" s="116">
        <f t="shared" ca="1" si="174"/>
        <v>7.6875000000000142</v>
      </c>
      <c r="AA177" s="116">
        <f t="shared" ca="1" si="174"/>
        <v>10.762500000000003</v>
      </c>
      <c r="AB177" s="116">
        <f t="shared" ca="1" si="174"/>
        <v>13.837500000000063</v>
      </c>
      <c r="AC177" s="116">
        <f t="shared" ca="1" si="174"/>
        <v>16.912499999999937</v>
      </c>
      <c r="AD177" s="116">
        <f t="shared" ca="1" si="174"/>
        <v>19.987500000000011</v>
      </c>
      <c r="AE177" s="116">
        <f t="shared" ca="1" si="174"/>
        <v>23.0625</v>
      </c>
      <c r="AF177" s="116">
        <f t="shared" ca="1" si="174"/>
        <v>27.675000000000125</v>
      </c>
      <c r="AG177" s="116">
        <f t="shared" ref="AG177:AG187" ca="1" si="181">K$188-K177</f>
        <v>33.824999999999875</v>
      </c>
      <c r="AH177" s="116">
        <f t="shared" ref="AH177:AH187" ca="1" si="182">L$188-L177</f>
        <v>39.975000000000023</v>
      </c>
      <c r="AI177" s="116">
        <f t="shared" ref="AI177:AI187" ca="1" si="183">M$188-M177</f>
        <v>46.125</v>
      </c>
      <c r="AJ177" s="116">
        <f t="shared" ref="AJ177:AJ187" ca="1" si="184">N$188-N177</f>
        <v>52.274999999999864</v>
      </c>
      <c r="AK177" s="116">
        <f t="shared" ref="AK177:AK187" ca="1" si="185">O$188-O177</f>
        <v>58.424999999999727</v>
      </c>
      <c r="AL177" s="116">
        <f t="shared" ref="AL177:AL187" ca="1" si="186">P$188-P177</f>
        <v>64.574999999999932</v>
      </c>
      <c r="AM177" s="116">
        <f t="shared" ref="AM177:AM187" ca="1" si="187">Q$188-Q177</f>
        <v>70.725000000000023</v>
      </c>
      <c r="AN177" s="116">
        <f t="shared" ref="AN177:AN187" ca="1" si="188">R$188-R177</f>
        <v>76.875000000000227</v>
      </c>
      <c r="AO177" s="116">
        <f t="shared" ref="AO177:AO187" ca="1" si="189">S$188-S177</f>
        <v>83.024999999999977</v>
      </c>
      <c r="AP177" s="116">
        <f t="shared" ref="AP177:AP187" ca="1" si="190">T$188-T177</f>
        <v>89.174999999999841</v>
      </c>
      <c r="AQ177" s="116">
        <f t="shared" ref="AQ177:AQ187" ca="1" si="191">U$188-U177</f>
        <v>95.325000000000045</v>
      </c>
      <c r="AS177" s="63">
        <f t="shared" si="178"/>
        <v>42</v>
      </c>
      <c r="AT177" s="116">
        <f ca="1">IFERROR(X177*'Program Qtrly'!D$89/(1-'Program Qtrly'!D$89),0)</f>
        <v>13.837500000000048</v>
      </c>
      <c r="AU177" s="116">
        <f ca="1">IFERROR(Y177*'Program Qtrly'!E$89/(1-'Program Qtrly'!E$89),0)</f>
        <v>41.512499999999861</v>
      </c>
      <c r="AV177" s="116">
        <f ca="1">IFERROR(Z177*'Program Qtrly'!F$89/(1-'Program Qtrly'!F$89),0)</f>
        <v>69.187500000000142</v>
      </c>
      <c r="AW177" s="116">
        <f ca="1">IFERROR(AA177*'Program Qtrly'!G$89/(1-'Program Qtrly'!G$89),0)</f>
        <v>96.862500000000054</v>
      </c>
      <c r="AX177" s="116">
        <f ca="1">IFERROR(AB177*'Program Qtrly'!H$89/(1-'Program Qtrly'!H$89),0)</f>
        <v>124.53750000000059</v>
      </c>
      <c r="AY177" s="116">
        <f ca="1">IFERROR(AC177*'Program Qtrly'!I$89/(1-'Program Qtrly'!I$89),0)</f>
        <v>152.21249999999947</v>
      </c>
      <c r="AZ177" s="116">
        <f ca="1">IFERROR(AD177*'Program Qtrly'!J$89/(1-'Program Qtrly'!J$89),0)</f>
        <v>179.88750000000013</v>
      </c>
      <c r="BA177" s="116">
        <f ca="1">IFERROR(AE177*'Program Qtrly'!K$89/(1-'Program Qtrly'!K$89),0)</f>
        <v>207.56250000000006</v>
      </c>
      <c r="BB177" s="116">
        <f ca="1">IFERROR(AF177*'Program Qtrly'!L$89/(1-'Program Qtrly'!L$89),0)</f>
        <v>249.07500000000118</v>
      </c>
      <c r="BC177" s="116">
        <f ca="1">IFERROR(AG177*'Program Qtrly'!M$89/(1-'Program Qtrly'!M$89),0)</f>
        <v>304.42499999999893</v>
      </c>
      <c r="BD177" s="116">
        <f ca="1">IFERROR(AH177*'Program Qtrly'!N$89/(1-'Program Qtrly'!N$89),0)</f>
        <v>359.77500000000026</v>
      </c>
      <c r="BE177" s="116">
        <f ca="1">IFERROR(AI177*'Program Qtrly'!O$89/(1-'Program Qtrly'!O$89),0)</f>
        <v>415.12500000000011</v>
      </c>
      <c r="BF177" s="116">
        <f ca="1">IFERROR(AJ177*'Program Qtrly'!P$89/(1-'Program Qtrly'!P$89),0)</f>
        <v>470.47499999999889</v>
      </c>
      <c r="BG177" s="116">
        <f ca="1">IFERROR(AK177*'Program Qtrly'!Q$89/(1-'Program Qtrly'!Q$89),0)</f>
        <v>525.82499999999766</v>
      </c>
      <c r="BH177" s="116">
        <f ca="1">IFERROR(AL177*'Program Qtrly'!R$89/(1-'Program Qtrly'!R$89),0)</f>
        <v>581.17499999999961</v>
      </c>
      <c r="BI177" s="116">
        <f ca="1">IFERROR(AM177*'Program Qtrly'!S$89/(1-'Program Qtrly'!S$89),0)</f>
        <v>636.52500000000043</v>
      </c>
      <c r="BJ177" s="116">
        <f ca="1">IFERROR(AN177*'Program Qtrly'!T$89/(1-'Program Qtrly'!T$89),0)</f>
        <v>691.87500000000227</v>
      </c>
      <c r="BK177" s="116">
        <f ca="1">IFERROR(AO177*'Program Qtrly'!U$89/(1-'Program Qtrly'!U$89),0)</f>
        <v>747.22500000000002</v>
      </c>
      <c r="BL177" s="116">
        <f ca="1">IFERROR(AP177*'Program Qtrly'!V$89/(1-'Program Qtrly'!V$89),0)</f>
        <v>802.57499999999879</v>
      </c>
      <c r="BM177" s="116">
        <f ca="1">IFERROR(AQ177*'Program Qtrly'!W$89/(1-'Program Qtrly'!W$89),0)</f>
        <v>857.92500000000064</v>
      </c>
      <c r="BO177" s="53" t="str">
        <f t="shared" si="179"/>
        <v>P005</v>
      </c>
      <c r="BP177" s="53">
        <f t="shared" si="180"/>
        <v>0</v>
      </c>
    </row>
    <row r="178" spans="1:68" x14ac:dyDescent="0.45">
      <c r="A178" s="63">
        <f t="shared" si="175"/>
        <v>45</v>
      </c>
      <c r="B178" s="116">
        <f ca="1">IFERROR(B177+'Program Qtrly'!D$103*OFFSET(LDF!$A$37,MATCH($B$162,LDF!$A$38:$A$63,0),MATCH($A178,LDF!$B$37:$Z$37,0)),0)</f>
        <v>17.324999999999992</v>
      </c>
      <c r="C178" s="116">
        <f ca="1">IFERROR(C177+'Program Qtrly'!E$103*OFFSET(LDF!$A$37,MATCH($B$162,LDF!$A$38:$A$63,0),MATCH($A178,LDF!$B$37:$Z$37,0)),0)</f>
        <v>51.974999999999994</v>
      </c>
      <c r="D178" s="116">
        <f ca="1">IFERROR(D177+'Program Qtrly'!F$103*OFFSET(LDF!$A$37,MATCH($B$162,LDF!$A$38:$A$63,0),MATCH($A178,LDF!$B$37:$Z$37,0)),0)</f>
        <v>86.624999999999943</v>
      </c>
      <c r="E178" s="116">
        <f ca="1">IFERROR(E177+'Program Qtrly'!G$103*OFFSET(LDF!$A$37,MATCH($B$162,LDF!$A$38:$A$63,0),MATCH($A178,LDF!$B$37:$Z$37,0)),0)</f>
        <v>121.27499999999996</v>
      </c>
      <c r="F178" s="116">
        <f ca="1">IFERROR(F177+'Program Qtrly'!H$103*OFFSET(LDF!$A$37,MATCH($B$162,LDF!$A$38:$A$63,0),MATCH($A178,LDF!$B$37:$Z$37,0)),0)</f>
        <v>155.9249999999999</v>
      </c>
      <c r="G178" s="116">
        <f ca="1">IFERROR(G177+'Program Qtrly'!I$103*OFFSET(LDF!$A$37,MATCH($B$162,LDF!$A$38:$A$63,0),MATCH($A178,LDF!$B$37:$Z$37,0)),0)</f>
        <v>190.57500000000005</v>
      </c>
      <c r="H178" s="116">
        <f ca="1">IFERROR(H177+'Program Qtrly'!J$103*OFFSET(LDF!$A$37,MATCH($B$162,LDF!$A$38:$A$63,0),MATCH($A178,LDF!$B$37:$Z$37,0)),0)</f>
        <v>225.22499999999991</v>
      </c>
      <c r="I178" s="116">
        <f ca="1">IFERROR(I177+'Program Qtrly'!K$103*OFFSET(LDF!$A$37,MATCH($B$162,LDF!$A$38:$A$63,0),MATCH($A178,LDF!$B$37:$Z$37,0)),0)</f>
        <v>259.87499999999994</v>
      </c>
      <c r="J178" s="116">
        <f ca="1">IFERROR(J177+'Program Qtrly'!L$103*OFFSET(LDF!$A$37,MATCH($B$162,LDF!$A$38:$A$63,0),MATCH($A178,LDF!$B$37:$Z$37,0)),0)</f>
        <v>311.8499999999998</v>
      </c>
      <c r="K178" s="116">
        <f ca="1">IFERROR(K177+'Program Qtrly'!M$103*OFFSET(LDF!$A$37,MATCH($B$162,LDF!$A$38:$A$63,0),MATCH($A178,LDF!$B$37:$Z$37,0)),0)</f>
        <v>381.15000000000009</v>
      </c>
      <c r="L178" s="116">
        <f ca="1">IFERROR(L177+'Program Qtrly'!N$103*OFFSET(LDF!$A$37,MATCH($B$162,LDF!$A$38:$A$63,0),MATCH($A178,LDF!$B$37:$Z$37,0)),0)</f>
        <v>450.44999999999982</v>
      </c>
      <c r="M178" s="116">
        <f ca="1">IFERROR(M177+'Program Qtrly'!O$103*OFFSET(LDF!$A$37,MATCH($B$162,LDF!$A$38:$A$63,0),MATCH($A178,LDF!$B$37:$Z$37,0)),0)</f>
        <v>519.74999999999989</v>
      </c>
      <c r="N178" s="116">
        <f ca="1">IFERROR(N177+'Program Qtrly'!P$103*OFFSET(LDF!$A$37,MATCH($B$162,LDF!$A$38:$A$63,0),MATCH($A178,LDF!$B$37:$Z$37,0)),0)</f>
        <v>589.05000000000007</v>
      </c>
      <c r="O178" s="116">
        <f ca="1">IFERROR(O177+'Program Qtrly'!Q$103*OFFSET(LDF!$A$37,MATCH($B$162,LDF!$A$38:$A$63,0),MATCH($A178,LDF!$B$37:$Z$37,0)),0)</f>
        <v>658.35000000000014</v>
      </c>
      <c r="P178" s="116">
        <f ca="1">IFERROR(P177+'Program Qtrly'!R$103*OFFSET(LDF!$A$37,MATCH($B$162,LDF!$A$38:$A$63,0),MATCH($A178,LDF!$B$37:$Z$37,0)),0)</f>
        <v>727.65</v>
      </c>
      <c r="Q178" s="116">
        <f ca="1">IFERROR(Q177+'Program Qtrly'!S$103*OFFSET(LDF!$A$37,MATCH($B$162,LDF!$A$38:$A$63,0),MATCH($A178,LDF!$B$37:$Z$37,0)),0)</f>
        <v>796.94999999999982</v>
      </c>
      <c r="R178" s="116">
        <f ca="1">IFERROR(R177+'Program Qtrly'!T$103*OFFSET(LDF!$A$37,MATCH($B$162,LDF!$A$38:$A$63,0),MATCH($A178,LDF!$B$37:$Z$37,0)),0)</f>
        <v>866.24999999999955</v>
      </c>
      <c r="S178" s="116">
        <f ca="1">IFERROR(S177+'Program Qtrly'!U$103*OFFSET(LDF!$A$37,MATCH($B$162,LDF!$A$38:$A$63,0),MATCH($A178,LDF!$B$37:$Z$37,0)),0)</f>
        <v>935.54999999999984</v>
      </c>
      <c r="T178" s="116">
        <f ca="1">IFERROR(T177+'Program Qtrly'!V$103*OFFSET(LDF!$A$37,MATCH($B$162,LDF!$A$38:$A$63,0),MATCH($A178,LDF!$B$37:$Z$37,0)),0)</f>
        <v>1004.8499999999999</v>
      </c>
      <c r="U178" s="116">
        <f ca="1">IFERROR(U177+'Program Qtrly'!W$103*OFFSET(LDF!$A$37,MATCH($B$162,LDF!$A$38:$A$63,0),MATCH($A178,LDF!$B$37:$Z$37,0)),0)</f>
        <v>1074.1499999999996</v>
      </c>
      <c r="W178" s="63">
        <f t="shared" si="176"/>
        <v>45</v>
      </c>
      <c r="X178" s="116">
        <f t="shared" ca="1" si="177"/>
        <v>1.4250000000000043</v>
      </c>
      <c r="Y178" s="116">
        <f t="shared" ref="Y178:Y187" ca="1" si="192">C$188-C178</f>
        <v>4.2749999999999844</v>
      </c>
      <c r="Z178" s="116">
        <f t="shared" ref="Z178:Z187" ca="1" si="193">D$188-D178</f>
        <v>7.1250000000000142</v>
      </c>
      <c r="AA178" s="116">
        <f t="shared" ref="AA178:AA187" ca="1" si="194">E$188-E178</f>
        <v>9.9750000000000085</v>
      </c>
      <c r="AB178" s="116">
        <f t="shared" ref="AB178:AB187" ca="1" si="195">F$188-F178</f>
        <v>12.825000000000074</v>
      </c>
      <c r="AC178" s="116">
        <f t="shared" ref="AC178:AC187" ca="1" si="196">G$188-G178</f>
        <v>15.674999999999926</v>
      </c>
      <c r="AD178" s="116">
        <f t="shared" ref="AD178:AD187" ca="1" si="197">H$188-H178</f>
        <v>18.525000000000006</v>
      </c>
      <c r="AE178" s="116">
        <f t="shared" ref="AE178:AE187" ca="1" si="198">I$188-I178</f>
        <v>21.375</v>
      </c>
      <c r="AF178" s="116">
        <f t="shared" ref="AF178:AF187" ca="1" si="199">J$188-J178</f>
        <v>25.650000000000148</v>
      </c>
      <c r="AG178" s="116">
        <f t="shared" ca="1" si="181"/>
        <v>31.349999999999852</v>
      </c>
      <c r="AH178" s="116">
        <f t="shared" ca="1" si="182"/>
        <v>37.050000000000011</v>
      </c>
      <c r="AI178" s="116">
        <f t="shared" ca="1" si="183"/>
        <v>42.75</v>
      </c>
      <c r="AJ178" s="116">
        <f t="shared" ca="1" si="184"/>
        <v>48.449999999999818</v>
      </c>
      <c r="AK178" s="116">
        <f t="shared" ca="1" si="185"/>
        <v>54.14999999999975</v>
      </c>
      <c r="AL178" s="116">
        <f t="shared" ca="1" si="186"/>
        <v>59.849999999999909</v>
      </c>
      <c r="AM178" s="116">
        <f t="shared" ca="1" si="187"/>
        <v>65.550000000000068</v>
      </c>
      <c r="AN178" s="116">
        <f t="shared" ca="1" si="188"/>
        <v>71.250000000000227</v>
      </c>
      <c r="AO178" s="116">
        <f t="shared" ca="1" si="189"/>
        <v>76.949999999999932</v>
      </c>
      <c r="AP178" s="116">
        <f t="shared" ca="1" si="190"/>
        <v>82.649999999999864</v>
      </c>
      <c r="AQ178" s="116">
        <f t="shared" ca="1" si="191"/>
        <v>88.350000000000136</v>
      </c>
      <c r="AS178" s="63">
        <f t="shared" si="178"/>
        <v>45</v>
      </c>
      <c r="AT178" s="116">
        <f ca="1">IFERROR(X178*'Program Qtrly'!D$89/(1-'Program Qtrly'!D$89),0)</f>
        <v>12.825000000000042</v>
      </c>
      <c r="AU178" s="116">
        <f ca="1">IFERROR(Y178*'Program Qtrly'!E$89/(1-'Program Qtrly'!E$89),0)</f>
        <v>38.474999999999866</v>
      </c>
      <c r="AV178" s="116">
        <f ca="1">IFERROR(Z178*'Program Qtrly'!F$89/(1-'Program Qtrly'!F$89),0)</f>
        <v>64.125000000000142</v>
      </c>
      <c r="AW178" s="116">
        <f ca="1">IFERROR(AA178*'Program Qtrly'!G$89/(1-'Program Qtrly'!G$89),0)</f>
        <v>89.775000000000105</v>
      </c>
      <c r="AX178" s="116">
        <f ca="1">IFERROR(AB178*'Program Qtrly'!H$89/(1-'Program Qtrly'!H$89),0)</f>
        <v>115.42500000000069</v>
      </c>
      <c r="AY178" s="116">
        <f ca="1">IFERROR(AC178*'Program Qtrly'!I$89/(1-'Program Qtrly'!I$89),0)</f>
        <v>141.07499999999936</v>
      </c>
      <c r="AZ178" s="116">
        <f ca="1">IFERROR(AD178*'Program Qtrly'!J$89/(1-'Program Qtrly'!J$89),0)</f>
        <v>166.72500000000011</v>
      </c>
      <c r="BA178" s="116">
        <f ca="1">IFERROR(AE178*'Program Qtrly'!K$89/(1-'Program Qtrly'!K$89),0)</f>
        <v>192.37500000000006</v>
      </c>
      <c r="BB178" s="116">
        <f ca="1">IFERROR(AF178*'Program Qtrly'!L$89/(1-'Program Qtrly'!L$89),0)</f>
        <v>230.85000000000139</v>
      </c>
      <c r="BC178" s="116">
        <f ca="1">IFERROR(AG178*'Program Qtrly'!M$89/(1-'Program Qtrly'!M$89),0)</f>
        <v>282.14999999999873</v>
      </c>
      <c r="BD178" s="116">
        <f ca="1">IFERROR(AH178*'Program Qtrly'!N$89/(1-'Program Qtrly'!N$89),0)</f>
        <v>333.45000000000022</v>
      </c>
      <c r="BE178" s="116">
        <f ca="1">IFERROR(AI178*'Program Qtrly'!O$89/(1-'Program Qtrly'!O$89),0)</f>
        <v>384.75000000000011</v>
      </c>
      <c r="BF178" s="116">
        <f ca="1">IFERROR(AJ178*'Program Qtrly'!P$89/(1-'Program Qtrly'!P$89),0)</f>
        <v>436.04999999999848</v>
      </c>
      <c r="BG178" s="116">
        <f ca="1">IFERROR(AK178*'Program Qtrly'!Q$89/(1-'Program Qtrly'!Q$89),0)</f>
        <v>487.34999999999792</v>
      </c>
      <c r="BH178" s="116">
        <f ca="1">IFERROR(AL178*'Program Qtrly'!R$89/(1-'Program Qtrly'!R$89),0)</f>
        <v>538.6499999999993</v>
      </c>
      <c r="BI178" s="116">
        <f ca="1">IFERROR(AM178*'Program Qtrly'!S$89/(1-'Program Qtrly'!S$89),0)</f>
        <v>589.95000000000073</v>
      </c>
      <c r="BJ178" s="116">
        <f ca="1">IFERROR(AN178*'Program Qtrly'!T$89/(1-'Program Qtrly'!T$89),0)</f>
        <v>641.25000000000227</v>
      </c>
      <c r="BK178" s="116">
        <f ca="1">IFERROR(AO178*'Program Qtrly'!U$89/(1-'Program Qtrly'!U$89),0)</f>
        <v>692.5499999999995</v>
      </c>
      <c r="BL178" s="116">
        <f ca="1">IFERROR(AP178*'Program Qtrly'!V$89/(1-'Program Qtrly'!V$89),0)</f>
        <v>743.84999999999889</v>
      </c>
      <c r="BM178" s="116">
        <f ca="1">IFERROR(AQ178*'Program Qtrly'!W$89/(1-'Program Qtrly'!W$89),0)</f>
        <v>795.15000000000146</v>
      </c>
      <c r="BO178" s="53" t="str">
        <f t="shared" si="179"/>
        <v>P005</v>
      </c>
      <c r="BP178" s="53">
        <f t="shared" si="180"/>
        <v>0</v>
      </c>
    </row>
    <row r="179" spans="1:68" x14ac:dyDescent="0.45">
      <c r="A179" s="63">
        <f t="shared" si="175"/>
        <v>48</v>
      </c>
      <c r="B179" s="116">
        <f ca="1">IFERROR(B178+'Program Qtrly'!D$103*OFFSET(LDF!$A$37,MATCH($B$162,LDF!$A$38:$A$63,0),MATCH($A179,LDF!$B$37:$Z$37,0)),0)</f>
        <v>17.418749999999992</v>
      </c>
      <c r="C179" s="116">
        <f ca="1">IFERROR(C178+'Program Qtrly'!E$103*OFFSET(LDF!$A$37,MATCH($B$162,LDF!$A$38:$A$63,0),MATCH($A179,LDF!$B$37:$Z$37,0)),0)</f>
        <v>52.256249999999994</v>
      </c>
      <c r="D179" s="116">
        <f ca="1">IFERROR(D178+'Program Qtrly'!F$103*OFFSET(LDF!$A$37,MATCH($B$162,LDF!$A$38:$A$63,0),MATCH($A179,LDF!$B$37:$Z$37,0)),0)</f>
        <v>87.093749999999943</v>
      </c>
      <c r="E179" s="116">
        <f ca="1">IFERROR(E178+'Program Qtrly'!G$103*OFFSET(LDF!$A$37,MATCH($B$162,LDF!$A$38:$A$63,0),MATCH($A179,LDF!$B$37:$Z$37,0)),0)</f>
        <v>121.93124999999996</v>
      </c>
      <c r="F179" s="116">
        <f ca="1">IFERROR(F178+'Program Qtrly'!H$103*OFFSET(LDF!$A$37,MATCH($B$162,LDF!$A$38:$A$63,0),MATCH($A179,LDF!$B$37:$Z$37,0)),0)</f>
        <v>156.7687499999999</v>
      </c>
      <c r="G179" s="116">
        <f ca="1">IFERROR(G178+'Program Qtrly'!I$103*OFFSET(LDF!$A$37,MATCH($B$162,LDF!$A$38:$A$63,0),MATCH($A179,LDF!$B$37:$Z$37,0)),0)</f>
        <v>191.60625000000005</v>
      </c>
      <c r="H179" s="116">
        <f ca="1">IFERROR(H178+'Program Qtrly'!J$103*OFFSET(LDF!$A$37,MATCH($B$162,LDF!$A$38:$A$63,0),MATCH($A179,LDF!$B$37:$Z$37,0)),0)</f>
        <v>226.44374999999991</v>
      </c>
      <c r="I179" s="116">
        <f ca="1">IFERROR(I178+'Program Qtrly'!K$103*OFFSET(LDF!$A$37,MATCH($B$162,LDF!$A$38:$A$63,0),MATCH($A179,LDF!$B$37:$Z$37,0)),0)</f>
        <v>261.28124999999994</v>
      </c>
      <c r="J179" s="116">
        <f ca="1">IFERROR(J178+'Program Qtrly'!L$103*OFFSET(LDF!$A$37,MATCH($B$162,LDF!$A$38:$A$63,0),MATCH($A179,LDF!$B$37:$Z$37,0)),0)</f>
        <v>313.5374999999998</v>
      </c>
      <c r="K179" s="116">
        <f ca="1">IFERROR(K178+'Program Qtrly'!M$103*OFFSET(LDF!$A$37,MATCH($B$162,LDF!$A$38:$A$63,0),MATCH($A179,LDF!$B$37:$Z$37,0)),0)</f>
        <v>383.21250000000009</v>
      </c>
      <c r="L179" s="116">
        <f ca="1">IFERROR(L178+'Program Qtrly'!N$103*OFFSET(LDF!$A$37,MATCH($B$162,LDF!$A$38:$A$63,0),MATCH($A179,LDF!$B$37:$Z$37,0)),0)</f>
        <v>452.88749999999982</v>
      </c>
      <c r="M179" s="116">
        <f ca="1">IFERROR(M178+'Program Qtrly'!O$103*OFFSET(LDF!$A$37,MATCH($B$162,LDF!$A$38:$A$63,0),MATCH($A179,LDF!$B$37:$Z$37,0)),0)</f>
        <v>522.56249999999989</v>
      </c>
      <c r="N179" s="116">
        <f ca="1">IFERROR(N178+'Program Qtrly'!P$103*OFFSET(LDF!$A$37,MATCH($B$162,LDF!$A$38:$A$63,0),MATCH($A179,LDF!$B$37:$Z$37,0)),0)</f>
        <v>592.23750000000007</v>
      </c>
      <c r="O179" s="116">
        <f ca="1">IFERROR(O178+'Program Qtrly'!Q$103*OFFSET(LDF!$A$37,MATCH($B$162,LDF!$A$38:$A$63,0),MATCH($A179,LDF!$B$37:$Z$37,0)),0)</f>
        <v>661.91250000000014</v>
      </c>
      <c r="P179" s="116">
        <f ca="1">IFERROR(P178+'Program Qtrly'!R$103*OFFSET(LDF!$A$37,MATCH($B$162,LDF!$A$38:$A$63,0),MATCH($A179,LDF!$B$37:$Z$37,0)),0)</f>
        <v>731.58749999999998</v>
      </c>
      <c r="Q179" s="116">
        <f ca="1">IFERROR(Q178+'Program Qtrly'!S$103*OFFSET(LDF!$A$37,MATCH($B$162,LDF!$A$38:$A$63,0),MATCH($A179,LDF!$B$37:$Z$37,0)),0)</f>
        <v>801.26249999999982</v>
      </c>
      <c r="R179" s="116">
        <f ca="1">IFERROR(R178+'Program Qtrly'!T$103*OFFSET(LDF!$A$37,MATCH($B$162,LDF!$A$38:$A$63,0),MATCH($A179,LDF!$B$37:$Z$37,0)),0)</f>
        <v>870.93749999999955</v>
      </c>
      <c r="S179" s="116">
        <f ca="1">IFERROR(S178+'Program Qtrly'!U$103*OFFSET(LDF!$A$37,MATCH($B$162,LDF!$A$38:$A$63,0),MATCH($A179,LDF!$B$37:$Z$37,0)),0)</f>
        <v>940.61249999999984</v>
      </c>
      <c r="T179" s="116">
        <f ca="1">IFERROR(T178+'Program Qtrly'!V$103*OFFSET(LDF!$A$37,MATCH($B$162,LDF!$A$38:$A$63,0),MATCH($A179,LDF!$B$37:$Z$37,0)),0)</f>
        <v>1010.2874999999999</v>
      </c>
      <c r="U179" s="116">
        <f ca="1">IFERROR(U178+'Program Qtrly'!W$103*OFFSET(LDF!$A$37,MATCH($B$162,LDF!$A$38:$A$63,0),MATCH($A179,LDF!$B$37:$Z$37,0)),0)</f>
        <v>1079.9624999999996</v>
      </c>
      <c r="W179" s="63">
        <f t="shared" si="176"/>
        <v>48</v>
      </c>
      <c r="X179" s="116">
        <f t="shared" ca="1" si="177"/>
        <v>1.3312500000000043</v>
      </c>
      <c r="Y179" s="116">
        <f t="shared" ca="1" si="192"/>
        <v>3.9937499999999844</v>
      </c>
      <c r="Z179" s="116">
        <f t="shared" ca="1" si="193"/>
        <v>6.6562500000000142</v>
      </c>
      <c r="AA179" s="116">
        <f t="shared" ca="1" si="194"/>
        <v>9.3187500000000085</v>
      </c>
      <c r="AB179" s="116">
        <f t="shared" ca="1" si="195"/>
        <v>11.981250000000074</v>
      </c>
      <c r="AC179" s="116">
        <f t="shared" ca="1" si="196"/>
        <v>14.643749999999926</v>
      </c>
      <c r="AD179" s="116">
        <f t="shared" ca="1" si="197"/>
        <v>17.306250000000006</v>
      </c>
      <c r="AE179" s="116">
        <f t="shared" ca="1" si="198"/>
        <v>19.96875</v>
      </c>
      <c r="AF179" s="116">
        <f t="shared" ca="1" si="199"/>
        <v>23.962500000000148</v>
      </c>
      <c r="AG179" s="116">
        <f t="shared" ca="1" si="181"/>
        <v>29.287499999999852</v>
      </c>
      <c r="AH179" s="116">
        <f t="shared" ca="1" si="182"/>
        <v>34.612500000000011</v>
      </c>
      <c r="AI179" s="116">
        <f t="shared" ca="1" si="183"/>
        <v>39.9375</v>
      </c>
      <c r="AJ179" s="116">
        <f t="shared" ca="1" si="184"/>
        <v>45.262499999999818</v>
      </c>
      <c r="AK179" s="116">
        <f t="shared" ca="1" si="185"/>
        <v>50.58749999999975</v>
      </c>
      <c r="AL179" s="116">
        <f t="shared" ca="1" si="186"/>
        <v>55.912499999999909</v>
      </c>
      <c r="AM179" s="116">
        <f t="shared" ca="1" si="187"/>
        <v>61.237500000000068</v>
      </c>
      <c r="AN179" s="116">
        <f t="shared" ca="1" si="188"/>
        <v>66.562500000000227</v>
      </c>
      <c r="AO179" s="116">
        <f t="shared" ca="1" si="189"/>
        <v>71.887499999999932</v>
      </c>
      <c r="AP179" s="116">
        <f t="shared" ca="1" si="190"/>
        <v>77.212499999999864</v>
      </c>
      <c r="AQ179" s="116">
        <f t="shared" ca="1" si="191"/>
        <v>82.537500000000136</v>
      </c>
      <c r="AS179" s="63">
        <f t="shared" si="178"/>
        <v>48</v>
      </c>
      <c r="AT179" s="116">
        <f ca="1">IFERROR(X179*'Program Qtrly'!D$89/(1-'Program Qtrly'!D$89),0)</f>
        <v>11.981250000000042</v>
      </c>
      <c r="AU179" s="116">
        <f ca="1">IFERROR(Y179*'Program Qtrly'!E$89/(1-'Program Qtrly'!E$89),0)</f>
        <v>35.943749999999866</v>
      </c>
      <c r="AV179" s="116">
        <f ca="1">IFERROR(Z179*'Program Qtrly'!F$89/(1-'Program Qtrly'!F$89),0)</f>
        <v>59.906250000000142</v>
      </c>
      <c r="AW179" s="116">
        <f ca="1">IFERROR(AA179*'Program Qtrly'!G$89/(1-'Program Qtrly'!G$89),0)</f>
        <v>83.868750000000105</v>
      </c>
      <c r="AX179" s="116">
        <f ca="1">IFERROR(AB179*'Program Qtrly'!H$89/(1-'Program Qtrly'!H$89),0)</f>
        <v>107.83125000000069</v>
      </c>
      <c r="AY179" s="116">
        <f ca="1">IFERROR(AC179*'Program Qtrly'!I$89/(1-'Program Qtrly'!I$89),0)</f>
        <v>131.79374999999936</v>
      </c>
      <c r="AZ179" s="116">
        <f ca="1">IFERROR(AD179*'Program Qtrly'!J$89/(1-'Program Qtrly'!J$89),0)</f>
        <v>155.75625000000008</v>
      </c>
      <c r="BA179" s="116">
        <f ca="1">IFERROR(AE179*'Program Qtrly'!K$89/(1-'Program Qtrly'!K$89),0)</f>
        <v>179.71875000000006</v>
      </c>
      <c r="BB179" s="116">
        <f ca="1">IFERROR(AF179*'Program Qtrly'!L$89/(1-'Program Qtrly'!L$89),0)</f>
        <v>215.66250000000139</v>
      </c>
      <c r="BC179" s="116">
        <f ca="1">IFERROR(AG179*'Program Qtrly'!M$89/(1-'Program Qtrly'!M$89),0)</f>
        <v>263.58749999999873</v>
      </c>
      <c r="BD179" s="116">
        <f ca="1">IFERROR(AH179*'Program Qtrly'!N$89/(1-'Program Qtrly'!N$89),0)</f>
        <v>311.51250000000016</v>
      </c>
      <c r="BE179" s="116">
        <f ca="1">IFERROR(AI179*'Program Qtrly'!O$89/(1-'Program Qtrly'!O$89),0)</f>
        <v>359.43750000000011</v>
      </c>
      <c r="BF179" s="116">
        <f ca="1">IFERROR(AJ179*'Program Qtrly'!P$89/(1-'Program Qtrly'!P$89),0)</f>
        <v>407.36249999999842</v>
      </c>
      <c r="BG179" s="116">
        <f ca="1">IFERROR(AK179*'Program Qtrly'!Q$89/(1-'Program Qtrly'!Q$89),0)</f>
        <v>455.28749999999786</v>
      </c>
      <c r="BH179" s="116">
        <f ca="1">IFERROR(AL179*'Program Qtrly'!R$89/(1-'Program Qtrly'!R$89),0)</f>
        <v>503.2124999999993</v>
      </c>
      <c r="BI179" s="116">
        <f ca="1">IFERROR(AM179*'Program Qtrly'!S$89/(1-'Program Qtrly'!S$89),0)</f>
        <v>551.13750000000073</v>
      </c>
      <c r="BJ179" s="116">
        <f ca="1">IFERROR(AN179*'Program Qtrly'!T$89/(1-'Program Qtrly'!T$89),0)</f>
        <v>599.06250000000216</v>
      </c>
      <c r="BK179" s="116">
        <f ca="1">IFERROR(AO179*'Program Qtrly'!U$89/(1-'Program Qtrly'!U$89),0)</f>
        <v>646.98749999999961</v>
      </c>
      <c r="BL179" s="116">
        <f ca="1">IFERROR(AP179*'Program Qtrly'!V$89/(1-'Program Qtrly'!V$89),0)</f>
        <v>694.912499999999</v>
      </c>
      <c r="BM179" s="116">
        <f ca="1">IFERROR(AQ179*'Program Qtrly'!W$89/(1-'Program Qtrly'!W$89),0)</f>
        <v>742.83750000000146</v>
      </c>
      <c r="BO179" s="53" t="str">
        <f t="shared" si="179"/>
        <v>P005</v>
      </c>
      <c r="BP179" s="53">
        <f t="shared" si="180"/>
        <v>0</v>
      </c>
    </row>
    <row r="180" spans="1:68" x14ac:dyDescent="0.45">
      <c r="A180" s="63">
        <f t="shared" si="175"/>
        <v>51</v>
      </c>
      <c r="B180" s="116">
        <f ca="1">IFERROR(B179+'Program Qtrly'!D$103*OFFSET(LDF!$A$37,MATCH($B$162,LDF!$A$38:$A$63,0),MATCH($A180,LDF!$B$37:$Z$37,0)),0)</f>
        <v>17.512499999999992</v>
      </c>
      <c r="C180" s="116">
        <f ca="1">IFERROR(C179+'Program Qtrly'!E$103*OFFSET(LDF!$A$37,MATCH($B$162,LDF!$A$38:$A$63,0),MATCH($A180,LDF!$B$37:$Z$37,0)),0)</f>
        <v>52.537499999999994</v>
      </c>
      <c r="D180" s="116">
        <f ca="1">IFERROR(D179+'Program Qtrly'!F$103*OFFSET(LDF!$A$37,MATCH($B$162,LDF!$A$38:$A$63,0),MATCH($A180,LDF!$B$37:$Z$37,0)),0)</f>
        <v>87.562499999999943</v>
      </c>
      <c r="E180" s="116">
        <f ca="1">IFERROR(E179+'Program Qtrly'!G$103*OFFSET(LDF!$A$37,MATCH($B$162,LDF!$A$38:$A$63,0),MATCH($A180,LDF!$B$37:$Z$37,0)),0)</f>
        <v>122.58749999999996</v>
      </c>
      <c r="F180" s="116">
        <f ca="1">IFERROR(F179+'Program Qtrly'!H$103*OFFSET(LDF!$A$37,MATCH($B$162,LDF!$A$38:$A$63,0),MATCH($A180,LDF!$B$37:$Z$37,0)),0)</f>
        <v>157.6124999999999</v>
      </c>
      <c r="G180" s="116">
        <f ca="1">IFERROR(G179+'Program Qtrly'!I$103*OFFSET(LDF!$A$37,MATCH($B$162,LDF!$A$38:$A$63,0),MATCH($A180,LDF!$B$37:$Z$37,0)),0)</f>
        <v>192.63750000000005</v>
      </c>
      <c r="H180" s="116">
        <f ca="1">IFERROR(H179+'Program Qtrly'!J$103*OFFSET(LDF!$A$37,MATCH($B$162,LDF!$A$38:$A$63,0),MATCH($A180,LDF!$B$37:$Z$37,0)),0)</f>
        <v>227.66249999999991</v>
      </c>
      <c r="I180" s="116">
        <f ca="1">IFERROR(I179+'Program Qtrly'!K$103*OFFSET(LDF!$A$37,MATCH($B$162,LDF!$A$38:$A$63,0),MATCH($A180,LDF!$B$37:$Z$37,0)),0)</f>
        <v>262.68749999999994</v>
      </c>
      <c r="J180" s="116">
        <f ca="1">IFERROR(J179+'Program Qtrly'!L$103*OFFSET(LDF!$A$37,MATCH($B$162,LDF!$A$38:$A$63,0),MATCH($A180,LDF!$B$37:$Z$37,0)),0)</f>
        <v>315.2249999999998</v>
      </c>
      <c r="K180" s="116">
        <f ca="1">IFERROR(K179+'Program Qtrly'!M$103*OFFSET(LDF!$A$37,MATCH($B$162,LDF!$A$38:$A$63,0),MATCH($A180,LDF!$B$37:$Z$37,0)),0)</f>
        <v>385.27500000000009</v>
      </c>
      <c r="L180" s="116">
        <f ca="1">IFERROR(L179+'Program Qtrly'!N$103*OFFSET(LDF!$A$37,MATCH($B$162,LDF!$A$38:$A$63,0),MATCH($A180,LDF!$B$37:$Z$37,0)),0)</f>
        <v>455.32499999999982</v>
      </c>
      <c r="M180" s="116">
        <f ca="1">IFERROR(M179+'Program Qtrly'!O$103*OFFSET(LDF!$A$37,MATCH($B$162,LDF!$A$38:$A$63,0),MATCH($A180,LDF!$B$37:$Z$37,0)),0)</f>
        <v>525.37499999999989</v>
      </c>
      <c r="N180" s="116">
        <f ca="1">IFERROR(N179+'Program Qtrly'!P$103*OFFSET(LDF!$A$37,MATCH($B$162,LDF!$A$38:$A$63,0),MATCH($A180,LDF!$B$37:$Z$37,0)),0)</f>
        <v>595.42500000000007</v>
      </c>
      <c r="O180" s="116">
        <f ca="1">IFERROR(O179+'Program Qtrly'!Q$103*OFFSET(LDF!$A$37,MATCH($B$162,LDF!$A$38:$A$63,0),MATCH($A180,LDF!$B$37:$Z$37,0)),0)</f>
        <v>665.47500000000014</v>
      </c>
      <c r="P180" s="116">
        <f ca="1">IFERROR(P179+'Program Qtrly'!R$103*OFFSET(LDF!$A$37,MATCH($B$162,LDF!$A$38:$A$63,0),MATCH($A180,LDF!$B$37:$Z$37,0)),0)</f>
        <v>735.52499999999998</v>
      </c>
      <c r="Q180" s="116">
        <f ca="1">IFERROR(Q179+'Program Qtrly'!S$103*OFFSET(LDF!$A$37,MATCH($B$162,LDF!$A$38:$A$63,0),MATCH($A180,LDF!$B$37:$Z$37,0)),0)</f>
        <v>805.57499999999982</v>
      </c>
      <c r="R180" s="116">
        <f ca="1">IFERROR(R179+'Program Qtrly'!T$103*OFFSET(LDF!$A$37,MATCH($B$162,LDF!$A$38:$A$63,0),MATCH($A180,LDF!$B$37:$Z$37,0)),0)</f>
        <v>875.62499999999955</v>
      </c>
      <c r="S180" s="116">
        <f ca="1">IFERROR(S179+'Program Qtrly'!U$103*OFFSET(LDF!$A$37,MATCH($B$162,LDF!$A$38:$A$63,0),MATCH($A180,LDF!$B$37:$Z$37,0)),0)</f>
        <v>945.67499999999984</v>
      </c>
      <c r="T180" s="116">
        <f ca="1">IFERROR(T179+'Program Qtrly'!V$103*OFFSET(LDF!$A$37,MATCH($B$162,LDF!$A$38:$A$63,0),MATCH($A180,LDF!$B$37:$Z$37,0)),0)</f>
        <v>1015.7249999999999</v>
      </c>
      <c r="U180" s="116">
        <f ca="1">IFERROR(U179+'Program Qtrly'!W$103*OFFSET(LDF!$A$37,MATCH($B$162,LDF!$A$38:$A$63,0),MATCH($A180,LDF!$B$37:$Z$37,0)),0)</f>
        <v>1085.7749999999996</v>
      </c>
      <c r="W180" s="63">
        <f t="shared" si="176"/>
        <v>51</v>
      </c>
      <c r="X180" s="116">
        <f t="shared" ca="1" si="177"/>
        <v>1.2375000000000043</v>
      </c>
      <c r="Y180" s="116">
        <f t="shared" ca="1" si="192"/>
        <v>3.7124999999999844</v>
      </c>
      <c r="Z180" s="116">
        <f t="shared" ca="1" si="193"/>
        <v>6.1875000000000142</v>
      </c>
      <c r="AA180" s="116">
        <f t="shared" ca="1" si="194"/>
        <v>8.6625000000000085</v>
      </c>
      <c r="AB180" s="116">
        <f t="shared" ca="1" si="195"/>
        <v>11.137500000000074</v>
      </c>
      <c r="AC180" s="116">
        <f t="shared" ca="1" si="196"/>
        <v>13.612499999999926</v>
      </c>
      <c r="AD180" s="116">
        <f t="shared" ca="1" si="197"/>
        <v>16.087500000000006</v>
      </c>
      <c r="AE180" s="116">
        <f t="shared" ca="1" si="198"/>
        <v>18.5625</v>
      </c>
      <c r="AF180" s="116">
        <f t="shared" ca="1" si="199"/>
        <v>22.275000000000148</v>
      </c>
      <c r="AG180" s="116">
        <f t="shared" ca="1" si="181"/>
        <v>27.224999999999852</v>
      </c>
      <c r="AH180" s="116">
        <f t="shared" ca="1" si="182"/>
        <v>32.175000000000011</v>
      </c>
      <c r="AI180" s="116">
        <f t="shared" ca="1" si="183"/>
        <v>37.125</v>
      </c>
      <c r="AJ180" s="116">
        <f t="shared" ca="1" si="184"/>
        <v>42.074999999999818</v>
      </c>
      <c r="AK180" s="116">
        <f t="shared" ca="1" si="185"/>
        <v>47.02499999999975</v>
      </c>
      <c r="AL180" s="116">
        <f t="shared" ca="1" si="186"/>
        <v>51.974999999999909</v>
      </c>
      <c r="AM180" s="116">
        <f t="shared" ca="1" si="187"/>
        <v>56.925000000000068</v>
      </c>
      <c r="AN180" s="116">
        <f t="shared" ca="1" si="188"/>
        <v>61.875000000000227</v>
      </c>
      <c r="AO180" s="116">
        <f t="shared" ca="1" si="189"/>
        <v>66.824999999999932</v>
      </c>
      <c r="AP180" s="116">
        <f t="shared" ca="1" si="190"/>
        <v>71.774999999999864</v>
      </c>
      <c r="AQ180" s="116">
        <f t="shared" ca="1" si="191"/>
        <v>76.725000000000136</v>
      </c>
      <c r="AS180" s="63">
        <f t="shared" si="178"/>
        <v>51</v>
      </c>
      <c r="AT180" s="116">
        <f ca="1">IFERROR(X180*'Program Qtrly'!D$89/(1-'Program Qtrly'!D$89),0)</f>
        <v>11.13750000000004</v>
      </c>
      <c r="AU180" s="116">
        <f ca="1">IFERROR(Y180*'Program Qtrly'!E$89/(1-'Program Qtrly'!E$89),0)</f>
        <v>33.412499999999866</v>
      </c>
      <c r="AV180" s="116">
        <f ca="1">IFERROR(Z180*'Program Qtrly'!F$89/(1-'Program Qtrly'!F$89),0)</f>
        <v>55.687500000000142</v>
      </c>
      <c r="AW180" s="116">
        <f ca="1">IFERROR(AA180*'Program Qtrly'!G$89/(1-'Program Qtrly'!G$89),0)</f>
        <v>77.962500000000091</v>
      </c>
      <c r="AX180" s="116">
        <f ca="1">IFERROR(AB180*'Program Qtrly'!H$89/(1-'Program Qtrly'!H$89),0)</f>
        <v>100.23750000000069</v>
      </c>
      <c r="AY180" s="116">
        <f ca="1">IFERROR(AC180*'Program Qtrly'!I$89/(1-'Program Qtrly'!I$89),0)</f>
        <v>122.51249999999936</v>
      </c>
      <c r="AZ180" s="116">
        <f ca="1">IFERROR(AD180*'Program Qtrly'!J$89/(1-'Program Qtrly'!J$89),0)</f>
        <v>144.78750000000008</v>
      </c>
      <c r="BA180" s="116">
        <f ca="1">IFERROR(AE180*'Program Qtrly'!K$89/(1-'Program Qtrly'!K$89),0)</f>
        <v>167.06250000000006</v>
      </c>
      <c r="BB180" s="116">
        <f ca="1">IFERROR(AF180*'Program Qtrly'!L$89/(1-'Program Qtrly'!L$89),0)</f>
        <v>200.47500000000139</v>
      </c>
      <c r="BC180" s="116">
        <f ca="1">IFERROR(AG180*'Program Qtrly'!M$89/(1-'Program Qtrly'!M$89),0)</f>
        <v>245.02499999999873</v>
      </c>
      <c r="BD180" s="116">
        <f ca="1">IFERROR(AH180*'Program Qtrly'!N$89/(1-'Program Qtrly'!N$89),0)</f>
        <v>289.57500000000016</v>
      </c>
      <c r="BE180" s="116">
        <f ca="1">IFERROR(AI180*'Program Qtrly'!O$89/(1-'Program Qtrly'!O$89),0)</f>
        <v>334.12500000000011</v>
      </c>
      <c r="BF180" s="116">
        <f ca="1">IFERROR(AJ180*'Program Qtrly'!P$89/(1-'Program Qtrly'!P$89),0)</f>
        <v>378.67499999999842</v>
      </c>
      <c r="BG180" s="116">
        <f ca="1">IFERROR(AK180*'Program Qtrly'!Q$89/(1-'Program Qtrly'!Q$89),0)</f>
        <v>423.22499999999786</v>
      </c>
      <c r="BH180" s="116">
        <f ca="1">IFERROR(AL180*'Program Qtrly'!R$89/(1-'Program Qtrly'!R$89),0)</f>
        <v>467.7749999999993</v>
      </c>
      <c r="BI180" s="116">
        <f ca="1">IFERROR(AM180*'Program Qtrly'!S$89/(1-'Program Qtrly'!S$89),0)</f>
        <v>512.32500000000073</v>
      </c>
      <c r="BJ180" s="116">
        <f ca="1">IFERROR(AN180*'Program Qtrly'!T$89/(1-'Program Qtrly'!T$89),0)</f>
        <v>556.87500000000216</v>
      </c>
      <c r="BK180" s="116">
        <f ca="1">IFERROR(AO180*'Program Qtrly'!U$89/(1-'Program Qtrly'!U$89),0)</f>
        <v>601.4249999999995</v>
      </c>
      <c r="BL180" s="116">
        <f ca="1">IFERROR(AP180*'Program Qtrly'!V$89/(1-'Program Qtrly'!V$89),0)</f>
        <v>645.974999999999</v>
      </c>
      <c r="BM180" s="116">
        <f ca="1">IFERROR(AQ180*'Program Qtrly'!W$89/(1-'Program Qtrly'!W$89),0)</f>
        <v>690.52500000000134</v>
      </c>
      <c r="BO180" s="53" t="str">
        <f t="shared" si="179"/>
        <v>P005</v>
      </c>
      <c r="BP180" s="53">
        <f t="shared" si="180"/>
        <v>0</v>
      </c>
    </row>
    <row r="181" spans="1:68" x14ac:dyDescent="0.45">
      <c r="A181" s="63">
        <f t="shared" si="175"/>
        <v>54</v>
      </c>
      <c r="B181" s="116">
        <f ca="1">IFERROR(B180+'Program Qtrly'!D$103*OFFSET(LDF!$A$37,MATCH($B$162,LDF!$A$38:$A$63,0),MATCH($A181,LDF!$B$37:$Z$37,0)),0)</f>
        <v>17.587499999999991</v>
      </c>
      <c r="C181" s="116">
        <f ca="1">IFERROR(C180+'Program Qtrly'!E$103*OFFSET(LDF!$A$37,MATCH($B$162,LDF!$A$38:$A$63,0),MATCH($A181,LDF!$B$37:$Z$37,0)),0)</f>
        <v>52.762499999999989</v>
      </c>
      <c r="D181" s="116">
        <f ca="1">IFERROR(D180+'Program Qtrly'!F$103*OFFSET(LDF!$A$37,MATCH($B$162,LDF!$A$38:$A$63,0),MATCH($A181,LDF!$B$37:$Z$37,0)),0)</f>
        <v>87.937499999999929</v>
      </c>
      <c r="E181" s="116">
        <f ca="1">IFERROR(E180+'Program Qtrly'!G$103*OFFSET(LDF!$A$37,MATCH($B$162,LDF!$A$38:$A$63,0),MATCH($A181,LDF!$B$37:$Z$37,0)),0)</f>
        <v>123.11249999999995</v>
      </c>
      <c r="F181" s="116">
        <f ca="1">IFERROR(F180+'Program Qtrly'!H$103*OFFSET(LDF!$A$37,MATCH($B$162,LDF!$A$38:$A$63,0),MATCH($A181,LDF!$B$37:$Z$37,0)),0)</f>
        <v>158.28749999999988</v>
      </c>
      <c r="G181" s="116">
        <f ca="1">IFERROR(G180+'Program Qtrly'!I$103*OFFSET(LDF!$A$37,MATCH($B$162,LDF!$A$38:$A$63,0),MATCH($A181,LDF!$B$37:$Z$37,0)),0)</f>
        <v>193.46250000000003</v>
      </c>
      <c r="H181" s="116">
        <f ca="1">IFERROR(H180+'Program Qtrly'!J$103*OFFSET(LDF!$A$37,MATCH($B$162,LDF!$A$38:$A$63,0),MATCH($A181,LDF!$B$37:$Z$37,0)),0)</f>
        <v>228.63749999999987</v>
      </c>
      <c r="I181" s="116">
        <f ca="1">IFERROR(I180+'Program Qtrly'!K$103*OFFSET(LDF!$A$37,MATCH($B$162,LDF!$A$38:$A$63,0),MATCH($A181,LDF!$B$37:$Z$37,0)),0)</f>
        <v>263.81249999999989</v>
      </c>
      <c r="J181" s="116">
        <f ca="1">IFERROR(J180+'Program Qtrly'!L$103*OFFSET(LDF!$A$37,MATCH($B$162,LDF!$A$38:$A$63,0),MATCH($A181,LDF!$B$37:$Z$37,0)),0)</f>
        <v>316.57499999999976</v>
      </c>
      <c r="K181" s="116">
        <f ca="1">IFERROR(K180+'Program Qtrly'!M$103*OFFSET(LDF!$A$37,MATCH($B$162,LDF!$A$38:$A$63,0),MATCH($A181,LDF!$B$37:$Z$37,0)),0)</f>
        <v>386.92500000000007</v>
      </c>
      <c r="L181" s="116">
        <f ca="1">IFERROR(L180+'Program Qtrly'!N$103*OFFSET(LDF!$A$37,MATCH($B$162,LDF!$A$38:$A$63,0),MATCH($A181,LDF!$B$37:$Z$37,0)),0)</f>
        <v>457.27499999999975</v>
      </c>
      <c r="M181" s="116">
        <f ca="1">IFERROR(M180+'Program Qtrly'!O$103*OFFSET(LDF!$A$37,MATCH($B$162,LDF!$A$38:$A$63,0),MATCH($A181,LDF!$B$37:$Z$37,0)),0)</f>
        <v>527.62499999999977</v>
      </c>
      <c r="N181" s="116">
        <f ca="1">IFERROR(N180+'Program Qtrly'!P$103*OFFSET(LDF!$A$37,MATCH($B$162,LDF!$A$38:$A$63,0),MATCH($A181,LDF!$B$37:$Z$37,0)),0)</f>
        <v>597.97500000000002</v>
      </c>
      <c r="O181" s="116">
        <f ca="1">IFERROR(O180+'Program Qtrly'!Q$103*OFFSET(LDF!$A$37,MATCH($B$162,LDF!$A$38:$A$63,0),MATCH($A181,LDF!$B$37:$Z$37,0)),0)</f>
        <v>668.32500000000005</v>
      </c>
      <c r="P181" s="116">
        <f ca="1">IFERROR(P180+'Program Qtrly'!R$103*OFFSET(LDF!$A$37,MATCH($B$162,LDF!$A$38:$A$63,0),MATCH($A181,LDF!$B$37:$Z$37,0)),0)</f>
        <v>738.67499999999984</v>
      </c>
      <c r="Q181" s="116">
        <f ca="1">IFERROR(Q180+'Program Qtrly'!S$103*OFFSET(LDF!$A$37,MATCH($B$162,LDF!$A$38:$A$63,0),MATCH($A181,LDF!$B$37:$Z$37,0)),0)</f>
        <v>809.02499999999975</v>
      </c>
      <c r="R181" s="116">
        <f ca="1">IFERROR(R180+'Program Qtrly'!T$103*OFFSET(LDF!$A$37,MATCH($B$162,LDF!$A$38:$A$63,0),MATCH($A181,LDF!$B$37:$Z$37,0)),0)</f>
        <v>879.37499999999943</v>
      </c>
      <c r="S181" s="116">
        <f ca="1">IFERROR(S180+'Program Qtrly'!U$103*OFFSET(LDF!$A$37,MATCH($B$162,LDF!$A$38:$A$63,0),MATCH($A181,LDF!$B$37:$Z$37,0)),0)</f>
        <v>949.72499999999968</v>
      </c>
      <c r="T181" s="116">
        <f ca="1">IFERROR(T180+'Program Qtrly'!V$103*OFFSET(LDF!$A$37,MATCH($B$162,LDF!$A$38:$A$63,0),MATCH($A181,LDF!$B$37:$Z$37,0)),0)</f>
        <v>1020.0749999999998</v>
      </c>
      <c r="U181" s="116">
        <f ca="1">IFERROR(U180+'Program Qtrly'!W$103*OFFSET(LDF!$A$37,MATCH($B$162,LDF!$A$38:$A$63,0),MATCH($A181,LDF!$B$37:$Z$37,0)),0)</f>
        <v>1090.4249999999995</v>
      </c>
      <c r="W181" s="63">
        <f t="shared" si="176"/>
        <v>54</v>
      </c>
      <c r="X181" s="116">
        <f t="shared" ca="1" si="177"/>
        <v>1.162500000000005</v>
      </c>
      <c r="Y181" s="116">
        <f t="shared" ca="1" si="192"/>
        <v>3.4874999999999901</v>
      </c>
      <c r="Z181" s="116">
        <f t="shared" ca="1" si="193"/>
        <v>5.8125000000000284</v>
      </c>
      <c r="AA181" s="116">
        <f t="shared" ca="1" si="194"/>
        <v>8.1375000000000171</v>
      </c>
      <c r="AB181" s="116">
        <f t="shared" ca="1" si="195"/>
        <v>10.462500000000091</v>
      </c>
      <c r="AC181" s="116">
        <f t="shared" ca="1" si="196"/>
        <v>12.787499999999937</v>
      </c>
      <c r="AD181" s="116">
        <f t="shared" ca="1" si="197"/>
        <v>15.11250000000004</v>
      </c>
      <c r="AE181" s="116">
        <f t="shared" ca="1" si="198"/>
        <v>17.437500000000057</v>
      </c>
      <c r="AF181" s="116">
        <f t="shared" ca="1" si="199"/>
        <v>20.925000000000182</v>
      </c>
      <c r="AG181" s="116">
        <f t="shared" ca="1" si="181"/>
        <v>25.574999999999875</v>
      </c>
      <c r="AH181" s="116">
        <f t="shared" ca="1" si="182"/>
        <v>30.22500000000008</v>
      </c>
      <c r="AI181" s="116">
        <f t="shared" ca="1" si="183"/>
        <v>34.875000000000114</v>
      </c>
      <c r="AJ181" s="116">
        <f t="shared" ca="1" si="184"/>
        <v>39.524999999999864</v>
      </c>
      <c r="AK181" s="116">
        <f t="shared" ca="1" si="185"/>
        <v>44.174999999999841</v>
      </c>
      <c r="AL181" s="116">
        <f t="shared" ca="1" si="186"/>
        <v>48.825000000000045</v>
      </c>
      <c r="AM181" s="116">
        <f t="shared" ca="1" si="187"/>
        <v>53.475000000000136</v>
      </c>
      <c r="AN181" s="116">
        <f t="shared" ca="1" si="188"/>
        <v>58.125000000000341</v>
      </c>
      <c r="AO181" s="116">
        <f t="shared" ca="1" si="189"/>
        <v>62.775000000000091</v>
      </c>
      <c r="AP181" s="116">
        <f t="shared" ca="1" si="190"/>
        <v>67.424999999999955</v>
      </c>
      <c r="AQ181" s="116">
        <f t="shared" ca="1" si="191"/>
        <v>72.075000000000273</v>
      </c>
      <c r="AS181" s="63">
        <f t="shared" si="178"/>
        <v>54</v>
      </c>
      <c r="AT181" s="116">
        <f ca="1">IFERROR(X181*'Program Qtrly'!D$89/(1-'Program Qtrly'!D$89),0)</f>
        <v>10.462500000000048</v>
      </c>
      <c r="AU181" s="116">
        <f ca="1">IFERROR(Y181*'Program Qtrly'!E$89/(1-'Program Qtrly'!E$89),0)</f>
        <v>31.387499999999918</v>
      </c>
      <c r="AV181" s="116">
        <f ca="1">IFERROR(Z181*'Program Qtrly'!F$89/(1-'Program Qtrly'!F$89),0)</f>
        <v>52.31250000000027</v>
      </c>
      <c r="AW181" s="116">
        <f ca="1">IFERROR(AA181*'Program Qtrly'!G$89/(1-'Program Qtrly'!G$89),0)</f>
        <v>73.237500000000168</v>
      </c>
      <c r="AX181" s="116">
        <f ca="1">IFERROR(AB181*'Program Qtrly'!H$89/(1-'Program Qtrly'!H$89),0)</f>
        <v>94.162500000000833</v>
      </c>
      <c r="AY181" s="116">
        <f ca="1">IFERROR(AC181*'Program Qtrly'!I$89/(1-'Program Qtrly'!I$89),0)</f>
        <v>115.08749999999947</v>
      </c>
      <c r="AZ181" s="116">
        <f ca="1">IFERROR(AD181*'Program Qtrly'!J$89/(1-'Program Qtrly'!J$89),0)</f>
        <v>136.01250000000039</v>
      </c>
      <c r="BA181" s="116">
        <f ca="1">IFERROR(AE181*'Program Qtrly'!K$89/(1-'Program Qtrly'!K$89),0)</f>
        <v>156.93750000000054</v>
      </c>
      <c r="BB181" s="116">
        <f ca="1">IFERROR(AF181*'Program Qtrly'!L$89/(1-'Program Qtrly'!L$89),0)</f>
        <v>188.32500000000167</v>
      </c>
      <c r="BC181" s="116">
        <f ca="1">IFERROR(AG181*'Program Qtrly'!M$89/(1-'Program Qtrly'!M$89),0)</f>
        <v>230.17499999999893</v>
      </c>
      <c r="BD181" s="116">
        <f ca="1">IFERROR(AH181*'Program Qtrly'!N$89/(1-'Program Qtrly'!N$89),0)</f>
        <v>272.02500000000077</v>
      </c>
      <c r="BE181" s="116">
        <f ca="1">IFERROR(AI181*'Program Qtrly'!O$89/(1-'Program Qtrly'!O$89),0)</f>
        <v>313.87500000000108</v>
      </c>
      <c r="BF181" s="116">
        <f ca="1">IFERROR(AJ181*'Program Qtrly'!P$89/(1-'Program Qtrly'!P$89),0)</f>
        <v>355.72499999999883</v>
      </c>
      <c r="BG181" s="116">
        <f ca="1">IFERROR(AK181*'Program Qtrly'!Q$89/(1-'Program Qtrly'!Q$89),0)</f>
        <v>397.57499999999868</v>
      </c>
      <c r="BH181" s="116">
        <f ca="1">IFERROR(AL181*'Program Qtrly'!R$89/(1-'Program Qtrly'!R$89),0)</f>
        <v>439.42500000000052</v>
      </c>
      <c r="BI181" s="116">
        <f ca="1">IFERROR(AM181*'Program Qtrly'!S$89/(1-'Program Qtrly'!S$89),0)</f>
        <v>481.27500000000134</v>
      </c>
      <c r="BJ181" s="116">
        <f ca="1">IFERROR(AN181*'Program Qtrly'!T$89/(1-'Program Qtrly'!T$89),0)</f>
        <v>523.12500000000318</v>
      </c>
      <c r="BK181" s="116">
        <f ca="1">IFERROR(AO181*'Program Qtrly'!U$89/(1-'Program Qtrly'!U$89),0)</f>
        <v>564.97500000000093</v>
      </c>
      <c r="BL181" s="116">
        <f ca="1">IFERROR(AP181*'Program Qtrly'!V$89/(1-'Program Qtrly'!V$89),0)</f>
        <v>606.8249999999997</v>
      </c>
      <c r="BM181" s="116">
        <f ca="1">IFERROR(AQ181*'Program Qtrly'!W$89/(1-'Program Qtrly'!W$89),0)</f>
        <v>648.67500000000268</v>
      </c>
      <c r="BO181" s="53" t="str">
        <f t="shared" si="179"/>
        <v>P005</v>
      </c>
      <c r="BP181" s="53">
        <f t="shared" si="180"/>
        <v>0</v>
      </c>
    </row>
    <row r="182" spans="1:68" x14ac:dyDescent="0.45">
      <c r="A182" s="63">
        <f t="shared" si="175"/>
        <v>57</v>
      </c>
      <c r="B182" s="116">
        <f ca="1">IFERROR(B181+'Program Qtrly'!D$103*OFFSET(LDF!$A$37,MATCH($B$162,LDF!$A$38:$A$63,0),MATCH($A182,LDF!$B$37:$Z$37,0)),0)</f>
        <v>17.64374999999999</v>
      </c>
      <c r="C182" s="116">
        <f ca="1">IFERROR(C181+'Program Qtrly'!E$103*OFFSET(LDF!$A$37,MATCH($B$162,LDF!$A$38:$A$63,0),MATCH($A182,LDF!$B$37:$Z$37,0)),0)</f>
        <v>52.931249999999991</v>
      </c>
      <c r="D182" s="116">
        <f ca="1">IFERROR(D181+'Program Qtrly'!F$103*OFFSET(LDF!$A$37,MATCH($B$162,LDF!$A$38:$A$63,0),MATCH($A182,LDF!$B$37:$Z$37,0)),0)</f>
        <v>88.218749999999929</v>
      </c>
      <c r="E182" s="116">
        <f ca="1">IFERROR(E181+'Program Qtrly'!G$103*OFFSET(LDF!$A$37,MATCH($B$162,LDF!$A$38:$A$63,0),MATCH($A182,LDF!$B$37:$Z$37,0)),0)</f>
        <v>123.50624999999995</v>
      </c>
      <c r="F182" s="116">
        <f ca="1">IFERROR(F181+'Program Qtrly'!H$103*OFFSET(LDF!$A$37,MATCH($B$162,LDF!$A$38:$A$63,0),MATCH($A182,LDF!$B$37:$Z$37,0)),0)</f>
        <v>158.79374999999987</v>
      </c>
      <c r="G182" s="116">
        <f ca="1">IFERROR(G181+'Program Qtrly'!I$103*OFFSET(LDF!$A$37,MATCH($B$162,LDF!$A$38:$A$63,0),MATCH($A182,LDF!$B$37:$Z$37,0)),0)</f>
        <v>194.08125000000004</v>
      </c>
      <c r="H182" s="116">
        <f ca="1">IFERROR(H181+'Program Qtrly'!J$103*OFFSET(LDF!$A$37,MATCH($B$162,LDF!$A$38:$A$63,0),MATCH($A182,LDF!$B$37:$Z$37,0)),0)</f>
        <v>229.36874999999986</v>
      </c>
      <c r="I182" s="116">
        <f ca="1">IFERROR(I181+'Program Qtrly'!K$103*OFFSET(LDF!$A$37,MATCH($B$162,LDF!$A$38:$A$63,0),MATCH($A182,LDF!$B$37:$Z$37,0)),0)</f>
        <v>264.65624999999989</v>
      </c>
      <c r="J182" s="116">
        <f ca="1">IFERROR(J181+'Program Qtrly'!L$103*OFFSET(LDF!$A$37,MATCH($B$162,LDF!$A$38:$A$63,0),MATCH($A182,LDF!$B$37:$Z$37,0)),0)</f>
        <v>317.58749999999975</v>
      </c>
      <c r="K182" s="116">
        <f ca="1">IFERROR(K181+'Program Qtrly'!M$103*OFFSET(LDF!$A$37,MATCH($B$162,LDF!$A$38:$A$63,0),MATCH($A182,LDF!$B$37:$Z$37,0)),0)</f>
        <v>388.16250000000008</v>
      </c>
      <c r="L182" s="116">
        <f ca="1">IFERROR(L181+'Program Qtrly'!N$103*OFFSET(LDF!$A$37,MATCH($B$162,LDF!$A$38:$A$63,0),MATCH($A182,LDF!$B$37:$Z$37,0)),0)</f>
        <v>458.73749999999973</v>
      </c>
      <c r="M182" s="116">
        <f ca="1">IFERROR(M181+'Program Qtrly'!O$103*OFFSET(LDF!$A$37,MATCH($B$162,LDF!$A$38:$A$63,0),MATCH($A182,LDF!$B$37:$Z$37,0)),0)</f>
        <v>529.31249999999977</v>
      </c>
      <c r="N182" s="116">
        <f ca="1">IFERROR(N181+'Program Qtrly'!P$103*OFFSET(LDF!$A$37,MATCH($B$162,LDF!$A$38:$A$63,0),MATCH($A182,LDF!$B$37:$Z$37,0)),0)</f>
        <v>599.88750000000005</v>
      </c>
      <c r="O182" s="116">
        <f ca="1">IFERROR(O181+'Program Qtrly'!Q$103*OFFSET(LDF!$A$37,MATCH($B$162,LDF!$A$38:$A$63,0),MATCH($A182,LDF!$B$37:$Z$37,0)),0)</f>
        <v>670.46250000000009</v>
      </c>
      <c r="P182" s="116">
        <f ca="1">IFERROR(P181+'Program Qtrly'!R$103*OFFSET(LDF!$A$37,MATCH($B$162,LDF!$A$38:$A$63,0),MATCH($A182,LDF!$B$37:$Z$37,0)),0)</f>
        <v>741.0374999999998</v>
      </c>
      <c r="Q182" s="116">
        <f ca="1">IFERROR(Q181+'Program Qtrly'!S$103*OFFSET(LDF!$A$37,MATCH($B$162,LDF!$A$38:$A$63,0),MATCH($A182,LDF!$B$37:$Z$37,0)),0)</f>
        <v>811.61249999999973</v>
      </c>
      <c r="R182" s="116">
        <f ca="1">IFERROR(R181+'Program Qtrly'!T$103*OFFSET(LDF!$A$37,MATCH($B$162,LDF!$A$38:$A$63,0),MATCH($A182,LDF!$B$37:$Z$37,0)),0)</f>
        <v>882.18749999999943</v>
      </c>
      <c r="S182" s="116">
        <f ca="1">IFERROR(S181+'Program Qtrly'!U$103*OFFSET(LDF!$A$37,MATCH($B$162,LDF!$A$38:$A$63,0),MATCH($A182,LDF!$B$37:$Z$37,0)),0)</f>
        <v>952.7624999999997</v>
      </c>
      <c r="T182" s="116">
        <f ca="1">IFERROR(T181+'Program Qtrly'!V$103*OFFSET(LDF!$A$37,MATCH($B$162,LDF!$A$38:$A$63,0),MATCH($A182,LDF!$B$37:$Z$37,0)),0)</f>
        <v>1023.3374999999999</v>
      </c>
      <c r="U182" s="116">
        <f ca="1">IFERROR(U181+'Program Qtrly'!W$103*OFFSET(LDF!$A$37,MATCH($B$162,LDF!$A$38:$A$63,0),MATCH($A182,LDF!$B$37:$Z$37,0)),0)</f>
        <v>1093.9124999999995</v>
      </c>
      <c r="W182" s="63">
        <f t="shared" si="176"/>
        <v>57</v>
      </c>
      <c r="X182" s="116">
        <f t="shared" ca="1" si="177"/>
        <v>1.1062500000000064</v>
      </c>
      <c r="Y182" s="116">
        <f t="shared" ca="1" si="192"/>
        <v>3.3187499999999872</v>
      </c>
      <c r="Z182" s="116">
        <f t="shared" ca="1" si="193"/>
        <v>5.5312500000000284</v>
      </c>
      <c r="AA182" s="116">
        <f t="shared" ca="1" si="194"/>
        <v>7.7437500000000199</v>
      </c>
      <c r="AB182" s="116">
        <f t="shared" ca="1" si="195"/>
        <v>9.9562500000000966</v>
      </c>
      <c r="AC182" s="116">
        <f t="shared" ca="1" si="196"/>
        <v>12.168749999999932</v>
      </c>
      <c r="AD182" s="116">
        <f t="shared" ca="1" si="197"/>
        <v>14.381250000000051</v>
      </c>
      <c r="AE182" s="116">
        <f t="shared" ca="1" si="198"/>
        <v>16.593750000000057</v>
      </c>
      <c r="AF182" s="116">
        <f t="shared" ca="1" si="199"/>
        <v>19.912500000000193</v>
      </c>
      <c r="AG182" s="116">
        <f t="shared" ca="1" si="181"/>
        <v>24.337499999999864</v>
      </c>
      <c r="AH182" s="116">
        <f t="shared" ca="1" si="182"/>
        <v>28.762500000000102</v>
      </c>
      <c r="AI182" s="116">
        <f t="shared" ca="1" si="183"/>
        <v>33.187500000000114</v>
      </c>
      <c r="AJ182" s="116">
        <f t="shared" ca="1" si="184"/>
        <v>37.612499999999841</v>
      </c>
      <c r="AK182" s="116">
        <f t="shared" ca="1" si="185"/>
        <v>42.037499999999795</v>
      </c>
      <c r="AL182" s="116">
        <f t="shared" ca="1" si="186"/>
        <v>46.462500000000091</v>
      </c>
      <c r="AM182" s="116">
        <f t="shared" ca="1" si="187"/>
        <v>50.887500000000159</v>
      </c>
      <c r="AN182" s="116">
        <f t="shared" ca="1" si="188"/>
        <v>55.312500000000341</v>
      </c>
      <c r="AO182" s="116">
        <f t="shared" ca="1" si="189"/>
        <v>59.737500000000068</v>
      </c>
      <c r="AP182" s="116">
        <f t="shared" ca="1" si="190"/>
        <v>64.162499999999909</v>
      </c>
      <c r="AQ182" s="116">
        <f t="shared" ca="1" si="191"/>
        <v>68.587500000000318</v>
      </c>
      <c r="AS182" s="63">
        <f t="shared" si="178"/>
        <v>57</v>
      </c>
      <c r="AT182" s="116">
        <f ca="1">IFERROR(X182*'Program Qtrly'!D$89/(1-'Program Qtrly'!D$89),0)</f>
        <v>9.9562500000000593</v>
      </c>
      <c r="AU182" s="116">
        <f ca="1">IFERROR(Y182*'Program Qtrly'!E$89/(1-'Program Qtrly'!E$89),0)</f>
        <v>29.868749999999892</v>
      </c>
      <c r="AV182" s="116">
        <f ca="1">IFERROR(Z182*'Program Qtrly'!F$89/(1-'Program Qtrly'!F$89),0)</f>
        <v>49.78125000000027</v>
      </c>
      <c r="AW182" s="116">
        <f ca="1">IFERROR(AA182*'Program Qtrly'!G$89/(1-'Program Qtrly'!G$89),0)</f>
        <v>69.693750000000193</v>
      </c>
      <c r="AX182" s="116">
        <f ca="1">IFERROR(AB182*'Program Qtrly'!H$89/(1-'Program Qtrly'!H$89),0)</f>
        <v>89.606250000000898</v>
      </c>
      <c r="AY182" s="116">
        <f ca="1">IFERROR(AC182*'Program Qtrly'!I$89/(1-'Program Qtrly'!I$89),0)</f>
        <v>109.51874999999941</v>
      </c>
      <c r="AZ182" s="116">
        <f ca="1">IFERROR(AD182*'Program Qtrly'!J$89/(1-'Program Qtrly'!J$89),0)</f>
        <v>129.43125000000049</v>
      </c>
      <c r="BA182" s="116">
        <f ca="1">IFERROR(AE182*'Program Qtrly'!K$89/(1-'Program Qtrly'!K$89),0)</f>
        <v>149.34375000000054</v>
      </c>
      <c r="BB182" s="116">
        <f ca="1">IFERROR(AF182*'Program Qtrly'!L$89/(1-'Program Qtrly'!L$89),0)</f>
        <v>179.2125000000018</v>
      </c>
      <c r="BC182" s="116">
        <f ca="1">IFERROR(AG182*'Program Qtrly'!M$89/(1-'Program Qtrly'!M$89),0)</f>
        <v>219.03749999999883</v>
      </c>
      <c r="BD182" s="116">
        <f ca="1">IFERROR(AH182*'Program Qtrly'!N$89/(1-'Program Qtrly'!N$89),0)</f>
        <v>258.86250000000098</v>
      </c>
      <c r="BE182" s="116">
        <f ca="1">IFERROR(AI182*'Program Qtrly'!O$89/(1-'Program Qtrly'!O$89),0)</f>
        <v>298.68750000000108</v>
      </c>
      <c r="BF182" s="116">
        <f ca="1">IFERROR(AJ182*'Program Qtrly'!P$89/(1-'Program Qtrly'!P$89),0)</f>
        <v>338.51249999999868</v>
      </c>
      <c r="BG182" s="116">
        <f ca="1">IFERROR(AK182*'Program Qtrly'!Q$89/(1-'Program Qtrly'!Q$89),0)</f>
        <v>378.33749999999827</v>
      </c>
      <c r="BH182" s="116">
        <f ca="1">IFERROR(AL182*'Program Qtrly'!R$89/(1-'Program Qtrly'!R$89),0)</f>
        <v>418.16250000000093</v>
      </c>
      <c r="BI182" s="116">
        <f ca="1">IFERROR(AM182*'Program Qtrly'!S$89/(1-'Program Qtrly'!S$89),0)</f>
        <v>457.9875000000016</v>
      </c>
      <c r="BJ182" s="116">
        <f ca="1">IFERROR(AN182*'Program Qtrly'!T$89/(1-'Program Qtrly'!T$89),0)</f>
        <v>497.81250000000318</v>
      </c>
      <c r="BK182" s="116">
        <f ca="1">IFERROR(AO182*'Program Qtrly'!U$89/(1-'Program Qtrly'!U$89),0)</f>
        <v>537.63750000000073</v>
      </c>
      <c r="BL182" s="116">
        <f ca="1">IFERROR(AP182*'Program Qtrly'!V$89/(1-'Program Qtrly'!V$89),0)</f>
        <v>577.4624999999993</v>
      </c>
      <c r="BM182" s="116">
        <f ca="1">IFERROR(AQ182*'Program Qtrly'!W$89/(1-'Program Qtrly'!W$89),0)</f>
        <v>617.28750000000298</v>
      </c>
      <c r="BO182" s="53" t="str">
        <f t="shared" si="179"/>
        <v>P005</v>
      </c>
      <c r="BP182" s="53">
        <f t="shared" si="180"/>
        <v>0</v>
      </c>
    </row>
    <row r="183" spans="1:68" x14ac:dyDescent="0.45">
      <c r="A183" s="63">
        <f t="shared" si="175"/>
        <v>60</v>
      </c>
      <c r="B183" s="116">
        <f ca="1">IFERROR(B182+'Program Qtrly'!D$103*OFFSET(LDF!$A$37,MATCH($B$162,LDF!$A$38:$A$63,0),MATCH($A183,LDF!$B$37:$Z$37,0)),0)</f>
        <v>17.718749999999989</v>
      </c>
      <c r="C183" s="116">
        <f ca="1">IFERROR(C182+'Program Qtrly'!E$103*OFFSET(LDF!$A$37,MATCH($B$162,LDF!$A$38:$A$63,0),MATCH($A183,LDF!$B$37:$Z$37,0)),0)</f>
        <v>53.156249999999993</v>
      </c>
      <c r="D183" s="116">
        <f ca="1">IFERROR(D182+'Program Qtrly'!F$103*OFFSET(LDF!$A$37,MATCH($B$162,LDF!$A$38:$A$63,0),MATCH($A183,LDF!$B$37:$Z$37,0)),0)</f>
        <v>88.593749999999929</v>
      </c>
      <c r="E183" s="116">
        <f ca="1">IFERROR(E182+'Program Qtrly'!G$103*OFFSET(LDF!$A$37,MATCH($B$162,LDF!$A$38:$A$63,0),MATCH($A183,LDF!$B$37:$Z$37,0)),0)</f>
        <v>124.03124999999996</v>
      </c>
      <c r="F183" s="116">
        <f ca="1">IFERROR(F182+'Program Qtrly'!H$103*OFFSET(LDF!$A$37,MATCH($B$162,LDF!$A$38:$A$63,0),MATCH($A183,LDF!$B$37:$Z$37,0)),0)</f>
        <v>159.46874999999989</v>
      </c>
      <c r="G183" s="116">
        <f ca="1">IFERROR(G182+'Program Qtrly'!I$103*OFFSET(LDF!$A$37,MATCH($B$162,LDF!$A$38:$A$63,0),MATCH($A183,LDF!$B$37:$Z$37,0)),0)</f>
        <v>194.90625000000003</v>
      </c>
      <c r="H183" s="116">
        <f ca="1">IFERROR(H182+'Program Qtrly'!J$103*OFFSET(LDF!$A$37,MATCH($B$162,LDF!$A$38:$A$63,0),MATCH($A183,LDF!$B$37:$Z$37,0)),0)</f>
        <v>230.34374999999986</v>
      </c>
      <c r="I183" s="116">
        <f ca="1">IFERROR(I182+'Program Qtrly'!K$103*OFFSET(LDF!$A$37,MATCH($B$162,LDF!$A$38:$A$63,0),MATCH($A183,LDF!$B$37:$Z$37,0)),0)</f>
        <v>265.78124999999989</v>
      </c>
      <c r="J183" s="116">
        <f ca="1">IFERROR(J182+'Program Qtrly'!L$103*OFFSET(LDF!$A$37,MATCH($B$162,LDF!$A$38:$A$63,0),MATCH($A183,LDF!$B$37:$Z$37,0)),0)</f>
        <v>318.93749999999977</v>
      </c>
      <c r="K183" s="116">
        <f ca="1">IFERROR(K182+'Program Qtrly'!M$103*OFFSET(LDF!$A$37,MATCH($B$162,LDF!$A$38:$A$63,0),MATCH($A183,LDF!$B$37:$Z$37,0)),0)</f>
        <v>389.81250000000006</v>
      </c>
      <c r="L183" s="116">
        <f ca="1">IFERROR(L182+'Program Qtrly'!N$103*OFFSET(LDF!$A$37,MATCH($B$162,LDF!$A$38:$A$63,0),MATCH($A183,LDF!$B$37:$Z$37,0)),0)</f>
        <v>460.68749999999972</v>
      </c>
      <c r="M183" s="116">
        <f ca="1">IFERROR(M182+'Program Qtrly'!O$103*OFFSET(LDF!$A$37,MATCH($B$162,LDF!$A$38:$A$63,0),MATCH($A183,LDF!$B$37:$Z$37,0)),0)</f>
        <v>531.56249999999977</v>
      </c>
      <c r="N183" s="116">
        <f ca="1">IFERROR(N182+'Program Qtrly'!P$103*OFFSET(LDF!$A$37,MATCH($B$162,LDF!$A$38:$A$63,0),MATCH($A183,LDF!$B$37:$Z$37,0)),0)</f>
        <v>602.4375</v>
      </c>
      <c r="O183" s="116">
        <f ca="1">IFERROR(O182+'Program Qtrly'!Q$103*OFFSET(LDF!$A$37,MATCH($B$162,LDF!$A$38:$A$63,0),MATCH($A183,LDF!$B$37:$Z$37,0)),0)</f>
        <v>673.31250000000011</v>
      </c>
      <c r="P183" s="116">
        <f ca="1">IFERROR(P182+'Program Qtrly'!R$103*OFFSET(LDF!$A$37,MATCH($B$162,LDF!$A$38:$A$63,0),MATCH($A183,LDF!$B$37:$Z$37,0)),0)</f>
        <v>744.18749999999977</v>
      </c>
      <c r="Q183" s="116">
        <f ca="1">IFERROR(Q182+'Program Qtrly'!S$103*OFFSET(LDF!$A$37,MATCH($B$162,LDF!$A$38:$A$63,0),MATCH($A183,LDF!$B$37:$Z$37,0)),0)</f>
        <v>815.06249999999977</v>
      </c>
      <c r="R183" s="116">
        <f ca="1">IFERROR(R182+'Program Qtrly'!T$103*OFFSET(LDF!$A$37,MATCH($B$162,LDF!$A$38:$A$63,0),MATCH($A183,LDF!$B$37:$Z$37,0)),0)</f>
        <v>885.93749999999943</v>
      </c>
      <c r="S183" s="116">
        <f ca="1">IFERROR(S182+'Program Qtrly'!U$103*OFFSET(LDF!$A$37,MATCH($B$162,LDF!$A$38:$A$63,0),MATCH($A183,LDF!$B$37:$Z$37,0)),0)</f>
        <v>956.81249999999966</v>
      </c>
      <c r="T183" s="116">
        <f ca="1">IFERROR(T182+'Program Qtrly'!V$103*OFFSET(LDF!$A$37,MATCH($B$162,LDF!$A$38:$A$63,0),MATCH($A183,LDF!$B$37:$Z$37,0)),0)</f>
        <v>1027.6874999999998</v>
      </c>
      <c r="U183" s="116">
        <f ca="1">IFERROR(U182+'Program Qtrly'!W$103*OFFSET(LDF!$A$37,MATCH($B$162,LDF!$A$38:$A$63,0),MATCH($A183,LDF!$B$37:$Z$37,0)),0)</f>
        <v>1098.5624999999995</v>
      </c>
      <c r="W183" s="63">
        <f t="shared" si="176"/>
        <v>60</v>
      </c>
      <c r="X183" s="116">
        <f t="shared" ca="1" si="177"/>
        <v>1.0312500000000071</v>
      </c>
      <c r="Y183" s="116">
        <f t="shared" ca="1" si="192"/>
        <v>3.0937499999999858</v>
      </c>
      <c r="Z183" s="116">
        <f t="shared" ca="1" si="193"/>
        <v>5.1562500000000284</v>
      </c>
      <c r="AA183" s="116">
        <f t="shared" ca="1" si="194"/>
        <v>7.2187500000000142</v>
      </c>
      <c r="AB183" s="116">
        <f t="shared" ca="1" si="195"/>
        <v>9.2812500000000853</v>
      </c>
      <c r="AC183" s="116">
        <f t="shared" ca="1" si="196"/>
        <v>11.343749999999943</v>
      </c>
      <c r="AD183" s="116">
        <f t="shared" ca="1" si="197"/>
        <v>13.406250000000057</v>
      </c>
      <c r="AE183" s="116">
        <f t="shared" ca="1" si="198"/>
        <v>15.468750000000057</v>
      </c>
      <c r="AF183" s="116">
        <f t="shared" ca="1" si="199"/>
        <v>18.562500000000171</v>
      </c>
      <c r="AG183" s="116">
        <f t="shared" ca="1" si="181"/>
        <v>22.687499999999886</v>
      </c>
      <c r="AH183" s="116">
        <f t="shared" ca="1" si="182"/>
        <v>26.812500000000114</v>
      </c>
      <c r="AI183" s="116">
        <f t="shared" ca="1" si="183"/>
        <v>30.937500000000114</v>
      </c>
      <c r="AJ183" s="116">
        <f t="shared" ca="1" si="184"/>
        <v>35.062499999999886</v>
      </c>
      <c r="AK183" s="116">
        <f t="shared" ca="1" si="185"/>
        <v>39.187499999999773</v>
      </c>
      <c r="AL183" s="116">
        <f t="shared" ca="1" si="186"/>
        <v>43.312500000000114</v>
      </c>
      <c r="AM183" s="116">
        <f t="shared" ca="1" si="187"/>
        <v>47.437500000000114</v>
      </c>
      <c r="AN183" s="116">
        <f t="shared" ca="1" si="188"/>
        <v>51.562500000000341</v>
      </c>
      <c r="AO183" s="116">
        <f t="shared" ca="1" si="189"/>
        <v>55.687500000000114</v>
      </c>
      <c r="AP183" s="116">
        <f t="shared" ca="1" si="190"/>
        <v>59.8125</v>
      </c>
      <c r="AQ183" s="116">
        <f t="shared" ca="1" si="191"/>
        <v>63.937500000000227</v>
      </c>
      <c r="AS183" s="63">
        <f t="shared" si="178"/>
        <v>60</v>
      </c>
      <c r="AT183" s="116">
        <f ca="1">IFERROR(X183*'Program Qtrly'!D$89/(1-'Program Qtrly'!D$89),0)</f>
        <v>9.2812500000000657</v>
      </c>
      <c r="AU183" s="116">
        <f ca="1">IFERROR(Y183*'Program Qtrly'!E$89/(1-'Program Qtrly'!E$89),0)</f>
        <v>27.843749999999879</v>
      </c>
      <c r="AV183" s="116">
        <f ca="1">IFERROR(Z183*'Program Qtrly'!F$89/(1-'Program Qtrly'!F$89),0)</f>
        <v>46.40625000000027</v>
      </c>
      <c r="AW183" s="116">
        <f ca="1">IFERROR(AA183*'Program Qtrly'!G$89/(1-'Program Qtrly'!G$89),0)</f>
        <v>64.968750000000142</v>
      </c>
      <c r="AX183" s="116">
        <f ca="1">IFERROR(AB183*'Program Qtrly'!H$89/(1-'Program Qtrly'!H$89),0)</f>
        <v>83.531250000000782</v>
      </c>
      <c r="AY183" s="116">
        <f ca="1">IFERROR(AC183*'Program Qtrly'!I$89/(1-'Program Qtrly'!I$89),0)</f>
        <v>102.09374999999952</v>
      </c>
      <c r="AZ183" s="116">
        <f ca="1">IFERROR(AD183*'Program Qtrly'!J$89/(1-'Program Qtrly'!J$89),0)</f>
        <v>120.65625000000055</v>
      </c>
      <c r="BA183" s="116">
        <f ca="1">IFERROR(AE183*'Program Qtrly'!K$89/(1-'Program Qtrly'!K$89),0)</f>
        <v>139.21875000000054</v>
      </c>
      <c r="BB183" s="116">
        <f ca="1">IFERROR(AF183*'Program Qtrly'!L$89/(1-'Program Qtrly'!L$89),0)</f>
        <v>167.06250000000156</v>
      </c>
      <c r="BC183" s="116">
        <f ca="1">IFERROR(AG183*'Program Qtrly'!M$89/(1-'Program Qtrly'!M$89),0)</f>
        <v>204.18749999999903</v>
      </c>
      <c r="BD183" s="116">
        <f ca="1">IFERROR(AH183*'Program Qtrly'!N$89/(1-'Program Qtrly'!N$89),0)</f>
        <v>241.31250000000111</v>
      </c>
      <c r="BE183" s="116">
        <f ca="1">IFERROR(AI183*'Program Qtrly'!O$89/(1-'Program Qtrly'!O$89),0)</f>
        <v>278.43750000000108</v>
      </c>
      <c r="BF183" s="116">
        <f ca="1">IFERROR(AJ183*'Program Qtrly'!P$89/(1-'Program Qtrly'!P$89),0)</f>
        <v>315.56249999999903</v>
      </c>
      <c r="BG183" s="116">
        <f ca="1">IFERROR(AK183*'Program Qtrly'!Q$89/(1-'Program Qtrly'!Q$89),0)</f>
        <v>352.68749999999807</v>
      </c>
      <c r="BH183" s="116">
        <f ca="1">IFERROR(AL183*'Program Qtrly'!R$89/(1-'Program Qtrly'!R$89),0)</f>
        <v>389.81250000000114</v>
      </c>
      <c r="BI183" s="116">
        <f ca="1">IFERROR(AM183*'Program Qtrly'!S$89/(1-'Program Qtrly'!S$89),0)</f>
        <v>426.93750000000108</v>
      </c>
      <c r="BJ183" s="116">
        <f ca="1">IFERROR(AN183*'Program Qtrly'!T$89/(1-'Program Qtrly'!T$89),0)</f>
        <v>464.06250000000318</v>
      </c>
      <c r="BK183" s="116">
        <f ca="1">IFERROR(AO183*'Program Qtrly'!U$89/(1-'Program Qtrly'!U$89),0)</f>
        <v>501.18750000000114</v>
      </c>
      <c r="BL183" s="116">
        <f ca="1">IFERROR(AP183*'Program Qtrly'!V$89/(1-'Program Qtrly'!V$89),0)</f>
        <v>538.31250000000011</v>
      </c>
      <c r="BM183" s="116">
        <f ca="1">IFERROR(AQ183*'Program Qtrly'!W$89/(1-'Program Qtrly'!W$89),0)</f>
        <v>575.43750000000216</v>
      </c>
      <c r="BO183" s="53" t="str">
        <f t="shared" si="179"/>
        <v>P005</v>
      </c>
      <c r="BP183" s="53">
        <f t="shared" si="180"/>
        <v>0</v>
      </c>
    </row>
    <row r="184" spans="1:68" x14ac:dyDescent="0.45">
      <c r="A184" s="63">
        <f t="shared" si="175"/>
        <v>63</v>
      </c>
      <c r="B184" s="116">
        <f ca="1">IFERROR(B183+'Program Qtrly'!D$103*OFFSET(LDF!$A$37,MATCH($B$162,LDF!$A$38:$A$63,0),MATCH($A184,LDF!$B$37:$Z$37,0)),0)</f>
        <v>17.774999999999988</v>
      </c>
      <c r="C184" s="116">
        <f ca="1">IFERROR(C183+'Program Qtrly'!E$103*OFFSET(LDF!$A$37,MATCH($B$162,LDF!$A$38:$A$63,0),MATCH($A184,LDF!$B$37:$Z$37,0)),0)</f>
        <v>53.324999999999996</v>
      </c>
      <c r="D184" s="116">
        <f ca="1">IFERROR(D183+'Program Qtrly'!F$103*OFFSET(LDF!$A$37,MATCH($B$162,LDF!$A$38:$A$63,0),MATCH($A184,LDF!$B$37:$Z$37,0)),0)</f>
        <v>88.874999999999929</v>
      </c>
      <c r="E184" s="116">
        <f ca="1">IFERROR(E183+'Program Qtrly'!G$103*OFFSET(LDF!$A$37,MATCH($B$162,LDF!$A$38:$A$63,0),MATCH($A184,LDF!$B$37:$Z$37,0)),0)</f>
        <v>124.42499999999995</v>
      </c>
      <c r="F184" s="116">
        <f ca="1">IFERROR(F183+'Program Qtrly'!H$103*OFFSET(LDF!$A$37,MATCH($B$162,LDF!$A$38:$A$63,0),MATCH($A184,LDF!$B$37:$Z$37,0)),0)</f>
        <v>159.97499999999988</v>
      </c>
      <c r="G184" s="116">
        <f ca="1">IFERROR(G183+'Program Qtrly'!I$103*OFFSET(LDF!$A$37,MATCH($B$162,LDF!$A$38:$A$63,0),MATCH($A184,LDF!$B$37:$Z$37,0)),0)</f>
        <v>195.52500000000003</v>
      </c>
      <c r="H184" s="116">
        <f ca="1">IFERROR(H183+'Program Qtrly'!J$103*OFFSET(LDF!$A$37,MATCH($B$162,LDF!$A$38:$A$63,0),MATCH($A184,LDF!$B$37:$Z$37,0)),0)</f>
        <v>231.07499999999985</v>
      </c>
      <c r="I184" s="116">
        <f ca="1">IFERROR(I183+'Program Qtrly'!K$103*OFFSET(LDF!$A$37,MATCH($B$162,LDF!$A$38:$A$63,0),MATCH($A184,LDF!$B$37:$Z$37,0)),0)</f>
        <v>266.62499999999989</v>
      </c>
      <c r="J184" s="116">
        <f ca="1">IFERROR(J183+'Program Qtrly'!L$103*OFFSET(LDF!$A$37,MATCH($B$162,LDF!$A$38:$A$63,0),MATCH($A184,LDF!$B$37:$Z$37,0)),0)</f>
        <v>319.94999999999976</v>
      </c>
      <c r="K184" s="116">
        <f ca="1">IFERROR(K183+'Program Qtrly'!M$103*OFFSET(LDF!$A$37,MATCH($B$162,LDF!$A$38:$A$63,0),MATCH($A184,LDF!$B$37:$Z$37,0)),0)</f>
        <v>391.05000000000007</v>
      </c>
      <c r="L184" s="116">
        <f ca="1">IFERROR(L183+'Program Qtrly'!N$103*OFFSET(LDF!$A$37,MATCH($B$162,LDF!$A$38:$A$63,0),MATCH($A184,LDF!$B$37:$Z$37,0)),0)</f>
        <v>462.14999999999969</v>
      </c>
      <c r="M184" s="116">
        <f ca="1">IFERROR(M183+'Program Qtrly'!O$103*OFFSET(LDF!$A$37,MATCH($B$162,LDF!$A$38:$A$63,0),MATCH($A184,LDF!$B$37:$Z$37,0)),0)</f>
        <v>533.24999999999977</v>
      </c>
      <c r="N184" s="116">
        <f ca="1">IFERROR(N183+'Program Qtrly'!P$103*OFFSET(LDF!$A$37,MATCH($B$162,LDF!$A$38:$A$63,0),MATCH($A184,LDF!$B$37:$Z$37,0)),0)</f>
        <v>604.35</v>
      </c>
      <c r="O184" s="116">
        <f ca="1">IFERROR(O183+'Program Qtrly'!Q$103*OFFSET(LDF!$A$37,MATCH($B$162,LDF!$A$38:$A$63,0),MATCH($A184,LDF!$B$37:$Z$37,0)),0)</f>
        <v>675.45000000000016</v>
      </c>
      <c r="P184" s="116">
        <f ca="1">IFERROR(P183+'Program Qtrly'!R$103*OFFSET(LDF!$A$37,MATCH($B$162,LDF!$A$38:$A$63,0),MATCH($A184,LDF!$B$37:$Z$37,0)),0)</f>
        <v>746.54999999999973</v>
      </c>
      <c r="Q184" s="116">
        <f ca="1">IFERROR(Q183+'Program Qtrly'!S$103*OFFSET(LDF!$A$37,MATCH($B$162,LDF!$A$38:$A$63,0),MATCH($A184,LDF!$B$37:$Z$37,0)),0)</f>
        <v>817.64999999999975</v>
      </c>
      <c r="R184" s="116">
        <f ca="1">IFERROR(R183+'Program Qtrly'!T$103*OFFSET(LDF!$A$37,MATCH($B$162,LDF!$A$38:$A$63,0),MATCH($A184,LDF!$B$37:$Z$37,0)),0)</f>
        <v>888.74999999999943</v>
      </c>
      <c r="S184" s="116">
        <f ca="1">IFERROR(S183+'Program Qtrly'!U$103*OFFSET(LDF!$A$37,MATCH($B$162,LDF!$A$38:$A$63,0),MATCH($A184,LDF!$B$37:$Z$37,0)),0)</f>
        <v>959.84999999999968</v>
      </c>
      <c r="T184" s="116">
        <f ca="1">IFERROR(T183+'Program Qtrly'!V$103*OFFSET(LDF!$A$37,MATCH($B$162,LDF!$A$38:$A$63,0),MATCH($A184,LDF!$B$37:$Z$37,0)),0)</f>
        <v>1030.9499999999998</v>
      </c>
      <c r="U184" s="116">
        <f ca="1">IFERROR(U183+'Program Qtrly'!W$103*OFFSET(LDF!$A$37,MATCH($B$162,LDF!$A$38:$A$63,0),MATCH($A184,LDF!$B$37:$Z$37,0)),0)</f>
        <v>1102.0499999999995</v>
      </c>
      <c r="W184" s="63">
        <f t="shared" si="176"/>
        <v>63</v>
      </c>
      <c r="X184" s="116">
        <f t="shared" ca="1" si="177"/>
        <v>0.97500000000000853</v>
      </c>
      <c r="Y184" s="116">
        <f t="shared" ca="1" si="192"/>
        <v>2.9249999999999829</v>
      </c>
      <c r="Z184" s="116">
        <f t="shared" ca="1" si="193"/>
        <v>4.8750000000000284</v>
      </c>
      <c r="AA184" s="116">
        <f t="shared" ca="1" si="194"/>
        <v>6.8250000000000171</v>
      </c>
      <c r="AB184" s="116">
        <f t="shared" ca="1" si="195"/>
        <v>8.7750000000000909</v>
      </c>
      <c r="AC184" s="116">
        <f t="shared" ca="1" si="196"/>
        <v>10.724999999999937</v>
      </c>
      <c r="AD184" s="116">
        <f t="shared" ca="1" si="197"/>
        <v>12.675000000000068</v>
      </c>
      <c r="AE184" s="116">
        <f t="shared" ca="1" si="198"/>
        <v>14.625000000000057</v>
      </c>
      <c r="AF184" s="116">
        <f t="shared" ca="1" si="199"/>
        <v>17.550000000000182</v>
      </c>
      <c r="AG184" s="116">
        <f t="shared" ca="1" si="181"/>
        <v>21.449999999999875</v>
      </c>
      <c r="AH184" s="116">
        <f t="shared" ca="1" si="182"/>
        <v>25.350000000000136</v>
      </c>
      <c r="AI184" s="116">
        <f t="shared" ca="1" si="183"/>
        <v>29.250000000000114</v>
      </c>
      <c r="AJ184" s="116">
        <f t="shared" ca="1" si="184"/>
        <v>33.149999999999864</v>
      </c>
      <c r="AK184" s="116">
        <f t="shared" ca="1" si="185"/>
        <v>37.049999999999727</v>
      </c>
      <c r="AL184" s="116">
        <f t="shared" ca="1" si="186"/>
        <v>40.950000000000159</v>
      </c>
      <c r="AM184" s="116">
        <f t="shared" ca="1" si="187"/>
        <v>44.850000000000136</v>
      </c>
      <c r="AN184" s="116">
        <f t="shared" ca="1" si="188"/>
        <v>48.750000000000341</v>
      </c>
      <c r="AO184" s="116">
        <f t="shared" ca="1" si="189"/>
        <v>52.650000000000091</v>
      </c>
      <c r="AP184" s="116">
        <f t="shared" ca="1" si="190"/>
        <v>56.549999999999955</v>
      </c>
      <c r="AQ184" s="116">
        <f t="shared" ca="1" si="191"/>
        <v>60.450000000000273</v>
      </c>
      <c r="AS184" s="63">
        <f t="shared" si="178"/>
        <v>63</v>
      </c>
      <c r="AT184" s="116">
        <f ca="1">IFERROR(X184*'Program Qtrly'!D$89/(1-'Program Qtrly'!D$89),0)</f>
        <v>8.7750000000000785</v>
      </c>
      <c r="AU184" s="116">
        <f ca="1">IFERROR(Y184*'Program Qtrly'!E$89/(1-'Program Qtrly'!E$89),0)</f>
        <v>26.324999999999854</v>
      </c>
      <c r="AV184" s="116">
        <f ca="1">IFERROR(Z184*'Program Qtrly'!F$89/(1-'Program Qtrly'!F$89),0)</f>
        <v>43.87500000000027</v>
      </c>
      <c r="AW184" s="116">
        <f ca="1">IFERROR(AA184*'Program Qtrly'!G$89/(1-'Program Qtrly'!G$89),0)</f>
        <v>61.425000000000168</v>
      </c>
      <c r="AX184" s="116">
        <f ca="1">IFERROR(AB184*'Program Qtrly'!H$89/(1-'Program Qtrly'!H$89),0)</f>
        <v>78.975000000000833</v>
      </c>
      <c r="AY184" s="116">
        <f ca="1">IFERROR(AC184*'Program Qtrly'!I$89/(1-'Program Qtrly'!I$89),0)</f>
        <v>96.524999999999466</v>
      </c>
      <c r="AZ184" s="116">
        <f ca="1">IFERROR(AD184*'Program Qtrly'!J$89/(1-'Program Qtrly'!J$89),0)</f>
        <v>114.07500000000064</v>
      </c>
      <c r="BA184" s="116">
        <f ca="1">IFERROR(AE184*'Program Qtrly'!K$89/(1-'Program Qtrly'!K$89),0)</f>
        <v>131.62500000000054</v>
      </c>
      <c r="BB184" s="116">
        <f ca="1">IFERROR(AF184*'Program Qtrly'!L$89/(1-'Program Qtrly'!L$89),0)</f>
        <v>157.95000000000167</v>
      </c>
      <c r="BC184" s="116">
        <f ca="1">IFERROR(AG184*'Program Qtrly'!M$89/(1-'Program Qtrly'!M$89),0)</f>
        <v>193.04999999999893</v>
      </c>
      <c r="BD184" s="116">
        <f ca="1">IFERROR(AH184*'Program Qtrly'!N$89/(1-'Program Qtrly'!N$89),0)</f>
        <v>228.15000000000128</v>
      </c>
      <c r="BE184" s="116">
        <f ca="1">IFERROR(AI184*'Program Qtrly'!O$89/(1-'Program Qtrly'!O$89),0)</f>
        <v>263.25000000000108</v>
      </c>
      <c r="BF184" s="116">
        <f ca="1">IFERROR(AJ184*'Program Qtrly'!P$89/(1-'Program Qtrly'!P$89),0)</f>
        <v>298.34999999999883</v>
      </c>
      <c r="BG184" s="116">
        <f ca="1">IFERROR(AK184*'Program Qtrly'!Q$89/(1-'Program Qtrly'!Q$89),0)</f>
        <v>333.44999999999766</v>
      </c>
      <c r="BH184" s="116">
        <f ca="1">IFERROR(AL184*'Program Qtrly'!R$89/(1-'Program Qtrly'!R$89),0)</f>
        <v>368.55000000000155</v>
      </c>
      <c r="BI184" s="116">
        <f ca="1">IFERROR(AM184*'Program Qtrly'!S$89/(1-'Program Qtrly'!S$89),0)</f>
        <v>403.65000000000134</v>
      </c>
      <c r="BJ184" s="116">
        <f ca="1">IFERROR(AN184*'Program Qtrly'!T$89/(1-'Program Qtrly'!T$89),0)</f>
        <v>438.75000000000313</v>
      </c>
      <c r="BK184" s="116">
        <f ca="1">IFERROR(AO184*'Program Qtrly'!U$89/(1-'Program Qtrly'!U$89),0)</f>
        <v>473.85000000000093</v>
      </c>
      <c r="BL184" s="116">
        <f ca="1">IFERROR(AP184*'Program Qtrly'!V$89/(1-'Program Qtrly'!V$89),0)</f>
        <v>508.9499999999997</v>
      </c>
      <c r="BM184" s="116">
        <f ca="1">IFERROR(AQ184*'Program Qtrly'!W$89/(1-'Program Qtrly'!W$89),0)</f>
        <v>544.05000000000257</v>
      </c>
      <c r="BO184" s="53" t="str">
        <f t="shared" si="179"/>
        <v>P005</v>
      </c>
      <c r="BP184" s="53">
        <f t="shared" si="180"/>
        <v>0</v>
      </c>
    </row>
    <row r="185" spans="1:68" x14ac:dyDescent="0.45">
      <c r="A185" s="63">
        <f t="shared" si="175"/>
        <v>66</v>
      </c>
      <c r="B185" s="116">
        <f ca="1">IFERROR(B184+'Program Qtrly'!D$103*OFFSET(LDF!$A$37,MATCH($B$162,LDF!$A$38:$A$63,0),MATCH($A185,LDF!$B$37:$Z$37,0)),0)</f>
        <v>17.812499999999989</v>
      </c>
      <c r="C185" s="116">
        <f ca="1">IFERROR(C184+'Program Qtrly'!E$103*OFFSET(LDF!$A$37,MATCH($B$162,LDF!$A$38:$A$63,0),MATCH($A185,LDF!$B$37:$Z$37,0)),0)</f>
        <v>53.437499999999993</v>
      </c>
      <c r="D185" s="116">
        <f ca="1">IFERROR(D184+'Program Qtrly'!F$103*OFFSET(LDF!$A$37,MATCH($B$162,LDF!$A$38:$A$63,0),MATCH($A185,LDF!$B$37:$Z$37,0)),0)</f>
        <v>89.062499999999929</v>
      </c>
      <c r="E185" s="116">
        <f ca="1">IFERROR(E184+'Program Qtrly'!G$103*OFFSET(LDF!$A$37,MATCH($B$162,LDF!$A$38:$A$63,0),MATCH($A185,LDF!$B$37:$Z$37,0)),0)</f>
        <v>124.68749999999996</v>
      </c>
      <c r="F185" s="116">
        <f ca="1">IFERROR(F184+'Program Qtrly'!H$103*OFFSET(LDF!$A$37,MATCH($B$162,LDF!$A$38:$A$63,0),MATCH($A185,LDF!$B$37:$Z$37,0)),0)</f>
        <v>160.31249999999989</v>
      </c>
      <c r="G185" s="116">
        <f ca="1">IFERROR(G184+'Program Qtrly'!I$103*OFFSET(LDF!$A$37,MATCH($B$162,LDF!$A$38:$A$63,0),MATCH($A185,LDF!$B$37:$Z$37,0)),0)</f>
        <v>195.93750000000003</v>
      </c>
      <c r="H185" s="116">
        <f ca="1">IFERROR(H184+'Program Qtrly'!J$103*OFFSET(LDF!$A$37,MATCH($B$162,LDF!$A$38:$A$63,0),MATCH($A185,LDF!$B$37:$Z$37,0)),0)</f>
        <v>231.56249999999986</v>
      </c>
      <c r="I185" s="116">
        <f ca="1">IFERROR(I184+'Program Qtrly'!K$103*OFFSET(LDF!$A$37,MATCH($B$162,LDF!$A$38:$A$63,0),MATCH($A185,LDF!$B$37:$Z$37,0)),0)</f>
        <v>267.18749999999989</v>
      </c>
      <c r="J185" s="116">
        <f ca="1">IFERROR(J184+'Program Qtrly'!L$103*OFFSET(LDF!$A$37,MATCH($B$162,LDF!$A$38:$A$63,0),MATCH($A185,LDF!$B$37:$Z$37,0)),0)</f>
        <v>320.62499999999977</v>
      </c>
      <c r="K185" s="116">
        <f ca="1">IFERROR(K184+'Program Qtrly'!M$103*OFFSET(LDF!$A$37,MATCH($B$162,LDF!$A$38:$A$63,0),MATCH($A185,LDF!$B$37:$Z$37,0)),0)</f>
        <v>391.87500000000006</v>
      </c>
      <c r="L185" s="116">
        <f ca="1">IFERROR(L184+'Program Qtrly'!N$103*OFFSET(LDF!$A$37,MATCH($B$162,LDF!$A$38:$A$63,0),MATCH($A185,LDF!$B$37:$Z$37,0)),0)</f>
        <v>463.12499999999972</v>
      </c>
      <c r="M185" s="116">
        <f ca="1">IFERROR(M184+'Program Qtrly'!O$103*OFFSET(LDF!$A$37,MATCH($B$162,LDF!$A$38:$A$63,0),MATCH($A185,LDF!$B$37:$Z$37,0)),0)</f>
        <v>534.37499999999977</v>
      </c>
      <c r="N185" s="116">
        <f ca="1">IFERROR(N184+'Program Qtrly'!P$103*OFFSET(LDF!$A$37,MATCH($B$162,LDF!$A$38:$A$63,0),MATCH($A185,LDF!$B$37:$Z$37,0)),0)</f>
        <v>605.625</v>
      </c>
      <c r="O185" s="116">
        <f ca="1">IFERROR(O184+'Program Qtrly'!Q$103*OFFSET(LDF!$A$37,MATCH($B$162,LDF!$A$38:$A$63,0),MATCH($A185,LDF!$B$37:$Z$37,0)),0)</f>
        <v>676.87500000000011</v>
      </c>
      <c r="P185" s="116">
        <f ca="1">IFERROR(P184+'Program Qtrly'!R$103*OFFSET(LDF!$A$37,MATCH($B$162,LDF!$A$38:$A$63,0),MATCH($A185,LDF!$B$37:$Z$37,0)),0)</f>
        <v>748.12499999999977</v>
      </c>
      <c r="Q185" s="116">
        <f ca="1">IFERROR(Q184+'Program Qtrly'!S$103*OFFSET(LDF!$A$37,MATCH($B$162,LDF!$A$38:$A$63,0),MATCH($A185,LDF!$B$37:$Z$37,0)),0)</f>
        <v>819.37499999999977</v>
      </c>
      <c r="R185" s="116">
        <f ca="1">IFERROR(R184+'Program Qtrly'!T$103*OFFSET(LDF!$A$37,MATCH($B$162,LDF!$A$38:$A$63,0),MATCH($A185,LDF!$B$37:$Z$37,0)),0)</f>
        <v>890.62499999999943</v>
      </c>
      <c r="S185" s="116">
        <f ca="1">IFERROR(S184+'Program Qtrly'!U$103*OFFSET(LDF!$A$37,MATCH($B$162,LDF!$A$38:$A$63,0),MATCH($A185,LDF!$B$37:$Z$37,0)),0)</f>
        <v>961.87499999999966</v>
      </c>
      <c r="T185" s="116">
        <f ca="1">IFERROR(T184+'Program Qtrly'!V$103*OFFSET(LDF!$A$37,MATCH($B$162,LDF!$A$38:$A$63,0),MATCH($A185,LDF!$B$37:$Z$37,0)),0)</f>
        <v>1033.1249999999998</v>
      </c>
      <c r="U185" s="116">
        <f ca="1">IFERROR(U184+'Program Qtrly'!W$103*OFFSET(LDF!$A$37,MATCH($B$162,LDF!$A$38:$A$63,0),MATCH($A185,LDF!$B$37:$Z$37,0)),0)</f>
        <v>1104.3749999999995</v>
      </c>
      <c r="W185" s="63">
        <f t="shared" si="176"/>
        <v>66</v>
      </c>
      <c r="X185" s="116">
        <f t="shared" ca="1" si="177"/>
        <v>0.93750000000000711</v>
      </c>
      <c r="Y185" s="116">
        <f t="shared" ca="1" si="192"/>
        <v>2.8124999999999858</v>
      </c>
      <c r="Z185" s="116">
        <f t="shared" ca="1" si="193"/>
        <v>4.6875000000000284</v>
      </c>
      <c r="AA185" s="116">
        <f t="shared" ca="1" si="194"/>
        <v>6.5625000000000142</v>
      </c>
      <c r="AB185" s="116">
        <f t="shared" ca="1" si="195"/>
        <v>8.4375000000000853</v>
      </c>
      <c r="AC185" s="116">
        <f t="shared" ca="1" si="196"/>
        <v>10.312499999999943</v>
      </c>
      <c r="AD185" s="116">
        <f t="shared" ca="1" si="197"/>
        <v>12.187500000000057</v>
      </c>
      <c r="AE185" s="116">
        <f t="shared" ca="1" si="198"/>
        <v>14.062500000000057</v>
      </c>
      <c r="AF185" s="116">
        <f t="shared" ca="1" si="199"/>
        <v>16.875000000000171</v>
      </c>
      <c r="AG185" s="116">
        <f t="shared" ca="1" si="181"/>
        <v>20.624999999999886</v>
      </c>
      <c r="AH185" s="116">
        <f t="shared" ca="1" si="182"/>
        <v>24.375000000000114</v>
      </c>
      <c r="AI185" s="116">
        <f t="shared" ca="1" si="183"/>
        <v>28.125000000000114</v>
      </c>
      <c r="AJ185" s="116">
        <f t="shared" ca="1" si="184"/>
        <v>31.874999999999886</v>
      </c>
      <c r="AK185" s="116">
        <f t="shared" ca="1" si="185"/>
        <v>35.624999999999773</v>
      </c>
      <c r="AL185" s="116">
        <f t="shared" ca="1" si="186"/>
        <v>39.375000000000114</v>
      </c>
      <c r="AM185" s="116">
        <f t="shared" ca="1" si="187"/>
        <v>43.125000000000114</v>
      </c>
      <c r="AN185" s="116">
        <f t="shared" ca="1" si="188"/>
        <v>46.875000000000341</v>
      </c>
      <c r="AO185" s="116">
        <f t="shared" ca="1" si="189"/>
        <v>50.625000000000114</v>
      </c>
      <c r="AP185" s="116">
        <f t="shared" ca="1" si="190"/>
        <v>54.375</v>
      </c>
      <c r="AQ185" s="116">
        <f t="shared" ca="1" si="191"/>
        <v>58.125000000000227</v>
      </c>
      <c r="AS185" s="63">
        <f t="shared" si="178"/>
        <v>66</v>
      </c>
      <c r="AT185" s="116">
        <f ca="1">IFERROR(X185*'Program Qtrly'!D$89/(1-'Program Qtrly'!D$89),0)</f>
        <v>8.4375000000000657</v>
      </c>
      <c r="AU185" s="116">
        <f ca="1">IFERROR(Y185*'Program Qtrly'!E$89/(1-'Program Qtrly'!E$89),0)</f>
        <v>25.312499999999876</v>
      </c>
      <c r="AV185" s="116">
        <f ca="1">IFERROR(Z185*'Program Qtrly'!F$89/(1-'Program Qtrly'!F$89),0)</f>
        <v>42.18750000000027</v>
      </c>
      <c r="AW185" s="116">
        <f ca="1">IFERROR(AA185*'Program Qtrly'!G$89/(1-'Program Qtrly'!G$89),0)</f>
        <v>59.062500000000149</v>
      </c>
      <c r="AX185" s="116">
        <f ca="1">IFERROR(AB185*'Program Qtrly'!H$89/(1-'Program Qtrly'!H$89),0)</f>
        <v>75.937500000000796</v>
      </c>
      <c r="AY185" s="116">
        <f ca="1">IFERROR(AC185*'Program Qtrly'!I$89/(1-'Program Qtrly'!I$89),0)</f>
        <v>92.812499999999503</v>
      </c>
      <c r="AZ185" s="116">
        <f ca="1">IFERROR(AD185*'Program Qtrly'!J$89/(1-'Program Qtrly'!J$89),0)</f>
        <v>109.68750000000054</v>
      </c>
      <c r="BA185" s="116">
        <f ca="1">IFERROR(AE185*'Program Qtrly'!K$89/(1-'Program Qtrly'!K$89),0)</f>
        <v>126.56250000000054</v>
      </c>
      <c r="BB185" s="116">
        <f ca="1">IFERROR(AF185*'Program Qtrly'!L$89/(1-'Program Qtrly'!L$89),0)</f>
        <v>151.87500000000159</v>
      </c>
      <c r="BC185" s="116">
        <f ca="1">IFERROR(AG185*'Program Qtrly'!M$89/(1-'Program Qtrly'!M$89),0)</f>
        <v>185.62499999999901</v>
      </c>
      <c r="BD185" s="116">
        <f ca="1">IFERROR(AH185*'Program Qtrly'!N$89/(1-'Program Qtrly'!N$89),0)</f>
        <v>219.37500000000108</v>
      </c>
      <c r="BE185" s="116">
        <f ca="1">IFERROR(AI185*'Program Qtrly'!O$89/(1-'Program Qtrly'!O$89),0)</f>
        <v>253.12500000000108</v>
      </c>
      <c r="BF185" s="116">
        <f ca="1">IFERROR(AJ185*'Program Qtrly'!P$89/(1-'Program Qtrly'!P$89),0)</f>
        <v>286.87499999999903</v>
      </c>
      <c r="BG185" s="116">
        <f ca="1">IFERROR(AK185*'Program Qtrly'!Q$89/(1-'Program Qtrly'!Q$89),0)</f>
        <v>320.62499999999801</v>
      </c>
      <c r="BH185" s="116">
        <f ca="1">IFERROR(AL185*'Program Qtrly'!R$89/(1-'Program Qtrly'!R$89),0)</f>
        <v>354.37500000000114</v>
      </c>
      <c r="BI185" s="116">
        <f ca="1">IFERROR(AM185*'Program Qtrly'!S$89/(1-'Program Qtrly'!S$89),0)</f>
        <v>388.12500000000114</v>
      </c>
      <c r="BJ185" s="116">
        <f ca="1">IFERROR(AN185*'Program Qtrly'!T$89/(1-'Program Qtrly'!T$89),0)</f>
        <v>421.87500000000313</v>
      </c>
      <c r="BK185" s="116">
        <f ca="1">IFERROR(AO185*'Program Qtrly'!U$89/(1-'Program Qtrly'!U$89),0)</f>
        <v>455.62500000000119</v>
      </c>
      <c r="BL185" s="116">
        <f ca="1">IFERROR(AP185*'Program Qtrly'!V$89/(1-'Program Qtrly'!V$89),0)</f>
        <v>489.37500000000011</v>
      </c>
      <c r="BM185" s="116">
        <f ca="1">IFERROR(AQ185*'Program Qtrly'!W$89/(1-'Program Qtrly'!W$89),0)</f>
        <v>523.12500000000216</v>
      </c>
      <c r="BO185" s="53" t="str">
        <f t="shared" si="179"/>
        <v>P005</v>
      </c>
      <c r="BP185" s="53">
        <f t="shared" si="180"/>
        <v>0</v>
      </c>
    </row>
    <row r="186" spans="1:68" x14ac:dyDescent="0.45">
      <c r="A186" s="63">
        <f t="shared" si="175"/>
        <v>69</v>
      </c>
      <c r="B186" s="116">
        <f ca="1">IFERROR(B185+'Program Qtrly'!D$103*OFFSET(LDF!$A$37,MATCH($B$162,LDF!$A$38:$A$63,0),MATCH($A186,LDF!$B$37:$Z$37,0)),0)</f>
        <v>17.868749999999988</v>
      </c>
      <c r="C186" s="116">
        <f ca="1">IFERROR(C185+'Program Qtrly'!E$103*OFFSET(LDF!$A$37,MATCH($B$162,LDF!$A$38:$A$63,0),MATCH($A186,LDF!$B$37:$Z$37,0)),0)</f>
        <v>53.606249999999996</v>
      </c>
      <c r="D186" s="116">
        <f ca="1">IFERROR(D185+'Program Qtrly'!F$103*OFFSET(LDF!$A$37,MATCH($B$162,LDF!$A$38:$A$63,0),MATCH($A186,LDF!$B$37:$Z$37,0)),0)</f>
        <v>89.343749999999929</v>
      </c>
      <c r="E186" s="116">
        <f ca="1">IFERROR(E185+'Program Qtrly'!G$103*OFFSET(LDF!$A$37,MATCH($B$162,LDF!$A$38:$A$63,0),MATCH($A186,LDF!$B$37:$Z$37,0)),0)</f>
        <v>125.08124999999995</v>
      </c>
      <c r="F186" s="116">
        <f ca="1">IFERROR(F185+'Program Qtrly'!H$103*OFFSET(LDF!$A$37,MATCH($B$162,LDF!$A$38:$A$63,0),MATCH($A186,LDF!$B$37:$Z$37,0)),0)</f>
        <v>160.81874999999988</v>
      </c>
      <c r="G186" s="116">
        <f ca="1">IFERROR(G185+'Program Qtrly'!I$103*OFFSET(LDF!$A$37,MATCH($B$162,LDF!$A$38:$A$63,0),MATCH($A186,LDF!$B$37:$Z$37,0)),0)</f>
        <v>196.55625000000003</v>
      </c>
      <c r="H186" s="116">
        <f ca="1">IFERROR(H185+'Program Qtrly'!J$103*OFFSET(LDF!$A$37,MATCH($B$162,LDF!$A$38:$A$63,0),MATCH($A186,LDF!$B$37:$Z$37,0)),0)</f>
        <v>232.29374999999985</v>
      </c>
      <c r="I186" s="116">
        <f ca="1">IFERROR(I185+'Program Qtrly'!K$103*OFFSET(LDF!$A$37,MATCH($B$162,LDF!$A$38:$A$63,0),MATCH($A186,LDF!$B$37:$Z$37,0)),0)</f>
        <v>268.03124999999989</v>
      </c>
      <c r="J186" s="116">
        <f ca="1">IFERROR(J185+'Program Qtrly'!L$103*OFFSET(LDF!$A$37,MATCH($B$162,LDF!$A$38:$A$63,0),MATCH($A186,LDF!$B$37:$Z$37,0)),0)</f>
        <v>321.63749999999976</v>
      </c>
      <c r="K186" s="116">
        <f ca="1">IFERROR(K185+'Program Qtrly'!M$103*OFFSET(LDF!$A$37,MATCH($B$162,LDF!$A$38:$A$63,0),MATCH($A186,LDF!$B$37:$Z$37,0)),0)</f>
        <v>393.11250000000007</v>
      </c>
      <c r="L186" s="116">
        <f ca="1">IFERROR(L185+'Program Qtrly'!N$103*OFFSET(LDF!$A$37,MATCH($B$162,LDF!$A$38:$A$63,0),MATCH($A186,LDF!$B$37:$Z$37,0)),0)</f>
        <v>464.58749999999969</v>
      </c>
      <c r="M186" s="116">
        <f ca="1">IFERROR(M185+'Program Qtrly'!O$103*OFFSET(LDF!$A$37,MATCH($B$162,LDF!$A$38:$A$63,0),MATCH($A186,LDF!$B$37:$Z$37,0)),0)</f>
        <v>536.06249999999977</v>
      </c>
      <c r="N186" s="116">
        <f ca="1">IFERROR(N185+'Program Qtrly'!P$103*OFFSET(LDF!$A$37,MATCH($B$162,LDF!$A$38:$A$63,0),MATCH($A186,LDF!$B$37:$Z$37,0)),0)</f>
        <v>607.53750000000002</v>
      </c>
      <c r="O186" s="116">
        <f ca="1">IFERROR(O185+'Program Qtrly'!Q$103*OFFSET(LDF!$A$37,MATCH($B$162,LDF!$A$38:$A$63,0),MATCH($A186,LDF!$B$37:$Z$37,0)),0)</f>
        <v>679.01250000000016</v>
      </c>
      <c r="P186" s="116">
        <f ca="1">IFERROR(P185+'Program Qtrly'!R$103*OFFSET(LDF!$A$37,MATCH($B$162,LDF!$A$38:$A$63,0),MATCH($A186,LDF!$B$37:$Z$37,0)),0)</f>
        <v>750.48749999999973</v>
      </c>
      <c r="Q186" s="116">
        <f ca="1">IFERROR(Q185+'Program Qtrly'!S$103*OFFSET(LDF!$A$37,MATCH($B$162,LDF!$A$38:$A$63,0),MATCH($A186,LDF!$B$37:$Z$37,0)),0)</f>
        <v>821.96249999999975</v>
      </c>
      <c r="R186" s="116">
        <f ca="1">IFERROR(R185+'Program Qtrly'!T$103*OFFSET(LDF!$A$37,MATCH($B$162,LDF!$A$38:$A$63,0),MATCH($A186,LDF!$B$37:$Z$37,0)),0)</f>
        <v>893.43749999999943</v>
      </c>
      <c r="S186" s="116">
        <f ca="1">IFERROR(S185+'Program Qtrly'!U$103*OFFSET(LDF!$A$37,MATCH($B$162,LDF!$A$38:$A$63,0),MATCH($A186,LDF!$B$37:$Z$37,0)),0)</f>
        <v>964.91249999999968</v>
      </c>
      <c r="T186" s="116">
        <f ca="1">IFERROR(T185+'Program Qtrly'!V$103*OFFSET(LDF!$A$37,MATCH($B$162,LDF!$A$38:$A$63,0),MATCH($A186,LDF!$B$37:$Z$37,0)),0)</f>
        <v>1036.3874999999998</v>
      </c>
      <c r="U186" s="116">
        <f ca="1">IFERROR(U185+'Program Qtrly'!W$103*OFFSET(LDF!$A$37,MATCH($B$162,LDF!$A$38:$A$63,0),MATCH($A186,LDF!$B$37:$Z$37,0)),0)</f>
        <v>1107.8624999999995</v>
      </c>
      <c r="W186" s="63">
        <f t="shared" si="176"/>
        <v>69</v>
      </c>
      <c r="X186" s="116">
        <f t="shared" ca="1" si="177"/>
        <v>0.88125000000000853</v>
      </c>
      <c r="Y186" s="116">
        <f t="shared" ca="1" si="192"/>
        <v>2.6437499999999829</v>
      </c>
      <c r="Z186" s="116">
        <f t="shared" ca="1" si="193"/>
        <v>4.4062500000000284</v>
      </c>
      <c r="AA186" s="116">
        <f t="shared" ca="1" si="194"/>
        <v>6.1687500000000171</v>
      </c>
      <c r="AB186" s="116">
        <f t="shared" ca="1" si="195"/>
        <v>7.9312500000000909</v>
      </c>
      <c r="AC186" s="116">
        <f t="shared" ca="1" si="196"/>
        <v>9.6937499999999375</v>
      </c>
      <c r="AD186" s="116">
        <f t="shared" ca="1" si="197"/>
        <v>11.456250000000068</v>
      </c>
      <c r="AE186" s="116">
        <f t="shared" ca="1" si="198"/>
        <v>13.218750000000057</v>
      </c>
      <c r="AF186" s="116">
        <f t="shared" ca="1" si="199"/>
        <v>15.862500000000182</v>
      </c>
      <c r="AG186" s="116">
        <f t="shared" ca="1" si="181"/>
        <v>19.387499999999875</v>
      </c>
      <c r="AH186" s="116">
        <f t="shared" ca="1" si="182"/>
        <v>22.912500000000136</v>
      </c>
      <c r="AI186" s="116">
        <f t="shared" ca="1" si="183"/>
        <v>26.437500000000114</v>
      </c>
      <c r="AJ186" s="116">
        <f t="shared" ca="1" si="184"/>
        <v>29.962499999999864</v>
      </c>
      <c r="AK186" s="116">
        <f t="shared" ca="1" si="185"/>
        <v>33.487499999999727</v>
      </c>
      <c r="AL186" s="116">
        <f t="shared" ca="1" si="186"/>
        <v>37.012500000000159</v>
      </c>
      <c r="AM186" s="116">
        <f t="shared" ca="1" si="187"/>
        <v>40.537500000000136</v>
      </c>
      <c r="AN186" s="116">
        <f t="shared" ca="1" si="188"/>
        <v>44.062500000000341</v>
      </c>
      <c r="AO186" s="116">
        <f t="shared" ca="1" si="189"/>
        <v>47.587500000000091</v>
      </c>
      <c r="AP186" s="116">
        <f t="shared" ca="1" si="190"/>
        <v>51.112499999999955</v>
      </c>
      <c r="AQ186" s="116">
        <f t="shared" ca="1" si="191"/>
        <v>54.637500000000273</v>
      </c>
      <c r="AS186" s="63">
        <f t="shared" si="178"/>
        <v>69</v>
      </c>
      <c r="AT186" s="116">
        <f ca="1">IFERROR(X186*'Program Qtrly'!D$89/(1-'Program Qtrly'!D$89),0)</f>
        <v>7.9312500000000794</v>
      </c>
      <c r="AU186" s="116">
        <f ca="1">IFERROR(Y186*'Program Qtrly'!E$89/(1-'Program Qtrly'!E$89),0)</f>
        <v>23.793749999999854</v>
      </c>
      <c r="AV186" s="116">
        <f ca="1">IFERROR(Z186*'Program Qtrly'!F$89/(1-'Program Qtrly'!F$89),0)</f>
        <v>39.656250000000263</v>
      </c>
      <c r="AW186" s="116">
        <f ca="1">IFERROR(AA186*'Program Qtrly'!G$89/(1-'Program Qtrly'!G$89),0)</f>
        <v>55.518750000000168</v>
      </c>
      <c r="AX186" s="116">
        <f ca="1">IFERROR(AB186*'Program Qtrly'!H$89/(1-'Program Qtrly'!H$89),0)</f>
        <v>71.381250000000833</v>
      </c>
      <c r="AY186" s="116">
        <f ca="1">IFERROR(AC186*'Program Qtrly'!I$89/(1-'Program Qtrly'!I$89),0)</f>
        <v>87.243749999999451</v>
      </c>
      <c r="AZ186" s="116">
        <f ca="1">IFERROR(AD186*'Program Qtrly'!J$89/(1-'Program Qtrly'!J$89),0)</f>
        <v>103.10625000000064</v>
      </c>
      <c r="BA186" s="116">
        <f ca="1">IFERROR(AE186*'Program Qtrly'!K$89/(1-'Program Qtrly'!K$89),0)</f>
        <v>118.96875000000054</v>
      </c>
      <c r="BB186" s="116">
        <f ca="1">IFERROR(AF186*'Program Qtrly'!L$89/(1-'Program Qtrly'!L$89),0)</f>
        <v>142.76250000000167</v>
      </c>
      <c r="BC186" s="116">
        <f ca="1">IFERROR(AG186*'Program Qtrly'!M$89/(1-'Program Qtrly'!M$89),0)</f>
        <v>174.4874999999989</v>
      </c>
      <c r="BD186" s="116">
        <f ca="1">IFERROR(AH186*'Program Qtrly'!N$89/(1-'Program Qtrly'!N$89),0)</f>
        <v>206.21250000000128</v>
      </c>
      <c r="BE186" s="116">
        <f ca="1">IFERROR(AI186*'Program Qtrly'!O$89/(1-'Program Qtrly'!O$89),0)</f>
        <v>237.93750000000108</v>
      </c>
      <c r="BF186" s="116">
        <f ca="1">IFERROR(AJ186*'Program Qtrly'!P$89/(1-'Program Qtrly'!P$89),0)</f>
        <v>269.66249999999883</v>
      </c>
      <c r="BG186" s="116">
        <f ca="1">IFERROR(AK186*'Program Qtrly'!Q$89/(1-'Program Qtrly'!Q$89),0)</f>
        <v>301.38749999999766</v>
      </c>
      <c r="BH186" s="116">
        <f ca="1">IFERROR(AL186*'Program Qtrly'!R$89/(1-'Program Qtrly'!R$89),0)</f>
        <v>333.11250000000149</v>
      </c>
      <c r="BI186" s="116">
        <f ca="1">IFERROR(AM186*'Program Qtrly'!S$89/(1-'Program Qtrly'!S$89),0)</f>
        <v>364.83750000000128</v>
      </c>
      <c r="BJ186" s="116">
        <f ca="1">IFERROR(AN186*'Program Qtrly'!T$89/(1-'Program Qtrly'!T$89),0)</f>
        <v>396.56250000000313</v>
      </c>
      <c r="BK186" s="116">
        <f ca="1">IFERROR(AO186*'Program Qtrly'!U$89/(1-'Program Qtrly'!U$89),0)</f>
        <v>428.28750000000093</v>
      </c>
      <c r="BL186" s="116">
        <f ca="1">IFERROR(AP186*'Program Qtrly'!V$89/(1-'Program Qtrly'!V$89),0)</f>
        <v>460.01249999999976</v>
      </c>
      <c r="BM186" s="116">
        <f ca="1">IFERROR(AQ186*'Program Qtrly'!W$89/(1-'Program Qtrly'!W$89),0)</f>
        <v>491.73750000000257</v>
      </c>
      <c r="BO186" s="53" t="str">
        <f t="shared" si="179"/>
        <v>P005</v>
      </c>
      <c r="BP186" s="53">
        <f t="shared" si="180"/>
        <v>0</v>
      </c>
    </row>
    <row r="187" spans="1:68" x14ac:dyDescent="0.45">
      <c r="A187" s="63">
        <f t="shared" si="175"/>
        <v>72</v>
      </c>
      <c r="B187" s="116">
        <f ca="1">IFERROR(B186+'Program Qtrly'!D$103*OFFSET(LDF!$A$37,MATCH($B$162,LDF!$A$38:$A$63,0),MATCH($A187,LDF!$B$37:$Z$37,0)),0)</f>
        <v>17.906249999999989</v>
      </c>
      <c r="C187" s="116">
        <f ca="1">IFERROR(C186+'Program Qtrly'!E$103*OFFSET(LDF!$A$37,MATCH($B$162,LDF!$A$38:$A$63,0),MATCH($A187,LDF!$B$37:$Z$37,0)),0)</f>
        <v>53.718749999999993</v>
      </c>
      <c r="D187" s="116">
        <f ca="1">IFERROR(D186+'Program Qtrly'!F$103*OFFSET(LDF!$A$37,MATCH($B$162,LDF!$A$38:$A$63,0),MATCH($A187,LDF!$B$37:$Z$37,0)),0)</f>
        <v>89.531249999999929</v>
      </c>
      <c r="E187" s="116">
        <f ca="1">IFERROR(E186+'Program Qtrly'!G$103*OFFSET(LDF!$A$37,MATCH($B$162,LDF!$A$38:$A$63,0),MATCH($A187,LDF!$B$37:$Z$37,0)),0)</f>
        <v>125.34374999999996</v>
      </c>
      <c r="F187" s="116">
        <f ca="1">IFERROR(F186+'Program Qtrly'!H$103*OFFSET(LDF!$A$37,MATCH($B$162,LDF!$A$38:$A$63,0),MATCH($A187,LDF!$B$37:$Z$37,0)),0)</f>
        <v>161.15624999999989</v>
      </c>
      <c r="G187" s="116">
        <f ca="1">IFERROR(G186+'Program Qtrly'!I$103*OFFSET(LDF!$A$37,MATCH($B$162,LDF!$A$38:$A$63,0),MATCH($A187,LDF!$B$37:$Z$37,0)),0)</f>
        <v>196.96875000000003</v>
      </c>
      <c r="H187" s="116">
        <f ca="1">IFERROR(H186+'Program Qtrly'!J$103*OFFSET(LDF!$A$37,MATCH($B$162,LDF!$A$38:$A$63,0),MATCH($A187,LDF!$B$37:$Z$37,0)),0)</f>
        <v>232.78124999999986</v>
      </c>
      <c r="I187" s="116">
        <f ca="1">IFERROR(I186+'Program Qtrly'!K$103*OFFSET(LDF!$A$37,MATCH($B$162,LDF!$A$38:$A$63,0),MATCH($A187,LDF!$B$37:$Z$37,0)),0)</f>
        <v>268.59374999999989</v>
      </c>
      <c r="J187" s="116">
        <f ca="1">IFERROR(J186+'Program Qtrly'!L$103*OFFSET(LDF!$A$37,MATCH($B$162,LDF!$A$38:$A$63,0),MATCH($A187,LDF!$B$37:$Z$37,0)),0)</f>
        <v>322.31249999999977</v>
      </c>
      <c r="K187" s="116">
        <f ca="1">IFERROR(K186+'Program Qtrly'!M$103*OFFSET(LDF!$A$37,MATCH($B$162,LDF!$A$38:$A$63,0),MATCH($A187,LDF!$B$37:$Z$37,0)),0)</f>
        <v>393.93750000000006</v>
      </c>
      <c r="L187" s="116">
        <f ca="1">IFERROR(L186+'Program Qtrly'!N$103*OFFSET(LDF!$A$37,MATCH($B$162,LDF!$A$38:$A$63,0),MATCH($A187,LDF!$B$37:$Z$37,0)),0)</f>
        <v>465.56249999999972</v>
      </c>
      <c r="M187" s="116">
        <f ca="1">IFERROR(M186+'Program Qtrly'!O$103*OFFSET(LDF!$A$37,MATCH($B$162,LDF!$A$38:$A$63,0),MATCH($A187,LDF!$B$37:$Z$37,0)),0)</f>
        <v>537.18749999999977</v>
      </c>
      <c r="N187" s="116">
        <f ca="1">IFERROR(N186+'Program Qtrly'!P$103*OFFSET(LDF!$A$37,MATCH($B$162,LDF!$A$38:$A$63,0),MATCH($A187,LDF!$B$37:$Z$37,0)),0)</f>
        <v>608.8125</v>
      </c>
      <c r="O187" s="116">
        <f ca="1">IFERROR(O186+'Program Qtrly'!Q$103*OFFSET(LDF!$A$37,MATCH($B$162,LDF!$A$38:$A$63,0),MATCH($A187,LDF!$B$37:$Z$37,0)),0)</f>
        <v>680.43750000000011</v>
      </c>
      <c r="P187" s="116">
        <f ca="1">IFERROR(P186+'Program Qtrly'!R$103*OFFSET(LDF!$A$37,MATCH($B$162,LDF!$A$38:$A$63,0),MATCH($A187,LDF!$B$37:$Z$37,0)),0)</f>
        <v>752.06249999999977</v>
      </c>
      <c r="Q187" s="116">
        <f ca="1">IFERROR(Q186+'Program Qtrly'!S$103*OFFSET(LDF!$A$37,MATCH($B$162,LDF!$A$38:$A$63,0),MATCH($A187,LDF!$B$37:$Z$37,0)),0)</f>
        <v>823.68749999999977</v>
      </c>
      <c r="R187" s="116">
        <f ca="1">IFERROR(R186+'Program Qtrly'!T$103*OFFSET(LDF!$A$37,MATCH($B$162,LDF!$A$38:$A$63,0),MATCH($A187,LDF!$B$37:$Z$37,0)),0)</f>
        <v>895.31249999999943</v>
      </c>
      <c r="S187" s="116">
        <f ca="1">IFERROR(S186+'Program Qtrly'!U$103*OFFSET(LDF!$A$37,MATCH($B$162,LDF!$A$38:$A$63,0),MATCH($A187,LDF!$B$37:$Z$37,0)),0)</f>
        <v>966.93749999999966</v>
      </c>
      <c r="T187" s="116">
        <f ca="1">IFERROR(T186+'Program Qtrly'!V$103*OFFSET(LDF!$A$37,MATCH($B$162,LDF!$A$38:$A$63,0),MATCH($A187,LDF!$B$37:$Z$37,0)),0)</f>
        <v>1038.5624999999998</v>
      </c>
      <c r="U187" s="116">
        <f ca="1">IFERROR(U186+'Program Qtrly'!W$103*OFFSET(LDF!$A$37,MATCH($B$162,LDF!$A$38:$A$63,0),MATCH($A187,LDF!$B$37:$Z$37,0)),0)</f>
        <v>1110.1874999999995</v>
      </c>
      <c r="W187" s="63">
        <f t="shared" si="176"/>
        <v>72</v>
      </c>
      <c r="X187" s="116">
        <f t="shared" ca="1" si="177"/>
        <v>0.84375000000000711</v>
      </c>
      <c r="Y187" s="116">
        <f t="shared" ca="1" si="192"/>
        <v>2.5312499999999858</v>
      </c>
      <c r="Z187" s="116">
        <f t="shared" ca="1" si="193"/>
        <v>4.2187500000000284</v>
      </c>
      <c r="AA187" s="116">
        <f t="shared" ca="1" si="194"/>
        <v>5.9062500000000142</v>
      </c>
      <c r="AB187" s="116">
        <f t="shared" ca="1" si="195"/>
        <v>7.5937500000000853</v>
      </c>
      <c r="AC187" s="116">
        <f t="shared" ca="1" si="196"/>
        <v>9.2812499999999432</v>
      </c>
      <c r="AD187" s="116">
        <f t="shared" ca="1" si="197"/>
        <v>10.968750000000057</v>
      </c>
      <c r="AE187" s="116">
        <f t="shared" ca="1" si="198"/>
        <v>12.656250000000057</v>
      </c>
      <c r="AF187" s="116">
        <f t="shared" ca="1" si="199"/>
        <v>15.187500000000171</v>
      </c>
      <c r="AG187" s="116">
        <f t="shared" ca="1" si="181"/>
        <v>18.562499999999886</v>
      </c>
      <c r="AH187" s="116">
        <f t="shared" ca="1" si="182"/>
        <v>21.937500000000114</v>
      </c>
      <c r="AI187" s="116">
        <f t="shared" ca="1" si="183"/>
        <v>25.312500000000114</v>
      </c>
      <c r="AJ187" s="116">
        <f t="shared" ca="1" si="184"/>
        <v>28.687499999999886</v>
      </c>
      <c r="AK187" s="116">
        <f t="shared" ca="1" si="185"/>
        <v>32.062499999999773</v>
      </c>
      <c r="AL187" s="116">
        <f t="shared" ca="1" si="186"/>
        <v>35.437500000000114</v>
      </c>
      <c r="AM187" s="116">
        <f t="shared" ca="1" si="187"/>
        <v>38.812500000000114</v>
      </c>
      <c r="AN187" s="116">
        <f t="shared" ca="1" si="188"/>
        <v>42.187500000000341</v>
      </c>
      <c r="AO187" s="116">
        <f t="shared" ca="1" si="189"/>
        <v>45.562500000000114</v>
      </c>
      <c r="AP187" s="116">
        <f t="shared" ca="1" si="190"/>
        <v>48.9375</v>
      </c>
      <c r="AQ187" s="116">
        <f t="shared" ca="1" si="191"/>
        <v>52.312500000000227</v>
      </c>
      <c r="AS187" s="63">
        <f t="shared" si="178"/>
        <v>72</v>
      </c>
      <c r="AT187" s="116">
        <f ca="1">IFERROR(X187*'Program Qtrly'!D$89/(1-'Program Qtrly'!D$89),0)</f>
        <v>7.5937500000000666</v>
      </c>
      <c r="AU187" s="116">
        <f ca="1">IFERROR(Y187*'Program Qtrly'!E$89/(1-'Program Qtrly'!E$89),0)</f>
        <v>22.781249999999879</v>
      </c>
      <c r="AV187" s="116">
        <f ca="1">IFERROR(Z187*'Program Qtrly'!F$89/(1-'Program Qtrly'!F$89),0)</f>
        <v>37.968750000000263</v>
      </c>
      <c r="AW187" s="116">
        <f ca="1">IFERROR(AA187*'Program Qtrly'!G$89/(1-'Program Qtrly'!G$89),0)</f>
        <v>53.156250000000142</v>
      </c>
      <c r="AX187" s="116">
        <f ca="1">IFERROR(AB187*'Program Qtrly'!H$89/(1-'Program Qtrly'!H$89),0)</f>
        <v>68.343750000000782</v>
      </c>
      <c r="AY187" s="116">
        <f ca="1">IFERROR(AC187*'Program Qtrly'!I$89/(1-'Program Qtrly'!I$89),0)</f>
        <v>83.531249999999503</v>
      </c>
      <c r="AZ187" s="116">
        <f ca="1">IFERROR(AD187*'Program Qtrly'!J$89/(1-'Program Qtrly'!J$89),0)</f>
        <v>98.718750000000526</v>
      </c>
      <c r="BA187" s="116">
        <f ca="1">IFERROR(AE187*'Program Qtrly'!K$89/(1-'Program Qtrly'!K$89),0)</f>
        <v>113.90625000000054</v>
      </c>
      <c r="BB187" s="116">
        <f ca="1">IFERROR(AF187*'Program Qtrly'!L$89/(1-'Program Qtrly'!L$89),0)</f>
        <v>136.68750000000156</v>
      </c>
      <c r="BC187" s="116">
        <f ca="1">IFERROR(AG187*'Program Qtrly'!M$89/(1-'Program Qtrly'!M$89),0)</f>
        <v>167.06249999999901</v>
      </c>
      <c r="BD187" s="116">
        <f ca="1">IFERROR(AH187*'Program Qtrly'!N$89/(1-'Program Qtrly'!N$89),0)</f>
        <v>197.43750000000105</v>
      </c>
      <c r="BE187" s="116">
        <f ca="1">IFERROR(AI187*'Program Qtrly'!O$89/(1-'Program Qtrly'!O$89),0)</f>
        <v>227.81250000000108</v>
      </c>
      <c r="BF187" s="116">
        <f ca="1">IFERROR(AJ187*'Program Qtrly'!P$89/(1-'Program Qtrly'!P$89),0)</f>
        <v>258.18749999999903</v>
      </c>
      <c r="BG187" s="116">
        <f ca="1">IFERROR(AK187*'Program Qtrly'!Q$89/(1-'Program Qtrly'!Q$89),0)</f>
        <v>288.56249999999801</v>
      </c>
      <c r="BH187" s="116">
        <f ca="1">IFERROR(AL187*'Program Qtrly'!R$89/(1-'Program Qtrly'!R$89),0)</f>
        <v>318.93750000000108</v>
      </c>
      <c r="BI187" s="116">
        <f ca="1">IFERROR(AM187*'Program Qtrly'!S$89/(1-'Program Qtrly'!S$89),0)</f>
        <v>349.31250000000114</v>
      </c>
      <c r="BJ187" s="116">
        <f ca="1">IFERROR(AN187*'Program Qtrly'!T$89/(1-'Program Qtrly'!T$89),0)</f>
        <v>379.68750000000313</v>
      </c>
      <c r="BK187" s="116">
        <f ca="1">IFERROR(AO187*'Program Qtrly'!U$89/(1-'Program Qtrly'!U$89),0)</f>
        <v>410.06250000000108</v>
      </c>
      <c r="BL187" s="116">
        <f ca="1">IFERROR(AP187*'Program Qtrly'!V$89/(1-'Program Qtrly'!V$89),0)</f>
        <v>440.43750000000011</v>
      </c>
      <c r="BM187" s="116">
        <f ca="1">IFERROR(AQ187*'Program Qtrly'!W$89/(1-'Program Qtrly'!W$89),0)</f>
        <v>470.81250000000216</v>
      </c>
      <c r="BO187" s="53" t="str">
        <f t="shared" si="179"/>
        <v>P005</v>
      </c>
      <c r="BP187" s="53">
        <f t="shared" si="180"/>
        <v>0</v>
      </c>
    </row>
    <row r="188" spans="1:68" ht="28.5" x14ac:dyDescent="0.45">
      <c r="A188" s="135" t="s">
        <v>386</v>
      </c>
      <c r="B188" s="136">
        <f ca="1">'Program Qtrly'!D$103</f>
        <v>18.749999999999996</v>
      </c>
      <c r="C188" s="136">
        <f ca="1">'Program Qtrly'!E$103</f>
        <v>56.249999999999979</v>
      </c>
      <c r="D188" s="136">
        <f ca="1">'Program Qtrly'!F$103</f>
        <v>93.749999999999957</v>
      </c>
      <c r="E188" s="136">
        <f ca="1">'Program Qtrly'!G$103</f>
        <v>131.24999999999997</v>
      </c>
      <c r="F188" s="136">
        <f ca="1">'Program Qtrly'!H$103</f>
        <v>168.74999999999997</v>
      </c>
      <c r="G188" s="136">
        <f ca="1">'Program Qtrly'!I$103</f>
        <v>206.24999999999997</v>
      </c>
      <c r="H188" s="136">
        <f ca="1">'Program Qtrly'!J$103</f>
        <v>243.74999999999991</v>
      </c>
      <c r="I188" s="136">
        <f ca="1">'Program Qtrly'!K$103</f>
        <v>281.24999999999994</v>
      </c>
      <c r="J188" s="136">
        <f ca="1">'Program Qtrly'!L$103</f>
        <v>337.49999999999994</v>
      </c>
      <c r="K188" s="136">
        <f ca="1">'Program Qtrly'!M$103</f>
        <v>412.49999999999994</v>
      </c>
      <c r="L188" s="136">
        <f ca="1">'Program Qtrly'!N$103</f>
        <v>487.49999999999983</v>
      </c>
      <c r="M188" s="136">
        <f ca="1">'Program Qtrly'!O$103</f>
        <v>562.49999999999989</v>
      </c>
      <c r="N188" s="136">
        <f ca="1">'Program Qtrly'!P$103</f>
        <v>637.49999999999989</v>
      </c>
      <c r="O188" s="136">
        <f ca="1">'Program Qtrly'!Q$103</f>
        <v>712.49999999999989</v>
      </c>
      <c r="P188" s="136">
        <f ca="1">'Program Qtrly'!R$103</f>
        <v>787.49999999999989</v>
      </c>
      <c r="Q188" s="136">
        <f ca="1">'Program Qtrly'!S$103</f>
        <v>862.49999999999989</v>
      </c>
      <c r="R188" s="136">
        <f ca="1">'Program Qtrly'!T$103</f>
        <v>937.49999999999977</v>
      </c>
      <c r="S188" s="136">
        <f ca="1">'Program Qtrly'!U$103</f>
        <v>1012.4999999999998</v>
      </c>
      <c r="T188" s="136">
        <f ca="1">'Program Qtrly'!V$103</f>
        <v>1087.4999999999998</v>
      </c>
      <c r="U188" s="136">
        <f ca="1">'Program Qtrly'!W$103</f>
        <v>1162.4999999999998</v>
      </c>
      <c r="V188" s="135"/>
      <c r="W188" s="135" t="s">
        <v>282</v>
      </c>
      <c r="X188" s="136">
        <f ca="1">X164</f>
        <v>9.5249999999999986</v>
      </c>
      <c r="Y188" s="136">
        <f ca="1">Y164+X165</f>
        <v>36.48749999999999</v>
      </c>
      <c r="Z188" s="136">
        <f ca="1">Z164+Y165+X166</f>
        <v>77.643749999999969</v>
      </c>
      <c r="AA188" s="136">
        <f ca="1">AA164+Z165+Y166+X167</f>
        <v>130.23749999999995</v>
      </c>
      <c r="AB188" s="136">
        <f ca="1">AB164+AA165+Z166+Y167+X168</f>
        <v>192.24374999999995</v>
      </c>
      <c r="AC188" s="136">
        <f ca="1">AC164+AB165+AA166+Z167+Y168+X169</f>
        <v>261.97499999999997</v>
      </c>
      <c r="AD188" s="136">
        <f ca="1">AD164+AC165+AB166+AA167+Z168+Y169+X170</f>
        <v>338.11874999999998</v>
      </c>
      <c r="AE188" s="136">
        <f ca="1">AE164+AD165+AC166+AB167+AA168+Z169+Y170+X171</f>
        <v>419.84999999999997</v>
      </c>
      <c r="AF188" s="136">
        <f ca="1">AF164+AE165+AD166+AC167+AB168+AA169+Z170+Y171+X172</f>
        <v>516.13124999999991</v>
      </c>
      <c r="AG188" s="136">
        <f ca="1">AG164+AF165+AE166+AD167+AC168+AB169+AA170+Z171+Y172+X173</f>
        <v>634.36874999999986</v>
      </c>
      <c r="AH188" s="136">
        <f ca="1">AH164+AG165+AF166+AE167+AD168+AC169+AB170+AA171+Z172+Y173+X174</f>
        <v>770.88750000000005</v>
      </c>
      <c r="AI188" s="136">
        <f ca="1">AI164+AH165+AG166+AF167+AE168+AD169+AC170+AB171+AA172+Z173+Y174+X175</f>
        <v>922.59374999999989</v>
      </c>
      <c r="AJ188" s="136">
        <f ca="1">AJ164+AI165+AH166+AG167+AF168+AE169+AD170+AC171+AB172+AA173+Z174+Y175+X176</f>
        <v>1087.1625000000001</v>
      </c>
      <c r="AK188" s="136">
        <f ca="1">AK164+AJ165+AI166+AH167+AG168+AF169+AE170+AD171+AC172+AB173+AA174+Z175+Y176+X177</f>
        <v>1262.6437499999997</v>
      </c>
      <c r="AL188" s="136">
        <f ca="1">AL164+AK165+AJ166+AI167+AH168+AG169+AF170+AE171+AD172+AC173+AB174+AA175+Z176+Y177+X178</f>
        <v>1447.4999999999998</v>
      </c>
      <c r="AM188" s="136">
        <f ca="1">AM164+AL165+AK166+AJ167+AI168+AH169+AG170+AF171+AE172+AD173+AC174+AB175+AA176+Z177+Y178+X179</f>
        <v>1640.6999999999998</v>
      </c>
      <c r="AN188" s="136">
        <f ca="1">AN164+AM165+AL166+AK167+AJ168+AI169+AH170+AG171+AF172+AE173+AD174+AC175+AB176+AA177+Z178+Y179+X180</f>
        <v>1841.4937500000001</v>
      </c>
      <c r="AO188" s="136">
        <f ca="1">AO164+AN165+AM166+AL167+AK168+AJ169+AI170+AH171+AG172+AF173+AE174+AD175+AC176+AB177+AA178+Z179+Y180+X181</f>
        <v>2049.2062499999997</v>
      </c>
      <c r="AP188" s="136">
        <f ca="1">AP164+AO165+AN166+AM167+AL168+AK169+AJ170+AI171+AH172+AG173+AF174+AE175+AD176+AC177+AB178+AA179+Z180+Y181+X182</f>
        <v>2263.2749999999996</v>
      </c>
      <c r="AQ188" s="136">
        <f ca="1">AQ164+AP165+AO166+AN167+AM168+AL169+AK170+AJ171+AI172+AH173+AG174+AF175+AE176+AD177+AC178+AB179+AA180+Z181+Y182+X183</f>
        <v>2483.2312499999994</v>
      </c>
      <c r="AR188" s="135"/>
      <c r="AS188" s="135" t="s">
        <v>481</v>
      </c>
      <c r="AT188" s="136">
        <f ca="1">AT164</f>
        <v>85.725000000000023</v>
      </c>
      <c r="AU188" s="136">
        <f ca="1">AU164+AT165</f>
        <v>328.38749999999999</v>
      </c>
      <c r="AV188" s="136">
        <f ca="1">AV164+AU165+AT166</f>
        <v>698.79374999999993</v>
      </c>
      <c r="AW188" s="136">
        <f ca="1">AW164+AV165+AU166+AT167</f>
        <v>1172.1375</v>
      </c>
      <c r="AX188" s="136">
        <f ca="1">AX164+AW165+AV166+AU167+AT168</f>
        <v>1730.1937500000001</v>
      </c>
      <c r="AY188" s="136">
        <f ca="1">AY164+AX165+AW166+AV167+AU168+AT169</f>
        <v>2357.7750000000001</v>
      </c>
      <c r="AZ188" s="136">
        <f ca="1">AZ164+AY165+AX166+AW167+AV168+AU169+AT170</f>
        <v>3043.0687499999999</v>
      </c>
      <c r="BA188" s="136">
        <f ca="1">BA164+AZ165+AY166+AX167+AW168+AV169+AU170+AT171</f>
        <v>3778.6499999999996</v>
      </c>
      <c r="BB188" s="136">
        <f ca="1">BB164+BA165+AZ166+AY167+AX168+AW169+AV170+AU171+AT172</f>
        <v>4645.1812500000005</v>
      </c>
      <c r="BC188" s="136">
        <f ca="1">BC164+BB165+BA166+AZ167+AY168+AX169+AW170+AV171+AU172+AT173</f>
        <v>5709.3187500000004</v>
      </c>
      <c r="BD188" s="136">
        <f ca="1">BD164+BC165+BB166+BA167+AZ168+AY169+AX170+AW171+AV172+AU173+AT174</f>
        <v>6937.9874999999993</v>
      </c>
      <c r="BE188" s="136">
        <f ca="1">BE164+BD165+BC166+BB167+BA168+AZ169+AY170+AX171+AW172+AV173+AU174+AT175</f>
        <v>8303.34375</v>
      </c>
      <c r="BF188" s="136">
        <f ca="1">BF164+BE165+BD166+BC167+BB168+BA169+AZ170+AY171+AX172+AW173+AV174+AU175+AT176</f>
        <v>9784.4625000000033</v>
      </c>
      <c r="BG188" s="136">
        <f ca="1">BG164+BF165+BE166+BD167+BC168+BB169+BA170+AZ171+AY172+AX173+AW174+AV175+AU176+AT177</f>
        <v>11363.793750000001</v>
      </c>
      <c r="BH188" s="136">
        <f ca="1">BH164+BG165+BF166+BE167+BD168+BC169+BB170+BA171+AZ172+AY173+AX174+AW175+AV176+AU177+AT178</f>
        <v>13027.500000000004</v>
      </c>
      <c r="BI188" s="136">
        <f ca="1">BI164+BH165+BG166+BF167+BE168+BD169+BC170+BB171+BA172+AZ173+AY174+AX175+AW176+AV177+AU178+AT179</f>
        <v>14766.300000000001</v>
      </c>
      <c r="BJ188" s="136">
        <f ca="1">BJ164+BI165+BH166+BG167+BF168+BE169+BD170+BC171+BB172+BA173+AZ174+AY175+AX176+AW177+AV178+AU179+AT180</f>
        <v>16573.443749999999</v>
      </c>
      <c r="BK188" s="136">
        <f ca="1">BK164+BJ165+BI166+BH167+BG168+BF169+BE170+BD171+BC172+BB173+BA174+AZ175+AY176+AX177+AW178+AV179+AU180+AT181</f>
        <v>18442.856250000001</v>
      </c>
      <c r="BL188" s="136">
        <f ca="1">BL164+BK165+BJ166+BI167+BH168+BG169+BF170+BE171+BD172+BC173+BB174+BA175+AZ176+AY177+AX178+AW179+AV180+AU181+AT182</f>
        <v>20369.474999999999</v>
      </c>
      <c r="BM188" s="136">
        <f ca="1">BM164+BL165+BK166+BJ167+BI168+BH169+BG170+BF171+BE172+BD173+BC174+BB175+BA176+AZ177+AY178+AX179+AW180+AV181+AU182+AT183</f>
        <v>22349.081250000003</v>
      </c>
      <c r="BN188" s="135"/>
      <c r="BO188" s="53" t="str">
        <f t="shared" si="179"/>
        <v>P005</v>
      </c>
      <c r="BP188" s="53">
        <f t="shared" si="180"/>
        <v>0</v>
      </c>
    </row>
    <row r="191" spans="1:68" x14ac:dyDescent="0.45">
      <c r="A191" s="46" t="s">
        <v>73</v>
      </c>
      <c r="B191" s="46" t="str">
        <f>INDEX('Program Inputs'!$B$9:$B$28,MATCH('Loss Proj'!A191,'Program Inputs'!$A$9:$A$28,0))</f>
        <v>Gigsafe</v>
      </c>
      <c r="C191" s="46"/>
      <c r="W191" s="46" t="str">
        <f>A191</f>
        <v>P006</v>
      </c>
      <c r="X191" s="46" t="str">
        <f>INDEX('Program Inputs'!$B$9:$B$28,MATCH('Loss Proj'!W191,'Program Inputs'!$A$9:$A$28,0))</f>
        <v>Gigsafe</v>
      </c>
      <c r="Y191" s="46"/>
      <c r="AS191" s="46" t="str">
        <f>A191</f>
        <v>P006</v>
      </c>
      <c r="AT191" s="46" t="str">
        <f>INDEX('Program Inputs'!$B$9:$B$28,MATCH('Loss Proj'!AS191,'Program Inputs'!$A$9:$A$28,0))</f>
        <v>Gigsafe</v>
      </c>
      <c r="AU191" s="46"/>
    </row>
    <row r="192" spans="1:68" x14ac:dyDescent="0.45">
      <c r="A192" s="67" t="s">
        <v>385</v>
      </c>
      <c r="B192" s="63"/>
      <c r="W192" s="67" t="s">
        <v>479</v>
      </c>
      <c r="X192" s="63"/>
      <c r="AS192" s="67" t="s">
        <v>480</v>
      </c>
      <c r="AT192" s="63"/>
    </row>
    <row r="193" spans="1:68" x14ac:dyDescent="0.45">
      <c r="A193" s="67" t="s">
        <v>186</v>
      </c>
      <c r="B193" s="115" t="str">
        <f>INDEX('Program Inputs'!$O$8:$O$28,MATCH(A191,'Program Inputs'!$A$8:$A$28,0))</f>
        <v>Workers' Compensation</v>
      </c>
      <c r="D193" s="63" t="s">
        <v>489</v>
      </c>
      <c r="E193" s="133">
        <f>INDEX('Program Inputs'!$R$8:$R$28,MATCH(A191,'Program Inputs'!$A$8:$A$28,0))</f>
        <v>0</v>
      </c>
      <c r="X193" s="62"/>
      <c r="AT193" s="62"/>
    </row>
    <row r="194" spans="1:68" x14ac:dyDescent="0.45">
      <c r="A194" s="110" t="s">
        <v>180</v>
      </c>
      <c r="B194" s="3" t="str">
        <f>B$7</f>
        <v>2026 Q2</v>
      </c>
      <c r="C194" s="3" t="str">
        <f t="shared" ref="C194:U194" si="200">C$7</f>
        <v>2026 Q3</v>
      </c>
      <c r="D194" s="3" t="str">
        <f t="shared" si="200"/>
        <v>2026 Q4</v>
      </c>
      <c r="E194" s="3" t="str">
        <f t="shared" si="200"/>
        <v>2027 Q1</v>
      </c>
      <c r="F194" s="3" t="str">
        <f t="shared" si="200"/>
        <v>2027 Q2</v>
      </c>
      <c r="G194" s="3" t="str">
        <f t="shared" si="200"/>
        <v>2027 Q3</v>
      </c>
      <c r="H194" s="3" t="str">
        <f t="shared" si="200"/>
        <v>2027 Q4</v>
      </c>
      <c r="I194" s="3" t="str">
        <f t="shared" si="200"/>
        <v>2028 Q1</v>
      </c>
      <c r="J194" s="3" t="str">
        <f t="shared" si="200"/>
        <v>2028 Q2</v>
      </c>
      <c r="K194" s="3" t="str">
        <f t="shared" si="200"/>
        <v>2028 Q3</v>
      </c>
      <c r="L194" s="3" t="str">
        <f t="shared" si="200"/>
        <v>2028 Q4</v>
      </c>
      <c r="M194" s="3" t="str">
        <f t="shared" si="200"/>
        <v>2029 Q1</v>
      </c>
      <c r="N194" s="3" t="str">
        <f t="shared" si="200"/>
        <v>2029 Q2</v>
      </c>
      <c r="O194" s="3" t="str">
        <f t="shared" si="200"/>
        <v>2029 Q3</v>
      </c>
      <c r="P194" s="3" t="str">
        <f t="shared" si="200"/>
        <v>2029 Q4</v>
      </c>
      <c r="Q194" s="3" t="str">
        <f t="shared" si="200"/>
        <v>2030 Q1</v>
      </c>
      <c r="R194" s="3" t="str">
        <f t="shared" si="200"/>
        <v>2030 Q2</v>
      </c>
      <c r="S194" s="3" t="str">
        <f t="shared" si="200"/>
        <v>2030 Q3</v>
      </c>
      <c r="T194" s="3" t="str">
        <f t="shared" si="200"/>
        <v>2030 Q4</v>
      </c>
      <c r="U194" s="3" t="str">
        <f t="shared" si="200"/>
        <v>2031 Q1</v>
      </c>
      <c r="W194" s="110" t="s">
        <v>180</v>
      </c>
      <c r="X194" s="3" t="str">
        <f>X$7</f>
        <v>2026 Q2</v>
      </c>
      <c r="Y194" s="3" t="str">
        <f t="shared" ref="Y194:AQ194" si="201">Y$7</f>
        <v>2026 Q3</v>
      </c>
      <c r="Z194" s="3" t="str">
        <f t="shared" si="201"/>
        <v>2026 Q4</v>
      </c>
      <c r="AA194" s="3" t="str">
        <f t="shared" si="201"/>
        <v>2027 Q1</v>
      </c>
      <c r="AB194" s="3" t="str">
        <f t="shared" si="201"/>
        <v>2027 Q2</v>
      </c>
      <c r="AC194" s="3" t="str">
        <f t="shared" si="201"/>
        <v>2027 Q3</v>
      </c>
      <c r="AD194" s="3" t="str">
        <f t="shared" si="201"/>
        <v>2027 Q4</v>
      </c>
      <c r="AE194" s="3" t="str">
        <f t="shared" si="201"/>
        <v>2028 Q1</v>
      </c>
      <c r="AF194" s="3" t="str">
        <f t="shared" si="201"/>
        <v>2028 Q2</v>
      </c>
      <c r="AG194" s="3" t="str">
        <f t="shared" si="201"/>
        <v>2028 Q3</v>
      </c>
      <c r="AH194" s="3" t="str">
        <f t="shared" si="201"/>
        <v>2028 Q4</v>
      </c>
      <c r="AI194" s="3" t="str">
        <f t="shared" si="201"/>
        <v>2029 Q1</v>
      </c>
      <c r="AJ194" s="3" t="str">
        <f t="shared" si="201"/>
        <v>2029 Q2</v>
      </c>
      <c r="AK194" s="3" t="str">
        <f t="shared" si="201"/>
        <v>2029 Q3</v>
      </c>
      <c r="AL194" s="3" t="str">
        <f t="shared" si="201"/>
        <v>2029 Q4</v>
      </c>
      <c r="AM194" s="3" t="str">
        <f t="shared" si="201"/>
        <v>2030 Q1</v>
      </c>
      <c r="AN194" s="3" t="str">
        <f t="shared" si="201"/>
        <v>2030 Q2</v>
      </c>
      <c r="AO194" s="3" t="str">
        <f t="shared" si="201"/>
        <v>2030 Q3</v>
      </c>
      <c r="AP194" s="3" t="str">
        <f t="shared" si="201"/>
        <v>2030 Q4</v>
      </c>
      <c r="AQ194" s="3" t="str">
        <f t="shared" si="201"/>
        <v>2031 Q1</v>
      </c>
      <c r="AS194" s="110" t="s">
        <v>180</v>
      </c>
      <c r="AT194" s="3" t="str">
        <f>AT$7</f>
        <v>2026 Q2</v>
      </c>
      <c r="AU194" s="3" t="str">
        <f t="shared" ref="AU194:BM194" si="202">AU$7</f>
        <v>2026 Q3</v>
      </c>
      <c r="AV194" s="3" t="str">
        <f t="shared" si="202"/>
        <v>2026 Q4</v>
      </c>
      <c r="AW194" s="3" t="str">
        <f t="shared" si="202"/>
        <v>2027 Q1</v>
      </c>
      <c r="AX194" s="3" t="str">
        <f t="shared" si="202"/>
        <v>2027 Q2</v>
      </c>
      <c r="AY194" s="3" t="str">
        <f t="shared" si="202"/>
        <v>2027 Q3</v>
      </c>
      <c r="AZ194" s="3" t="str">
        <f t="shared" si="202"/>
        <v>2027 Q4</v>
      </c>
      <c r="BA194" s="3" t="str">
        <f t="shared" si="202"/>
        <v>2028 Q1</v>
      </c>
      <c r="BB194" s="3" t="str">
        <f t="shared" si="202"/>
        <v>2028 Q2</v>
      </c>
      <c r="BC194" s="3" t="str">
        <f t="shared" si="202"/>
        <v>2028 Q3</v>
      </c>
      <c r="BD194" s="3" t="str">
        <f t="shared" si="202"/>
        <v>2028 Q4</v>
      </c>
      <c r="BE194" s="3" t="str">
        <f t="shared" si="202"/>
        <v>2029 Q1</v>
      </c>
      <c r="BF194" s="3" t="str">
        <f t="shared" si="202"/>
        <v>2029 Q2</v>
      </c>
      <c r="BG194" s="3" t="str">
        <f t="shared" si="202"/>
        <v>2029 Q3</v>
      </c>
      <c r="BH194" s="3" t="str">
        <f t="shared" si="202"/>
        <v>2029 Q4</v>
      </c>
      <c r="BI194" s="3" t="str">
        <f t="shared" si="202"/>
        <v>2030 Q1</v>
      </c>
      <c r="BJ194" s="3" t="str">
        <f t="shared" si="202"/>
        <v>2030 Q2</v>
      </c>
      <c r="BK194" s="3" t="str">
        <f t="shared" si="202"/>
        <v>2030 Q3</v>
      </c>
      <c r="BL194" s="3" t="str">
        <f t="shared" si="202"/>
        <v>2030 Q4</v>
      </c>
      <c r="BM194" s="3" t="str">
        <f t="shared" si="202"/>
        <v>2031 Q1</v>
      </c>
      <c r="BO194" s="110" t="s">
        <v>330</v>
      </c>
      <c r="BP194" s="110" t="s">
        <v>488</v>
      </c>
    </row>
    <row r="195" spans="1:68" x14ac:dyDescent="0.45">
      <c r="A195" s="63">
        <v>3</v>
      </c>
      <c r="B195" s="116">
        <f ca="1">IFERROR('Program Qtrly'!D$123*OFFSET(LDF!$A$37,MATCH($B$193,LDF!$A$38:$A$63,0),MATCH($A195,LDF!$B$37:$Z$37,0)),0)</f>
        <v>0.32556605084039447</v>
      </c>
      <c r="C195" s="116">
        <f ca="1">IFERROR('Program Qtrly'!E$123*OFFSET(LDF!$A$37,MATCH($B$193,LDF!$A$38:$A$63,0),MATCH($A195,LDF!$B$37:$Z$37,0)),0)</f>
        <v>0.97669815252118319</v>
      </c>
      <c r="D195" s="116">
        <f ca="1">IFERROR('Program Qtrly'!F$123*OFFSET(LDF!$A$37,MATCH($B$193,LDF!$A$38:$A$63,0),MATCH($A195,LDF!$B$37:$Z$37,0)),0)</f>
        <v>1.6278302542019718</v>
      </c>
      <c r="E195" s="116">
        <f ca="1">IFERROR('Program Qtrly'!G$123*OFFSET(LDF!$A$37,MATCH($B$193,LDF!$A$38:$A$63,0),MATCH($A195,LDF!$B$37:$Z$37,0)),0)</f>
        <v>2.2789623558827614</v>
      </c>
      <c r="F195" s="116">
        <f ca="1">IFERROR('Program Qtrly'!H$123*OFFSET(LDF!$A$37,MATCH($B$193,LDF!$A$38:$A$63,0),MATCH($A195,LDF!$B$37:$Z$37,0)),0)</f>
        <v>2.7347548270593136</v>
      </c>
      <c r="G195" s="116">
        <f ca="1">IFERROR('Program Qtrly'!I$123*OFFSET(LDF!$A$37,MATCH($B$193,LDF!$A$38:$A$63,0),MATCH($A195,LDF!$B$37:$Z$37,0)),0)</f>
        <v>2.9952076677316293</v>
      </c>
      <c r="H195" s="116">
        <f ca="1">IFERROR('Program Qtrly'!J$123*OFFSET(LDF!$A$37,MATCH($B$193,LDF!$A$38:$A$63,0),MATCH($A195,LDF!$B$37:$Z$37,0)),0)</f>
        <v>3.2556605084039449</v>
      </c>
      <c r="I195" s="116">
        <f ca="1">IFERROR('Program Qtrly'!K$123*OFFSET(LDF!$A$37,MATCH($B$193,LDF!$A$38:$A$63,0),MATCH($A195,LDF!$B$37:$Z$37,0)),0)</f>
        <v>3.5161133490762606</v>
      </c>
      <c r="J195" s="116">
        <f ca="1">IFERROR('Program Qtrly'!L$123*OFFSET(LDF!$A$37,MATCH($B$193,LDF!$A$38:$A$63,0),MATCH($A195,LDF!$B$37:$Z$37,0)),0)</f>
        <v>3.841679399916655</v>
      </c>
      <c r="K195" s="116">
        <f ca="1">IFERROR('Program Qtrly'!M$123*OFFSET(LDF!$A$37,MATCH($B$193,LDF!$A$38:$A$63,0),MATCH($A195,LDF!$B$37:$Z$37,0)),0)</f>
        <v>4.2323586609251276</v>
      </c>
      <c r="L195" s="116">
        <f ca="1">IFERROR('Program Qtrly'!N$123*OFFSET(LDF!$A$37,MATCH($B$193,LDF!$A$38:$A$63,0),MATCH($A195,LDF!$B$37:$Z$37,0)),0)</f>
        <v>4.6230379219336015</v>
      </c>
      <c r="M195" s="116">
        <f ca="1">IFERROR('Program Qtrly'!O$123*OFFSET(LDF!$A$37,MATCH($B$193,LDF!$A$38:$A$63,0),MATCH($A195,LDF!$B$37:$Z$37,0)),0)</f>
        <v>5.0137171829420746</v>
      </c>
      <c r="N195" s="116">
        <f ca="1">IFERROR('Program Qtrly'!P$123*OFFSET(LDF!$A$37,MATCH($B$193,LDF!$A$38:$A$63,0),MATCH($A195,LDF!$B$37:$Z$37,0)),0)</f>
        <v>5.5346228642867059</v>
      </c>
      <c r="O195" s="116">
        <f ca="1">IFERROR('Program Qtrly'!Q$123*OFFSET(LDF!$A$37,MATCH($B$193,LDF!$A$38:$A$63,0),MATCH($A195,LDF!$B$37:$Z$37,0)),0)</f>
        <v>6.1857549659674955</v>
      </c>
      <c r="P195" s="116">
        <f ca="1">IFERROR('Program Qtrly'!R$123*OFFSET(LDF!$A$37,MATCH($B$193,LDF!$A$38:$A$63,0),MATCH($A195,LDF!$B$37:$Z$37,0)),0)</f>
        <v>6.8368870676482842</v>
      </c>
      <c r="Q195" s="116">
        <f ca="1">IFERROR('Program Qtrly'!S$123*OFFSET(LDF!$A$37,MATCH($B$193,LDF!$A$38:$A$63,0),MATCH($A195,LDF!$B$37:$Z$37,0)),0)</f>
        <v>7.488019169329073</v>
      </c>
      <c r="R195" s="116">
        <f ca="1">IFERROR('Program Qtrly'!T$123*OFFSET(LDF!$A$37,MATCH($B$193,LDF!$A$38:$A$63,0),MATCH($A195,LDF!$B$37:$Z$37,0)),0)</f>
        <v>8.1391512710098617</v>
      </c>
      <c r="S195" s="116">
        <f ca="1">IFERROR('Program Qtrly'!U$123*OFFSET(LDF!$A$37,MATCH($B$193,LDF!$A$38:$A$63,0),MATCH($A195,LDF!$B$37:$Z$37,0)),0)</f>
        <v>8.7902833726906504</v>
      </c>
      <c r="T195" s="116">
        <f ca="1">IFERROR('Program Qtrly'!V$123*OFFSET(LDF!$A$37,MATCH($B$193,LDF!$A$38:$A$63,0),MATCH($A195,LDF!$B$37:$Z$37,0)),0)</f>
        <v>9.4414154743714391</v>
      </c>
      <c r="U195" s="116">
        <f ca="1">IFERROR('Program Qtrly'!W$123*OFFSET(LDF!$A$37,MATCH($B$193,LDF!$A$38:$A$63,0),MATCH($A195,LDF!$B$37:$Z$37,0)),0)</f>
        <v>10.092547576052228</v>
      </c>
      <c r="W195" s="63">
        <v>3</v>
      </c>
      <c r="X195" s="116">
        <f ca="1">B$219-B195</f>
        <v>4.3619339491596048</v>
      </c>
      <c r="Y195" s="116">
        <f t="shared" ref="Y195:AQ208" ca="1" si="203">C$219-C195</f>
        <v>13.085801847478811</v>
      </c>
      <c r="Z195" s="116">
        <f t="shared" ca="1" si="203"/>
        <v>21.809669745798018</v>
      </c>
      <c r="AA195" s="116">
        <f t="shared" ca="1" si="203"/>
        <v>30.533537644117231</v>
      </c>
      <c r="AB195" s="116">
        <f t="shared" ca="1" si="203"/>
        <v>36.640245172940681</v>
      </c>
      <c r="AC195" s="116">
        <f t="shared" ca="1" si="203"/>
        <v>40.129792332268366</v>
      </c>
      <c r="AD195" s="116">
        <f t="shared" ca="1" si="203"/>
        <v>43.619339491596051</v>
      </c>
      <c r="AE195" s="116">
        <f t="shared" ca="1" si="203"/>
        <v>47.108886650923729</v>
      </c>
      <c r="AF195" s="116">
        <f t="shared" ca="1" si="203"/>
        <v>51.470820600083336</v>
      </c>
      <c r="AG195" s="116">
        <f t="shared" ca="1" si="203"/>
        <v>56.705141339074856</v>
      </c>
      <c r="AH195" s="116">
        <f t="shared" ca="1" si="203"/>
        <v>61.939462078066384</v>
      </c>
      <c r="AI195" s="116">
        <f t="shared" ca="1" si="203"/>
        <v>67.173782817057912</v>
      </c>
      <c r="AJ195" s="116">
        <f t="shared" ca="1" si="203"/>
        <v>74.152877135713283</v>
      </c>
      <c r="AK195" s="116">
        <f t="shared" ca="1" si="203"/>
        <v>82.876745034032496</v>
      </c>
      <c r="AL195" s="116">
        <f t="shared" ca="1" si="203"/>
        <v>91.600612932351709</v>
      </c>
      <c r="AM195" s="116">
        <f t="shared" ca="1" si="203"/>
        <v>100.32448083067091</v>
      </c>
      <c r="AN195" s="116">
        <f t="shared" ca="1" si="203"/>
        <v>109.04834872899011</v>
      </c>
      <c r="AO195" s="116">
        <f t="shared" ca="1" si="203"/>
        <v>117.77221662730932</v>
      </c>
      <c r="AP195" s="116">
        <f t="shared" ca="1" si="203"/>
        <v>126.49608452562853</v>
      </c>
      <c r="AQ195" s="116">
        <f t="shared" ca="1" si="203"/>
        <v>135.21995242394775</v>
      </c>
      <c r="AS195" s="63">
        <v>3</v>
      </c>
      <c r="AT195" s="116">
        <f ca="1">IFERROR(X195*'Program Qtrly'!D$109/(1-'Program Qtrly'!D$109),0)</f>
        <v>39.257405542436452</v>
      </c>
      <c r="AU195" s="116">
        <f ca="1">IFERROR(Y195*'Program Qtrly'!E$109/(1-'Program Qtrly'!E$109),0)</f>
        <v>117.77221662730933</v>
      </c>
      <c r="AV195" s="116">
        <f ca="1">IFERROR(Z195*'Program Qtrly'!F$109/(1-'Program Qtrly'!F$109),0)</f>
        <v>196.28702771218224</v>
      </c>
      <c r="AW195" s="116">
        <f ca="1">IFERROR(AA195*'Program Qtrly'!G$109/(1-'Program Qtrly'!G$109),0)</f>
        <v>274.80183879705515</v>
      </c>
      <c r="AX195" s="116">
        <f ca="1">IFERROR(AB195*'Program Qtrly'!H$109/(1-'Program Qtrly'!H$109),0)</f>
        <v>329.7622065564662</v>
      </c>
      <c r="AY195" s="116">
        <f ca="1">IFERROR(AC195*'Program Qtrly'!I$109/(1-'Program Qtrly'!I$109),0)</f>
        <v>361.16813099041536</v>
      </c>
      <c r="AZ195" s="116">
        <f ca="1">IFERROR(AD195*'Program Qtrly'!J$109/(1-'Program Qtrly'!J$109),0)</f>
        <v>392.57405542436453</v>
      </c>
      <c r="BA195" s="116">
        <f ca="1">IFERROR(AE195*'Program Qtrly'!K$109/(1-'Program Qtrly'!K$109),0)</f>
        <v>423.9799798583137</v>
      </c>
      <c r="BB195" s="116">
        <f ca="1">IFERROR(AF195*'Program Qtrly'!L$109/(1-'Program Qtrly'!L$109),0)</f>
        <v>463.23738540075016</v>
      </c>
      <c r="BC195" s="116">
        <f ca="1">IFERROR(AG195*'Program Qtrly'!M$109/(1-'Program Qtrly'!M$109),0)</f>
        <v>510.34627205167385</v>
      </c>
      <c r="BD195" s="116">
        <f ca="1">IFERROR(AH195*'Program Qtrly'!N$109/(1-'Program Qtrly'!N$109),0)</f>
        <v>557.4551587025976</v>
      </c>
      <c r="BE195" s="116">
        <f ca="1">IFERROR(AI195*'Program Qtrly'!O$109/(1-'Program Qtrly'!O$109),0)</f>
        <v>604.56404535352135</v>
      </c>
      <c r="BF195" s="116">
        <f ca="1">IFERROR(AJ195*'Program Qtrly'!P$109/(1-'Program Qtrly'!P$109),0)</f>
        <v>667.37589422141968</v>
      </c>
      <c r="BG195" s="116">
        <f ca="1">IFERROR(AK195*'Program Qtrly'!Q$109/(1-'Program Qtrly'!Q$109),0)</f>
        <v>745.8907053062926</v>
      </c>
      <c r="BH195" s="116">
        <f ca="1">IFERROR(AL195*'Program Qtrly'!R$109/(1-'Program Qtrly'!R$109),0)</f>
        <v>824.40551639116552</v>
      </c>
      <c r="BI195" s="116">
        <f ca="1">IFERROR(AM195*'Program Qtrly'!S$109/(1-'Program Qtrly'!S$109),0)</f>
        <v>902.92032747603832</v>
      </c>
      <c r="BJ195" s="116">
        <f ca="1">IFERROR(AN195*'Program Qtrly'!T$109/(1-'Program Qtrly'!T$109),0)</f>
        <v>981.43513856091124</v>
      </c>
      <c r="BK195" s="116">
        <f ca="1">IFERROR(AO195*'Program Qtrly'!U$109/(1-'Program Qtrly'!U$109),0)</f>
        <v>1059.9499496457843</v>
      </c>
      <c r="BL195" s="116">
        <f ca="1">IFERROR(AP195*'Program Qtrly'!V$109/(1-'Program Qtrly'!V$109),0)</f>
        <v>1138.4647607306572</v>
      </c>
      <c r="BM195" s="116">
        <f ca="1">IFERROR(AQ195*'Program Qtrly'!W$109/(1-'Program Qtrly'!W$109),0)</f>
        <v>1216.9795718155301</v>
      </c>
      <c r="BO195" s="53" t="str">
        <f>$A$191</f>
        <v>P006</v>
      </c>
      <c r="BP195" s="53">
        <f>$E$193</f>
        <v>0</v>
      </c>
    </row>
    <row r="196" spans="1:68" x14ac:dyDescent="0.45">
      <c r="A196" s="63">
        <f t="shared" ref="A196:A218" si="204">A195+3</f>
        <v>6</v>
      </c>
      <c r="B196" s="116">
        <f ca="1">IFERROR(B195+'Program Qtrly'!D$123*OFFSET(LDF!$A$37,MATCH($B$193,LDF!$A$38:$A$63,0),MATCH($A196,LDF!$B$37:$Z$37,0)),0)</f>
        <v>0.91037094581472111</v>
      </c>
      <c r="C196" s="116">
        <f ca="1">IFERROR(C195+'Program Qtrly'!E$123*OFFSET(LDF!$A$37,MATCH($B$193,LDF!$A$38:$A$63,0),MATCH($A196,LDF!$B$37:$Z$37,0)),0)</f>
        <v>2.7311128374441629</v>
      </c>
      <c r="D196" s="116">
        <f ca="1">IFERROR(D195+'Program Qtrly'!F$123*OFFSET(LDF!$A$37,MATCH($B$193,LDF!$A$38:$A$63,0),MATCH($A196,LDF!$B$37:$Z$37,0)),0)</f>
        <v>4.5518547290736038</v>
      </c>
      <c r="E196" s="116">
        <f ca="1">IFERROR(E195+'Program Qtrly'!G$123*OFFSET(LDF!$A$37,MATCH($B$193,LDF!$A$38:$A$63,0),MATCH($A196,LDF!$B$37:$Z$37,0)),0)</f>
        <v>6.3725966207030478</v>
      </c>
      <c r="F196" s="116">
        <f ca="1">IFERROR(F195+'Program Qtrly'!H$123*OFFSET(LDF!$A$37,MATCH($B$193,LDF!$A$38:$A$63,0),MATCH($A196,LDF!$B$37:$Z$37,0)),0)</f>
        <v>7.647115944843657</v>
      </c>
      <c r="G196" s="116">
        <f ca="1">IFERROR(G195+'Program Qtrly'!I$123*OFFSET(LDF!$A$37,MATCH($B$193,LDF!$A$38:$A$63,0),MATCH($A196,LDF!$B$37:$Z$37,0)),0)</f>
        <v>8.3754127014954349</v>
      </c>
      <c r="H196" s="116">
        <f ca="1">IFERROR(H195+'Program Qtrly'!J$123*OFFSET(LDF!$A$37,MATCH($B$193,LDF!$A$38:$A$63,0),MATCH($A196,LDF!$B$37:$Z$37,0)),0)</f>
        <v>9.1037094581472111</v>
      </c>
      <c r="I196" s="116">
        <f ca="1">IFERROR(I195+'Program Qtrly'!K$123*OFFSET(LDF!$A$37,MATCH($B$193,LDF!$A$38:$A$63,0),MATCH($A196,LDF!$B$37:$Z$37,0)),0)</f>
        <v>9.8320062147989891</v>
      </c>
      <c r="J196" s="116">
        <f ca="1">IFERROR(J195+'Program Qtrly'!L$123*OFFSET(LDF!$A$37,MATCH($B$193,LDF!$A$38:$A$63,0),MATCH($A196,LDF!$B$37:$Z$37,0)),0)</f>
        <v>10.74237716061371</v>
      </c>
      <c r="K196" s="116">
        <f ca="1">IFERROR(K195+'Program Qtrly'!M$123*OFFSET(LDF!$A$37,MATCH($B$193,LDF!$A$38:$A$63,0),MATCH($A196,LDF!$B$37:$Z$37,0)),0)</f>
        <v>11.834822295591373</v>
      </c>
      <c r="L196" s="116">
        <f ca="1">IFERROR(L195+'Program Qtrly'!N$123*OFFSET(LDF!$A$37,MATCH($B$193,LDF!$A$38:$A$63,0),MATCH($A196,LDF!$B$37:$Z$37,0)),0)</f>
        <v>12.92726743056904</v>
      </c>
      <c r="M196" s="116">
        <f ca="1">IFERROR(M195+'Program Qtrly'!O$123*OFFSET(LDF!$A$37,MATCH($B$193,LDF!$A$38:$A$63,0),MATCH($A196,LDF!$B$37:$Z$37,0)),0)</f>
        <v>14.019712565546705</v>
      </c>
      <c r="N196" s="116">
        <f ca="1">IFERROR(N195+'Program Qtrly'!P$123*OFFSET(LDF!$A$37,MATCH($B$193,LDF!$A$38:$A$63,0),MATCH($A196,LDF!$B$37:$Z$37,0)),0)</f>
        <v>15.476306078850261</v>
      </c>
      <c r="O196" s="116">
        <f ca="1">IFERROR(O195+'Program Qtrly'!Q$123*OFFSET(LDF!$A$37,MATCH($B$193,LDF!$A$38:$A$63,0),MATCH($A196,LDF!$B$37:$Z$37,0)),0)</f>
        <v>17.297047970479703</v>
      </c>
      <c r="P196" s="116">
        <f ca="1">IFERROR(P195+'Program Qtrly'!R$123*OFFSET(LDF!$A$37,MATCH($B$193,LDF!$A$38:$A$63,0),MATCH($A196,LDF!$B$37:$Z$37,0)),0)</f>
        <v>19.117789862109145</v>
      </c>
      <c r="Q196" s="116">
        <f ca="1">IFERROR(Q195+'Program Qtrly'!S$123*OFFSET(LDF!$A$37,MATCH($B$193,LDF!$A$38:$A$63,0),MATCH($A196,LDF!$B$37:$Z$37,0)),0)</f>
        <v>20.938531753738587</v>
      </c>
      <c r="R196" s="116">
        <f ca="1">IFERROR(R195+'Program Qtrly'!T$123*OFFSET(LDF!$A$37,MATCH($B$193,LDF!$A$38:$A$63,0),MATCH($A196,LDF!$B$37:$Z$37,0)),0)</f>
        <v>22.759273645368026</v>
      </c>
      <c r="S196" s="116">
        <f ca="1">IFERROR(S195+'Program Qtrly'!U$123*OFFSET(LDF!$A$37,MATCH($B$193,LDF!$A$38:$A$63,0),MATCH($A196,LDF!$B$37:$Z$37,0)),0)</f>
        <v>24.580015536997472</v>
      </c>
      <c r="T196" s="116">
        <f ca="1">IFERROR(T195+'Program Qtrly'!V$123*OFFSET(LDF!$A$37,MATCH($B$193,LDF!$A$38:$A$63,0),MATCH($A196,LDF!$B$37:$Z$37,0)),0)</f>
        <v>26.40075742862691</v>
      </c>
      <c r="U196" s="116">
        <f ca="1">IFERROR(U195+'Program Qtrly'!W$123*OFFSET(LDF!$A$37,MATCH($B$193,LDF!$A$38:$A$63,0),MATCH($A196,LDF!$B$37:$Z$37,0)),0)</f>
        <v>28.221499320256356</v>
      </c>
      <c r="W196" s="63">
        <f t="shared" ref="W196:W218" si="205">W195+3</f>
        <v>6</v>
      </c>
      <c r="X196" s="116">
        <f t="shared" ref="X196:X218" ca="1" si="206">B$219-B196</f>
        <v>3.777129054185278</v>
      </c>
      <c r="Y196" s="116">
        <f t="shared" ca="1" si="203"/>
        <v>11.331387162555831</v>
      </c>
      <c r="Z196" s="116">
        <f t="shared" ca="1" si="203"/>
        <v>18.885645270926386</v>
      </c>
      <c r="AA196" s="116">
        <f t="shared" ca="1" si="203"/>
        <v>26.439903379296943</v>
      </c>
      <c r="AB196" s="116">
        <f t="shared" ca="1" si="203"/>
        <v>31.727884055156338</v>
      </c>
      <c r="AC196" s="116">
        <f t="shared" ca="1" si="203"/>
        <v>34.749587298504558</v>
      </c>
      <c r="AD196" s="116">
        <f t="shared" ca="1" si="203"/>
        <v>37.771290541852778</v>
      </c>
      <c r="AE196" s="116">
        <f t="shared" ca="1" si="203"/>
        <v>40.792993785201006</v>
      </c>
      <c r="AF196" s="116">
        <f t="shared" ca="1" si="203"/>
        <v>44.570122839386286</v>
      </c>
      <c r="AG196" s="116">
        <f t="shared" ca="1" si="203"/>
        <v>49.102677704408613</v>
      </c>
      <c r="AH196" s="116">
        <f t="shared" ca="1" si="203"/>
        <v>53.635232569430947</v>
      </c>
      <c r="AI196" s="116">
        <f t="shared" ca="1" si="203"/>
        <v>58.167787434453281</v>
      </c>
      <c r="AJ196" s="116">
        <f t="shared" ca="1" si="203"/>
        <v>64.211193921149729</v>
      </c>
      <c r="AK196" s="116">
        <f t="shared" ca="1" si="203"/>
        <v>71.765452029520276</v>
      </c>
      <c r="AL196" s="116">
        <f t="shared" ca="1" si="203"/>
        <v>79.319710137890837</v>
      </c>
      <c r="AM196" s="116">
        <f t="shared" ca="1" si="203"/>
        <v>86.873968246261398</v>
      </c>
      <c r="AN196" s="116">
        <f t="shared" ca="1" si="203"/>
        <v>94.428226354631946</v>
      </c>
      <c r="AO196" s="116">
        <f t="shared" ca="1" si="203"/>
        <v>101.98248446300249</v>
      </c>
      <c r="AP196" s="116">
        <f t="shared" ca="1" si="203"/>
        <v>109.53674257137305</v>
      </c>
      <c r="AQ196" s="116">
        <f t="shared" ca="1" si="203"/>
        <v>117.09100067974362</v>
      </c>
      <c r="AS196" s="63">
        <f t="shared" ref="AS196:AS218" si="207">AS195+3</f>
        <v>6</v>
      </c>
      <c r="AT196" s="116">
        <f ca="1">IFERROR(X196*'Program Qtrly'!D$109/(1-'Program Qtrly'!D$109),0)</f>
        <v>33.994161487667512</v>
      </c>
      <c r="AU196" s="116">
        <f ca="1">IFERROR(Y196*'Program Qtrly'!E$109/(1-'Program Qtrly'!E$109),0)</f>
        <v>101.98248446300251</v>
      </c>
      <c r="AV196" s="116">
        <f ca="1">IFERROR(Z196*'Program Qtrly'!F$109/(1-'Program Qtrly'!F$109),0)</f>
        <v>169.97080743833752</v>
      </c>
      <c r="AW196" s="116">
        <f ca="1">IFERROR(AA196*'Program Qtrly'!G$109/(1-'Program Qtrly'!G$109),0)</f>
        <v>237.95913041367254</v>
      </c>
      <c r="AX196" s="116">
        <f ca="1">IFERROR(AB196*'Program Qtrly'!H$109/(1-'Program Qtrly'!H$109),0)</f>
        <v>285.55095649640714</v>
      </c>
      <c r="AY196" s="116">
        <f ca="1">IFERROR(AC196*'Program Qtrly'!I$109/(1-'Program Qtrly'!I$109),0)</f>
        <v>312.74628568654106</v>
      </c>
      <c r="AZ196" s="116">
        <f ca="1">IFERROR(AD196*'Program Qtrly'!J$109/(1-'Program Qtrly'!J$109),0)</f>
        <v>339.94161487667515</v>
      </c>
      <c r="BA196" s="116">
        <f ca="1">IFERROR(AE196*'Program Qtrly'!K$109/(1-'Program Qtrly'!K$109),0)</f>
        <v>367.13694406680918</v>
      </c>
      <c r="BB196" s="116">
        <f ca="1">IFERROR(AF196*'Program Qtrly'!L$109/(1-'Program Qtrly'!L$109),0)</f>
        <v>401.13110555447673</v>
      </c>
      <c r="BC196" s="116">
        <f ca="1">IFERROR(AG196*'Program Qtrly'!M$109/(1-'Program Qtrly'!M$109),0)</f>
        <v>441.92409933967764</v>
      </c>
      <c r="BD196" s="116">
        <f ca="1">IFERROR(AH196*'Program Qtrly'!N$109/(1-'Program Qtrly'!N$109),0)</f>
        <v>482.7170931248786</v>
      </c>
      <c r="BE196" s="116">
        <f ca="1">IFERROR(AI196*'Program Qtrly'!O$109/(1-'Program Qtrly'!O$109),0)</f>
        <v>523.51008691007962</v>
      </c>
      <c r="BF196" s="116">
        <f ca="1">IFERROR(AJ196*'Program Qtrly'!P$109/(1-'Program Qtrly'!P$109),0)</f>
        <v>577.90074529034769</v>
      </c>
      <c r="BG196" s="116">
        <f ca="1">IFERROR(AK196*'Program Qtrly'!Q$109/(1-'Program Qtrly'!Q$109),0)</f>
        <v>645.88906826568268</v>
      </c>
      <c r="BH196" s="116">
        <f ca="1">IFERROR(AL196*'Program Qtrly'!R$109/(1-'Program Qtrly'!R$109),0)</f>
        <v>713.87739124101768</v>
      </c>
      <c r="BI196" s="116">
        <f ca="1">IFERROR(AM196*'Program Qtrly'!S$109/(1-'Program Qtrly'!S$109),0)</f>
        <v>781.86571421635279</v>
      </c>
      <c r="BJ196" s="116">
        <f ca="1">IFERROR(AN196*'Program Qtrly'!T$109/(1-'Program Qtrly'!T$109),0)</f>
        <v>849.85403719168778</v>
      </c>
      <c r="BK196" s="116">
        <f ca="1">IFERROR(AO196*'Program Qtrly'!U$109/(1-'Program Qtrly'!U$109),0)</f>
        <v>917.84236016702278</v>
      </c>
      <c r="BL196" s="116">
        <f ca="1">IFERROR(AP196*'Program Qtrly'!V$109/(1-'Program Qtrly'!V$109),0)</f>
        <v>985.83068314235766</v>
      </c>
      <c r="BM196" s="116">
        <f ca="1">IFERROR(AQ196*'Program Qtrly'!W$109/(1-'Program Qtrly'!W$109),0)</f>
        <v>1053.8190061176929</v>
      </c>
      <c r="BO196" s="53" t="str">
        <f t="shared" ref="BO196:BO219" si="208">$A$191</f>
        <v>P006</v>
      </c>
      <c r="BP196" s="53">
        <f t="shared" ref="BP196:BP219" si="209">$E$193</f>
        <v>0</v>
      </c>
    </row>
    <row r="197" spans="1:68" x14ac:dyDescent="0.45">
      <c r="A197" s="63">
        <f t="shared" si="204"/>
        <v>9</v>
      </c>
      <c r="B197" s="116">
        <f ca="1">IFERROR(B196+'Program Qtrly'!D$123*OFFSET(LDF!$A$37,MATCH($B$193,LDF!$A$38:$A$63,0),MATCH($A197,LDF!$B$37:$Z$37,0)),0)</f>
        <v>1.3520334583213152</v>
      </c>
      <c r="C197" s="116">
        <f ca="1">IFERROR(C196+'Program Qtrly'!E$123*OFFSET(LDF!$A$37,MATCH($B$193,LDF!$A$38:$A$63,0),MATCH($A197,LDF!$B$37:$Z$37,0)),0)</f>
        <v>4.0561003749639442</v>
      </c>
      <c r="D197" s="116">
        <f ca="1">IFERROR(D196+'Program Qtrly'!F$123*OFFSET(LDF!$A$37,MATCH($B$193,LDF!$A$38:$A$63,0),MATCH($A197,LDF!$B$37:$Z$37,0)),0)</f>
        <v>6.7601672916065727</v>
      </c>
      <c r="E197" s="116">
        <f ca="1">IFERROR(E196+'Program Qtrly'!G$123*OFFSET(LDF!$A$37,MATCH($B$193,LDF!$A$38:$A$63,0),MATCH($A197,LDF!$B$37:$Z$37,0)),0)</f>
        <v>9.4642342082492057</v>
      </c>
      <c r="F197" s="116">
        <f ca="1">IFERROR(F196+'Program Qtrly'!H$123*OFFSET(LDF!$A$37,MATCH($B$193,LDF!$A$38:$A$63,0),MATCH($A197,LDF!$B$37:$Z$37,0)),0)</f>
        <v>11.357081049899046</v>
      </c>
      <c r="G197" s="116">
        <f ca="1">IFERROR(G196+'Program Qtrly'!I$123*OFFSET(LDF!$A$37,MATCH($B$193,LDF!$A$38:$A$63,0),MATCH($A197,LDF!$B$37:$Z$37,0)),0)</f>
        <v>12.4387078165561</v>
      </c>
      <c r="H197" s="116">
        <f ca="1">IFERROR(H196+'Program Qtrly'!J$123*OFFSET(LDF!$A$37,MATCH($B$193,LDF!$A$38:$A$63,0),MATCH($A197,LDF!$B$37:$Z$37,0)),0)</f>
        <v>13.520334583213151</v>
      </c>
      <c r="I197" s="116">
        <f ca="1">IFERROR(I196+'Program Qtrly'!K$123*OFFSET(LDF!$A$37,MATCH($B$193,LDF!$A$38:$A$63,0),MATCH($A197,LDF!$B$37:$Z$37,0)),0)</f>
        <v>14.601961349870205</v>
      </c>
      <c r="J197" s="116">
        <f ca="1">IFERROR(J196+'Program Qtrly'!L$123*OFFSET(LDF!$A$37,MATCH($B$193,LDF!$A$38:$A$63,0),MATCH($A197,LDF!$B$37:$Z$37,0)),0)</f>
        <v>15.953994808191519</v>
      </c>
      <c r="K197" s="116">
        <f ca="1">IFERROR(K196+'Program Qtrly'!M$123*OFFSET(LDF!$A$37,MATCH($B$193,LDF!$A$38:$A$63,0),MATCH($A197,LDF!$B$37:$Z$37,0)),0)</f>
        <v>17.576434958177096</v>
      </c>
      <c r="L197" s="116">
        <f ca="1">IFERROR(L196+'Program Qtrly'!N$123*OFFSET(LDF!$A$37,MATCH($B$193,LDF!$A$38:$A$63,0),MATCH($A197,LDF!$B$37:$Z$37,0)),0)</f>
        <v>19.198875108162675</v>
      </c>
      <c r="M197" s="116">
        <f ca="1">IFERROR(M196+'Program Qtrly'!O$123*OFFSET(LDF!$A$37,MATCH($B$193,LDF!$A$38:$A$63,0),MATCH($A197,LDF!$B$37:$Z$37,0)),0)</f>
        <v>20.821315258148253</v>
      </c>
      <c r="N197" s="116">
        <f ca="1">IFERROR(N196+'Program Qtrly'!P$123*OFFSET(LDF!$A$37,MATCH($B$193,LDF!$A$38:$A$63,0),MATCH($A197,LDF!$B$37:$Z$37,0)),0)</f>
        <v>22.984568791462358</v>
      </c>
      <c r="O197" s="116">
        <f ca="1">IFERROR(O196+'Program Qtrly'!Q$123*OFFSET(LDF!$A$37,MATCH($B$193,LDF!$A$38:$A$63,0),MATCH($A197,LDF!$B$37:$Z$37,0)),0)</f>
        <v>25.688635708104989</v>
      </c>
      <c r="P197" s="116">
        <f ca="1">IFERROR(P196+'Program Qtrly'!R$123*OFFSET(LDF!$A$37,MATCH($B$193,LDF!$A$38:$A$63,0),MATCH($A197,LDF!$B$37:$Z$37,0)),0)</f>
        <v>28.392702624747621</v>
      </c>
      <c r="Q197" s="116">
        <f ca="1">IFERROR(Q196+'Program Qtrly'!S$123*OFFSET(LDF!$A$37,MATCH($B$193,LDF!$A$38:$A$63,0),MATCH($A197,LDF!$B$37:$Z$37,0)),0)</f>
        <v>31.096769541390248</v>
      </c>
      <c r="R197" s="116">
        <f ca="1">IFERROR(R196+'Program Qtrly'!T$123*OFFSET(LDF!$A$37,MATCH($B$193,LDF!$A$38:$A$63,0),MATCH($A197,LDF!$B$37:$Z$37,0)),0)</f>
        <v>33.800836458032876</v>
      </c>
      <c r="S197" s="116">
        <f ca="1">IFERROR(S196+'Program Qtrly'!U$123*OFFSET(LDF!$A$37,MATCH($B$193,LDF!$A$38:$A$63,0),MATCH($A197,LDF!$B$37:$Z$37,0)),0)</f>
        <v>36.504903374675507</v>
      </c>
      <c r="T197" s="116">
        <f ca="1">IFERROR(T196+'Program Qtrly'!V$123*OFFSET(LDF!$A$37,MATCH($B$193,LDF!$A$38:$A$63,0),MATCH($A197,LDF!$B$37:$Z$37,0)),0)</f>
        <v>39.208970291318138</v>
      </c>
      <c r="U197" s="116">
        <f ca="1">IFERROR(U196+'Program Qtrly'!W$123*OFFSET(LDF!$A$37,MATCH($B$193,LDF!$A$38:$A$63,0),MATCH($A197,LDF!$B$37:$Z$37,0)),0)</f>
        <v>41.91303720796077</v>
      </c>
      <c r="W197" s="63">
        <f t="shared" si="205"/>
        <v>9</v>
      </c>
      <c r="X197" s="116">
        <f t="shared" ca="1" si="206"/>
        <v>3.3354665416786839</v>
      </c>
      <c r="Y197" s="116">
        <f t="shared" ca="1" si="203"/>
        <v>10.00639962503605</v>
      </c>
      <c r="Z197" s="116">
        <f t="shared" ca="1" si="203"/>
        <v>16.677332708393415</v>
      </c>
      <c r="AA197" s="116">
        <f t="shared" ca="1" si="203"/>
        <v>23.348265791750787</v>
      </c>
      <c r="AB197" s="116">
        <f t="shared" ca="1" si="203"/>
        <v>28.017918950100949</v>
      </c>
      <c r="AC197" s="116">
        <f t="shared" ca="1" si="203"/>
        <v>30.686292183443893</v>
      </c>
      <c r="AD197" s="116">
        <f t="shared" ca="1" si="203"/>
        <v>33.354665416786844</v>
      </c>
      <c r="AE197" s="116">
        <f t="shared" ca="1" si="203"/>
        <v>36.023038650129791</v>
      </c>
      <c r="AF197" s="116">
        <f t="shared" ca="1" si="203"/>
        <v>39.358505191808476</v>
      </c>
      <c r="AG197" s="116">
        <f t="shared" ca="1" si="203"/>
        <v>43.36106504182289</v>
      </c>
      <c r="AH197" s="116">
        <f t="shared" ca="1" si="203"/>
        <v>47.363624891837311</v>
      </c>
      <c r="AI197" s="116">
        <f t="shared" ca="1" si="203"/>
        <v>51.366184741851733</v>
      </c>
      <c r="AJ197" s="116">
        <f t="shared" ca="1" si="203"/>
        <v>56.702931208537628</v>
      </c>
      <c r="AK197" s="116">
        <f t="shared" ca="1" si="203"/>
        <v>63.373864291894996</v>
      </c>
      <c r="AL197" s="116">
        <f t="shared" ca="1" si="203"/>
        <v>70.044797375252358</v>
      </c>
      <c r="AM197" s="116">
        <f t="shared" ca="1" si="203"/>
        <v>76.715730458609741</v>
      </c>
      <c r="AN197" s="116">
        <f t="shared" ca="1" si="203"/>
        <v>83.386663541967096</v>
      </c>
      <c r="AO197" s="116">
        <f t="shared" ca="1" si="203"/>
        <v>90.057596625324464</v>
      </c>
      <c r="AP197" s="116">
        <f t="shared" ca="1" si="203"/>
        <v>96.728529708681833</v>
      </c>
      <c r="AQ197" s="116">
        <f t="shared" ca="1" si="203"/>
        <v>103.3994627920392</v>
      </c>
      <c r="AS197" s="63">
        <f t="shared" si="207"/>
        <v>9</v>
      </c>
      <c r="AT197" s="116">
        <f ca="1">IFERROR(X197*'Program Qtrly'!D$109/(1-'Program Qtrly'!D$109),0)</f>
        <v>30.019198875108163</v>
      </c>
      <c r="AU197" s="116">
        <f ca="1">IFERROR(Y197*'Program Qtrly'!E$109/(1-'Program Qtrly'!E$109),0)</f>
        <v>90.057596625324464</v>
      </c>
      <c r="AV197" s="116">
        <f ca="1">IFERROR(Z197*'Program Qtrly'!F$109/(1-'Program Qtrly'!F$109),0)</f>
        <v>150.09599437554078</v>
      </c>
      <c r="AW197" s="116">
        <f ca="1">IFERROR(AA197*'Program Qtrly'!G$109/(1-'Program Qtrly'!G$109),0)</f>
        <v>210.13439212575713</v>
      </c>
      <c r="AX197" s="116">
        <f ca="1">IFERROR(AB197*'Program Qtrly'!H$109/(1-'Program Qtrly'!H$109),0)</f>
        <v>252.1612705509086</v>
      </c>
      <c r="AY197" s="116">
        <f ca="1">IFERROR(AC197*'Program Qtrly'!I$109/(1-'Program Qtrly'!I$109),0)</f>
        <v>276.1766296509951</v>
      </c>
      <c r="AZ197" s="116">
        <f ca="1">IFERROR(AD197*'Program Qtrly'!J$109/(1-'Program Qtrly'!J$109),0)</f>
        <v>300.19198875108168</v>
      </c>
      <c r="BA197" s="116">
        <f ca="1">IFERROR(AE197*'Program Qtrly'!K$109/(1-'Program Qtrly'!K$109),0)</f>
        <v>324.20734785116821</v>
      </c>
      <c r="BB197" s="116">
        <f ca="1">IFERROR(AF197*'Program Qtrly'!L$109/(1-'Program Qtrly'!L$109),0)</f>
        <v>354.22654672627635</v>
      </c>
      <c r="BC197" s="116">
        <f ca="1">IFERROR(AG197*'Program Qtrly'!M$109/(1-'Program Qtrly'!M$109),0)</f>
        <v>390.24958537640612</v>
      </c>
      <c r="BD197" s="116">
        <f ca="1">IFERROR(AH197*'Program Qtrly'!N$109/(1-'Program Qtrly'!N$109),0)</f>
        <v>426.27262402653588</v>
      </c>
      <c r="BE197" s="116">
        <f ca="1">IFERROR(AI197*'Program Qtrly'!O$109/(1-'Program Qtrly'!O$109),0)</f>
        <v>462.29566267666576</v>
      </c>
      <c r="BF197" s="116">
        <f ca="1">IFERROR(AJ197*'Program Qtrly'!P$109/(1-'Program Qtrly'!P$109),0)</f>
        <v>510.32638087683875</v>
      </c>
      <c r="BG197" s="116">
        <f ca="1">IFERROR(AK197*'Program Qtrly'!Q$109/(1-'Program Qtrly'!Q$109),0)</f>
        <v>570.3647786270551</v>
      </c>
      <c r="BH197" s="116">
        <f ca="1">IFERROR(AL197*'Program Qtrly'!R$109/(1-'Program Qtrly'!R$109),0)</f>
        <v>630.40317637727139</v>
      </c>
      <c r="BI197" s="116">
        <f ca="1">IFERROR(AM197*'Program Qtrly'!S$109/(1-'Program Qtrly'!S$109),0)</f>
        <v>690.44157412748791</v>
      </c>
      <c r="BJ197" s="116">
        <f ca="1">IFERROR(AN197*'Program Qtrly'!T$109/(1-'Program Qtrly'!T$109),0)</f>
        <v>750.47997187770409</v>
      </c>
      <c r="BK197" s="116">
        <f ca="1">IFERROR(AO197*'Program Qtrly'!U$109/(1-'Program Qtrly'!U$109),0)</f>
        <v>810.51836962792038</v>
      </c>
      <c r="BL197" s="116">
        <f ca="1">IFERROR(AP197*'Program Qtrly'!V$109/(1-'Program Qtrly'!V$109),0)</f>
        <v>870.55676737813678</v>
      </c>
      <c r="BM197" s="116">
        <f ca="1">IFERROR(AQ197*'Program Qtrly'!W$109/(1-'Program Qtrly'!W$109),0)</f>
        <v>930.59516512835307</v>
      </c>
      <c r="BO197" s="53" t="str">
        <f t="shared" si="208"/>
        <v>P006</v>
      </c>
      <c r="BP197" s="53">
        <f t="shared" si="209"/>
        <v>0</v>
      </c>
    </row>
    <row r="198" spans="1:68" x14ac:dyDescent="0.45">
      <c r="A198" s="63">
        <f t="shared" si="204"/>
        <v>12</v>
      </c>
      <c r="B198" s="116">
        <f ca="1">IFERROR(B197+'Program Qtrly'!D$123*OFFSET(LDF!$A$37,MATCH($B$193,LDF!$A$38:$A$63,0),MATCH($A198,LDF!$B$37:$Z$37,0)),0)</f>
        <v>1.7220793534166052</v>
      </c>
      <c r="C198" s="116">
        <f ca="1">IFERROR(C197+'Program Qtrly'!E$123*OFFSET(LDF!$A$37,MATCH($B$193,LDF!$A$38:$A$63,0),MATCH($A198,LDF!$B$37:$Z$37,0)),0)</f>
        <v>5.1662380602498139</v>
      </c>
      <c r="D198" s="116">
        <f ca="1">IFERROR(D197+'Program Qtrly'!F$123*OFFSET(LDF!$A$37,MATCH($B$193,LDF!$A$38:$A$63,0),MATCH($A198,LDF!$B$37:$Z$37,0)),0)</f>
        <v>8.6103967670830226</v>
      </c>
      <c r="E198" s="116">
        <f ca="1">IFERROR(E197+'Program Qtrly'!G$123*OFFSET(LDF!$A$37,MATCH($B$193,LDF!$A$38:$A$63,0),MATCH($A198,LDF!$B$37:$Z$37,0)),0)</f>
        <v>12.054555473916237</v>
      </c>
      <c r="F198" s="116">
        <f ca="1">IFERROR(F197+'Program Qtrly'!H$123*OFFSET(LDF!$A$37,MATCH($B$193,LDF!$A$38:$A$63,0),MATCH($A198,LDF!$B$37:$Z$37,0)),0)</f>
        <v>14.465466568699483</v>
      </c>
      <c r="G198" s="116">
        <f ca="1">IFERROR(G197+'Program Qtrly'!I$123*OFFSET(LDF!$A$37,MATCH($B$193,LDF!$A$38:$A$63,0),MATCH($A198,LDF!$B$37:$Z$37,0)),0)</f>
        <v>15.84313005143277</v>
      </c>
      <c r="H198" s="116">
        <f ca="1">IFERROR(H197+'Program Qtrly'!J$123*OFFSET(LDF!$A$37,MATCH($B$193,LDF!$A$38:$A$63,0),MATCH($A198,LDF!$B$37:$Z$37,0)),0)</f>
        <v>17.220793534166052</v>
      </c>
      <c r="I198" s="116">
        <f ca="1">IFERROR(I197+'Program Qtrly'!K$123*OFFSET(LDF!$A$37,MATCH($B$193,LDF!$A$38:$A$63,0),MATCH($A198,LDF!$B$37:$Z$37,0)),0)</f>
        <v>18.598457016899339</v>
      </c>
      <c r="J198" s="116">
        <f ca="1">IFERROR(J197+'Program Qtrly'!L$123*OFFSET(LDF!$A$37,MATCH($B$193,LDF!$A$38:$A$63,0),MATCH($A198,LDF!$B$37:$Z$37,0)),0)</f>
        <v>20.320536370315942</v>
      </c>
      <c r="K198" s="116">
        <f ca="1">IFERROR(K197+'Program Qtrly'!M$123*OFFSET(LDF!$A$37,MATCH($B$193,LDF!$A$38:$A$63,0),MATCH($A198,LDF!$B$37:$Z$37,0)),0)</f>
        <v>22.387031594415866</v>
      </c>
      <c r="L198" s="116">
        <f ca="1">IFERROR(L197+'Program Qtrly'!N$123*OFFSET(LDF!$A$37,MATCH($B$193,LDF!$A$38:$A$63,0),MATCH($A198,LDF!$B$37:$Z$37,0)),0)</f>
        <v>24.453526818515794</v>
      </c>
      <c r="M198" s="116">
        <f ca="1">IFERROR(M197+'Program Qtrly'!O$123*OFFSET(LDF!$A$37,MATCH($B$193,LDF!$A$38:$A$63,0),MATCH($A198,LDF!$B$37:$Z$37,0)),0)</f>
        <v>26.520022042615722</v>
      </c>
      <c r="N198" s="116">
        <f ca="1">IFERROR(N197+'Program Qtrly'!P$123*OFFSET(LDF!$A$37,MATCH($B$193,LDF!$A$38:$A$63,0),MATCH($A198,LDF!$B$37:$Z$37,0)),0)</f>
        <v>29.275349008082291</v>
      </c>
      <c r="O198" s="116">
        <f ca="1">IFERROR(O197+'Program Qtrly'!Q$123*OFFSET(LDF!$A$37,MATCH($B$193,LDF!$A$38:$A$63,0),MATCH($A198,LDF!$B$37:$Z$37,0)),0)</f>
        <v>32.719507714915501</v>
      </c>
      <c r="P198" s="116">
        <f ca="1">IFERROR(P197+'Program Qtrly'!R$123*OFFSET(LDF!$A$37,MATCH($B$193,LDF!$A$38:$A$63,0),MATCH($A198,LDF!$B$37:$Z$37,0)),0)</f>
        <v>36.163666421748715</v>
      </c>
      <c r="Q198" s="116">
        <f ca="1">IFERROR(Q197+'Program Qtrly'!S$123*OFFSET(LDF!$A$37,MATCH($B$193,LDF!$A$38:$A$63,0),MATCH($A198,LDF!$B$37:$Z$37,0)),0)</f>
        <v>39.607825128581922</v>
      </c>
      <c r="R198" s="116">
        <f ca="1">IFERROR(R197+'Program Qtrly'!T$123*OFFSET(LDF!$A$37,MATCH($B$193,LDF!$A$38:$A$63,0),MATCH($A198,LDF!$B$37:$Z$37,0)),0)</f>
        <v>43.051983835415129</v>
      </c>
      <c r="S198" s="116">
        <f ca="1">IFERROR(S197+'Program Qtrly'!U$123*OFFSET(LDF!$A$37,MATCH($B$193,LDF!$A$38:$A$63,0),MATCH($A198,LDF!$B$37:$Z$37,0)),0)</f>
        <v>46.496142542248336</v>
      </c>
      <c r="T198" s="116">
        <f ca="1">IFERROR(T197+'Program Qtrly'!V$123*OFFSET(LDF!$A$37,MATCH($B$193,LDF!$A$38:$A$63,0),MATCH($A198,LDF!$B$37:$Z$37,0)),0)</f>
        <v>49.94030124908155</v>
      </c>
      <c r="U198" s="116">
        <f ca="1">IFERROR(U197+'Program Qtrly'!W$123*OFFSET(LDF!$A$37,MATCH($B$193,LDF!$A$38:$A$63,0),MATCH($A198,LDF!$B$37:$Z$37,0)),0)</f>
        <v>53.384459955914764</v>
      </c>
      <c r="W198" s="63">
        <f t="shared" si="205"/>
        <v>12</v>
      </c>
      <c r="X198" s="116">
        <f t="shared" ca="1" si="206"/>
        <v>2.9654206465833939</v>
      </c>
      <c r="Y198" s="116">
        <f t="shared" ca="1" si="203"/>
        <v>8.8962619397501808</v>
      </c>
      <c r="Z198" s="116">
        <f t="shared" ca="1" si="203"/>
        <v>14.827103232916967</v>
      </c>
      <c r="AA198" s="116">
        <f t="shared" ca="1" si="203"/>
        <v>20.757944526083755</v>
      </c>
      <c r="AB198" s="116">
        <f t="shared" ca="1" si="203"/>
        <v>24.90953343130051</v>
      </c>
      <c r="AC198" s="116">
        <f t="shared" ca="1" si="203"/>
        <v>27.281869948567223</v>
      </c>
      <c r="AD198" s="116">
        <f t="shared" ca="1" si="203"/>
        <v>29.654206465833941</v>
      </c>
      <c r="AE198" s="116">
        <f t="shared" ca="1" si="203"/>
        <v>32.026542983100654</v>
      </c>
      <c r="AF198" s="116">
        <f t="shared" ca="1" si="203"/>
        <v>34.991963629684051</v>
      </c>
      <c r="AG198" s="116">
        <f t="shared" ca="1" si="203"/>
        <v>38.55046840558412</v>
      </c>
      <c r="AH198" s="116">
        <f t="shared" ca="1" si="203"/>
        <v>42.108973181484188</v>
      </c>
      <c r="AI198" s="116">
        <f t="shared" ca="1" si="203"/>
        <v>45.667477957384264</v>
      </c>
      <c r="AJ198" s="116">
        <f t="shared" ca="1" si="203"/>
        <v>50.412150991917699</v>
      </c>
      <c r="AK198" s="116">
        <f t="shared" ca="1" si="203"/>
        <v>56.342992285084485</v>
      </c>
      <c r="AL198" s="116">
        <f t="shared" ca="1" si="203"/>
        <v>62.273833578251271</v>
      </c>
      <c r="AM198" s="116">
        <f t="shared" ca="1" si="203"/>
        <v>68.204674871418064</v>
      </c>
      <c r="AN198" s="116">
        <f t="shared" ca="1" si="203"/>
        <v>74.135516164584843</v>
      </c>
      <c r="AO198" s="116">
        <f t="shared" ca="1" si="203"/>
        <v>80.066357457751636</v>
      </c>
      <c r="AP198" s="116">
        <f t="shared" ca="1" si="203"/>
        <v>85.997198750918415</v>
      </c>
      <c r="AQ198" s="116">
        <f t="shared" ca="1" si="203"/>
        <v>91.928040044085208</v>
      </c>
      <c r="AS198" s="63">
        <f t="shared" si="207"/>
        <v>12</v>
      </c>
      <c r="AT198" s="116">
        <f ca="1">IFERROR(X198*'Program Qtrly'!D$109/(1-'Program Qtrly'!D$109),0)</f>
        <v>26.688785819250551</v>
      </c>
      <c r="AU198" s="116">
        <f ca="1">IFERROR(Y198*'Program Qtrly'!E$109/(1-'Program Qtrly'!E$109),0)</f>
        <v>80.06635745775165</v>
      </c>
      <c r="AV198" s="116">
        <f ca="1">IFERROR(Z198*'Program Qtrly'!F$109/(1-'Program Qtrly'!F$109),0)</f>
        <v>133.44392909625273</v>
      </c>
      <c r="AW198" s="116">
        <f ca="1">IFERROR(AA198*'Program Qtrly'!G$109/(1-'Program Qtrly'!G$109),0)</f>
        <v>186.82150073475384</v>
      </c>
      <c r="AX198" s="116">
        <f ca="1">IFERROR(AB198*'Program Qtrly'!H$109/(1-'Program Qtrly'!H$109),0)</f>
        <v>224.18580088170464</v>
      </c>
      <c r="AY198" s="116">
        <f ca="1">IFERROR(AC198*'Program Qtrly'!I$109/(1-'Program Qtrly'!I$109),0)</f>
        <v>245.53682953710509</v>
      </c>
      <c r="AZ198" s="116">
        <f ca="1">IFERROR(AD198*'Program Qtrly'!J$109/(1-'Program Qtrly'!J$109),0)</f>
        <v>266.88785819250552</v>
      </c>
      <c r="BA198" s="116">
        <f ca="1">IFERROR(AE198*'Program Qtrly'!K$109/(1-'Program Qtrly'!K$109),0)</f>
        <v>288.23888684790597</v>
      </c>
      <c r="BB198" s="116">
        <f ca="1">IFERROR(AF198*'Program Qtrly'!L$109/(1-'Program Qtrly'!L$109),0)</f>
        <v>314.92767266715651</v>
      </c>
      <c r="BC198" s="116">
        <f ca="1">IFERROR(AG198*'Program Qtrly'!M$109/(1-'Program Qtrly'!M$109),0)</f>
        <v>346.9542156502572</v>
      </c>
      <c r="BD198" s="116">
        <f ca="1">IFERROR(AH198*'Program Qtrly'!N$109/(1-'Program Qtrly'!N$109),0)</f>
        <v>378.98075863335777</v>
      </c>
      <c r="BE198" s="116">
        <f ca="1">IFERROR(AI198*'Program Qtrly'!O$109/(1-'Program Qtrly'!O$109),0)</f>
        <v>411.00730161645851</v>
      </c>
      <c r="BF198" s="116">
        <f ca="1">IFERROR(AJ198*'Program Qtrly'!P$109/(1-'Program Qtrly'!P$109),0)</f>
        <v>453.70935892725942</v>
      </c>
      <c r="BG198" s="116">
        <f ca="1">IFERROR(AK198*'Program Qtrly'!Q$109/(1-'Program Qtrly'!Q$109),0)</f>
        <v>507.0869305657605</v>
      </c>
      <c r="BH198" s="116">
        <f ca="1">IFERROR(AL198*'Program Qtrly'!R$109/(1-'Program Qtrly'!R$109),0)</f>
        <v>560.46450220426152</v>
      </c>
      <c r="BI198" s="116">
        <f ca="1">IFERROR(AM198*'Program Qtrly'!S$109/(1-'Program Qtrly'!S$109),0)</f>
        <v>613.84207384276272</v>
      </c>
      <c r="BJ198" s="116">
        <f ca="1">IFERROR(AN198*'Program Qtrly'!T$109/(1-'Program Qtrly'!T$109),0)</f>
        <v>667.2196454812638</v>
      </c>
      <c r="BK198" s="116">
        <f ca="1">IFERROR(AO198*'Program Qtrly'!U$109/(1-'Program Qtrly'!U$109),0)</f>
        <v>720.59721711976499</v>
      </c>
      <c r="BL198" s="116">
        <f ca="1">IFERROR(AP198*'Program Qtrly'!V$109/(1-'Program Qtrly'!V$109),0)</f>
        <v>773.97478875826596</v>
      </c>
      <c r="BM198" s="116">
        <f ca="1">IFERROR(AQ198*'Program Qtrly'!W$109/(1-'Program Qtrly'!W$109),0)</f>
        <v>827.35236039676715</v>
      </c>
      <c r="BO198" s="53" t="str">
        <f t="shared" si="208"/>
        <v>P006</v>
      </c>
      <c r="BP198" s="53">
        <f t="shared" si="209"/>
        <v>0</v>
      </c>
    </row>
    <row r="199" spans="1:68" x14ac:dyDescent="0.45">
      <c r="A199" s="63">
        <f t="shared" si="204"/>
        <v>15</v>
      </c>
      <c r="B199" s="116">
        <f ca="1">IFERROR(B198+'Program Qtrly'!D$123*OFFSET(LDF!$A$37,MATCH($B$193,LDF!$A$38:$A$63,0),MATCH($A199,LDF!$B$37:$Z$37,0)),0)</f>
        <v>2.0926339285714279</v>
      </c>
      <c r="C199" s="116">
        <f ca="1">IFERROR(C198+'Program Qtrly'!E$123*OFFSET(LDF!$A$37,MATCH($B$193,LDF!$A$38:$A$63,0),MATCH($A199,LDF!$B$37:$Z$37,0)),0)</f>
        <v>6.277901785714282</v>
      </c>
      <c r="D199" s="116">
        <f ca="1">IFERROR(D198+'Program Qtrly'!F$123*OFFSET(LDF!$A$37,MATCH($B$193,LDF!$A$38:$A$63,0),MATCH($A199,LDF!$B$37:$Z$37,0)),0)</f>
        <v>10.463169642857137</v>
      </c>
      <c r="E199" s="116">
        <f ca="1">IFERROR(E198+'Program Qtrly'!G$123*OFFSET(LDF!$A$37,MATCH($B$193,LDF!$A$38:$A$63,0),MATCH($A199,LDF!$B$37:$Z$37,0)),0)</f>
        <v>14.648437499999996</v>
      </c>
      <c r="F199" s="116">
        <f ca="1">IFERROR(F198+'Program Qtrly'!H$123*OFFSET(LDF!$A$37,MATCH($B$193,LDF!$A$38:$A$63,0),MATCH($A199,LDF!$B$37:$Z$37,0)),0)</f>
        <v>17.578124999999996</v>
      </c>
      <c r="G199" s="116">
        <f ca="1">IFERROR(G198+'Program Qtrly'!I$123*OFFSET(LDF!$A$37,MATCH($B$193,LDF!$A$38:$A$63,0),MATCH($A199,LDF!$B$37:$Z$37,0)),0)</f>
        <v>19.252232142857139</v>
      </c>
      <c r="H199" s="116">
        <f ca="1">IFERROR(H198+'Program Qtrly'!J$123*OFFSET(LDF!$A$37,MATCH($B$193,LDF!$A$38:$A$63,0),MATCH($A199,LDF!$B$37:$Z$37,0)),0)</f>
        <v>20.926339285714281</v>
      </c>
      <c r="I199" s="116">
        <f ca="1">IFERROR(I198+'Program Qtrly'!K$123*OFFSET(LDF!$A$37,MATCH($B$193,LDF!$A$38:$A$63,0),MATCH($A199,LDF!$B$37:$Z$37,0)),0)</f>
        <v>22.600446428571423</v>
      </c>
      <c r="J199" s="116">
        <f ca="1">IFERROR(J198+'Program Qtrly'!L$123*OFFSET(LDF!$A$37,MATCH($B$193,LDF!$A$38:$A$63,0),MATCH($A199,LDF!$B$37:$Z$37,0)),0)</f>
        <v>24.693080357142854</v>
      </c>
      <c r="K199" s="116">
        <f ca="1">IFERROR(K198+'Program Qtrly'!M$123*OFFSET(LDF!$A$37,MATCH($B$193,LDF!$A$38:$A$63,0),MATCH($A199,LDF!$B$37:$Z$37,0)),0)</f>
        <v>27.204241071428562</v>
      </c>
      <c r="L199" s="116">
        <f ca="1">IFERROR(L198+'Program Qtrly'!N$123*OFFSET(LDF!$A$37,MATCH($B$193,LDF!$A$38:$A$63,0),MATCH($A199,LDF!$B$37:$Z$37,0)),0)</f>
        <v>29.715401785714278</v>
      </c>
      <c r="M199" s="116">
        <f ca="1">IFERROR(M198+'Program Qtrly'!O$123*OFFSET(LDF!$A$37,MATCH($B$193,LDF!$A$38:$A$63,0),MATCH($A199,LDF!$B$37:$Z$37,0)),0)</f>
        <v>32.226562499999993</v>
      </c>
      <c r="N199" s="116">
        <f ca="1">IFERROR(N198+'Program Qtrly'!P$123*OFFSET(LDF!$A$37,MATCH($B$193,LDF!$A$38:$A$63,0),MATCH($A199,LDF!$B$37:$Z$37,0)),0)</f>
        <v>35.574776785714278</v>
      </c>
      <c r="O199" s="116">
        <f ca="1">IFERROR(O198+'Program Qtrly'!Q$123*OFFSET(LDF!$A$37,MATCH($B$193,LDF!$A$38:$A$63,0),MATCH($A199,LDF!$B$37:$Z$37,0)),0)</f>
        <v>39.760044642857139</v>
      </c>
      <c r="P199" s="116">
        <f ca="1">IFERROR(P198+'Program Qtrly'!R$123*OFFSET(LDF!$A$37,MATCH($B$193,LDF!$A$38:$A$63,0),MATCH($A199,LDF!$B$37:$Z$37,0)),0)</f>
        <v>43.945312499999993</v>
      </c>
      <c r="Q199" s="116">
        <f ca="1">IFERROR(Q198+'Program Qtrly'!S$123*OFFSET(LDF!$A$37,MATCH($B$193,LDF!$A$38:$A$63,0),MATCH($A199,LDF!$B$37:$Z$37,0)),0)</f>
        <v>48.130580357142847</v>
      </c>
      <c r="R199" s="116">
        <f ca="1">IFERROR(R198+'Program Qtrly'!T$123*OFFSET(LDF!$A$37,MATCH($B$193,LDF!$A$38:$A$63,0),MATCH($A199,LDF!$B$37:$Z$37,0)),0)</f>
        <v>52.315848214285701</v>
      </c>
      <c r="S199" s="116">
        <f ca="1">IFERROR(S198+'Program Qtrly'!U$123*OFFSET(LDF!$A$37,MATCH($B$193,LDF!$A$38:$A$63,0),MATCH($A199,LDF!$B$37:$Z$37,0)),0)</f>
        <v>56.501116071428555</v>
      </c>
      <c r="T199" s="116">
        <f ca="1">IFERROR(T198+'Program Qtrly'!V$123*OFFSET(LDF!$A$37,MATCH($B$193,LDF!$A$38:$A$63,0),MATCH($A199,LDF!$B$37:$Z$37,0)),0)</f>
        <v>60.686383928571416</v>
      </c>
      <c r="U199" s="116">
        <f ca="1">IFERROR(U198+'Program Qtrly'!W$123*OFFSET(LDF!$A$37,MATCH($B$193,LDF!$A$38:$A$63,0),MATCH($A199,LDF!$B$37:$Z$37,0)),0)</f>
        <v>64.871651785714278</v>
      </c>
      <c r="W199" s="63">
        <f t="shared" si="205"/>
        <v>15</v>
      </c>
      <c r="X199" s="116">
        <f t="shared" ca="1" si="206"/>
        <v>2.5948660714285712</v>
      </c>
      <c r="Y199" s="116">
        <f t="shared" ca="1" si="203"/>
        <v>7.7845982142857126</v>
      </c>
      <c r="Z199" s="116">
        <f t="shared" ca="1" si="203"/>
        <v>12.974330357142852</v>
      </c>
      <c r="AA199" s="116">
        <f t="shared" ca="1" si="203"/>
        <v>18.164062499999996</v>
      </c>
      <c r="AB199" s="116">
        <f t="shared" ca="1" si="203"/>
        <v>21.796874999999996</v>
      </c>
      <c r="AC199" s="116">
        <f t="shared" ca="1" si="203"/>
        <v>23.872767857142854</v>
      </c>
      <c r="AD199" s="116">
        <f t="shared" ca="1" si="203"/>
        <v>25.948660714285712</v>
      </c>
      <c r="AE199" s="116">
        <f t="shared" ca="1" si="203"/>
        <v>28.024553571428569</v>
      </c>
      <c r="AF199" s="116">
        <f t="shared" ca="1" si="203"/>
        <v>30.619419642857139</v>
      </c>
      <c r="AG199" s="116">
        <f t="shared" ca="1" si="203"/>
        <v>33.733258928571423</v>
      </c>
      <c r="AH199" s="116">
        <f t="shared" ca="1" si="203"/>
        <v>36.847098214285708</v>
      </c>
      <c r="AI199" s="116">
        <f t="shared" ca="1" si="203"/>
        <v>39.960937499999993</v>
      </c>
      <c r="AJ199" s="116">
        <f t="shared" ca="1" si="203"/>
        <v>44.112723214285708</v>
      </c>
      <c r="AK199" s="116">
        <f t="shared" ca="1" si="203"/>
        <v>49.302455357142847</v>
      </c>
      <c r="AL199" s="116">
        <f t="shared" ca="1" si="203"/>
        <v>54.492187499999993</v>
      </c>
      <c r="AM199" s="116">
        <f t="shared" ca="1" si="203"/>
        <v>59.681919642857139</v>
      </c>
      <c r="AN199" s="116">
        <f t="shared" ca="1" si="203"/>
        <v>64.871651785714278</v>
      </c>
      <c r="AO199" s="116">
        <f t="shared" ca="1" si="203"/>
        <v>70.061383928571416</v>
      </c>
      <c r="AP199" s="116">
        <f t="shared" ca="1" si="203"/>
        <v>75.251116071428555</v>
      </c>
      <c r="AQ199" s="116">
        <f t="shared" ca="1" si="203"/>
        <v>80.440848214285694</v>
      </c>
      <c r="AS199" s="63">
        <f t="shared" si="207"/>
        <v>15</v>
      </c>
      <c r="AT199" s="116">
        <f ca="1">IFERROR(X199*'Program Qtrly'!D$109/(1-'Program Qtrly'!D$109),0)</f>
        <v>23.353794642857146</v>
      </c>
      <c r="AU199" s="116">
        <f ca="1">IFERROR(Y199*'Program Qtrly'!E$109/(1-'Program Qtrly'!E$109),0)</f>
        <v>70.061383928571431</v>
      </c>
      <c r="AV199" s="116">
        <f ca="1">IFERROR(Z199*'Program Qtrly'!F$109/(1-'Program Qtrly'!F$109),0)</f>
        <v>116.76897321428571</v>
      </c>
      <c r="AW199" s="116">
        <f ca="1">IFERROR(AA199*'Program Qtrly'!G$109/(1-'Program Qtrly'!G$109),0)</f>
        <v>163.4765625</v>
      </c>
      <c r="AX199" s="116">
        <f ca="1">IFERROR(AB199*'Program Qtrly'!H$109/(1-'Program Qtrly'!H$109),0)</f>
        <v>196.171875</v>
      </c>
      <c r="AY199" s="116">
        <f ca="1">IFERROR(AC199*'Program Qtrly'!I$109/(1-'Program Qtrly'!I$109),0)</f>
        <v>214.85491071428575</v>
      </c>
      <c r="AZ199" s="116">
        <f ca="1">IFERROR(AD199*'Program Qtrly'!J$109/(1-'Program Qtrly'!J$109),0)</f>
        <v>233.53794642857147</v>
      </c>
      <c r="BA199" s="116">
        <f ca="1">IFERROR(AE199*'Program Qtrly'!K$109/(1-'Program Qtrly'!K$109),0)</f>
        <v>252.22098214285717</v>
      </c>
      <c r="BB199" s="116">
        <f ca="1">IFERROR(AF199*'Program Qtrly'!L$109/(1-'Program Qtrly'!L$109),0)</f>
        <v>275.57477678571433</v>
      </c>
      <c r="BC199" s="116">
        <f ca="1">IFERROR(AG199*'Program Qtrly'!M$109/(1-'Program Qtrly'!M$109),0)</f>
        <v>303.59933035714289</v>
      </c>
      <c r="BD199" s="116">
        <f ca="1">IFERROR(AH199*'Program Qtrly'!N$109/(1-'Program Qtrly'!N$109),0)</f>
        <v>331.62388392857144</v>
      </c>
      <c r="BE199" s="116">
        <f ca="1">IFERROR(AI199*'Program Qtrly'!O$109/(1-'Program Qtrly'!O$109),0)</f>
        <v>359.6484375</v>
      </c>
      <c r="BF199" s="116">
        <f ca="1">IFERROR(AJ199*'Program Qtrly'!P$109/(1-'Program Qtrly'!P$109),0)</f>
        <v>397.0145089285715</v>
      </c>
      <c r="BG199" s="116">
        <f ca="1">IFERROR(AK199*'Program Qtrly'!Q$109/(1-'Program Qtrly'!Q$109),0)</f>
        <v>443.72209821428572</v>
      </c>
      <c r="BH199" s="116">
        <f ca="1">IFERROR(AL199*'Program Qtrly'!R$109/(1-'Program Qtrly'!R$109),0)</f>
        <v>490.42968750000006</v>
      </c>
      <c r="BI199" s="116">
        <f ca="1">IFERROR(AM199*'Program Qtrly'!S$109/(1-'Program Qtrly'!S$109),0)</f>
        <v>537.13727678571433</v>
      </c>
      <c r="BJ199" s="116">
        <f ca="1">IFERROR(AN199*'Program Qtrly'!T$109/(1-'Program Qtrly'!T$109),0)</f>
        <v>583.84486607142867</v>
      </c>
      <c r="BK199" s="116">
        <f ca="1">IFERROR(AO199*'Program Qtrly'!U$109/(1-'Program Qtrly'!U$109),0)</f>
        <v>630.55245535714289</v>
      </c>
      <c r="BL199" s="116">
        <f ca="1">IFERROR(AP199*'Program Qtrly'!V$109/(1-'Program Qtrly'!V$109),0)</f>
        <v>677.26004464285722</v>
      </c>
      <c r="BM199" s="116">
        <f ca="1">IFERROR(AQ199*'Program Qtrly'!W$109/(1-'Program Qtrly'!W$109),0)</f>
        <v>723.96763392857144</v>
      </c>
      <c r="BO199" s="53" t="str">
        <f t="shared" si="208"/>
        <v>P006</v>
      </c>
      <c r="BP199" s="53">
        <f t="shared" si="209"/>
        <v>0</v>
      </c>
    </row>
    <row r="200" spans="1:68" x14ac:dyDescent="0.45">
      <c r="A200" s="63">
        <f t="shared" si="204"/>
        <v>18</v>
      </c>
      <c r="B200" s="116">
        <f ca="1">IFERROR(B199+'Program Qtrly'!D$123*OFFSET(LDF!$A$37,MATCH($B$193,LDF!$A$38:$A$63,0),MATCH($A200,LDF!$B$37:$Z$37,0)),0)</f>
        <v>2.449059561128526</v>
      </c>
      <c r="C200" s="116">
        <f ca="1">IFERROR(C199+'Program Qtrly'!E$123*OFFSET(LDF!$A$37,MATCH($B$193,LDF!$A$38:$A$63,0),MATCH($A200,LDF!$B$37:$Z$37,0)),0)</f>
        <v>7.3471786833855761</v>
      </c>
      <c r="D200" s="116">
        <f ca="1">IFERROR(D199+'Program Qtrly'!F$123*OFFSET(LDF!$A$37,MATCH($B$193,LDF!$A$38:$A$63,0),MATCH($A200,LDF!$B$37:$Z$37,0)),0)</f>
        <v>12.245297805642627</v>
      </c>
      <c r="E200" s="116">
        <f ca="1">IFERROR(E199+'Program Qtrly'!G$123*OFFSET(LDF!$A$37,MATCH($B$193,LDF!$A$38:$A$63,0),MATCH($A200,LDF!$B$37:$Z$37,0)),0)</f>
        <v>17.143416927899683</v>
      </c>
      <c r="F200" s="116">
        <f ca="1">IFERROR(F199+'Program Qtrly'!H$123*OFFSET(LDF!$A$37,MATCH($B$193,LDF!$A$38:$A$63,0),MATCH($A200,LDF!$B$37:$Z$37,0)),0)</f>
        <v>20.57210031347962</v>
      </c>
      <c r="G200" s="116">
        <f ca="1">IFERROR(G199+'Program Qtrly'!I$123*OFFSET(LDF!$A$37,MATCH($B$193,LDF!$A$38:$A$63,0),MATCH($A200,LDF!$B$37:$Z$37,0)),0)</f>
        <v>22.531347962382441</v>
      </c>
      <c r="H200" s="116">
        <f ca="1">IFERROR(H199+'Program Qtrly'!J$123*OFFSET(LDF!$A$37,MATCH($B$193,LDF!$A$38:$A$63,0),MATCH($A200,LDF!$B$37:$Z$37,0)),0)</f>
        <v>24.490595611285261</v>
      </c>
      <c r="I200" s="116">
        <f ca="1">IFERROR(I199+'Program Qtrly'!K$123*OFFSET(LDF!$A$37,MATCH($B$193,LDF!$A$38:$A$63,0),MATCH($A200,LDF!$B$37:$Z$37,0)),0)</f>
        <v>26.449843260188082</v>
      </c>
      <c r="J200" s="116">
        <f ca="1">IFERROR(J199+'Program Qtrly'!L$123*OFFSET(LDF!$A$37,MATCH($B$193,LDF!$A$38:$A$63,0),MATCH($A200,LDF!$B$37:$Z$37,0)),0)</f>
        <v>28.898902821316611</v>
      </c>
      <c r="K200" s="116">
        <f ca="1">IFERROR(K199+'Program Qtrly'!M$123*OFFSET(LDF!$A$37,MATCH($B$193,LDF!$A$38:$A$63,0),MATCH($A200,LDF!$B$37:$Z$37,0)),0)</f>
        <v>31.837774294670837</v>
      </c>
      <c r="L200" s="116">
        <f ca="1">IFERROR(L199+'Program Qtrly'!N$123*OFFSET(LDF!$A$37,MATCH($B$193,LDF!$A$38:$A$63,0),MATCH($A200,LDF!$B$37:$Z$37,0)),0)</f>
        <v>34.77664576802507</v>
      </c>
      <c r="M200" s="116">
        <f ca="1">IFERROR(M199+'Program Qtrly'!O$123*OFFSET(LDF!$A$37,MATCH($B$193,LDF!$A$38:$A$63,0),MATCH($A200,LDF!$B$37:$Z$37,0)),0)</f>
        <v>37.715517241379303</v>
      </c>
      <c r="N200" s="116">
        <f ca="1">IFERROR(N199+'Program Qtrly'!P$123*OFFSET(LDF!$A$37,MATCH($B$193,LDF!$A$38:$A$63,0),MATCH($A200,LDF!$B$37:$Z$37,0)),0)</f>
        <v>41.634012539184944</v>
      </c>
      <c r="O200" s="116">
        <f ca="1">IFERROR(O199+'Program Qtrly'!Q$123*OFFSET(LDF!$A$37,MATCH($B$193,LDF!$A$38:$A$63,0),MATCH($A200,LDF!$B$37:$Z$37,0)),0)</f>
        <v>46.532131661442001</v>
      </c>
      <c r="P200" s="116">
        <f ca="1">IFERROR(P199+'Program Qtrly'!R$123*OFFSET(LDF!$A$37,MATCH($B$193,LDF!$A$38:$A$63,0),MATCH($A200,LDF!$B$37:$Z$37,0)),0)</f>
        <v>51.430250783699051</v>
      </c>
      <c r="Q200" s="116">
        <f ca="1">IFERROR(Q199+'Program Qtrly'!S$123*OFFSET(LDF!$A$37,MATCH($B$193,LDF!$A$38:$A$63,0),MATCH($A200,LDF!$B$37:$Z$37,0)),0)</f>
        <v>56.328369905956102</v>
      </c>
      <c r="R200" s="116">
        <f ca="1">IFERROR(R199+'Program Qtrly'!T$123*OFFSET(LDF!$A$37,MATCH($B$193,LDF!$A$38:$A$63,0),MATCH($A200,LDF!$B$37:$Z$37,0)),0)</f>
        <v>61.226489028213152</v>
      </c>
      <c r="S200" s="116">
        <f ca="1">IFERROR(S199+'Program Qtrly'!U$123*OFFSET(LDF!$A$37,MATCH($B$193,LDF!$A$38:$A$63,0),MATCH($A200,LDF!$B$37:$Z$37,0)),0)</f>
        <v>66.124608150470209</v>
      </c>
      <c r="T200" s="116">
        <f ca="1">IFERROR(T199+'Program Qtrly'!V$123*OFFSET(LDF!$A$37,MATCH($B$193,LDF!$A$38:$A$63,0),MATCH($A200,LDF!$B$37:$Z$37,0)),0)</f>
        <v>71.022727272727266</v>
      </c>
      <c r="U200" s="116">
        <f ca="1">IFERROR(U199+'Program Qtrly'!W$123*OFFSET(LDF!$A$37,MATCH($B$193,LDF!$A$38:$A$63,0),MATCH($A200,LDF!$B$37:$Z$37,0)),0)</f>
        <v>75.920846394984324</v>
      </c>
      <c r="W200" s="63">
        <f t="shared" si="205"/>
        <v>18</v>
      </c>
      <c r="X200" s="116">
        <f t="shared" ca="1" si="206"/>
        <v>2.2384404388714731</v>
      </c>
      <c r="Y200" s="116">
        <f t="shared" ca="1" si="203"/>
        <v>6.7153213166144186</v>
      </c>
      <c r="Z200" s="116">
        <f t="shared" ca="1" si="203"/>
        <v>11.192202194357362</v>
      </c>
      <c r="AA200" s="116">
        <f t="shared" ca="1" si="203"/>
        <v>15.66908307210031</v>
      </c>
      <c r="AB200" s="116">
        <f t="shared" ca="1" si="203"/>
        <v>18.802899686520373</v>
      </c>
      <c r="AC200" s="116">
        <f t="shared" ca="1" si="203"/>
        <v>20.593652037617552</v>
      </c>
      <c r="AD200" s="116">
        <f t="shared" ca="1" si="203"/>
        <v>22.384404388714731</v>
      </c>
      <c r="AE200" s="116">
        <f t="shared" ca="1" si="203"/>
        <v>24.175156739811911</v>
      </c>
      <c r="AF200" s="116">
        <f t="shared" ca="1" si="203"/>
        <v>26.413597178683382</v>
      </c>
      <c r="AG200" s="116">
        <f t="shared" ca="1" si="203"/>
        <v>29.099725705329149</v>
      </c>
      <c r="AH200" s="116">
        <f t="shared" ca="1" si="203"/>
        <v>31.785854231974916</v>
      </c>
      <c r="AI200" s="116">
        <f t="shared" ca="1" si="203"/>
        <v>34.471982758620683</v>
      </c>
      <c r="AJ200" s="116">
        <f t="shared" ca="1" si="203"/>
        <v>38.053487460815042</v>
      </c>
      <c r="AK200" s="116">
        <f t="shared" ca="1" si="203"/>
        <v>42.530368338557984</v>
      </c>
      <c r="AL200" s="116">
        <f t="shared" ca="1" si="203"/>
        <v>47.007249216300934</v>
      </c>
      <c r="AM200" s="116">
        <f t="shared" ca="1" si="203"/>
        <v>51.484130094043884</v>
      </c>
      <c r="AN200" s="116">
        <f t="shared" ca="1" si="203"/>
        <v>55.96101097178682</v>
      </c>
      <c r="AO200" s="116">
        <f t="shared" ca="1" si="203"/>
        <v>60.437891849529763</v>
      </c>
      <c r="AP200" s="116">
        <f t="shared" ca="1" si="203"/>
        <v>64.914772727272705</v>
      </c>
      <c r="AQ200" s="116">
        <f t="shared" ca="1" si="203"/>
        <v>69.391653605015648</v>
      </c>
      <c r="AS200" s="63">
        <f t="shared" si="207"/>
        <v>18</v>
      </c>
      <c r="AT200" s="116">
        <f ca="1">IFERROR(X200*'Program Qtrly'!D$109/(1-'Program Qtrly'!D$109),0)</f>
        <v>20.145963949843264</v>
      </c>
      <c r="AU200" s="116">
        <f ca="1">IFERROR(Y200*'Program Qtrly'!E$109/(1-'Program Qtrly'!E$109),0)</f>
        <v>60.437891849529784</v>
      </c>
      <c r="AV200" s="116">
        <f ca="1">IFERROR(Z200*'Program Qtrly'!F$109/(1-'Program Qtrly'!F$109),0)</f>
        <v>100.72981974921629</v>
      </c>
      <c r="AW200" s="116">
        <f ca="1">IFERROR(AA200*'Program Qtrly'!G$109/(1-'Program Qtrly'!G$109),0)</f>
        <v>141.02174764890282</v>
      </c>
      <c r="AX200" s="116">
        <f ca="1">IFERROR(AB200*'Program Qtrly'!H$109/(1-'Program Qtrly'!H$109),0)</f>
        <v>169.2260971786834</v>
      </c>
      <c r="AY200" s="116">
        <f ca="1">IFERROR(AC200*'Program Qtrly'!I$109/(1-'Program Qtrly'!I$109),0)</f>
        <v>185.34286833855802</v>
      </c>
      <c r="AZ200" s="116">
        <f ca="1">IFERROR(AD200*'Program Qtrly'!J$109/(1-'Program Qtrly'!J$109),0)</f>
        <v>201.45963949843264</v>
      </c>
      <c r="BA200" s="116">
        <f ca="1">IFERROR(AE200*'Program Qtrly'!K$109/(1-'Program Qtrly'!K$109),0)</f>
        <v>217.57641065830725</v>
      </c>
      <c r="BB200" s="116">
        <f ca="1">IFERROR(AF200*'Program Qtrly'!L$109/(1-'Program Qtrly'!L$109),0)</f>
        <v>237.72237460815052</v>
      </c>
      <c r="BC200" s="116">
        <f ca="1">IFERROR(AG200*'Program Qtrly'!M$109/(1-'Program Qtrly'!M$109),0)</f>
        <v>261.8975313479624</v>
      </c>
      <c r="BD200" s="116">
        <f ca="1">IFERROR(AH200*'Program Qtrly'!N$109/(1-'Program Qtrly'!N$109),0)</f>
        <v>286.07268808777434</v>
      </c>
      <c r="BE200" s="116">
        <f ca="1">IFERROR(AI200*'Program Qtrly'!O$109/(1-'Program Qtrly'!O$109),0)</f>
        <v>310.24784482758622</v>
      </c>
      <c r="BF200" s="116">
        <f ca="1">IFERROR(AJ200*'Program Qtrly'!P$109/(1-'Program Qtrly'!P$109),0)</f>
        <v>342.48138714733545</v>
      </c>
      <c r="BG200" s="116">
        <f ca="1">IFERROR(AK200*'Program Qtrly'!Q$109/(1-'Program Qtrly'!Q$109),0)</f>
        <v>382.77331504702198</v>
      </c>
      <c r="BH200" s="116">
        <f ca="1">IFERROR(AL200*'Program Qtrly'!R$109/(1-'Program Qtrly'!R$109),0)</f>
        <v>423.06524294670851</v>
      </c>
      <c r="BI200" s="116">
        <f ca="1">IFERROR(AM200*'Program Qtrly'!S$109/(1-'Program Qtrly'!S$109),0)</f>
        <v>463.35717084639509</v>
      </c>
      <c r="BJ200" s="116">
        <f ca="1">IFERROR(AN200*'Program Qtrly'!T$109/(1-'Program Qtrly'!T$109),0)</f>
        <v>503.64909874608151</v>
      </c>
      <c r="BK200" s="116">
        <f ca="1">IFERROR(AO200*'Program Qtrly'!U$109/(1-'Program Qtrly'!U$109),0)</f>
        <v>543.94102664576792</v>
      </c>
      <c r="BL200" s="116">
        <f ca="1">IFERROR(AP200*'Program Qtrly'!V$109/(1-'Program Qtrly'!V$109),0)</f>
        <v>584.2329545454545</v>
      </c>
      <c r="BM200" s="116">
        <f ca="1">IFERROR(AQ200*'Program Qtrly'!W$109/(1-'Program Qtrly'!W$109),0)</f>
        <v>624.52488244514097</v>
      </c>
      <c r="BO200" s="53" t="str">
        <f t="shared" si="208"/>
        <v>P006</v>
      </c>
      <c r="BP200" s="53">
        <f t="shared" si="209"/>
        <v>0</v>
      </c>
    </row>
    <row r="201" spans="1:68" x14ac:dyDescent="0.45">
      <c r="A201" s="63">
        <f t="shared" si="204"/>
        <v>21</v>
      </c>
      <c r="B201" s="116">
        <f ca="1">IFERROR(B200+'Program Qtrly'!D$123*OFFSET(LDF!$A$37,MATCH($B$193,LDF!$A$38:$A$63,0),MATCH($A201,LDF!$B$37:$Z$37,0)),0)</f>
        <v>2.7348308051341883</v>
      </c>
      <c r="C201" s="116">
        <f ca="1">IFERROR(C200+'Program Qtrly'!E$123*OFFSET(LDF!$A$37,MATCH($B$193,LDF!$A$38:$A$63,0),MATCH($A201,LDF!$B$37:$Z$37,0)),0)</f>
        <v>8.204492415402564</v>
      </c>
      <c r="D201" s="116">
        <f ca="1">IFERROR(D200+'Program Qtrly'!F$123*OFFSET(LDF!$A$37,MATCH($B$193,LDF!$A$38:$A$63,0),MATCH($A201,LDF!$B$37:$Z$37,0)),0)</f>
        <v>13.674154025670939</v>
      </c>
      <c r="E201" s="116">
        <f ca="1">IFERROR(E200+'Program Qtrly'!G$123*OFFSET(LDF!$A$37,MATCH($B$193,LDF!$A$38:$A$63,0),MATCH($A201,LDF!$B$37:$Z$37,0)),0)</f>
        <v>19.143815635939319</v>
      </c>
      <c r="F201" s="116">
        <f ca="1">IFERROR(F200+'Program Qtrly'!H$123*OFFSET(LDF!$A$37,MATCH($B$193,LDF!$A$38:$A$63,0),MATCH($A201,LDF!$B$37:$Z$37,0)),0)</f>
        <v>22.972578763127185</v>
      </c>
      <c r="G201" s="116">
        <f ca="1">IFERROR(G200+'Program Qtrly'!I$123*OFFSET(LDF!$A$37,MATCH($B$193,LDF!$A$38:$A$63,0),MATCH($A201,LDF!$B$37:$Z$37,0)),0)</f>
        <v>25.160443407234535</v>
      </c>
      <c r="H201" s="116">
        <f ca="1">IFERROR(H200+'Program Qtrly'!J$123*OFFSET(LDF!$A$37,MATCH($B$193,LDF!$A$38:$A$63,0),MATCH($A201,LDF!$B$37:$Z$37,0)),0)</f>
        <v>27.348308051341885</v>
      </c>
      <c r="I201" s="116">
        <f ca="1">IFERROR(I200+'Program Qtrly'!K$123*OFFSET(LDF!$A$37,MATCH($B$193,LDF!$A$38:$A$63,0),MATCH($A201,LDF!$B$37:$Z$37,0)),0)</f>
        <v>29.536172695449238</v>
      </c>
      <c r="J201" s="116">
        <f ca="1">IFERROR(J200+'Program Qtrly'!L$123*OFFSET(LDF!$A$37,MATCH($B$193,LDF!$A$38:$A$63,0),MATCH($A201,LDF!$B$37:$Z$37,0)),0)</f>
        <v>32.271003500583426</v>
      </c>
      <c r="K201" s="116">
        <f ca="1">IFERROR(K200+'Program Qtrly'!M$123*OFFSET(LDF!$A$37,MATCH($B$193,LDF!$A$38:$A$63,0),MATCH($A201,LDF!$B$37:$Z$37,0)),0)</f>
        <v>35.552800466744451</v>
      </c>
      <c r="L201" s="116">
        <f ca="1">IFERROR(L200+'Program Qtrly'!N$123*OFFSET(LDF!$A$37,MATCH($B$193,LDF!$A$38:$A$63,0),MATCH($A201,LDF!$B$37:$Z$37,0)),0)</f>
        <v>38.834597432905476</v>
      </c>
      <c r="M201" s="116">
        <f ca="1">IFERROR(M200+'Program Qtrly'!O$123*OFFSET(LDF!$A$37,MATCH($B$193,LDF!$A$38:$A$63,0),MATCH($A201,LDF!$B$37:$Z$37,0)),0)</f>
        <v>42.116394399066508</v>
      </c>
      <c r="N201" s="116">
        <f ca="1">IFERROR(N200+'Program Qtrly'!P$123*OFFSET(LDF!$A$37,MATCH($B$193,LDF!$A$38:$A$63,0),MATCH($A201,LDF!$B$37:$Z$37,0)),0)</f>
        <v>46.492123687281207</v>
      </c>
      <c r="O201" s="116">
        <f ca="1">IFERROR(O200+'Program Qtrly'!Q$123*OFFSET(LDF!$A$37,MATCH($B$193,LDF!$A$38:$A$63,0),MATCH($A201,LDF!$B$37:$Z$37,0)),0)</f>
        <v>51.961785297549589</v>
      </c>
      <c r="P201" s="116">
        <f ca="1">IFERROR(P200+'Program Qtrly'!R$123*OFFSET(LDF!$A$37,MATCH($B$193,LDF!$A$38:$A$63,0),MATCH($A201,LDF!$B$37:$Z$37,0)),0)</f>
        <v>57.431446907817964</v>
      </c>
      <c r="Q201" s="116">
        <f ca="1">IFERROR(Q200+'Program Qtrly'!S$123*OFFSET(LDF!$A$37,MATCH($B$193,LDF!$A$38:$A$63,0),MATCH($A201,LDF!$B$37:$Z$37,0)),0)</f>
        <v>62.901108518086339</v>
      </c>
      <c r="R201" s="116">
        <f ca="1">IFERROR(R200+'Program Qtrly'!T$123*OFFSET(LDF!$A$37,MATCH($B$193,LDF!$A$38:$A$63,0),MATCH($A201,LDF!$B$37:$Z$37,0)),0)</f>
        <v>68.370770128354707</v>
      </c>
      <c r="S201" s="116">
        <f ca="1">IFERROR(S200+'Program Qtrly'!U$123*OFFSET(LDF!$A$37,MATCH($B$193,LDF!$A$38:$A$63,0),MATCH($A201,LDF!$B$37:$Z$37,0)),0)</f>
        <v>73.840431738623096</v>
      </c>
      <c r="T201" s="116">
        <f ca="1">IFERROR(T200+'Program Qtrly'!V$123*OFFSET(LDF!$A$37,MATCH($B$193,LDF!$A$38:$A$63,0),MATCH($A201,LDF!$B$37:$Z$37,0)),0)</f>
        <v>79.310093348891485</v>
      </c>
      <c r="U201" s="116">
        <f ca="1">IFERROR(U200+'Program Qtrly'!W$123*OFFSET(LDF!$A$37,MATCH($B$193,LDF!$A$38:$A$63,0),MATCH($A201,LDF!$B$37:$Z$37,0)),0)</f>
        <v>84.77975495915986</v>
      </c>
      <c r="W201" s="63">
        <f t="shared" si="205"/>
        <v>21</v>
      </c>
      <c r="X201" s="116">
        <f t="shared" ca="1" si="206"/>
        <v>1.9526691948658108</v>
      </c>
      <c r="Y201" s="116">
        <f t="shared" ca="1" si="203"/>
        <v>5.8580075845974307</v>
      </c>
      <c r="Z201" s="116">
        <f t="shared" ca="1" si="203"/>
        <v>9.7633459743290505</v>
      </c>
      <c r="AA201" s="116">
        <f t="shared" ca="1" si="203"/>
        <v>13.668684364060674</v>
      </c>
      <c r="AB201" s="116">
        <f t="shared" ca="1" si="203"/>
        <v>16.402421236872808</v>
      </c>
      <c r="AC201" s="116">
        <f t="shared" ca="1" si="203"/>
        <v>17.964556592765458</v>
      </c>
      <c r="AD201" s="116">
        <f t="shared" ca="1" si="203"/>
        <v>19.526691948658108</v>
      </c>
      <c r="AE201" s="116">
        <f t="shared" ca="1" si="203"/>
        <v>21.088827304550755</v>
      </c>
      <c r="AF201" s="116">
        <f t="shared" ca="1" si="203"/>
        <v>23.041496499416567</v>
      </c>
      <c r="AG201" s="116">
        <f t="shared" ca="1" si="203"/>
        <v>25.384699533255535</v>
      </c>
      <c r="AH201" s="116">
        <f t="shared" ca="1" si="203"/>
        <v>27.72790256709451</v>
      </c>
      <c r="AI201" s="116">
        <f t="shared" ca="1" si="203"/>
        <v>30.071105600933478</v>
      </c>
      <c r="AJ201" s="116">
        <f t="shared" ca="1" si="203"/>
        <v>33.195376312718778</v>
      </c>
      <c r="AK201" s="116">
        <f t="shared" ca="1" si="203"/>
        <v>37.100714702450396</v>
      </c>
      <c r="AL201" s="116">
        <f t="shared" ca="1" si="203"/>
        <v>41.006053092182022</v>
      </c>
      <c r="AM201" s="116">
        <f t="shared" ca="1" si="203"/>
        <v>44.911391481913647</v>
      </c>
      <c r="AN201" s="116">
        <f t="shared" ca="1" si="203"/>
        <v>48.816729871645265</v>
      </c>
      <c r="AO201" s="116">
        <f t="shared" ca="1" si="203"/>
        <v>52.722068261376876</v>
      </c>
      <c r="AP201" s="116">
        <f t="shared" ca="1" si="203"/>
        <v>56.627406651108487</v>
      </c>
      <c r="AQ201" s="116">
        <f t="shared" ca="1" si="203"/>
        <v>60.532745040840112</v>
      </c>
      <c r="AS201" s="63">
        <f t="shared" si="207"/>
        <v>21</v>
      </c>
      <c r="AT201" s="116">
        <f ca="1">IFERROR(X201*'Program Qtrly'!D$109/(1-'Program Qtrly'!D$109),0)</f>
        <v>17.574022753792303</v>
      </c>
      <c r="AU201" s="116">
        <f ca="1">IFERROR(Y201*'Program Qtrly'!E$109/(1-'Program Qtrly'!E$109),0)</f>
        <v>52.72206826137689</v>
      </c>
      <c r="AV201" s="116">
        <f ca="1">IFERROR(Z201*'Program Qtrly'!F$109/(1-'Program Qtrly'!F$109),0)</f>
        <v>87.870113768961474</v>
      </c>
      <c r="AW201" s="116">
        <f ca="1">IFERROR(AA201*'Program Qtrly'!G$109/(1-'Program Qtrly'!G$109),0)</f>
        <v>123.0181592765461</v>
      </c>
      <c r="AX201" s="116">
        <f ca="1">IFERROR(AB201*'Program Qtrly'!H$109/(1-'Program Qtrly'!H$109),0)</f>
        <v>147.6217911318553</v>
      </c>
      <c r="AY201" s="116">
        <f ca="1">IFERROR(AC201*'Program Qtrly'!I$109/(1-'Program Qtrly'!I$109),0)</f>
        <v>161.68100933488915</v>
      </c>
      <c r="AZ201" s="116">
        <f ca="1">IFERROR(AD201*'Program Qtrly'!J$109/(1-'Program Qtrly'!J$109),0)</f>
        <v>175.74022753792303</v>
      </c>
      <c r="BA201" s="116">
        <f ca="1">IFERROR(AE201*'Program Qtrly'!K$109/(1-'Program Qtrly'!K$109),0)</f>
        <v>189.79944574095683</v>
      </c>
      <c r="BB201" s="116">
        <f ca="1">IFERROR(AF201*'Program Qtrly'!L$109/(1-'Program Qtrly'!L$109),0)</f>
        <v>207.37346849474915</v>
      </c>
      <c r="BC201" s="116">
        <f ca="1">IFERROR(AG201*'Program Qtrly'!M$109/(1-'Program Qtrly'!M$109),0)</f>
        <v>228.46229579929988</v>
      </c>
      <c r="BD201" s="116">
        <f ca="1">IFERROR(AH201*'Program Qtrly'!N$109/(1-'Program Qtrly'!N$109),0)</f>
        <v>249.55112310385067</v>
      </c>
      <c r="BE201" s="116">
        <f ca="1">IFERROR(AI201*'Program Qtrly'!O$109/(1-'Program Qtrly'!O$109),0)</f>
        <v>270.63995040840138</v>
      </c>
      <c r="BF201" s="116">
        <f ca="1">IFERROR(AJ201*'Program Qtrly'!P$109/(1-'Program Qtrly'!P$109),0)</f>
        <v>298.75838681446908</v>
      </c>
      <c r="BG201" s="116">
        <f ca="1">IFERROR(AK201*'Program Qtrly'!Q$109/(1-'Program Qtrly'!Q$109),0)</f>
        <v>333.90643232205366</v>
      </c>
      <c r="BH201" s="116">
        <f ca="1">IFERROR(AL201*'Program Qtrly'!R$109/(1-'Program Qtrly'!R$109),0)</f>
        <v>369.05447782963824</v>
      </c>
      <c r="BI201" s="116">
        <f ca="1">IFERROR(AM201*'Program Qtrly'!S$109/(1-'Program Qtrly'!S$109),0)</f>
        <v>404.20252333722289</v>
      </c>
      <c r="BJ201" s="116">
        <f ca="1">IFERROR(AN201*'Program Qtrly'!T$109/(1-'Program Qtrly'!T$109),0)</f>
        <v>439.35056884480747</v>
      </c>
      <c r="BK201" s="116">
        <f ca="1">IFERROR(AO201*'Program Qtrly'!U$109/(1-'Program Qtrly'!U$109),0)</f>
        <v>474.49861435239205</v>
      </c>
      <c r="BL201" s="116">
        <f ca="1">IFERROR(AP201*'Program Qtrly'!V$109/(1-'Program Qtrly'!V$109),0)</f>
        <v>509.64665985997652</v>
      </c>
      <c r="BM201" s="116">
        <f ca="1">IFERROR(AQ201*'Program Qtrly'!W$109/(1-'Program Qtrly'!W$109),0)</f>
        <v>544.79470536756116</v>
      </c>
      <c r="BO201" s="53" t="str">
        <f t="shared" si="208"/>
        <v>P006</v>
      </c>
      <c r="BP201" s="53">
        <f t="shared" si="209"/>
        <v>0</v>
      </c>
    </row>
    <row r="202" spans="1:68" x14ac:dyDescent="0.45">
      <c r="A202" s="63">
        <f t="shared" si="204"/>
        <v>24</v>
      </c>
      <c r="B202" s="116">
        <f ca="1">IFERROR(B201+'Program Qtrly'!D$123*OFFSET(LDF!$A$37,MATCH($B$193,LDF!$A$38:$A$63,0),MATCH($A202,LDF!$B$37:$Z$37,0)),0)</f>
        <v>2.9574132492113554</v>
      </c>
      <c r="C202" s="116">
        <f ca="1">IFERROR(C201+'Program Qtrly'!E$123*OFFSET(LDF!$A$37,MATCH($B$193,LDF!$A$38:$A$63,0),MATCH($A202,LDF!$B$37:$Z$37,0)),0)</f>
        <v>8.8722397476340653</v>
      </c>
      <c r="D202" s="116">
        <f ca="1">IFERROR(D201+'Program Qtrly'!F$123*OFFSET(LDF!$A$37,MATCH($B$193,LDF!$A$38:$A$63,0),MATCH($A202,LDF!$B$37:$Z$37,0)),0)</f>
        <v>14.787066246056774</v>
      </c>
      <c r="E202" s="116">
        <f ca="1">IFERROR(E201+'Program Qtrly'!G$123*OFFSET(LDF!$A$37,MATCH($B$193,LDF!$A$38:$A$63,0),MATCH($A202,LDF!$B$37:$Z$37,0)),0)</f>
        <v>20.70189274447949</v>
      </c>
      <c r="F202" s="116">
        <f ca="1">IFERROR(F201+'Program Qtrly'!H$123*OFFSET(LDF!$A$37,MATCH($B$193,LDF!$A$38:$A$63,0),MATCH($A202,LDF!$B$37:$Z$37,0)),0)</f>
        <v>24.84227129337539</v>
      </c>
      <c r="G202" s="116">
        <f ca="1">IFERROR(G201+'Program Qtrly'!I$123*OFFSET(LDF!$A$37,MATCH($B$193,LDF!$A$38:$A$63,0),MATCH($A202,LDF!$B$37:$Z$37,0)),0)</f>
        <v>27.208201892744473</v>
      </c>
      <c r="H202" s="116">
        <f ca="1">IFERROR(H201+'Program Qtrly'!J$123*OFFSET(LDF!$A$37,MATCH($B$193,LDF!$A$38:$A$63,0),MATCH($A202,LDF!$B$37:$Z$37,0)),0)</f>
        <v>29.574132492113556</v>
      </c>
      <c r="I202" s="116">
        <f ca="1">IFERROR(I201+'Program Qtrly'!K$123*OFFSET(LDF!$A$37,MATCH($B$193,LDF!$A$38:$A$63,0),MATCH($A202,LDF!$B$37:$Z$37,0)),0)</f>
        <v>31.940063091482642</v>
      </c>
      <c r="J202" s="116">
        <f ca="1">IFERROR(J201+'Program Qtrly'!L$123*OFFSET(LDF!$A$37,MATCH($B$193,LDF!$A$38:$A$63,0),MATCH($A202,LDF!$B$37:$Z$37,0)),0)</f>
        <v>34.897476340693999</v>
      </c>
      <c r="K202" s="116">
        <f ca="1">IFERROR(K201+'Program Qtrly'!M$123*OFFSET(LDF!$A$37,MATCH($B$193,LDF!$A$38:$A$63,0),MATCH($A202,LDF!$B$37:$Z$37,0)),0)</f>
        <v>38.446372239747625</v>
      </c>
      <c r="L202" s="116">
        <f ca="1">IFERROR(L201+'Program Qtrly'!N$123*OFFSET(LDF!$A$37,MATCH($B$193,LDF!$A$38:$A$63,0),MATCH($A202,LDF!$B$37:$Z$37,0)),0)</f>
        <v>41.995268138801251</v>
      </c>
      <c r="M202" s="116">
        <f ca="1">IFERROR(M201+'Program Qtrly'!O$123*OFFSET(LDF!$A$37,MATCH($B$193,LDF!$A$38:$A$63,0),MATCH($A202,LDF!$B$37:$Z$37,0)),0)</f>
        <v>45.544164037854884</v>
      </c>
      <c r="N202" s="116">
        <f ca="1">IFERROR(N201+'Program Qtrly'!P$123*OFFSET(LDF!$A$37,MATCH($B$193,LDF!$A$38:$A$63,0),MATCH($A202,LDF!$B$37:$Z$37,0)),0)</f>
        <v>50.27602523659305</v>
      </c>
      <c r="O202" s="116">
        <f ca="1">IFERROR(O201+'Program Qtrly'!Q$123*OFFSET(LDF!$A$37,MATCH($B$193,LDF!$A$38:$A$63,0),MATCH($A202,LDF!$B$37:$Z$37,0)),0)</f>
        <v>56.190851735015769</v>
      </c>
      <c r="P202" s="116">
        <f ca="1">IFERROR(P201+'Program Qtrly'!R$123*OFFSET(LDF!$A$37,MATCH($B$193,LDF!$A$38:$A$63,0),MATCH($A202,LDF!$B$37:$Z$37,0)),0)</f>
        <v>62.105678233438475</v>
      </c>
      <c r="Q202" s="116">
        <f ca="1">IFERROR(Q201+'Program Qtrly'!S$123*OFFSET(LDF!$A$37,MATCH($B$193,LDF!$A$38:$A$63,0),MATCH($A202,LDF!$B$37:$Z$37,0)),0)</f>
        <v>68.02050473186118</v>
      </c>
      <c r="R202" s="116">
        <f ca="1">IFERROR(R201+'Program Qtrly'!T$123*OFFSET(LDF!$A$37,MATCH($B$193,LDF!$A$38:$A$63,0),MATCH($A202,LDF!$B$37:$Z$37,0)),0)</f>
        <v>73.935331230283879</v>
      </c>
      <c r="S202" s="116">
        <f ca="1">IFERROR(S201+'Program Qtrly'!U$123*OFFSET(LDF!$A$37,MATCH($B$193,LDF!$A$38:$A$63,0),MATCH($A202,LDF!$B$37:$Z$37,0)),0)</f>
        <v>79.850157728706606</v>
      </c>
      <c r="T202" s="116">
        <f ca="1">IFERROR(T201+'Program Qtrly'!V$123*OFFSET(LDF!$A$37,MATCH($B$193,LDF!$A$38:$A$63,0),MATCH($A202,LDF!$B$37:$Z$37,0)),0)</f>
        <v>85.764984227129332</v>
      </c>
      <c r="U202" s="116">
        <f ca="1">IFERROR(U201+'Program Qtrly'!W$123*OFFSET(LDF!$A$37,MATCH($B$193,LDF!$A$38:$A$63,0),MATCH($A202,LDF!$B$37:$Z$37,0)),0)</f>
        <v>91.679810725552045</v>
      </c>
      <c r="W202" s="63">
        <f t="shared" si="205"/>
        <v>24</v>
      </c>
      <c r="X202" s="116">
        <f t="shared" ca="1" si="206"/>
        <v>1.7300867507886437</v>
      </c>
      <c r="Y202" s="116">
        <f t="shared" ca="1" si="203"/>
        <v>5.1902602523659294</v>
      </c>
      <c r="Z202" s="116">
        <f t="shared" ca="1" si="203"/>
        <v>8.650433753943215</v>
      </c>
      <c r="AA202" s="116">
        <f t="shared" ca="1" si="203"/>
        <v>12.110607255520502</v>
      </c>
      <c r="AB202" s="116">
        <f t="shared" ca="1" si="203"/>
        <v>14.532728706624603</v>
      </c>
      <c r="AC202" s="116">
        <f t="shared" ca="1" si="203"/>
        <v>15.91679810725552</v>
      </c>
      <c r="AD202" s="116">
        <f t="shared" ca="1" si="203"/>
        <v>17.300867507886437</v>
      </c>
      <c r="AE202" s="116">
        <f t="shared" ca="1" si="203"/>
        <v>18.684936908517351</v>
      </c>
      <c r="AF202" s="116">
        <f t="shared" ca="1" si="203"/>
        <v>20.415023659305994</v>
      </c>
      <c r="AG202" s="116">
        <f t="shared" ca="1" si="203"/>
        <v>22.491127760252361</v>
      </c>
      <c r="AH202" s="116">
        <f t="shared" ca="1" si="203"/>
        <v>24.567231861198735</v>
      </c>
      <c r="AI202" s="116">
        <f t="shared" ca="1" si="203"/>
        <v>26.643335962145102</v>
      </c>
      <c r="AJ202" s="116">
        <f t="shared" ca="1" si="203"/>
        <v>29.411474763406936</v>
      </c>
      <c r="AK202" s="116">
        <f t="shared" ca="1" si="203"/>
        <v>32.871648264984216</v>
      </c>
      <c r="AL202" s="116">
        <f t="shared" ca="1" si="203"/>
        <v>36.331821766561511</v>
      </c>
      <c r="AM202" s="116">
        <f t="shared" ca="1" si="203"/>
        <v>39.791995268138805</v>
      </c>
      <c r="AN202" s="116">
        <f t="shared" ca="1" si="203"/>
        <v>43.252168769716093</v>
      </c>
      <c r="AO202" s="116">
        <f t="shared" ca="1" si="203"/>
        <v>46.712342271293366</v>
      </c>
      <c r="AP202" s="116">
        <f t="shared" ca="1" si="203"/>
        <v>50.172515772870639</v>
      </c>
      <c r="AQ202" s="116">
        <f t="shared" ca="1" si="203"/>
        <v>53.632689274447927</v>
      </c>
      <c r="AS202" s="63">
        <f t="shared" si="207"/>
        <v>24</v>
      </c>
      <c r="AT202" s="116">
        <f ca="1">IFERROR(X202*'Program Qtrly'!D$109/(1-'Program Qtrly'!D$109),0)</f>
        <v>15.570780757097797</v>
      </c>
      <c r="AU202" s="116">
        <f ca="1">IFERROR(Y202*'Program Qtrly'!E$109/(1-'Program Qtrly'!E$109),0)</f>
        <v>46.71234227129338</v>
      </c>
      <c r="AV202" s="116">
        <f ca="1">IFERROR(Z202*'Program Qtrly'!F$109/(1-'Program Qtrly'!F$109),0)</f>
        <v>77.853903785488953</v>
      </c>
      <c r="AW202" s="116">
        <f ca="1">IFERROR(AA202*'Program Qtrly'!G$109/(1-'Program Qtrly'!G$109),0)</f>
        <v>108.99546529968454</v>
      </c>
      <c r="AX202" s="116">
        <f ca="1">IFERROR(AB202*'Program Qtrly'!H$109/(1-'Program Qtrly'!H$109),0)</f>
        <v>130.79455835962148</v>
      </c>
      <c r="AY202" s="116">
        <f ca="1">IFERROR(AC202*'Program Qtrly'!I$109/(1-'Program Qtrly'!I$109),0)</f>
        <v>143.25118296529971</v>
      </c>
      <c r="AZ202" s="116">
        <f ca="1">IFERROR(AD202*'Program Qtrly'!J$109/(1-'Program Qtrly'!J$109),0)</f>
        <v>155.70780757097796</v>
      </c>
      <c r="BA202" s="116">
        <f ca="1">IFERROR(AE202*'Program Qtrly'!K$109/(1-'Program Qtrly'!K$109),0)</f>
        <v>168.16443217665619</v>
      </c>
      <c r="BB202" s="116">
        <f ca="1">IFERROR(AF202*'Program Qtrly'!L$109/(1-'Program Qtrly'!L$109),0)</f>
        <v>183.73521293375401</v>
      </c>
      <c r="BC202" s="116">
        <f ca="1">IFERROR(AG202*'Program Qtrly'!M$109/(1-'Program Qtrly'!M$109),0)</f>
        <v>202.42014984227131</v>
      </c>
      <c r="BD202" s="116">
        <f ca="1">IFERROR(AH202*'Program Qtrly'!N$109/(1-'Program Qtrly'!N$109),0)</f>
        <v>221.10508675078867</v>
      </c>
      <c r="BE202" s="116">
        <f ca="1">IFERROR(AI202*'Program Qtrly'!O$109/(1-'Program Qtrly'!O$109),0)</f>
        <v>239.790023659306</v>
      </c>
      <c r="BF202" s="116">
        <f ca="1">IFERROR(AJ202*'Program Qtrly'!P$109/(1-'Program Qtrly'!P$109),0)</f>
        <v>264.70327287066249</v>
      </c>
      <c r="BG202" s="116">
        <f ca="1">IFERROR(AK202*'Program Qtrly'!Q$109/(1-'Program Qtrly'!Q$109),0)</f>
        <v>295.84483438485802</v>
      </c>
      <c r="BH202" s="116">
        <f ca="1">IFERROR(AL202*'Program Qtrly'!R$109/(1-'Program Qtrly'!R$109),0)</f>
        <v>326.98639589905372</v>
      </c>
      <c r="BI202" s="116">
        <f ca="1">IFERROR(AM202*'Program Qtrly'!S$109/(1-'Program Qtrly'!S$109),0)</f>
        <v>358.12795741324936</v>
      </c>
      <c r="BJ202" s="116">
        <f ca="1">IFERROR(AN202*'Program Qtrly'!T$109/(1-'Program Qtrly'!T$109),0)</f>
        <v>389.26951892744495</v>
      </c>
      <c r="BK202" s="116">
        <f ca="1">IFERROR(AO202*'Program Qtrly'!U$109/(1-'Program Qtrly'!U$109),0)</f>
        <v>420.41108044164042</v>
      </c>
      <c r="BL202" s="116">
        <f ca="1">IFERROR(AP202*'Program Qtrly'!V$109/(1-'Program Qtrly'!V$109),0)</f>
        <v>451.5526419558359</v>
      </c>
      <c r="BM202" s="116">
        <f ca="1">IFERROR(AQ202*'Program Qtrly'!W$109/(1-'Program Qtrly'!W$109),0)</f>
        <v>482.69420347003143</v>
      </c>
      <c r="BO202" s="53" t="str">
        <f t="shared" si="208"/>
        <v>P006</v>
      </c>
      <c r="BP202" s="53">
        <f t="shared" si="209"/>
        <v>0</v>
      </c>
    </row>
    <row r="203" spans="1:68" x14ac:dyDescent="0.45">
      <c r="A203" s="63">
        <f t="shared" si="204"/>
        <v>27</v>
      </c>
      <c r="B203" s="116">
        <f ca="1">IFERROR(B202+'Program Qtrly'!D$123*OFFSET(LDF!$A$37,MATCH($B$193,LDF!$A$38:$A$63,0),MATCH($A203,LDF!$B$37:$Z$37,0)),0)</f>
        <v>3.1629554655870438</v>
      </c>
      <c r="C203" s="116">
        <f ca="1">IFERROR(C202+'Program Qtrly'!E$123*OFFSET(LDF!$A$37,MATCH($B$193,LDF!$A$38:$A$63,0),MATCH($A203,LDF!$B$37:$Z$37,0)),0)</f>
        <v>9.4888663967611304</v>
      </c>
      <c r="D203" s="116">
        <f ca="1">IFERROR(D202+'Program Qtrly'!F$123*OFFSET(LDF!$A$37,MATCH($B$193,LDF!$A$38:$A$63,0),MATCH($A203,LDF!$B$37:$Z$37,0)),0)</f>
        <v>15.814777327935216</v>
      </c>
      <c r="E203" s="116">
        <f ca="1">IFERROR(E202+'Program Qtrly'!G$123*OFFSET(LDF!$A$37,MATCH($B$193,LDF!$A$38:$A$63,0),MATCH($A203,LDF!$B$37:$Z$37,0)),0)</f>
        <v>22.140688259109311</v>
      </c>
      <c r="F203" s="116">
        <f ca="1">IFERROR(F202+'Program Qtrly'!H$123*OFFSET(LDF!$A$37,MATCH($B$193,LDF!$A$38:$A$63,0),MATCH($A203,LDF!$B$37:$Z$37,0)),0)</f>
        <v>26.568825910931171</v>
      </c>
      <c r="G203" s="116">
        <f ca="1">IFERROR(G202+'Program Qtrly'!I$123*OFFSET(LDF!$A$37,MATCH($B$193,LDF!$A$38:$A$63,0),MATCH($A203,LDF!$B$37:$Z$37,0)),0)</f>
        <v>29.099190283400805</v>
      </c>
      <c r="H203" s="116">
        <f ca="1">IFERROR(H202+'Program Qtrly'!J$123*OFFSET(LDF!$A$37,MATCH($B$193,LDF!$A$38:$A$63,0),MATCH($A203,LDF!$B$37:$Z$37,0)),0)</f>
        <v>31.629554655870439</v>
      </c>
      <c r="I203" s="116">
        <f ca="1">IFERROR(I202+'Program Qtrly'!K$123*OFFSET(LDF!$A$37,MATCH($B$193,LDF!$A$38:$A$63,0),MATCH($A203,LDF!$B$37:$Z$37,0)),0)</f>
        <v>34.159919028340077</v>
      </c>
      <c r="J203" s="116">
        <f ca="1">IFERROR(J202+'Program Qtrly'!L$123*OFFSET(LDF!$A$37,MATCH($B$193,LDF!$A$38:$A$63,0),MATCH($A203,LDF!$B$37:$Z$37,0)),0)</f>
        <v>37.322874493927124</v>
      </c>
      <c r="K203" s="116">
        <f ca="1">IFERROR(K202+'Program Qtrly'!M$123*OFFSET(LDF!$A$37,MATCH($B$193,LDF!$A$38:$A$63,0),MATCH($A203,LDF!$B$37:$Z$37,0)),0)</f>
        <v>41.118421052631575</v>
      </c>
      <c r="L203" s="116">
        <f ca="1">IFERROR(L202+'Program Qtrly'!N$123*OFFSET(LDF!$A$37,MATCH($B$193,LDF!$A$38:$A$63,0),MATCH($A203,LDF!$B$37:$Z$37,0)),0)</f>
        <v>44.913967611336027</v>
      </c>
      <c r="M203" s="116">
        <f ca="1">IFERROR(M202+'Program Qtrly'!O$123*OFFSET(LDF!$A$37,MATCH($B$193,LDF!$A$38:$A$63,0),MATCH($A203,LDF!$B$37:$Z$37,0)),0)</f>
        <v>48.709514170040485</v>
      </c>
      <c r="N203" s="116">
        <f ca="1">IFERROR(N202+'Program Qtrly'!P$123*OFFSET(LDF!$A$37,MATCH($B$193,LDF!$A$38:$A$63,0),MATCH($A203,LDF!$B$37:$Z$37,0)),0)</f>
        <v>53.770242914979754</v>
      </c>
      <c r="O203" s="116">
        <f ca="1">IFERROR(O202+'Program Qtrly'!Q$123*OFFSET(LDF!$A$37,MATCH($B$193,LDF!$A$38:$A$63,0),MATCH($A203,LDF!$B$37:$Z$37,0)),0)</f>
        <v>60.096153846153847</v>
      </c>
      <c r="P203" s="116">
        <f ca="1">IFERROR(P202+'Program Qtrly'!R$123*OFFSET(LDF!$A$37,MATCH($B$193,LDF!$A$38:$A$63,0),MATCH($A203,LDF!$B$37:$Z$37,0)),0)</f>
        <v>66.422064777327932</v>
      </c>
      <c r="Q203" s="116">
        <f ca="1">IFERROR(Q202+'Program Qtrly'!S$123*OFFSET(LDF!$A$37,MATCH($B$193,LDF!$A$38:$A$63,0),MATCH($A203,LDF!$B$37:$Z$37,0)),0)</f>
        <v>72.747975708502011</v>
      </c>
      <c r="R203" s="116">
        <f ca="1">IFERROR(R202+'Program Qtrly'!T$123*OFFSET(LDF!$A$37,MATCH($B$193,LDF!$A$38:$A$63,0),MATCH($A203,LDF!$B$37:$Z$37,0)),0)</f>
        <v>79.07388663967609</v>
      </c>
      <c r="S203" s="116">
        <f ca="1">IFERROR(S202+'Program Qtrly'!U$123*OFFSET(LDF!$A$37,MATCH($B$193,LDF!$A$38:$A$63,0),MATCH($A203,LDF!$B$37:$Z$37,0)),0)</f>
        <v>85.399797570850197</v>
      </c>
      <c r="T203" s="116">
        <f ca="1">IFERROR(T202+'Program Qtrly'!V$123*OFFSET(LDF!$A$37,MATCH($B$193,LDF!$A$38:$A$63,0),MATCH($A203,LDF!$B$37:$Z$37,0)),0)</f>
        <v>91.72570850202429</v>
      </c>
      <c r="U203" s="116">
        <f ca="1">IFERROR(U202+'Program Qtrly'!W$123*OFFSET(LDF!$A$37,MATCH($B$193,LDF!$A$38:$A$63,0),MATCH($A203,LDF!$B$37:$Z$37,0)),0)</f>
        <v>98.051619433198383</v>
      </c>
      <c r="W203" s="63">
        <f t="shared" si="205"/>
        <v>27</v>
      </c>
      <c r="X203" s="116">
        <f t="shared" ca="1" si="206"/>
        <v>1.5245445344129553</v>
      </c>
      <c r="Y203" s="116">
        <f t="shared" ca="1" si="203"/>
        <v>4.5736336032388643</v>
      </c>
      <c r="Z203" s="116">
        <f t="shared" ca="1" si="203"/>
        <v>7.6227226720647732</v>
      </c>
      <c r="AA203" s="116">
        <f t="shared" ca="1" si="203"/>
        <v>10.671811740890682</v>
      </c>
      <c r="AB203" s="116">
        <f t="shared" ca="1" si="203"/>
        <v>12.806174089068822</v>
      </c>
      <c r="AC203" s="116">
        <f t="shared" ca="1" si="203"/>
        <v>14.025809716599188</v>
      </c>
      <c r="AD203" s="116">
        <f t="shared" ca="1" si="203"/>
        <v>15.245445344129553</v>
      </c>
      <c r="AE203" s="116">
        <f t="shared" ca="1" si="203"/>
        <v>16.465080971659916</v>
      </c>
      <c r="AF203" s="116">
        <f t="shared" ca="1" si="203"/>
        <v>17.989625506072869</v>
      </c>
      <c r="AG203" s="116">
        <f t="shared" ca="1" si="203"/>
        <v>19.819078947368411</v>
      </c>
      <c r="AH203" s="116">
        <f t="shared" ca="1" si="203"/>
        <v>21.648532388663959</v>
      </c>
      <c r="AI203" s="116">
        <f t="shared" ca="1" si="203"/>
        <v>23.477985829959501</v>
      </c>
      <c r="AJ203" s="116">
        <f t="shared" ca="1" si="203"/>
        <v>25.917257085020232</v>
      </c>
      <c r="AK203" s="116">
        <f t="shared" ca="1" si="203"/>
        <v>28.966346153846139</v>
      </c>
      <c r="AL203" s="116">
        <f t="shared" ca="1" si="203"/>
        <v>32.015435222672053</v>
      </c>
      <c r="AM203" s="116">
        <f t="shared" ca="1" si="203"/>
        <v>35.064524291497975</v>
      </c>
      <c r="AN203" s="116">
        <f t="shared" ca="1" si="203"/>
        <v>38.113613360323882</v>
      </c>
      <c r="AO203" s="116">
        <f t="shared" ca="1" si="203"/>
        <v>41.162702429149775</v>
      </c>
      <c r="AP203" s="116">
        <f t="shared" ca="1" si="203"/>
        <v>44.211791497975682</v>
      </c>
      <c r="AQ203" s="116">
        <f t="shared" ca="1" si="203"/>
        <v>47.260880566801589</v>
      </c>
      <c r="AS203" s="63">
        <f t="shared" si="207"/>
        <v>27</v>
      </c>
      <c r="AT203" s="116">
        <f ca="1">IFERROR(X203*'Program Qtrly'!D$109/(1-'Program Qtrly'!D$109),0)</f>
        <v>13.720900809716602</v>
      </c>
      <c r="AU203" s="116">
        <f ca="1">IFERROR(Y203*'Program Qtrly'!E$109/(1-'Program Qtrly'!E$109),0)</f>
        <v>41.162702429149789</v>
      </c>
      <c r="AV203" s="116">
        <f ca="1">IFERROR(Z203*'Program Qtrly'!F$109/(1-'Program Qtrly'!F$109),0)</f>
        <v>68.604504048582982</v>
      </c>
      <c r="AW203" s="116">
        <f ca="1">IFERROR(AA203*'Program Qtrly'!G$109/(1-'Program Qtrly'!G$109),0)</f>
        <v>96.04630566801616</v>
      </c>
      <c r="AX203" s="116">
        <f ca="1">IFERROR(AB203*'Program Qtrly'!H$109/(1-'Program Qtrly'!H$109),0)</f>
        <v>115.25556680161944</v>
      </c>
      <c r="AY203" s="116">
        <f ca="1">IFERROR(AC203*'Program Qtrly'!I$109/(1-'Program Qtrly'!I$109),0)</f>
        <v>126.23228744939271</v>
      </c>
      <c r="AZ203" s="116">
        <f ca="1">IFERROR(AD203*'Program Qtrly'!J$109/(1-'Program Qtrly'!J$109),0)</f>
        <v>137.20900809716602</v>
      </c>
      <c r="BA203" s="116">
        <f ca="1">IFERROR(AE203*'Program Qtrly'!K$109/(1-'Program Qtrly'!K$109),0)</f>
        <v>148.18572874493927</v>
      </c>
      <c r="BB203" s="116">
        <f ca="1">IFERROR(AF203*'Program Qtrly'!L$109/(1-'Program Qtrly'!L$109),0)</f>
        <v>161.90662955465586</v>
      </c>
      <c r="BC203" s="116">
        <f ca="1">IFERROR(AG203*'Program Qtrly'!M$109/(1-'Program Qtrly'!M$109),0)</f>
        <v>178.37171052631575</v>
      </c>
      <c r="BD203" s="116">
        <f ca="1">IFERROR(AH203*'Program Qtrly'!N$109/(1-'Program Qtrly'!N$109),0)</f>
        <v>194.83679149797567</v>
      </c>
      <c r="BE203" s="116">
        <f ca="1">IFERROR(AI203*'Program Qtrly'!O$109/(1-'Program Qtrly'!O$109),0)</f>
        <v>211.30187246963555</v>
      </c>
      <c r="BF203" s="116">
        <f ca="1">IFERROR(AJ203*'Program Qtrly'!P$109/(1-'Program Qtrly'!P$109),0)</f>
        <v>233.25531376518217</v>
      </c>
      <c r="BG203" s="116">
        <f ca="1">IFERROR(AK203*'Program Qtrly'!Q$109/(1-'Program Qtrly'!Q$109),0)</f>
        <v>260.6971153846153</v>
      </c>
      <c r="BH203" s="116">
        <f ca="1">IFERROR(AL203*'Program Qtrly'!R$109/(1-'Program Qtrly'!R$109),0)</f>
        <v>288.13891700404855</v>
      </c>
      <c r="BI203" s="116">
        <f ca="1">IFERROR(AM203*'Program Qtrly'!S$109/(1-'Program Qtrly'!S$109),0)</f>
        <v>315.58071862348186</v>
      </c>
      <c r="BJ203" s="116">
        <f ca="1">IFERROR(AN203*'Program Qtrly'!T$109/(1-'Program Qtrly'!T$109),0)</f>
        <v>343.02252024291505</v>
      </c>
      <c r="BK203" s="116">
        <f ca="1">IFERROR(AO203*'Program Qtrly'!U$109/(1-'Program Qtrly'!U$109),0)</f>
        <v>370.46432186234802</v>
      </c>
      <c r="BL203" s="116">
        <f ca="1">IFERROR(AP203*'Program Qtrly'!V$109/(1-'Program Qtrly'!V$109),0)</f>
        <v>397.90612348178126</v>
      </c>
      <c r="BM203" s="116">
        <f ca="1">IFERROR(AQ203*'Program Qtrly'!W$109/(1-'Program Qtrly'!W$109),0)</f>
        <v>425.34792510121446</v>
      </c>
      <c r="BO203" s="53" t="str">
        <f t="shared" si="208"/>
        <v>P006</v>
      </c>
      <c r="BP203" s="53">
        <f t="shared" si="209"/>
        <v>0</v>
      </c>
    </row>
    <row r="204" spans="1:68" x14ac:dyDescent="0.45">
      <c r="A204" s="63">
        <f t="shared" si="204"/>
        <v>30</v>
      </c>
      <c r="B204" s="116">
        <f ca="1">IFERROR(B203+'Program Qtrly'!D$123*OFFSET(LDF!$A$37,MATCH($B$193,LDF!$A$38:$A$63,0),MATCH($A204,LDF!$B$37:$Z$37,0)),0)</f>
        <v>3.3482142857142847</v>
      </c>
      <c r="C204" s="116">
        <f ca="1">IFERROR(C203+'Program Qtrly'!E$123*OFFSET(LDF!$A$37,MATCH($B$193,LDF!$A$38:$A$63,0),MATCH($A204,LDF!$B$37:$Z$37,0)),0)</f>
        <v>10.044642857142854</v>
      </c>
      <c r="D204" s="116">
        <f ca="1">IFERROR(D203+'Program Qtrly'!F$123*OFFSET(LDF!$A$37,MATCH($B$193,LDF!$A$38:$A$63,0),MATCH($A204,LDF!$B$37:$Z$37,0)),0)</f>
        <v>16.74107142857142</v>
      </c>
      <c r="E204" s="116">
        <f ca="1">IFERROR(E203+'Program Qtrly'!G$123*OFFSET(LDF!$A$37,MATCH($B$193,LDF!$A$38:$A$63,0),MATCH($A204,LDF!$B$37:$Z$37,0)),0)</f>
        <v>23.437499999999996</v>
      </c>
      <c r="F204" s="116">
        <f ca="1">IFERROR(F203+'Program Qtrly'!H$123*OFFSET(LDF!$A$37,MATCH($B$193,LDF!$A$38:$A$63,0),MATCH($A204,LDF!$B$37:$Z$37,0)),0)</f>
        <v>28.124999999999996</v>
      </c>
      <c r="G204" s="116">
        <f ca="1">IFERROR(G203+'Program Qtrly'!I$123*OFFSET(LDF!$A$37,MATCH($B$193,LDF!$A$38:$A$63,0),MATCH($A204,LDF!$B$37:$Z$37,0)),0)</f>
        <v>30.803571428571423</v>
      </c>
      <c r="H204" s="116">
        <f ca="1">IFERROR(H203+'Program Qtrly'!J$123*OFFSET(LDF!$A$37,MATCH($B$193,LDF!$A$38:$A$63,0),MATCH($A204,LDF!$B$37:$Z$37,0)),0)</f>
        <v>33.482142857142847</v>
      </c>
      <c r="I204" s="116">
        <f ca="1">IFERROR(I203+'Program Qtrly'!K$123*OFFSET(LDF!$A$37,MATCH($B$193,LDF!$A$38:$A$63,0),MATCH($A204,LDF!$B$37:$Z$37,0)),0)</f>
        <v>36.160714285714278</v>
      </c>
      <c r="J204" s="116">
        <f ca="1">IFERROR(J203+'Program Qtrly'!L$123*OFFSET(LDF!$A$37,MATCH($B$193,LDF!$A$38:$A$63,0),MATCH($A204,LDF!$B$37:$Z$37,0)),0)</f>
        <v>39.508928571428569</v>
      </c>
      <c r="K204" s="116">
        <f ca="1">IFERROR(K203+'Program Qtrly'!M$123*OFFSET(LDF!$A$37,MATCH($B$193,LDF!$A$38:$A$63,0),MATCH($A204,LDF!$B$37:$Z$37,0)),0)</f>
        <v>43.526785714285708</v>
      </c>
      <c r="L204" s="116">
        <f ca="1">IFERROR(L203+'Program Qtrly'!N$123*OFFSET(LDF!$A$37,MATCH($B$193,LDF!$A$38:$A$63,0),MATCH($A204,LDF!$B$37:$Z$37,0)),0)</f>
        <v>47.544642857142847</v>
      </c>
      <c r="M204" s="116">
        <f ca="1">IFERROR(M203+'Program Qtrly'!O$123*OFFSET(LDF!$A$37,MATCH($B$193,LDF!$A$38:$A$63,0),MATCH($A204,LDF!$B$37:$Z$37,0)),0)</f>
        <v>51.5625</v>
      </c>
      <c r="N204" s="116">
        <f ca="1">IFERROR(N203+'Program Qtrly'!P$123*OFFSET(LDF!$A$37,MATCH($B$193,LDF!$A$38:$A$63,0),MATCH($A204,LDF!$B$37:$Z$37,0)),0)</f>
        <v>56.919642857142854</v>
      </c>
      <c r="O204" s="116">
        <f ca="1">IFERROR(O203+'Program Qtrly'!Q$123*OFFSET(LDF!$A$37,MATCH($B$193,LDF!$A$38:$A$63,0),MATCH($A204,LDF!$B$37:$Z$37,0)),0)</f>
        <v>63.616071428571423</v>
      </c>
      <c r="P204" s="116">
        <f ca="1">IFERROR(P203+'Program Qtrly'!R$123*OFFSET(LDF!$A$37,MATCH($B$193,LDF!$A$38:$A$63,0),MATCH($A204,LDF!$B$37:$Z$37,0)),0)</f>
        <v>70.3125</v>
      </c>
      <c r="Q204" s="116">
        <f ca="1">IFERROR(Q203+'Program Qtrly'!S$123*OFFSET(LDF!$A$37,MATCH($B$193,LDF!$A$38:$A$63,0),MATCH($A204,LDF!$B$37:$Z$37,0)),0)</f>
        <v>77.008928571428555</v>
      </c>
      <c r="R204" s="116">
        <f ca="1">IFERROR(R203+'Program Qtrly'!T$123*OFFSET(LDF!$A$37,MATCH($B$193,LDF!$A$38:$A$63,0),MATCH($A204,LDF!$B$37:$Z$37,0)),0)</f>
        <v>83.70535714285711</v>
      </c>
      <c r="S204" s="116">
        <f ca="1">IFERROR(S203+'Program Qtrly'!U$123*OFFSET(LDF!$A$37,MATCH($B$193,LDF!$A$38:$A$63,0),MATCH($A204,LDF!$B$37:$Z$37,0)),0)</f>
        <v>90.401785714285708</v>
      </c>
      <c r="T204" s="116">
        <f ca="1">IFERROR(T203+'Program Qtrly'!V$123*OFFSET(LDF!$A$37,MATCH($B$193,LDF!$A$38:$A$63,0),MATCH($A204,LDF!$B$37:$Z$37,0)),0)</f>
        <v>97.098214285714278</v>
      </c>
      <c r="U204" s="116">
        <f ca="1">IFERROR(U203+'Program Qtrly'!W$123*OFFSET(LDF!$A$37,MATCH($B$193,LDF!$A$38:$A$63,0),MATCH($A204,LDF!$B$37:$Z$37,0)),0)</f>
        <v>103.79464285714286</v>
      </c>
      <c r="W204" s="63">
        <f t="shared" si="205"/>
        <v>30</v>
      </c>
      <c r="X204" s="116">
        <f t="shared" ca="1" si="206"/>
        <v>1.3392857142857144</v>
      </c>
      <c r="Y204" s="116">
        <f t="shared" ca="1" si="203"/>
        <v>4.0178571428571406</v>
      </c>
      <c r="Z204" s="116">
        <f t="shared" ca="1" si="203"/>
        <v>6.6964285714285694</v>
      </c>
      <c r="AA204" s="116">
        <f t="shared" ca="1" si="203"/>
        <v>9.3749999999999964</v>
      </c>
      <c r="AB204" s="116">
        <f t="shared" ca="1" si="203"/>
        <v>11.249999999999996</v>
      </c>
      <c r="AC204" s="116">
        <f t="shared" ca="1" si="203"/>
        <v>12.321428571428569</v>
      </c>
      <c r="AD204" s="116">
        <f t="shared" ca="1" si="203"/>
        <v>13.392857142857146</v>
      </c>
      <c r="AE204" s="116">
        <f t="shared" ca="1" si="203"/>
        <v>14.464285714285715</v>
      </c>
      <c r="AF204" s="116">
        <f t="shared" ca="1" si="203"/>
        <v>15.803571428571423</v>
      </c>
      <c r="AG204" s="116">
        <f t="shared" ca="1" si="203"/>
        <v>17.410714285714278</v>
      </c>
      <c r="AH204" s="116">
        <f t="shared" ca="1" si="203"/>
        <v>19.017857142857139</v>
      </c>
      <c r="AI204" s="116">
        <f t="shared" ca="1" si="203"/>
        <v>20.624999999999986</v>
      </c>
      <c r="AJ204" s="116">
        <f t="shared" ca="1" si="203"/>
        <v>22.767857142857132</v>
      </c>
      <c r="AK204" s="116">
        <f t="shared" ca="1" si="203"/>
        <v>25.446428571428562</v>
      </c>
      <c r="AL204" s="116">
        <f t="shared" ca="1" si="203"/>
        <v>28.124999999999986</v>
      </c>
      <c r="AM204" s="116">
        <f t="shared" ca="1" si="203"/>
        <v>30.803571428571431</v>
      </c>
      <c r="AN204" s="116">
        <f t="shared" ca="1" si="203"/>
        <v>33.482142857142861</v>
      </c>
      <c r="AO204" s="116">
        <f t="shared" ca="1" si="203"/>
        <v>36.160714285714263</v>
      </c>
      <c r="AP204" s="116">
        <f t="shared" ca="1" si="203"/>
        <v>38.839285714285694</v>
      </c>
      <c r="AQ204" s="116">
        <f t="shared" ca="1" si="203"/>
        <v>41.51785714285711</v>
      </c>
      <c r="AS204" s="63">
        <f t="shared" si="207"/>
        <v>30</v>
      </c>
      <c r="AT204" s="116">
        <f ca="1">IFERROR(X204*'Program Qtrly'!D$109/(1-'Program Qtrly'!D$109),0)</f>
        <v>12.053571428571432</v>
      </c>
      <c r="AU204" s="116">
        <f ca="1">IFERROR(Y204*'Program Qtrly'!E$109/(1-'Program Qtrly'!E$109),0)</f>
        <v>36.160714285714278</v>
      </c>
      <c r="AV204" s="116">
        <f ca="1">IFERROR(Z204*'Program Qtrly'!F$109/(1-'Program Qtrly'!F$109),0)</f>
        <v>60.267857142857139</v>
      </c>
      <c r="AW204" s="116">
        <f ca="1">IFERROR(AA204*'Program Qtrly'!G$109/(1-'Program Qtrly'!G$109),0)</f>
        <v>84.374999999999986</v>
      </c>
      <c r="AX204" s="116">
        <f ca="1">IFERROR(AB204*'Program Qtrly'!H$109/(1-'Program Qtrly'!H$109),0)</f>
        <v>101.24999999999999</v>
      </c>
      <c r="AY204" s="116">
        <f ca="1">IFERROR(AC204*'Program Qtrly'!I$109/(1-'Program Qtrly'!I$109),0)</f>
        <v>110.89285714285715</v>
      </c>
      <c r="AZ204" s="116">
        <f ca="1">IFERROR(AD204*'Program Qtrly'!J$109/(1-'Program Qtrly'!J$109),0)</f>
        <v>120.53571428571435</v>
      </c>
      <c r="BA204" s="116">
        <f ca="1">IFERROR(AE204*'Program Qtrly'!K$109/(1-'Program Qtrly'!K$109),0)</f>
        <v>130.17857142857147</v>
      </c>
      <c r="BB204" s="116">
        <f ca="1">IFERROR(AF204*'Program Qtrly'!L$109/(1-'Program Qtrly'!L$109),0)</f>
        <v>142.23214285714283</v>
      </c>
      <c r="BC204" s="116">
        <f ca="1">IFERROR(AG204*'Program Qtrly'!M$109/(1-'Program Qtrly'!M$109),0)</f>
        <v>156.69642857142853</v>
      </c>
      <c r="BD204" s="116">
        <f ca="1">IFERROR(AH204*'Program Qtrly'!N$109/(1-'Program Qtrly'!N$109),0)</f>
        <v>171.16071428571431</v>
      </c>
      <c r="BE204" s="116">
        <f ca="1">IFERROR(AI204*'Program Qtrly'!O$109/(1-'Program Qtrly'!O$109),0)</f>
        <v>185.62499999999994</v>
      </c>
      <c r="BF204" s="116">
        <f ca="1">IFERROR(AJ204*'Program Qtrly'!P$109/(1-'Program Qtrly'!P$109),0)</f>
        <v>204.91071428571425</v>
      </c>
      <c r="BG204" s="116">
        <f ca="1">IFERROR(AK204*'Program Qtrly'!Q$109/(1-'Program Qtrly'!Q$109),0)</f>
        <v>229.01785714285714</v>
      </c>
      <c r="BH204" s="116">
        <f ca="1">IFERROR(AL204*'Program Qtrly'!R$109/(1-'Program Qtrly'!R$109),0)</f>
        <v>253.12499999999994</v>
      </c>
      <c r="BI204" s="116">
        <f ca="1">IFERROR(AM204*'Program Qtrly'!S$109/(1-'Program Qtrly'!S$109),0)</f>
        <v>277.23214285714295</v>
      </c>
      <c r="BJ204" s="116">
        <f ca="1">IFERROR(AN204*'Program Qtrly'!T$109/(1-'Program Qtrly'!T$109),0)</f>
        <v>301.33928571428584</v>
      </c>
      <c r="BK204" s="116">
        <f ca="1">IFERROR(AO204*'Program Qtrly'!U$109/(1-'Program Qtrly'!U$109),0)</f>
        <v>325.4464285714285</v>
      </c>
      <c r="BL204" s="116">
        <f ca="1">IFERROR(AP204*'Program Qtrly'!V$109/(1-'Program Qtrly'!V$109),0)</f>
        <v>349.55357142857133</v>
      </c>
      <c r="BM204" s="116">
        <f ca="1">IFERROR(AQ204*'Program Qtrly'!W$109/(1-'Program Qtrly'!W$109),0)</f>
        <v>373.66071428571411</v>
      </c>
      <c r="BO204" s="53" t="str">
        <f t="shared" si="208"/>
        <v>P006</v>
      </c>
      <c r="BP204" s="53">
        <f t="shared" si="209"/>
        <v>0</v>
      </c>
    </row>
    <row r="205" spans="1:68" x14ac:dyDescent="0.45">
      <c r="A205" s="63">
        <f t="shared" si="204"/>
        <v>33</v>
      </c>
      <c r="B205" s="116">
        <f ca="1">IFERROR(B204+'Program Qtrly'!D$123*OFFSET(LDF!$A$37,MATCH($B$193,LDF!$A$38:$A$63,0),MATCH($A205,LDF!$B$37:$Z$37,0)),0)</f>
        <v>3.5059835452505599</v>
      </c>
      <c r="C205" s="116">
        <f ca="1">IFERROR(C204+'Program Qtrly'!E$123*OFFSET(LDF!$A$37,MATCH($B$193,LDF!$A$38:$A$63,0),MATCH($A205,LDF!$B$37:$Z$37,0)),0)</f>
        <v>10.51795063575168</v>
      </c>
      <c r="D205" s="116">
        <f ca="1">IFERROR(D204+'Program Qtrly'!F$123*OFFSET(LDF!$A$37,MATCH($B$193,LDF!$A$38:$A$63,0),MATCH($A205,LDF!$B$37:$Z$37,0)),0)</f>
        <v>17.529917726252794</v>
      </c>
      <c r="E205" s="116">
        <f ca="1">IFERROR(E204+'Program Qtrly'!G$123*OFFSET(LDF!$A$37,MATCH($B$193,LDF!$A$38:$A$63,0),MATCH($A205,LDF!$B$37:$Z$37,0)),0)</f>
        <v>24.541884816753921</v>
      </c>
      <c r="F205" s="116">
        <f ca="1">IFERROR(F204+'Program Qtrly'!H$123*OFFSET(LDF!$A$37,MATCH($B$193,LDF!$A$38:$A$63,0),MATCH($A205,LDF!$B$37:$Z$37,0)),0)</f>
        <v>29.450261780104707</v>
      </c>
      <c r="G205" s="116">
        <f ca="1">IFERROR(G204+'Program Qtrly'!I$123*OFFSET(LDF!$A$37,MATCH($B$193,LDF!$A$38:$A$63,0),MATCH($A205,LDF!$B$37:$Z$37,0)),0)</f>
        <v>32.255048616305153</v>
      </c>
      <c r="H205" s="116">
        <f ca="1">IFERROR(H204+'Program Qtrly'!J$123*OFFSET(LDF!$A$37,MATCH($B$193,LDF!$A$38:$A$63,0),MATCH($A205,LDF!$B$37:$Z$37,0)),0)</f>
        <v>35.059835452505595</v>
      </c>
      <c r="I205" s="116">
        <f ca="1">IFERROR(I204+'Program Qtrly'!K$123*OFFSET(LDF!$A$37,MATCH($B$193,LDF!$A$38:$A$63,0),MATCH($A205,LDF!$B$37:$Z$37,0)),0)</f>
        <v>37.864622288706045</v>
      </c>
      <c r="J205" s="116">
        <f ca="1">IFERROR(J204+'Program Qtrly'!L$123*OFFSET(LDF!$A$37,MATCH($B$193,LDF!$A$38:$A$63,0),MATCH($A205,LDF!$B$37:$Z$37,0)),0)</f>
        <v>41.370605833956617</v>
      </c>
      <c r="K205" s="116">
        <f ca="1">IFERROR(K204+'Program Qtrly'!M$123*OFFSET(LDF!$A$37,MATCH($B$193,LDF!$A$38:$A$63,0),MATCH($A205,LDF!$B$37:$Z$37,0)),0)</f>
        <v>45.577786088257284</v>
      </c>
      <c r="L205" s="116">
        <f ca="1">IFERROR(L204+'Program Qtrly'!N$123*OFFSET(LDF!$A$37,MATCH($B$193,LDF!$A$38:$A$63,0),MATCH($A205,LDF!$B$37:$Z$37,0)),0)</f>
        <v>49.784966342557951</v>
      </c>
      <c r="M205" s="116">
        <f ca="1">IFERROR(M204+'Program Qtrly'!O$123*OFFSET(LDF!$A$37,MATCH($B$193,LDF!$A$38:$A$63,0),MATCH($A205,LDF!$B$37:$Z$37,0)),0)</f>
        <v>53.992146596858639</v>
      </c>
      <c r="N205" s="116">
        <f ca="1">IFERROR(N204+'Program Qtrly'!P$123*OFFSET(LDF!$A$37,MATCH($B$193,LDF!$A$38:$A$63,0),MATCH($A205,LDF!$B$37:$Z$37,0)),0)</f>
        <v>59.60172026925953</v>
      </c>
      <c r="O205" s="116">
        <f ca="1">IFERROR(O204+'Program Qtrly'!Q$123*OFFSET(LDF!$A$37,MATCH($B$193,LDF!$A$38:$A$63,0),MATCH($A205,LDF!$B$37:$Z$37,0)),0)</f>
        <v>66.613687359760647</v>
      </c>
      <c r="P205" s="116">
        <f ca="1">IFERROR(P204+'Program Qtrly'!R$123*OFFSET(LDF!$A$37,MATCH($B$193,LDF!$A$38:$A$63,0),MATCH($A205,LDF!$B$37:$Z$37,0)),0)</f>
        <v>73.625654450261777</v>
      </c>
      <c r="Q205" s="116">
        <f ca="1">IFERROR(Q204+'Program Qtrly'!S$123*OFFSET(LDF!$A$37,MATCH($B$193,LDF!$A$38:$A$63,0),MATCH($A205,LDF!$B$37:$Z$37,0)),0)</f>
        <v>80.637621540762879</v>
      </c>
      <c r="R205" s="116">
        <f ca="1">IFERROR(R204+'Program Qtrly'!T$123*OFFSET(LDF!$A$37,MATCH($B$193,LDF!$A$38:$A$63,0),MATCH($A205,LDF!$B$37:$Z$37,0)),0)</f>
        <v>87.649588631263981</v>
      </c>
      <c r="S205" s="116">
        <f ca="1">IFERROR(S204+'Program Qtrly'!U$123*OFFSET(LDF!$A$37,MATCH($B$193,LDF!$A$38:$A$63,0),MATCH($A205,LDF!$B$37:$Z$37,0)),0)</f>
        <v>94.66155572176514</v>
      </c>
      <c r="T205" s="116">
        <f ca="1">IFERROR(T204+'Program Qtrly'!V$123*OFFSET(LDF!$A$37,MATCH($B$193,LDF!$A$38:$A$63,0),MATCH($A205,LDF!$B$37:$Z$37,0)),0)</f>
        <v>101.67352281226626</v>
      </c>
      <c r="U205" s="116">
        <f ca="1">IFERROR(U204+'Program Qtrly'!W$123*OFFSET(LDF!$A$37,MATCH($B$193,LDF!$A$38:$A$63,0),MATCH($A205,LDF!$B$37:$Z$37,0)),0)</f>
        <v>108.68548990276739</v>
      </c>
      <c r="W205" s="63">
        <f t="shared" si="205"/>
        <v>33</v>
      </c>
      <c r="X205" s="116">
        <f t="shared" ca="1" si="206"/>
        <v>1.1815164547494392</v>
      </c>
      <c r="Y205" s="116">
        <f t="shared" ca="1" si="203"/>
        <v>3.544549364248315</v>
      </c>
      <c r="Z205" s="116">
        <f t="shared" ca="1" si="203"/>
        <v>5.9075822737471952</v>
      </c>
      <c r="AA205" s="116">
        <f t="shared" ca="1" si="203"/>
        <v>8.2706151832460719</v>
      </c>
      <c r="AB205" s="116">
        <f t="shared" ca="1" si="203"/>
        <v>9.9247382198952856</v>
      </c>
      <c r="AC205" s="116">
        <f t="shared" ca="1" si="203"/>
        <v>10.86995138369484</v>
      </c>
      <c r="AD205" s="116">
        <f t="shared" ca="1" si="203"/>
        <v>11.815164547494398</v>
      </c>
      <c r="AE205" s="116">
        <f t="shared" ca="1" si="203"/>
        <v>12.760377711293948</v>
      </c>
      <c r="AF205" s="116">
        <f t="shared" ca="1" si="203"/>
        <v>13.941894166043376</v>
      </c>
      <c r="AG205" s="116">
        <f t="shared" ca="1" si="203"/>
        <v>15.359713911742702</v>
      </c>
      <c r="AH205" s="116">
        <f t="shared" ca="1" si="203"/>
        <v>16.777533657442035</v>
      </c>
      <c r="AI205" s="116">
        <f t="shared" ca="1" si="203"/>
        <v>18.195353403141347</v>
      </c>
      <c r="AJ205" s="116">
        <f t="shared" ca="1" si="203"/>
        <v>20.085779730740455</v>
      </c>
      <c r="AK205" s="116">
        <f t="shared" ca="1" si="203"/>
        <v>22.448812640239339</v>
      </c>
      <c r="AL205" s="116">
        <f t="shared" ca="1" si="203"/>
        <v>24.811845549738209</v>
      </c>
      <c r="AM205" s="116">
        <f t="shared" ca="1" si="203"/>
        <v>27.174878459237107</v>
      </c>
      <c r="AN205" s="116">
        <f t="shared" ca="1" si="203"/>
        <v>29.53791136873599</v>
      </c>
      <c r="AO205" s="116">
        <f t="shared" ca="1" si="203"/>
        <v>31.900944278234832</v>
      </c>
      <c r="AP205" s="116">
        <f t="shared" ca="1" si="203"/>
        <v>34.263977187733715</v>
      </c>
      <c r="AQ205" s="116">
        <f t="shared" ca="1" si="203"/>
        <v>36.627010097232585</v>
      </c>
      <c r="AS205" s="63">
        <f t="shared" si="207"/>
        <v>33</v>
      </c>
      <c r="AT205" s="116">
        <f ca="1">IFERROR(X205*'Program Qtrly'!D$109/(1-'Program Qtrly'!D$109),0)</f>
        <v>10.633648092744956</v>
      </c>
      <c r="AU205" s="116">
        <f ca="1">IFERROR(Y205*'Program Qtrly'!E$109/(1-'Program Qtrly'!E$109),0)</f>
        <v>31.900944278234842</v>
      </c>
      <c r="AV205" s="116">
        <f ca="1">IFERROR(Z205*'Program Qtrly'!F$109/(1-'Program Qtrly'!F$109),0)</f>
        <v>53.168240463724771</v>
      </c>
      <c r="AW205" s="116">
        <f ca="1">IFERROR(AA205*'Program Qtrly'!G$109/(1-'Program Qtrly'!G$109),0)</f>
        <v>74.435536649214669</v>
      </c>
      <c r="AX205" s="116">
        <f ca="1">IFERROR(AB205*'Program Qtrly'!H$109/(1-'Program Qtrly'!H$109),0)</f>
        <v>89.322643979057602</v>
      </c>
      <c r="AY205" s="116">
        <f ca="1">IFERROR(AC205*'Program Qtrly'!I$109/(1-'Program Qtrly'!I$109),0)</f>
        <v>97.829562453253587</v>
      </c>
      <c r="AZ205" s="116">
        <f ca="1">IFERROR(AD205*'Program Qtrly'!J$109/(1-'Program Qtrly'!J$109),0)</f>
        <v>106.3364809274496</v>
      </c>
      <c r="BA205" s="116">
        <f ca="1">IFERROR(AE205*'Program Qtrly'!K$109/(1-'Program Qtrly'!K$109),0)</f>
        <v>114.84339940164557</v>
      </c>
      <c r="BB205" s="116">
        <f ca="1">IFERROR(AF205*'Program Qtrly'!L$109/(1-'Program Qtrly'!L$109),0)</f>
        <v>125.4770474943904</v>
      </c>
      <c r="BC205" s="116">
        <f ca="1">IFERROR(AG205*'Program Qtrly'!M$109/(1-'Program Qtrly'!M$109),0)</f>
        <v>138.23742520568436</v>
      </c>
      <c r="BD205" s="116">
        <f ca="1">IFERROR(AH205*'Program Qtrly'!N$109/(1-'Program Qtrly'!N$109),0)</f>
        <v>150.99780291697834</v>
      </c>
      <c r="BE205" s="116">
        <f ca="1">IFERROR(AI205*'Program Qtrly'!O$109/(1-'Program Qtrly'!O$109),0)</f>
        <v>163.75818062827219</v>
      </c>
      <c r="BF205" s="116">
        <f ca="1">IFERROR(AJ205*'Program Qtrly'!P$109/(1-'Program Qtrly'!P$109),0)</f>
        <v>180.77201757666415</v>
      </c>
      <c r="BG205" s="116">
        <f ca="1">IFERROR(AK205*'Program Qtrly'!Q$109/(1-'Program Qtrly'!Q$109),0)</f>
        <v>202.03931376215408</v>
      </c>
      <c r="BH205" s="116">
        <f ca="1">IFERROR(AL205*'Program Qtrly'!R$109/(1-'Program Qtrly'!R$109),0)</f>
        <v>223.30660994764395</v>
      </c>
      <c r="BI205" s="116">
        <f ca="1">IFERROR(AM205*'Program Qtrly'!S$109/(1-'Program Qtrly'!S$109),0)</f>
        <v>244.57390613313402</v>
      </c>
      <c r="BJ205" s="116">
        <f ca="1">IFERROR(AN205*'Program Qtrly'!T$109/(1-'Program Qtrly'!T$109),0)</f>
        <v>265.84120231862397</v>
      </c>
      <c r="BK205" s="116">
        <f ca="1">IFERROR(AO205*'Program Qtrly'!U$109/(1-'Program Qtrly'!U$109),0)</f>
        <v>287.10849850411358</v>
      </c>
      <c r="BL205" s="116">
        <f ca="1">IFERROR(AP205*'Program Qtrly'!V$109/(1-'Program Qtrly'!V$109),0)</f>
        <v>308.37579468960354</v>
      </c>
      <c r="BM205" s="116">
        <f ca="1">IFERROR(AQ205*'Program Qtrly'!W$109/(1-'Program Qtrly'!W$109),0)</f>
        <v>329.64309087509338</v>
      </c>
      <c r="BO205" s="53" t="str">
        <f t="shared" si="208"/>
        <v>P006</v>
      </c>
      <c r="BP205" s="53">
        <f t="shared" si="209"/>
        <v>0</v>
      </c>
    </row>
    <row r="206" spans="1:68" x14ac:dyDescent="0.45">
      <c r="A206" s="63">
        <f t="shared" si="204"/>
        <v>36</v>
      </c>
      <c r="B206" s="116">
        <f ca="1">IFERROR(B205+'Program Qtrly'!D$123*OFFSET(LDF!$A$37,MATCH($B$193,LDF!$A$38:$A$63,0),MATCH($A206,LDF!$B$37:$Z$37,0)),0)</f>
        <v>3.6393633540372661</v>
      </c>
      <c r="C206" s="116">
        <f ca="1">IFERROR(C205+'Program Qtrly'!E$123*OFFSET(LDF!$A$37,MATCH($B$193,LDF!$A$38:$A$63,0),MATCH($A206,LDF!$B$37:$Z$37,0)),0)</f>
        <v>10.918090062111798</v>
      </c>
      <c r="D206" s="116">
        <f ca="1">IFERROR(D205+'Program Qtrly'!F$123*OFFSET(LDF!$A$37,MATCH($B$193,LDF!$A$38:$A$63,0),MATCH($A206,LDF!$B$37:$Z$37,0)),0)</f>
        <v>18.196816770186324</v>
      </c>
      <c r="E206" s="116">
        <f ca="1">IFERROR(E205+'Program Qtrly'!G$123*OFFSET(LDF!$A$37,MATCH($B$193,LDF!$A$38:$A$63,0),MATCH($A206,LDF!$B$37:$Z$37,0)),0)</f>
        <v>25.475543478260864</v>
      </c>
      <c r="F206" s="116">
        <f ca="1">IFERROR(F205+'Program Qtrly'!H$123*OFFSET(LDF!$A$37,MATCH($B$193,LDF!$A$38:$A$63,0),MATCH($A206,LDF!$B$37:$Z$37,0)),0)</f>
        <v>30.570652173913039</v>
      </c>
      <c r="G206" s="116">
        <f ca="1">IFERROR(G205+'Program Qtrly'!I$123*OFFSET(LDF!$A$37,MATCH($B$193,LDF!$A$38:$A$63,0),MATCH($A206,LDF!$B$37:$Z$37,0)),0)</f>
        <v>33.482142857142854</v>
      </c>
      <c r="H206" s="116">
        <f ca="1">IFERROR(H205+'Program Qtrly'!J$123*OFFSET(LDF!$A$37,MATCH($B$193,LDF!$A$38:$A$63,0),MATCH($A206,LDF!$B$37:$Z$37,0)),0)</f>
        <v>36.393633540372662</v>
      </c>
      <c r="I206" s="116">
        <f ca="1">IFERROR(I205+'Program Qtrly'!K$123*OFFSET(LDF!$A$37,MATCH($B$193,LDF!$A$38:$A$63,0),MATCH($A206,LDF!$B$37:$Z$37,0)),0)</f>
        <v>39.305124223602476</v>
      </c>
      <c r="J206" s="116">
        <f ca="1">IFERROR(J205+'Program Qtrly'!L$123*OFFSET(LDF!$A$37,MATCH($B$193,LDF!$A$38:$A$63,0),MATCH($A206,LDF!$B$37:$Z$37,0)),0)</f>
        <v>42.944487577639748</v>
      </c>
      <c r="K206" s="116">
        <f ca="1">IFERROR(K205+'Program Qtrly'!M$123*OFFSET(LDF!$A$37,MATCH($B$193,LDF!$A$38:$A$63,0),MATCH($A206,LDF!$B$37:$Z$37,0)),0)</f>
        <v>47.311723602484463</v>
      </c>
      <c r="L206" s="116">
        <f ca="1">IFERROR(L205+'Program Qtrly'!N$123*OFFSET(LDF!$A$37,MATCH($B$193,LDF!$A$38:$A$63,0),MATCH($A206,LDF!$B$37:$Z$37,0)),0)</f>
        <v>51.678959627329178</v>
      </c>
      <c r="M206" s="116">
        <f ca="1">IFERROR(M205+'Program Qtrly'!O$123*OFFSET(LDF!$A$37,MATCH($B$193,LDF!$A$38:$A$63,0),MATCH($A206,LDF!$B$37:$Z$37,0)),0)</f>
        <v>56.046195652173914</v>
      </c>
      <c r="N206" s="116">
        <f ca="1">IFERROR(N205+'Program Qtrly'!P$123*OFFSET(LDF!$A$37,MATCH($B$193,LDF!$A$38:$A$63,0),MATCH($A206,LDF!$B$37:$Z$37,0)),0)</f>
        <v>61.869177018633536</v>
      </c>
      <c r="O206" s="116">
        <f ca="1">IFERROR(O205+'Program Qtrly'!Q$123*OFFSET(LDF!$A$37,MATCH($B$193,LDF!$A$38:$A$63,0),MATCH($A206,LDF!$B$37:$Z$37,0)),0)</f>
        <v>69.147903726708066</v>
      </c>
      <c r="P206" s="116">
        <f ca="1">IFERROR(P205+'Program Qtrly'!R$123*OFFSET(LDF!$A$37,MATCH($B$193,LDF!$A$38:$A$63,0),MATCH($A206,LDF!$B$37:$Z$37,0)),0)</f>
        <v>76.426630434782609</v>
      </c>
      <c r="Q206" s="116">
        <f ca="1">IFERROR(Q205+'Program Qtrly'!S$123*OFFSET(LDF!$A$37,MATCH($B$193,LDF!$A$38:$A$63,0),MATCH($A206,LDF!$B$37:$Z$37,0)),0)</f>
        <v>83.705357142857125</v>
      </c>
      <c r="R206" s="116">
        <f ca="1">IFERROR(R205+'Program Qtrly'!T$123*OFFSET(LDF!$A$37,MATCH($B$193,LDF!$A$38:$A$63,0),MATCH($A206,LDF!$B$37:$Z$37,0)),0)</f>
        <v>90.98408385093164</v>
      </c>
      <c r="S206" s="116">
        <f ca="1">IFERROR(S205+'Program Qtrly'!U$123*OFFSET(LDF!$A$37,MATCH($B$193,LDF!$A$38:$A$63,0),MATCH($A206,LDF!$B$37:$Z$37,0)),0)</f>
        <v>98.262810559006212</v>
      </c>
      <c r="T206" s="116">
        <f ca="1">IFERROR(T205+'Program Qtrly'!V$123*OFFSET(LDF!$A$37,MATCH($B$193,LDF!$A$38:$A$63,0),MATCH($A206,LDF!$B$37:$Z$37,0)),0)</f>
        <v>105.54153726708074</v>
      </c>
      <c r="U206" s="116">
        <f ca="1">IFERROR(U205+'Program Qtrly'!W$123*OFFSET(LDF!$A$37,MATCH($B$193,LDF!$A$38:$A$63,0),MATCH($A206,LDF!$B$37:$Z$37,0)),0)</f>
        <v>112.82026397515529</v>
      </c>
      <c r="W206" s="63">
        <f t="shared" si="205"/>
        <v>36</v>
      </c>
      <c r="X206" s="116">
        <f t="shared" ca="1" si="206"/>
        <v>1.048136645962733</v>
      </c>
      <c r="Y206" s="116">
        <f t="shared" ca="1" si="203"/>
        <v>3.1444099378881969</v>
      </c>
      <c r="Z206" s="116">
        <f t="shared" ca="1" si="203"/>
        <v>5.2406832298136656</v>
      </c>
      <c r="AA206" s="116">
        <f t="shared" ca="1" si="203"/>
        <v>7.336956521739129</v>
      </c>
      <c r="AB206" s="116">
        <f t="shared" ca="1" si="203"/>
        <v>8.8043478260869534</v>
      </c>
      <c r="AC206" s="116">
        <f t="shared" ca="1" si="203"/>
        <v>9.6428571428571388</v>
      </c>
      <c r="AD206" s="116">
        <f t="shared" ca="1" si="203"/>
        <v>10.481366459627331</v>
      </c>
      <c r="AE206" s="116">
        <f t="shared" ca="1" si="203"/>
        <v>11.319875776397517</v>
      </c>
      <c r="AF206" s="116">
        <f t="shared" ca="1" si="203"/>
        <v>12.368012422360245</v>
      </c>
      <c r="AG206" s="116">
        <f t="shared" ca="1" si="203"/>
        <v>13.625776397515523</v>
      </c>
      <c r="AH206" s="116">
        <f t="shared" ca="1" si="203"/>
        <v>14.883540372670808</v>
      </c>
      <c r="AI206" s="116">
        <f t="shared" ca="1" si="203"/>
        <v>16.141304347826072</v>
      </c>
      <c r="AJ206" s="116">
        <f t="shared" ca="1" si="203"/>
        <v>17.81832298136645</v>
      </c>
      <c r="AK206" s="116">
        <f t="shared" ca="1" si="203"/>
        <v>19.91459627329192</v>
      </c>
      <c r="AL206" s="116">
        <f t="shared" ca="1" si="203"/>
        <v>22.010869565217376</v>
      </c>
      <c r="AM206" s="116">
        <f t="shared" ca="1" si="203"/>
        <v>24.107142857142861</v>
      </c>
      <c r="AN206" s="116">
        <f t="shared" ca="1" si="203"/>
        <v>26.203416149068332</v>
      </c>
      <c r="AO206" s="116">
        <f t="shared" ca="1" si="203"/>
        <v>28.29968944099376</v>
      </c>
      <c r="AP206" s="116">
        <f t="shared" ca="1" si="203"/>
        <v>30.39596273291923</v>
      </c>
      <c r="AQ206" s="116">
        <f t="shared" ca="1" si="203"/>
        <v>32.492236024844686</v>
      </c>
      <c r="AS206" s="63">
        <f t="shared" si="207"/>
        <v>36</v>
      </c>
      <c r="AT206" s="116">
        <f ca="1">IFERROR(X206*'Program Qtrly'!D$109/(1-'Program Qtrly'!D$109),0)</f>
        <v>9.4332298136645996</v>
      </c>
      <c r="AU206" s="116">
        <f ca="1">IFERROR(Y206*'Program Qtrly'!E$109/(1-'Program Qtrly'!E$109),0)</f>
        <v>28.299689440993781</v>
      </c>
      <c r="AV206" s="116">
        <f ca="1">IFERROR(Z206*'Program Qtrly'!F$109/(1-'Program Qtrly'!F$109),0)</f>
        <v>47.166149068323001</v>
      </c>
      <c r="AW206" s="116">
        <f ca="1">IFERROR(AA206*'Program Qtrly'!G$109/(1-'Program Qtrly'!G$109),0)</f>
        <v>66.032608695652172</v>
      </c>
      <c r="AX206" s="116">
        <f ca="1">IFERROR(AB206*'Program Qtrly'!H$109/(1-'Program Qtrly'!H$109),0)</f>
        <v>79.239130434782595</v>
      </c>
      <c r="AY206" s="116">
        <f ca="1">IFERROR(AC206*'Program Qtrly'!I$109/(1-'Program Qtrly'!I$109),0)</f>
        <v>86.785714285714278</v>
      </c>
      <c r="AZ206" s="116">
        <f ca="1">IFERROR(AD206*'Program Qtrly'!J$109/(1-'Program Qtrly'!J$109),0)</f>
        <v>94.332298136646003</v>
      </c>
      <c r="BA206" s="116">
        <f ca="1">IFERROR(AE206*'Program Qtrly'!K$109/(1-'Program Qtrly'!K$109),0)</f>
        <v>101.87888198757767</v>
      </c>
      <c r="BB206" s="116">
        <f ca="1">IFERROR(AF206*'Program Qtrly'!L$109/(1-'Program Qtrly'!L$109),0)</f>
        <v>111.31211180124222</v>
      </c>
      <c r="BC206" s="116">
        <f ca="1">IFERROR(AG206*'Program Qtrly'!M$109/(1-'Program Qtrly'!M$109),0)</f>
        <v>122.63198757763975</v>
      </c>
      <c r="BD206" s="116">
        <f ca="1">IFERROR(AH206*'Program Qtrly'!N$109/(1-'Program Qtrly'!N$109),0)</f>
        <v>133.9518633540373</v>
      </c>
      <c r="BE206" s="116">
        <f ca="1">IFERROR(AI206*'Program Qtrly'!O$109/(1-'Program Qtrly'!O$109),0)</f>
        <v>145.27173913043467</v>
      </c>
      <c r="BF206" s="116">
        <f ca="1">IFERROR(AJ206*'Program Qtrly'!P$109/(1-'Program Qtrly'!P$109),0)</f>
        <v>160.36490683229809</v>
      </c>
      <c r="BG206" s="116">
        <f ca="1">IFERROR(AK206*'Program Qtrly'!Q$109/(1-'Program Qtrly'!Q$109),0)</f>
        <v>179.23136645962731</v>
      </c>
      <c r="BH206" s="116">
        <f ca="1">IFERROR(AL206*'Program Qtrly'!R$109/(1-'Program Qtrly'!R$109),0)</f>
        <v>198.09782608695642</v>
      </c>
      <c r="BI206" s="116">
        <f ca="1">IFERROR(AM206*'Program Qtrly'!S$109/(1-'Program Qtrly'!S$109),0)</f>
        <v>216.96428571428581</v>
      </c>
      <c r="BJ206" s="116">
        <f ca="1">IFERROR(AN206*'Program Qtrly'!T$109/(1-'Program Qtrly'!T$109),0)</f>
        <v>235.83074534161506</v>
      </c>
      <c r="BK206" s="116">
        <f ca="1">IFERROR(AO206*'Program Qtrly'!U$109/(1-'Program Qtrly'!U$109),0)</f>
        <v>254.69720496894391</v>
      </c>
      <c r="BL206" s="116">
        <f ca="1">IFERROR(AP206*'Program Qtrly'!V$109/(1-'Program Qtrly'!V$109),0)</f>
        <v>273.5636645962731</v>
      </c>
      <c r="BM206" s="116">
        <f ca="1">IFERROR(AQ206*'Program Qtrly'!W$109/(1-'Program Qtrly'!W$109),0)</f>
        <v>292.43012422360226</v>
      </c>
      <c r="BO206" s="53" t="str">
        <f t="shared" si="208"/>
        <v>P006</v>
      </c>
      <c r="BP206" s="53">
        <f t="shared" si="209"/>
        <v>0</v>
      </c>
    </row>
    <row r="207" spans="1:68" x14ac:dyDescent="0.45">
      <c r="A207" s="63">
        <f t="shared" si="204"/>
        <v>39</v>
      </c>
      <c r="B207" s="116">
        <f ca="1">IFERROR(B206+'Program Qtrly'!D$123*OFFSET(LDF!$A$37,MATCH($B$193,LDF!$A$38:$A$63,0),MATCH($A207,LDF!$B$37:$Z$37,0)),0)</f>
        <v>3.7590216519647135</v>
      </c>
      <c r="C207" s="116">
        <f ca="1">IFERROR(C206+'Program Qtrly'!E$123*OFFSET(LDF!$A$37,MATCH($B$193,LDF!$A$38:$A$63,0),MATCH($A207,LDF!$B$37:$Z$37,0)),0)</f>
        <v>11.27706495589414</v>
      </c>
      <c r="D207" s="116">
        <f ca="1">IFERROR(D206+'Program Qtrly'!F$123*OFFSET(LDF!$A$37,MATCH($B$193,LDF!$A$38:$A$63,0),MATCH($A207,LDF!$B$37:$Z$37,0)),0)</f>
        <v>18.795108259823561</v>
      </c>
      <c r="E207" s="116">
        <f ca="1">IFERROR(E206+'Program Qtrly'!G$123*OFFSET(LDF!$A$37,MATCH($B$193,LDF!$A$38:$A$63,0),MATCH($A207,LDF!$B$37:$Z$37,0)),0)</f>
        <v>26.313151563752996</v>
      </c>
      <c r="F207" s="116">
        <f ca="1">IFERROR(F206+'Program Qtrly'!H$123*OFFSET(LDF!$A$37,MATCH($B$193,LDF!$A$38:$A$63,0),MATCH($A207,LDF!$B$37:$Z$37,0)),0)</f>
        <v>31.575781876503598</v>
      </c>
      <c r="G207" s="116">
        <f ca="1">IFERROR(G206+'Program Qtrly'!I$123*OFFSET(LDF!$A$37,MATCH($B$193,LDF!$A$38:$A$63,0),MATCH($A207,LDF!$B$37:$Z$37,0)),0)</f>
        <v>34.58299919807537</v>
      </c>
      <c r="H207" s="116">
        <f ca="1">IFERROR(H206+'Program Qtrly'!J$123*OFFSET(LDF!$A$37,MATCH($B$193,LDF!$A$38:$A$63,0),MATCH($A207,LDF!$B$37:$Z$37,0)),0)</f>
        <v>37.590216519647136</v>
      </c>
      <c r="I207" s="116">
        <f ca="1">IFERROR(I206+'Program Qtrly'!K$123*OFFSET(LDF!$A$37,MATCH($B$193,LDF!$A$38:$A$63,0),MATCH($A207,LDF!$B$37:$Z$37,0)),0)</f>
        <v>40.597433841218908</v>
      </c>
      <c r="J207" s="116">
        <f ca="1">IFERROR(J206+'Program Qtrly'!L$123*OFFSET(LDF!$A$37,MATCH($B$193,LDF!$A$38:$A$63,0),MATCH($A207,LDF!$B$37:$Z$37,0)),0)</f>
        <v>44.356455493183631</v>
      </c>
      <c r="K207" s="116">
        <f ca="1">IFERROR(K206+'Program Qtrly'!M$123*OFFSET(LDF!$A$37,MATCH($B$193,LDF!$A$38:$A$63,0),MATCH($A207,LDF!$B$37:$Z$37,0)),0)</f>
        <v>48.867281475541283</v>
      </c>
      <c r="L207" s="116">
        <f ca="1">IFERROR(L206+'Program Qtrly'!N$123*OFFSET(LDF!$A$37,MATCH($B$193,LDF!$A$38:$A$63,0),MATCH($A207,LDF!$B$37:$Z$37,0)),0)</f>
        <v>53.378107457898935</v>
      </c>
      <c r="M207" s="116">
        <f ca="1">IFERROR(M206+'Program Qtrly'!O$123*OFFSET(LDF!$A$37,MATCH($B$193,LDF!$A$38:$A$63,0),MATCH($A207,LDF!$B$37:$Z$37,0)),0)</f>
        <v>57.888933440256608</v>
      </c>
      <c r="N207" s="116">
        <f ca="1">IFERROR(N206+'Program Qtrly'!P$123*OFFSET(LDF!$A$37,MATCH($B$193,LDF!$A$38:$A$63,0),MATCH($A207,LDF!$B$37:$Z$37,0)),0)</f>
        <v>63.903368083400146</v>
      </c>
      <c r="O207" s="116">
        <f ca="1">IFERROR(O206+'Program Qtrly'!Q$123*OFFSET(LDF!$A$37,MATCH($B$193,LDF!$A$38:$A$63,0),MATCH($A207,LDF!$B$37:$Z$37,0)),0)</f>
        <v>71.42141138732957</v>
      </c>
      <c r="P207" s="116">
        <f ca="1">IFERROR(P206+'Program Qtrly'!R$123*OFFSET(LDF!$A$37,MATCH($B$193,LDF!$A$38:$A$63,0),MATCH($A207,LDF!$B$37:$Z$37,0)),0)</f>
        <v>78.939454691259002</v>
      </c>
      <c r="Q207" s="116">
        <f ca="1">IFERROR(Q206+'Program Qtrly'!S$123*OFFSET(LDF!$A$37,MATCH($B$193,LDF!$A$38:$A$63,0),MATCH($A207,LDF!$B$37:$Z$37,0)),0)</f>
        <v>86.457497995188419</v>
      </c>
      <c r="R207" s="116">
        <f ca="1">IFERROR(R206+'Program Qtrly'!T$123*OFFSET(LDF!$A$37,MATCH($B$193,LDF!$A$38:$A$63,0),MATCH($A207,LDF!$B$37:$Z$37,0)),0)</f>
        <v>93.975541299117822</v>
      </c>
      <c r="S207" s="116">
        <f ca="1">IFERROR(S206+'Program Qtrly'!U$123*OFFSET(LDF!$A$37,MATCH($B$193,LDF!$A$38:$A$63,0),MATCH($A207,LDF!$B$37:$Z$37,0)),0)</f>
        <v>101.4935846030473</v>
      </c>
      <c r="T207" s="116">
        <f ca="1">IFERROR(T206+'Program Qtrly'!V$123*OFFSET(LDF!$A$37,MATCH($B$193,LDF!$A$38:$A$63,0),MATCH($A207,LDF!$B$37:$Z$37,0)),0)</f>
        <v>109.01162790697671</v>
      </c>
      <c r="U207" s="116">
        <f ca="1">IFERROR(U206+'Program Qtrly'!W$123*OFFSET(LDF!$A$37,MATCH($B$193,LDF!$A$38:$A$63,0),MATCH($A207,LDF!$B$37:$Z$37,0)),0)</f>
        <v>116.52967121090616</v>
      </c>
      <c r="W207" s="63">
        <f t="shared" si="205"/>
        <v>39</v>
      </c>
      <c r="X207" s="116">
        <f t="shared" ca="1" si="206"/>
        <v>0.92847834803528562</v>
      </c>
      <c r="Y207" s="116">
        <f t="shared" ca="1" si="203"/>
        <v>2.7854350441058546</v>
      </c>
      <c r="Z207" s="116">
        <f t="shared" ca="1" si="203"/>
        <v>4.6423917401764285</v>
      </c>
      <c r="AA207" s="116">
        <f t="shared" ca="1" si="203"/>
        <v>6.4993484362469971</v>
      </c>
      <c r="AB207" s="116">
        <f t="shared" ca="1" si="203"/>
        <v>7.7992181234963951</v>
      </c>
      <c r="AC207" s="116">
        <f t="shared" ca="1" si="203"/>
        <v>8.5420008019246225</v>
      </c>
      <c r="AD207" s="116">
        <f t="shared" ca="1" si="203"/>
        <v>9.2847834803528571</v>
      </c>
      <c r="AE207" s="116">
        <f t="shared" ca="1" si="203"/>
        <v>10.027566158781084</v>
      </c>
      <c r="AF207" s="116">
        <f t="shared" ca="1" si="203"/>
        <v>10.956044506816362</v>
      </c>
      <c r="AG207" s="116">
        <f t="shared" ca="1" si="203"/>
        <v>12.070218524458703</v>
      </c>
      <c r="AH207" s="116">
        <f t="shared" ca="1" si="203"/>
        <v>13.184392542101051</v>
      </c>
      <c r="AI207" s="116">
        <f t="shared" ca="1" si="203"/>
        <v>14.298566559743378</v>
      </c>
      <c r="AJ207" s="116">
        <f t="shared" ca="1" si="203"/>
        <v>15.78413191659984</v>
      </c>
      <c r="AK207" s="116">
        <f t="shared" ca="1" si="203"/>
        <v>17.641088612670416</v>
      </c>
      <c r="AL207" s="116">
        <f t="shared" ca="1" si="203"/>
        <v>19.498045308740984</v>
      </c>
      <c r="AM207" s="116">
        <f t="shared" ca="1" si="203"/>
        <v>21.355002004811567</v>
      </c>
      <c r="AN207" s="116">
        <f t="shared" ca="1" si="203"/>
        <v>23.21195870088215</v>
      </c>
      <c r="AO207" s="116">
        <f t="shared" ca="1" si="203"/>
        <v>25.068915396952676</v>
      </c>
      <c r="AP207" s="116">
        <f t="shared" ca="1" si="203"/>
        <v>26.925872093023258</v>
      </c>
      <c r="AQ207" s="116">
        <f t="shared" ca="1" si="203"/>
        <v>28.782828789093813</v>
      </c>
      <c r="AS207" s="63">
        <f t="shared" si="207"/>
        <v>39</v>
      </c>
      <c r="AT207" s="116">
        <f ca="1">IFERROR(X207*'Program Qtrly'!D$109/(1-'Program Qtrly'!D$109),0)</f>
        <v>8.3563051323175728</v>
      </c>
      <c r="AU207" s="116">
        <f ca="1">IFERROR(Y207*'Program Qtrly'!E$109/(1-'Program Qtrly'!E$109),0)</f>
        <v>25.068915396952701</v>
      </c>
      <c r="AV207" s="116">
        <f ca="1">IFERROR(Z207*'Program Qtrly'!F$109/(1-'Program Qtrly'!F$109),0)</f>
        <v>41.781525661587864</v>
      </c>
      <c r="AW207" s="116">
        <f ca="1">IFERROR(AA207*'Program Qtrly'!G$109/(1-'Program Qtrly'!G$109),0)</f>
        <v>58.494135926222988</v>
      </c>
      <c r="AX207" s="116">
        <f ca="1">IFERROR(AB207*'Program Qtrly'!H$109/(1-'Program Qtrly'!H$109),0)</f>
        <v>70.192963111467577</v>
      </c>
      <c r="AY207" s="116">
        <f ca="1">IFERROR(AC207*'Program Qtrly'!I$109/(1-'Program Qtrly'!I$109),0)</f>
        <v>76.878007217321624</v>
      </c>
      <c r="AZ207" s="116">
        <f ca="1">IFERROR(AD207*'Program Qtrly'!J$109/(1-'Program Qtrly'!J$109),0)</f>
        <v>83.563051323175728</v>
      </c>
      <c r="BA207" s="116">
        <f ca="1">IFERROR(AE207*'Program Qtrly'!K$109/(1-'Program Qtrly'!K$109),0)</f>
        <v>90.248095429029789</v>
      </c>
      <c r="BB207" s="116">
        <f ca="1">IFERROR(AF207*'Program Qtrly'!L$109/(1-'Program Qtrly'!L$109),0)</f>
        <v>98.604400561347276</v>
      </c>
      <c r="BC207" s="116">
        <f ca="1">IFERROR(AG207*'Program Qtrly'!M$109/(1-'Program Qtrly'!M$109),0)</f>
        <v>108.63196672012836</v>
      </c>
      <c r="BD207" s="116">
        <f ca="1">IFERROR(AH207*'Program Qtrly'!N$109/(1-'Program Qtrly'!N$109),0)</f>
        <v>118.65953287890949</v>
      </c>
      <c r="BE207" s="116">
        <f ca="1">IFERROR(AI207*'Program Qtrly'!O$109/(1-'Program Qtrly'!O$109),0)</f>
        <v>128.68709903769044</v>
      </c>
      <c r="BF207" s="116">
        <f ca="1">IFERROR(AJ207*'Program Qtrly'!P$109/(1-'Program Qtrly'!P$109),0)</f>
        <v>142.05718724939859</v>
      </c>
      <c r="BG207" s="116">
        <f ca="1">IFERROR(AK207*'Program Qtrly'!Q$109/(1-'Program Qtrly'!Q$109),0)</f>
        <v>158.76979751403377</v>
      </c>
      <c r="BH207" s="116">
        <f ca="1">IFERROR(AL207*'Program Qtrly'!R$109/(1-'Program Qtrly'!R$109),0)</f>
        <v>175.48240777866891</v>
      </c>
      <c r="BI207" s="116">
        <f ca="1">IFERROR(AM207*'Program Qtrly'!S$109/(1-'Program Qtrly'!S$109),0)</f>
        <v>192.19501804330415</v>
      </c>
      <c r="BJ207" s="116">
        <f ca="1">IFERROR(AN207*'Program Qtrly'!T$109/(1-'Program Qtrly'!T$109),0)</f>
        <v>208.9076283079394</v>
      </c>
      <c r="BK207" s="116">
        <f ca="1">IFERROR(AO207*'Program Qtrly'!U$109/(1-'Program Qtrly'!U$109),0)</f>
        <v>225.62023857257412</v>
      </c>
      <c r="BL207" s="116">
        <f ca="1">IFERROR(AP207*'Program Qtrly'!V$109/(1-'Program Qtrly'!V$109),0)</f>
        <v>242.33284883720938</v>
      </c>
      <c r="BM207" s="116">
        <f ca="1">IFERROR(AQ207*'Program Qtrly'!W$109/(1-'Program Qtrly'!W$109),0)</f>
        <v>259.04545910184436</v>
      </c>
      <c r="BO207" s="53" t="str">
        <f t="shared" si="208"/>
        <v>P006</v>
      </c>
      <c r="BP207" s="53">
        <f t="shared" si="209"/>
        <v>0</v>
      </c>
    </row>
    <row r="208" spans="1:68" x14ac:dyDescent="0.45">
      <c r="A208" s="63">
        <f t="shared" si="204"/>
        <v>42</v>
      </c>
      <c r="B208" s="116">
        <f ca="1">IFERROR(B207+'Program Qtrly'!D$123*OFFSET(LDF!$A$37,MATCH($B$193,LDF!$A$38:$A$63,0),MATCH($A208,LDF!$B$37:$Z$37,0)),0)</f>
        <v>3.8675742574257415</v>
      </c>
      <c r="C208" s="116">
        <f ca="1">IFERROR(C207+'Program Qtrly'!E$123*OFFSET(LDF!$A$37,MATCH($B$193,LDF!$A$38:$A$63,0),MATCH($A208,LDF!$B$37:$Z$37,0)),0)</f>
        <v>11.602722772277223</v>
      </c>
      <c r="D208" s="116">
        <f ca="1">IFERROR(D207+'Program Qtrly'!F$123*OFFSET(LDF!$A$37,MATCH($B$193,LDF!$A$38:$A$63,0),MATCH($A208,LDF!$B$37:$Z$37,0)),0)</f>
        <v>19.337871287128699</v>
      </c>
      <c r="E208" s="116">
        <f ca="1">IFERROR(E207+'Program Qtrly'!G$123*OFFSET(LDF!$A$37,MATCH($B$193,LDF!$A$38:$A$63,0),MATCH($A208,LDF!$B$37:$Z$37,0)),0)</f>
        <v>27.073019801980191</v>
      </c>
      <c r="F208" s="116">
        <f ca="1">IFERROR(F207+'Program Qtrly'!H$123*OFFSET(LDF!$A$37,MATCH($B$193,LDF!$A$38:$A$63,0),MATCH($A208,LDF!$B$37:$Z$37,0)),0)</f>
        <v>32.487623762376231</v>
      </c>
      <c r="G208" s="116">
        <f ca="1">IFERROR(G207+'Program Qtrly'!I$123*OFFSET(LDF!$A$37,MATCH($B$193,LDF!$A$38:$A$63,0),MATCH($A208,LDF!$B$37:$Z$37,0)),0)</f>
        <v>35.581683168316829</v>
      </c>
      <c r="H208" s="116">
        <f ca="1">IFERROR(H207+'Program Qtrly'!J$123*OFFSET(LDF!$A$37,MATCH($B$193,LDF!$A$38:$A$63,0),MATCH($A208,LDF!$B$37:$Z$37,0)),0)</f>
        <v>38.675742574257413</v>
      </c>
      <c r="I208" s="116">
        <f ca="1">IFERROR(I207+'Program Qtrly'!K$123*OFFSET(LDF!$A$37,MATCH($B$193,LDF!$A$38:$A$63,0),MATCH($A208,LDF!$B$37:$Z$37,0)),0)</f>
        <v>41.769801980198011</v>
      </c>
      <c r="J208" s="116">
        <f ca="1">IFERROR(J207+'Program Qtrly'!L$123*OFFSET(LDF!$A$37,MATCH($B$193,LDF!$A$38:$A$63,0),MATCH($A208,LDF!$B$37:$Z$37,0)),0)</f>
        <v>45.637376237623762</v>
      </c>
      <c r="K208" s="116">
        <f ca="1">IFERROR(K207+'Program Qtrly'!M$123*OFFSET(LDF!$A$37,MATCH($B$193,LDF!$A$38:$A$63,0),MATCH($A208,LDF!$B$37:$Z$37,0)),0)</f>
        <v>50.278465346534645</v>
      </c>
      <c r="L208" s="116">
        <f ca="1">IFERROR(L207+'Program Qtrly'!N$123*OFFSET(LDF!$A$37,MATCH($B$193,LDF!$A$38:$A$63,0),MATCH($A208,LDF!$B$37:$Z$37,0)),0)</f>
        <v>54.919554455445528</v>
      </c>
      <c r="M208" s="116">
        <f ca="1">IFERROR(M207+'Program Qtrly'!O$123*OFFSET(LDF!$A$37,MATCH($B$193,LDF!$A$38:$A$63,0),MATCH($A208,LDF!$B$37:$Z$37,0)),0)</f>
        <v>59.560643564356432</v>
      </c>
      <c r="N208" s="116">
        <f ca="1">IFERROR(N207+'Program Qtrly'!P$123*OFFSET(LDF!$A$37,MATCH($B$193,LDF!$A$38:$A$63,0),MATCH($A208,LDF!$B$37:$Z$37,0)),0)</f>
        <v>65.748762376237622</v>
      </c>
      <c r="O208" s="116">
        <f ca="1">IFERROR(O207+'Program Qtrly'!Q$123*OFFSET(LDF!$A$37,MATCH($B$193,LDF!$A$38:$A$63,0),MATCH($A208,LDF!$B$37:$Z$37,0)),0)</f>
        <v>73.483910891089096</v>
      </c>
      <c r="P208" s="116">
        <f ca="1">IFERROR(P207+'Program Qtrly'!R$123*OFFSET(LDF!$A$37,MATCH($B$193,LDF!$A$38:$A$63,0),MATCH($A208,LDF!$B$37:$Z$37,0)),0)</f>
        <v>81.219059405940584</v>
      </c>
      <c r="Q208" s="116">
        <f ca="1">IFERROR(Q207+'Program Qtrly'!S$123*OFFSET(LDF!$A$37,MATCH($B$193,LDF!$A$38:$A$63,0),MATCH($A208,LDF!$B$37:$Z$37,0)),0)</f>
        <v>88.954207920792058</v>
      </c>
      <c r="R208" s="116">
        <f ca="1">IFERROR(R207+'Program Qtrly'!T$123*OFFSET(LDF!$A$37,MATCH($B$193,LDF!$A$38:$A$63,0),MATCH($A208,LDF!$B$37:$Z$37,0)),0)</f>
        <v>96.689356435643518</v>
      </c>
      <c r="S208" s="116">
        <f ca="1">IFERROR(S207+'Program Qtrly'!U$123*OFFSET(LDF!$A$37,MATCH($B$193,LDF!$A$38:$A$63,0),MATCH($A208,LDF!$B$37:$Z$37,0)),0)</f>
        <v>104.42450495049505</v>
      </c>
      <c r="T208" s="116">
        <f ca="1">IFERROR(T207+'Program Qtrly'!V$123*OFFSET(LDF!$A$37,MATCH($B$193,LDF!$A$38:$A$63,0),MATCH($A208,LDF!$B$37:$Z$37,0)),0)</f>
        <v>112.15965346534652</v>
      </c>
      <c r="U208" s="116">
        <f ca="1">IFERROR(U207+'Program Qtrly'!W$123*OFFSET(LDF!$A$37,MATCH($B$193,LDF!$A$38:$A$63,0),MATCH($A208,LDF!$B$37:$Z$37,0)),0)</f>
        <v>119.89480198019803</v>
      </c>
      <c r="W208" s="63">
        <f t="shared" si="205"/>
        <v>42</v>
      </c>
      <c r="X208" s="116">
        <f t="shared" ca="1" si="206"/>
        <v>0.81992574257425765</v>
      </c>
      <c r="Y208" s="116">
        <f t="shared" ca="1" si="203"/>
        <v>2.4597772277227712</v>
      </c>
      <c r="Z208" s="116">
        <f t="shared" ca="1" si="203"/>
        <v>4.09962871287129</v>
      </c>
      <c r="AA208" s="116">
        <f t="shared" ca="1" si="203"/>
        <v>5.7394801980198018</v>
      </c>
      <c r="AB208" s="116">
        <f t="shared" ca="1" si="203"/>
        <v>6.8873762376237622</v>
      </c>
      <c r="AC208" s="116">
        <f t="shared" ca="1" si="203"/>
        <v>7.543316831683164</v>
      </c>
      <c r="AD208" s="116">
        <f t="shared" ca="1" si="203"/>
        <v>8.1992574257425801</v>
      </c>
      <c r="AE208" s="116">
        <f t="shared" ca="1" si="203"/>
        <v>8.855198019801982</v>
      </c>
      <c r="AF208" s="116">
        <f t="shared" ca="1" si="203"/>
        <v>9.6751237623762307</v>
      </c>
      <c r="AG208" s="116">
        <f t="shared" ref="AG208:AG218" ca="1" si="210">K$219-K208</f>
        <v>10.659034653465341</v>
      </c>
      <c r="AH208" s="116">
        <f t="shared" ref="AH208:AH218" ca="1" si="211">L$219-L208</f>
        <v>11.642945544554458</v>
      </c>
      <c r="AI208" s="116">
        <f t="shared" ref="AI208:AI218" ca="1" si="212">M$219-M208</f>
        <v>12.626856435643553</v>
      </c>
      <c r="AJ208" s="116">
        <f t="shared" ref="AJ208:AJ218" ca="1" si="213">N$219-N208</f>
        <v>13.938737623762364</v>
      </c>
      <c r="AK208" s="116">
        <f t="shared" ref="AK208:AK218" ca="1" si="214">O$219-O208</f>
        <v>15.57858910891089</v>
      </c>
      <c r="AL208" s="116">
        <f t="shared" ref="AL208:AL218" ca="1" si="215">P$219-P208</f>
        <v>17.218440594059402</v>
      </c>
      <c r="AM208" s="116">
        <f t="shared" ref="AM208:AM218" ca="1" si="216">Q$219-Q208</f>
        <v>18.858292079207928</v>
      </c>
      <c r="AN208" s="116">
        <f t="shared" ref="AN208:AN218" ca="1" si="217">R$219-R208</f>
        <v>20.498143564356454</v>
      </c>
      <c r="AO208" s="116">
        <f t="shared" ref="AO208:AO218" ca="1" si="218">S$219-S208</f>
        <v>22.137995049504923</v>
      </c>
      <c r="AP208" s="116">
        <f t="shared" ref="AP208:AP218" ca="1" si="219">T$219-T208</f>
        <v>23.777846534653449</v>
      </c>
      <c r="AQ208" s="116">
        <f t="shared" ref="AQ208:AQ218" ca="1" si="220">U$219-U208</f>
        <v>25.417698019801946</v>
      </c>
      <c r="AS208" s="63">
        <f t="shared" si="207"/>
        <v>42</v>
      </c>
      <c r="AT208" s="116">
        <f ca="1">IFERROR(X208*'Program Qtrly'!D$109/(1-'Program Qtrly'!D$109),0)</f>
        <v>7.3793316831683207</v>
      </c>
      <c r="AU208" s="116">
        <f ca="1">IFERROR(Y208*'Program Qtrly'!E$109/(1-'Program Qtrly'!E$109),0)</f>
        <v>22.137995049504948</v>
      </c>
      <c r="AV208" s="116">
        <f ca="1">IFERROR(Z208*'Program Qtrly'!F$109/(1-'Program Qtrly'!F$109),0)</f>
        <v>36.896658415841621</v>
      </c>
      <c r="AW208" s="116">
        <f ca="1">IFERROR(AA208*'Program Qtrly'!G$109/(1-'Program Qtrly'!G$109),0)</f>
        <v>51.655321782178227</v>
      </c>
      <c r="AX208" s="116">
        <f ca="1">IFERROR(AB208*'Program Qtrly'!H$109/(1-'Program Qtrly'!H$109),0)</f>
        <v>61.986386138613881</v>
      </c>
      <c r="AY208" s="116">
        <f ca="1">IFERROR(AC208*'Program Qtrly'!I$109/(1-'Program Qtrly'!I$109),0)</f>
        <v>67.889851485148498</v>
      </c>
      <c r="AZ208" s="116">
        <f ca="1">IFERROR(AD208*'Program Qtrly'!J$109/(1-'Program Qtrly'!J$109),0)</f>
        <v>73.793316831683242</v>
      </c>
      <c r="BA208" s="116">
        <f ca="1">IFERROR(AE208*'Program Qtrly'!K$109/(1-'Program Qtrly'!K$109),0)</f>
        <v>79.696782178217859</v>
      </c>
      <c r="BB208" s="116">
        <f ca="1">IFERROR(AF208*'Program Qtrly'!L$109/(1-'Program Qtrly'!L$109),0)</f>
        <v>87.076113861386091</v>
      </c>
      <c r="BC208" s="116">
        <f ca="1">IFERROR(AG208*'Program Qtrly'!M$109/(1-'Program Qtrly'!M$109),0)</f>
        <v>95.931311881188094</v>
      </c>
      <c r="BD208" s="116">
        <f ca="1">IFERROR(AH208*'Program Qtrly'!N$109/(1-'Program Qtrly'!N$109),0)</f>
        <v>104.78650990099015</v>
      </c>
      <c r="BE208" s="116">
        <f ca="1">IFERROR(AI208*'Program Qtrly'!O$109/(1-'Program Qtrly'!O$109),0)</f>
        <v>113.64170792079202</v>
      </c>
      <c r="BF208" s="116">
        <f ca="1">IFERROR(AJ208*'Program Qtrly'!P$109/(1-'Program Qtrly'!P$109),0)</f>
        <v>125.44863861386131</v>
      </c>
      <c r="BG208" s="116">
        <f ca="1">IFERROR(AK208*'Program Qtrly'!Q$109/(1-'Program Qtrly'!Q$109),0)</f>
        <v>140.20730198019805</v>
      </c>
      <c r="BH208" s="116">
        <f ca="1">IFERROR(AL208*'Program Qtrly'!R$109/(1-'Program Qtrly'!R$109),0)</f>
        <v>154.96596534653466</v>
      </c>
      <c r="BI208" s="116">
        <f ca="1">IFERROR(AM208*'Program Qtrly'!S$109/(1-'Program Qtrly'!S$109),0)</f>
        <v>169.72462871287138</v>
      </c>
      <c r="BJ208" s="116">
        <f ca="1">IFERROR(AN208*'Program Qtrly'!T$109/(1-'Program Qtrly'!T$109),0)</f>
        <v>184.48329207920816</v>
      </c>
      <c r="BK208" s="116">
        <f ca="1">IFERROR(AO208*'Program Qtrly'!U$109/(1-'Program Qtrly'!U$109),0)</f>
        <v>199.24195544554436</v>
      </c>
      <c r="BL208" s="116">
        <f ca="1">IFERROR(AP208*'Program Qtrly'!V$109/(1-'Program Qtrly'!V$109),0)</f>
        <v>214.00061881188108</v>
      </c>
      <c r="BM208" s="116">
        <f ca="1">IFERROR(AQ208*'Program Qtrly'!W$109/(1-'Program Qtrly'!W$109),0)</f>
        <v>228.75928217821757</v>
      </c>
      <c r="BO208" s="53" t="str">
        <f t="shared" si="208"/>
        <v>P006</v>
      </c>
      <c r="BP208" s="53">
        <f t="shared" si="209"/>
        <v>0</v>
      </c>
    </row>
    <row r="209" spans="1:68" x14ac:dyDescent="0.45">
      <c r="A209" s="63">
        <f t="shared" si="204"/>
        <v>45</v>
      </c>
      <c r="B209" s="116">
        <f ca="1">IFERROR(B208+'Program Qtrly'!D$123*OFFSET(LDF!$A$37,MATCH($B$193,LDF!$A$38:$A$63,0),MATCH($A209,LDF!$B$37:$Z$37,0)),0)</f>
        <v>3.9590371621621614</v>
      </c>
      <c r="C209" s="116">
        <f ca="1">IFERROR(C208+'Program Qtrly'!E$123*OFFSET(LDF!$A$37,MATCH($B$193,LDF!$A$38:$A$63,0),MATCH($A209,LDF!$B$37:$Z$37,0)),0)</f>
        <v>11.877111486486482</v>
      </c>
      <c r="D209" s="116">
        <f ca="1">IFERROR(D208+'Program Qtrly'!F$123*OFFSET(LDF!$A$37,MATCH($B$193,LDF!$A$38:$A$63,0),MATCH($A209,LDF!$B$37:$Z$37,0)),0)</f>
        <v>19.795185810810796</v>
      </c>
      <c r="E209" s="116">
        <f ca="1">IFERROR(E208+'Program Qtrly'!G$123*OFFSET(LDF!$A$37,MATCH($B$193,LDF!$A$38:$A$63,0),MATCH($A209,LDF!$B$37:$Z$37,0)),0)</f>
        <v>27.71326013513513</v>
      </c>
      <c r="F209" s="116">
        <f ca="1">IFERROR(F208+'Program Qtrly'!H$123*OFFSET(LDF!$A$37,MATCH($B$193,LDF!$A$38:$A$63,0),MATCH($A209,LDF!$B$37:$Z$37,0)),0)</f>
        <v>33.255912162162154</v>
      </c>
      <c r="G209" s="116">
        <f ca="1">IFERROR(G208+'Program Qtrly'!I$123*OFFSET(LDF!$A$37,MATCH($B$193,LDF!$A$38:$A$63,0),MATCH($A209,LDF!$B$37:$Z$37,0)),0)</f>
        <v>36.423141891891888</v>
      </c>
      <c r="H209" s="116">
        <f ca="1">IFERROR(H208+'Program Qtrly'!J$123*OFFSET(LDF!$A$37,MATCH($B$193,LDF!$A$38:$A$63,0),MATCH($A209,LDF!$B$37:$Z$37,0)),0)</f>
        <v>39.590371621621614</v>
      </c>
      <c r="I209" s="116">
        <f ca="1">IFERROR(I208+'Program Qtrly'!K$123*OFFSET(LDF!$A$37,MATCH($B$193,LDF!$A$38:$A$63,0),MATCH($A209,LDF!$B$37:$Z$37,0)),0)</f>
        <v>42.757601351351347</v>
      </c>
      <c r="J209" s="116">
        <f ca="1">IFERROR(J208+'Program Qtrly'!L$123*OFFSET(LDF!$A$37,MATCH($B$193,LDF!$A$38:$A$63,0),MATCH($A209,LDF!$B$37:$Z$37,0)),0)</f>
        <v>46.716638513513516</v>
      </c>
      <c r="K209" s="116">
        <f ca="1">IFERROR(K208+'Program Qtrly'!M$123*OFFSET(LDF!$A$37,MATCH($B$193,LDF!$A$38:$A$63,0),MATCH($A209,LDF!$B$37:$Z$37,0)),0)</f>
        <v>51.467483108108105</v>
      </c>
      <c r="L209" s="116">
        <f ca="1">IFERROR(L208+'Program Qtrly'!N$123*OFFSET(LDF!$A$37,MATCH($B$193,LDF!$A$38:$A$63,0),MATCH($A209,LDF!$B$37:$Z$37,0)),0)</f>
        <v>56.218327702702688</v>
      </c>
      <c r="M209" s="116">
        <f ca="1">IFERROR(M208+'Program Qtrly'!O$123*OFFSET(LDF!$A$37,MATCH($B$193,LDF!$A$38:$A$63,0),MATCH($A209,LDF!$B$37:$Z$37,0)),0)</f>
        <v>60.969172297297298</v>
      </c>
      <c r="N209" s="116">
        <f ca="1">IFERROR(N208+'Program Qtrly'!P$123*OFFSET(LDF!$A$37,MATCH($B$193,LDF!$A$38:$A$63,0),MATCH($A209,LDF!$B$37:$Z$37,0)),0)</f>
        <v>67.303631756756758</v>
      </c>
      <c r="O209" s="116">
        <f ca="1">IFERROR(O208+'Program Qtrly'!Q$123*OFFSET(LDF!$A$37,MATCH($B$193,LDF!$A$38:$A$63,0),MATCH($A209,LDF!$B$37:$Z$37,0)),0)</f>
        <v>75.221706081081066</v>
      </c>
      <c r="P209" s="116">
        <f ca="1">IFERROR(P208+'Program Qtrly'!R$123*OFFSET(LDF!$A$37,MATCH($B$193,LDF!$A$38:$A$63,0),MATCH($A209,LDF!$B$37:$Z$37,0)),0)</f>
        <v>83.139780405405403</v>
      </c>
      <c r="Q209" s="116">
        <f ca="1">IFERROR(Q208+'Program Qtrly'!S$123*OFFSET(LDF!$A$37,MATCH($B$193,LDF!$A$38:$A$63,0),MATCH($A209,LDF!$B$37:$Z$37,0)),0)</f>
        <v>91.057854729729712</v>
      </c>
      <c r="R209" s="116">
        <f ca="1">IFERROR(R208+'Program Qtrly'!T$123*OFFSET(LDF!$A$37,MATCH($B$193,LDF!$A$38:$A$63,0),MATCH($A209,LDF!$B$37:$Z$37,0)),0)</f>
        <v>98.975929054054006</v>
      </c>
      <c r="S209" s="116">
        <f ca="1">IFERROR(S208+'Program Qtrly'!U$123*OFFSET(LDF!$A$37,MATCH($B$193,LDF!$A$38:$A$63,0),MATCH($A209,LDF!$B$37:$Z$37,0)),0)</f>
        <v>106.89400337837839</v>
      </c>
      <c r="T209" s="116">
        <f ca="1">IFERROR(T208+'Program Qtrly'!V$123*OFFSET(LDF!$A$37,MATCH($B$193,LDF!$A$38:$A$63,0),MATCH($A209,LDF!$B$37:$Z$37,0)),0)</f>
        <v>114.81207770270269</v>
      </c>
      <c r="U209" s="116">
        <f ca="1">IFERROR(U208+'Program Qtrly'!W$123*OFFSET(LDF!$A$37,MATCH($B$193,LDF!$A$38:$A$63,0),MATCH($A209,LDF!$B$37:$Z$37,0)),0)</f>
        <v>122.73015202702703</v>
      </c>
      <c r="W209" s="63">
        <f t="shared" si="205"/>
        <v>45</v>
      </c>
      <c r="X209" s="116">
        <f t="shared" ca="1" si="206"/>
        <v>0.72846283783783772</v>
      </c>
      <c r="Y209" s="116">
        <f t="shared" ref="Y209:Y218" ca="1" si="221">C$219-C209</f>
        <v>2.1853885135135123</v>
      </c>
      <c r="Z209" s="116">
        <f t="shared" ref="Z209:Z218" ca="1" si="222">D$219-D209</f>
        <v>3.642314189189193</v>
      </c>
      <c r="AA209" s="116">
        <f t="shared" ref="AA209:AA218" ca="1" si="223">E$219-E209</f>
        <v>5.0992398648648631</v>
      </c>
      <c r="AB209" s="116">
        <f t="shared" ref="AB209:AB218" ca="1" si="224">F$219-F209</f>
        <v>6.1190878378378386</v>
      </c>
      <c r="AC209" s="116">
        <f t="shared" ref="AC209:AC218" ca="1" si="225">G$219-G209</f>
        <v>6.7018581081081052</v>
      </c>
      <c r="AD209" s="116">
        <f t="shared" ref="AD209:AD218" ca="1" si="226">H$219-H209</f>
        <v>7.284628378378379</v>
      </c>
      <c r="AE209" s="116">
        <f t="shared" ref="AE209:AE218" ca="1" si="227">I$219-I209</f>
        <v>7.8673986486486456</v>
      </c>
      <c r="AF209" s="116">
        <f t="shared" ref="AF209:AF218" ca="1" si="228">J$219-J209</f>
        <v>8.5958614864864771</v>
      </c>
      <c r="AG209" s="116">
        <f t="shared" ca="1" si="210"/>
        <v>9.4700168918918806</v>
      </c>
      <c r="AH209" s="116">
        <f t="shared" ca="1" si="211"/>
        <v>10.344172297297298</v>
      </c>
      <c r="AI209" s="116">
        <f t="shared" ca="1" si="212"/>
        <v>11.218327702702688</v>
      </c>
      <c r="AJ209" s="116">
        <f t="shared" ca="1" si="213"/>
        <v>12.383868243243228</v>
      </c>
      <c r="AK209" s="116">
        <f t="shared" ca="1" si="214"/>
        <v>13.840793918918919</v>
      </c>
      <c r="AL209" s="116">
        <f t="shared" ca="1" si="215"/>
        <v>15.297719594594582</v>
      </c>
      <c r="AM209" s="116">
        <f t="shared" ca="1" si="216"/>
        <v>16.754645270270274</v>
      </c>
      <c r="AN209" s="116">
        <f t="shared" ca="1" si="217"/>
        <v>18.211570945945965</v>
      </c>
      <c r="AO209" s="116">
        <f t="shared" ca="1" si="218"/>
        <v>19.668496621621586</v>
      </c>
      <c r="AP209" s="116">
        <f t="shared" ca="1" si="219"/>
        <v>21.125422297297277</v>
      </c>
      <c r="AQ209" s="116">
        <f t="shared" ca="1" si="220"/>
        <v>22.58234797297294</v>
      </c>
      <c r="AS209" s="63">
        <f t="shared" si="207"/>
        <v>45</v>
      </c>
      <c r="AT209" s="116">
        <f ca="1">IFERROR(X209*'Program Qtrly'!D$109/(1-'Program Qtrly'!D$109),0)</f>
        <v>6.5561655405405412</v>
      </c>
      <c r="AU209" s="116">
        <f ca="1">IFERROR(Y209*'Program Qtrly'!E$109/(1-'Program Qtrly'!E$109),0)</f>
        <v>19.668496621621617</v>
      </c>
      <c r="AV209" s="116">
        <f ca="1">IFERROR(Z209*'Program Qtrly'!F$109/(1-'Program Qtrly'!F$109),0)</f>
        <v>32.780827702702744</v>
      </c>
      <c r="AW209" s="116">
        <f ca="1">IFERROR(AA209*'Program Qtrly'!G$109/(1-'Program Qtrly'!G$109),0)</f>
        <v>45.893158783783782</v>
      </c>
      <c r="AX209" s="116">
        <f ca="1">IFERROR(AB209*'Program Qtrly'!H$109/(1-'Program Qtrly'!H$109),0)</f>
        <v>55.071790540540562</v>
      </c>
      <c r="AY209" s="116">
        <f ca="1">IFERROR(AC209*'Program Qtrly'!I$109/(1-'Program Qtrly'!I$109),0)</f>
        <v>60.316722972972961</v>
      </c>
      <c r="AZ209" s="116">
        <f ca="1">IFERROR(AD209*'Program Qtrly'!J$109/(1-'Program Qtrly'!J$109),0)</f>
        <v>65.561655405405432</v>
      </c>
      <c r="BA209" s="116">
        <f ca="1">IFERROR(AE209*'Program Qtrly'!K$109/(1-'Program Qtrly'!K$109),0)</f>
        <v>70.806587837837824</v>
      </c>
      <c r="BB209" s="116">
        <f ca="1">IFERROR(AF209*'Program Qtrly'!L$109/(1-'Program Qtrly'!L$109),0)</f>
        <v>77.362753378378315</v>
      </c>
      <c r="BC209" s="116">
        <f ca="1">IFERROR(AG209*'Program Qtrly'!M$109/(1-'Program Qtrly'!M$109),0)</f>
        <v>85.230152027026946</v>
      </c>
      <c r="BD209" s="116">
        <f ca="1">IFERROR(AH209*'Program Qtrly'!N$109/(1-'Program Qtrly'!N$109),0)</f>
        <v>93.097550675675706</v>
      </c>
      <c r="BE209" s="116">
        <f ca="1">IFERROR(AI209*'Program Qtrly'!O$109/(1-'Program Qtrly'!O$109),0)</f>
        <v>100.96494932432421</v>
      </c>
      <c r="BF209" s="116">
        <f ca="1">IFERROR(AJ209*'Program Qtrly'!P$109/(1-'Program Qtrly'!P$109),0)</f>
        <v>111.45481418918908</v>
      </c>
      <c r="BG209" s="116">
        <f ca="1">IFERROR(AK209*'Program Qtrly'!Q$109/(1-'Program Qtrly'!Q$109),0)</f>
        <v>124.5671452702703</v>
      </c>
      <c r="BH209" s="116">
        <f ca="1">IFERROR(AL209*'Program Qtrly'!R$109/(1-'Program Qtrly'!R$109),0)</f>
        <v>137.67947635135127</v>
      </c>
      <c r="BI209" s="116">
        <f ca="1">IFERROR(AM209*'Program Qtrly'!S$109/(1-'Program Qtrly'!S$109),0)</f>
        <v>150.79180743243251</v>
      </c>
      <c r="BJ209" s="116">
        <f ca="1">IFERROR(AN209*'Program Qtrly'!T$109/(1-'Program Qtrly'!T$109),0)</f>
        <v>163.90413851351371</v>
      </c>
      <c r="BK209" s="116">
        <f ca="1">IFERROR(AO209*'Program Qtrly'!U$109/(1-'Program Qtrly'!U$109),0)</f>
        <v>177.01646959459433</v>
      </c>
      <c r="BL209" s="116">
        <f ca="1">IFERROR(AP209*'Program Qtrly'!V$109/(1-'Program Qtrly'!V$109),0)</f>
        <v>190.12880067567554</v>
      </c>
      <c r="BM209" s="116">
        <f ca="1">IFERROR(AQ209*'Program Qtrly'!W$109/(1-'Program Qtrly'!W$109),0)</f>
        <v>203.24113175675649</v>
      </c>
      <c r="BO209" s="53" t="str">
        <f t="shared" si="208"/>
        <v>P006</v>
      </c>
      <c r="BP209" s="53">
        <f t="shared" si="209"/>
        <v>0</v>
      </c>
    </row>
    <row r="210" spans="1:68" x14ac:dyDescent="0.45">
      <c r="A210" s="63">
        <f t="shared" si="204"/>
        <v>48</v>
      </c>
      <c r="B210" s="116">
        <f ca="1">IFERROR(B209+'Program Qtrly'!D$123*OFFSET(LDF!$A$37,MATCH($B$193,LDF!$A$38:$A$63,0),MATCH($A210,LDF!$B$37:$Z$37,0)),0)</f>
        <v>4.0374677002583965</v>
      </c>
      <c r="C210" s="116">
        <f ca="1">IFERROR(C209+'Program Qtrly'!E$123*OFFSET(LDF!$A$37,MATCH($B$193,LDF!$A$38:$A$63,0),MATCH($A210,LDF!$B$37:$Z$37,0)),0)</f>
        <v>12.112403100775188</v>
      </c>
      <c r="D210" s="116">
        <f ca="1">IFERROR(D209+'Program Qtrly'!F$123*OFFSET(LDF!$A$37,MATCH($B$193,LDF!$A$38:$A$63,0),MATCH($A210,LDF!$B$37:$Z$37,0)),0)</f>
        <v>20.187338501291972</v>
      </c>
      <c r="E210" s="116">
        <f ca="1">IFERROR(E209+'Program Qtrly'!G$123*OFFSET(LDF!$A$37,MATCH($B$193,LDF!$A$38:$A$63,0),MATCH($A210,LDF!$B$37:$Z$37,0)),0)</f>
        <v>28.262273901808776</v>
      </c>
      <c r="F210" s="116">
        <f ca="1">IFERROR(F209+'Program Qtrly'!H$123*OFFSET(LDF!$A$37,MATCH($B$193,LDF!$A$38:$A$63,0),MATCH($A210,LDF!$B$37:$Z$37,0)),0)</f>
        <v>33.914728682170534</v>
      </c>
      <c r="G210" s="116">
        <f ca="1">IFERROR(G209+'Program Qtrly'!I$123*OFFSET(LDF!$A$37,MATCH($B$193,LDF!$A$38:$A$63,0),MATCH($A210,LDF!$B$37:$Z$37,0)),0)</f>
        <v>37.144702842377249</v>
      </c>
      <c r="H210" s="116">
        <f ca="1">IFERROR(H209+'Program Qtrly'!J$123*OFFSET(LDF!$A$37,MATCH($B$193,LDF!$A$38:$A$63,0),MATCH($A210,LDF!$B$37:$Z$37,0)),0)</f>
        <v>40.374677002583965</v>
      </c>
      <c r="I210" s="116">
        <f ca="1">IFERROR(I209+'Program Qtrly'!K$123*OFFSET(LDF!$A$37,MATCH($B$193,LDF!$A$38:$A$63,0),MATCH($A210,LDF!$B$37:$Z$37,0)),0)</f>
        <v>43.604651162790688</v>
      </c>
      <c r="J210" s="116">
        <f ca="1">IFERROR(J209+'Program Qtrly'!L$123*OFFSET(LDF!$A$37,MATCH($B$193,LDF!$A$38:$A$63,0),MATCH($A210,LDF!$B$37:$Z$37,0)),0)</f>
        <v>47.642118863049092</v>
      </c>
      <c r="K210" s="116">
        <f ca="1">IFERROR(K209+'Program Qtrly'!M$123*OFFSET(LDF!$A$37,MATCH($B$193,LDF!$A$38:$A$63,0),MATCH($A210,LDF!$B$37:$Z$37,0)),0)</f>
        <v>52.487080103359162</v>
      </c>
      <c r="L210" s="116">
        <f ca="1">IFERROR(L209+'Program Qtrly'!N$123*OFFSET(LDF!$A$37,MATCH($B$193,LDF!$A$38:$A$63,0),MATCH($A210,LDF!$B$37:$Z$37,0)),0)</f>
        <v>57.332041343669225</v>
      </c>
      <c r="M210" s="116">
        <f ca="1">IFERROR(M209+'Program Qtrly'!O$123*OFFSET(LDF!$A$37,MATCH($B$193,LDF!$A$38:$A$63,0),MATCH($A210,LDF!$B$37:$Z$37,0)),0)</f>
        <v>62.177002583979323</v>
      </c>
      <c r="N210" s="116">
        <f ca="1">IFERROR(N209+'Program Qtrly'!P$123*OFFSET(LDF!$A$37,MATCH($B$193,LDF!$A$38:$A$63,0),MATCH($A210,LDF!$B$37:$Z$37,0)),0)</f>
        <v>68.636950904392762</v>
      </c>
      <c r="O210" s="116">
        <f ca="1">IFERROR(O209+'Program Qtrly'!Q$123*OFFSET(LDF!$A$37,MATCH($B$193,LDF!$A$38:$A$63,0),MATCH($A210,LDF!$B$37:$Z$37,0)),0)</f>
        <v>76.711886304909541</v>
      </c>
      <c r="P210" s="116">
        <f ca="1">IFERROR(P209+'Program Qtrly'!R$123*OFFSET(LDF!$A$37,MATCH($B$193,LDF!$A$38:$A$63,0),MATCH($A210,LDF!$B$37:$Z$37,0)),0)</f>
        <v>84.786821705426348</v>
      </c>
      <c r="Q210" s="116">
        <f ca="1">IFERROR(Q209+'Program Qtrly'!S$123*OFFSET(LDF!$A$37,MATCH($B$193,LDF!$A$38:$A$63,0),MATCH($A210,LDF!$B$37:$Z$37,0)),0)</f>
        <v>92.861757105943127</v>
      </c>
      <c r="R210" s="116">
        <f ca="1">IFERROR(R209+'Program Qtrly'!T$123*OFFSET(LDF!$A$37,MATCH($B$193,LDF!$A$38:$A$63,0),MATCH($A210,LDF!$B$37:$Z$37,0)),0)</f>
        <v>100.93669250645989</v>
      </c>
      <c r="S210" s="116">
        <f ca="1">IFERROR(S209+'Program Qtrly'!U$123*OFFSET(LDF!$A$37,MATCH($B$193,LDF!$A$38:$A$63,0),MATCH($A210,LDF!$B$37:$Z$37,0)),0)</f>
        <v>109.01162790697674</v>
      </c>
      <c r="T210" s="116">
        <f ca="1">IFERROR(T209+'Program Qtrly'!V$123*OFFSET(LDF!$A$37,MATCH($B$193,LDF!$A$38:$A$63,0),MATCH($A210,LDF!$B$37:$Z$37,0)),0)</f>
        <v>117.08656330749352</v>
      </c>
      <c r="U210" s="116">
        <f ca="1">IFERROR(U209+'Program Qtrly'!W$123*OFFSET(LDF!$A$37,MATCH($B$193,LDF!$A$38:$A$63,0),MATCH($A210,LDF!$B$37:$Z$37,0)),0)</f>
        <v>125.16149870801033</v>
      </c>
      <c r="W210" s="63">
        <f t="shared" si="205"/>
        <v>48</v>
      </c>
      <c r="X210" s="116">
        <f t="shared" ca="1" si="206"/>
        <v>0.65003229974160259</v>
      </c>
      <c r="Y210" s="116">
        <f t="shared" ca="1" si="221"/>
        <v>1.9500968992248069</v>
      </c>
      <c r="Z210" s="116">
        <f t="shared" ca="1" si="222"/>
        <v>3.2501614987080174</v>
      </c>
      <c r="AA210" s="116">
        <f t="shared" ca="1" si="223"/>
        <v>4.5502260981912173</v>
      </c>
      <c r="AB210" s="116">
        <f t="shared" ca="1" si="224"/>
        <v>5.4602713178294593</v>
      </c>
      <c r="AC210" s="116">
        <f t="shared" ca="1" si="225"/>
        <v>5.9802971576227435</v>
      </c>
      <c r="AD210" s="116">
        <f t="shared" ca="1" si="226"/>
        <v>6.5003229974160277</v>
      </c>
      <c r="AE210" s="116">
        <f t="shared" ca="1" si="227"/>
        <v>7.0203488372093048</v>
      </c>
      <c r="AF210" s="116">
        <f t="shared" ca="1" si="228"/>
        <v>7.6703811369509012</v>
      </c>
      <c r="AG210" s="116">
        <f t="shared" ca="1" si="210"/>
        <v>8.4504198966408239</v>
      </c>
      <c r="AH210" s="116">
        <f t="shared" ca="1" si="211"/>
        <v>9.2304586563307609</v>
      </c>
      <c r="AI210" s="116">
        <f t="shared" ca="1" si="212"/>
        <v>10.010497416020662</v>
      </c>
      <c r="AJ210" s="116">
        <f t="shared" ca="1" si="213"/>
        <v>11.050549095607224</v>
      </c>
      <c r="AK210" s="116">
        <f t="shared" ca="1" si="214"/>
        <v>12.350613695090445</v>
      </c>
      <c r="AL210" s="116">
        <f t="shared" ca="1" si="215"/>
        <v>13.650678294573638</v>
      </c>
      <c r="AM210" s="116">
        <f t="shared" ca="1" si="216"/>
        <v>14.950742894056859</v>
      </c>
      <c r="AN210" s="116">
        <f t="shared" ca="1" si="217"/>
        <v>16.25080749354008</v>
      </c>
      <c r="AO210" s="116">
        <f t="shared" ca="1" si="218"/>
        <v>17.55087209302323</v>
      </c>
      <c r="AP210" s="116">
        <f t="shared" ca="1" si="219"/>
        <v>18.850936692506451</v>
      </c>
      <c r="AQ210" s="116">
        <f t="shared" ca="1" si="220"/>
        <v>20.151001291989644</v>
      </c>
      <c r="AS210" s="63">
        <f t="shared" si="207"/>
        <v>48</v>
      </c>
      <c r="AT210" s="116">
        <f ca="1">IFERROR(X210*'Program Qtrly'!D$109/(1-'Program Qtrly'!D$109),0)</f>
        <v>5.8502906976744251</v>
      </c>
      <c r="AU210" s="116">
        <f ca="1">IFERROR(Y210*'Program Qtrly'!E$109/(1-'Program Qtrly'!E$109),0)</f>
        <v>17.550872093023266</v>
      </c>
      <c r="AV210" s="116">
        <f ca="1">IFERROR(Z210*'Program Qtrly'!F$109/(1-'Program Qtrly'!F$109),0)</f>
        <v>29.251453488372164</v>
      </c>
      <c r="AW210" s="116">
        <f ca="1">IFERROR(AA210*'Program Qtrly'!G$109/(1-'Program Qtrly'!G$109),0)</f>
        <v>40.952034883720962</v>
      </c>
      <c r="AX210" s="116">
        <f ca="1">IFERROR(AB210*'Program Qtrly'!H$109/(1-'Program Qtrly'!H$109),0)</f>
        <v>49.142441860465148</v>
      </c>
      <c r="AY210" s="116">
        <f ca="1">IFERROR(AC210*'Program Qtrly'!I$109/(1-'Program Qtrly'!I$109),0)</f>
        <v>53.822674418604706</v>
      </c>
      <c r="AZ210" s="116">
        <f ca="1">IFERROR(AD210*'Program Qtrly'!J$109/(1-'Program Qtrly'!J$109),0)</f>
        <v>58.502906976744264</v>
      </c>
      <c r="BA210" s="116">
        <f ca="1">IFERROR(AE210*'Program Qtrly'!K$109/(1-'Program Qtrly'!K$109),0)</f>
        <v>63.183139534883757</v>
      </c>
      <c r="BB210" s="116">
        <f ca="1">IFERROR(AF210*'Program Qtrly'!L$109/(1-'Program Qtrly'!L$109),0)</f>
        <v>69.033430232558132</v>
      </c>
      <c r="BC210" s="116">
        <f ca="1">IFERROR(AG210*'Program Qtrly'!M$109/(1-'Program Qtrly'!M$109),0)</f>
        <v>76.05377906976743</v>
      </c>
      <c r="BD210" s="116">
        <f ca="1">IFERROR(AH210*'Program Qtrly'!N$109/(1-'Program Qtrly'!N$109),0)</f>
        <v>83.074127906976869</v>
      </c>
      <c r="BE210" s="116">
        <f ca="1">IFERROR(AI210*'Program Qtrly'!O$109/(1-'Program Qtrly'!O$109),0)</f>
        <v>90.094476744185997</v>
      </c>
      <c r="BF210" s="116">
        <f ca="1">IFERROR(AJ210*'Program Qtrly'!P$109/(1-'Program Qtrly'!P$109),0)</f>
        <v>99.454941860465027</v>
      </c>
      <c r="BG210" s="116">
        <f ca="1">IFERROR(AK210*'Program Qtrly'!Q$109/(1-'Program Qtrly'!Q$109),0)</f>
        <v>111.15552325581403</v>
      </c>
      <c r="BH210" s="116">
        <f ca="1">IFERROR(AL210*'Program Qtrly'!R$109/(1-'Program Qtrly'!R$109),0)</f>
        <v>122.85610465116277</v>
      </c>
      <c r="BI210" s="116">
        <f ca="1">IFERROR(AM210*'Program Qtrly'!S$109/(1-'Program Qtrly'!S$109),0)</f>
        <v>134.55668604651177</v>
      </c>
      <c r="BJ210" s="116">
        <f ca="1">IFERROR(AN210*'Program Qtrly'!T$109/(1-'Program Qtrly'!T$109),0)</f>
        <v>146.25726744186076</v>
      </c>
      <c r="BK210" s="116">
        <f ca="1">IFERROR(AO210*'Program Qtrly'!U$109/(1-'Program Qtrly'!U$109),0)</f>
        <v>157.9578488372091</v>
      </c>
      <c r="BL210" s="116">
        <f ca="1">IFERROR(AP210*'Program Qtrly'!V$109/(1-'Program Qtrly'!V$109),0)</f>
        <v>169.65843023255812</v>
      </c>
      <c r="BM210" s="116">
        <f ca="1">IFERROR(AQ210*'Program Qtrly'!W$109/(1-'Program Qtrly'!W$109),0)</f>
        <v>181.35901162790685</v>
      </c>
      <c r="BO210" s="53" t="str">
        <f t="shared" si="208"/>
        <v>P006</v>
      </c>
      <c r="BP210" s="53">
        <f t="shared" si="209"/>
        <v>0</v>
      </c>
    </row>
    <row r="211" spans="1:68" x14ac:dyDescent="0.45">
      <c r="A211" s="63">
        <f t="shared" si="204"/>
        <v>51</v>
      </c>
      <c r="B211" s="116">
        <f ca="1">IFERROR(B210+'Program Qtrly'!D$123*OFFSET(LDF!$A$37,MATCH($B$193,LDF!$A$38:$A$63,0),MATCH($A211,LDF!$B$37:$Z$37,0)),0)</f>
        <v>4.1082383873794903</v>
      </c>
      <c r="C211" s="116">
        <f ca="1">IFERROR(C210+'Program Qtrly'!E$123*OFFSET(LDF!$A$37,MATCH($B$193,LDF!$A$38:$A$63,0),MATCH($A211,LDF!$B$37:$Z$37,0)),0)</f>
        <v>12.324715162138469</v>
      </c>
      <c r="D211" s="116">
        <f ca="1">IFERROR(D210+'Program Qtrly'!F$123*OFFSET(LDF!$A$37,MATCH($B$193,LDF!$A$38:$A$63,0),MATCH($A211,LDF!$B$37:$Z$37,0)),0)</f>
        <v>20.541191936897441</v>
      </c>
      <c r="E211" s="116">
        <f ca="1">IFERROR(E210+'Program Qtrly'!G$123*OFFSET(LDF!$A$37,MATCH($B$193,LDF!$A$38:$A$63,0),MATCH($A211,LDF!$B$37:$Z$37,0)),0)</f>
        <v>28.757668711656436</v>
      </c>
      <c r="F211" s="116">
        <f ca="1">IFERROR(F210+'Program Qtrly'!H$123*OFFSET(LDF!$A$37,MATCH($B$193,LDF!$A$38:$A$63,0),MATCH($A211,LDF!$B$37:$Z$37,0)),0)</f>
        <v>34.509202453987726</v>
      </c>
      <c r="G211" s="116">
        <f ca="1">IFERROR(G210+'Program Qtrly'!I$123*OFFSET(LDF!$A$37,MATCH($B$193,LDF!$A$38:$A$63,0),MATCH($A211,LDF!$B$37:$Z$37,0)),0)</f>
        <v>37.795793163891318</v>
      </c>
      <c r="H211" s="116">
        <f ca="1">IFERROR(H210+'Program Qtrly'!J$123*OFFSET(LDF!$A$37,MATCH($B$193,LDF!$A$38:$A$63,0),MATCH($A211,LDF!$B$37:$Z$37,0)),0)</f>
        <v>41.082383873794903</v>
      </c>
      <c r="I211" s="116">
        <f ca="1">IFERROR(I210+'Program Qtrly'!K$123*OFFSET(LDF!$A$37,MATCH($B$193,LDF!$A$38:$A$63,0),MATCH($A211,LDF!$B$37:$Z$37,0)),0)</f>
        <v>44.368974583698503</v>
      </c>
      <c r="J211" s="116">
        <f ca="1">IFERROR(J210+'Program Qtrly'!L$123*OFFSET(LDF!$A$37,MATCH($B$193,LDF!$A$38:$A$63,0),MATCH($A211,LDF!$B$37:$Z$37,0)),0)</f>
        <v>48.477212971078004</v>
      </c>
      <c r="K211" s="116">
        <f ca="1">IFERROR(K210+'Program Qtrly'!M$123*OFFSET(LDF!$A$37,MATCH($B$193,LDF!$A$38:$A$63,0),MATCH($A211,LDF!$B$37:$Z$37,0)),0)</f>
        <v>53.407099035933385</v>
      </c>
      <c r="L211" s="116">
        <f ca="1">IFERROR(L210+'Program Qtrly'!N$123*OFFSET(LDF!$A$37,MATCH($B$193,LDF!$A$38:$A$63,0),MATCH($A211,LDF!$B$37:$Z$37,0)),0)</f>
        <v>58.336985100788759</v>
      </c>
      <c r="M211" s="116">
        <f ca="1">IFERROR(M210+'Program Qtrly'!O$123*OFFSET(LDF!$A$37,MATCH($B$193,LDF!$A$38:$A$63,0),MATCH($A211,LDF!$B$37:$Z$37,0)),0)</f>
        <v>63.266871165644176</v>
      </c>
      <c r="N211" s="116">
        <f ca="1">IFERROR(N210+'Program Qtrly'!P$123*OFFSET(LDF!$A$37,MATCH($B$193,LDF!$A$38:$A$63,0),MATCH($A211,LDF!$B$37:$Z$37,0)),0)</f>
        <v>69.84005258545136</v>
      </c>
      <c r="O211" s="116">
        <f ca="1">IFERROR(O210+'Program Qtrly'!Q$123*OFFSET(LDF!$A$37,MATCH($B$193,LDF!$A$38:$A$63,0),MATCH($A211,LDF!$B$37:$Z$37,0)),0)</f>
        <v>78.056529360210334</v>
      </c>
      <c r="P211" s="116">
        <f ca="1">IFERROR(P210+'Program Qtrly'!R$123*OFFSET(LDF!$A$37,MATCH($B$193,LDF!$A$38:$A$63,0),MATCH($A211,LDF!$B$37:$Z$37,0)),0)</f>
        <v>86.273006134969322</v>
      </c>
      <c r="Q211" s="116">
        <f ca="1">IFERROR(Q210+'Program Qtrly'!S$123*OFFSET(LDF!$A$37,MATCH($B$193,LDF!$A$38:$A$63,0),MATCH($A211,LDF!$B$37:$Z$37,0)),0)</f>
        <v>94.489482909728295</v>
      </c>
      <c r="R211" s="116">
        <f ca="1">IFERROR(R210+'Program Qtrly'!T$123*OFFSET(LDF!$A$37,MATCH($B$193,LDF!$A$38:$A$63,0),MATCH($A211,LDF!$B$37:$Z$37,0)),0)</f>
        <v>102.70595968448724</v>
      </c>
      <c r="S211" s="116">
        <f ca="1">IFERROR(S210+'Program Qtrly'!U$123*OFFSET(LDF!$A$37,MATCH($B$193,LDF!$A$38:$A$63,0),MATCH($A211,LDF!$B$37:$Z$37,0)),0)</f>
        <v>110.92243645924628</v>
      </c>
      <c r="T211" s="116">
        <f ca="1">IFERROR(T210+'Program Qtrly'!V$123*OFFSET(LDF!$A$37,MATCH($B$193,LDF!$A$38:$A$63,0),MATCH($A211,LDF!$B$37:$Z$37,0)),0)</f>
        <v>119.13891323400524</v>
      </c>
      <c r="U211" s="116">
        <f ca="1">IFERROR(U210+'Program Qtrly'!W$123*OFFSET(LDF!$A$37,MATCH($B$193,LDF!$A$38:$A$63,0),MATCH($A211,LDF!$B$37:$Z$37,0)),0)</f>
        <v>127.35539000876425</v>
      </c>
      <c r="W211" s="63">
        <f t="shared" si="205"/>
        <v>51</v>
      </c>
      <c r="X211" s="116">
        <f t="shared" ca="1" si="206"/>
        <v>0.57926161262050879</v>
      </c>
      <c r="Y211" s="116">
        <f t="shared" ca="1" si="221"/>
        <v>1.7377848378615255</v>
      </c>
      <c r="Z211" s="116">
        <f t="shared" ca="1" si="222"/>
        <v>2.8963080631025484</v>
      </c>
      <c r="AA211" s="116">
        <f t="shared" ca="1" si="223"/>
        <v>4.0548312883435571</v>
      </c>
      <c r="AB211" s="116">
        <f t="shared" ca="1" si="224"/>
        <v>4.8657975460122671</v>
      </c>
      <c r="AC211" s="116">
        <f t="shared" ca="1" si="225"/>
        <v>5.3292068361086748</v>
      </c>
      <c r="AD211" s="116">
        <f t="shared" ca="1" si="226"/>
        <v>5.7926161262050897</v>
      </c>
      <c r="AE211" s="116">
        <f t="shared" ca="1" si="227"/>
        <v>6.2560254163014903</v>
      </c>
      <c r="AF211" s="116">
        <f t="shared" ca="1" si="228"/>
        <v>6.8352870289219894</v>
      </c>
      <c r="AG211" s="116">
        <f t="shared" ca="1" si="210"/>
        <v>7.530400964066601</v>
      </c>
      <c r="AH211" s="116">
        <f t="shared" ca="1" si="211"/>
        <v>8.2255148992112268</v>
      </c>
      <c r="AI211" s="116">
        <f t="shared" ca="1" si="212"/>
        <v>8.92062883435581</v>
      </c>
      <c r="AJ211" s="116">
        <f t="shared" ca="1" si="213"/>
        <v>9.8474474145486255</v>
      </c>
      <c r="AK211" s="116">
        <f t="shared" ca="1" si="214"/>
        <v>11.005970639789652</v>
      </c>
      <c r="AL211" s="116">
        <f t="shared" ca="1" si="215"/>
        <v>12.164493865030664</v>
      </c>
      <c r="AM211" s="116">
        <f t="shared" ca="1" si="216"/>
        <v>13.323017090271691</v>
      </c>
      <c r="AN211" s="116">
        <f t="shared" ca="1" si="217"/>
        <v>14.481540315512731</v>
      </c>
      <c r="AO211" s="116">
        <f t="shared" ca="1" si="218"/>
        <v>15.640063540753687</v>
      </c>
      <c r="AP211" s="116">
        <f t="shared" ca="1" si="219"/>
        <v>16.798586765994727</v>
      </c>
      <c r="AQ211" s="116">
        <f t="shared" ca="1" si="220"/>
        <v>17.957109991235725</v>
      </c>
      <c r="AS211" s="63">
        <f t="shared" si="207"/>
        <v>51</v>
      </c>
      <c r="AT211" s="116">
        <f ca="1">IFERROR(X211*'Program Qtrly'!D$109/(1-'Program Qtrly'!D$109),0)</f>
        <v>5.2133545135845809</v>
      </c>
      <c r="AU211" s="116">
        <f ca="1">IFERROR(Y211*'Program Qtrly'!E$109/(1-'Program Qtrly'!E$109),0)</f>
        <v>15.640063540753733</v>
      </c>
      <c r="AV211" s="116">
        <f ca="1">IFERROR(Z211*'Program Qtrly'!F$109/(1-'Program Qtrly'!F$109),0)</f>
        <v>26.066772567922943</v>
      </c>
      <c r="AW211" s="116">
        <f ca="1">IFERROR(AA211*'Program Qtrly'!G$109/(1-'Program Qtrly'!G$109),0)</f>
        <v>36.493481595092028</v>
      </c>
      <c r="AX211" s="116">
        <f ca="1">IFERROR(AB211*'Program Qtrly'!H$109/(1-'Program Qtrly'!H$109),0)</f>
        <v>43.792177914110411</v>
      </c>
      <c r="AY211" s="116">
        <f ca="1">IFERROR(AC211*'Program Qtrly'!I$109/(1-'Program Qtrly'!I$109),0)</f>
        <v>47.962861524978088</v>
      </c>
      <c r="AZ211" s="116">
        <f ca="1">IFERROR(AD211*'Program Qtrly'!J$109/(1-'Program Qtrly'!J$109),0)</f>
        <v>52.133545135845822</v>
      </c>
      <c r="BA211" s="116">
        <f ca="1">IFERROR(AE211*'Program Qtrly'!K$109/(1-'Program Qtrly'!K$109),0)</f>
        <v>56.304228746713434</v>
      </c>
      <c r="BB211" s="116">
        <f ca="1">IFERROR(AF211*'Program Qtrly'!L$109/(1-'Program Qtrly'!L$109),0)</f>
        <v>61.517583260297918</v>
      </c>
      <c r="BC211" s="116">
        <f ca="1">IFERROR(AG211*'Program Qtrly'!M$109/(1-'Program Qtrly'!M$109),0)</f>
        <v>67.773608676599423</v>
      </c>
      <c r="BD211" s="116">
        <f ca="1">IFERROR(AH211*'Program Qtrly'!N$109/(1-'Program Qtrly'!N$109),0)</f>
        <v>74.029634092901063</v>
      </c>
      <c r="BE211" s="116">
        <f ca="1">IFERROR(AI211*'Program Qtrly'!O$109/(1-'Program Qtrly'!O$109),0)</f>
        <v>80.285659509202318</v>
      </c>
      <c r="BF211" s="116">
        <f ca="1">IFERROR(AJ211*'Program Qtrly'!P$109/(1-'Program Qtrly'!P$109),0)</f>
        <v>88.627026730937644</v>
      </c>
      <c r="BG211" s="116">
        <f ca="1">IFERROR(AK211*'Program Qtrly'!Q$109/(1-'Program Qtrly'!Q$109),0)</f>
        <v>99.053735758106896</v>
      </c>
      <c r="BH211" s="116">
        <f ca="1">IFERROR(AL211*'Program Qtrly'!R$109/(1-'Program Qtrly'!R$109),0)</f>
        <v>109.48044478527599</v>
      </c>
      <c r="BI211" s="116">
        <f ca="1">IFERROR(AM211*'Program Qtrly'!S$109/(1-'Program Qtrly'!S$109),0)</f>
        <v>119.90715381244524</v>
      </c>
      <c r="BJ211" s="116">
        <f ca="1">IFERROR(AN211*'Program Qtrly'!T$109/(1-'Program Qtrly'!T$109),0)</f>
        <v>130.33386283961462</v>
      </c>
      <c r="BK211" s="116">
        <f ca="1">IFERROR(AO211*'Program Qtrly'!U$109/(1-'Program Qtrly'!U$109),0)</f>
        <v>140.76057186678321</v>
      </c>
      <c r="BL211" s="116">
        <f ca="1">IFERROR(AP211*'Program Qtrly'!V$109/(1-'Program Qtrly'!V$109),0)</f>
        <v>151.18728089395259</v>
      </c>
      <c r="BM211" s="116">
        <f ca="1">IFERROR(AQ211*'Program Qtrly'!W$109/(1-'Program Qtrly'!W$109),0)</f>
        <v>161.61398992112157</v>
      </c>
      <c r="BO211" s="53" t="str">
        <f t="shared" si="208"/>
        <v>P006</v>
      </c>
      <c r="BP211" s="53">
        <f t="shared" si="209"/>
        <v>0</v>
      </c>
    </row>
    <row r="212" spans="1:68" x14ac:dyDescent="0.45">
      <c r="A212" s="63">
        <f t="shared" si="204"/>
        <v>54</v>
      </c>
      <c r="B212" s="116">
        <f ca="1">IFERROR(B211+'Program Qtrly'!D$123*OFFSET(LDF!$A$37,MATCH($B$193,LDF!$A$38:$A$63,0),MATCH($A212,LDF!$B$37:$Z$37,0)),0)</f>
        <v>4.1740872662511119</v>
      </c>
      <c r="C212" s="116">
        <f ca="1">IFERROR(C211+'Program Qtrly'!E$123*OFFSET(LDF!$A$37,MATCH($B$193,LDF!$A$38:$A$63,0),MATCH($A212,LDF!$B$37:$Z$37,0)),0)</f>
        <v>12.522261798753334</v>
      </c>
      <c r="D212" s="116">
        <f ca="1">IFERROR(D211+'Program Qtrly'!F$123*OFFSET(LDF!$A$37,MATCH($B$193,LDF!$A$38:$A$63,0),MATCH($A212,LDF!$B$37:$Z$37,0)),0)</f>
        <v>20.870436331255547</v>
      </c>
      <c r="E212" s="116">
        <f ca="1">IFERROR(E211+'Program Qtrly'!G$123*OFFSET(LDF!$A$37,MATCH($B$193,LDF!$A$38:$A$63,0),MATCH($A212,LDF!$B$37:$Z$37,0)),0)</f>
        <v>29.218610863757785</v>
      </c>
      <c r="F212" s="116">
        <f ca="1">IFERROR(F211+'Program Qtrly'!H$123*OFFSET(LDF!$A$37,MATCH($B$193,LDF!$A$38:$A$63,0),MATCH($A212,LDF!$B$37:$Z$37,0)),0)</f>
        <v>35.062333036509344</v>
      </c>
      <c r="G212" s="116">
        <f ca="1">IFERROR(G211+'Program Qtrly'!I$123*OFFSET(LDF!$A$37,MATCH($B$193,LDF!$A$38:$A$63,0),MATCH($A212,LDF!$B$37:$Z$37,0)),0)</f>
        <v>38.401602849510233</v>
      </c>
      <c r="H212" s="116">
        <f ca="1">IFERROR(H211+'Program Qtrly'!J$123*OFFSET(LDF!$A$37,MATCH($B$193,LDF!$A$38:$A$63,0),MATCH($A212,LDF!$B$37:$Z$37,0)),0)</f>
        <v>41.740872662511116</v>
      </c>
      <c r="I212" s="116">
        <f ca="1">IFERROR(I211+'Program Qtrly'!K$123*OFFSET(LDF!$A$37,MATCH($B$193,LDF!$A$38:$A$63,0),MATCH($A212,LDF!$B$37:$Z$37,0)),0)</f>
        <v>45.080142475512012</v>
      </c>
      <c r="J212" s="116">
        <f ca="1">IFERROR(J211+'Program Qtrly'!L$123*OFFSET(LDF!$A$37,MATCH($B$193,LDF!$A$38:$A$63,0),MATCH($A212,LDF!$B$37:$Z$37,0)),0)</f>
        <v>49.25422974176314</v>
      </c>
      <c r="K212" s="116">
        <f ca="1">IFERROR(K211+'Program Qtrly'!M$123*OFFSET(LDF!$A$37,MATCH($B$193,LDF!$A$38:$A$63,0),MATCH($A212,LDF!$B$37:$Z$37,0)),0)</f>
        <v>54.263134461264464</v>
      </c>
      <c r="L212" s="116">
        <f ca="1">IFERROR(L211+'Program Qtrly'!N$123*OFFSET(LDF!$A$37,MATCH($B$193,LDF!$A$38:$A$63,0),MATCH($A212,LDF!$B$37:$Z$37,0)),0)</f>
        <v>59.272039180765788</v>
      </c>
      <c r="M212" s="116">
        <f ca="1">IFERROR(M211+'Program Qtrly'!O$123*OFFSET(LDF!$A$37,MATCH($B$193,LDF!$A$38:$A$63,0),MATCH($A212,LDF!$B$37:$Z$37,0)),0)</f>
        <v>64.280943900267147</v>
      </c>
      <c r="N212" s="116">
        <f ca="1">IFERROR(N211+'Program Qtrly'!P$123*OFFSET(LDF!$A$37,MATCH($B$193,LDF!$A$38:$A$63,0),MATCH($A212,LDF!$B$37:$Z$37,0)),0)</f>
        <v>70.959483526268926</v>
      </c>
      <c r="O212" s="116">
        <f ca="1">IFERROR(O211+'Program Qtrly'!Q$123*OFFSET(LDF!$A$37,MATCH($B$193,LDF!$A$38:$A$63,0),MATCH($A212,LDF!$B$37:$Z$37,0)),0)</f>
        <v>79.307658058771139</v>
      </c>
      <c r="P212" s="116">
        <f ca="1">IFERROR(P211+'Program Qtrly'!R$123*OFFSET(LDF!$A$37,MATCH($B$193,LDF!$A$38:$A$63,0),MATCH($A212,LDF!$B$37:$Z$37,0)),0)</f>
        <v>87.655832591273381</v>
      </c>
      <c r="Q212" s="116">
        <f ca="1">IFERROR(Q211+'Program Qtrly'!S$123*OFFSET(LDF!$A$37,MATCH($B$193,LDF!$A$38:$A$63,0),MATCH($A212,LDF!$B$37:$Z$37,0)),0)</f>
        <v>96.004007123775594</v>
      </c>
      <c r="R212" s="116">
        <f ca="1">IFERROR(R211+'Program Qtrly'!T$123*OFFSET(LDF!$A$37,MATCH($B$193,LDF!$A$38:$A$63,0),MATCH($A212,LDF!$B$37:$Z$37,0)),0)</f>
        <v>104.35218165627778</v>
      </c>
      <c r="S212" s="116">
        <f ca="1">IFERROR(S211+'Program Qtrly'!U$123*OFFSET(LDF!$A$37,MATCH($B$193,LDF!$A$38:$A$63,0),MATCH($A212,LDF!$B$37:$Z$37,0)),0)</f>
        <v>112.70035618878006</v>
      </c>
      <c r="T212" s="116">
        <f ca="1">IFERROR(T211+'Program Qtrly'!V$123*OFFSET(LDF!$A$37,MATCH($B$193,LDF!$A$38:$A$63,0),MATCH($A212,LDF!$B$37:$Z$37,0)),0)</f>
        <v>121.04853072128228</v>
      </c>
      <c r="U212" s="116">
        <f ca="1">IFERROR(U211+'Program Qtrly'!W$123*OFFSET(LDF!$A$37,MATCH($B$193,LDF!$A$38:$A$63,0),MATCH($A212,LDF!$B$37:$Z$37,0)),0)</f>
        <v>129.39670525378452</v>
      </c>
      <c r="W212" s="63">
        <f t="shared" si="205"/>
        <v>54</v>
      </c>
      <c r="X212" s="116">
        <f t="shared" ca="1" si="206"/>
        <v>0.51341273374888718</v>
      </c>
      <c r="Y212" s="116">
        <f t="shared" ca="1" si="221"/>
        <v>1.5402382012466607</v>
      </c>
      <c r="Z212" s="116">
        <f t="shared" ca="1" si="222"/>
        <v>2.5670636687444421</v>
      </c>
      <c r="AA212" s="116">
        <f t="shared" ca="1" si="223"/>
        <v>3.5938891362422076</v>
      </c>
      <c r="AB212" s="116">
        <f t="shared" ca="1" si="224"/>
        <v>4.3126669634906492</v>
      </c>
      <c r="AC212" s="116">
        <f t="shared" ca="1" si="225"/>
        <v>4.7233971504897596</v>
      </c>
      <c r="AD212" s="116">
        <f t="shared" ca="1" si="226"/>
        <v>5.1341273374888772</v>
      </c>
      <c r="AE212" s="116">
        <f t="shared" ca="1" si="227"/>
        <v>5.5448575244879805</v>
      </c>
      <c r="AF212" s="116">
        <f t="shared" ca="1" si="228"/>
        <v>6.0582702582368526</v>
      </c>
      <c r="AG212" s="116">
        <f t="shared" ca="1" si="210"/>
        <v>6.6743655387355219</v>
      </c>
      <c r="AH212" s="116">
        <f t="shared" ca="1" si="211"/>
        <v>7.2904608192341982</v>
      </c>
      <c r="AI212" s="116">
        <f t="shared" ca="1" si="212"/>
        <v>7.906556099732839</v>
      </c>
      <c r="AJ212" s="116">
        <f t="shared" ca="1" si="213"/>
        <v>8.7280164737310599</v>
      </c>
      <c r="AK212" s="116">
        <f t="shared" ca="1" si="214"/>
        <v>9.7548419412288467</v>
      </c>
      <c r="AL212" s="116">
        <f t="shared" ca="1" si="215"/>
        <v>10.781667408726605</v>
      </c>
      <c r="AM212" s="116">
        <f t="shared" ca="1" si="216"/>
        <v>11.808492876224392</v>
      </c>
      <c r="AN212" s="116">
        <f t="shared" ca="1" si="217"/>
        <v>12.835318343722193</v>
      </c>
      <c r="AO212" s="116">
        <f t="shared" ca="1" si="218"/>
        <v>13.862143811219909</v>
      </c>
      <c r="AP212" s="116">
        <f t="shared" ca="1" si="219"/>
        <v>14.888969278717695</v>
      </c>
      <c r="AQ212" s="116">
        <f t="shared" ca="1" si="220"/>
        <v>15.915794746215454</v>
      </c>
      <c r="AS212" s="63">
        <f t="shared" si="207"/>
        <v>54</v>
      </c>
      <c r="AT212" s="116">
        <f ca="1">IFERROR(X212*'Program Qtrly'!D$109/(1-'Program Qtrly'!D$109),0)</f>
        <v>4.6207146037399855</v>
      </c>
      <c r="AU212" s="116">
        <f ca="1">IFERROR(Y212*'Program Qtrly'!E$109/(1-'Program Qtrly'!E$109),0)</f>
        <v>13.86214381121995</v>
      </c>
      <c r="AV212" s="116">
        <f ca="1">IFERROR(Z212*'Program Qtrly'!F$109/(1-'Program Qtrly'!F$109),0)</f>
        <v>23.103573018699986</v>
      </c>
      <c r="AW212" s="116">
        <f ca="1">IFERROR(AA212*'Program Qtrly'!G$109/(1-'Program Qtrly'!G$109),0)</f>
        <v>32.345002226179879</v>
      </c>
      <c r="AX212" s="116">
        <f ca="1">IFERROR(AB212*'Program Qtrly'!H$109/(1-'Program Qtrly'!H$109),0)</f>
        <v>38.814002671415849</v>
      </c>
      <c r="AY212" s="116">
        <f ca="1">IFERROR(AC212*'Program Qtrly'!I$109/(1-'Program Qtrly'!I$109),0)</f>
        <v>42.510574354407851</v>
      </c>
      <c r="AZ212" s="116">
        <f ca="1">IFERROR(AD212*'Program Qtrly'!J$109/(1-'Program Qtrly'!J$109),0)</f>
        <v>46.207146037399909</v>
      </c>
      <c r="BA212" s="116">
        <f ca="1">IFERROR(AE212*'Program Qtrly'!K$109/(1-'Program Qtrly'!K$109),0)</f>
        <v>49.903717720391839</v>
      </c>
      <c r="BB212" s="116">
        <f ca="1">IFERROR(AF212*'Program Qtrly'!L$109/(1-'Program Qtrly'!L$109),0)</f>
        <v>54.524432324131688</v>
      </c>
      <c r="BC212" s="116">
        <f ca="1">IFERROR(AG212*'Program Qtrly'!M$109/(1-'Program Qtrly'!M$109),0)</f>
        <v>60.069289848619711</v>
      </c>
      <c r="BD212" s="116">
        <f ca="1">IFERROR(AH212*'Program Qtrly'!N$109/(1-'Program Qtrly'!N$109),0)</f>
        <v>65.614147373107798</v>
      </c>
      <c r="BE212" s="116">
        <f ca="1">IFERROR(AI212*'Program Qtrly'!O$109/(1-'Program Qtrly'!O$109),0)</f>
        <v>71.159004897595565</v>
      </c>
      <c r="BF212" s="116">
        <f ca="1">IFERROR(AJ212*'Program Qtrly'!P$109/(1-'Program Qtrly'!P$109),0)</f>
        <v>78.552148263579554</v>
      </c>
      <c r="BG212" s="116">
        <f ca="1">IFERROR(AK212*'Program Qtrly'!Q$109/(1-'Program Qtrly'!Q$109),0)</f>
        <v>87.793577471059635</v>
      </c>
      <c r="BH212" s="116">
        <f ca="1">IFERROR(AL212*'Program Qtrly'!R$109/(1-'Program Qtrly'!R$109),0)</f>
        <v>97.035006678539474</v>
      </c>
      <c r="BI212" s="116">
        <f ca="1">IFERROR(AM212*'Program Qtrly'!S$109/(1-'Program Qtrly'!S$109),0)</f>
        <v>106.27643588601956</v>
      </c>
      <c r="BJ212" s="116">
        <f ca="1">IFERROR(AN212*'Program Qtrly'!T$109/(1-'Program Qtrly'!T$109),0)</f>
        <v>115.51786509349976</v>
      </c>
      <c r="BK212" s="116">
        <f ca="1">IFERROR(AO212*'Program Qtrly'!U$109/(1-'Program Qtrly'!U$109),0)</f>
        <v>124.75929430097922</v>
      </c>
      <c r="BL212" s="116">
        <f ca="1">IFERROR(AP212*'Program Qtrly'!V$109/(1-'Program Qtrly'!V$109),0)</f>
        <v>134.00072350845929</v>
      </c>
      <c r="BM212" s="116">
        <f ca="1">IFERROR(AQ212*'Program Qtrly'!W$109/(1-'Program Qtrly'!W$109),0)</f>
        <v>143.24215271593911</v>
      </c>
      <c r="BO212" s="53" t="str">
        <f t="shared" si="208"/>
        <v>P006</v>
      </c>
      <c r="BP212" s="53">
        <f t="shared" si="209"/>
        <v>0</v>
      </c>
    </row>
    <row r="213" spans="1:68" x14ac:dyDescent="0.45">
      <c r="A213" s="63">
        <f t="shared" si="204"/>
        <v>57</v>
      </c>
      <c r="B213" s="116">
        <f ca="1">IFERROR(B212+'Program Qtrly'!D$123*OFFSET(LDF!$A$37,MATCH($B$193,LDF!$A$38:$A$63,0),MATCH($A213,LDF!$B$37:$Z$37,0)),0)</f>
        <v>4.230595667870034</v>
      </c>
      <c r="C213" s="116">
        <f ca="1">IFERROR(C212+'Program Qtrly'!E$123*OFFSET(LDF!$A$37,MATCH($B$193,LDF!$A$38:$A$63,0),MATCH($A213,LDF!$B$37:$Z$37,0)),0)</f>
        <v>12.691787003610102</v>
      </c>
      <c r="D213" s="116">
        <f ca="1">IFERROR(D212+'Program Qtrly'!F$123*OFFSET(LDF!$A$37,MATCH($B$193,LDF!$A$38:$A$63,0),MATCH($A213,LDF!$B$37:$Z$37,0)),0)</f>
        <v>21.15297833935016</v>
      </c>
      <c r="E213" s="116">
        <f ca="1">IFERROR(E212+'Program Qtrly'!G$123*OFFSET(LDF!$A$37,MATCH($B$193,LDF!$A$38:$A$63,0),MATCH($A213,LDF!$B$37:$Z$37,0)),0)</f>
        <v>29.614169675090242</v>
      </c>
      <c r="F213" s="116">
        <f ca="1">IFERROR(F212+'Program Qtrly'!H$123*OFFSET(LDF!$A$37,MATCH($B$193,LDF!$A$38:$A$63,0),MATCH($A213,LDF!$B$37:$Z$37,0)),0)</f>
        <v>35.537003610108293</v>
      </c>
      <c r="G213" s="116">
        <f ca="1">IFERROR(G212+'Program Qtrly'!I$123*OFFSET(LDF!$A$37,MATCH($B$193,LDF!$A$38:$A$63,0),MATCH($A213,LDF!$B$37:$Z$37,0)),0)</f>
        <v>38.92148014440432</v>
      </c>
      <c r="H213" s="116">
        <f ca="1">IFERROR(H212+'Program Qtrly'!J$123*OFFSET(LDF!$A$37,MATCH($B$193,LDF!$A$38:$A$63,0),MATCH($A213,LDF!$B$37:$Z$37,0)),0)</f>
        <v>42.30595667870034</v>
      </c>
      <c r="I213" s="116">
        <f ca="1">IFERROR(I212+'Program Qtrly'!K$123*OFFSET(LDF!$A$37,MATCH($B$193,LDF!$A$38:$A$63,0),MATCH($A213,LDF!$B$37:$Z$37,0)),0)</f>
        <v>45.690433212996375</v>
      </c>
      <c r="J213" s="116">
        <f ca="1">IFERROR(J212+'Program Qtrly'!L$123*OFFSET(LDF!$A$37,MATCH($B$193,LDF!$A$38:$A$63,0),MATCH($A213,LDF!$B$37:$Z$37,0)),0)</f>
        <v>49.921028880866423</v>
      </c>
      <c r="K213" s="116">
        <f ca="1">IFERROR(K212+'Program Qtrly'!M$123*OFFSET(LDF!$A$37,MATCH($B$193,LDF!$A$38:$A$63,0),MATCH($A213,LDF!$B$37:$Z$37,0)),0)</f>
        <v>54.997743682310457</v>
      </c>
      <c r="L213" s="116">
        <f ca="1">IFERROR(L212+'Program Qtrly'!N$123*OFFSET(LDF!$A$37,MATCH($B$193,LDF!$A$38:$A$63,0),MATCH($A213,LDF!$B$37:$Z$37,0)),0)</f>
        <v>60.074458483754491</v>
      </c>
      <c r="M213" s="116">
        <f ca="1">IFERROR(M212+'Program Qtrly'!O$123*OFFSET(LDF!$A$37,MATCH($B$193,LDF!$A$38:$A$63,0),MATCH($A213,LDF!$B$37:$Z$37,0)),0)</f>
        <v>65.151173285198553</v>
      </c>
      <c r="N213" s="116">
        <f ca="1">IFERROR(N212+'Program Qtrly'!P$123*OFFSET(LDF!$A$37,MATCH($B$193,LDF!$A$38:$A$63,0),MATCH($A213,LDF!$B$37:$Z$37,0)),0)</f>
        <v>71.920126353790607</v>
      </c>
      <c r="O213" s="116">
        <f ca="1">IFERROR(O212+'Program Qtrly'!Q$123*OFFSET(LDF!$A$37,MATCH($B$193,LDF!$A$38:$A$63,0),MATCH($A213,LDF!$B$37:$Z$37,0)),0)</f>
        <v>80.381317689530661</v>
      </c>
      <c r="P213" s="116">
        <f ca="1">IFERROR(P212+'Program Qtrly'!R$123*OFFSET(LDF!$A$37,MATCH($B$193,LDF!$A$38:$A$63,0),MATCH($A213,LDF!$B$37:$Z$37,0)),0)</f>
        <v>88.842509025270758</v>
      </c>
      <c r="Q213" s="116">
        <f ca="1">IFERROR(Q212+'Program Qtrly'!S$123*OFFSET(LDF!$A$37,MATCH($B$193,LDF!$A$38:$A$63,0),MATCH($A213,LDF!$B$37:$Z$37,0)),0)</f>
        <v>97.303700361010812</v>
      </c>
      <c r="R213" s="116">
        <f ca="1">IFERROR(R212+'Program Qtrly'!T$123*OFFSET(LDF!$A$37,MATCH($B$193,LDF!$A$38:$A$63,0),MATCH($A213,LDF!$B$37:$Z$37,0)),0)</f>
        <v>105.76489169675084</v>
      </c>
      <c r="S213" s="116">
        <f ca="1">IFERROR(S212+'Program Qtrly'!U$123*OFFSET(LDF!$A$37,MATCH($B$193,LDF!$A$38:$A$63,0),MATCH($A213,LDF!$B$37:$Z$37,0)),0)</f>
        <v>114.22608303249098</v>
      </c>
      <c r="T213" s="116">
        <f ca="1">IFERROR(T212+'Program Qtrly'!V$123*OFFSET(LDF!$A$37,MATCH($B$193,LDF!$A$38:$A$63,0),MATCH($A213,LDF!$B$37:$Z$37,0)),0)</f>
        <v>122.68727436823103</v>
      </c>
      <c r="U213" s="116">
        <f ca="1">IFERROR(U212+'Program Qtrly'!W$123*OFFSET(LDF!$A$37,MATCH($B$193,LDF!$A$38:$A$63,0),MATCH($A213,LDF!$B$37:$Z$37,0)),0)</f>
        <v>131.14846570397111</v>
      </c>
      <c r="W213" s="63">
        <f t="shared" si="205"/>
        <v>57</v>
      </c>
      <c r="X213" s="116">
        <f t="shared" ca="1" si="206"/>
        <v>0.45690433212996506</v>
      </c>
      <c r="Y213" s="116">
        <f t="shared" ca="1" si="221"/>
        <v>1.3707129963898925</v>
      </c>
      <c r="Z213" s="116">
        <f t="shared" ca="1" si="222"/>
        <v>2.2845216606498298</v>
      </c>
      <c r="AA213" s="116">
        <f t="shared" ca="1" si="223"/>
        <v>3.198330324909751</v>
      </c>
      <c r="AB213" s="116">
        <f t="shared" ca="1" si="224"/>
        <v>3.8379963898916998</v>
      </c>
      <c r="AC213" s="116">
        <f t="shared" ca="1" si="225"/>
        <v>4.2035198555956725</v>
      </c>
      <c r="AD213" s="116">
        <f t="shared" ca="1" si="226"/>
        <v>4.5690433212996524</v>
      </c>
      <c r="AE213" s="116">
        <f t="shared" ca="1" si="227"/>
        <v>4.9345667870036181</v>
      </c>
      <c r="AF213" s="116">
        <f t="shared" ca="1" si="228"/>
        <v>5.3914711191335698</v>
      </c>
      <c r="AG213" s="116">
        <f t="shared" ca="1" si="210"/>
        <v>5.9397563176895289</v>
      </c>
      <c r="AH213" s="116">
        <f t="shared" ca="1" si="211"/>
        <v>6.4880415162454952</v>
      </c>
      <c r="AI213" s="116">
        <f t="shared" ca="1" si="212"/>
        <v>7.036326714801433</v>
      </c>
      <c r="AJ213" s="116">
        <f t="shared" ca="1" si="213"/>
        <v>7.7673736462093785</v>
      </c>
      <c r="AK213" s="116">
        <f t="shared" ca="1" si="214"/>
        <v>8.6811823104693246</v>
      </c>
      <c r="AL213" s="116">
        <f t="shared" ca="1" si="215"/>
        <v>9.5949909747292281</v>
      </c>
      <c r="AM213" s="116">
        <f t="shared" ca="1" si="216"/>
        <v>10.508799638989174</v>
      </c>
      <c r="AN213" s="116">
        <f t="shared" ca="1" si="217"/>
        <v>11.422608303249135</v>
      </c>
      <c r="AO213" s="116">
        <f t="shared" ca="1" si="218"/>
        <v>12.336416967508995</v>
      </c>
      <c r="AP213" s="116">
        <f t="shared" ca="1" si="219"/>
        <v>13.250225631768942</v>
      </c>
      <c r="AQ213" s="116">
        <f t="shared" ca="1" si="220"/>
        <v>14.164034296028859</v>
      </c>
      <c r="AS213" s="63">
        <f t="shared" si="207"/>
        <v>57</v>
      </c>
      <c r="AT213" s="116">
        <f ca="1">IFERROR(X213*'Program Qtrly'!D$109/(1-'Program Qtrly'!D$109),0)</f>
        <v>4.1121389891696865</v>
      </c>
      <c r="AU213" s="116">
        <f ca="1">IFERROR(Y213*'Program Qtrly'!E$109/(1-'Program Qtrly'!E$109),0)</f>
        <v>12.336416967509036</v>
      </c>
      <c r="AV213" s="116">
        <f ca="1">IFERROR(Z213*'Program Qtrly'!F$109/(1-'Program Qtrly'!F$109),0)</f>
        <v>20.560694945848471</v>
      </c>
      <c r="AW213" s="116">
        <f ca="1">IFERROR(AA213*'Program Qtrly'!G$109/(1-'Program Qtrly'!G$109),0)</f>
        <v>28.78497292418777</v>
      </c>
      <c r="AX213" s="116">
        <f ca="1">IFERROR(AB213*'Program Qtrly'!H$109/(1-'Program Qtrly'!H$109),0)</f>
        <v>34.541967509025305</v>
      </c>
      <c r="AY213" s="116">
        <f ca="1">IFERROR(AC213*'Program Qtrly'!I$109/(1-'Program Qtrly'!I$109),0)</f>
        <v>37.831678700361067</v>
      </c>
      <c r="AZ213" s="116">
        <f ca="1">IFERROR(AD213*'Program Qtrly'!J$109/(1-'Program Qtrly'!J$109),0)</f>
        <v>41.121389891696886</v>
      </c>
      <c r="BA213" s="116">
        <f ca="1">IFERROR(AE213*'Program Qtrly'!K$109/(1-'Program Qtrly'!K$109),0)</f>
        <v>44.41110108303257</v>
      </c>
      <c r="BB213" s="116">
        <f ca="1">IFERROR(AF213*'Program Qtrly'!L$109/(1-'Program Qtrly'!L$109),0)</f>
        <v>48.523240072202142</v>
      </c>
      <c r="BC213" s="116">
        <f ca="1">IFERROR(AG213*'Program Qtrly'!M$109/(1-'Program Qtrly'!M$109),0)</f>
        <v>53.457806859205768</v>
      </c>
      <c r="BD213" s="116">
        <f ca="1">IFERROR(AH213*'Program Qtrly'!N$109/(1-'Program Qtrly'!N$109),0)</f>
        <v>58.392373646209471</v>
      </c>
      <c r="BE213" s="116">
        <f ca="1">IFERROR(AI213*'Program Qtrly'!O$109/(1-'Program Qtrly'!O$109),0)</f>
        <v>63.326940433212911</v>
      </c>
      <c r="BF213" s="116">
        <f ca="1">IFERROR(AJ213*'Program Qtrly'!P$109/(1-'Program Qtrly'!P$109),0)</f>
        <v>69.906362815884421</v>
      </c>
      <c r="BG213" s="116">
        <f ca="1">IFERROR(AK213*'Program Qtrly'!Q$109/(1-'Program Qtrly'!Q$109),0)</f>
        <v>78.130640794223936</v>
      </c>
      <c r="BH213" s="116">
        <f ca="1">IFERROR(AL213*'Program Qtrly'!R$109/(1-'Program Qtrly'!R$109),0)</f>
        <v>86.354918772563067</v>
      </c>
      <c r="BI213" s="116">
        <f ca="1">IFERROR(AM213*'Program Qtrly'!S$109/(1-'Program Qtrly'!S$109),0)</f>
        <v>94.579196750902597</v>
      </c>
      <c r="BJ213" s="116">
        <f ca="1">IFERROR(AN213*'Program Qtrly'!T$109/(1-'Program Qtrly'!T$109),0)</f>
        <v>102.80347472924224</v>
      </c>
      <c r="BK213" s="116">
        <f ca="1">IFERROR(AO213*'Program Qtrly'!U$109/(1-'Program Qtrly'!U$109),0)</f>
        <v>111.02775270758099</v>
      </c>
      <c r="BL213" s="116">
        <f ca="1">IFERROR(AP213*'Program Qtrly'!V$109/(1-'Program Qtrly'!V$109),0)</f>
        <v>119.2520306859205</v>
      </c>
      <c r="BM213" s="116">
        <f ca="1">IFERROR(AQ213*'Program Qtrly'!W$109/(1-'Program Qtrly'!W$109),0)</f>
        <v>127.47630866425976</v>
      </c>
      <c r="BO213" s="53" t="str">
        <f t="shared" si="208"/>
        <v>P006</v>
      </c>
      <c r="BP213" s="53">
        <f t="shared" si="209"/>
        <v>0</v>
      </c>
    </row>
    <row r="214" spans="1:68" x14ac:dyDescent="0.45">
      <c r="A214" s="63">
        <f t="shared" si="204"/>
        <v>60</v>
      </c>
      <c r="B214" s="116">
        <f ca="1">IFERROR(B213+'Program Qtrly'!D$123*OFFSET(LDF!$A$37,MATCH($B$193,LDF!$A$38:$A$63,0),MATCH($A214,LDF!$B$37:$Z$37,0)),0)</f>
        <v>4.2808219178082174</v>
      </c>
      <c r="C214" s="116">
        <f ca="1">IFERROR(C213+'Program Qtrly'!E$123*OFFSET(LDF!$A$37,MATCH($B$193,LDF!$A$38:$A$63,0),MATCH($A214,LDF!$B$37:$Z$37,0)),0)</f>
        <v>12.842465753424653</v>
      </c>
      <c r="D214" s="116">
        <f ca="1">IFERROR(D213+'Program Qtrly'!F$123*OFFSET(LDF!$A$37,MATCH($B$193,LDF!$A$38:$A$63,0),MATCH($A214,LDF!$B$37:$Z$37,0)),0)</f>
        <v>21.404109589041077</v>
      </c>
      <c r="E214" s="116">
        <f ca="1">IFERROR(E213+'Program Qtrly'!G$123*OFFSET(LDF!$A$37,MATCH($B$193,LDF!$A$38:$A$63,0),MATCH($A214,LDF!$B$37:$Z$37,0)),0)</f>
        <v>29.965753424657528</v>
      </c>
      <c r="F214" s="116">
        <f ca="1">IFERROR(F213+'Program Qtrly'!H$123*OFFSET(LDF!$A$37,MATCH($B$193,LDF!$A$38:$A$63,0),MATCH($A214,LDF!$B$37:$Z$37,0)),0)</f>
        <v>35.958904109589035</v>
      </c>
      <c r="G214" s="116">
        <f ca="1">IFERROR(G213+'Program Qtrly'!I$123*OFFSET(LDF!$A$37,MATCH($B$193,LDF!$A$38:$A$63,0),MATCH($A214,LDF!$B$37:$Z$37,0)),0)</f>
        <v>39.383561643835613</v>
      </c>
      <c r="H214" s="116">
        <f ca="1">IFERROR(H213+'Program Qtrly'!J$123*OFFSET(LDF!$A$37,MATCH($B$193,LDF!$A$38:$A$63,0),MATCH($A214,LDF!$B$37:$Z$37,0)),0)</f>
        <v>42.808219178082176</v>
      </c>
      <c r="I214" s="116">
        <f ca="1">IFERROR(I213+'Program Qtrly'!K$123*OFFSET(LDF!$A$37,MATCH($B$193,LDF!$A$38:$A$63,0),MATCH($A214,LDF!$B$37:$Z$37,0)),0)</f>
        <v>46.232876712328761</v>
      </c>
      <c r="J214" s="116">
        <f ca="1">IFERROR(J213+'Program Qtrly'!L$123*OFFSET(LDF!$A$37,MATCH($B$193,LDF!$A$38:$A$63,0),MATCH($A214,LDF!$B$37:$Z$37,0)),0)</f>
        <v>50.513698630136993</v>
      </c>
      <c r="K214" s="116">
        <f ca="1">IFERROR(K213+'Program Qtrly'!M$123*OFFSET(LDF!$A$37,MATCH($B$193,LDF!$A$38:$A$63,0),MATCH($A214,LDF!$B$37:$Z$37,0)),0)</f>
        <v>55.650684931506845</v>
      </c>
      <c r="L214" s="116">
        <f ca="1">IFERROR(L213+'Program Qtrly'!N$123*OFFSET(LDF!$A$37,MATCH($B$193,LDF!$A$38:$A$63,0),MATCH($A214,LDF!$B$37:$Z$37,0)),0)</f>
        <v>60.787671232876697</v>
      </c>
      <c r="M214" s="116">
        <f ca="1">IFERROR(M213+'Program Qtrly'!O$123*OFFSET(LDF!$A$37,MATCH($B$193,LDF!$A$38:$A$63,0),MATCH($A214,LDF!$B$37:$Z$37,0)),0)</f>
        <v>65.924657534246577</v>
      </c>
      <c r="N214" s="116">
        <f ca="1">IFERROR(N213+'Program Qtrly'!P$123*OFFSET(LDF!$A$37,MATCH($B$193,LDF!$A$38:$A$63,0),MATCH($A214,LDF!$B$37:$Z$37,0)),0)</f>
        <v>72.773972602739732</v>
      </c>
      <c r="O214" s="116">
        <f ca="1">IFERROR(O213+'Program Qtrly'!Q$123*OFFSET(LDF!$A$37,MATCH($B$193,LDF!$A$38:$A$63,0),MATCH($A214,LDF!$B$37:$Z$37,0)),0)</f>
        <v>81.335616438356155</v>
      </c>
      <c r="P214" s="116">
        <f ca="1">IFERROR(P213+'Program Qtrly'!R$123*OFFSET(LDF!$A$37,MATCH($B$193,LDF!$A$38:$A$63,0),MATCH($A214,LDF!$B$37:$Z$37,0)),0)</f>
        <v>89.89726027397262</v>
      </c>
      <c r="Q214" s="116">
        <f ca="1">IFERROR(Q213+'Program Qtrly'!S$123*OFFSET(LDF!$A$37,MATCH($B$193,LDF!$A$38:$A$63,0),MATCH($A214,LDF!$B$37:$Z$37,0)),0)</f>
        <v>98.458904109589028</v>
      </c>
      <c r="R214" s="116">
        <f ca="1">IFERROR(R213+'Program Qtrly'!T$123*OFFSET(LDF!$A$37,MATCH($B$193,LDF!$A$38:$A$63,0),MATCH($A214,LDF!$B$37:$Z$37,0)),0)</f>
        <v>107.02054794520542</v>
      </c>
      <c r="S214" s="116">
        <f ca="1">IFERROR(S213+'Program Qtrly'!U$123*OFFSET(LDF!$A$37,MATCH($B$193,LDF!$A$38:$A$63,0),MATCH($A214,LDF!$B$37:$Z$37,0)),0)</f>
        <v>115.58219178082193</v>
      </c>
      <c r="T214" s="116">
        <f ca="1">IFERROR(T213+'Program Qtrly'!V$123*OFFSET(LDF!$A$37,MATCH($B$193,LDF!$A$38:$A$63,0),MATCH($A214,LDF!$B$37:$Z$37,0)),0)</f>
        <v>124.14383561643835</v>
      </c>
      <c r="U214" s="116">
        <f ca="1">IFERROR(U213+'Program Qtrly'!W$123*OFFSET(LDF!$A$37,MATCH($B$193,LDF!$A$38:$A$63,0),MATCH($A214,LDF!$B$37:$Z$37,0)),0)</f>
        <v>132.70547945205482</v>
      </c>
      <c r="W214" s="63">
        <f t="shared" si="205"/>
        <v>60</v>
      </c>
      <c r="X214" s="116">
        <f t="shared" ca="1" si="206"/>
        <v>0.4066780821917817</v>
      </c>
      <c r="Y214" s="116">
        <f t="shared" ca="1" si="221"/>
        <v>1.2200342465753415</v>
      </c>
      <c r="Z214" s="116">
        <f t="shared" ca="1" si="222"/>
        <v>2.033390410958912</v>
      </c>
      <c r="AA214" s="116">
        <f t="shared" ca="1" si="223"/>
        <v>2.8467465753424648</v>
      </c>
      <c r="AB214" s="116">
        <f t="shared" ca="1" si="224"/>
        <v>3.4160958904109577</v>
      </c>
      <c r="AC214" s="116">
        <f t="shared" ca="1" si="225"/>
        <v>3.7414383561643803</v>
      </c>
      <c r="AD214" s="116">
        <f t="shared" ca="1" si="226"/>
        <v>4.066780821917817</v>
      </c>
      <c r="AE214" s="116">
        <f t="shared" ca="1" si="227"/>
        <v>4.3921232876712324</v>
      </c>
      <c r="AF214" s="116">
        <f t="shared" ca="1" si="228"/>
        <v>4.7988013698629999</v>
      </c>
      <c r="AG214" s="116">
        <f t="shared" ca="1" si="210"/>
        <v>5.2868150684931408</v>
      </c>
      <c r="AH214" s="116">
        <f t="shared" ca="1" si="211"/>
        <v>5.7748287671232887</v>
      </c>
      <c r="AI214" s="116">
        <f t="shared" ca="1" si="212"/>
        <v>6.2628424657534083</v>
      </c>
      <c r="AJ214" s="116">
        <f t="shared" ca="1" si="213"/>
        <v>6.9135273972602533</v>
      </c>
      <c r="AK214" s="116">
        <f t="shared" ca="1" si="214"/>
        <v>7.7268835616438309</v>
      </c>
      <c r="AL214" s="116">
        <f t="shared" ca="1" si="215"/>
        <v>8.5402397260273659</v>
      </c>
      <c r="AM214" s="116">
        <f t="shared" ca="1" si="216"/>
        <v>9.3535958904109577</v>
      </c>
      <c r="AN214" s="116">
        <f t="shared" ca="1" si="217"/>
        <v>10.16695205479455</v>
      </c>
      <c r="AO214" s="116">
        <f t="shared" ca="1" si="218"/>
        <v>10.980308219178042</v>
      </c>
      <c r="AP214" s="116">
        <f t="shared" ca="1" si="219"/>
        <v>11.79366438356162</v>
      </c>
      <c r="AQ214" s="116">
        <f t="shared" ca="1" si="220"/>
        <v>12.607020547945154</v>
      </c>
      <c r="AS214" s="63">
        <f t="shared" si="207"/>
        <v>60</v>
      </c>
      <c r="AT214" s="116">
        <f ca="1">IFERROR(X214*'Program Qtrly'!D$109/(1-'Program Qtrly'!D$109),0)</f>
        <v>3.6601027397260362</v>
      </c>
      <c r="AU214" s="116">
        <f ca="1">IFERROR(Y214*'Program Qtrly'!E$109/(1-'Program Qtrly'!E$109),0)</f>
        <v>10.980308219178077</v>
      </c>
      <c r="AV214" s="116">
        <f ca="1">IFERROR(Z214*'Program Qtrly'!F$109/(1-'Program Qtrly'!F$109),0)</f>
        <v>18.300513698630215</v>
      </c>
      <c r="AW214" s="116">
        <f ca="1">IFERROR(AA214*'Program Qtrly'!G$109/(1-'Program Qtrly'!G$109),0)</f>
        <v>25.62071917808219</v>
      </c>
      <c r="AX214" s="116">
        <f ca="1">IFERROR(AB214*'Program Qtrly'!H$109/(1-'Program Qtrly'!H$109),0)</f>
        <v>30.74486301369863</v>
      </c>
      <c r="AY214" s="116">
        <f ca="1">IFERROR(AC214*'Program Qtrly'!I$109/(1-'Program Qtrly'!I$109),0)</f>
        <v>33.672945205479429</v>
      </c>
      <c r="AZ214" s="116">
        <f ca="1">IFERROR(AD214*'Program Qtrly'!J$109/(1-'Program Qtrly'!J$109),0)</f>
        <v>36.60102739726036</v>
      </c>
      <c r="BA214" s="116">
        <f ca="1">IFERROR(AE214*'Program Qtrly'!K$109/(1-'Program Qtrly'!K$109),0)</f>
        <v>39.529109589041099</v>
      </c>
      <c r="BB214" s="116">
        <f ca="1">IFERROR(AF214*'Program Qtrly'!L$109/(1-'Program Qtrly'!L$109),0)</f>
        <v>43.189212328767006</v>
      </c>
      <c r="BC214" s="116">
        <f ca="1">IFERROR(AG214*'Program Qtrly'!M$109/(1-'Program Qtrly'!M$109),0)</f>
        <v>47.581335616438274</v>
      </c>
      <c r="BD214" s="116">
        <f ca="1">IFERROR(AH214*'Program Qtrly'!N$109/(1-'Program Qtrly'!N$109),0)</f>
        <v>51.973458904109613</v>
      </c>
      <c r="BE214" s="116">
        <f ca="1">IFERROR(AI214*'Program Qtrly'!O$109/(1-'Program Qtrly'!O$109),0)</f>
        <v>56.365582191780689</v>
      </c>
      <c r="BF214" s="116">
        <f ca="1">IFERROR(AJ214*'Program Qtrly'!P$109/(1-'Program Qtrly'!P$109),0)</f>
        <v>62.221746575342294</v>
      </c>
      <c r="BG214" s="116">
        <f ca="1">IFERROR(AK214*'Program Qtrly'!Q$109/(1-'Program Qtrly'!Q$109),0)</f>
        <v>69.541952054794493</v>
      </c>
      <c r="BH214" s="116">
        <f ca="1">IFERROR(AL214*'Program Qtrly'!R$109/(1-'Program Qtrly'!R$109),0)</f>
        <v>76.862157534246307</v>
      </c>
      <c r="BI214" s="116">
        <f ca="1">IFERROR(AM214*'Program Qtrly'!S$109/(1-'Program Qtrly'!S$109),0)</f>
        <v>84.182363013698648</v>
      </c>
      <c r="BJ214" s="116">
        <f ca="1">IFERROR(AN214*'Program Qtrly'!T$109/(1-'Program Qtrly'!T$109),0)</f>
        <v>91.502568493150974</v>
      </c>
      <c r="BK214" s="116">
        <f ca="1">IFERROR(AO214*'Program Qtrly'!U$109/(1-'Program Qtrly'!U$109),0)</f>
        <v>98.822773972602391</v>
      </c>
      <c r="BL214" s="116">
        <f ca="1">IFERROR(AP214*'Program Qtrly'!V$109/(1-'Program Qtrly'!V$109),0)</f>
        <v>106.1429794520546</v>
      </c>
      <c r="BM214" s="116">
        <f ca="1">IFERROR(AQ214*'Program Qtrly'!W$109/(1-'Program Qtrly'!W$109),0)</f>
        <v>113.46318493150642</v>
      </c>
      <c r="BO214" s="53" t="str">
        <f t="shared" si="208"/>
        <v>P006</v>
      </c>
      <c r="BP214" s="53">
        <f t="shared" si="209"/>
        <v>0</v>
      </c>
    </row>
    <row r="215" spans="1:68" x14ac:dyDescent="0.45">
      <c r="A215" s="63">
        <f t="shared" si="204"/>
        <v>63</v>
      </c>
      <c r="B215" s="116">
        <f ca="1">IFERROR(B214+'Program Qtrly'!D$123*OFFSET(LDF!$A$37,MATCH($B$193,LDF!$A$38:$A$63,0),MATCH($A215,LDF!$B$37:$Z$37,0)),0)</f>
        <v>4.3242619926199239</v>
      </c>
      <c r="C215" s="116">
        <f ca="1">IFERROR(C214+'Program Qtrly'!E$123*OFFSET(LDF!$A$37,MATCH($B$193,LDF!$A$38:$A$63,0),MATCH($A215,LDF!$B$37:$Z$37,0)),0)</f>
        <v>12.972785977859772</v>
      </c>
      <c r="D215" s="116">
        <f ca="1">IFERROR(D214+'Program Qtrly'!F$123*OFFSET(LDF!$A$37,MATCH($B$193,LDF!$A$38:$A$63,0),MATCH($A215,LDF!$B$37:$Z$37,0)),0)</f>
        <v>21.621309963099609</v>
      </c>
      <c r="E215" s="116">
        <f ca="1">IFERROR(E214+'Program Qtrly'!G$123*OFFSET(LDF!$A$37,MATCH($B$193,LDF!$A$38:$A$63,0),MATCH($A215,LDF!$B$37:$Z$37,0)),0)</f>
        <v>30.269833948339475</v>
      </c>
      <c r="F215" s="116">
        <f ca="1">IFERROR(F214+'Program Qtrly'!H$123*OFFSET(LDF!$A$37,MATCH($B$193,LDF!$A$38:$A$63,0),MATCH($A215,LDF!$B$37:$Z$37,0)),0)</f>
        <v>36.323800738007371</v>
      </c>
      <c r="G215" s="116">
        <f ca="1">IFERROR(G214+'Program Qtrly'!I$123*OFFSET(LDF!$A$37,MATCH($B$193,LDF!$A$38:$A$63,0),MATCH($A215,LDF!$B$37:$Z$37,0)),0)</f>
        <v>39.783210332103309</v>
      </c>
      <c r="H215" s="116">
        <f ca="1">IFERROR(H214+'Program Qtrly'!J$123*OFFSET(LDF!$A$37,MATCH($B$193,LDF!$A$38:$A$63,0),MATCH($A215,LDF!$B$37:$Z$37,0)),0)</f>
        <v>43.242619926199239</v>
      </c>
      <c r="I215" s="116">
        <f ca="1">IFERROR(I214+'Program Qtrly'!K$123*OFFSET(LDF!$A$37,MATCH($B$193,LDF!$A$38:$A$63,0),MATCH($A215,LDF!$B$37:$Z$37,0)),0)</f>
        <v>46.702029520295191</v>
      </c>
      <c r="J215" s="116">
        <f ca="1">IFERROR(J214+'Program Qtrly'!L$123*OFFSET(LDF!$A$37,MATCH($B$193,LDF!$A$38:$A$63,0),MATCH($A215,LDF!$B$37:$Z$37,0)),0)</f>
        <v>51.02629151291513</v>
      </c>
      <c r="K215" s="116">
        <f ca="1">IFERROR(K214+'Program Qtrly'!M$123*OFFSET(LDF!$A$37,MATCH($B$193,LDF!$A$38:$A$63,0),MATCH($A215,LDF!$B$37:$Z$37,0)),0)</f>
        <v>56.215405904059025</v>
      </c>
      <c r="L215" s="116">
        <f ca="1">IFERROR(L214+'Program Qtrly'!N$123*OFFSET(LDF!$A$37,MATCH($B$193,LDF!$A$38:$A$63,0),MATCH($A215,LDF!$B$37:$Z$37,0)),0)</f>
        <v>61.404520295202929</v>
      </c>
      <c r="M215" s="116">
        <f ca="1">IFERROR(M214+'Program Qtrly'!O$123*OFFSET(LDF!$A$37,MATCH($B$193,LDF!$A$38:$A$63,0),MATCH($A215,LDF!$B$37:$Z$37,0)),0)</f>
        <v>66.59363468634686</v>
      </c>
      <c r="N215" s="116">
        <f ca="1">IFERROR(N214+'Program Qtrly'!P$123*OFFSET(LDF!$A$37,MATCH($B$193,LDF!$A$38:$A$63,0),MATCH($A215,LDF!$B$37:$Z$37,0)),0)</f>
        <v>73.512453874538735</v>
      </c>
      <c r="O215" s="116">
        <f ca="1">IFERROR(O214+'Program Qtrly'!Q$123*OFFSET(LDF!$A$37,MATCH($B$193,LDF!$A$38:$A$63,0),MATCH($A215,LDF!$B$37:$Z$37,0)),0)</f>
        <v>82.160977859778583</v>
      </c>
      <c r="P215" s="116">
        <f ca="1">IFERROR(P214+'Program Qtrly'!R$123*OFFSET(LDF!$A$37,MATCH($B$193,LDF!$A$38:$A$63,0),MATCH($A215,LDF!$B$37:$Z$37,0)),0)</f>
        <v>90.80950184501846</v>
      </c>
      <c r="Q215" s="116">
        <f ca="1">IFERROR(Q214+'Program Qtrly'!S$123*OFFSET(LDF!$A$37,MATCH($B$193,LDF!$A$38:$A$63,0),MATCH($A215,LDF!$B$37:$Z$37,0)),0)</f>
        <v>99.458025830258279</v>
      </c>
      <c r="R215" s="116">
        <f ca="1">IFERROR(R214+'Program Qtrly'!T$123*OFFSET(LDF!$A$37,MATCH($B$193,LDF!$A$38:$A$63,0),MATCH($A215,LDF!$B$37:$Z$37,0)),0)</f>
        <v>108.10654981549808</v>
      </c>
      <c r="S215" s="116">
        <f ca="1">IFERROR(S214+'Program Qtrly'!U$123*OFFSET(LDF!$A$37,MATCH($B$193,LDF!$A$38:$A$63,0),MATCH($A215,LDF!$B$37:$Z$37,0)),0)</f>
        <v>116.755073800738</v>
      </c>
      <c r="T215" s="116">
        <f ca="1">IFERROR(T214+'Program Qtrly'!V$123*OFFSET(LDF!$A$37,MATCH($B$193,LDF!$A$38:$A$63,0),MATCH($A215,LDF!$B$37:$Z$37,0)),0)</f>
        <v>125.40359778597784</v>
      </c>
      <c r="U215" s="116">
        <f ca="1">IFERROR(U214+'Program Qtrly'!W$123*OFFSET(LDF!$A$37,MATCH($B$193,LDF!$A$38:$A$63,0),MATCH($A215,LDF!$B$37:$Z$37,0)),0)</f>
        <v>134.05212177121771</v>
      </c>
      <c r="W215" s="63">
        <f t="shared" si="205"/>
        <v>63</v>
      </c>
      <c r="X215" s="116">
        <f t="shared" ca="1" si="206"/>
        <v>0.36323800738007517</v>
      </c>
      <c r="Y215" s="116">
        <f t="shared" ca="1" si="221"/>
        <v>1.0897140221402228</v>
      </c>
      <c r="Z215" s="116">
        <f t="shared" ca="1" si="222"/>
        <v>1.8161900369003803</v>
      </c>
      <c r="AA215" s="116">
        <f t="shared" ca="1" si="223"/>
        <v>2.5426660516605182</v>
      </c>
      <c r="AB215" s="116">
        <f t="shared" ca="1" si="224"/>
        <v>3.0511992619926218</v>
      </c>
      <c r="AC215" s="116">
        <f t="shared" ca="1" si="225"/>
        <v>3.3417896678966841</v>
      </c>
      <c r="AD215" s="116">
        <f t="shared" ca="1" si="226"/>
        <v>3.6323800738007535</v>
      </c>
      <c r="AE215" s="116">
        <f t="shared" ca="1" si="227"/>
        <v>3.9229704797048015</v>
      </c>
      <c r="AF215" s="116">
        <f t="shared" ca="1" si="228"/>
        <v>4.2862084870848633</v>
      </c>
      <c r="AG215" s="116">
        <f t="shared" ca="1" si="210"/>
        <v>4.7220940959409603</v>
      </c>
      <c r="AH215" s="116">
        <f t="shared" ca="1" si="211"/>
        <v>5.1579797047970573</v>
      </c>
      <c r="AI215" s="116">
        <f t="shared" ca="1" si="212"/>
        <v>5.5938653136531258</v>
      </c>
      <c r="AJ215" s="116">
        <f t="shared" ca="1" si="213"/>
        <v>6.1750461254612503</v>
      </c>
      <c r="AK215" s="116">
        <f t="shared" ca="1" si="214"/>
        <v>6.9015221402214024</v>
      </c>
      <c r="AL215" s="116">
        <f t="shared" ca="1" si="215"/>
        <v>7.6279981549815261</v>
      </c>
      <c r="AM215" s="116">
        <f t="shared" ca="1" si="216"/>
        <v>8.3544741697417066</v>
      </c>
      <c r="AN215" s="116">
        <f t="shared" ca="1" si="217"/>
        <v>9.0809501845018872</v>
      </c>
      <c r="AO215" s="116">
        <f t="shared" ca="1" si="218"/>
        <v>9.8074261992619682</v>
      </c>
      <c r="AP215" s="116">
        <f t="shared" ca="1" si="219"/>
        <v>10.533902214022135</v>
      </c>
      <c r="AQ215" s="116">
        <f t="shared" ca="1" si="220"/>
        <v>11.260378228782258</v>
      </c>
      <c r="AS215" s="63">
        <f t="shared" si="207"/>
        <v>63</v>
      </c>
      <c r="AT215" s="116">
        <f ca="1">IFERROR(X215*'Program Qtrly'!D$109/(1-'Program Qtrly'!D$109),0)</f>
        <v>3.2691420664206774</v>
      </c>
      <c r="AU215" s="116">
        <f ca="1">IFERROR(Y215*'Program Qtrly'!E$109/(1-'Program Qtrly'!E$109),0)</f>
        <v>9.8074261992620073</v>
      </c>
      <c r="AV215" s="116">
        <f ca="1">IFERROR(Z215*'Program Qtrly'!F$109/(1-'Program Qtrly'!F$109),0)</f>
        <v>16.345710332103426</v>
      </c>
      <c r="AW215" s="116">
        <f ca="1">IFERROR(AA215*'Program Qtrly'!G$109/(1-'Program Qtrly'!G$109),0)</f>
        <v>22.883994464944667</v>
      </c>
      <c r="AX215" s="116">
        <f ca="1">IFERROR(AB215*'Program Qtrly'!H$109/(1-'Program Qtrly'!H$109),0)</f>
        <v>27.460793357933603</v>
      </c>
      <c r="AY215" s="116">
        <f ca="1">IFERROR(AC215*'Program Qtrly'!I$109/(1-'Program Qtrly'!I$109),0)</f>
        <v>30.076107011070164</v>
      </c>
      <c r="AZ215" s="116">
        <f ca="1">IFERROR(AD215*'Program Qtrly'!J$109/(1-'Program Qtrly'!J$109),0)</f>
        <v>32.691420664206788</v>
      </c>
      <c r="BA215" s="116">
        <f ca="1">IFERROR(AE215*'Program Qtrly'!K$109/(1-'Program Qtrly'!K$109),0)</f>
        <v>35.306734317343221</v>
      </c>
      <c r="BB215" s="116">
        <f ca="1">IFERROR(AF215*'Program Qtrly'!L$109/(1-'Program Qtrly'!L$109),0)</f>
        <v>38.575876383763777</v>
      </c>
      <c r="BC215" s="116">
        <f ca="1">IFERROR(AG215*'Program Qtrly'!M$109/(1-'Program Qtrly'!M$109),0)</f>
        <v>42.498846863468657</v>
      </c>
      <c r="BD215" s="116">
        <f ca="1">IFERROR(AH215*'Program Qtrly'!N$109/(1-'Program Qtrly'!N$109),0)</f>
        <v>46.421817343173529</v>
      </c>
      <c r="BE215" s="116">
        <f ca="1">IFERROR(AI215*'Program Qtrly'!O$109/(1-'Program Qtrly'!O$109),0)</f>
        <v>50.344787822878146</v>
      </c>
      <c r="BF215" s="116">
        <f ca="1">IFERROR(AJ215*'Program Qtrly'!P$109/(1-'Program Qtrly'!P$109),0)</f>
        <v>55.57541512915126</v>
      </c>
      <c r="BG215" s="116">
        <f ca="1">IFERROR(AK215*'Program Qtrly'!Q$109/(1-'Program Qtrly'!Q$109),0)</f>
        <v>62.113699261992636</v>
      </c>
      <c r="BH215" s="116">
        <f ca="1">IFERROR(AL215*'Program Qtrly'!R$109/(1-'Program Qtrly'!R$109),0)</f>
        <v>68.651983394833749</v>
      </c>
      <c r="BI215" s="116">
        <f ca="1">IFERROR(AM215*'Program Qtrly'!S$109/(1-'Program Qtrly'!S$109),0)</f>
        <v>75.190267527675388</v>
      </c>
      <c r="BJ215" s="116">
        <f ca="1">IFERROR(AN215*'Program Qtrly'!T$109/(1-'Program Qtrly'!T$109),0)</f>
        <v>81.728551660517013</v>
      </c>
      <c r="BK215" s="116">
        <f ca="1">IFERROR(AO215*'Program Qtrly'!U$109/(1-'Program Qtrly'!U$109),0)</f>
        <v>88.266835793357728</v>
      </c>
      <c r="BL215" s="116">
        <f ca="1">IFERROR(AP215*'Program Qtrly'!V$109/(1-'Program Qtrly'!V$109),0)</f>
        <v>94.805119926199239</v>
      </c>
      <c r="BM215" s="116">
        <f ca="1">IFERROR(AQ215*'Program Qtrly'!W$109/(1-'Program Qtrly'!W$109),0)</f>
        <v>101.34340405904034</v>
      </c>
      <c r="BO215" s="53" t="str">
        <f t="shared" si="208"/>
        <v>P006</v>
      </c>
      <c r="BP215" s="53">
        <f t="shared" si="209"/>
        <v>0</v>
      </c>
    </row>
    <row r="216" spans="1:68" x14ac:dyDescent="0.45">
      <c r="A216" s="63">
        <f t="shared" si="204"/>
        <v>66</v>
      </c>
      <c r="B216" s="116">
        <f ca="1">IFERROR(B215+'Program Qtrly'!D$123*OFFSET(LDF!$A$37,MATCH($B$193,LDF!$A$38:$A$63,0),MATCH($A216,LDF!$B$37:$Z$37,0)),0)</f>
        <v>4.3645251396648019</v>
      </c>
      <c r="C216" s="116">
        <f ca="1">IFERROR(C215+'Program Qtrly'!E$123*OFFSET(LDF!$A$37,MATCH($B$193,LDF!$A$38:$A$63,0),MATCH($A216,LDF!$B$37:$Z$37,0)),0)</f>
        <v>13.093575418994407</v>
      </c>
      <c r="D216" s="116">
        <f ca="1">IFERROR(D215+'Program Qtrly'!F$123*OFFSET(LDF!$A$37,MATCH($B$193,LDF!$A$38:$A$63,0),MATCH($A216,LDF!$B$37:$Z$37,0)),0)</f>
        <v>21.822625698324</v>
      </c>
      <c r="E216" s="116">
        <f ca="1">IFERROR(E215+'Program Qtrly'!G$123*OFFSET(LDF!$A$37,MATCH($B$193,LDF!$A$38:$A$63,0),MATCH($A216,LDF!$B$37:$Z$37,0)),0)</f>
        <v>30.55167597765362</v>
      </c>
      <c r="F216" s="116">
        <f ca="1">IFERROR(F215+'Program Qtrly'!H$123*OFFSET(LDF!$A$37,MATCH($B$193,LDF!$A$38:$A$63,0),MATCH($A216,LDF!$B$37:$Z$37,0)),0)</f>
        <v>36.662011173184347</v>
      </c>
      <c r="G216" s="116">
        <f ca="1">IFERROR(G215+'Program Qtrly'!I$123*OFFSET(LDF!$A$37,MATCH($B$193,LDF!$A$38:$A$63,0),MATCH($A216,LDF!$B$37:$Z$37,0)),0)</f>
        <v>40.153631284916187</v>
      </c>
      <c r="H216" s="116">
        <f ca="1">IFERROR(H215+'Program Qtrly'!J$123*OFFSET(LDF!$A$37,MATCH($B$193,LDF!$A$38:$A$63,0),MATCH($A216,LDF!$B$37:$Z$37,0)),0)</f>
        <v>43.645251396648021</v>
      </c>
      <c r="I216" s="116">
        <f ca="1">IFERROR(I215+'Program Qtrly'!K$123*OFFSET(LDF!$A$37,MATCH($B$193,LDF!$A$38:$A$63,0),MATCH($A216,LDF!$B$37:$Z$37,0)),0)</f>
        <v>47.136871508379876</v>
      </c>
      <c r="J216" s="116">
        <f ca="1">IFERROR(J215+'Program Qtrly'!L$123*OFFSET(LDF!$A$37,MATCH($B$193,LDF!$A$38:$A$63,0),MATCH($A216,LDF!$B$37:$Z$37,0)),0)</f>
        <v>51.50139664804469</v>
      </c>
      <c r="K216" s="116">
        <f ca="1">IFERROR(K215+'Program Qtrly'!M$123*OFFSET(LDF!$A$37,MATCH($B$193,LDF!$A$38:$A$63,0),MATCH($A216,LDF!$B$37:$Z$37,0)),0)</f>
        <v>56.73882681564244</v>
      </c>
      <c r="L216" s="116">
        <f ca="1">IFERROR(L215+'Program Qtrly'!N$123*OFFSET(LDF!$A$37,MATCH($B$193,LDF!$A$38:$A$63,0),MATCH($A216,LDF!$B$37:$Z$37,0)),0)</f>
        <v>61.976256983240198</v>
      </c>
      <c r="M216" s="116">
        <f ca="1">IFERROR(M215+'Program Qtrly'!O$123*OFFSET(LDF!$A$37,MATCH($B$193,LDF!$A$38:$A$63,0),MATCH($A216,LDF!$B$37:$Z$37,0)),0)</f>
        <v>67.213687150837984</v>
      </c>
      <c r="N216" s="116">
        <f ca="1">IFERROR(N215+'Program Qtrly'!P$123*OFFSET(LDF!$A$37,MATCH($B$193,LDF!$A$38:$A$63,0),MATCH($A216,LDF!$B$37:$Z$37,0)),0)</f>
        <v>74.196927374301666</v>
      </c>
      <c r="O216" s="116">
        <f ca="1">IFERROR(O215+'Program Qtrly'!Q$123*OFFSET(LDF!$A$37,MATCH($B$193,LDF!$A$38:$A$63,0),MATCH($A216,LDF!$B$37:$Z$37,0)),0)</f>
        <v>82.925977653631264</v>
      </c>
      <c r="P216" s="116">
        <f ca="1">IFERROR(P215+'Program Qtrly'!R$123*OFFSET(LDF!$A$37,MATCH($B$193,LDF!$A$38:$A$63,0),MATCH($A216,LDF!$B$37:$Z$37,0)),0)</f>
        <v>91.655027932960905</v>
      </c>
      <c r="Q216" s="116">
        <f ca="1">IFERROR(Q215+'Program Qtrly'!S$123*OFFSET(LDF!$A$37,MATCH($B$193,LDF!$A$38:$A$63,0),MATCH($A216,LDF!$B$37:$Z$37,0)),0)</f>
        <v>100.38407821229048</v>
      </c>
      <c r="R216" s="116">
        <f ca="1">IFERROR(R215+'Program Qtrly'!T$123*OFFSET(LDF!$A$37,MATCH($B$193,LDF!$A$38:$A$63,0),MATCH($A216,LDF!$B$37:$Z$37,0)),0)</f>
        <v>109.11312849162003</v>
      </c>
      <c r="S216" s="116">
        <f ca="1">IFERROR(S215+'Program Qtrly'!U$123*OFFSET(LDF!$A$37,MATCH($B$193,LDF!$A$38:$A$63,0),MATCH($A216,LDF!$B$37:$Z$37,0)),0)</f>
        <v>117.84217877094972</v>
      </c>
      <c r="T216" s="116">
        <f ca="1">IFERROR(T215+'Program Qtrly'!V$123*OFFSET(LDF!$A$37,MATCH($B$193,LDF!$A$38:$A$63,0),MATCH($A216,LDF!$B$37:$Z$37,0)),0)</f>
        <v>126.5712290502793</v>
      </c>
      <c r="U216" s="116">
        <f ca="1">IFERROR(U215+'Program Qtrly'!W$123*OFFSET(LDF!$A$37,MATCH($B$193,LDF!$A$38:$A$63,0),MATCH($A216,LDF!$B$37:$Z$37,0)),0)</f>
        <v>135.30027932960894</v>
      </c>
      <c r="W216" s="63">
        <f t="shared" si="205"/>
        <v>66</v>
      </c>
      <c r="X216" s="116">
        <f t="shared" ca="1" si="206"/>
        <v>0.32297486033519718</v>
      </c>
      <c r="Y216" s="116">
        <f t="shared" ca="1" si="221"/>
        <v>0.96892458100558798</v>
      </c>
      <c r="Z216" s="116">
        <f t="shared" ca="1" si="222"/>
        <v>1.6148743016759894</v>
      </c>
      <c r="AA216" s="116">
        <f t="shared" ca="1" si="223"/>
        <v>2.2608240223463731</v>
      </c>
      <c r="AB216" s="116">
        <f t="shared" ca="1" si="224"/>
        <v>2.7129888268156463</v>
      </c>
      <c r="AC216" s="116">
        <f t="shared" ca="1" si="225"/>
        <v>2.9713687150838055</v>
      </c>
      <c r="AD216" s="116">
        <f t="shared" ca="1" si="226"/>
        <v>3.2297486033519718</v>
      </c>
      <c r="AE216" s="116">
        <f t="shared" ca="1" si="227"/>
        <v>3.4881284916201167</v>
      </c>
      <c r="AF216" s="116">
        <f t="shared" ca="1" si="228"/>
        <v>3.8111033519553033</v>
      </c>
      <c r="AG216" s="116">
        <f t="shared" ca="1" si="210"/>
        <v>4.1986731843575456</v>
      </c>
      <c r="AH216" s="116">
        <f t="shared" ca="1" si="211"/>
        <v>4.5862430167597878</v>
      </c>
      <c r="AI216" s="116">
        <f t="shared" ca="1" si="212"/>
        <v>4.9738128491620017</v>
      </c>
      <c r="AJ216" s="116">
        <f t="shared" ca="1" si="213"/>
        <v>5.4905726256983201</v>
      </c>
      <c r="AK216" s="116">
        <f t="shared" ca="1" si="214"/>
        <v>6.1365223463687215</v>
      </c>
      <c r="AL216" s="116">
        <f t="shared" ca="1" si="215"/>
        <v>6.7824720670390803</v>
      </c>
      <c r="AM216" s="116">
        <f t="shared" ca="1" si="216"/>
        <v>7.4284217877095102</v>
      </c>
      <c r="AN216" s="116">
        <f t="shared" ca="1" si="217"/>
        <v>8.0743715083799401</v>
      </c>
      <c r="AO216" s="116">
        <f t="shared" ca="1" si="218"/>
        <v>8.7203212290502563</v>
      </c>
      <c r="AP216" s="116">
        <f t="shared" ca="1" si="219"/>
        <v>9.366270949720672</v>
      </c>
      <c r="AQ216" s="116">
        <f t="shared" ca="1" si="220"/>
        <v>10.012220670391031</v>
      </c>
      <c r="AS216" s="63">
        <f t="shared" si="207"/>
        <v>66</v>
      </c>
      <c r="AT216" s="116">
        <f ca="1">IFERROR(X216*'Program Qtrly'!D$109/(1-'Program Qtrly'!D$109),0)</f>
        <v>2.906773743016775</v>
      </c>
      <c r="AU216" s="116">
        <f ca="1">IFERROR(Y216*'Program Qtrly'!E$109/(1-'Program Qtrly'!E$109),0)</f>
        <v>8.7203212290502936</v>
      </c>
      <c r="AV216" s="116">
        <f ca="1">IFERROR(Z216*'Program Qtrly'!F$109/(1-'Program Qtrly'!F$109),0)</f>
        <v>14.53386871508391</v>
      </c>
      <c r="AW216" s="116">
        <f ca="1">IFERROR(AA216*'Program Qtrly'!G$109/(1-'Program Qtrly'!G$109),0)</f>
        <v>20.347416201117365</v>
      </c>
      <c r="AX216" s="116">
        <f ca="1">IFERROR(AB216*'Program Qtrly'!H$109/(1-'Program Qtrly'!H$109),0)</f>
        <v>24.416899441340824</v>
      </c>
      <c r="AY216" s="116">
        <f ca="1">IFERROR(AC216*'Program Qtrly'!I$109/(1-'Program Qtrly'!I$109),0)</f>
        <v>26.742318435754253</v>
      </c>
      <c r="AZ216" s="116">
        <f ca="1">IFERROR(AD216*'Program Qtrly'!J$109/(1-'Program Qtrly'!J$109),0)</f>
        <v>29.067737430167753</v>
      </c>
      <c r="BA216" s="116">
        <f ca="1">IFERROR(AE216*'Program Qtrly'!K$109/(1-'Program Qtrly'!K$109),0)</f>
        <v>31.393156424581058</v>
      </c>
      <c r="BB216" s="116">
        <f ca="1">IFERROR(AF216*'Program Qtrly'!L$109/(1-'Program Qtrly'!L$109),0)</f>
        <v>34.299930167597736</v>
      </c>
      <c r="BC216" s="116">
        <f ca="1">IFERROR(AG216*'Program Qtrly'!M$109/(1-'Program Qtrly'!M$109),0)</f>
        <v>37.788058659217917</v>
      </c>
      <c r="BD216" s="116">
        <f ca="1">IFERROR(AH216*'Program Qtrly'!N$109/(1-'Program Qtrly'!N$109),0)</f>
        <v>41.276187150838098</v>
      </c>
      <c r="BE216" s="116">
        <f ca="1">IFERROR(AI216*'Program Qtrly'!O$109/(1-'Program Qtrly'!O$109),0)</f>
        <v>44.76431564245803</v>
      </c>
      <c r="BF216" s="116">
        <f ca="1">IFERROR(AJ216*'Program Qtrly'!P$109/(1-'Program Qtrly'!P$109),0)</f>
        <v>49.415153631284895</v>
      </c>
      <c r="BG216" s="116">
        <f ca="1">IFERROR(AK216*'Program Qtrly'!Q$109/(1-'Program Qtrly'!Q$109),0)</f>
        <v>55.228701117318508</v>
      </c>
      <c r="BH216" s="116">
        <f ca="1">IFERROR(AL216*'Program Qtrly'!R$109/(1-'Program Qtrly'!R$109),0)</f>
        <v>61.042248603351737</v>
      </c>
      <c r="BI216" s="116">
        <f ca="1">IFERROR(AM216*'Program Qtrly'!S$109/(1-'Program Qtrly'!S$109),0)</f>
        <v>66.855796089385606</v>
      </c>
      <c r="BJ216" s="116">
        <f ca="1">IFERROR(AN216*'Program Qtrly'!T$109/(1-'Program Qtrly'!T$109),0)</f>
        <v>72.669343575419475</v>
      </c>
      <c r="BK216" s="116">
        <f ca="1">IFERROR(AO216*'Program Qtrly'!U$109/(1-'Program Qtrly'!U$109),0)</f>
        <v>78.482891061452321</v>
      </c>
      <c r="BL216" s="116">
        <f ca="1">IFERROR(AP216*'Program Qtrly'!V$109/(1-'Program Qtrly'!V$109),0)</f>
        <v>84.296438547486062</v>
      </c>
      <c r="BM216" s="116">
        <f ca="1">IFERROR(AQ216*'Program Qtrly'!W$109/(1-'Program Qtrly'!W$109),0)</f>
        <v>90.109986033519291</v>
      </c>
      <c r="BO216" s="53" t="str">
        <f t="shared" si="208"/>
        <v>P006</v>
      </c>
      <c r="BP216" s="53">
        <f t="shared" si="209"/>
        <v>0</v>
      </c>
    </row>
    <row r="217" spans="1:68" x14ac:dyDescent="0.45">
      <c r="A217" s="63">
        <f t="shared" si="204"/>
        <v>69</v>
      </c>
      <c r="B217" s="116">
        <f ca="1">IFERROR(B216+'Program Qtrly'!D$123*OFFSET(LDF!$A$37,MATCH($B$193,LDF!$A$38:$A$63,0),MATCH($A217,LDF!$B$37:$Z$37,0)),0)</f>
        <v>4.4014084507042233</v>
      </c>
      <c r="C217" s="116">
        <f ca="1">IFERROR(C216+'Program Qtrly'!E$123*OFFSET(LDF!$A$37,MATCH($B$193,LDF!$A$38:$A$63,0),MATCH($A217,LDF!$B$37:$Z$37,0)),0)</f>
        <v>13.204225352112671</v>
      </c>
      <c r="D217" s="116">
        <f ca="1">IFERROR(D216+'Program Qtrly'!F$123*OFFSET(LDF!$A$37,MATCH($B$193,LDF!$A$38:$A$63,0),MATCH($A217,LDF!$B$37:$Z$37,0)),0)</f>
        <v>22.007042253521107</v>
      </c>
      <c r="E217" s="116">
        <f ca="1">IFERROR(E216+'Program Qtrly'!G$123*OFFSET(LDF!$A$37,MATCH($B$193,LDF!$A$38:$A$63,0),MATCH($A217,LDF!$B$37:$Z$37,0)),0)</f>
        <v>30.809859154929569</v>
      </c>
      <c r="F217" s="116">
        <f ca="1">IFERROR(F216+'Program Qtrly'!H$123*OFFSET(LDF!$A$37,MATCH($B$193,LDF!$A$38:$A$63,0),MATCH($A217,LDF!$B$37:$Z$37,0)),0)</f>
        <v>36.971830985915489</v>
      </c>
      <c r="G217" s="116">
        <f ca="1">IFERROR(G216+'Program Qtrly'!I$123*OFFSET(LDF!$A$37,MATCH($B$193,LDF!$A$38:$A$63,0),MATCH($A217,LDF!$B$37:$Z$37,0)),0)</f>
        <v>40.492957746478865</v>
      </c>
      <c r="H217" s="116">
        <f ca="1">IFERROR(H216+'Program Qtrly'!J$123*OFFSET(LDF!$A$37,MATCH($B$193,LDF!$A$38:$A$63,0),MATCH($A217,LDF!$B$37:$Z$37,0)),0)</f>
        <v>44.014084507042234</v>
      </c>
      <c r="I217" s="116">
        <f ca="1">IFERROR(I216+'Program Qtrly'!K$123*OFFSET(LDF!$A$37,MATCH($B$193,LDF!$A$38:$A$63,0),MATCH($A217,LDF!$B$37:$Z$37,0)),0)</f>
        <v>47.535211267605625</v>
      </c>
      <c r="J217" s="116">
        <f ca="1">IFERROR(J216+'Program Qtrly'!L$123*OFFSET(LDF!$A$37,MATCH($B$193,LDF!$A$38:$A$63,0),MATCH($A217,LDF!$B$37:$Z$37,0)),0)</f>
        <v>51.936619718309863</v>
      </c>
      <c r="K217" s="116">
        <f ca="1">IFERROR(K216+'Program Qtrly'!M$123*OFFSET(LDF!$A$37,MATCH($B$193,LDF!$A$38:$A$63,0),MATCH($A217,LDF!$B$37:$Z$37,0)),0)</f>
        <v>57.218309859154921</v>
      </c>
      <c r="L217" s="116">
        <f ca="1">IFERROR(L216+'Program Qtrly'!N$123*OFFSET(LDF!$A$37,MATCH($B$193,LDF!$A$38:$A$63,0),MATCH($A217,LDF!$B$37:$Z$37,0)),0)</f>
        <v>62.499999999999979</v>
      </c>
      <c r="M217" s="116">
        <f ca="1">IFERROR(M216+'Program Qtrly'!O$123*OFFSET(LDF!$A$37,MATCH($B$193,LDF!$A$38:$A$63,0),MATCH($A217,LDF!$B$37:$Z$37,0)),0)</f>
        <v>67.781690140845072</v>
      </c>
      <c r="N217" s="116">
        <f ca="1">IFERROR(N216+'Program Qtrly'!P$123*OFFSET(LDF!$A$37,MATCH($B$193,LDF!$A$38:$A$63,0),MATCH($A217,LDF!$B$37:$Z$37,0)),0)</f>
        <v>74.823943661971825</v>
      </c>
      <c r="O217" s="116">
        <f ca="1">IFERROR(O216+'Program Qtrly'!Q$123*OFFSET(LDF!$A$37,MATCH($B$193,LDF!$A$38:$A$63,0),MATCH($A217,LDF!$B$37:$Z$37,0)),0)</f>
        <v>83.626760563380273</v>
      </c>
      <c r="P217" s="116">
        <f ca="1">IFERROR(P216+'Program Qtrly'!R$123*OFFSET(LDF!$A$37,MATCH($B$193,LDF!$A$38:$A$63,0),MATCH($A217,LDF!$B$37:$Z$37,0)),0)</f>
        <v>92.42957746478875</v>
      </c>
      <c r="Q217" s="116">
        <f ca="1">IFERROR(Q216+'Program Qtrly'!S$123*OFFSET(LDF!$A$37,MATCH($B$193,LDF!$A$38:$A$63,0),MATCH($A217,LDF!$B$37:$Z$37,0)),0)</f>
        <v>101.23239436619717</v>
      </c>
      <c r="R217" s="116">
        <f ca="1">IFERROR(R216+'Program Qtrly'!T$123*OFFSET(LDF!$A$37,MATCH($B$193,LDF!$A$38:$A$63,0),MATCH($A217,LDF!$B$37:$Z$37,0)),0)</f>
        <v>110.03521126760556</v>
      </c>
      <c r="S217" s="116">
        <f ca="1">IFERROR(S216+'Program Qtrly'!U$123*OFFSET(LDF!$A$37,MATCH($B$193,LDF!$A$38:$A$63,0),MATCH($A217,LDF!$B$37:$Z$37,0)),0)</f>
        <v>118.83802816901409</v>
      </c>
      <c r="T217" s="116">
        <f ca="1">IFERROR(T216+'Program Qtrly'!V$123*OFFSET(LDF!$A$37,MATCH($B$193,LDF!$A$38:$A$63,0),MATCH($A217,LDF!$B$37:$Z$37,0)),0)</f>
        <v>127.64084507042251</v>
      </c>
      <c r="U217" s="116">
        <f ca="1">IFERROR(U216+'Program Qtrly'!W$123*OFFSET(LDF!$A$37,MATCH($B$193,LDF!$A$38:$A$63,0),MATCH($A217,LDF!$B$37:$Z$37,0)),0)</f>
        <v>136.44366197183101</v>
      </c>
      <c r="W217" s="63">
        <f t="shared" si="205"/>
        <v>69</v>
      </c>
      <c r="X217" s="116">
        <f t="shared" ca="1" si="206"/>
        <v>0.28609154929577585</v>
      </c>
      <c r="Y217" s="116">
        <f t="shared" ca="1" si="221"/>
        <v>0.85827464788732399</v>
      </c>
      <c r="Z217" s="116">
        <f t="shared" ca="1" si="222"/>
        <v>1.4304577464788828</v>
      </c>
      <c r="AA217" s="116">
        <f t="shared" ca="1" si="223"/>
        <v>2.0026408450704238</v>
      </c>
      <c r="AB217" s="116">
        <f t="shared" ca="1" si="224"/>
        <v>2.4031690140845043</v>
      </c>
      <c r="AC217" s="116">
        <f t="shared" ca="1" si="225"/>
        <v>2.6320422535211279</v>
      </c>
      <c r="AD217" s="116">
        <f t="shared" ca="1" si="226"/>
        <v>2.8609154929577585</v>
      </c>
      <c r="AE217" s="116">
        <f t="shared" ca="1" si="227"/>
        <v>3.0897887323943678</v>
      </c>
      <c r="AF217" s="116">
        <f t="shared" ca="1" si="228"/>
        <v>3.3758802816901294</v>
      </c>
      <c r="AG217" s="116">
        <f t="shared" ca="1" si="210"/>
        <v>3.7191901408450647</v>
      </c>
      <c r="AH217" s="116">
        <f t="shared" ca="1" si="211"/>
        <v>4.0625000000000071</v>
      </c>
      <c r="AI217" s="116">
        <f t="shared" ca="1" si="212"/>
        <v>4.405809859154914</v>
      </c>
      <c r="AJ217" s="116">
        <f t="shared" ca="1" si="213"/>
        <v>4.863556338028161</v>
      </c>
      <c r="AK217" s="116">
        <f t="shared" ca="1" si="214"/>
        <v>5.4357394366197127</v>
      </c>
      <c r="AL217" s="116">
        <f t="shared" ca="1" si="215"/>
        <v>6.007922535211236</v>
      </c>
      <c r="AM217" s="116">
        <f t="shared" ca="1" si="216"/>
        <v>6.5801056338028161</v>
      </c>
      <c r="AN217" s="116">
        <f t="shared" ca="1" si="217"/>
        <v>7.1522887323944104</v>
      </c>
      <c r="AO217" s="116">
        <f t="shared" ca="1" si="218"/>
        <v>7.7244718309858769</v>
      </c>
      <c r="AP217" s="116">
        <f t="shared" ca="1" si="219"/>
        <v>8.296654929577457</v>
      </c>
      <c r="AQ217" s="116">
        <f t="shared" ca="1" si="220"/>
        <v>8.868838028168966</v>
      </c>
      <c r="AS217" s="63">
        <f t="shared" si="207"/>
        <v>69</v>
      </c>
      <c r="AT217" s="116">
        <f ca="1">IFERROR(X217*'Program Qtrly'!D$109/(1-'Program Qtrly'!D$109),0)</f>
        <v>2.5748239436619835</v>
      </c>
      <c r="AU217" s="116">
        <f ca="1">IFERROR(Y217*'Program Qtrly'!E$109/(1-'Program Qtrly'!E$109),0)</f>
        <v>7.7244718309859177</v>
      </c>
      <c r="AV217" s="116">
        <f ca="1">IFERROR(Z217*'Program Qtrly'!F$109/(1-'Program Qtrly'!F$109),0)</f>
        <v>12.874119718309949</v>
      </c>
      <c r="AW217" s="116">
        <f ca="1">IFERROR(AA217*'Program Qtrly'!G$109/(1-'Program Qtrly'!G$109),0)</f>
        <v>18.023767605633822</v>
      </c>
      <c r="AX217" s="116">
        <f ca="1">IFERROR(AB217*'Program Qtrly'!H$109/(1-'Program Qtrly'!H$109),0)</f>
        <v>21.628521126760543</v>
      </c>
      <c r="AY217" s="116">
        <f ca="1">IFERROR(AC217*'Program Qtrly'!I$109/(1-'Program Qtrly'!I$109),0)</f>
        <v>23.688380281690158</v>
      </c>
      <c r="AZ217" s="116">
        <f ca="1">IFERROR(AD217*'Program Qtrly'!J$109/(1-'Program Qtrly'!J$109),0)</f>
        <v>25.748239436619833</v>
      </c>
      <c r="BA217" s="116">
        <f ca="1">IFERROR(AE217*'Program Qtrly'!K$109/(1-'Program Qtrly'!K$109),0)</f>
        <v>27.808098591549317</v>
      </c>
      <c r="BB217" s="116">
        <f ca="1">IFERROR(AF217*'Program Qtrly'!L$109/(1-'Program Qtrly'!L$109),0)</f>
        <v>30.382922535211176</v>
      </c>
      <c r="BC217" s="116">
        <f ca="1">IFERROR(AG217*'Program Qtrly'!M$109/(1-'Program Qtrly'!M$109),0)</f>
        <v>33.47271126760559</v>
      </c>
      <c r="BD217" s="116">
        <f ca="1">IFERROR(AH217*'Program Qtrly'!N$109/(1-'Program Qtrly'!N$109),0)</f>
        <v>36.562500000000078</v>
      </c>
      <c r="BE217" s="116">
        <f ca="1">IFERROR(AI217*'Program Qtrly'!O$109/(1-'Program Qtrly'!O$109),0)</f>
        <v>39.652288732394233</v>
      </c>
      <c r="BF217" s="116">
        <f ca="1">IFERROR(AJ217*'Program Qtrly'!P$109/(1-'Program Qtrly'!P$109),0)</f>
        <v>43.772007042253456</v>
      </c>
      <c r="BG217" s="116">
        <f ca="1">IFERROR(AK217*'Program Qtrly'!Q$109/(1-'Program Qtrly'!Q$109),0)</f>
        <v>48.921654929577429</v>
      </c>
      <c r="BH217" s="116">
        <f ca="1">IFERROR(AL217*'Program Qtrly'!R$109/(1-'Program Qtrly'!R$109),0)</f>
        <v>54.071302816901138</v>
      </c>
      <c r="BI217" s="116">
        <f ca="1">IFERROR(AM217*'Program Qtrly'!S$109/(1-'Program Qtrly'!S$109),0)</f>
        <v>59.220950704225366</v>
      </c>
      <c r="BJ217" s="116">
        <f ca="1">IFERROR(AN217*'Program Qtrly'!T$109/(1-'Program Qtrly'!T$109),0)</f>
        <v>64.370598591549708</v>
      </c>
      <c r="BK217" s="116">
        <f ca="1">IFERROR(AO217*'Program Qtrly'!U$109/(1-'Program Qtrly'!U$109),0)</f>
        <v>69.520246478872906</v>
      </c>
      <c r="BL217" s="116">
        <f ca="1">IFERROR(AP217*'Program Qtrly'!V$109/(1-'Program Qtrly'!V$109),0)</f>
        <v>74.669894366197141</v>
      </c>
      <c r="BM217" s="116">
        <f ca="1">IFERROR(AQ217*'Program Qtrly'!W$109/(1-'Program Qtrly'!W$109),0)</f>
        <v>79.819542253520709</v>
      </c>
      <c r="BO217" s="53" t="str">
        <f t="shared" si="208"/>
        <v>P006</v>
      </c>
      <c r="BP217" s="53">
        <f t="shared" si="209"/>
        <v>0</v>
      </c>
    </row>
    <row r="218" spans="1:68" x14ac:dyDescent="0.45">
      <c r="A218" s="63">
        <f t="shared" si="204"/>
        <v>72</v>
      </c>
      <c r="B218" s="116">
        <f ca="1">IFERROR(B217+'Program Qtrly'!D$123*OFFSET(LDF!$A$37,MATCH($B$193,LDF!$A$38:$A$63,0),MATCH($A218,LDF!$B$37:$Z$37,0)),0)</f>
        <v>4.4305293005671054</v>
      </c>
      <c r="C218" s="116">
        <f ca="1">IFERROR(C217+'Program Qtrly'!E$123*OFFSET(LDF!$A$37,MATCH($B$193,LDF!$A$38:$A$63,0),MATCH($A218,LDF!$B$37:$Z$37,0)),0)</f>
        <v>13.291587901701316</v>
      </c>
      <c r="D218" s="116">
        <f ca="1">IFERROR(D217+'Program Qtrly'!F$123*OFFSET(LDF!$A$37,MATCH($B$193,LDF!$A$38:$A$63,0),MATCH($A218,LDF!$B$37:$Z$37,0)),0)</f>
        <v>22.152646502835516</v>
      </c>
      <c r="E218" s="116">
        <f ca="1">IFERROR(E217+'Program Qtrly'!G$123*OFFSET(LDF!$A$37,MATCH($B$193,LDF!$A$38:$A$63,0),MATCH($A218,LDF!$B$37:$Z$37,0)),0)</f>
        <v>31.013705103969745</v>
      </c>
      <c r="F218" s="116">
        <f ca="1">IFERROR(F217+'Program Qtrly'!H$123*OFFSET(LDF!$A$37,MATCH($B$193,LDF!$A$38:$A$63,0),MATCH($A218,LDF!$B$37:$Z$37,0)),0)</f>
        <v>37.216446124763699</v>
      </c>
      <c r="G218" s="116">
        <f ca="1">IFERROR(G217+'Program Qtrly'!I$123*OFFSET(LDF!$A$37,MATCH($B$193,LDF!$A$38:$A$63,0),MATCH($A218,LDF!$B$37:$Z$37,0)),0)</f>
        <v>40.760869565217376</v>
      </c>
      <c r="H218" s="116">
        <f ca="1">IFERROR(H217+'Program Qtrly'!J$123*OFFSET(LDF!$A$37,MATCH($B$193,LDF!$A$38:$A$63,0),MATCH($A218,LDF!$B$37:$Z$37,0)),0)</f>
        <v>44.305293005671054</v>
      </c>
      <c r="I218" s="116">
        <f ca="1">IFERROR(I217+'Program Qtrly'!K$123*OFFSET(LDF!$A$37,MATCH($B$193,LDF!$A$38:$A$63,0),MATCH($A218,LDF!$B$37:$Z$37,0)),0)</f>
        <v>47.849716446124752</v>
      </c>
      <c r="J218" s="116">
        <f ca="1">IFERROR(J217+'Program Qtrly'!L$123*OFFSET(LDF!$A$37,MATCH($B$193,LDF!$A$38:$A$63,0),MATCH($A218,LDF!$B$37:$Z$37,0)),0)</f>
        <v>52.280245746691868</v>
      </c>
      <c r="K218" s="116">
        <f ca="1">IFERROR(K217+'Program Qtrly'!M$123*OFFSET(LDF!$A$37,MATCH($B$193,LDF!$A$38:$A$63,0),MATCH($A218,LDF!$B$37:$Z$37,0)),0)</f>
        <v>57.596880907372388</v>
      </c>
      <c r="L218" s="116">
        <f ca="1">IFERROR(L217+'Program Qtrly'!N$123*OFFSET(LDF!$A$37,MATCH($B$193,LDF!$A$38:$A$63,0),MATCH($A218,LDF!$B$37:$Z$37,0)),0)</f>
        <v>62.9135160680529</v>
      </c>
      <c r="M218" s="116">
        <f ca="1">IFERROR(M217+'Program Qtrly'!O$123*OFFSET(LDF!$A$37,MATCH($B$193,LDF!$A$38:$A$63,0),MATCH($A218,LDF!$B$37:$Z$37,0)),0)</f>
        <v>68.230151228733448</v>
      </c>
      <c r="N218" s="116">
        <f ca="1">IFERROR(N217+'Program Qtrly'!P$123*OFFSET(LDF!$A$37,MATCH($B$193,LDF!$A$38:$A$63,0),MATCH($A218,LDF!$B$37:$Z$37,0)),0)</f>
        <v>75.318998109640816</v>
      </c>
      <c r="O218" s="116">
        <f ca="1">IFERROR(O217+'Program Qtrly'!Q$123*OFFSET(LDF!$A$37,MATCH($B$193,LDF!$A$38:$A$63,0),MATCH($A218,LDF!$B$37:$Z$37,0)),0)</f>
        <v>84.180056710775034</v>
      </c>
      <c r="P218" s="116">
        <f ca="1">IFERROR(P217+'Program Qtrly'!R$123*OFFSET(LDF!$A$37,MATCH($B$193,LDF!$A$38:$A$63,0),MATCH($A218,LDF!$B$37:$Z$37,0)),0)</f>
        <v>93.041115311909266</v>
      </c>
      <c r="Q218" s="116">
        <f ca="1">IFERROR(Q217+'Program Qtrly'!S$123*OFFSET(LDF!$A$37,MATCH($B$193,LDF!$A$38:$A$63,0),MATCH($A218,LDF!$B$37:$Z$37,0)),0)</f>
        <v>101.90217391304346</v>
      </c>
      <c r="R218" s="116">
        <f ca="1">IFERROR(R217+'Program Qtrly'!T$123*OFFSET(LDF!$A$37,MATCH($B$193,LDF!$A$38:$A$63,0),MATCH($A218,LDF!$B$37:$Z$37,0)),0)</f>
        <v>110.76323251417762</v>
      </c>
      <c r="S218" s="116">
        <f ca="1">IFERROR(S217+'Program Qtrly'!U$123*OFFSET(LDF!$A$37,MATCH($B$193,LDF!$A$38:$A$63,0),MATCH($A218,LDF!$B$37:$Z$37,0)),0)</f>
        <v>119.62429111531191</v>
      </c>
      <c r="T218" s="116">
        <f ca="1">IFERROR(T217+'Program Qtrly'!V$123*OFFSET(LDF!$A$37,MATCH($B$193,LDF!$A$38:$A$63,0),MATCH($A218,LDF!$B$37:$Z$37,0)),0)</f>
        <v>128.48534971644608</v>
      </c>
      <c r="U218" s="116">
        <f ca="1">IFERROR(U217+'Program Qtrly'!W$123*OFFSET(LDF!$A$37,MATCH($B$193,LDF!$A$38:$A$63,0),MATCH($A218,LDF!$B$37:$Z$37,0)),0)</f>
        <v>137.34640831758034</v>
      </c>
      <c r="W218" s="63">
        <f t="shared" si="205"/>
        <v>72</v>
      </c>
      <c r="X218" s="116">
        <f t="shared" ca="1" si="206"/>
        <v>0.25697069943289375</v>
      </c>
      <c r="Y218" s="116">
        <f t="shared" ca="1" si="221"/>
        <v>0.77091209829867857</v>
      </c>
      <c r="Z218" s="116">
        <f t="shared" ca="1" si="222"/>
        <v>1.2848534971644732</v>
      </c>
      <c r="AA218" s="116">
        <f t="shared" ca="1" si="223"/>
        <v>1.7987948960302482</v>
      </c>
      <c r="AB218" s="116">
        <f t="shared" ca="1" si="224"/>
        <v>2.1585538752362936</v>
      </c>
      <c r="AC218" s="116">
        <f t="shared" ca="1" si="225"/>
        <v>2.3641304347826164</v>
      </c>
      <c r="AD218" s="116">
        <f t="shared" ca="1" si="226"/>
        <v>2.5697069943289392</v>
      </c>
      <c r="AE218" s="116">
        <f t="shared" ca="1" si="227"/>
        <v>2.7752835538752407</v>
      </c>
      <c r="AF218" s="116">
        <f t="shared" ca="1" si="228"/>
        <v>3.0322542533081247</v>
      </c>
      <c r="AG218" s="116">
        <f t="shared" ca="1" si="210"/>
        <v>3.3406190926275983</v>
      </c>
      <c r="AH218" s="116">
        <f t="shared" ca="1" si="211"/>
        <v>3.648983931947086</v>
      </c>
      <c r="AI218" s="116">
        <f t="shared" ca="1" si="212"/>
        <v>3.9573487712665383</v>
      </c>
      <c r="AJ218" s="116">
        <f t="shared" ca="1" si="213"/>
        <v>4.3685018903591697</v>
      </c>
      <c r="AK218" s="116">
        <f t="shared" ca="1" si="214"/>
        <v>4.8824432892249519</v>
      </c>
      <c r="AL218" s="116">
        <f t="shared" ca="1" si="215"/>
        <v>5.3963846880907198</v>
      </c>
      <c r="AM218" s="116">
        <f t="shared" ca="1" si="216"/>
        <v>5.9103260869565304</v>
      </c>
      <c r="AN218" s="116">
        <f t="shared" ca="1" si="217"/>
        <v>6.4242674858223552</v>
      </c>
      <c r="AO218" s="116">
        <f t="shared" ca="1" si="218"/>
        <v>6.9382088846880663</v>
      </c>
      <c r="AP218" s="116">
        <f t="shared" ca="1" si="219"/>
        <v>7.4521502835538911</v>
      </c>
      <c r="AQ218" s="116">
        <f t="shared" ca="1" si="220"/>
        <v>7.9660916824196306</v>
      </c>
      <c r="AS218" s="63">
        <f t="shared" si="207"/>
        <v>72</v>
      </c>
      <c r="AT218" s="116">
        <f ca="1">IFERROR(X218*'Program Qtrly'!D$109/(1-'Program Qtrly'!D$109),0)</f>
        <v>2.3127362948960442</v>
      </c>
      <c r="AU218" s="116">
        <f ca="1">IFERROR(Y218*'Program Qtrly'!E$109/(1-'Program Qtrly'!E$109),0)</f>
        <v>6.9382088846881089</v>
      </c>
      <c r="AV218" s="116">
        <f ca="1">IFERROR(Z218*'Program Qtrly'!F$109/(1-'Program Qtrly'!F$109),0)</f>
        <v>11.56368147448026</v>
      </c>
      <c r="AW218" s="116">
        <f ca="1">IFERROR(AA218*'Program Qtrly'!G$109/(1-'Program Qtrly'!G$109),0)</f>
        <v>16.189154064272238</v>
      </c>
      <c r="AX218" s="116">
        <f ca="1">IFERROR(AB218*'Program Qtrly'!H$109/(1-'Program Qtrly'!H$109),0)</f>
        <v>19.426984877126646</v>
      </c>
      <c r="AY218" s="116">
        <f ca="1">IFERROR(AC218*'Program Qtrly'!I$109/(1-'Program Qtrly'!I$109),0)</f>
        <v>21.277173913043551</v>
      </c>
      <c r="AZ218" s="116">
        <f ca="1">IFERROR(AD218*'Program Qtrly'!J$109/(1-'Program Qtrly'!J$109),0)</f>
        <v>23.12736294896046</v>
      </c>
      <c r="BA218" s="116">
        <f ca="1">IFERROR(AE218*'Program Qtrly'!K$109/(1-'Program Qtrly'!K$109),0)</f>
        <v>24.977551984877174</v>
      </c>
      <c r="BB218" s="116">
        <f ca="1">IFERROR(AF218*'Program Qtrly'!L$109/(1-'Program Qtrly'!L$109),0)</f>
        <v>27.290288279773129</v>
      </c>
      <c r="BC218" s="116">
        <f ca="1">IFERROR(AG218*'Program Qtrly'!M$109/(1-'Program Qtrly'!M$109),0)</f>
        <v>30.065571833648391</v>
      </c>
      <c r="BD218" s="116">
        <f ca="1">IFERROR(AH218*'Program Qtrly'!N$109/(1-'Program Qtrly'!N$109),0)</f>
        <v>32.840855387523781</v>
      </c>
      <c r="BE218" s="116">
        <f ca="1">IFERROR(AI218*'Program Qtrly'!O$109/(1-'Program Qtrly'!O$109),0)</f>
        <v>35.616138941398852</v>
      </c>
      <c r="BF218" s="116">
        <f ca="1">IFERROR(AJ218*'Program Qtrly'!P$109/(1-'Program Qtrly'!P$109),0)</f>
        <v>39.316517013232534</v>
      </c>
      <c r="BG218" s="116">
        <f ca="1">IFERROR(AK218*'Program Qtrly'!Q$109/(1-'Program Qtrly'!Q$109),0)</f>
        <v>43.941989603024574</v>
      </c>
      <c r="BH218" s="116">
        <f ca="1">IFERROR(AL218*'Program Qtrly'!R$109/(1-'Program Qtrly'!R$109),0)</f>
        <v>48.567462192816492</v>
      </c>
      <c r="BI218" s="116">
        <f ca="1">IFERROR(AM218*'Program Qtrly'!S$109/(1-'Program Qtrly'!S$109),0)</f>
        <v>53.192934782608781</v>
      </c>
      <c r="BJ218" s="116">
        <f ca="1">IFERROR(AN218*'Program Qtrly'!T$109/(1-'Program Qtrly'!T$109),0)</f>
        <v>57.818407372401211</v>
      </c>
      <c r="BK218" s="116">
        <f ca="1">IFERROR(AO218*'Program Qtrly'!U$109/(1-'Program Qtrly'!U$109),0)</f>
        <v>62.443879962192611</v>
      </c>
      <c r="BL218" s="116">
        <f ca="1">IFERROR(AP218*'Program Qtrly'!V$109/(1-'Program Qtrly'!V$109),0)</f>
        <v>67.069352551985034</v>
      </c>
      <c r="BM218" s="116">
        <f ca="1">IFERROR(AQ218*'Program Qtrly'!W$109/(1-'Program Qtrly'!W$109),0)</f>
        <v>71.69482514177669</v>
      </c>
      <c r="BO218" s="53" t="str">
        <f t="shared" si="208"/>
        <v>P006</v>
      </c>
      <c r="BP218" s="53">
        <f t="shared" si="209"/>
        <v>0</v>
      </c>
    </row>
    <row r="219" spans="1:68" ht="28.5" x14ac:dyDescent="0.45">
      <c r="A219" s="135" t="s">
        <v>386</v>
      </c>
      <c r="B219" s="136">
        <f ca="1">'Program Qtrly'!D$123</f>
        <v>4.6874999999999991</v>
      </c>
      <c r="C219" s="136">
        <f ca="1">'Program Qtrly'!E$123</f>
        <v>14.062499999999995</v>
      </c>
      <c r="D219" s="136">
        <f ca="1">'Program Qtrly'!F$123</f>
        <v>23.437499999999989</v>
      </c>
      <c r="E219" s="136">
        <f ca="1">'Program Qtrly'!G$123</f>
        <v>32.812499999999993</v>
      </c>
      <c r="F219" s="136">
        <f ca="1">'Program Qtrly'!H$123</f>
        <v>39.374999999999993</v>
      </c>
      <c r="G219" s="136">
        <f ca="1">'Program Qtrly'!I$123</f>
        <v>43.124999999999993</v>
      </c>
      <c r="H219" s="136">
        <f ca="1">'Program Qtrly'!J$123</f>
        <v>46.874999999999993</v>
      </c>
      <c r="I219" s="136">
        <f ca="1">'Program Qtrly'!K$123</f>
        <v>50.624999999999993</v>
      </c>
      <c r="J219" s="136">
        <f ca="1">'Program Qtrly'!L$123</f>
        <v>55.312499999999993</v>
      </c>
      <c r="K219" s="136">
        <f ca="1">'Program Qtrly'!M$123</f>
        <v>60.937499999999986</v>
      </c>
      <c r="L219" s="136">
        <f ca="1">'Program Qtrly'!N$123</f>
        <v>66.562499999999986</v>
      </c>
      <c r="M219" s="136">
        <f ca="1">'Program Qtrly'!O$123</f>
        <v>72.187499999999986</v>
      </c>
      <c r="N219" s="136">
        <f ca="1">'Program Qtrly'!P$123</f>
        <v>79.687499999999986</v>
      </c>
      <c r="O219" s="136">
        <f ca="1">'Program Qtrly'!Q$123</f>
        <v>89.062499999999986</v>
      </c>
      <c r="P219" s="136">
        <f ca="1">'Program Qtrly'!R$123</f>
        <v>98.437499999999986</v>
      </c>
      <c r="Q219" s="136">
        <f ca="1">'Program Qtrly'!S$123</f>
        <v>107.81249999999999</v>
      </c>
      <c r="R219" s="136">
        <f ca="1">'Program Qtrly'!T$123</f>
        <v>117.18749999999997</v>
      </c>
      <c r="S219" s="136">
        <f ca="1">'Program Qtrly'!U$123</f>
        <v>126.56249999999997</v>
      </c>
      <c r="T219" s="136">
        <f ca="1">'Program Qtrly'!V$123</f>
        <v>135.93749999999997</v>
      </c>
      <c r="U219" s="136">
        <f ca="1">'Program Qtrly'!W$123</f>
        <v>145.31249999999997</v>
      </c>
      <c r="V219" s="135"/>
      <c r="W219" s="135" t="s">
        <v>282</v>
      </c>
      <c r="X219" s="136">
        <f ca="1">X195</f>
        <v>4.3619339491596048</v>
      </c>
      <c r="Y219" s="136">
        <f ca="1">Y195+X196</f>
        <v>16.86293090166409</v>
      </c>
      <c r="Z219" s="136">
        <f ca="1">Z195+Y196+X197</f>
        <v>36.476523450032531</v>
      </c>
      <c r="AA219" s="136">
        <f ca="1">AA195+Z196+Y197+X198</f>
        <v>62.39100318666307</v>
      </c>
      <c r="AB219" s="136">
        <f ca="1">AB195+AA196+Z197+Y198+X199</f>
        <v>91.248609271809784</v>
      </c>
      <c r="AC219" s="136">
        <f ca="1">AC195+AB196+AA197+Z198+Y199+X200</f>
        <v>120.05608406524965</v>
      </c>
      <c r="AD219" s="136">
        <f ca="1">AD195+AC196+AB197+AA198+Z199+Y200+X201</f>
        <v>148.7871111349084</v>
      </c>
      <c r="AE219" s="136">
        <f ca="1">AE195+AD196+AC197+AB198+AA199+Z200+Y201+X202</f>
        <v>177.42036183726432</v>
      </c>
      <c r="AF219" s="136">
        <f ca="1">AF195+AE196+AD197+AC198+AB199+AA200+Z201+Y202+X203</f>
        <v>206.84445858384666</v>
      </c>
      <c r="AG219" s="136">
        <f ca="1">AG195+AF196+AE197+AD198+AC199+AB200+AA201+Z202+Y203+X204</f>
        <v>237.86021427361658</v>
      </c>
      <c r="AH219" s="136">
        <f ca="1">AH195+AG196+AF197+AE198+AD199+AC200+AB201+AA202+Z203+Y204+X205</f>
        <v>270.30462547135204</v>
      </c>
      <c r="AI219" s="136">
        <f ca="1">AI195+AH196+AG197+AF198+AE199+AD200+AC201+AB202+AA203+Z204+Y205+X206</f>
        <v>304.02921364005942</v>
      </c>
      <c r="AJ219" s="136">
        <f ca="1">AJ195+AI196+AH197+AG198+AF199+AE200+AD201+AC202+AB203+AA204+Z205+Y206+X207</f>
        <v>340.63446895491023</v>
      </c>
      <c r="AK219" s="136">
        <f ca="1">AK195+AJ196+AI197+AH198+AG199+AF200+AE201+AD202+AC203+AB204+AA205+Z206+Y207+X208</f>
        <v>381.49211671454924</v>
      </c>
      <c r="AL219" s="136">
        <f ca="1">AL195+AK196+AJ197+AI198+AH199+AG200+AF201+AE202+AD203+AC204+AB205+AA206+Z207+Y208+X209</f>
        <v>426.0689319182722</v>
      </c>
      <c r="AM219" s="136">
        <f ca="1">AM195+AL196+AK197+AJ198+AI199+AH200+AG201+AF202+AE203+AD204+AC205+AB206+AA207+Z208+Y209+X210</f>
        <v>473.94335646358303</v>
      </c>
      <c r="AN219" s="136">
        <f ca="1">AN195+AM196+AL197+AK198+AJ199+AI200+AH201+AG202+AF203+AE204+AD205+AC206+AB207+AA208+Z209+Y210+X211</f>
        <v>524.73614686910253</v>
      </c>
      <c r="AO219" s="136">
        <f ca="1">AO195+AN196+AM197+AL198+AK199+AJ200+AI201+AH202+AG203+AF204+AE205+AD206+AC207+AB208+AA209+Z210+Y211+X212</f>
        <v>578.07865782048532</v>
      </c>
      <c r="AP219" s="136">
        <f ca="1">AP195+AO196+AN197+AM198+AL199+AK200+AJ201+AI202+AH203+AG204+AF205+AE206+AD207+AC208+AB209+AA210+Z211+Y212+X213</f>
        <v>633.64305697680152</v>
      </c>
      <c r="AQ219" s="136">
        <f ca="1">AQ195+AP196+AO197+AN198+AM199+AL200+AK201+AJ202+AI203+AH204+AG205+AF206+AE207+AD208+AC209+AB210+AA211+Z212+Y213+X214</f>
        <v>691.16297446329577</v>
      </c>
      <c r="AR219" s="135"/>
      <c r="AS219" s="135" t="s">
        <v>481</v>
      </c>
      <c r="AT219" s="136">
        <f ca="1">AT195</f>
        <v>39.257405542436452</v>
      </c>
      <c r="AU219" s="136">
        <f ca="1">AU195+AT196</f>
        <v>151.76637811497685</v>
      </c>
      <c r="AV219" s="136">
        <f ca="1">AV195+AU196+AT197</f>
        <v>328.28871105029287</v>
      </c>
      <c r="AW219" s="136">
        <f ca="1">AW195+AV196+AU197+AT198</f>
        <v>561.51902867996773</v>
      </c>
      <c r="AX219" s="136">
        <f ca="1">AX195+AW196+AV197+AU198+AT199</f>
        <v>821.23748344628837</v>
      </c>
      <c r="AY219" s="136">
        <f ca="1">AY195+AX196+AW197+AV198+AU199+AT200</f>
        <v>1080.5047565872469</v>
      </c>
      <c r="AZ219" s="136">
        <f ca="1">AZ195+AY196+AX197+AW198+AV199+AU200+AT201</f>
        <v>1339.0840002141758</v>
      </c>
      <c r="BA219" s="136">
        <f ca="1">BA195+AZ196+AY197+AX198+AW199+AV200+AU201+AT202</f>
        <v>1596.7832565353795</v>
      </c>
      <c r="BB219" s="136">
        <f ca="1">BB195+BA196+AZ197+AY198+AX199+AW200+AV201+AU202+AT203</f>
        <v>1861.6001272546207</v>
      </c>
      <c r="BC219" s="136">
        <f ca="1">BC195+BB196+BA197+AZ198+AY199+AX200+AW201+AV202+AU203+AT204</f>
        <v>2140.7419284625498</v>
      </c>
      <c r="BD219" s="136">
        <f ca="1">BD195+BC196+BB197+BA198+AZ199+AY200+AX201+AW202+AV203+AU204+AT205</f>
        <v>2432.741629242169</v>
      </c>
      <c r="BE219" s="136">
        <f ca="1">BE195+BD196+BC197+BB198+BA199+AZ200+AY201+AX202+AW203+AV204+AU205+AT206</f>
        <v>2736.2629227605357</v>
      </c>
      <c r="BF219" s="136">
        <f ca="1">BF195+BE196+BD197+BC198+BB199+BA200+AZ201+AY202+AX203+AW204+AV205+AU206+AT207</f>
        <v>3065.7102205941928</v>
      </c>
      <c r="BG219" s="136">
        <f ca="1">BG195+BF196+BE197+BD198+BC199+BB200+BA201+AZ202+AY203+AX204+AW205+AV206+AU207+AT208</f>
        <v>3433.4290504309433</v>
      </c>
      <c r="BH219" s="136">
        <f ca="1">BH195+BG196+BF197+BE198+BD199+BC200+BB201+BA202+AZ203+AY204+AX205+AW206+AV207+AU208+AT209</f>
        <v>3834.6203872644505</v>
      </c>
      <c r="BI219" s="136">
        <f ca="1">BI195+BH196+BG197+BF198+BE199+BD200+BC201+BB202+BA203+AZ204+AY205+AX206+AW207+AV208+AU209+AT210</f>
        <v>4265.4902081722494</v>
      </c>
      <c r="BJ219" s="136">
        <f ca="1">BJ195+BI196+BH197+BG198+BF199+BE200+BD201+BC202+BB203+BA204+AZ205+AY206+AX207+AW208+AV209+AU210+AT211</f>
        <v>4722.6253218219235</v>
      </c>
      <c r="BK219" s="136">
        <f ca="1">BK195+BJ196+BI197+BH198+BG199+BF200+BE201+BD202+BC203+BB204+BA205+AZ206+AY207+AX208+AW209+AV210+AU211+AT212</f>
        <v>5202.7079203843678</v>
      </c>
      <c r="BL219" s="136">
        <f ca="1">BL195+BK196+BJ197+BI198+BH199+BG200+BF201+BE202+BD203+BC204+BB205+BA206+AZ207+AY208+AX209+AW210+AV211+AU212+AT213</f>
        <v>5702.7875127912148</v>
      </c>
      <c r="BM219" s="136">
        <f ca="1">BM195+BL196+BK197+BJ198+BI199+BH200+BG201+BF202+BE203+BD204+BC205+BB206+BA207+AZ208+AY209+AX210+AW211+AV212+AU213+AT214</f>
        <v>6220.4667701696653</v>
      </c>
      <c r="BN219" s="135"/>
      <c r="BO219" s="53" t="str">
        <f t="shared" si="208"/>
        <v>P006</v>
      </c>
      <c r="BP219" s="53">
        <f t="shared" si="209"/>
        <v>0</v>
      </c>
    </row>
    <row r="222" spans="1:68" x14ac:dyDescent="0.45">
      <c r="A222" s="46" t="s">
        <v>77</v>
      </c>
      <c r="B222" s="46" t="str">
        <f>INDEX('Program Inputs'!$B$9:$B$28,MATCH('Loss Proj'!A222,'Program Inputs'!$A$9:$A$28,0))</f>
        <v>Leaselock</v>
      </c>
      <c r="C222" s="46"/>
      <c r="W222" s="46" t="str">
        <f>A222</f>
        <v>P007</v>
      </c>
      <c r="X222" s="46" t="str">
        <f>INDEX('Program Inputs'!$B$9:$B$28,MATCH('Loss Proj'!W222,'Program Inputs'!$A$9:$A$28,0))</f>
        <v>Leaselock</v>
      </c>
      <c r="Y222" s="46"/>
      <c r="AS222" s="46" t="str">
        <f>A222</f>
        <v>P007</v>
      </c>
      <c r="AT222" s="46" t="str">
        <f>INDEX('Program Inputs'!$B$9:$B$28,MATCH('Loss Proj'!AS222,'Program Inputs'!$A$9:$A$28,0))</f>
        <v>Leaselock</v>
      </c>
      <c r="AU222" s="46"/>
    </row>
    <row r="223" spans="1:68" x14ac:dyDescent="0.45">
      <c r="A223" s="67" t="s">
        <v>385</v>
      </c>
      <c r="B223" s="63"/>
      <c r="W223" s="67" t="s">
        <v>479</v>
      </c>
      <c r="X223" s="63"/>
      <c r="AS223" s="67" t="s">
        <v>480</v>
      </c>
      <c r="AT223" s="63"/>
    </row>
    <row r="224" spans="1:68" x14ac:dyDescent="0.45">
      <c r="A224" s="67" t="s">
        <v>186</v>
      </c>
      <c r="B224" s="115" t="str">
        <f>INDEX('Program Inputs'!$O$8:$O$28,MATCH(A222,'Program Inputs'!$A$8:$A$28,0))</f>
        <v>Property_2</v>
      </c>
      <c r="D224" s="63" t="s">
        <v>489</v>
      </c>
      <c r="E224" s="133">
        <f>INDEX('Program Inputs'!$R$8:$R$28,MATCH(A222,'Program Inputs'!$A$8:$A$28,0))</f>
        <v>0</v>
      </c>
      <c r="X224" s="62"/>
      <c r="AT224" s="62"/>
    </row>
    <row r="225" spans="1:68" x14ac:dyDescent="0.45">
      <c r="A225" s="110" t="s">
        <v>180</v>
      </c>
      <c r="B225" s="3" t="str">
        <f>B$7</f>
        <v>2026 Q2</v>
      </c>
      <c r="C225" s="3" t="str">
        <f t="shared" ref="C225:U225" si="229">C$7</f>
        <v>2026 Q3</v>
      </c>
      <c r="D225" s="3" t="str">
        <f t="shared" si="229"/>
        <v>2026 Q4</v>
      </c>
      <c r="E225" s="3" t="str">
        <f t="shared" si="229"/>
        <v>2027 Q1</v>
      </c>
      <c r="F225" s="3" t="str">
        <f t="shared" si="229"/>
        <v>2027 Q2</v>
      </c>
      <c r="G225" s="3" t="str">
        <f t="shared" si="229"/>
        <v>2027 Q3</v>
      </c>
      <c r="H225" s="3" t="str">
        <f t="shared" si="229"/>
        <v>2027 Q4</v>
      </c>
      <c r="I225" s="3" t="str">
        <f t="shared" si="229"/>
        <v>2028 Q1</v>
      </c>
      <c r="J225" s="3" t="str">
        <f t="shared" si="229"/>
        <v>2028 Q2</v>
      </c>
      <c r="K225" s="3" t="str">
        <f t="shared" si="229"/>
        <v>2028 Q3</v>
      </c>
      <c r="L225" s="3" t="str">
        <f t="shared" si="229"/>
        <v>2028 Q4</v>
      </c>
      <c r="M225" s="3" t="str">
        <f t="shared" si="229"/>
        <v>2029 Q1</v>
      </c>
      <c r="N225" s="3" t="str">
        <f t="shared" si="229"/>
        <v>2029 Q2</v>
      </c>
      <c r="O225" s="3" t="str">
        <f t="shared" si="229"/>
        <v>2029 Q3</v>
      </c>
      <c r="P225" s="3" t="str">
        <f t="shared" si="229"/>
        <v>2029 Q4</v>
      </c>
      <c r="Q225" s="3" t="str">
        <f t="shared" si="229"/>
        <v>2030 Q1</v>
      </c>
      <c r="R225" s="3" t="str">
        <f t="shared" si="229"/>
        <v>2030 Q2</v>
      </c>
      <c r="S225" s="3" t="str">
        <f t="shared" si="229"/>
        <v>2030 Q3</v>
      </c>
      <c r="T225" s="3" t="str">
        <f t="shared" si="229"/>
        <v>2030 Q4</v>
      </c>
      <c r="U225" s="3" t="str">
        <f t="shared" si="229"/>
        <v>2031 Q1</v>
      </c>
      <c r="W225" s="110" t="s">
        <v>180</v>
      </c>
      <c r="X225" s="3" t="str">
        <f>X$7</f>
        <v>2026 Q2</v>
      </c>
      <c r="Y225" s="3" t="str">
        <f t="shared" ref="Y225:AQ225" si="230">Y$7</f>
        <v>2026 Q3</v>
      </c>
      <c r="Z225" s="3" t="str">
        <f t="shared" si="230"/>
        <v>2026 Q4</v>
      </c>
      <c r="AA225" s="3" t="str">
        <f t="shared" si="230"/>
        <v>2027 Q1</v>
      </c>
      <c r="AB225" s="3" t="str">
        <f t="shared" si="230"/>
        <v>2027 Q2</v>
      </c>
      <c r="AC225" s="3" t="str">
        <f t="shared" si="230"/>
        <v>2027 Q3</v>
      </c>
      <c r="AD225" s="3" t="str">
        <f t="shared" si="230"/>
        <v>2027 Q4</v>
      </c>
      <c r="AE225" s="3" t="str">
        <f t="shared" si="230"/>
        <v>2028 Q1</v>
      </c>
      <c r="AF225" s="3" t="str">
        <f t="shared" si="230"/>
        <v>2028 Q2</v>
      </c>
      <c r="AG225" s="3" t="str">
        <f t="shared" si="230"/>
        <v>2028 Q3</v>
      </c>
      <c r="AH225" s="3" t="str">
        <f t="shared" si="230"/>
        <v>2028 Q4</v>
      </c>
      <c r="AI225" s="3" t="str">
        <f t="shared" si="230"/>
        <v>2029 Q1</v>
      </c>
      <c r="AJ225" s="3" t="str">
        <f t="shared" si="230"/>
        <v>2029 Q2</v>
      </c>
      <c r="AK225" s="3" t="str">
        <f t="shared" si="230"/>
        <v>2029 Q3</v>
      </c>
      <c r="AL225" s="3" t="str">
        <f t="shared" si="230"/>
        <v>2029 Q4</v>
      </c>
      <c r="AM225" s="3" t="str">
        <f t="shared" si="230"/>
        <v>2030 Q1</v>
      </c>
      <c r="AN225" s="3" t="str">
        <f t="shared" si="230"/>
        <v>2030 Q2</v>
      </c>
      <c r="AO225" s="3" t="str">
        <f t="shared" si="230"/>
        <v>2030 Q3</v>
      </c>
      <c r="AP225" s="3" t="str">
        <f t="shared" si="230"/>
        <v>2030 Q4</v>
      </c>
      <c r="AQ225" s="3" t="str">
        <f t="shared" si="230"/>
        <v>2031 Q1</v>
      </c>
      <c r="AS225" s="110" t="s">
        <v>180</v>
      </c>
      <c r="AT225" s="3" t="str">
        <f>AT$7</f>
        <v>2026 Q2</v>
      </c>
      <c r="AU225" s="3" t="str">
        <f t="shared" ref="AU225:BM225" si="231">AU$7</f>
        <v>2026 Q3</v>
      </c>
      <c r="AV225" s="3" t="str">
        <f t="shared" si="231"/>
        <v>2026 Q4</v>
      </c>
      <c r="AW225" s="3" t="str">
        <f t="shared" si="231"/>
        <v>2027 Q1</v>
      </c>
      <c r="AX225" s="3" t="str">
        <f t="shared" si="231"/>
        <v>2027 Q2</v>
      </c>
      <c r="AY225" s="3" t="str">
        <f t="shared" si="231"/>
        <v>2027 Q3</v>
      </c>
      <c r="AZ225" s="3" t="str">
        <f t="shared" si="231"/>
        <v>2027 Q4</v>
      </c>
      <c r="BA225" s="3" t="str">
        <f t="shared" si="231"/>
        <v>2028 Q1</v>
      </c>
      <c r="BB225" s="3" t="str">
        <f t="shared" si="231"/>
        <v>2028 Q2</v>
      </c>
      <c r="BC225" s="3" t="str">
        <f t="shared" si="231"/>
        <v>2028 Q3</v>
      </c>
      <c r="BD225" s="3" t="str">
        <f t="shared" si="231"/>
        <v>2028 Q4</v>
      </c>
      <c r="BE225" s="3" t="str">
        <f t="shared" si="231"/>
        <v>2029 Q1</v>
      </c>
      <c r="BF225" s="3" t="str">
        <f t="shared" si="231"/>
        <v>2029 Q2</v>
      </c>
      <c r="BG225" s="3" t="str">
        <f t="shared" si="231"/>
        <v>2029 Q3</v>
      </c>
      <c r="BH225" s="3" t="str">
        <f t="shared" si="231"/>
        <v>2029 Q4</v>
      </c>
      <c r="BI225" s="3" t="str">
        <f t="shared" si="231"/>
        <v>2030 Q1</v>
      </c>
      <c r="BJ225" s="3" t="str">
        <f t="shared" si="231"/>
        <v>2030 Q2</v>
      </c>
      <c r="BK225" s="3" t="str">
        <f t="shared" si="231"/>
        <v>2030 Q3</v>
      </c>
      <c r="BL225" s="3" t="str">
        <f t="shared" si="231"/>
        <v>2030 Q4</v>
      </c>
      <c r="BM225" s="3" t="str">
        <f t="shared" si="231"/>
        <v>2031 Q1</v>
      </c>
      <c r="BO225" s="110" t="s">
        <v>330</v>
      </c>
      <c r="BP225" s="110" t="s">
        <v>488</v>
      </c>
    </row>
    <row r="226" spans="1:68" x14ac:dyDescent="0.45">
      <c r="A226" s="63">
        <v>3</v>
      </c>
      <c r="B226" s="116">
        <f ca="1">IFERROR('Program Qtrly'!D$143*OFFSET(LDF!$A$37,MATCH($B$224,LDF!$A$38:$A$63,0),MATCH($A226,LDF!$B$37:$Z$37,0)),0)</f>
        <v>10.087499999999999</v>
      </c>
      <c r="C226" s="116">
        <f ca="1">IFERROR('Program Qtrly'!E$143*OFFSET(LDF!$A$37,MATCH($B$224,LDF!$A$38:$A$63,0),MATCH($A226,LDF!$B$37:$Z$37,0)),0)</f>
        <v>30.262499999999992</v>
      </c>
      <c r="D226" s="116">
        <f ca="1">IFERROR('Program Qtrly'!F$143*OFFSET(LDF!$A$37,MATCH($B$224,LDF!$A$38:$A$63,0),MATCH($A226,LDF!$B$37:$Z$37,0)),0)</f>
        <v>50.437499999999979</v>
      </c>
      <c r="E226" s="116">
        <f ca="1">IFERROR('Program Qtrly'!G$143*OFFSET(LDF!$A$37,MATCH($B$224,LDF!$A$38:$A$63,0),MATCH($A226,LDF!$B$37:$Z$37,0)),0)</f>
        <v>70.612499999999983</v>
      </c>
      <c r="F226" s="116">
        <f ca="1">IFERROR('Program Qtrly'!H$143*OFFSET(LDF!$A$37,MATCH($B$224,LDF!$A$38:$A$63,0),MATCH($A226,LDF!$B$37:$Z$37,0)),0)</f>
        <v>85.743749999999991</v>
      </c>
      <c r="G226" s="116">
        <f ca="1">IFERROR('Program Qtrly'!I$143*OFFSET(LDF!$A$37,MATCH($B$224,LDF!$A$38:$A$63,0),MATCH($A226,LDF!$B$37:$Z$37,0)),0)</f>
        <v>95.831249999999997</v>
      </c>
      <c r="H226" s="116">
        <f ca="1">IFERROR('Program Qtrly'!J$143*OFFSET(LDF!$A$37,MATCH($B$224,LDF!$A$38:$A$63,0),MATCH($A226,LDF!$B$37:$Z$37,0)),0)</f>
        <v>105.91874999999999</v>
      </c>
      <c r="I226" s="116">
        <f ca="1">IFERROR('Program Qtrly'!K$143*OFFSET(LDF!$A$37,MATCH($B$224,LDF!$A$38:$A$63,0),MATCH($A226,LDF!$B$37:$Z$37,0)),0)</f>
        <v>116.00624999999999</v>
      </c>
      <c r="J226" s="116">
        <f ca="1">IFERROR('Program Qtrly'!L$143*OFFSET(LDF!$A$37,MATCH($B$224,LDF!$A$38:$A$63,0),MATCH($A226,LDF!$B$37:$Z$37,0)),0)</f>
        <v>126.09374999999997</v>
      </c>
      <c r="K226" s="116">
        <f ca="1">IFERROR('Program Qtrly'!M$143*OFFSET(LDF!$A$37,MATCH($B$224,LDF!$A$38:$A$63,0),MATCH($A226,LDF!$B$37:$Z$37,0)),0)</f>
        <v>136.18124999999998</v>
      </c>
      <c r="L226" s="116">
        <f ca="1">IFERROR('Program Qtrly'!N$143*OFFSET(LDF!$A$37,MATCH($B$224,LDF!$A$38:$A$63,0),MATCH($A226,LDF!$B$37:$Z$37,0)),0)</f>
        <v>146.26874999999998</v>
      </c>
      <c r="M226" s="116">
        <f ca="1">IFERROR('Program Qtrly'!O$143*OFFSET(LDF!$A$37,MATCH($B$224,LDF!$A$38:$A$63,0),MATCH($A226,LDF!$B$37:$Z$37,0)),0)</f>
        <v>156.35624999999999</v>
      </c>
      <c r="N226" s="116">
        <f ca="1">IFERROR('Program Qtrly'!P$143*OFFSET(LDF!$A$37,MATCH($B$224,LDF!$A$38:$A$63,0),MATCH($A226,LDF!$B$37:$Z$37,0)),0)</f>
        <v>166.44374999999997</v>
      </c>
      <c r="O226" s="116">
        <f ca="1">IFERROR('Program Qtrly'!Q$143*OFFSET(LDF!$A$37,MATCH($B$224,LDF!$A$38:$A$63,0),MATCH($A226,LDF!$B$37:$Z$37,0)),0)</f>
        <v>176.53124999999997</v>
      </c>
      <c r="P226" s="116">
        <f ca="1">IFERROR('Program Qtrly'!R$143*OFFSET(LDF!$A$37,MATCH($B$224,LDF!$A$38:$A$63,0),MATCH($A226,LDF!$B$37:$Z$37,0)),0)</f>
        <v>186.61874999999998</v>
      </c>
      <c r="Q226" s="116">
        <f ca="1">IFERROR('Program Qtrly'!S$143*OFFSET(LDF!$A$37,MATCH($B$224,LDF!$A$38:$A$63,0),MATCH($A226,LDF!$B$37:$Z$37,0)),0)</f>
        <v>196.70624999999998</v>
      </c>
      <c r="R226" s="116">
        <f ca="1">IFERROR('Program Qtrly'!T$143*OFFSET(LDF!$A$37,MATCH($B$224,LDF!$A$38:$A$63,0),MATCH($A226,LDF!$B$37:$Z$37,0)),0)</f>
        <v>206.79374999999999</v>
      </c>
      <c r="S226" s="116">
        <f ca="1">IFERROR('Program Qtrly'!U$143*OFFSET(LDF!$A$37,MATCH($B$224,LDF!$A$38:$A$63,0),MATCH($A226,LDF!$B$37:$Z$37,0)),0)</f>
        <v>216.88124999999999</v>
      </c>
      <c r="T226" s="116">
        <f ca="1">IFERROR('Program Qtrly'!V$143*OFFSET(LDF!$A$37,MATCH($B$224,LDF!$A$38:$A$63,0),MATCH($A226,LDF!$B$37:$Z$37,0)),0)</f>
        <v>226.96874999999997</v>
      </c>
      <c r="U226" s="116">
        <f ca="1">IFERROR('Program Qtrly'!W$143*OFFSET(LDF!$A$37,MATCH($B$224,LDF!$A$38:$A$63,0),MATCH($A226,LDF!$B$37:$Z$37,0)),0)</f>
        <v>237.05624999999998</v>
      </c>
      <c r="W226" s="63">
        <v>3</v>
      </c>
      <c r="X226" s="116">
        <f ca="1">B$250-B226</f>
        <v>8.6624999999999979</v>
      </c>
      <c r="Y226" s="116">
        <f t="shared" ref="Y226:AQ239" ca="1" si="232">C$250-C226</f>
        <v>25.987499999999986</v>
      </c>
      <c r="Z226" s="116">
        <f t="shared" ca="1" si="232"/>
        <v>43.312499999999979</v>
      </c>
      <c r="AA226" s="116">
        <f t="shared" ca="1" si="232"/>
        <v>60.637499999999989</v>
      </c>
      <c r="AB226" s="116">
        <f t="shared" ca="1" si="232"/>
        <v>73.63124999999998</v>
      </c>
      <c r="AC226" s="116">
        <f t="shared" ca="1" si="232"/>
        <v>82.293749999999974</v>
      </c>
      <c r="AD226" s="116">
        <f t="shared" ca="1" si="232"/>
        <v>90.956249999999983</v>
      </c>
      <c r="AE226" s="116">
        <f t="shared" ca="1" si="232"/>
        <v>99.618749999999977</v>
      </c>
      <c r="AF226" s="116">
        <f t="shared" ca="1" si="232"/>
        <v>108.28124999999997</v>
      </c>
      <c r="AG226" s="116">
        <f t="shared" ca="1" si="232"/>
        <v>116.94374999999997</v>
      </c>
      <c r="AH226" s="116">
        <f t="shared" ca="1" si="232"/>
        <v>125.60624999999996</v>
      </c>
      <c r="AI226" s="116">
        <f t="shared" ca="1" si="232"/>
        <v>134.26874999999995</v>
      </c>
      <c r="AJ226" s="116">
        <f t="shared" ca="1" si="232"/>
        <v>142.93124999999998</v>
      </c>
      <c r="AK226" s="116">
        <f t="shared" ca="1" si="232"/>
        <v>151.59374999999997</v>
      </c>
      <c r="AL226" s="116">
        <f t="shared" ca="1" si="232"/>
        <v>160.25624999999997</v>
      </c>
      <c r="AM226" s="116">
        <f t="shared" ca="1" si="232"/>
        <v>168.91874999999996</v>
      </c>
      <c r="AN226" s="116">
        <f t="shared" ca="1" si="232"/>
        <v>177.58124999999995</v>
      </c>
      <c r="AO226" s="116">
        <f t="shared" ca="1" si="232"/>
        <v>186.24374999999995</v>
      </c>
      <c r="AP226" s="116">
        <f t="shared" ca="1" si="232"/>
        <v>194.90624999999997</v>
      </c>
      <c r="AQ226" s="116">
        <f t="shared" ca="1" si="232"/>
        <v>203.56874999999997</v>
      </c>
      <c r="AS226" s="63">
        <v>3</v>
      </c>
      <c r="AT226" s="116">
        <f ca="1">IFERROR(X226*'Program Qtrly'!D$129/(1-'Program Qtrly'!D$129),0)</f>
        <v>77.962499999999991</v>
      </c>
      <c r="AU226" s="116">
        <f ca="1">IFERROR(Y226*'Program Qtrly'!E$129/(1-'Program Qtrly'!E$129),0)</f>
        <v>233.88749999999993</v>
      </c>
      <c r="AV226" s="116">
        <f ca="1">IFERROR(Z226*'Program Qtrly'!F$129/(1-'Program Qtrly'!F$129),0)</f>
        <v>389.81249999999989</v>
      </c>
      <c r="AW226" s="116">
        <f ca="1">IFERROR(AA226*'Program Qtrly'!G$129/(1-'Program Qtrly'!G$129),0)</f>
        <v>545.73750000000007</v>
      </c>
      <c r="AX226" s="116">
        <f ca="1">IFERROR(AB226*'Program Qtrly'!H$129/(1-'Program Qtrly'!H$129),0)</f>
        <v>662.68124999999998</v>
      </c>
      <c r="AY226" s="116">
        <f ca="1">IFERROR(AC226*'Program Qtrly'!I$129/(1-'Program Qtrly'!I$129),0)</f>
        <v>740.64374999999995</v>
      </c>
      <c r="AZ226" s="116">
        <f ca="1">IFERROR(AD226*'Program Qtrly'!J$129/(1-'Program Qtrly'!J$129),0)</f>
        <v>818.60625000000005</v>
      </c>
      <c r="BA226" s="116">
        <f ca="1">IFERROR(AE226*'Program Qtrly'!K$129/(1-'Program Qtrly'!K$129),0)</f>
        <v>896.56875000000002</v>
      </c>
      <c r="BB226" s="116">
        <f ca="1">IFERROR(AF226*'Program Qtrly'!L$129/(1-'Program Qtrly'!L$129),0)</f>
        <v>974.53124999999989</v>
      </c>
      <c r="BC226" s="116">
        <f ca="1">IFERROR(AG226*'Program Qtrly'!M$129/(1-'Program Qtrly'!M$129),0)</f>
        <v>1052.4937499999999</v>
      </c>
      <c r="BD226" s="116">
        <f ca="1">IFERROR(AH226*'Program Qtrly'!N$129/(1-'Program Qtrly'!N$129),0)</f>
        <v>1130.45625</v>
      </c>
      <c r="BE226" s="116">
        <f ca="1">IFERROR(AI226*'Program Qtrly'!O$129/(1-'Program Qtrly'!O$129),0)</f>
        <v>1208.4187499999998</v>
      </c>
      <c r="BF226" s="116">
        <f ca="1">IFERROR(AJ226*'Program Qtrly'!P$129/(1-'Program Qtrly'!P$129),0)</f>
        <v>1286.3812500000001</v>
      </c>
      <c r="BG226" s="116">
        <f ca="1">IFERROR(AK226*'Program Qtrly'!Q$129/(1-'Program Qtrly'!Q$129),0)</f>
        <v>1364.3437500000002</v>
      </c>
      <c r="BH226" s="116">
        <f ca="1">IFERROR(AL226*'Program Qtrly'!R$129/(1-'Program Qtrly'!R$129),0)</f>
        <v>1442.3062500000001</v>
      </c>
      <c r="BI226" s="116">
        <f ca="1">IFERROR(AM226*'Program Qtrly'!S$129/(1-'Program Qtrly'!S$129),0)</f>
        <v>1520.26875</v>
      </c>
      <c r="BJ226" s="116">
        <f ca="1">IFERROR(AN226*'Program Qtrly'!T$129/(1-'Program Qtrly'!T$129),0)</f>
        <v>1598.23125</v>
      </c>
      <c r="BK226" s="116">
        <f ca="1">IFERROR(AO226*'Program Qtrly'!U$129/(1-'Program Qtrly'!U$129),0)</f>
        <v>1676.1937499999999</v>
      </c>
      <c r="BL226" s="116">
        <f ca="1">IFERROR(AP226*'Program Qtrly'!V$129/(1-'Program Qtrly'!V$129),0)</f>
        <v>1754.1562500000002</v>
      </c>
      <c r="BM226" s="116">
        <f ca="1">IFERROR(AQ226*'Program Qtrly'!W$129/(1-'Program Qtrly'!W$129),0)</f>
        <v>1832.1187500000001</v>
      </c>
      <c r="BO226" s="53" t="str">
        <f>$A$222</f>
        <v>P007</v>
      </c>
      <c r="BP226" s="53">
        <f>$E$224</f>
        <v>0</v>
      </c>
    </row>
    <row r="227" spans="1:68" x14ac:dyDescent="0.45">
      <c r="A227" s="63">
        <f t="shared" ref="A227:A249" si="233">A226+3</f>
        <v>6</v>
      </c>
      <c r="B227" s="116">
        <f ca="1">IFERROR(B226+'Program Qtrly'!D$143*OFFSET(LDF!$A$37,MATCH($B$224,LDF!$A$38:$A$63,0),MATCH($A227,LDF!$B$37:$Z$37,0)),0)</f>
        <v>12.056249999999999</v>
      </c>
      <c r="C227" s="116">
        <f ca="1">IFERROR(C226+'Program Qtrly'!E$143*OFFSET(LDF!$A$37,MATCH($B$224,LDF!$A$38:$A$63,0),MATCH($A227,LDF!$B$37:$Z$37,0)),0)</f>
        <v>36.168749999999989</v>
      </c>
      <c r="D227" s="116">
        <f ca="1">IFERROR(D226+'Program Qtrly'!F$143*OFFSET(LDF!$A$37,MATCH($B$224,LDF!$A$38:$A$63,0),MATCH($A227,LDF!$B$37:$Z$37,0)),0)</f>
        <v>60.281249999999972</v>
      </c>
      <c r="E227" s="116">
        <f ca="1">IFERROR(E226+'Program Qtrly'!G$143*OFFSET(LDF!$A$37,MATCH($B$224,LDF!$A$38:$A$63,0),MATCH($A227,LDF!$B$37:$Z$37,0)),0)</f>
        <v>84.393749999999983</v>
      </c>
      <c r="F227" s="116">
        <f ca="1">IFERROR(F226+'Program Qtrly'!H$143*OFFSET(LDF!$A$37,MATCH($B$224,LDF!$A$38:$A$63,0),MATCH($A227,LDF!$B$37:$Z$37,0)),0)</f>
        <v>102.47812499999998</v>
      </c>
      <c r="G227" s="116">
        <f ca="1">IFERROR(G226+'Program Qtrly'!I$143*OFFSET(LDF!$A$37,MATCH($B$224,LDF!$A$38:$A$63,0),MATCH($A227,LDF!$B$37:$Z$37,0)),0)</f>
        <v>114.53437499999998</v>
      </c>
      <c r="H227" s="116">
        <f ca="1">IFERROR(H226+'Program Qtrly'!J$143*OFFSET(LDF!$A$37,MATCH($B$224,LDF!$A$38:$A$63,0),MATCH($A227,LDF!$B$37:$Z$37,0)),0)</f>
        <v>126.59062499999999</v>
      </c>
      <c r="I227" s="116">
        <f ca="1">IFERROR(I226+'Program Qtrly'!K$143*OFFSET(LDF!$A$37,MATCH($B$224,LDF!$A$38:$A$63,0),MATCH($A227,LDF!$B$37:$Z$37,0)),0)</f>
        <v>138.64687499999999</v>
      </c>
      <c r="J227" s="116">
        <f ca="1">IFERROR(J226+'Program Qtrly'!L$143*OFFSET(LDF!$A$37,MATCH($B$224,LDF!$A$38:$A$63,0),MATCH($A227,LDF!$B$37:$Z$37,0)),0)</f>
        <v>150.70312499999997</v>
      </c>
      <c r="K227" s="116">
        <f ca="1">IFERROR(K226+'Program Qtrly'!M$143*OFFSET(LDF!$A$37,MATCH($B$224,LDF!$A$38:$A$63,0),MATCH($A227,LDF!$B$37:$Z$37,0)),0)</f>
        <v>162.75937499999998</v>
      </c>
      <c r="L227" s="116">
        <f ca="1">IFERROR(L226+'Program Qtrly'!N$143*OFFSET(LDF!$A$37,MATCH($B$224,LDF!$A$38:$A$63,0),MATCH($A227,LDF!$B$37:$Z$37,0)),0)</f>
        <v>174.81562499999998</v>
      </c>
      <c r="M227" s="116">
        <f ca="1">IFERROR(M226+'Program Qtrly'!O$143*OFFSET(LDF!$A$37,MATCH($B$224,LDF!$A$38:$A$63,0),MATCH($A227,LDF!$B$37:$Z$37,0)),0)</f>
        <v>186.87187499999999</v>
      </c>
      <c r="N227" s="116">
        <f ca="1">IFERROR(N226+'Program Qtrly'!P$143*OFFSET(LDF!$A$37,MATCH($B$224,LDF!$A$38:$A$63,0),MATCH($A227,LDF!$B$37:$Z$37,0)),0)</f>
        <v>198.92812499999997</v>
      </c>
      <c r="O227" s="116">
        <f ca="1">IFERROR(O226+'Program Qtrly'!Q$143*OFFSET(LDF!$A$37,MATCH($B$224,LDF!$A$38:$A$63,0),MATCH($A227,LDF!$B$37:$Z$37,0)),0)</f>
        <v>210.98437499999994</v>
      </c>
      <c r="P227" s="116">
        <f ca="1">IFERROR(P226+'Program Qtrly'!R$143*OFFSET(LDF!$A$37,MATCH($B$224,LDF!$A$38:$A$63,0),MATCH($A227,LDF!$B$37:$Z$37,0)),0)</f>
        <v>223.04062499999998</v>
      </c>
      <c r="Q227" s="116">
        <f ca="1">IFERROR(Q226+'Program Qtrly'!S$143*OFFSET(LDF!$A$37,MATCH($B$224,LDF!$A$38:$A$63,0),MATCH($A227,LDF!$B$37:$Z$37,0)),0)</f>
        <v>235.09687499999995</v>
      </c>
      <c r="R227" s="116">
        <f ca="1">IFERROR(R226+'Program Qtrly'!T$143*OFFSET(LDF!$A$37,MATCH($B$224,LDF!$A$38:$A$63,0),MATCH($A227,LDF!$B$37:$Z$37,0)),0)</f>
        <v>247.15312499999999</v>
      </c>
      <c r="S227" s="116">
        <f ca="1">IFERROR(S226+'Program Qtrly'!U$143*OFFSET(LDF!$A$37,MATCH($B$224,LDF!$A$38:$A$63,0),MATCH($A227,LDF!$B$37:$Z$37,0)),0)</f>
        <v>259.20937499999997</v>
      </c>
      <c r="T227" s="116">
        <f ca="1">IFERROR(T226+'Program Qtrly'!V$143*OFFSET(LDF!$A$37,MATCH($B$224,LDF!$A$38:$A$63,0),MATCH($A227,LDF!$B$37:$Z$37,0)),0)</f>
        <v>271.26562499999994</v>
      </c>
      <c r="U227" s="116">
        <f ca="1">IFERROR(U226+'Program Qtrly'!W$143*OFFSET(LDF!$A$37,MATCH($B$224,LDF!$A$38:$A$63,0),MATCH($A227,LDF!$B$37:$Z$37,0)),0)</f>
        <v>283.32187499999998</v>
      </c>
      <c r="W227" s="63">
        <f t="shared" ref="W227:W249" si="234">W226+3</f>
        <v>6</v>
      </c>
      <c r="X227" s="116">
        <f t="shared" ref="X227:X249" ca="1" si="235">B$250-B227</f>
        <v>6.6937499999999979</v>
      </c>
      <c r="Y227" s="116">
        <f t="shared" ca="1" si="232"/>
        <v>20.08124999999999</v>
      </c>
      <c r="Z227" s="116">
        <f t="shared" ca="1" si="232"/>
        <v>33.468749999999986</v>
      </c>
      <c r="AA227" s="116">
        <f t="shared" ca="1" si="232"/>
        <v>46.856249999999989</v>
      </c>
      <c r="AB227" s="116">
        <f t="shared" ca="1" si="232"/>
        <v>56.896874999999994</v>
      </c>
      <c r="AC227" s="116">
        <f t="shared" ca="1" si="232"/>
        <v>63.590624999999989</v>
      </c>
      <c r="AD227" s="116">
        <f t="shared" ca="1" si="232"/>
        <v>70.284374999999983</v>
      </c>
      <c r="AE227" s="116">
        <f t="shared" ca="1" si="232"/>
        <v>76.978124999999977</v>
      </c>
      <c r="AF227" s="116">
        <f t="shared" ca="1" si="232"/>
        <v>83.671874999999972</v>
      </c>
      <c r="AG227" s="116">
        <f t="shared" ca="1" si="232"/>
        <v>90.365624999999966</v>
      </c>
      <c r="AH227" s="116">
        <f t="shared" ca="1" si="232"/>
        <v>97.05937499999996</v>
      </c>
      <c r="AI227" s="116">
        <f t="shared" ca="1" si="232"/>
        <v>103.75312499999995</v>
      </c>
      <c r="AJ227" s="116">
        <f t="shared" ca="1" si="232"/>
        <v>110.44687499999998</v>
      </c>
      <c r="AK227" s="116">
        <f t="shared" ca="1" si="232"/>
        <v>117.140625</v>
      </c>
      <c r="AL227" s="116">
        <f t="shared" ca="1" si="232"/>
        <v>123.83437499999997</v>
      </c>
      <c r="AM227" s="116">
        <f t="shared" ca="1" si="232"/>
        <v>130.52812499999999</v>
      </c>
      <c r="AN227" s="116">
        <f t="shared" ca="1" si="232"/>
        <v>137.22187499999995</v>
      </c>
      <c r="AO227" s="116">
        <f t="shared" ca="1" si="232"/>
        <v>143.91562499999998</v>
      </c>
      <c r="AP227" s="116">
        <f t="shared" ca="1" si="232"/>
        <v>150.609375</v>
      </c>
      <c r="AQ227" s="116">
        <f t="shared" ca="1" si="232"/>
        <v>157.30312499999997</v>
      </c>
      <c r="AS227" s="63">
        <f t="shared" ref="AS227:AS249" si="236">AS226+3</f>
        <v>6</v>
      </c>
      <c r="AT227" s="116">
        <f ca="1">IFERROR(X227*'Program Qtrly'!D$129/(1-'Program Qtrly'!D$129),0)</f>
        <v>60.243749999999999</v>
      </c>
      <c r="AU227" s="116">
        <f ca="1">IFERROR(Y227*'Program Qtrly'!E$129/(1-'Program Qtrly'!E$129),0)</f>
        <v>180.73124999999993</v>
      </c>
      <c r="AV227" s="116">
        <f ca="1">IFERROR(Z227*'Program Qtrly'!F$129/(1-'Program Qtrly'!F$129),0)</f>
        <v>301.21874999999994</v>
      </c>
      <c r="AW227" s="116">
        <f ca="1">IFERROR(AA227*'Program Qtrly'!G$129/(1-'Program Qtrly'!G$129),0)</f>
        <v>421.70625000000001</v>
      </c>
      <c r="AX227" s="116">
        <f ca="1">IFERROR(AB227*'Program Qtrly'!H$129/(1-'Program Qtrly'!H$129),0)</f>
        <v>512.07187500000009</v>
      </c>
      <c r="AY227" s="116">
        <f ca="1">IFERROR(AC227*'Program Qtrly'!I$129/(1-'Program Qtrly'!I$129),0)</f>
        <v>572.31562499999995</v>
      </c>
      <c r="AZ227" s="116">
        <f ca="1">IFERROR(AD227*'Program Qtrly'!J$129/(1-'Program Qtrly'!J$129),0)</f>
        <v>632.55937500000005</v>
      </c>
      <c r="BA227" s="116">
        <f ca="1">IFERROR(AE227*'Program Qtrly'!K$129/(1-'Program Qtrly'!K$129),0)</f>
        <v>692.80312499999991</v>
      </c>
      <c r="BB227" s="116">
        <f ca="1">IFERROR(AF227*'Program Qtrly'!L$129/(1-'Program Qtrly'!L$129),0)</f>
        <v>753.04687499999989</v>
      </c>
      <c r="BC227" s="116">
        <f ca="1">IFERROR(AG227*'Program Qtrly'!M$129/(1-'Program Qtrly'!M$129),0)</f>
        <v>813.29062499999998</v>
      </c>
      <c r="BD227" s="116">
        <f ca="1">IFERROR(AH227*'Program Qtrly'!N$129/(1-'Program Qtrly'!N$129),0)</f>
        <v>873.53437499999984</v>
      </c>
      <c r="BE227" s="116">
        <f ca="1">IFERROR(AI227*'Program Qtrly'!O$129/(1-'Program Qtrly'!O$129),0)</f>
        <v>933.77812499999982</v>
      </c>
      <c r="BF227" s="116">
        <f ca="1">IFERROR(AJ227*'Program Qtrly'!P$129/(1-'Program Qtrly'!P$129),0)</f>
        <v>994.02187500000002</v>
      </c>
      <c r="BG227" s="116">
        <f ca="1">IFERROR(AK227*'Program Qtrly'!Q$129/(1-'Program Qtrly'!Q$129),0)</f>
        <v>1054.2656250000002</v>
      </c>
      <c r="BH227" s="116">
        <f ca="1">IFERROR(AL227*'Program Qtrly'!R$129/(1-'Program Qtrly'!R$129),0)</f>
        <v>1114.5093749999999</v>
      </c>
      <c r="BI227" s="116">
        <f ca="1">IFERROR(AM227*'Program Qtrly'!S$129/(1-'Program Qtrly'!S$129),0)</f>
        <v>1174.7531250000002</v>
      </c>
      <c r="BJ227" s="116">
        <f ca="1">IFERROR(AN227*'Program Qtrly'!T$129/(1-'Program Qtrly'!T$129),0)</f>
        <v>1234.9968749999998</v>
      </c>
      <c r="BK227" s="116">
        <f ca="1">IFERROR(AO227*'Program Qtrly'!U$129/(1-'Program Qtrly'!U$129),0)</f>
        <v>1295.2406250000001</v>
      </c>
      <c r="BL227" s="116">
        <f ca="1">IFERROR(AP227*'Program Qtrly'!V$129/(1-'Program Qtrly'!V$129),0)</f>
        <v>1355.4843750000005</v>
      </c>
      <c r="BM227" s="116">
        <f ca="1">IFERROR(AQ227*'Program Qtrly'!W$129/(1-'Program Qtrly'!W$129),0)</f>
        <v>1415.7281250000001</v>
      </c>
      <c r="BO227" s="53" t="str">
        <f t="shared" ref="BO227:BO250" si="237">$A$222</f>
        <v>P007</v>
      </c>
      <c r="BP227" s="53">
        <f t="shared" ref="BP227:BP250" si="238">$E$224</f>
        <v>0</v>
      </c>
    </row>
    <row r="228" spans="1:68" x14ac:dyDescent="0.45">
      <c r="A228" s="63">
        <f t="shared" si="233"/>
        <v>9</v>
      </c>
      <c r="B228" s="116">
        <f ca="1">IFERROR(B227+'Program Qtrly'!D$143*OFFSET(LDF!$A$37,MATCH($B$224,LDF!$A$38:$A$63,0),MATCH($A228,LDF!$B$37:$Z$37,0)),0)</f>
        <v>13.912499999999998</v>
      </c>
      <c r="C228" s="116">
        <f ca="1">IFERROR(C227+'Program Qtrly'!E$143*OFFSET(LDF!$A$37,MATCH($B$224,LDF!$A$38:$A$63,0),MATCH($A228,LDF!$B$37:$Z$37,0)),0)</f>
        <v>41.737499999999983</v>
      </c>
      <c r="D228" s="116">
        <f ca="1">IFERROR(D227+'Program Qtrly'!F$143*OFFSET(LDF!$A$37,MATCH($B$224,LDF!$A$38:$A$63,0),MATCH($A228,LDF!$B$37:$Z$37,0)),0)</f>
        <v>69.562499999999972</v>
      </c>
      <c r="E228" s="116">
        <f ca="1">IFERROR(E227+'Program Qtrly'!G$143*OFFSET(LDF!$A$37,MATCH($B$224,LDF!$A$38:$A$63,0),MATCH($A228,LDF!$B$37:$Z$37,0)),0)</f>
        <v>97.387499999999974</v>
      </c>
      <c r="F228" s="116">
        <f ca="1">IFERROR(F227+'Program Qtrly'!H$143*OFFSET(LDF!$A$37,MATCH($B$224,LDF!$A$38:$A$63,0),MATCH($A228,LDF!$B$37:$Z$37,0)),0)</f>
        <v>118.25624999999997</v>
      </c>
      <c r="G228" s="116">
        <f ca="1">IFERROR(G227+'Program Qtrly'!I$143*OFFSET(LDF!$A$37,MATCH($B$224,LDF!$A$38:$A$63,0),MATCH($A228,LDF!$B$37:$Z$37,0)),0)</f>
        <v>132.16874999999999</v>
      </c>
      <c r="H228" s="116">
        <f ca="1">IFERROR(H227+'Program Qtrly'!J$143*OFFSET(LDF!$A$37,MATCH($B$224,LDF!$A$38:$A$63,0),MATCH($A228,LDF!$B$37:$Z$37,0)),0)</f>
        <v>146.08124999999998</v>
      </c>
      <c r="I228" s="116">
        <f ca="1">IFERROR(I227+'Program Qtrly'!K$143*OFFSET(LDF!$A$37,MATCH($B$224,LDF!$A$38:$A$63,0),MATCH($A228,LDF!$B$37:$Z$37,0)),0)</f>
        <v>159.99374999999998</v>
      </c>
      <c r="J228" s="116">
        <f ca="1">IFERROR(J227+'Program Qtrly'!L$143*OFFSET(LDF!$A$37,MATCH($B$224,LDF!$A$38:$A$63,0),MATCH($A228,LDF!$B$37:$Z$37,0)),0)</f>
        <v>173.90624999999997</v>
      </c>
      <c r="K228" s="116">
        <f ca="1">IFERROR(K227+'Program Qtrly'!M$143*OFFSET(LDF!$A$37,MATCH($B$224,LDF!$A$38:$A$63,0),MATCH($A228,LDF!$B$37:$Z$37,0)),0)</f>
        <v>187.81874999999997</v>
      </c>
      <c r="L228" s="116">
        <f ca="1">IFERROR(L227+'Program Qtrly'!N$143*OFFSET(LDF!$A$37,MATCH($B$224,LDF!$A$38:$A$63,0),MATCH($A228,LDF!$B$37:$Z$37,0)),0)</f>
        <v>201.73124999999996</v>
      </c>
      <c r="M228" s="116">
        <f ca="1">IFERROR(M227+'Program Qtrly'!O$143*OFFSET(LDF!$A$37,MATCH($B$224,LDF!$A$38:$A$63,0),MATCH($A228,LDF!$B$37:$Z$37,0)),0)</f>
        <v>215.64374999999998</v>
      </c>
      <c r="N228" s="116">
        <f ca="1">IFERROR(N227+'Program Qtrly'!P$143*OFFSET(LDF!$A$37,MATCH($B$224,LDF!$A$38:$A$63,0),MATCH($A228,LDF!$B$37:$Z$37,0)),0)</f>
        <v>229.55624999999995</v>
      </c>
      <c r="O228" s="116">
        <f ca="1">IFERROR(O227+'Program Qtrly'!Q$143*OFFSET(LDF!$A$37,MATCH($B$224,LDF!$A$38:$A$63,0),MATCH($A228,LDF!$B$37:$Z$37,0)),0)</f>
        <v>243.46874999999994</v>
      </c>
      <c r="P228" s="116">
        <f ca="1">IFERROR(P227+'Program Qtrly'!R$143*OFFSET(LDF!$A$37,MATCH($B$224,LDF!$A$38:$A$63,0),MATCH($A228,LDF!$B$37:$Z$37,0)),0)</f>
        <v>257.38124999999997</v>
      </c>
      <c r="Q228" s="116">
        <f ca="1">IFERROR(Q227+'Program Qtrly'!S$143*OFFSET(LDF!$A$37,MATCH($B$224,LDF!$A$38:$A$63,0),MATCH($A228,LDF!$B$37:$Z$37,0)),0)</f>
        <v>271.29374999999993</v>
      </c>
      <c r="R228" s="116">
        <f ca="1">IFERROR(R227+'Program Qtrly'!T$143*OFFSET(LDF!$A$37,MATCH($B$224,LDF!$A$38:$A$63,0),MATCH($A228,LDF!$B$37:$Z$37,0)),0)</f>
        <v>285.20624999999995</v>
      </c>
      <c r="S228" s="116">
        <f ca="1">IFERROR(S227+'Program Qtrly'!U$143*OFFSET(LDF!$A$37,MATCH($B$224,LDF!$A$38:$A$63,0),MATCH($A228,LDF!$B$37:$Z$37,0)),0)</f>
        <v>299.11874999999998</v>
      </c>
      <c r="T228" s="116">
        <f ca="1">IFERROR(T227+'Program Qtrly'!V$143*OFFSET(LDF!$A$37,MATCH($B$224,LDF!$A$38:$A$63,0),MATCH($A228,LDF!$B$37:$Z$37,0)),0)</f>
        <v>313.03124999999994</v>
      </c>
      <c r="U228" s="116">
        <f ca="1">IFERROR(U227+'Program Qtrly'!W$143*OFFSET(LDF!$A$37,MATCH($B$224,LDF!$A$38:$A$63,0),MATCH($A228,LDF!$B$37:$Z$37,0)),0)</f>
        <v>326.94374999999997</v>
      </c>
      <c r="W228" s="63">
        <f t="shared" si="234"/>
        <v>9</v>
      </c>
      <c r="X228" s="116">
        <f t="shared" ca="1" si="235"/>
        <v>4.8374999999999986</v>
      </c>
      <c r="Y228" s="116">
        <f t="shared" ca="1" si="232"/>
        <v>14.512499999999996</v>
      </c>
      <c r="Z228" s="116">
        <f t="shared" ca="1" si="232"/>
        <v>24.187499999999986</v>
      </c>
      <c r="AA228" s="116">
        <f t="shared" ca="1" si="232"/>
        <v>33.862499999999997</v>
      </c>
      <c r="AB228" s="116">
        <f t="shared" ca="1" si="232"/>
        <v>41.118750000000006</v>
      </c>
      <c r="AC228" s="116">
        <f t="shared" ca="1" si="232"/>
        <v>45.956249999999983</v>
      </c>
      <c r="AD228" s="116">
        <f t="shared" ca="1" si="232"/>
        <v>50.793749999999989</v>
      </c>
      <c r="AE228" s="116">
        <f t="shared" ca="1" si="232"/>
        <v>55.631249999999994</v>
      </c>
      <c r="AF228" s="116">
        <f t="shared" ca="1" si="232"/>
        <v>60.468749999999972</v>
      </c>
      <c r="AG228" s="116">
        <f t="shared" ca="1" si="232"/>
        <v>65.306249999999977</v>
      </c>
      <c r="AH228" s="116">
        <f t="shared" ca="1" si="232"/>
        <v>70.143749999999983</v>
      </c>
      <c r="AI228" s="116">
        <f t="shared" ca="1" si="232"/>
        <v>74.98124999999996</v>
      </c>
      <c r="AJ228" s="116">
        <f t="shared" ca="1" si="232"/>
        <v>79.818749999999994</v>
      </c>
      <c r="AK228" s="116">
        <f t="shared" ca="1" si="232"/>
        <v>84.65625</v>
      </c>
      <c r="AL228" s="116">
        <f t="shared" ca="1" si="232"/>
        <v>89.493749999999977</v>
      </c>
      <c r="AM228" s="116">
        <f t="shared" ca="1" si="232"/>
        <v>94.331250000000011</v>
      </c>
      <c r="AN228" s="116">
        <f t="shared" ca="1" si="232"/>
        <v>99.168749999999989</v>
      </c>
      <c r="AO228" s="116">
        <f t="shared" ca="1" si="232"/>
        <v>104.00624999999997</v>
      </c>
      <c r="AP228" s="116">
        <f t="shared" ca="1" si="232"/>
        <v>108.84375</v>
      </c>
      <c r="AQ228" s="116">
        <f t="shared" ca="1" si="232"/>
        <v>113.68124999999998</v>
      </c>
      <c r="AS228" s="63">
        <f t="shared" si="236"/>
        <v>9</v>
      </c>
      <c r="AT228" s="116">
        <f ca="1">IFERROR(X228*'Program Qtrly'!D$129/(1-'Program Qtrly'!D$129),0)</f>
        <v>43.537500000000001</v>
      </c>
      <c r="AU228" s="116">
        <f ca="1">IFERROR(Y228*'Program Qtrly'!E$129/(1-'Program Qtrly'!E$129),0)</f>
        <v>130.61249999999998</v>
      </c>
      <c r="AV228" s="116">
        <f ca="1">IFERROR(Z228*'Program Qtrly'!F$129/(1-'Program Qtrly'!F$129),0)</f>
        <v>217.68749999999991</v>
      </c>
      <c r="AW228" s="116">
        <f ca="1">IFERROR(AA228*'Program Qtrly'!G$129/(1-'Program Qtrly'!G$129),0)</f>
        <v>304.76250000000005</v>
      </c>
      <c r="AX228" s="116">
        <f ca="1">IFERROR(AB228*'Program Qtrly'!H$129/(1-'Program Qtrly'!H$129),0)</f>
        <v>370.06875000000014</v>
      </c>
      <c r="AY228" s="116">
        <f ca="1">IFERROR(AC228*'Program Qtrly'!I$129/(1-'Program Qtrly'!I$129),0)</f>
        <v>413.60624999999993</v>
      </c>
      <c r="AZ228" s="116">
        <f ca="1">IFERROR(AD228*'Program Qtrly'!J$129/(1-'Program Qtrly'!J$129),0)</f>
        <v>457.14375000000001</v>
      </c>
      <c r="BA228" s="116">
        <f ca="1">IFERROR(AE228*'Program Qtrly'!K$129/(1-'Program Qtrly'!K$129),0)</f>
        <v>500.68125000000003</v>
      </c>
      <c r="BB228" s="116">
        <f ca="1">IFERROR(AF228*'Program Qtrly'!L$129/(1-'Program Qtrly'!L$129),0)</f>
        <v>544.21874999999989</v>
      </c>
      <c r="BC228" s="116">
        <f ca="1">IFERROR(AG228*'Program Qtrly'!M$129/(1-'Program Qtrly'!M$129),0)</f>
        <v>587.75625000000002</v>
      </c>
      <c r="BD228" s="116">
        <f ca="1">IFERROR(AH228*'Program Qtrly'!N$129/(1-'Program Qtrly'!N$129),0)</f>
        <v>631.29375000000005</v>
      </c>
      <c r="BE228" s="116">
        <f ca="1">IFERROR(AI228*'Program Qtrly'!O$129/(1-'Program Qtrly'!O$129),0)</f>
        <v>674.83124999999984</v>
      </c>
      <c r="BF228" s="116">
        <f ca="1">IFERROR(AJ228*'Program Qtrly'!P$129/(1-'Program Qtrly'!P$129),0)</f>
        <v>718.36875000000009</v>
      </c>
      <c r="BG228" s="116">
        <f ca="1">IFERROR(AK228*'Program Qtrly'!Q$129/(1-'Program Qtrly'!Q$129),0)</f>
        <v>761.90625000000011</v>
      </c>
      <c r="BH228" s="116">
        <f ca="1">IFERROR(AL228*'Program Qtrly'!R$129/(1-'Program Qtrly'!R$129),0)</f>
        <v>805.44375000000002</v>
      </c>
      <c r="BI228" s="116">
        <f ca="1">IFERROR(AM228*'Program Qtrly'!S$129/(1-'Program Qtrly'!S$129),0)</f>
        <v>848.98125000000027</v>
      </c>
      <c r="BJ228" s="116">
        <f ca="1">IFERROR(AN228*'Program Qtrly'!T$129/(1-'Program Qtrly'!T$129),0)</f>
        <v>892.51875000000018</v>
      </c>
      <c r="BK228" s="116">
        <f ca="1">IFERROR(AO228*'Program Qtrly'!U$129/(1-'Program Qtrly'!U$129),0)</f>
        <v>936.05624999999998</v>
      </c>
      <c r="BL228" s="116">
        <f ca="1">IFERROR(AP228*'Program Qtrly'!V$129/(1-'Program Qtrly'!V$129),0)</f>
        <v>979.59375000000034</v>
      </c>
      <c r="BM228" s="116">
        <f ca="1">IFERROR(AQ228*'Program Qtrly'!W$129/(1-'Program Qtrly'!W$129),0)</f>
        <v>1023.13125</v>
      </c>
      <c r="BO228" s="53" t="str">
        <f t="shared" si="237"/>
        <v>P007</v>
      </c>
      <c r="BP228" s="53">
        <f t="shared" si="238"/>
        <v>0</v>
      </c>
    </row>
    <row r="229" spans="1:68" x14ac:dyDescent="0.45">
      <c r="A229" s="63">
        <f t="shared" si="233"/>
        <v>12</v>
      </c>
      <c r="B229" s="116">
        <f ca="1">IFERROR(B228+'Program Qtrly'!D$143*OFFSET(LDF!$A$37,MATCH($B$224,LDF!$A$38:$A$63,0),MATCH($A229,LDF!$B$37:$Z$37,0)),0)</f>
        <v>15.093749999999998</v>
      </c>
      <c r="C229" s="116">
        <f ca="1">IFERROR(C228+'Program Qtrly'!E$143*OFFSET(LDF!$A$37,MATCH($B$224,LDF!$A$38:$A$63,0),MATCH($A229,LDF!$B$37:$Z$37,0)),0)</f>
        <v>45.281249999999986</v>
      </c>
      <c r="D229" s="116">
        <f ca="1">IFERROR(D228+'Program Qtrly'!F$143*OFFSET(LDF!$A$37,MATCH($B$224,LDF!$A$38:$A$63,0),MATCH($A229,LDF!$B$37:$Z$37,0)),0)</f>
        <v>75.468749999999972</v>
      </c>
      <c r="E229" s="116">
        <f ca="1">IFERROR(E228+'Program Qtrly'!G$143*OFFSET(LDF!$A$37,MATCH($B$224,LDF!$A$38:$A$63,0),MATCH($A229,LDF!$B$37:$Z$37,0)),0)</f>
        <v>105.65624999999999</v>
      </c>
      <c r="F229" s="116">
        <f ca="1">IFERROR(F228+'Program Qtrly'!H$143*OFFSET(LDF!$A$37,MATCH($B$224,LDF!$A$38:$A$63,0),MATCH($A229,LDF!$B$37:$Z$37,0)),0)</f>
        <v>128.29687499999997</v>
      </c>
      <c r="G229" s="116">
        <f ca="1">IFERROR(G228+'Program Qtrly'!I$143*OFFSET(LDF!$A$37,MATCH($B$224,LDF!$A$38:$A$63,0),MATCH($A229,LDF!$B$37:$Z$37,0)),0)</f>
        <v>143.390625</v>
      </c>
      <c r="H229" s="116">
        <f ca="1">IFERROR(H228+'Program Qtrly'!J$143*OFFSET(LDF!$A$37,MATCH($B$224,LDF!$A$38:$A$63,0),MATCH($A229,LDF!$B$37:$Z$37,0)),0)</f>
        <v>158.484375</v>
      </c>
      <c r="I229" s="116">
        <f ca="1">IFERROR(I228+'Program Qtrly'!K$143*OFFSET(LDF!$A$37,MATCH($B$224,LDF!$A$38:$A$63,0),MATCH($A229,LDF!$B$37:$Z$37,0)),0)</f>
        <v>173.578125</v>
      </c>
      <c r="J229" s="116">
        <f ca="1">IFERROR(J228+'Program Qtrly'!L$143*OFFSET(LDF!$A$37,MATCH($B$224,LDF!$A$38:$A$63,0),MATCH($A229,LDF!$B$37:$Z$37,0)),0)</f>
        <v>188.67187499999997</v>
      </c>
      <c r="K229" s="116">
        <f ca="1">IFERROR(K228+'Program Qtrly'!M$143*OFFSET(LDF!$A$37,MATCH($B$224,LDF!$A$38:$A$63,0),MATCH($A229,LDF!$B$37:$Z$37,0)),0)</f>
        <v>203.76562499999997</v>
      </c>
      <c r="L229" s="116">
        <f ca="1">IFERROR(L228+'Program Qtrly'!N$143*OFFSET(LDF!$A$37,MATCH($B$224,LDF!$A$38:$A$63,0),MATCH($A229,LDF!$B$37:$Z$37,0)),0)</f>
        <v>218.85937499999997</v>
      </c>
      <c r="M229" s="116">
        <f ca="1">IFERROR(M228+'Program Qtrly'!O$143*OFFSET(LDF!$A$37,MATCH($B$224,LDF!$A$38:$A$63,0),MATCH($A229,LDF!$B$37:$Z$37,0)),0)</f>
        <v>233.953125</v>
      </c>
      <c r="N229" s="116">
        <f ca="1">IFERROR(N228+'Program Qtrly'!P$143*OFFSET(LDF!$A$37,MATCH($B$224,LDF!$A$38:$A$63,0),MATCH($A229,LDF!$B$37:$Z$37,0)),0)</f>
        <v>249.04687499999997</v>
      </c>
      <c r="O229" s="116">
        <f ca="1">IFERROR(O228+'Program Qtrly'!Q$143*OFFSET(LDF!$A$37,MATCH($B$224,LDF!$A$38:$A$63,0),MATCH($A229,LDF!$B$37:$Z$37,0)),0)</f>
        <v>264.14062499999994</v>
      </c>
      <c r="P229" s="116">
        <f ca="1">IFERROR(P228+'Program Qtrly'!R$143*OFFSET(LDF!$A$37,MATCH($B$224,LDF!$A$38:$A$63,0),MATCH($A229,LDF!$B$37:$Z$37,0)),0)</f>
        <v>279.234375</v>
      </c>
      <c r="Q229" s="116">
        <f ca="1">IFERROR(Q228+'Program Qtrly'!S$143*OFFSET(LDF!$A$37,MATCH($B$224,LDF!$A$38:$A$63,0),MATCH($A229,LDF!$B$37:$Z$37,0)),0)</f>
        <v>294.32812499999994</v>
      </c>
      <c r="R229" s="116">
        <f ca="1">IFERROR(R228+'Program Qtrly'!T$143*OFFSET(LDF!$A$37,MATCH($B$224,LDF!$A$38:$A$63,0),MATCH($A229,LDF!$B$37:$Z$37,0)),0)</f>
        <v>309.421875</v>
      </c>
      <c r="S229" s="116">
        <f ca="1">IFERROR(S228+'Program Qtrly'!U$143*OFFSET(LDF!$A$37,MATCH($B$224,LDF!$A$38:$A$63,0),MATCH($A229,LDF!$B$37:$Z$37,0)),0)</f>
        <v>324.515625</v>
      </c>
      <c r="T229" s="116">
        <f ca="1">IFERROR(T228+'Program Qtrly'!V$143*OFFSET(LDF!$A$37,MATCH($B$224,LDF!$A$38:$A$63,0),MATCH($A229,LDF!$B$37:$Z$37,0)),0)</f>
        <v>339.60937499999994</v>
      </c>
      <c r="U229" s="116">
        <f ca="1">IFERROR(U228+'Program Qtrly'!W$143*OFFSET(LDF!$A$37,MATCH($B$224,LDF!$A$38:$A$63,0),MATCH($A229,LDF!$B$37:$Z$37,0)),0)</f>
        <v>354.703125</v>
      </c>
      <c r="W229" s="63">
        <f t="shared" si="234"/>
        <v>12</v>
      </c>
      <c r="X229" s="116">
        <f t="shared" ca="1" si="235"/>
        <v>3.6562499999999982</v>
      </c>
      <c r="Y229" s="116">
        <f t="shared" ca="1" si="232"/>
        <v>10.968749999999993</v>
      </c>
      <c r="Z229" s="116">
        <f t="shared" ca="1" si="232"/>
        <v>18.281249999999986</v>
      </c>
      <c r="AA229" s="116">
        <f t="shared" ca="1" si="232"/>
        <v>25.593749999999986</v>
      </c>
      <c r="AB229" s="116">
        <f t="shared" ca="1" si="232"/>
        <v>31.078125</v>
      </c>
      <c r="AC229" s="116">
        <f t="shared" ca="1" si="232"/>
        <v>34.734374999999972</v>
      </c>
      <c r="AD229" s="116">
        <f t="shared" ca="1" si="232"/>
        <v>38.390624999999972</v>
      </c>
      <c r="AE229" s="116">
        <f t="shared" ca="1" si="232"/>
        <v>42.046874999999972</v>
      </c>
      <c r="AF229" s="116">
        <f t="shared" ca="1" si="232"/>
        <v>45.703124999999972</v>
      </c>
      <c r="AG229" s="116">
        <f t="shared" ca="1" si="232"/>
        <v>49.359374999999972</v>
      </c>
      <c r="AH229" s="116">
        <f t="shared" ca="1" si="232"/>
        <v>53.015624999999972</v>
      </c>
      <c r="AI229" s="116">
        <f t="shared" ca="1" si="232"/>
        <v>56.671874999999943</v>
      </c>
      <c r="AJ229" s="116">
        <f t="shared" ca="1" si="232"/>
        <v>60.328124999999972</v>
      </c>
      <c r="AK229" s="116">
        <f t="shared" ca="1" si="232"/>
        <v>63.984375</v>
      </c>
      <c r="AL229" s="116">
        <f t="shared" ca="1" si="232"/>
        <v>67.640624999999943</v>
      </c>
      <c r="AM229" s="116">
        <f t="shared" ca="1" si="232"/>
        <v>71.296875</v>
      </c>
      <c r="AN229" s="116">
        <f t="shared" ca="1" si="232"/>
        <v>74.953124999999943</v>
      </c>
      <c r="AO229" s="116">
        <f t="shared" ca="1" si="232"/>
        <v>78.609374999999943</v>
      </c>
      <c r="AP229" s="116">
        <f t="shared" ca="1" si="232"/>
        <v>82.265625</v>
      </c>
      <c r="AQ229" s="116">
        <f t="shared" ca="1" si="232"/>
        <v>85.921874999999943</v>
      </c>
      <c r="AS229" s="63">
        <f t="shared" si="236"/>
        <v>12</v>
      </c>
      <c r="AT229" s="116">
        <f ca="1">IFERROR(X229*'Program Qtrly'!D$129/(1-'Program Qtrly'!D$129),0)</f>
        <v>32.906249999999993</v>
      </c>
      <c r="AU229" s="116">
        <f ca="1">IFERROR(Y229*'Program Qtrly'!E$129/(1-'Program Qtrly'!E$129),0)</f>
        <v>98.718749999999957</v>
      </c>
      <c r="AV229" s="116">
        <f ca="1">IFERROR(Z229*'Program Qtrly'!F$129/(1-'Program Qtrly'!F$129),0)</f>
        <v>164.53124999999994</v>
      </c>
      <c r="AW229" s="116">
        <f ca="1">IFERROR(AA229*'Program Qtrly'!G$129/(1-'Program Qtrly'!G$129),0)</f>
        <v>230.34374999999991</v>
      </c>
      <c r="AX229" s="116">
        <f ca="1">IFERROR(AB229*'Program Qtrly'!H$129/(1-'Program Qtrly'!H$129),0)</f>
        <v>279.70312500000006</v>
      </c>
      <c r="AY229" s="116">
        <f ca="1">IFERROR(AC229*'Program Qtrly'!I$129/(1-'Program Qtrly'!I$129),0)</f>
        <v>312.60937499999983</v>
      </c>
      <c r="AZ229" s="116">
        <f ca="1">IFERROR(AD229*'Program Qtrly'!J$129/(1-'Program Qtrly'!J$129),0)</f>
        <v>345.51562499999983</v>
      </c>
      <c r="BA229" s="116">
        <f ca="1">IFERROR(AE229*'Program Qtrly'!K$129/(1-'Program Qtrly'!K$129),0)</f>
        <v>378.42187499999983</v>
      </c>
      <c r="BB229" s="116">
        <f ca="1">IFERROR(AF229*'Program Qtrly'!L$129/(1-'Program Qtrly'!L$129),0)</f>
        <v>411.32812499999989</v>
      </c>
      <c r="BC229" s="116">
        <f ca="1">IFERROR(AG229*'Program Qtrly'!M$129/(1-'Program Qtrly'!M$129),0)</f>
        <v>444.23437499999989</v>
      </c>
      <c r="BD229" s="116">
        <f ca="1">IFERROR(AH229*'Program Qtrly'!N$129/(1-'Program Qtrly'!N$129),0)</f>
        <v>477.14062499999989</v>
      </c>
      <c r="BE229" s="116">
        <f ca="1">IFERROR(AI229*'Program Qtrly'!O$129/(1-'Program Qtrly'!O$129),0)</f>
        <v>510.04687499999966</v>
      </c>
      <c r="BF229" s="116">
        <f ca="1">IFERROR(AJ229*'Program Qtrly'!P$129/(1-'Program Qtrly'!P$129),0)</f>
        <v>542.95312499999989</v>
      </c>
      <c r="BG229" s="116">
        <f ca="1">IFERROR(AK229*'Program Qtrly'!Q$129/(1-'Program Qtrly'!Q$129),0)</f>
        <v>575.85937500000011</v>
      </c>
      <c r="BH229" s="116">
        <f ca="1">IFERROR(AL229*'Program Qtrly'!R$129/(1-'Program Qtrly'!R$129),0)</f>
        <v>608.76562499999966</v>
      </c>
      <c r="BI229" s="116">
        <f ca="1">IFERROR(AM229*'Program Qtrly'!S$129/(1-'Program Qtrly'!S$129),0)</f>
        <v>641.67187500000011</v>
      </c>
      <c r="BJ229" s="116">
        <f ca="1">IFERROR(AN229*'Program Qtrly'!T$129/(1-'Program Qtrly'!T$129),0)</f>
        <v>674.57812499999966</v>
      </c>
      <c r="BK229" s="116">
        <f ca="1">IFERROR(AO229*'Program Qtrly'!U$129/(1-'Program Qtrly'!U$129),0)</f>
        <v>707.48437499999966</v>
      </c>
      <c r="BL229" s="116">
        <f ca="1">IFERROR(AP229*'Program Qtrly'!V$129/(1-'Program Qtrly'!V$129),0)</f>
        <v>740.39062500000011</v>
      </c>
      <c r="BM229" s="116">
        <f ca="1">IFERROR(AQ229*'Program Qtrly'!W$129/(1-'Program Qtrly'!W$129),0)</f>
        <v>773.29687499999966</v>
      </c>
      <c r="BO229" s="53" t="str">
        <f t="shared" si="237"/>
        <v>P007</v>
      </c>
      <c r="BP229" s="53">
        <f t="shared" si="238"/>
        <v>0</v>
      </c>
    </row>
    <row r="230" spans="1:68" x14ac:dyDescent="0.45">
      <c r="A230" s="63">
        <f t="shared" si="233"/>
        <v>15</v>
      </c>
      <c r="B230" s="116">
        <f ca="1">IFERROR(B229+'Program Qtrly'!D$143*OFFSET(LDF!$A$37,MATCH($B$224,LDF!$A$38:$A$63,0),MATCH($A230,LDF!$B$37:$Z$37,0)),0)</f>
        <v>15.993749999999997</v>
      </c>
      <c r="C230" s="116">
        <f ca="1">IFERROR(C229+'Program Qtrly'!E$143*OFFSET(LDF!$A$37,MATCH($B$224,LDF!$A$38:$A$63,0),MATCH($A230,LDF!$B$37:$Z$37,0)),0)</f>
        <v>47.981249999999982</v>
      </c>
      <c r="D230" s="116">
        <f ca="1">IFERROR(D229+'Program Qtrly'!F$143*OFFSET(LDF!$A$37,MATCH($B$224,LDF!$A$38:$A$63,0),MATCH($A230,LDF!$B$37:$Z$37,0)),0)</f>
        <v>79.968749999999957</v>
      </c>
      <c r="E230" s="116">
        <f ca="1">IFERROR(E229+'Program Qtrly'!G$143*OFFSET(LDF!$A$37,MATCH($B$224,LDF!$A$38:$A$63,0),MATCH($A230,LDF!$B$37:$Z$37,0)),0)</f>
        <v>111.95624999999998</v>
      </c>
      <c r="F230" s="116">
        <f ca="1">IFERROR(F229+'Program Qtrly'!H$143*OFFSET(LDF!$A$37,MATCH($B$224,LDF!$A$38:$A$63,0),MATCH($A230,LDF!$B$37:$Z$37,0)),0)</f>
        <v>135.94687499999995</v>
      </c>
      <c r="G230" s="116">
        <f ca="1">IFERROR(G229+'Program Qtrly'!I$143*OFFSET(LDF!$A$37,MATCH($B$224,LDF!$A$38:$A$63,0),MATCH($A230,LDF!$B$37:$Z$37,0)),0)</f>
        <v>151.94062499999998</v>
      </c>
      <c r="H230" s="116">
        <f ca="1">IFERROR(H229+'Program Qtrly'!J$143*OFFSET(LDF!$A$37,MATCH($B$224,LDF!$A$38:$A$63,0),MATCH($A230,LDF!$B$37:$Z$37,0)),0)</f>
        <v>167.93437499999999</v>
      </c>
      <c r="I230" s="116">
        <f ca="1">IFERROR(I229+'Program Qtrly'!K$143*OFFSET(LDF!$A$37,MATCH($B$224,LDF!$A$38:$A$63,0),MATCH($A230,LDF!$B$37:$Z$37,0)),0)</f>
        <v>183.92812499999999</v>
      </c>
      <c r="J230" s="116">
        <f ca="1">IFERROR(J229+'Program Qtrly'!L$143*OFFSET(LDF!$A$37,MATCH($B$224,LDF!$A$38:$A$63,0),MATCH($A230,LDF!$B$37:$Z$37,0)),0)</f>
        <v>199.92187499999994</v>
      </c>
      <c r="K230" s="116">
        <f ca="1">IFERROR(K229+'Program Qtrly'!M$143*OFFSET(LDF!$A$37,MATCH($B$224,LDF!$A$38:$A$63,0),MATCH($A230,LDF!$B$37:$Z$37,0)),0)</f>
        <v>215.91562499999995</v>
      </c>
      <c r="L230" s="116">
        <f ca="1">IFERROR(L229+'Program Qtrly'!N$143*OFFSET(LDF!$A$37,MATCH($B$224,LDF!$A$38:$A$63,0),MATCH($A230,LDF!$B$37:$Z$37,0)),0)</f>
        <v>231.90937499999995</v>
      </c>
      <c r="M230" s="116">
        <f ca="1">IFERROR(M229+'Program Qtrly'!O$143*OFFSET(LDF!$A$37,MATCH($B$224,LDF!$A$38:$A$63,0),MATCH($A230,LDF!$B$37:$Z$37,0)),0)</f>
        <v>247.90312499999999</v>
      </c>
      <c r="N230" s="116">
        <f ca="1">IFERROR(N229+'Program Qtrly'!P$143*OFFSET(LDF!$A$37,MATCH($B$224,LDF!$A$38:$A$63,0),MATCH($A230,LDF!$B$37:$Z$37,0)),0)</f>
        <v>263.89687499999997</v>
      </c>
      <c r="O230" s="116">
        <f ca="1">IFERROR(O229+'Program Qtrly'!Q$143*OFFSET(LDF!$A$37,MATCH($B$224,LDF!$A$38:$A$63,0),MATCH($A230,LDF!$B$37:$Z$37,0)),0)</f>
        <v>279.89062499999994</v>
      </c>
      <c r="P230" s="116">
        <f ca="1">IFERROR(P229+'Program Qtrly'!R$143*OFFSET(LDF!$A$37,MATCH($B$224,LDF!$A$38:$A$63,0),MATCH($A230,LDF!$B$37:$Z$37,0)),0)</f>
        <v>295.88437499999998</v>
      </c>
      <c r="Q230" s="116">
        <f ca="1">IFERROR(Q229+'Program Qtrly'!S$143*OFFSET(LDF!$A$37,MATCH($B$224,LDF!$A$38:$A$63,0),MATCH($A230,LDF!$B$37:$Z$37,0)),0)</f>
        <v>311.8781249999999</v>
      </c>
      <c r="R230" s="116">
        <f ca="1">IFERROR(R229+'Program Qtrly'!T$143*OFFSET(LDF!$A$37,MATCH($B$224,LDF!$A$38:$A$63,0),MATCH($A230,LDF!$B$37:$Z$37,0)),0)</f>
        <v>327.87187499999999</v>
      </c>
      <c r="S230" s="116">
        <f ca="1">IFERROR(S229+'Program Qtrly'!U$143*OFFSET(LDF!$A$37,MATCH($B$224,LDF!$A$38:$A$63,0),MATCH($A230,LDF!$B$37:$Z$37,0)),0)</f>
        <v>343.86562499999997</v>
      </c>
      <c r="T230" s="116">
        <f ca="1">IFERROR(T229+'Program Qtrly'!V$143*OFFSET(LDF!$A$37,MATCH($B$224,LDF!$A$38:$A$63,0),MATCH($A230,LDF!$B$37:$Z$37,0)),0)</f>
        <v>359.85937499999989</v>
      </c>
      <c r="U230" s="116">
        <f ca="1">IFERROR(U229+'Program Qtrly'!W$143*OFFSET(LDF!$A$37,MATCH($B$224,LDF!$A$38:$A$63,0),MATCH($A230,LDF!$B$37:$Z$37,0)),0)</f>
        <v>375.85312499999998</v>
      </c>
      <c r="W230" s="63">
        <f t="shared" si="234"/>
        <v>15</v>
      </c>
      <c r="X230" s="116">
        <f t="shared" ca="1" si="235"/>
        <v>2.7562499999999996</v>
      </c>
      <c r="Y230" s="116">
        <f t="shared" ca="1" si="232"/>
        <v>8.2687499999999972</v>
      </c>
      <c r="Z230" s="116">
        <f t="shared" ca="1" si="232"/>
        <v>13.78125</v>
      </c>
      <c r="AA230" s="116">
        <f t="shared" ca="1" si="232"/>
        <v>19.293749999999989</v>
      </c>
      <c r="AB230" s="116">
        <f t="shared" ca="1" si="232"/>
        <v>23.428125000000023</v>
      </c>
      <c r="AC230" s="116">
        <f t="shared" ca="1" si="232"/>
        <v>26.184374999999989</v>
      </c>
      <c r="AD230" s="116">
        <f t="shared" ca="1" si="232"/>
        <v>28.940624999999983</v>
      </c>
      <c r="AE230" s="116">
        <f t="shared" ca="1" si="232"/>
        <v>31.696874999999977</v>
      </c>
      <c r="AF230" s="116">
        <f t="shared" ca="1" si="232"/>
        <v>34.453125</v>
      </c>
      <c r="AG230" s="116">
        <f t="shared" ca="1" si="232"/>
        <v>37.209374999999994</v>
      </c>
      <c r="AH230" s="116">
        <f t="shared" ca="1" si="232"/>
        <v>39.965624999999989</v>
      </c>
      <c r="AI230" s="116">
        <f t="shared" ca="1" si="232"/>
        <v>42.721874999999955</v>
      </c>
      <c r="AJ230" s="116">
        <f t="shared" ca="1" si="232"/>
        <v>45.478124999999977</v>
      </c>
      <c r="AK230" s="116">
        <f t="shared" ca="1" si="232"/>
        <v>48.234375</v>
      </c>
      <c r="AL230" s="116">
        <f t="shared" ca="1" si="232"/>
        <v>50.990624999999966</v>
      </c>
      <c r="AM230" s="116">
        <f t="shared" ca="1" si="232"/>
        <v>53.746875000000045</v>
      </c>
      <c r="AN230" s="116">
        <f t="shared" ca="1" si="232"/>
        <v>56.503124999999955</v>
      </c>
      <c r="AO230" s="116">
        <f t="shared" ca="1" si="232"/>
        <v>59.259374999999977</v>
      </c>
      <c r="AP230" s="116">
        <f t="shared" ca="1" si="232"/>
        <v>62.015625000000057</v>
      </c>
      <c r="AQ230" s="116">
        <f t="shared" ca="1" si="232"/>
        <v>64.771874999999966</v>
      </c>
      <c r="AS230" s="63">
        <f t="shared" si="236"/>
        <v>15</v>
      </c>
      <c r="AT230" s="116">
        <f ca="1">IFERROR(X230*'Program Qtrly'!D$129/(1-'Program Qtrly'!D$129),0)</f>
        <v>24.806250000000006</v>
      </c>
      <c r="AU230" s="116">
        <f ca="1">IFERROR(Y230*'Program Qtrly'!E$129/(1-'Program Qtrly'!E$129),0)</f>
        <v>74.418749999999989</v>
      </c>
      <c r="AV230" s="116">
        <f ca="1">IFERROR(Z230*'Program Qtrly'!F$129/(1-'Program Qtrly'!F$129),0)</f>
        <v>124.03125000000004</v>
      </c>
      <c r="AW230" s="116">
        <f ca="1">IFERROR(AA230*'Program Qtrly'!G$129/(1-'Program Qtrly'!G$129),0)</f>
        <v>173.64374999999995</v>
      </c>
      <c r="AX230" s="116">
        <f ca="1">IFERROR(AB230*'Program Qtrly'!H$129/(1-'Program Qtrly'!H$129),0)</f>
        <v>210.85312500000026</v>
      </c>
      <c r="AY230" s="116">
        <f ca="1">IFERROR(AC230*'Program Qtrly'!I$129/(1-'Program Qtrly'!I$129),0)</f>
        <v>235.65937499999995</v>
      </c>
      <c r="AZ230" s="116">
        <f ca="1">IFERROR(AD230*'Program Qtrly'!J$129/(1-'Program Qtrly'!J$129),0)</f>
        <v>260.46562499999993</v>
      </c>
      <c r="BA230" s="116">
        <f ca="1">IFERROR(AE230*'Program Qtrly'!K$129/(1-'Program Qtrly'!K$129),0)</f>
        <v>285.27187499999985</v>
      </c>
      <c r="BB230" s="116">
        <f ca="1">IFERROR(AF230*'Program Qtrly'!L$129/(1-'Program Qtrly'!L$129),0)</f>
        <v>310.07812500000006</v>
      </c>
      <c r="BC230" s="116">
        <f ca="1">IFERROR(AG230*'Program Qtrly'!M$129/(1-'Program Qtrly'!M$129),0)</f>
        <v>334.88437500000003</v>
      </c>
      <c r="BD230" s="116">
        <f ca="1">IFERROR(AH230*'Program Qtrly'!N$129/(1-'Program Qtrly'!N$129),0)</f>
        <v>359.69062500000001</v>
      </c>
      <c r="BE230" s="116">
        <f ca="1">IFERROR(AI230*'Program Qtrly'!O$129/(1-'Program Qtrly'!O$129),0)</f>
        <v>384.4968749999997</v>
      </c>
      <c r="BF230" s="116">
        <f ca="1">IFERROR(AJ230*'Program Qtrly'!P$129/(1-'Program Qtrly'!P$129),0)</f>
        <v>409.30312499999985</v>
      </c>
      <c r="BG230" s="116">
        <f ca="1">IFERROR(AK230*'Program Qtrly'!Q$129/(1-'Program Qtrly'!Q$129),0)</f>
        <v>434.10937500000011</v>
      </c>
      <c r="BH230" s="116">
        <f ca="1">IFERROR(AL230*'Program Qtrly'!R$129/(1-'Program Qtrly'!R$129),0)</f>
        <v>458.91562499999981</v>
      </c>
      <c r="BI230" s="116">
        <f ca="1">IFERROR(AM230*'Program Qtrly'!S$129/(1-'Program Qtrly'!S$129),0)</f>
        <v>483.72187500000058</v>
      </c>
      <c r="BJ230" s="116">
        <f ca="1">IFERROR(AN230*'Program Qtrly'!T$129/(1-'Program Qtrly'!T$129),0)</f>
        <v>508.52812499999976</v>
      </c>
      <c r="BK230" s="116">
        <f ca="1">IFERROR(AO230*'Program Qtrly'!U$129/(1-'Program Qtrly'!U$129),0)</f>
        <v>533.33437499999991</v>
      </c>
      <c r="BL230" s="116">
        <f ca="1">IFERROR(AP230*'Program Qtrly'!V$129/(1-'Program Qtrly'!V$129),0)</f>
        <v>558.14062500000068</v>
      </c>
      <c r="BM230" s="116">
        <f ca="1">IFERROR(AQ230*'Program Qtrly'!W$129/(1-'Program Qtrly'!W$129),0)</f>
        <v>582.94687499999986</v>
      </c>
      <c r="BO230" s="53" t="str">
        <f t="shared" si="237"/>
        <v>P007</v>
      </c>
      <c r="BP230" s="53">
        <f t="shared" si="238"/>
        <v>0</v>
      </c>
    </row>
    <row r="231" spans="1:68" x14ac:dyDescent="0.45">
      <c r="A231" s="63">
        <f t="shared" si="233"/>
        <v>18</v>
      </c>
      <c r="B231" s="116">
        <f ca="1">IFERROR(B230+'Program Qtrly'!D$143*OFFSET(LDF!$A$37,MATCH($B$224,LDF!$A$38:$A$63,0),MATCH($A231,LDF!$B$37:$Z$37,0)),0)</f>
        <v>16.762499999999996</v>
      </c>
      <c r="C231" s="116">
        <f ca="1">IFERROR(C230+'Program Qtrly'!E$143*OFFSET(LDF!$A$37,MATCH($B$224,LDF!$A$38:$A$63,0),MATCH($A231,LDF!$B$37:$Z$37,0)),0)</f>
        <v>50.28749999999998</v>
      </c>
      <c r="D231" s="116">
        <f ca="1">IFERROR(D230+'Program Qtrly'!F$143*OFFSET(LDF!$A$37,MATCH($B$224,LDF!$A$38:$A$63,0),MATCH($A231,LDF!$B$37:$Z$37,0)),0)</f>
        <v>83.812499999999957</v>
      </c>
      <c r="E231" s="116">
        <f ca="1">IFERROR(E230+'Program Qtrly'!G$143*OFFSET(LDF!$A$37,MATCH($B$224,LDF!$A$38:$A$63,0),MATCH($A231,LDF!$B$37:$Z$37,0)),0)</f>
        <v>117.33749999999999</v>
      </c>
      <c r="F231" s="116">
        <f ca="1">IFERROR(F230+'Program Qtrly'!H$143*OFFSET(LDF!$A$37,MATCH($B$224,LDF!$A$38:$A$63,0),MATCH($A231,LDF!$B$37:$Z$37,0)),0)</f>
        <v>142.48124999999996</v>
      </c>
      <c r="G231" s="116">
        <f ca="1">IFERROR(G230+'Program Qtrly'!I$143*OFFSET(LDF!$A$37,MATCH($B$224,LDF!$A$38:$A$63,0),MATCH($A231,LDF!$B$37:$Z$37,0)),0)</f>
        <v>159.24374999999998</v>
      </c>
      <c r="H231" s="116">
        <f ca="1">IFERROR(H230+'Program Qtrly'!J$143*OFFSET(LDF!$A$37,MATCH($B$224,LDF!$A$38:$A$63,0),MATCH($A231,LDF!$B$37:$Z$37,0)),0)</f>
        <v>176.00624999999999</v>
      </c>
      <c r="I231" s="116">
        <f ca="1">IFERROR(I230+'Program Qtrly'!K$143*OFFSET(LDF!$A$37,MATCH($B$224,LDF!$A$38:$A$63,0),MATCH($A231,LDF!$B$37:$Z$37,0)),0)</f>
        <v>192.76875000000001</v>
      </c>
      <c r="J231" s="116">
        <f ca="1">IFERROR(J230+'Program Qtrly'!L$143*OFFSET(LDF!$A$37,MATCH($B$224,LDF!$A$38:$A$63,0),MATCH($A231,LDF!$B$37:$Z$37,0)),0)</f>
        <v>209.53124999999994</v>
      </c>
      <c r="K231" s="116">
        <f ca="1">IFERROR(K230+'Program Qtrly'!M$143*OFFSET(LDF!$A$37,MATCH($B$224,LDF!$A$38:$A$63,0),MATCH($A231,LDF!$B$37:$Z$37,0)),0)</f>
        <v>226.29374999999996</v>
      </c>
      <c r="L231" s="116">
        <f ca="1">IFERROR(L230+'Program Qtrly'!N$143*OFFSET(LDF!$A$37,MATCH($B$224,LDF!$A$38:$A$63,0),MATCH($A231,LDF!$B$37:$Z$37,0)),0)</f>
        <v>243.05624999999995</v>
      </c>
      <c r="M231" s="116">
        <f ca="1">IFERROR(M230+'Program Qtrly'!O$143*OFFSET(LDF!$A$37,MATCH($B$224,LDF!$A$38:$A$63,0),MATCH($A231,LDF!$B$37:$Z$37,0)),0)</f>
        <v>259.81875000000002</v>
      </c>
      <c r="N231" s="116">
        <f ca="1">IFERROR(N230+'Program Qtrly'!P$143*OFFSET(LDF!$A$37,MATCH($B$224,LDF!$A$38:$A$63,0),MATCH($A231,LDF!$B$37:$Z$37,0)),0)</f>
        <v>276.58124999999995</v>
      </c>
      <c r="O231" s="116">
        <f ca="1">IFERROR(O230+'Program Qtrly'!Q$143*OFFSET(LDF!$A$37,MATCH($B$224,LDF!$A$38:$A$63,0),MATCH($A231,LDF!$B$37:$Z$37,0)),0)</f>
        <v>293.34374999999994</v>
      </c>
      <c r="P231" s="116">
        <f ca="1">IFERROR(P230+'Program Qtrly'!R$143*OFFSET(LDF!$A$37,MATCH($B$224,LDF!$A$38:$A$63,0),MATCH($A231,LDF!$B$37:$Z$37,0)),0)</f>
        <v>310.10624999999999</v>
      </c>
      <c r="Q231" s="116">
        <f ca="1">IFERROR(Q230+'Program Qtrly'!S$143*OFFSET(LDF!$A$37,MATCH($B$224,LDF!$A$38:$A$63,0),MATCH($A231,LDF!$B$37:$Z$37,0)),0)</f>
        <v>326.86874999999992</v>
      </c>
      <c r="R231" s="116">
        <f ca="1">IFERROR(R230+'Program Qtrly'!T$143*OFFSET(LDF!$A$37,MATCH($B$224,LDF!$A$38:$A$63,0),MATCH($A231,LDF!$B$37:$Z$37,0)),0)</f>
        <v>343.63125000000002</v>
      </c>
      <c r="S231" s="116">
        <f ca="1">IFERROR(S230+'Program Qtrly'!U$143*OFFSET(LDF!$A$37,MATCH($B$224,LDF!$A$38:$A$63,0),MATCH($A231,LDF!$B$37:$Z$37,0)),0)</f>
        <v>360.39374999999995</v>
      </c>
      <c r="T231" s="116">
        <f ca="1">IFERROR(T230+'Program Qtrly'!V$143*OFFSET(LDF!$A$37,MATCH($B$224,LDF!$A$38:$A$63,0),MATCH($A231,LDF!$B$37:$Z$37,0)),0)</f>
        <v>377.15624999999989</v>
      </c>
      <c r="U231" s="116">
        <f ca="1">IFERROR(U230+'Program Qtrly'!W$143*OFFSET(LDF!$A$37,MATCH($B$224,LDF!$A$38:$A$63,0),MATCH($A231,LDF!$B$37:$Z$37,0)),0)</f>
        <v>393.91874999999999</v>
      </c>
      <c r="W231" s="63">
        <f t="shared" si="234"/>
        <v>18</v>
      </c>
      <c r="X231" s="116">
        <f t="shared" ca="1" si="235"/>
        <v>1.9875000000000007</v>
      </c>
      <c r="Y231" s="116">
        <f t="shared" ca="1" si="232"/>
        <v>5.9624999999999986</v>
      </c>
      <c r="Z231" s="116">
        <f t="shared" ca="1" si="232"/>
        <v>9.9375</v>
      </c>
      <c r="AA231" s="116">
        <f t="shared" ca="1" si="232"/>
        <v>13.91249999999998</v>
      </c>
      <c r="AB231" s="116">
        <f t="shared" ca="1" si="232"/>
        <v>16.893750000000011</v>
      </c>
      <c r="AC231" s="116">
        <f t="shared" ca="1" si="232"/>
        <v>18.881249999999994</v>
      </c>
      <c r="AD231" s="116">
        <f t="shared" ca="1" si="232"/>
        <v>20.868749999999977</v>
      </c>
      <c r="AE231" s="116">
        <f t="shared" ca="1" si="232"/>
        <v>22.85624999999996</v>
      </c>
      <c r="AF231" s="116">
        <f t="shared" ca="1" si="232"/>
        <v>24.84375</v>
      </c>
      <c r="AG231" s="116">
        <f t="shared" ca="1" si="232"/>
        <v>26.831249999999983</v>
      </c>
      <c r="AH231" s="116">
        <f t="shared" ca="1" si="232"/>
        <v>28.818749999999994</v>
      </c>
      <c r="AI231" s="116">
        <f t="shared" ca="1" si="232"/>
        <v>30.80624999999992</v>
      </c>
      <c r="AJ231" s="116">
        <f t="shared" ca="1" si="232"/>
        <v>32.793749999999989</v>
      </c>
      <c r="AK231" s="116">
        <f t="shared" ca="1" si="232"/>
        <v>34.78125</v>
      </c>
      <c r="AL231" s="116">
        <f t="shared" ca="1" si="232"/>
        <v>36.768749999999955</v>
      </c>
      <c r="AM231" s="116">
        <f t="shared" ca="1" si="232"/>
        <v>38.756250000000023</v>
      </c>
      <c r="AN231" s="116">
        <f t="shared" ca="1" si="232"/>
        <v>40.74374999999992</v>
      </c>
      <c r="AO231" s="116">
        <f t="shared" ca="1" si="232"/>
        <v>42.731249999999989</v>
      </c>
      <c r="AP231" s="116">
        <f t="shared" ca="1" si="232"/>
        <v>44.718750000000057</v>
      </c>
      <c r="AQ231" s="116">
        <f t="shared" ca="1" si="232"/>
        <v>46.706249999999955</v>
      </c>
      <c r="AS231" s="63">
        <f t="shared" si="236"/>
        <v>18</v>
      </c>
      <c r="AT231" s="116">
        <f ca="1">IFERROR(X231*'Program Qtrly'!D$129/(1-'Program Qtrly'!D$129),0)</f>
        <v>17.88750000000001</v>
      </c>
      <c r="AU231" s="116">
        <f ca="1">IFERROR(Y231*'Program Qtrly'!E$129/(1-'Program Qtrly'!E$129),0)</f>
        <v>53.662500000000001</v>
      </c>
      <c r="AV231" s="116">
        <f ca="1">IFERROR(Z231*'Program Qtrly'!F$129/(1-'Program Qtrly'!F$129),0)</f>
        <v>89.437500000000014</v>
      </c>
      <c r="AW231" s="116">
        <f ca="1">IFERROR(AA231*'Program Qtrly'!G$129/(1-'Program Qtrly'!G$129),0)</f>
        <v>125.21249999999985</v>
      </c>
      <c r="AX231" s="116">
        <f ca="1">IFERROR(AB231*'Program Qtrly'!H$129/(1-'Program Qtrly'!H$129),0)</f>
        <v>152.04375000000016</v>
      </c>
      <c r="AY231" s="116">
        <f ca="1">IFERROR(AC231*'Program Qtrly'!I$129/(1-'Program Qtrly'!I$129),0)</f>
        <v>169.93125000000001</v>
      </c>
      <c r="AZ231" s="116">
        <f ca="1">IFERROR(AD231*'Program Qtrly'!J$129/(1-'Program Qtrly'!J$129),0)</f>
        <v>187.81874999999985</v>
      </c>
      <c r="BA231" s="116">
        <f ca="1">IFERROR(AE231*'Program Qtrly'!K$129/(1-'Program Qtrly'!K$129),0)</f>
        <v>205.7062499999997</v>
      </c>
      <c r="BB231" s="116">
        <f ca="1">IFERROR(AF231*'Program Qtrly'!L$129/(1-'Program Qtrly'!L$129),0)</f>
        <v>223.59375000000006</v>
      </c>
      <c r="BC231" s="116">
        <f ca="1">IFERROR(AG231*'Program Qtrly'!M$129/(1-'Program Qtrly'!M$129),0)</f>
        <v>241.4812499999999</v>
      </c>
      <c r="BD231" s="116">
        <f ca="1">IFERROR(AH231*'Program Qtrly'!N$129/(1-'Program Qtrly'!N$129),0)</f>
        <v>259.36875000000003</v>
      </c>
      <c r="BE231" s="116">
        <f ca="1">IFERROR(AI231*'Program Qtrly'!O$129/(1-'Program Qtrly'!O$129),0)</f>
        <v>277.25624999999934</v>
      </c>
      <c r="BF231" s="116">
        <f ca="1">IFERROR(AJ231*'Program Qtrly'!P$129/(1-'Program Qtrly'!P$129),0)</f>
        <v>295.14374999999995</v>
      </c>
      <c r="BG231" s="116">
        <f ca="1">IFERROR(AK231*'Program Qtrly'!Q$129/(1-'Program Qtrly'!Q$129),0)</f>
        <v>313.03125000000006</v>
      </c>
      <c r="BH231" s="116">
        <f ca="1">IFERROR(AL231*'Program Qtrly'!R$129/(1-'Program Qtrly'!R$129),0)</f>
        <v>330.91874999999965</v>
      </c>
      <c r="BI231" s="116">
        <f ca="1">IFERROR(AM231*'Program Qtrly'!S$129/(1-'Program Qtrly'!S$129),0)</f>
        <v>348.80625000000032</v>
      </c>
      <c r="BJ231" s="116">
        <f ca="1">IFERROR(AN231*'Program Qtrly'!T$129/(1-'Program Qtrly'!T$129),0)</f>
        <v>366.6937499999994</v>
      </c>
      <c r="BK231" s="116">
        <f ca="1">IFERROR(AO231*'Program Qtrly'!U$129/(1-'Program Qtrly'!U$129),0)</f>
        <v>384.58124999999995</v>
      </c>
      <c r="BL231" s="116">
        <f ca="1">IFERROR(AP231*'Program Qtrly'!V$129/(1-'Program Qtrly'!V$129),0)</f>
        <v>402.46875000000063</v>
      </c>
      <c r="BM231" s="116">
        <f ca="1">IFERROR(AQ231*'Program Qtrly'!W$129/(1-'Program Qtrly'!W$129),0)</f>
        <v>420.3562499999997</v>
      </c>
      <c r="BO231" s="53" t="str">
        <f t="shared" si="237"/>
        <v>P007</v>
      </c>
      <c r="BP231" s="53">
        <f t="shared" si="238"/>
        <v>0</v>
      </c>
    </row>
    <row r="232" spans="1:68" x14ac:dyDescent="0.45">
      <c r="A232" s="63">
        <f t="shared" si="233"/>
        <v>21</v>
      </c>
      <c r="B232" s="116">
        <f ca="1">IFERROR(B231+'Program Qtrly'!D$143*OFFSET(LDF!$A$37,MATCH($B$224,LDF!$A$38:$A$63,0),MATCH($A232,LDF!$B$37:$Z$37,0)),0)</f>
        <v>17.231249999999996</v>
      </c>
      <c r="C232" s="116">
        <f ca="1">IFERROR(C231+'Program Qtrly'!E$143*OFFSET(LDF!$A$37,MATCH($B$224,LDF!$A$38:$A$63,0),MATCH($A232,LDF!$B$37:$Z$37,0)),0)</f>
        <v>51.69374999999998</v>
      </c>
      <c r="D232" s="116">
        <f ca="1">IFERROR(D231+'Program Qtrly'!F$143*OFFSET(LDF!$A$37,MATCH($B$224,LDF!$A$38:$A$63,0),MATCH($A232,LDF!$B$37:$Z$37,0)),0)</f>
        <v>86.156249999999957</v>
      </c>
      <c r="E232" s="116">
        <f ca="1">IFERROR(E231+'Program Qtrly'!G$143*OFFSET(LDF!$A$37,MATCH($B$224,LDF!$A$38:$A$63,0),MATCH($A232,LDF!$B$37:$Z$37,0)),0)</f>
        <v>120.61874999999999</v>
      </c>
      <c r="F232" s="116">
        <f ca="1">IFERROR(F231+'Program Qtrly'!H$143*OFFSET(LDF!$A$37,MATCH($B$224,LDF!$A$38:$A$63,0),MATCH($A232,LDF!$B$37:$Z$37,0)),0)</f>
        <v>146.46562499999996</v>
      </c>
      <c r="G232" s="116">
        <f ca="1">IFERROR(G231+'Program Qtrly'!I$143*OFFSET(LDF!$A$37,MATCH($B$224,LDF!$A$38:$A$63,0),MATCH($A232,LDF!$B$37:$Z$37,0)),0)</f>
        <v>163.69687499999998</v>
      </c>
      <c r="H232" s="116">
        <f ca="1">IFERROR(H231+'Program Qtrly'!J$143*OFFSET(LDF!$A$37,MATCH($B$224,LDF!$A$38:$A$63,0),MATCH($A232,LDF!$B$37:$Z$37,0)),0)</f>
        <v>180.92812499999999</v>
      </c>
      <c r="I232" s="116">
        <f ca="1">IFERROR(I231+'Program Qtrly'!K$143*OFFSET(LDF!$A$37,MATCH($B$224,LDF!$A$38:$A$63,0),MATCH($A232,LDF!$B$37:$Z$37,0)),0)</f>
        <v>198.15937500000001</v>
      </c>
      <c r="J232" s="116">
        <f ca="1">IFERROR(J231+'Program Qtrly'!L$143*OFFSET(LDF!$A$37,MATCH($B$224,LDF!$A$38:$A$63,0),MATCH($A232,LDF!$B$37:$Z$37,0)),0)</f>
        <v>215.39062499999994</v>
      </c>
      <c r="K232" s="116">
        <f ca="1">IFERROR(K231+'Program Qtrly'!M$143*OFFSET(LDF!$A$37,MATCH($B$224,LDF!$A$38:$A$63,0),MATCH($A232,LDF!$B$37:$Z$37,0)),0)</f>
        <v>232.62187499999996</v>
      </c>
      <c r="L232" s="116">
        <f ca="1">IFERROR(L231+'Program Qtrly'!N$143*OFFSET(LDF!$A$37,MATCH($B$224,LDF!$A$38:$A$63,0),MATCH($A232,LDF!$B$37:$Z$37,0)),0)</f>
        <v>249.85312499999995</v>
      </c>
      <c r="M232" s="116">
        <f ca="1">IFERROR(M231+'Program Qtrly'!O$143*OFFSET(LDF!$A$37,MATCH($B$224,LDF!$A$38:$A$63,0),MATCH($A232,LDF!$B$37:$Z$37,0)),0)</f>
        <v>267.08437500000002</v>
      </c>
      <c r="N232" s="116">
        <f ca="1">IFERROR(N231+'Program Qtrly'!P$143*OFFSET(LDF!$A$37,MATCH($B$224,LDF!$A$38:$A$63,0),MATCH($A232,LDF!$B$37:$Z$37,0)),0)</f>
        <v>284.31562499999995</v>
      </c>
      <c r="O232" s="116">
        <f ca="1">IFERROR(O231+'Program Qtrly'!Q$143*OFFSET(LDF!$A$37,MATCH($B$224,LDF!$A$38:$A$63,0),MATCH($A232,LDF!$B$37:$Z$37,0)),0)</f>
        <v>301.54687499999994</v>
      </c>
      <c r="P232" s="116">
        <f ca="1">IFERROR(P231+'Program Qtrly'!R$143*OFFSET(LDF!$A$37,MATCH($B$224,LDF!$A$38:$A$63,0),MATCH($A232,LDF!$B$37:$Z$37,0)),0)</f>
        <v>318.77812499999999</v>
      </c>
      <c r="Q232" s="116">
        <f ca="1">IFERROR(Q231+'Program Qtrly'!S$143*OFFSET(LDF!$A$37,MATCH($B$224,LDF!$A$38:$A$63,0),MATCH($A232,LDF!$B$37:$Z$37,0)),0)</f>
        <v>336.00937499999992</v>
      </c>
      <c r="R232" s="116">
        <f ca="1">IFERROR(R231+'Program Qtrly'!T$143*OFFSET(LDF!$A$37,MATCH($B$224,LDF!$A$38:$A$63,0),MATCH($A232,LDF!$B$37:$Z$37,0)),0)</f>
        <v>353.24062500000002</v>
      </c>
      <c r="S232" s="116">
        <f ca="1">IFERROR(S231+'Program Qtrly'!U$143*OFFSET(LDF!$A$37,MATCH($B$224,LDF!$A$38:$A$63,0),MATCH($A232,LDF!$B$37:$Z$37,0)),0)</f>
        <v>370.47187499999995</v>
      </c>
      <c r="T232" s="116">
        <f ca="1">IFERROR(T231+'Program Qtrly'!V$143*OFFSET(LDF!$A$37,MATCH($B$224,LDF!$A$38:$A$63,0),MATCH($A232,LDF!$B$37:$Z$37,0)),0)</f>
        <v>387.70312499999989</v>
      </c>
      <c r="U232" s="116">
        <f ca="1">IFERROR(U231+'Program Qtrly'!W$143*OFFSET(LDF!$A$37,MATCH($B$224,LDF!$A$38:$A$63,0),MATCH($A232,LDF!$B$37:$Z$37,0)),0)</f>
        <v>404.93437499999999</v>
      </c>
      <c r="W232" s="63">
        <f t="shared" si="234"/>
        <v>21</v>
      </c>
      <c r="X232" s="116">
        <f t="shared" ca="1" si="235"/>
        <v>1.5187500000000007</v>
      </c>
      <c r="Y232" s="116">
        <f t="shared" ca="1" si="232"/>
        <v>4.5562499999999986</v>
      </c>
      <c r="Z232" s="116">
        <f t="shared" ca="1" si="232"/>
        <v>7.59375</v>
      </c>
      <c r="AA232" s="116">
        <f t="shared" ca="1" si="232"/>
        <v>10.63124999999998</v>
      </c>
      <c r="AB232" s="116">
        <f t="shared" ca="1" si="232"/>
        <v>12.909375000000011</v>
      </c>
      <c r="AC232" s="116">
        <f t="shared" ca="1" si="232"/>
        <v>14.428124999999994</v>
      </c>
      <c r="AD232" s="116">
        <f t="shared" ca="1" si="232"/>
        <v>15.946874999999977</v>
      </c>
      <c r="AE232" s="116">
        <f t="shared" ca="1" si="232"/>
        <v>17.46562499999996</v>
      </c>
      <c r="AF232" s="116">
        <f t="shared" ca="1" si="232"/>
        <v>18.984375</v>
      </c>
      <c r="AG232" s="116">
        <f t="shared" ca="1" si="232"/>
        <v>20.503124999999983</v>
      </c>
      <c r="AH232" s="116">
        <f t="shared" ca="1" si="232"/>
        <v>22.021874999999994</v>
      </c>
      <c r="AI232" s="116">
        <f t="shared" ca="1" si="232"/>
        <v>23.54062499999992</v>
      </c>
      <c r="AJ232" s="116">
        <f t="shared" ca="1" si="232"/>
        <v>25.059374999999989</v>
      </c>
      <c r="AK232" s="116">
        <f t="shared" ca="1" si="232"/>
        <v>26.578125</v>
      </c>
      <c r="AL232" s="116">
        <f t="shared" ca="1" si="232"/>
        <v>28.096874999999955</v>
      </c>
      <c r="AM232" s="116">
        <f t="shared" ca="1" si="232"/>
        <v>29.615625000000023</v>
      </c>
      <c r="AN232" s="116">
        <f t="shared" ca="1" si="232"/>
        <v>31.13437499999992</v>
      </c>
      <c r="AO232" s="116">
        <f t="shared" ca="1" si="232"/>
        <v>32.653124999999989</v>
      </c>
      <c r="AP232" s="116">
        <f t="shared" ca="1" si="232"/>
        <v>34.171875000000057</v>
      </c>
      <c r="AQ232" s="116">
        <f t="shared" ca="1" si="232"/>
        <v>35.690624999999955</v>
      </c>
      <c r="AS232" s="63">
        <f t="shared" si="236"/>
        <v>21</v>
      </c>
      <c r="AT232" s="116">
        <f ca="1">IFERROR(X232*'Program Qtrly'!D$129/(1-'Program Qtrly'!D$129),0)</f>
        <v>13.66875000000001</v>
      </c>
      <c r="AU232" s="116">
        <f ca="1">IFERROR(Y232*'Program Qtrly'!E$129/(1-'Program Qtrly'!E$129),0)</f>
        <v>41.006250000000001</v>
      </c>
      <c r="AV232" s="116">
        <f ca="1">IFERROR(Z232*'Program Qtrly'!F$129/(1-'Program Qtrly'!F$129),0)</f>
        <v>68.343750000000014</v>
      </c>
      <c r="AW232" s="116">
        <f ca="1">IFERROR(AA232*'Program Qtrly'!G$129/(1-'Program Qtrly'!G$129),0)</f>
        <v>95.681249999999849</v>
      </c>
      <c r="AX232" s="116">
        <f ca="1">IFERROR(AB232*'Program Qtrly'!H$129/(1-'Program Qtrly'!H$129),0)</f>
        <v>116.18437500000014</v>
      </c>
      <c r="AY232" s="116">
        <f ca="1">IFERROR(AC232*'Program Qtrly'!I$129/(1-'Program Qtrly'!I$129),0)</f>
        <v>129.85312499999998</v>
      </c>
      <c r="AZ232" s="116">
        <f ca="1">IFERROR(AD232*'Program Qtrly'!J$129/(1-'Program Qtrly'!J$129),0)</f>
        <v>143.52187499999982</v>
      </c>
      <c r="BA232" s="116">
        <f ca="1">IFERROR(AE232*'Program Qtrly'!K$129/(1-'Program Qtrly'!K$129),0)</f>
        <v>157.19062499999967</v>
      </c>
      <c r="BB232" s="116">
        <f ca="1">IFERROR(AF232*'Program Qtrly'!L$129/(1-'Program Qtrly'!L$129),0)</f>
        <v>170.85937500000003</v>
      </c>
      <c r="BC232" s="116">
        <f ca="1">IFERROR(AG232*'Program Qtrly'!M$129/(1-'Program Qtrly'!M$129),0)</f>
        <v>184.5281249999999</v>
      </c>
      <c r="BD232" s="116">
        <f ca="1">IFERROR(AH232*'Program Qtrly'!N$129/(1-'Program Qtrly'!N$129),0)</f>
        <v>198.19687500000001</v>
      </c>
      <c r="BE232" s="116">
        <f ca="1">IFERROR(AI232*'Program Qtrly'!O$129/(1-'Program Qtrly'!O$129),0)</f>
        <v>211.86562499999934</v>
      </c>
      <c r="BF232" s="116">
        <f ca="1">IFERROR(AJ232*'Program Qtrly'!P$129/(1-'Program Qtrly'!P$129),0)</f>
        <v>225.53437499999995</v>
      </c>
      <c r="BG232" s="116">
        <f ca="1">IFERROR(AK232*'Program Qtrly'!Q$129/(1-'Program Qtrly'!Q$129),0)</f>
        <v>239.20312500000006</v>
      </c>
      <c r="BH232" s="116">
        <f ca="1">IFERROR(AL232*'Program Qtrly'!R$129/(1-'Program Qtrly'!R$129),0)</f>
        <v>252.87187499999965</v>
      </c>
      <c r="BI232" s="116">
        <f ca="1">IFERROR(AM232*'Program Qtrly'!S$129/(1-'Program Qtrly'!S$129),0)</f>
        <v>266.54062500000026</v>
      </c>
      <c r="BJ232" s="116">
        <f ca="1">IFERROR(AN232*'Program Qtrly'!T$129/(1-'Program Qtrly'!T$129),0)</f>
        <v>280.20937499999934</v>
      </c>
      <c r="BK232" s="116">
        <f ca="1">IFERROR(AO232*'Program Qtrly'!U$129/(1-'Program Qtrly'!U$129),0)</f>
        <v>293.87812500000001</v>
      </c>
      <c r="BL232" s="116">
        <f ca="1">IFERROR(AP232*'Program Qtrly'!V$129/(1-'Program Qtrly'!V$129),0)</f>
        <v>307.54687500000057</v>
      </c>
      <c r="BM232" s="116">
        <f ca="1">IFERROR(AQ232*'Program Qtrly'!W$129/(1-'Program Qtrly'!W$129),0)</f>
        <v>321.2156249999997</v>
      </c>
      <c r="BO232" s="53" t="str">
        <f t="shared" si="237"/>
        <v>P007</v>
      </c>
      <c r="BP232" s="53">
        <f t="shared" si="238"/>
        <v>0</v>
      </c>
    </row>
    <row r="233" spans="1:68" x14ac:dyDescent="0.45">
      <c r="A233" s="63">
        <f t="shared" si="233"/>
        <v>24</v>
      </c>
      <c r="B233" s="116">
        <f ca="1">IFERROR(B232+'Program Qtrly'!D$143*OFFSET(LDF!$A$37,MATCH($B$224,LDF!$A$38:$A$63,0),MATCH($A233,LDF!$B$37:$Z$37,0)),0)</f>
        <v>17.474999999999994</v>
      </c>
      <c r="C233" s="116">
        <f ca="1">IFERROR(C232+'Program Qtrly'!E$143*OFFSET(LDF!$A$37,MATCH($B$224,LDF!$A$38:$A$63,0),MATCH($A233,LDF!$B$37:$Z$37,0)),0)</f>
        <v>52.424999999999983</v>
      </c>
      <c r="D233" s="116">
        <f ca="1">IFERROR(D232+'Program Qtrly'!F$143*OFFSET(LDF!$A$37,MATCH($B$224,LDF!$A$38:$A$63,0),MATCH($A233,LDF!$B$37:$Z$37,0)),0)</f>
        <v>87.374999999999957</v>
      </c>
      <c r="E233" s="116">
        <f ca="1">IFERROR(E232+'Program Qtrly'!G$143*OFFSET(LDF!$A$37,MATCH($B$224,LDF!$A$38:$A$63,0),MATCH($A233,LDF!$B$37:$Z$37,0)),0)</f>
        <v>122.32499999999999</v>
      </c>
      <c r="F233" s="116">
        <f ca="1">IFERROR(F232+'Program Qtrly'!H$143*OFFSET(LDF!$A$37,MATCH($B$224,LDF!$A$38:$A$63,0),MATCH($A233,LDF!$B$37:$Z$37,0)),0)</f>
        <v>148.53749999999997</v>
      </c>
      <c r="G233" s="116">
        <f ca="1">IFERROR(G232+'Program Qtrly'!I$143*OFFSET(LDF!$A$37,MATCH($B$224,LDF!$A$38:$A$63,0),MATCH($A233,LDF!$B$37:$Z$37,0)),0)</f>
        <v>166.01249999999999</v>
      </c>
      <c r="H233" s="116">
        <f ca="1">IFERROR(H232+'Program Qtrly'!J$143*OFFSET(LDF!$A$37,MATCH($B$224,LDF!$A$38:$A$63,0),MATCH($A233,LDF!$B$37:$Z$37,0)),0)</f>
        <v>183.48749999999998</v>
      </c>
      <c r="I233" s="116">
        <f ca="1">IFERROR(I232+'Program Qtrly'!K$143*OFFSET(LDF!$A$37,MATCH($B$224,LDF!$A$38:$A$63,0),MATCH($A233,LDF!$B$37:$Z$37,0)),0)</f>
        <v>200.96250000000001</v>
      </c>
      <c r="J233" s="116">
        <f ca="1">IFERROR(J232+'Program Qtrly'!L$143*OFFSET(LDF!$A$37,MATCH($B$224,LDF!$A$38:$A$63,0),MATCH($A233,LDF!$B$37:$Z$37,0)),0)</f>
        <v>218.43749999999994</v>
      </c>
      <c r="K233" s="116">
        <f ca="1">IFERROR(K232+'Program Qtrly'!M$143*OFFSET(LDF!$A$37,MATCH($B$224,LDF!$A$38:$A$63,0),MATCH($A233,LDF!$B$37:$Z$37,0)),0)</f>
        <v>235.91249999999997</v>
      </c>
      <c r="L233" s="116">
        <f ca="1">IFERROR(L232+'Program Qtrly'!N$143*OFFSET(LDF!$A$37,MATCH($B$224,LDF!$A$38:$A$63,0),MATCH($A233,LDF!$B$37:$Z$37,0)),0)</f>
        <v>253.38749999999996</v>
      </c>
      <c r="M233" s="116">
        <f ca="1">IFERROR(M232+'Program Qtrly'!O$143*OFFSET(LDF!$A$37,MATCH($B$224,LDF!$A$38:$A$63,0),MATCH($A233,LDF!$B$37:$Z$37,0)),0)</f>
        <v>270.86250000000001</v>
      </c>
      <c r="N233" s="116">
        <f ca="1">IFERROR(N232+'Program Qtrly'!P$143*OFFSET(LDF!$A$37,MATCH($B$224,LDF!$A$38:$A$63,0),MATCH($A233,LDF!$B$37:$Z$37,0)),0)</f>
        <v>288.33749999999998</v>
      </c>
      <c r="O233" s="116">
        <f ca="1">IFERROR(O232+'Program Qtrly'!Q$143*OFFSET(LDF!$A$37,MATCH($B$224,LDF!$A$38:$A$63,0),MATCH($A233,LDF!$B$37:$Z$37,0)),0)</f>
        <v>305.81249999999994</v>
      </c>
      <c r="P233" s="116">
        <f ca="1">IFERROR(P232+'Program Qtrly'!R$143*OFFSET(LDF!$A$37,MATCH($B$224,LDF!$A$38:$A$63,0),MATCH($A233,LDF!$B$37:$Z$37,0)),0)</f>
        <v>323.28749999999997</v>
      </c>
      <c r="Q233" s="116">
        <f ca="1">IFERROR(Q232+'Program Qtrly'!S$143*OFFSET(LDF!$A$37,MATCH($B$224,LDF!$A$38:$A$63,0),MATCH($A233,LDF!$B$37:$Z$37,0)),0)</f>
        <v>340.76249999999993</v>
      </c>
      <c r="R233" s="116">
        <f ca="1">IFERROR(R232+'Program Qtrly'!T$143*OFFSET(LDF!$A$37,MATCH($B$224,LDF!$A$38:$A$63,0),MATCH($A233,LDF!$B$37:$Z$37,0)),0)</f>
        <v>358.23750000000001</v>
      </c>
      <c r="S233" s="116">
        <f ca="1">IFERROR(S232+'Program Qtrly'!U$143*OFFSET(LDF!$A$37,MATCH($B$224,LDF!$A$38:$A$63,0),MATCH($A233,LDF!$B$37:$Z$37,0)),0)</f>
        <v>375.71249999999998</v>
      </c>
      <c r="T233" s="116">
        <f ca="1">IFERROR(T232+'Program Qtrly'!V$143*OFFSET(LDF!$A$37,MATCH($B$224,LDF!$A$38:$A$63,0),MATCH($A233,LDF!$B$37:$Z$37,0)),0)</f>
        <v>393.18749999999989</v>
      </c>
      <c r="U233" s="116">
        <f ca="1">IFERROR(U232+'Program Qtrly'!W$143*OFFSET(LDF!$A$37,MATCH($B$224,LDF!$A$38:$A$63,0),MATCH($A233,LDF!$B$37:$Z$37,0)),0)</f>
        <v>410.66249999999997</v>
      </c>
      <c r="W233" s="63">
        <f t="shared" si="234"/>
        <v>24</v>
      </c>
      <c r="X233" s="116">
        <f t="shared" ca="1" si="235"/>
        <v>1.2750000000000021</v>
      </c>
      <c r="Y233" s="116">
        <f t="shared" ca="1" si="232"/>
        <v>3.8249999999999957</v>
      </c>
      <c r="Z233" s="116">
        <f t="shared" ca="1" si="232"/>
        <v>6.375</v>
      </c>
      <c r="AA233" s="116">
        <f t="shared" ca="1" si="232"/>
        <v>8.9249999999999829</v>
      </c>
      <c r="AB233" s="116">
        <f t="shared" ca="1" si="232"/>
        <v>10.837500000000006</v>
      </c>
      <c r="AC233" s="116">
        <f t="shared" ca="1" si="232"/>
        <v>12.112499999999983</v>
      </c>
      <c r="AD233" s="116">
        <f t="shared" ca="1" si="232"/>
        <v>13.387499999999989</v>
      </c>
      <c r="AE233" s="116">
        <f t="shared" ca="1" si="232"/>
        <v>14.662499999999966</v>
      </c>
      <c r="AF233" s="116">
        <f t="shared" ca="1" si="232"/>
        <v>15.9375</v>
      </c>
      <c r="AG233" s="116">
        <f t="shared" ca="1" si="232"/>
        <v>17.212499999999977</v>
      </c>
      <c r="AH233" s="116">
        <f t="shared" ca="1" si="232"/>
        <v>18.487499999999983</v>
      </c>
      <c r="AI233" s="116">
        <f t="shared" ca="1" si="232"/>
        <v>19.762499999999932</v>
      </c>
      <c r="AJ233" s="116">
        <f t="shared" ca="1" si="232"/>
        <v>21.037499999999966</v>
      </c>
      <c r="AK233" s="116">
        <f t="shared" ca="1" si="232"/>
        <v>22.3125</v>
      </c>
      <c r="AL233" s="116">
        <f t="shared" ca="1" si="232"/>
        <v>23.587499999999977</v>
      </c>
      <c r="AM233" s="116">
        <f t="shared" ca="1" si="232"/>
        <v>24.862500000000011</v>
      </c>
      <c r="AN233" s="116">
        <f t="shared" ca="1" si="232"/>
        <v>26.137499999999932</v>
      </c>
      <c r="AO233" s="116">
        <f t="shared" ca="1" si="232"/>
        <v>27.412499999999966</v>
      </c>
      <c r="AP233" s="116">
        <f t="shared" ca="1" si="232"/>
        <v>28.687500000000057</v>
      </c>
      <c r="AQ233" s="116">
        <f t="shared" ca="1" si="232"/>
        <v>29.962499999999977</v>
      </c>
      <c r="AS233" s="63">
        <f t="shared" si="236"/>
        <v>24</v>
      </c>
      <c r="AT233" s="116">
        <f ca="1">IFERROR(X233*'Program Qtrly'!D$129/(1-'Program Qtrly'!D$129),0)</f>
        <v>11.475000000000023</v>
      </c>
      <c r="AU233" s="116">
        <f ca="1">IFERROR(Y233*'Program Qtrly'!E$129/(1-'Program Qtrly'!E$129),0)</f>
        <v>34.424999999999969</v>
      </c>
      <c r="AV233" s="116">
        <f ca="1">IFERROR(Z233*'Program Qtrly'!F$129/(1-'Program Qtrly'!F$129),0)</f>
        <v>57.375000000000014</v>
      </c>
      <c r="AW233" s="116">
        <f ca="1">IFERROR(AA233*'Program Qtrly'!G$129/(1-'Program Qtrly'!G$129),0)</f>
        <v>80.324999999999861</v>
      </c>
      <c r="AX233" s="116">
        <f ca="1">IFERROR(AB233*'Program Qtrly'!H$129/(1-'Program Qtrly'!H$129),0)</f>
        <v>97.53750000000008</v>
      </c>
      <c r="AY233" s="116">
        <f ca="1">IFERROR(AC233*'Program Qtrly'!I$129/(1-'Program Qtrly'!I$129),0)</f>
        <v>109.01249999999987</v>
      </c>
      <c r="AZ233" s="116">
        <f ca="1">IFERROR(AD233*'Program Qtrly'!J$129/(1-'Program Qtrly'!J$129),0)</f>
        <v>120.48749999999993</v>
      </c>
      <c r="BA233" s="116">
        <f ca="1">IFERROR(AE233*'Program Qtrly'!K$129/(1-'Program Qtrly'!K$129),0)</f>
        <v>131.96249999999972</v>
      </c>
      <c r="BB233" s="116">
        <f ca="1">IFERROR(AF233*'Program Qtrly'!L$129/(1-'Program Qtrly'!L$129),0)</f>
        <v>143.43750000000003</v>
      </c>
      <c r="BC233" s="116">
        <f ca="1">IFERROR(AG233*'Program Qtrly'!M$129/(1-'Program Qtrly'!M$129),0)</f>
        <v>154.91249999999982</v>
      </c>
      <c r="BD233" s="116">
        <f ca="1">IFERROR(AH233*'Program Qtrly'!N$129/(1-'Program Qtrly'!N$129),0)</f>
        <v>166.38749999999987</v>
      </c>
      <c r="BE233" s="116">
        <f ca="1">IFERROR(AI233*'Program Qtrly'!O$129/(1-'Program Qtrly'!O$129),0)</f>
        <v>177.86249999999941</v>
      </c>
      <c r="BF233" s="116">
        <f ca="1">IFERROR(AJ233*'Program Qtrly'!P$129/(1-'Program Qtrly'!P$129),0)</f>
        <v>189.33749999999975</v>
      </c>
      <c r="BG233" s="116">
        <f ca="1">IFERROR(AK233*'Program Qtrly'!Q$129/(1-'Program Qtrly'!Q$129),0)</f>
        <v>200.81250000000006</v>
      </c>
      <c r="BH233" s="116">
        <f ca="1">IFERROR(AL233*'Program Qtrly'!R$129/(1-'Program Qtrly'!R$129),0)</f>
        <v>212.28749999999985</v>
      </c>
      <c r="BI233" s="116">
        <f ca="1">IFERROR(AM233*'Program Qtrly'!S$129/(1-'Program Qtrly'!S$129),0)</f>
        <v>223.76250000000013</v>
      </c>
      <c r="BJ233" s="116">
        <f ca="1">IFERROR(AN233*'Program Qtrly'!T$129/(1-'Program Qtrly'!T$129),0)</f>
        <v>235.23749999999944</v>
      </c>
      <c r="BK233" s="116">
        <f ca="1">IFERROR(AO233*'Program Qtrly'!U$129/(1-'Program Qtrly'!U$129),0)</f>
        <v>246.71249999999975</v>
      </c>
      <c r="BL233" s="116">
        <f ca="1">IFERROR(AP233*'Program Qtrly'!V$129/(1-'Program Qtrly'!V$129),0)</f>
        <v>258.18750000000057</v>
      </c>
      <c r="BM233" s="116">
        <f ca="1">IFERROR(AQ233*'Program Qtrly'!W$129/(1-'Program Qtrly'!W$129),0)</f>
        <v>269.66249999999985</v>
      </c>
      <c r="BO233" s="53" t="str">
        <f t="shared" si="237"/>
        <v>P007</v>
      </c>
      <c r="BP233" s="53">
        <f t="shared" si="238"/>
        <v>0</v>
      </c>
    </row>
    <row r="234" spans="1:68" x14ac:dyDescent="0.45">
      <c r="A234" s="63">
        <f t="shared" si="233"/>
        <v>27</v>
      </c>
      <c r="B234" s="116">
        <f ca="1">IFERROR(B233+'Program Qtrly'!D$143*OFFSET(LDF!$A$37,MATCH($B$224,LDF!$A$38:$A$63,0),MATCH($A234,LDF!$B$37:$Z$37,0)),0)</f>
        <v>17.681249999999991</v>
      </c>
      <c r="C234" s="116">
        <f ca="1">IFERROR(C233+'Program Qtrly'!E$143*OFFSET(LDF!$A$37,MATCH($B$224,LDF!$A$38:$A$63,0),MATCH($A234,LDF!$B$37:$Z$37,0)),0)</f>
        <v>53.043749999999974</v>
      </c>
      <c r="D234" s="116">
        <f ca="1">IFERROR(D233+'Program Qtrly'!F$143*OFFSET(LDF!$A$37,MATCH($B$224,LDF!$A$38:$A$63,0),MATCH($A234,LDF!$B$37:$Z$37,0)),0)</f>
        <v>88.406249999999943</v>
      </c>
      <c r="E234" s="116">
        <f ca="1">IFERROR(E233+'Program Qtrly'!G$143*OFFSET(LDF!$A$37,MATCH($B$224,LDF!$A$38:$A$63,0),MATCH($A234,LDF!$B$37:$Z$37,0)),0)</f>
        <v>123.76874999999997</v>
      </c>
      <c r="F234" s="116">
        <f ca="1">IFERROR(F233+'Program Qtrly'!H$143*OFFSET(LDF!$A$37,MATCH($B$224,LDF!$A$38:$A$63,0),MATCH($A234,LDF!$B$37:$Z$37,0)),0)</f>
        <v>150.29062499999995</v>
      </c>
      <c r="G234" s="116">
        <f ca="1">IFERROR(G233+'Program Qtrly'!I$143*OFFSET(LDF!$A$37,MATCH($B$224,LDF!$A$38:$A$63,0),MATCH($A234,LDF!$B$37:$Z$37,0)),0)</f>
        <v>167.97187499999998</v>
      </c>
      <c r="H234" s="116">
        <f ca="1">IFERROR(H233+'Program Qtrly'!J$143*OFFSET(LDF!$A$37,MATCH($B$224,LDF!$A$38:$A$63,0),MATCH($A234,LDF!$B$37:$Z$37,0)),0)</f>
        <v>185.65312499999996</v>
      </c>
      <c r="I234" s="116">
        <f ca="1">IFERROR(I233+'Program Qtrly'!K$143*OFFSET(LDF!$A$37,MATCH($B$224,LDF!$A$38:$A$63,0),MATCH($A234,LDF!$B$37:$Z$37,0)),0)</f>
        <v>203.33437499999999</v>
      </c>
      <c r="J234" s="116">
        <f ca="1">IFERROR(J233+'Program Qtrly'!L$143*OFFSET(LDF!$A$37,MATCH($B$224,LDF!$A$38:$A$63,0),MATCH($A234,LDF!$B$37:$Z$37,0)),0)</f>
        <v>221.01562499999991</v>
      </c>
      <c r="K234" s="116">
        <f ca="1">IFERROR(K233+'Program Qtrly'!M$143*OFFSET(LDF!$A$37,MATCH($B$224,LDF!$A$38:$A$63,0),MATCH($A234,LDF!$B$37:$Z$37,0)),0)</f>
        <v>238.69687499999995</v>
      </c>
      <c r="L234" s="116">
        <f ca="1">IFERROR(L233+'Program Qtrly'!N$143*OFFSET(LDF!$A$37,MATCH($B$224,LDF!$A$38:$A$63,0),MATCH($A234,LDF!$B$37:$Z$37,0)),0)</f>
        <v>256.37812499999995</v>
      </c>
      <c r="M234" s="116">
        <f ca="1">IFERROR(M233+'Program Qtrly'!O$143*OFFSET(LDF!$A$37,MATCH($B$224,LDF!$A$38:$A$63,0),MATCH($A234,LDF!$B$37:$Z$37,0)),0)</f>
        <v>274.05937499999999</v>
      </c>
      <c r="N234" s="116">
        <f ca="1">IFERROR(N233+'Program Qtrly'!P$143*OFFSET(LDF!$A$37,MATCH($B$224,LDF!$A$38:$A$63,0),MATCH($A234,LDF!$B$37:$Z$37,0)),0)</f>
        <v>291.74062499999997</v>
      </c>
      <c r="O234" s="116">
        <f ca="1">IFERROR(O233+'Program Qtrly'!Q$143*OFFSET(LDF!$A$37,MATCH($B$224,LDF!$A$38:$A$63,0),MATCH($A234,LDF!$B$37:$Z$37,0)),0)</f>
        <v>309.42187499999989</v>
      </c>
      <c r="P234" s="116">
        <f ca="1">IFERROR(P233+'Program Qtrly'!R$143*OFFSET(LDF!$A$37,MATCH($B$224,LDF!$A$38:$A$63,0),MATCH($A234,LDF!$B$37:$Z$37,0)),0)</f>
        <v>327.10312499999992</v>
      </c>
      <c r="Q234" s="116">
        <f ca="1">IFERROR(Q233+'Program Qtrly'!S$143*OFFSET(LDF!$A$37,MATCH($B$224,LDF!$A$38:$A$63,0),MATCH($A234,LDF!$B$37:$Z$37,0)),0)</f>
        <v>344.7843749999999</v>
      </c>
      <c r="R234" s="116">
        <f ca="1">IFERROR(R233+'Program Qtrly'!T$143*OFFSET(LDF!$A$37,MATCH($B$224,LDF!$A$38:$A$63,0),MATCH($A234,LDF!$B$37:$Z$37,0)),0)</f>
        <v>362.46562499999999</v>
      </c>
      <c r="S234" s="116">
        <f ca="1">IFERROR(S233+'Program Qtrly'!U$143*OFFSET(LDF!$A$37,MATCH($B$224,LDF!$A$38:$A$63,0),MATCH($A234,LDF!$B$37:$Z$37,0)),0)</f>
        <v>380.14687499999991</v>
      </c>
      <c r="T234" s="116">
        <f ca="1">IFERROR(T233+'Program Qtrly'!V$143*OFFSET(LDF!$A$37,MATCH($B$224,LDF!$A$38:$A$63,0),MATCH($A234,LDF!$B$37:$Z$37,0)),0)</f>
        <v>397.82812499999983</v>
      </c>
      <c r="U234" s="116">
        <f ca="1">IFERROR(U233+'Program Qtrly'!W$143*OFFSET(LDF!$A$37,MATCH($B$224,LDF!$A$38:$A$63,0),MATCH($A234,LDF!$B$37:$Z$37,0)),0)</f>
        <v>415.50937499999992</v>
      </c>
      <c r="W234" s="63">
        <f t="shared" si="234"/>
        <v>27</v>
      </c>
      <c r="X234" s="116">
        <f t="shared" ca="1" si="235"/>
        <v>1.068750000000005</v>
      </c>
      <c r="Y234" s="116">
        <f t="shared" ca="1" si="232"/>
        <v>3.2062500000000043</v>
      </c>
      <c r="Z234" s="116">
        <f t="shared" ca="1" si="232"/>
        <v>5.3437500000000142</v>
      </c>
      <c r="AA234" s="116">
        <f t="shared" ca="1" si="232"/>
        <v>7.4812500000000028</v>
      </c>
      <c r="AB234" s="116">
        <f t="shared" ca="1" si="232"/>
        <v>9.0843750000000227</v>
      </c>
      <c r="AC234" s="116">
        <f t="shared" ca="1" si="232"/>
        <v>10.153124999999989</v>
      </c>
      <c r="AD234" s="116">
        <f t="shared" ca="1" si="232"/>
        <v>11.221875000000011</v>
      </c>
      <c r="AE234" s="116">
        <f t="shared" ca="1" si="232"/>
        <v>12.290624999999977</v>
      </c>
      <c r="AF234" s="116">
        <f t="shared" ca="1" si="232"/>
        <v>13.359375000000028</v>
      </c>
      <c r="AG234" s="116">
        <f t="shared" ca="1" si="232"/>
        <v>14.428124999999994</v>
      </c>
      <c r="AH234" s="116">
        <f t="shared" ca="1" si="232"/>
        <v>15.496874999999989</v>
      </c>
      <c r="AI234" s="116">
        <f t="shared" ca="1" si="232"/>
        <v>16.565624999999955</v>
      </c>
      <c r="AJ234" s="116">
        <f t="shared" ca="1" si="232"/>
        <v>17.634374999999977</v>
      </c>
      <c r="AK234" s="116">
        <f t="shared" ca="1" si="232"/>
        <v>18.703125000000057</v>
      </c>
      <c r="AL234" s="116">
        <f t="shared" ca="1" si="232"/>
        <v>19.771875000000023</v>
      </c>
      <c r="AM234" s="116">
        <f t="shared" ca="1" si="232"/>
        <v>20.840625000000045</v>
      </c>
      <c r="AN234" s="116">
        <f t="shared" ca="1" si="232"/>
        <v>21.909374999999955</v>
      </c>
      <c r="AO234" s="116">
        <f t="shared" ca="1" si="232"/>
        <v>22.978125000000034</v>
      </c>
      <c r="AP234" s="116">
        <f t="shared" ca="1" si="232"/>
        <v>24.046875000000114</v>
      </c>
      <c r="AQ234" s="116">
        <f t="shared" ca="1" si="232"/>
        <v>25.115625000000023</v>
      </c>
      <c r="AS234" s="63">
        <f t="shared" si="236"/>
        <v>27</v>
      </c>
      <c r="AT234" s="116">
        <f ca="1">IFERROR(X234*'Program Qtrly'!D$129/(1-'Program Qtrly'!D$129),0)</f>
        <v>9.6187500000000465</v>
      </c>
      <c r="AU234" s="116">
        <f ca="1">IFERROR(Y234*'Program Qtrly'!E$129/(1-'Program Qtrly'!E$129),0)</f>
        <v>28.856250000000049</v>
      </c>
      <c r="AV234" s="116">
        <f ca="1">IFERROR(Z234*'Program Qtrly'!F$129/(1-'Program Qtrly'!F$129),0)</f>
        <v>48.093750000000135</v>
      </c>
      <c r="AW234" s="116">
        <f ca="1">IFERROR(AA234*'Program Qtrly'!G$129/(1-'Program Qtrly'!G$129),0)</f>
        <v>67.33125000000004</v>
      </c>
      <c r="AX234" s="116">
        <f ca="1">IFERROR(AB234*'Program Qtrly'!H$129/(1-'Program Qtrly'!H$129),0)</f>
        <v>81.759375000000233</v>
      </c>
      <c r="AY234" s="116">
        <f ca="1">IFERROR(AC234*'Program Qtrly'!I$129/(1-'Program Qtrly'!I$129),0)</f>
        <v>91.378124999999926</v>
      </c>
      <c r="AZ234" s="116">
        <f ca="1">IFERROR(AD234*'Program Qtrly'!J$129/(1-'Program Qtrly'!J$129),0)</f>
        <v>100.99687500000013</v>
      </c>
      <c r="BA234" s="116">
        <f ca="1">IFERROR(AE234*'Program Qtrly'!K$129/(1-'Program Qtrly'!K$129),0)</f>
        <v>110.61562499999982</v>
      </c>
      <c r="BB234" s="116">
        <f ca="1">IFERROR(AF234*'Program Qtrly'!L$129/(1-'Program Qtrly'!L$129),0)</f>
        <v>120.2343750000003</v>
      </c>
      <c r="BC234" s="116">
        <f ca="1">IFERROR(AG234*'Program Qtrly'!M$129/(1-'Program Qtrly'!M$129),0)</f>
        <v>129.85312499999998</v>
      </c>
      <c r="BD234" s="116">
        <f ca="1">IFERROR(AH234*'Program Qtrly'!N$129/(1-'Program Qtrly'!N$129),0)</f>
        <v>139.47187499999993</v>
      </c>
      <c r="BE234" s="116">
        <f ca="1">IFERROR(AI234*'Program Qtrly'!O$129/(1-'Program Qtrly'!O$129),0)</f>
        <v>149.09062499999965</v>
      </c>
      <c r="BF234" s="116">
        <f ca="1">IFERROR(AJ234*'Program Qtrly'!P$129/(1-'Program Qtrly'!P$129),0)</f>
        <v>158.70937499999985</v>
      </c>
      <c r="BG234" s="116">
        <f ca="1">IFERROR(AK234*'Program Qtrly'!Q$129/(1-'Program Qtrly'!Q$129),0)</f>
        <v>168.32812500000057</v>
      </c>
      <c r="BH234" s="116">
        <f ca="1">IFERROR(AL234*'Program Qtrly'!R$129/(1-'Program Qtrly'!R$129),0)</f>
        <v>177.94687500000023</v>
      </c>
      <c r="BI234" s="116">
        <f ca="1">IFERROR(AM234*'Program Qtrly'!S$129/(1-'Program Qtrly'!S$129),0)</f>
        <v>187.56562500000044</v>
      </c>
      <c r="BJ234" s="116">
        <f ca="1">IFERROR(AN234*'Program Qtrly'!T$129/(1-'Program Qtrly'!T$129),0)</f>
        <v>197.18437499999965</v>
      </c>
      <c r="BK234" s="116">
        <f ca="1">IFERROR(AO234*'Program Qtrly'!U$129/(1-'Program Qtrly'!U$129),0)</f>
        <v>206.80312500000036</v>
      </c>
      <c r="BL234" s="116">
        <f ca="1">IFERROR(AP234*'Program Qtrly'!V$129/(1-'Program Qtrly'!V$129),0)</f>
        <v>216.42187500000105</v>
      </c>
      <c r="BM234" s="116">
        <f ca="1">IFERROR(AQ234*'Program Qtrly'!W$129/(1-'Program Qtrly'!W$129),0)</f>
        <v>226.04062500000029</v>
      </c>
      <c r="BO234" s="53" t="str">
        <f t="shared" si="237"/>
        <v>P007</v>
      </c>
      <c r="BP234" s="53">
        <f t="shared" si="238"/>
        <v>0</v>
      </c>
    </row>
    <row r="235" spans="1:68" x14ac:dyDescent="0.45">
      <c r="A235" s="63">
        <f t="shared" si="233"/>
        <v>30</v>
      </c>
      <c r="B235" s="116">
        <f ca="1">IFERROR(B234+'Program Qtrly'!D$143*OFFSET(LDF!$A$37,MATCH($B$224,LDF!$A$38:$A$63,0),MATCH($A235,LDF!$B$37:$Z$37,0)),0)</f>
        <v>17.868749999999991</v>
      </c>
      <c r="C235" s="116">
        <f ca="1">IFERROR(C234+'Program Qtrly'!E$143*OFFSET(LDF!$A$37,MATCH($B$224,LDF!$A$38:$A$63,0),MATCH($A235,LDF!$B$37:$Z$37,0)),0)</f>
        <v>53.606249999999974</v>
      </c>
      <c r="D235" s="116">
        <f ca="1">IFERROR(D234+'Program Qtrly'!F$143*OFFSET(LDF!$A$37,MATCH($B$224,LDF!$A$38:$A$63,0),MATCH($A235,LDF!$B$37:$Z$37,0)),0)</f>
        <v>89.343749999999943</v>
      </c>
      <c r="E235" s="116">
        <f ca="1">IFERROR(E234+'Program Qtrly'!G$143*OFFSET(LDF!$A$37,MATCH($B$224,LDF!$A$38:$A$63,0),MATCH($A235,LDF!$B$37:$Z$37,0)),0)</f>
        <v>125.08124999999997</v>
      </c>
      <c r="F235" s="116">
        <f ca="1">IFERROR(F234+'Program Qtrly'!H$143*OFFSET(LDF!$A$37,MATCH($B$224,LDF!$A$38:$A$63,0),MATCH($A235,LDF!$B$37:$Z$37,0)),0)</f>
        <v>151.88437499999995</v>
      </c>
      <c r="G235" s="116">
        <f ca="1">IFERROR(G234+'Program Qtrly'!I$143*OFFSET(LDF!$A$37,MATCH($B$224,LDF!$A$38:$A$63,0),MATCH($A235,LDF!$B$37:$Z$37,0)),0)</f>
        <v>169.75312499999998</v>
      </c>
      <c r="H235" s="116">
        <f ca="1">IFERROR(H234+'Program Qtrly'!J$143*OFFSET(LDF!$A$37,MATCH($B$224,LDF!$A$38:$A$63,0),MATCH($A235,LDF!$B$37:$Z$37,0)),0)</f>
        <v>187.62187499999996</v>
      </c>
      <c r="I235" s="116">
        <f ca="1">IFERROR(I234+'Program Qtrly'!K$143*OFFSET(LDF!$A$37,MATCH($B$224,LDF!$A$38:$A$63,0),MATCH($A235,LDF!$B$37:$Z$37,0)),0)</f>
        <v>205.49062499999999</v>
      </c>
      <c r="J235" s="116">
        <f ca="1">IFERROR(J234+'Program Qtrly'!L$143*OFFSET(LDF!$A$37,MATCH($B$224,LDF!$A$38:$A$63,0),MATCH($A235,LDF!$B$37:$Z$37,0)),0)</f>
        <v>223.35937499999991</v>
      </c>
      <c r="K235" s="116">
        <f ca="1">IFERROR(K234+'Program Qtrly'!M$143*OFFSET(LDF!$A$37,MATCH($B$224,LDF!$A$38:$A$63,0),MATCH($A235,LDF!$B$37:$Z$37,0)),0)</f>
        <v>241.22812499999995</v>
      </c>
      <c r="L235" s="116">
        <f ca="1">IFERROR(L234+'Program Qtrly'!N$143*OFFSET(LDF!$A$37,MATCH($B$224,LDF!$A$38:$A$63,0),MATCH($A235,LDF!$B$37:$Z$37,0)),0)</f>
        <v>259.09687499999995</v>
      </c>
      <c r="M235" s="116">
        <f ca="1">IFERROR(M234+'Program Qtrly'!O$143*OFFSET(LDF!$A$37,MATCH($B$224,LDF!$A$38:$A$63,0),MATCH($A235,LDF!$B$37:$Z$37,0)),0)</f>
        <v>276.96562499999999</v>
      </c>
      <c r="N235" s="116">
        <f ca="1">IFERROR(N234+'Program Qtrly'!P$143*OFFSET(LDF!$A$37,MATCH($B$224,LDF!$A$38:$A$63,0),MATCH($A235,LDF!$B$37:$Z$37,0)),0)</f>
        <v>294.83437499999997</v>
      </c>
      <c r="O235" s="116">
        <f ca="1">IFERROR(O234+'Program Qtrly'!Q$143*OFFSET(LDF!$A$37,MATCH($B$224,LDF!$A$38:$A$63,0),MATCH($A235,LDF!$B$37:$Z$37,0)),0)</f>
        <v>312.70312499999989</v>
      </c>
      <c r="P235" s="116">
        <f ca="1">IFERROR(P234+'Program Qtrly'!R$143*OFFSET(LDF!$A$37,MATCH($B$224,LDF!$A$38:$A$63,0),MATCH($A235,LDF!$B$37:$Z$37,0)),0)</f>
        <v>330.57187499999992</v>
      </c>
      <c r="Q235" s="116">
        <f ca="1">IFERROR(Q234+'Program Qtrly'!S$143*OFFSET(LDF!$A$37,MATCH($B$224,LDF!$A$38:$A$63,0),MATCH($A235,LDF!$B$37:$Z$37,0)),0)</f>
        <v>348.4406249999999</v>
      </c>
      <c r="R235" s="116">
        <f ca="1">IFERROR(R234+'Program Qtrly'!T$143*OFFSET(LDF!$A$37,MATCH($B$224,LDF!$A$38:$A$63,0),MATCH($A235,LDF!$B$37:$Z$37,0)),0)</f>
        <v>366.30937499999999</v>
      </c>
      <c r="S235" s="116">
        <f ca="1">IFERROR(S234+'Program Qtrly'!U$143*OFFSET(LDF!$A$37,MATCH($B$224,LDF!$A$38:$A$63,0),MATCH($A235,LDF!$B$37:$Z$37,0)),0)</f>
        <v>384.17812499999991</v>
      </c>
      <c r="T235" s="116">
        <f ca="1">IFERROR(T234+'Program Qtrly'!V$143*OFFSET(LDF!$A$37,MATCH($B$224,LDF!$A$38:$A$63,0),MATCH($A235,LDF!$B$37:$Z$37,0)),0)</f>
        <v>402.04687499999983</v>
      </c>
      <c r="U235" s="116">
        <f ca="1">IFERROR(U234+'Program Qtrly'!W$143*OFFSET(LDF!$A$37,MATCH($B$224,LDF!$A$38:$A$63,0),MATCH($A235,LDF!$B$37:$Z$37,0)),0)</f>
        <v>419.91562499999992</v>
      </c>
      <c r="W235" s="63">
        <f t="shared" si="234"/>
        <v>30</v>
      </c>
      <c r="X235" s="116">
        <f t="shared" ca="1" si="235"/>
        <v>0.88125000000000497</v>
      </c>
      <c r="Y235" s="116">
        <f t="shared" ca="1" si="232"/>
        <v>2.6437500000000043</v>
      </c>
      <c r="Z235" s="116">
        <f t="shared" ca="1" si="232"/>
        <v>4.4062500000000142</v>
      </c>
      <c r="AA235" s="116">
        <f t="shared" ca="1" si="232"/>
        <v>6.1687500000000028</v>
      </c>
      <c r="AB235" s="116">
        <f t="shared" ca="1" si="232"/>
        <v>7.4906250000000227</v>
      </c>
      <c r="AC235" s="116">
        <f t="shared" ca="1" si="232"/>
        <v>8.3718749999999886</v>
      </c>
      <c r="AD235" s="116">
        <f t="shared" ca="1" si="232"/>
        <v>9.2531250000000114</v>
      </c>
      <c r="AE235" s="116">
        <f t="shared" ca="1" si="232"/>
        <v>10.134374999999977</v>
      </c>
      <c r="AF235" s="116">
        <f t="shared" ca="1" si="232"/>
        <v>11.015625000000028</v>
      </c>
      <c r="AG235" s="116">
        <f t="shared" ca="1" si="232"/>
        <v>11.896874999999994</v>
      </c>
      <c r="AH235" s="116">
        <f t="shared" ca="1" si="232"/>
        <v>12.778124999999989</v>
      </c>
      <c r="AI235" s="116">
        <f t="shared" ca="1" si="232"/>
        <v>13.659374999999955</v>
      </c>
      <c r="AJ235" s="116">
        <f t="shared" ca="1" si="232"/>
        <v>14.540624999999977</v>
      </c>
      <c r="AK235" s="116">
        <f t="shared" ca="1" si="232"/>
        <v>15.421875000000057</v>
      </c>
      <c r="AL235" s="116">
        <f t="shared" ca="1" si="232"/>
        <v>16.303125000000023</v>
      </c>
      <c r="AM235" s="116">
        <f t="shared" ca="1" si="232"/>
        <v>17.184375000000045</v>
      </c>
      <c r="AN235" s="116">
        <f t="shared" ca="1" si="232"/>
        <v>18.065624999999955</v>
      </c>
      <c r="AO235" s="116">
        <f t="shared" ca="1" si="232"/>
        <v>18.946875000000034</v>
      </c>
      <c r="AP235" s="116">
        <f t="shared" ca="1" si="232"/>
        <v>19.828125000000114</v>
      </c>
      <c r="AQ235" s="116">
        <f t="shared" ca="1" si="232"/>
        <v>20.709375000000023</v>
      </c>
      <c r="AS235" s="63">
        <f t="shared" si="236"/>
        <v>30</v>
      </c>
      <c r="AT235" s="116">
        <f ca="1">IFERROR(X235*'Program Qtrly'!D$129/(1-'Program Qtrly'!D$129),0)</f>
        <v>7.9312500000000465</v>
      </c>
      <c r="AU235" s="116">
        <f ca="1">IFERROR(Y235*'Program Qtrly'!E$129/(1-'Program Qtrly'!E$129),0)</f>
        <v>23.793750000000045</v>
      </c>
      <c r="AV235" s="116">
        <f ca="1">IFERROR(Z235*'Program Qtrly'!F$129/(1-'Program Qtrly'!F$129),0)</f>
        <v>39.656250000000142</v>
      </c>
      <c r="AW235" s="116">
        <f ca="1">IFERROR(AA235*'Program Qtrly'!G$129/(1-'Program Qtrly'!G$129),0)</f>
        <v>55.51875000000004</v>
      </c>
      <c r="AX235" s="116">
        <f ca="1">IFERROR(AB235*'Program Qtrly'!H$129/(1-'Program Qtrly'!H$129),0)</f>
        <v>67.415625000000219</v>
      </c>
      <c r="AY235" s="116">
        <f ca="1">IFERROR(AC235*'Program Qtrly'!I$129/(1-'Program Qtrly'!I$129),0)</f>
        <v>75.346874999999912</v>
      </c>
      <c r="AZ235" s="116">
        <f ca="1">IFERROR(AD235*'Program Qtrly'!J$129/(1-'Program Qtrly'!J$129),0)</f>
        <v>83.278125000000131</v>
      </c>
      <c r="BA235" s="116">
        <f ca="1">IFERROR(AE235*'Program Qtrly'!K$129/(1-'Program Qtrly'!K$129),0)</f>
        <v>91.209374999999824</v>
      </c>
      <c r="BB235" s="116">
        <f ca="1">IFERROR(AF235*'Program Qtrly'!L$129/(1-'Program Qtrly'!L$129),0)</f>
        <v>99.140625000000284</v>
      </c>
      <c r="BC235" s="116">
        <f ca="1">IFERROR(AG235*'Program Qtrly'!M$129/(1-'Program Qtrly'!M$129),0)</f>
        <v>107.07187499999996</v>
      </c>
      <c r="BD235" s="116">
        <f ca="1">IFERROR(AH235*'Program Qtrly'!N$129/(1-'Program Qtrly'!N$129),0)</f>
        <v>115.00312499999994</v>
      </c>
      <c r="BE235" s="116">
        <f ca="1">IFERROR(AI235*'Program Qtrly'!O$129/(1-'Program Qtrly'!O$129),0)</f>
        <v>122.93437499999962</v>
      </c>
      <c r="BF235" s="116">
        <f ca="1">IFERROR(AJ235*'Program Qtrly'!P$129/(1-'Program Qtrly'!P$129),0)</f>
        <v>130.86562499999982</v>
      </c>
      <c r="BG235" s="116">
        <f ca="1">IFERROR(AK235*'Program Qtrly'!Q$129/(1-'Program Qtrly'!Q$129),0)</f>
        <v>138.79687500000054</v>
      </c>
      <c r="BH235" s="116">
        <f ca="1">IFERROR(AL235*'Program Qtrly'!R$129/(1-'Program Qtrly'!R$129),0)</f>
        <v>146.72812500000023</v>
      </c>
      <c r="BI235" s="116">
        <f ca="1">IFERROR(AM235*'Program Qtrly'!S$129/(1-'Program Qtrly'!S$129),0)</f>
        <v>154.65937500000044</v>
      </c>
      <c r="BJ235" s="116">
        <f ca="1">IFERROR(AN235*'Program Qtrly'!T$129/(1-'Program Qtrly'!T$129),0)</f>
        <v>162.59062499999965</v>
      </c>
      <c r="BK235" s="116">
        <f ca="1">IFERROR(AO235*'Program Qtrly'!U$129/(1-'Program Qtrly'!U$129),0)</f>
        <v>170.52187500000034</v>
      </c>
      <c r="BL235" s="116">
        <f ca="1">IFERROR(AP235*'Program Qtrly'!V$129/(1-'Program Qtrly'!V$129),0)</f>
        <v>178.45312500000105</v>
      </c>
      <c r="BM235" s="116">
        <f ca="1">IFERROR(AQ235*'Program Qtrly'!W$129/(1-'Program Qtrly'!W$129),0)</f>
        <v>186.38437500000023</v>
      </c>
      <c r="BO235" s="53" t="str">
        <f t="shared" si="237"/>
        <v>P007</v>
      </c>
      <c r="BP235" s="53">
        <f t="shared" si="238"/>
        <v>0</v>
      </c>
    </row>
    <row r="236" spans="1:68" x14ac:dyDescent="0.45">
      <c r="A236" s="63">
        <f t="shared" si="233"/>
        <v>33</v>
      </c>
      <c r="B236" s="116">
        <f ca="1">IFERROR(B235+'Program Qtrly'!D$143*OFFSET(LDF!$A$37,MATCH($B$224,LDF!$A$38:$A$63,0),MATCH($A236,LDF!$B$37:$Z$37,0)),0)</f>
        <v>17.999999999999993</v>
      </c>
      <c r="C236" s="116">
        <f ca="1">IFERROR(C235+'Program Qtrly'!E$143*OFFSET(LDF!$A$37,MATCH($B$224,LDF!$A$38:$A$63,0),MATCH($A236,LDF!$B$37:$Z$37,0)),0)</f>
        <v>53.999999999999972</v>
      </c>
      <c r="D236" s="116">
        <f ca="1">IFERROR(D235+'Program Qtrly'!F$143*OFFSET(LDF!$A$37,MATCH($B$224,LDF!$A$38:$A$63,0),MATCH($A236,LDF!$B$37:$Z$37,0)),0)</f>
        <v>89.999999999999943</v>
      </c>
      <c r="E236" s="116">
        <f ca="1">IFERROR(E235+'Program Qtrly'!G$143*OFFSET(LDF!$A$37,MATCH($B$224,LDF!$A$38:$A$63,0),MATCH($A236,LDF!$B$37:$Z$37,0)),0)</f>
        <v>125.99999999999997</v>
      </c>
      <c r="F236" s="116">
        <f ca="1">IFERROR(F235+'Program Qtrly'!H$143*OFFSET(LDF!$A$37,MATCH($B$224,LDF!$A$38:$A$63,0),MATCH($A236,LDF!$B$37:$Z$37,0)),0)</f>
        <v>152.99999999999994</v>
      </c>
      <c r="G236" s="116">
        <f ca="1">IFERROR(G235+'Program Qtrly'!I$143*OFFSET(LDF!$A$37,MATCH($B$224,LDF!$A$38:$A$63,0),MATCH($A236,LDF!$B$37:$Z$37,0)),0)</f>
        <v>170.99999999999997</v>
      </c>
      <c r="H236" s="116">
        <f ca="1">IFERROR(H235+'Program Qtrly'!J$143*OFFSET(LDF!$A$37,MATCH($B$224,LDF!$A$38:$A$63,0),MATCH($A236,LDF!$B$37:$Z$37,0)),0)</f>
        <v>188.99999999999997</v>
      </c>
      <c r="I236" s="116">
        <f ca="1">IFERROR(I235+'Program Qtrly'!K$143*OFFSET(LDF!$A$37,MATCH($B$224,LDF!$A$38:$A$63,0),MATCH($A236,LDF!$B$37:$Z$37,0)),0)</f>
        <v>207</v>
      </c>
      <c r="J236" s="116">
        <f ca="1">IFERROR(J235+'Program Qtrly'!L$143*OFFSET(LDF!$A$37,MATCH($B$224,LDF!$A$38:$A$63,0),MATCH($A236,LDF!$B$37:$Z$37,0)),0)</f>
        <v>224.99999999999991</v>
      </c>
      <c r="K236" s="116">
        <f ca="1">IFERROR(K235+'Program Qtrly'!M$143*OFFSET(LDF!$A$37,MATCH($B$224,LDF!$A$38:$A$63,0),MATCH($A236,LDF!$B$37:$Z$37,0)),0)</f>
        <v>242.99999999999994</v>
      </c>
      <c r="L236" s="116">
        <f ca="1">IFERROR(L235+'Program Qtrly'!N$143*OFFSET(LDF!$A$37,MATCH($B$224,LDF!$A$38:$A$63,0),MATCH($A236,LDF!$B$37:$Z$37,0)),0)</f>
        <v>260.99999999999994</v>
      </c>
      <c r="M236" s="116">
        <f ca="1">IFERROR(M235+'Program Qtrly'!O$143*OFFSET(LDF!$A$37,MATCH($B$224,LDF!$A$38:$A$63,0),MATCH($A236,LDF!$B$37:$Z$37,0)),0)</f>
        <v>279</v>
      </c>
      <c r="N236" s="116">
        <f ca="1">IFERROR(N235+'Program Qtrly'!P$143*OFFSET(LDF!$A$37,MATCH($B$224,LDF!$A$38:$A$63,0),MATCH($A236,LDF!$B$37:$Z$37,0)),0)</f>
        <v>296.99999999999994</v>
      </c>
      <c r="O236" s="116">
        <f ca="1">IFERROR(O235+'Program Qtrly'!Q$143*OFFSET(LDF!$A$37,MATCH($B$224,LDF!$A$38:$A$63,0),MATCH($A236,LDF!$B$37:$Z$37,0)),0)</f>
        <v>314.99999999999989</v>
      </c>
      <c r="P236" s="116">
        <f ca="1">IFERROR(P235+'Program Qtrly'!R$143*OFFSET(LDF!$A$37,MATCH($B$224,LDF!$A$38:$A$63,0),MATCH($A236,LDF!$B$37:$Z$37,0)),0)</f>
        <v>332.99999999999994</v>
      </c>
      <c r="Q236" s="116">
        <f ca="1">IFERROR(Q235+'Program Qtrly'!S$143*OFFSET(LDF!$A$37,MATCH($B$224,LDF!$A$38:$A$63,0),MATCH($A236,LDF!$B$37:$Z$37,0)),0)</f>
        <v>350.99999999999989</v>
      </c>
      <c r="R236" s="116">
        <f ca="1">IFERROR(R235+'Program Qtrly'!T$143*OFFSET(LDF!$A$37,MATCH($B$224,LDF!$A$38:$A$63,0),MATCH($A236,LDF!$B$37:$Z$37,0)),0)</f>
        <v>369</v>
      </c>
      <c r="S236" s="116">
        <f ca="1">IFERROR(S235+'Program Qtrly'!U$143*OFFSET(LDF!$A$37,MATCH($B$224,LDF!$A$38:$A$63,0),MATCH($A236,LDF!$B$37:$Z$37,0)),0)</f>
        <v>386.99999999999989</v>
      </c>
      <c r="T236" s="116">
        <f ca="1">IFERROR(T235+'Program Qtrly'!V$143*OFFSET(LDF!$A$37,MATCH($B$224,LDF!$A$38:$A$63,0),MATCH($A236,LDF!$B$37:$Z$37,0)),0)</f>
        <v>404.99999999999983</v>
      </c>
      <c r="U236" s="116">
        <f ca="1">IFERROR(U235+'Program Qtrly'!W$143*OFFSET(LDF!$A$37,MATCH($B$224,LDF!$A$38:$A$63,0),MATCH($A236,LDF!$B$37:$Z$37,0)),0)</f>
        <v>422.99999999999994</v>
      </c>
      <c r="W236" s="63">
        <f t="shared" si="234"/>
        <v>33</v>
      </c>
      <c r="X236" s="116">
        <f t="shared" ca="1" si="235"/>
        <v>0.75000000000000355</v>
      </c>
      <c r="Y236" s="116">
        <f t="shared" ca="1" si="232"/>
        <v>2.2500000000000071</v>
      </c>
      <c r="Z236" s="116">
        <f t="shared" ca="1" si="232"/>
        <v>3.7500000000000142</v>
      </c>
      <c r="AA236" s="116">
        <f t="shared" ca="1" si="232"/>
        <v>5.25</v>
      </c>
      <c r="AB236" s="116">
        <f t="shared" ca="1" si="232"/>
        <v>6.3750000000000284</v>
      </c>
      <c r="AC236" s="116">
        <f t="shared" ca="1" si="232"/>
        <v>7.125</v>
      </c>
      <c r="AD236" s="116">
        <f t="shared" ca="1" si="232"/>
        <v>7.875</v>
      </c>
      <c r="AE236" s="116">
        <f t="shared" ca="1" si="232"/>
        <v>8.6249999999999716</v>
      </c>
      <c r="AF236" s="116">
        <f t="shared" ca="1" si="232"/>
        <v>9.3750000000000284</v>
      </c>
      <c r="AG236" s="116">
        <f t="shared" ca="1" si="232"/>
        <v>10.125</v>
      </c>
      <c r="AH236" s="116">
        <f t="shared" ca="1" si="232"/>
        <v>10.875</v>
      </c>
      <c r="AI236" s="116">
        <f t="shared" ca="1" si="232"/>
        <v>11.624999999999943</v>
      </c>
      <c r="AJ236" s="116">
        <f t="shared" ca="1" si="232"/>
        <v>12.375</v>
      </c>
      <c r="AK236" s="116">
        <f t="shared" ca="1" si="232"/>
        <v>13.125000000000057</v>
      </c>
      <c r="AL236" s="116">
        <f t="shared" ca="1" si="232"/>
        <v>13.875</v>
      </c>
      <c r="AM236" s="116">
        <f t="shared" ca="1" si="232"/>
        <v>14.625000000000057</v>
      </c>
      <c r="AN236" s="116">
        <f t="shared" ca="1" si="232"/>
        <v>15.374999999999943</v>
      </c>
      <c r="AO236" s="116">
        <f t="shared" ca="1" si="232"/>
        <v>16.125000000000057</v>
      </c>
      <c r="AP236" s="116">
        <f t="shared" ca="1" si="232"/>
        <v>16.875000000000114</v>
      </c>
      <c r="AQ236" s="116">
        <f t="shared" ca="1" si="232"/>
        <v>17.625</v>
      </c>
      <c r="AS236" s="63">
        <f t="shared" si="236"/>
        <v>33</v>
      </c>
      <c r="AT236" s="116">
        <f ca="1">IFERROR(X236*'Program Qtrly'!D$129/(1-'Program Qtrly'!D$129),0)</f>
        <v>6.7500000000000338</v>
      </c>
      <c r="AU236" s="116">
        <f ca="1">IFERROR(Y236*'Program Qtrly'!E$129/(1-'Program Qtrly'!E$129),0)</f>
        <v>20.250000000000071</v>
      </c>
      <c r="AV236" s="116">
        <f ca="1">IFERROR(Z236*'Program Qtrly'!F$129/(1-'Program Qtrly'!F$129),0)</f>
        <v>33.750000000000135</v>
      </c>
      <c r="AW236" s="116">
        <f ca="1">IFERROR(AA236*'Program Qtrly'!G$129/(1-'Program Qtrly'!G$129),0)</f>
        <v>47.250000000000014</v>
      </c>
      <c r="AX236" s="116">
        <f ca="1">IFERROR(AB236*'Program Qtrly'!H$129/(1-'Program Qtrly'!H$129),0)</f>
        <v>57.37500000000027</v>
      </c>
      <c r="AY236" s="116">
        <f ca="1">IFERROR(AC236*'Program Qtrly'!I$129/(1-'Program Qtrly'!I$129),0)</f>
        <v>64.125000000000014</v>
      </c>
      <c r="AZ236" s="116">
        <f ca="1">IFERROR(AD236*'Program Qtrly'!J$129/(1-'Program Qtrly'!J$129),0)</f>
        <v>70.875000000000014</v>
      </c>
      <c r="BA236" s="116">
        <f ca="1">IFERROR(AE236*'Program Qtrly'!K$129/(1-'Program Qtrly'!K$129),0)</f>
        <v>77.624999999999758</v>
      </c>
      <c r="BB236" s="116">
        <f ca="1">IFERROR(AF236*'Program Qtrly'!L$129/(1-'Program Qtrly'!L$129),0)</f>
        <v>84.375000000000284</v>
      </c>
      <c r="BC236" s="116">
        <f ca="1">IFERROR(AG236*'Program Qtrly'!M$129/(1-'Program Qtrly'!M$129),0)</f>
        <v>91.125000000000028</v>
      </c>
      <c r="BD236" s="116">
        <f ca="1">IFERROR(AH236*'Program Qtrly'!N$129/(1-'Program Qtrly'!N$129),0)</f>
        <v>97.875000000000014</v>
      </c>
      <c r="BE236" s="116">
        <f ca="1">IFERROR(AI236*'Program Qtrly'!O$129/(1-'Program Qtrly'!O$129),0)</f>
        <v>104.62499999999952</v>
      </c>
      <c r="BF236" s="116">
        <f ca="1">IFERROR(AJ236*'Program Qtrly'!P$129/(1-'Program Qtrly'!P$129),0)</f>
        <v>111.37500000000003</v>
      </c>
      <c r="BG236" s="116">
        <f ca="1">IFERROR(AK236*'Program Qtrly'!Q$129/(1-'Program Qtrly'!Q$129),0)</f>
        <v>118.12500000000054</v>
      </c>
      <c r="BH236" s="116">
        <f ca="1">IFERROR(AL236*'Program Qtrly'!R$129/(1-'Program Qtrly'!R$129),0)</f>
        <v>124.87500000000003</v>
      </c>
      <c r="BI236" s="116">
        <f ca="1">IFERROR(AM236*'Program Qtrly'!S$129/(1-'Program Qtrly'!S$129),0)</f>
        <v>131.62500000000054</v>
      </c>
      <c r="BJ236" s="116">
        <f ca="1">IFERROR(AN236*'Program Qtrly'!T$129/(1-'Program Qtrly'!T$129),0)</f>
        <v>138.37499999999952</v>
      </c>
      <c r="BK236" s="116">
        <f ca="1">IFERROR(AO236*'Program Qtrly'!U$129/(1-'Program Qtrly'!U$129),0)</f>
        <v>145.12500000000054</v>
      </c>
      <c r="BL236" s="116">
        <f ca="1">IFERROR(AP236*'Program Qtrly'!V$129/(1-'Program Qtrly'!V$129),0)</f>
        <v>151.87500000000105</v>
      </c>
      <c r="BM236" s="116">
        <f ca="1">IFERROR(AQ236*'Program Qtrly'!W$129/(1-'Program Qtrly'!W$129),0)</f>
        <v>158.62500000000003</v>
      </c>
      <c r="BO236" s="53" t="str">
        <f t="shared" si="237"/>
        <v>P007</v>
      </c>
      <c r="BP236" s="53">
        <f t="shared" si="238"/>
        <v>0</v>
      </c>
    </row>
    <row r="237" spans="1:68" x14ac:dyDescent="0.45">
      <c r="A237" s="63">
        <f t="shared" si="233"/>
        <v>36</v>
      </c>
      <c r="B237" s="116">
        <f ca="1">IFERROR(B236+'Program Qtrly'!D$143*OFFSET(LDF!$A$37,MATCH($B$224,LDF!$A$38:$A$63,0),MATCH($A237,LDF!$B$37:$Z$37,0)),0)</f>
        <v>18.093749999999993</v>
      </c>
      <c r="C237" s="116">
        <f ca="1">IFERROR(C236+'Program Qtrly'!E$143*OFFSET(LDF!$A$37,MATCH($B$224,LDF!$A$38:$A$63,0),MATCH($A237,LDF!$B$37:$Z$37,0)),0)</f>
        <v>54.281249999999972</v>
      </c>
      <c r="D237" s="116">
        <f ca="1">IFERROR(D236+'Program Qtrly'!F$143*OFFSET(LDF!$A$37,MATCH($B$224,LDF!$A$38:$A$63,0),MATCH($A237,LDF!$B$37:$Z$37,0)),0)</f>
        <v>90.468749999999943</v>
      </c>
      <c r="E237" s="116">
        <f ca="1">IFERROR(E236+'Program Qtrly'!G$143*OFFSET(LDF!$A$37,MATCH($B$224,LDF!$A$38:$A$63,0),MATCH($A237,LDF!$B$37:$Z$37,0)),0)</f>
        <v>126.65624999999997</v>
      </c>
      <c r="F237" s="116">
        <f ca="1">IFERROR(F236+'Program Qtrly'!H$143*OFFSET(LDF!$A$37,MATCH($B$224,LDF!$A$38:$A$63,0),MATCH($A237,LDF!$B$37:$Z$37,0)),0)</f>
        <v>153.79687499999994</v>
      </c>
      <c r="G237" s="116">
        <f ca="1">IFERROR(G236+'Program Qtrly'!I$143*OFFSET(LDF!$A$37,MATCH($B$224,LDF!$A$38:$A$63,0),MATCH($A237,LDF!$B$37:$Z$37,0)),0)</f>
        <v>171.89062499999997</v>
      </c>
      <c r="H237" s="116">
        <f ca="1">IFERROR(H236+'Program Qtrly'!J$143*OFFSET(LDF!$A$37,MATCH($B$224,LDF!$A$38:$A$63,0),MATCH($A237,LDF!$B$37:$Z$37,0)),0)</f>
        <v>189.98437499999997</v>
      </c>
      <c r="I237" s="116">
        <f ca="1">IFERROR(I236+'Program Qtrly'!K$143*OFFSET(LDF!$A$37,MATCH($B$224,LDF!$A$38:$A$63,0),MATCH($A237,LDF!$B$37:$Z$37,0)),0)</f>
        <v>208.078125</v>
      </c>
      <c r="J237" s="116">
        <f ca="1">IFERROR(J236+'Program Qtrly'!L$143*OFFSET(LDF!$A$37,MATCH($B$224,LDF!$A$38:$A$63,0),MATCH($A237,LDF!$B$37:$Z$37,0)),0)</f>
        <v>226.17187499999991</v>
      </c>
      <c r="K237" s="116">
        <f ca="1">IFERROR(K236+'Program Qtrly'!M$143*OFFSET(LDF!$A$37,MATCH($B$224,LDF!$A$38:$A$63,0),MATCH($A237,LDF!$B$37:$Z$37,0)),0)</f>
        <v>244.26562499999994</v>
      </c>
      <c r="L237" s="116">
        <f ca="1">IFERROR(L236+'Program Qtrly'!N$143*OFFSET(LDF!$A$37,MATCH($B$224,LDF!$A$38:$A$63,0),MATCH($A237,LDF!$B$37:$Z$37,0)),0)</f>
        <v>262.35937499999994</v>
      </c>
      <c r="M237" s="116">
        <f ca="1">IFERROR(M236+'Program Qtrly'!O$143*OFFSET(LDF!$A$37,MATCH($B$224,LDF!$A$38:$A$63,0),MATCH($A237,LDF!$B$37:$Z$37,0)),0)</f>
        <v>280.453125</v>
      </c>
      <c r="N237" s="116">
        <f ca="1">IFERROR(N236+'Program Qtrly'!P$143*OFFSET(LDF!$A$37,MATCH($B$224,LDF!$A$38:$A$63,0),MATCH($A237,LDF!$B$37:$Z$37,0)),0)</f>
        <v>298.54687499999994</v>
      </c>
      <c r="O237" s="116">
        <f ca="1">IFERROR(O236+'Program Qtrly'!Q$143*OFFSET(LDF!$A$37,MATCH($B$224,LDF!$A$38:$A$63,0),MATCH($A237,LDF!$B$37:$Z$37,0)),0)</f>
        <v>316.64062499999989</v>
      </c>
      <c r="P237" s="116">
        <f ca="1">IFERROR(P236+'Program Qtrly'!R$143*OFFSET(LDF!$A$37,MATCH($B$224,LDF!$A$38:$A$63,0),MATCH($A237,LDF!$B$37:$Z$37,0)),0)</f>
        <v>334.73437499999994</v>
      </c>
      <c r="Q237" s="116">
        <f ca="1">IFERROR(Q236+'Program Qtrly'!S$143*OFFSET(LDF!$A$37,MATCH($B$224,LDF!$A$38:$A$63,0),MATCH($A237,LDF!$B$37:$Z$37,0)),0)</f>
        <v>352.82812499999989</v>
      </c>
      <c r="R237" s="116">
        <f ca="1">IFERROR(R236+'Program Qtrly'!T$143*OFFSET(LDF!$A$37,MATCH($B$224,LDF!$A$38:$A$63,0),MATCH($A237,LDF!$B$37:$Z$37,0)),0)</f>
        <v>370.921875</v>
      </c>
      <c r="S237" s="116">
        <f ca="1">IFERROR(S236+'Program Qtrly'!U$143*OFFSET(LDF!$A$37,MATCH($B$224,LDF!$A$38:$A$63,0),MATCH($A237,LDF!$B$37:$Z$37,0)),0)</f>
        <v>389.01562499999989</v>
      </c>
      <c r="T237" s="116">
        <f ca="1">IFERROR(T236+'Program Qtrly'!V$143*OFFSET(LDF!$A$37,MATCH($B$224,LDF!$A$38:$A$63,0),MATCH($A237,LDF!$B$37:$Z$37,0)),0)</f>
        <v>407.10937499999983</v>
      </c>
      <c r="U237" s="116">
        <f ca="1">IFERROR(U236+'Program Qtrly'!W$143*OFFSET(LDF!$A$37,MATCH($B$224,LDF!$A$38:$A$63,0),MATCH($A237,LDF!$B$37:$Z$37,0)),0)</f>
        <v>425.20312499999994</v>
      </c>
      <c r="W237" s="63">
        <f t="shared" si="234"/>
        <v>36</v>
      </c>
      <c r="X237" s="116">
        <f t="shared" ca="1" si="235"/>
        <v>0.65625000000000355</v>
      </c>
      <c r="Y237" s="116">
        <f t="shared" ca="1" si="232"/>
        <v>1.9687500000000071</v>
      </c>
      <c r="Z237" s="116">
        <f t="shared" ca="1" si="232"/>
        <v>3.2812500000000142</v>
      </c>
      <c r="AA237" s="116">
        <f t="shared" ca="1" si="232"/>
        <v>4.59375</v>
      </c>
      <c r="AB237" s="116">
        <f t="shared" ca="1" si="232"/>
        <v>5.5781250000000284</v>
      </c>
      <c r="AC237" s="116">
        <f t="shared" ca="1" si="232"/>
        <v>6.234375</v>
      </c>
      <c r="AD237" s="116">
        <f t="shared" ca="1" si="232"/>
        <v>6.890625</v>
      </c>
      <c r="AE237" s="116">
        <f t="shared" ca="1" si="232"/>
        <v>7.5468749999999716</v>
      </c>
      <c r="AF237" s="116">
        <f t="shared" ca="1" si="232"/>
        <v>8.2031250000000284</v>
      </c>
      <c r="AG237" s="116">
        <f t="shared" ca="1" si="232"/>
        <v>8.859375</v>
      </c>
      <c r="AH237" s="116">
        <f t="shared" ca="1" si="232"/>
        <v>9.515625</v>
      </c>
      <c r="AI237" s="116">
        <f t="shared" ca="1" si="232"/>
        <v>10.171874999999943</v>
      </c>
      <c r="AJ237" s="116">
        <f t="shared" ca="1" si="232"/>
        <v>10.828125</v>
      </c>
      <c r="AK237" s="116">
        <f t="shared" ca="1" si="232"/>
        <v>11.484375000000057</v>
      </c>
      <c r="AL237" s="116">
        <f t="shared" ca="1" si="232"/>
        <v>12.140625</v>
      </c>
      <c r="AM237" s="116">
        <f t="shared" ca="1" si="232"/>
        <v>12.796875000000057</v>
      </c>
      <c r="AN237" s="116">
        <f t="shared" ca="1" si="232"/>
        <v>13.453124999999943</v>
      </c>
      <c r="AO237" s="116">
        <f t="shared" ca="1" si="232"/>
        <v>14.109375000000057</v>
      </c>
      <c r="AP237" s="116">
        <f t="shared" ca="1" si="232"/>
        <v>14.765625000000114</v>
      </c>
      <c r="AQ237" s="116">
        <f t="shared" ca="1" si="232"/>
        <v>15.421875</v>
      </c>
      <c r="AS237" s="63">
        <f t="shared" si="236"/>
        <v>36</v>
      </c>
      <c r="AT237" s="116">
        <f ca="1">IFERROR(X237*'Program Qtrly'!D$129/(1-'Program Qtrly'!D$129),0)</f>
        <v>5.9062500000000329</v>
      </c>
      <c r="AU237" s="116">
        <f ca="1">IFERROR(Y237*'Program Qtrly'!E$129/(1-'Program Qtrly'!E$129),0)</f>
        <v>17.718750000000068</v>
      </c>
      <c r="AV237" s="116">
        <f ca="1">IFERROR(Z237*'Program Qtrly'!F$129/(1-'Program Qtrly'!F$129),0)</f>
        <v>29.531250000000135</v>
      </c>
      <c r="AW237" s="116">
        <f ca="1">IFERROR(AA237*'Program Qtrly'!G$129/(1-'Program Qtrly'!G$129),0)</f>
        <v>41.343750000000014</v>
      </c>
      <c r="AX237" s="116">
        <f ca="1">IFERROR(AB237*'Program Qtrly'!H$129/(1-'Program Qtrly'!H$129),0)</f>
        <v>50.20312500000027</v>
      </c>
      <c r="AY237" s="116">
        <f ca="1">IFERROR(AC237*'Program Qtrly'!I$129/(1-'Program Qtrly'!I$129),0)</f>
        <v>56.109375000000014</v>
      </c>
      <c r="AZ237" s="116">
        <f ca="1">IFERROR(AD237*'Program Qtrly'!J$129/(1-'Program Qtrly'!J$129),0)</f>
        <v>62.015625000000021</v>
      </c>
      <c r="BA237" s="116">
        <f ca="1">IFERROR(AE237*'Program Qtrly'!K$129/(1-'Program Qtrly'!K$129),0)</f>
        <v>67.921874999999758</v>
      </c>
      <c r="BB237" s="116">
        <f ca="1">IFERROR(AF237*'Program Qtrly'!L$129/(1-'Program Qtrly'!L$129),0)</f>
        <v>73.82812500000027</v>
      </c>
      <c r="BC237" s="116">
        <f ca="1">IFERROR(AG237*'Program Qtrly'!M$129/(1-'Program Qtrly'!M$129),0)</f>
        <v>79.734375000000014</v>
      </c>
      <c r="BD237" s="116">
        <f ca="1">IFERROR(AH237*'Program Qtrly'!N$129/(1-'Program Qtrly'!N$129),0)</f>
        <v>85.640625000000028</v>
      </c>
      <c r="BE237" s="116">
        <f ca="1">IFERROR(AI237*'Program Qtrly'!O$129/(1-'Program Qtrly'!O$129),0)</f>
        <v>91.546874999999517</v>
      </c>
      <c r="BF237" s="116">
        <f ca="1">IFERROR(AJ237*'Program Qtrly'!P$129/(1-'Program Qtrly'!P$129),0)</f>
        <v>97.453125000000028</v>
      </c>
      <c r="BG237" s="116">
        <f ca="1">IFERROR(AK237*'Program Qtrly'!Q$129/(1-'Program Qtrly'!Q$129),0)</f>
        <v>103.35937500000054</v>
      </c>
      <c r="BH237" s="116">
        <f ca="1">IFERROR(AL237*'Program Qtrly'!R$129/(1-'Program Qtrly'!R$129),0)</f>
        <v>109.26562500000003</v>
      </c>
      <c r="BI237" s="116">
        <f ca="1">IFERROR(AM237*'Program Qtrly'!S$129/(1-'Program Qtrly'!S$129),0)</f>
        <v>115.17187500000054</v>
      </c>
      <c r="BJ237" s="116">
        <f ca="1">IFERROR(AN237*'Program Qtrly'!T$129/(1-'Program Qtrly'!T$129),0)</f>
        <v>121.07812499999953</v>
      </c>
      <c r="BK237" s="116">
        <f ca="1">IFERROR(AO237*'Program Qtrly'!U$129/(1-'Program Qtrly'!U$129),0)</f>
        <v>126.98437500000055</v>
      </c>
      <c r="BL237" s="116">
        <f ca="1">IFERROR(AP237*'Program Qtrly'!V$129/(1-'Program Qtrly'!V$129),0)</f>
        <v>132.89062500000105</v>
      </c>
      <c r="BM237" s="116">
        <f ca="1">IFERROR(AQ237*'Program Qtrly'!W$129/(1-'Program Qtrly'!W$129),0)</f>
        <v>138.79687500000003</v>
      </c>
      <c r="BO237" s="53" t="str">
        <f t="shared" si="237"/>
        <v>P007</v>
      </c>
      <c r="BP237" s="53">
        <f t="shared" si="238"/>
        <v>0</v>
      </c>
    </row>
    <row r="238" spans="1:68" x14ac:dyDescent="0.45">
      <c r="A238" s="63">
        <f t="shared" si="233"/>
        <v>39</v>
      </c>
      <c r="B238" s="116">
        <f ca="1">IFERROR(B237+'Program Qtrly'!D$143*OFFSET(LDF!$A$37,MATCH($B$224,LDF!$A$38:$A$63,0),MATCH($A238,LDF!$B$37:$Z$37,0)),0)</f>
        <v>18.187499999999993</v>
      </c>
      <c r="C238" s="116">
        <f ca="1">IFERROR(C237+'Program Qtrly'!E$143*OFFSET(LDF!$A$37,MATCH($B$224,LDF!$A$38:$A$63,0),MATCH($A238,LDF!$B$37:$Z$37,0)),0)</f>
        <v>54.562499999999972</v>
      </c>
      <c r="D238" s="116">
        <f ca="1">IFERROR(D237+'Program Qtrly'!F$143*OFFSET(LDF!$A$37,MATCH($B$224,LDF!$A$38:$A$63,0),MATCH($A238,LDF!$B$37:$Z$37,0)),0)</f>
        <v>90.937499999999943</v>
      </c>
      <c r="E238" s="116">
        <f ca="1">IFERROR(E237+'Program Qtrly'!G$143*OFFSET(LDF!$A$37,MATCH($B$224,LDF!$A$38:$A$63,0),MATCH($A238,LDF!$B$37:$Z$37,0)),0)</f>
        <v>127.31249999999997</v>
      </c>
      <c r="F238" s="116">
        <f ca="1">IFERROR(F237+'Program Qtrly'!H$143*OFFSET(LDF!$A$37,MATCH($B$224,LDF!$A$38:$A$63,0),MATCH($A238,LDF!$B$37:$Z$37,0)),0)</f>
        <v>154.59374999999994</v>
      </c>
      <c r="G238" s="116">
        <f ca="1">IFERROR(G237+'Program Qtrly'!I$143*OFFSET(LDF!$A$37,MATCH($B$224,LDF!$A$38:$A$63,0),MATCH($A238,LDF!$B$37:$Z$37,0)),0)</f>
        <v>172.78124999999997</v>
      </c>
      <c r="H238" s="116">
        <f ca="1">IFERROR(H237+'Program Qtrly'!J$143*OFFSET(LDF!$A$37,MATCH($B$224,LDF!$A$38:$A$63,0),MATCH($A238,LDF!$B$37:$Z$37,0)),0)</f>
        <v>190.96874999999997</v>
      </c>
      <c r="I238" s="116">
        <f ca="1">IFERROR(I237+'Program Qtrly'!K$143*OFFSET(LDF!$A$37,MATCH($B$224,LDF!$A$38:$A$63,0),MATCH($A238,LDF!$B$37:$Z$37,0)),0)</f>
        <v>209.15625</v>
      </c>
      <c r="J238" s="116">
        <f ca="1">IFERROR(J237+'Program Qtrly'!L$143*OFFSET(LDF!$A$37,MATCH($B$224,LDF!$A$38:$A$63,0),MATCH($A238,LDF!$B$37:$Z$37,0)),0)</f>
        <v>227.34374999999991</v>
      </c>
      <c r="K238" s="116">
        <f ca="1">IFERROR(K237+'Program Qtrly'!M$143*OFFSET(LDF!$A$37,MATCH($B$224,LDF!$A$38:$A$63,0),MATCH($A238,LDF!$B$37:$Z$37,0)),0)</f>
        <v>245.53124999999994</v>
      </c>
      <c r="L238" s="116">
        <f ca="1">IFERROR(L237+'Program Qtrly'!N$143*OFFSET(LDF!$A$37,MATCH($B$224,LDF!$A$38:$A$63,0),MATCH($A238,LDF!$B$37:$Z$37,0)),0)</f>
        <v>263.71874999999994</v>
      </c>
      <c r="M238" s="116">
        <f ca="1">IFERROR(M237+'Program Qtrly'!O$143*OFFSET(LDF!$A$37,MATCH($B$224,LDF!$A$38:$A$63,0),MATCH($A238,LDF!$B$37:$Z$37,0)),0)</f>
        <v>281.90625</v>
      </c>
      <c r="N238" s="116">
        <f ca="1">IFERROR(N237+'Program Qtrly'!P$143*OFFSET(LDF!$A$37,MATCH($B$224,LDF!$A$38:$A$63,0),MATCH($A238,LDF!$B$37:$Z$37,0)),0)</f>
        <v>300.09374999999994</v>
      </c>
      <c r="O238" s="116">
        <f ca="1">IFERROR(O237+'Program Qtrly'!Q$143*OFFSET(LDF!$A$37,MATCH($B$224,LDF!$A$38:$A$63,0),MATCH($A238,LDF!$B$37:$Z$37,0)),0)</f>
        <v>318.28124999999989</v>
      </c>
      <c r="P238" s="116">
        <f ca="1">IFERROR(P237+'Program Qtrly'!R$143*OFFSET(LDF!$A$37,MATCH($B$224,LDF!$A$38:$A$63,0),MATCH($A238,LDF!$B$37:$Z$37,0)),0)</f>
        <v>336.46874999999994</v>
      </c>
      <c r="Q238" s="116">
        <f ca="1">IFERROR(Q237+'Program Qtrly'!S$143*OFFSET(LDF!$A$37,MATCH($B$224,LDF!$A$38:$A$63,0),MATCH($A238,LDF!$B$37:$Z$37,0)),0)</f>
        <v>354.65624999999989</v>
      </c>
      <c r="R238" s="116">
        <f ca="1">IFERROR(R237+'Program Qtrly'!T$143*OFFSET(LDF!$A$37,MATCH($B$224,LDF!$A$38:$A$63,0),MATCH($A238,LDF!$B$37:$Z$37,0)),0)</f>
        <v>372.84375</v>
      </c>
      <c r="S238" s="116">
        <f ca="1">IFERROR(S237+'Program Qtrly'!U$143*OFFSET(LDF!$A$37,MATCH($B$224,LDF!$A$38:$A$63,0),MATCH($A238,LDF!$B$37:$Z$37,0)),0)</f>
        <v>391.03124999999989</v>
      </c>
      <c r="T238" s="116">
        <f ca="1">IFERROR(T237+'Program Qtrly'!V$143*OFFSET(LDF!$A$37,MATCH($B$224,LDF!$A$38:$A$63,0),MATCH($A238,LDF!$B$37:$Z$37,0)),0)</f>
        <v>409.21874999999983</v>
      </c>
      <c r="U238" s="116">
        <f ca="1">IFERROR(U237+'Program Qtrly'!W$143*OFFSET(LDF!$A$37,MATCH($B$224,LDF!$A$38:$A$63,0),MATCH($A238,LDF!$B$37:$Z$37,0)),0)</f>
        <v>427.40624999999994</v>
      </c>
      <c r="W238" s="63">
        <f t="shared" si="234"/>
        <v>39</v>
      </c>
      <c r="X238" s="116">
        <f t="shared" ca="1" si="235"/>
        <v>0.56250000000000355</v>
      </c>
      <c r="Y238" s="116">
        <f t="shared" ca="1" si="232"/>
        <v>1.6875000000000071</v>
      </c>
      <c r="Z238" s="116">
        <f t="shared" ca="1" si="232"/>
        <v>2.8125000000000142</v>
      </c>
      <c r="AA238" s="116">
        <f t="shared" ca="1" si="232"/>
        <v>3.9375</v>
      </c>
      <c r="AB238" s="116">
        <f t="shared" ca="1" si="232"/>
        <v>4.7812500000000284</v>
      </c>
      <c r="AC238" s="116">
        <f t="shared" ca="1" si="232"/>
        <v>5.34375</v>
      </c>
      <c r="AD238" s="116">
        <f t="shared" ca="1" si="232"/>
        <v>5.90625</v>
      </c>
      <c r="AE238" s="116">
        <f t="shared" ca="1" si="232"/>
        <v>6.4687499999999716</v>
      </c>
      <c r="AF238" s="116">
        <f t="shared" ca="1" si="232"/>
        <v>7.0312500000000284</v>
      </c>
      <c r="AG238" s="116">
        <f t="shared" ca="1" si="232"/>
        <v>7.59375</v>
      </c>
      <c r="AH238" s="116">
        <f t="shared" ca="1" si="232"/>
        <v>8.15625</v>
      </c>
      <c r="AI238" s="116">
        <f t="shared" ca="1" si="232"/>
        <v>8.7187499999999432</v>
      </c>
      <c r="AJ238" s="116">
        <f t="shared" ca="1" si="232"/>
        <v>9.28125</v>
      </c>
      <c r="AK238" s="116">
        <f t="shared" ca="1" si="232"/>
        <v>9.8437500000000568</v>
      </c>
      <c r="AL238" s="116">
        <f t="shared" ca="1" si="232"/>
        <v>10.40625</v>
      </c>
      <c r="AM238" s="116">
        <f t="shared" ca="1" si="232"/>
        <v>10.968750000000057</v>
      </c>
      <c r="AN238" s="116">
        <f t="shared" ca="1" si="232"/>
        <v>11.531249999999943</v>
      </c>
      <c r="AO238" s="116">
        <f t="shared" ca="1" si="232"/>
        <v>12.093750000000057</v>
      </c>
      <c r="AP238" s="116">
        <f t="shared" ca="1" si="232"/>
        <v>12.656250000000114</v>
      </c>
      <c r="AQ238" s="116">
        <f t="shared" ca="1" si="232"/>
        <v>13.21875</v>
      </c>
      <c r="AS238" s="63">
        <f t="shared" si="236"/>
        <v>39</v>
      </c>
      <c r="AT238" s="116">
        <f ca="1">IFERROR(X238*'Program Qtrly'!D$129/(1-'Program Qtrly'!D$129),0)</f>
        <v>5.0625000000000329</v>
      </c>
      <c r="AU238" s="116">
        <f ca="1">IFERROR(Y238*'Program Qtrly'!E$129/(1-'Program Qtrly'!E$129),0)</f>
        <v>15.187500000000068</v>
      </c>
      <c r="AV238" s="116">
        <f ca="1">IFERROR(Z238*'Program Qtrly'!F$129/(1-'Program Qtrly'!F$129),0)</f>
        <v>25.312500000000135</v>
      </c>
      <c r="AW238" s="116">
        <f ca="1">IFERROR(AA238*'Program Qtrly'!G$129/(1-'Program Qtrly'!G$129),0)</f>
        <v>35.437500000000007</v>
      </c>
      <c r="AX238" s="116">
        <f ca="1">IFERROR(AB238*'Program Qtrly'!H$129/(1-'Program Qtrly'!H$129),0)</f>
        <v>43.031250000000263</v>
      </c>
      <c r="AY238" s="116">
        <f ca="1">IFERROR(AC238*'Program Qtrly'!I$129/(1-'Program Qtrly'!I$129),0)</f>
        <v>48.093750000000014</v>
      </c>
      <c r="AZ238" s="116">
        <f ca="1">IFERROR(AD238*'Program Qtrly'!J$129/(1-'Program Qtrly'!J$129),0)</f>
        <v>53.156250000000007</v>
      </c>
      <c r="BA238" s="116">
        <f ca="1">IFERROR(AE238*'Program Qtrly'!K$129/(1-'Program Qtrly'!K$129),0)</f>
        <v>58.218749999999758</v>
      </c>
      <c r="BB238" s="116">
        <f ca="1">IFERROR(AF238*'Program Qtrly'!L$129/(1-'Program Qtrly'!L$129),0)</f>
        <v>63.28125000000027</v>
      </c>
      <c r="BC238" s="116">
        <f ca="1">IFERROR(AG238*'Program Qtrly'!M$129/(1-'Program Qtrly'!M$129),0)</f>
        <v>68.343750000000014</v>
      </c>
      <c r="BD238" s="116">
        <f ca="1">IFERROR(AH238*'Program Qtrly'!N$129/(1-'Program Qtrly'!N$129),0)</f>
        <v>73.406250000000014</v>
      </c>
      <c r="BE238" s="116">
        <f ca="1">IFERROR(AI238*'Program Qtrly'!O$129/(1-'Program Qtrly'!O$129),0)</f>
        <v>78.468749999999503</v>
      </c>
      <c r="BF238" s="116">
        <f ca="1">IFERROR(AJ238*'Program Qtrly'!P$129/(1-'Program Qtrly'!P$129),0)</f>
        <v>83.531250000000028</v>
      </c>
      <c r="BG238" s="116">
        <f ca="1">IFERROR(AK238*'Program Qtrly'!Q$129/(1-'Program Qtrly'!Q$129),0)</f>
        <v>88.59375000000054</v>
      </c>
      <c r="BH238" s="116">
        <f ca="1">IFERROR(AL238*'Program Qtrly'!R$129/(1-'Program Qtrly'!R$129),0)</f>
        <v>93.656250000000014</v>
      </c>
      <c r="BI238" s="116">
        <f ca="1">IFERROR(AM238*'Program Qtrly'!S$129/(1-'Program Qtrly'!S$129),0)</f>
        <v>98.718750000000526</v>
      </c>
      <c r="BJ238" s="116">
        <f ca="1">IFERROR(AN238*'Program Qtrly'!T$129/(1-'Program Qtrly'!T$129),0)</f>
        <v>103.78124999999952</v>
      </c>
      <c r="BK238" s="116">
        <f ca="1">IFERROR(AO238*'Program Qtrly'!U$129/(1-'Program Qtrly'!U$129),0)</f>
        <v>108.84375000000054</v>
      </c>
      <c r="BL238" s="116">
        <f ca="1">IFERROR(AP238*'Program Qtrly'!V$129/(1-'Program Qtrly'!V$129),0)</f>
        <v>113.90625000000105</v>
      </c>
      <c r="BM238" s="116">
        <f ca="1">IFERROR(AQ238*'Program Qtrly'!W$129/(1-'Program Qtrly'!W$129),0)</f>
        <v>118.96875000000003</v>
      </c>
      <c r="BO238" s="53" t="str">
        <f t="shared" si="237"/>
        <v>P007</v>
      </c>
      <c r="BP238" s="53">
        <f t="shared" si="238"/>
        <v>0</v>
      </c>
    </row>
    <row r="239" spans="1:68" x14ac:dyDescent="0.45">
      <c r="A239" s="63">
        <f t="shared" si="233"/>
        <v>42</v>
      </c>
      <c r="B239" s="116">
        <f ca="1">IFERROR(B238+'Program Qtrly'!D$143*OFFSET(LDF!$A$37,MATCH($B$224,LDF!$A$38:$A$63,0),MATCH($A239,LDF!$B$37:$Z$37,0)),0)</f>
        <v>18.281249999999993</v>
      </c>
      <c r="C239" s="116">
        <f ca="1">IFERROR(C238+'Program Qtrly'!E$143*OFFSET(LDF!$A$37,MATCH($B$224,LDF!$A$38:$A$63,0),MATCH($A239,LDF!$B$37:$Z$37,0)),0)</f>
        <v>54.843749999999972</v>
      </c>
      <c r="D239" s="116">
        <f ca="1">IFERROR(D238+'Program Qtrly'!F$143*OFFSET(LDF!$A$37,MATCH($B$224,LDF!$A$38:$A$63,0),MATCH($A239,LDF!$B$37:$Z$37,0)),0)</f>
        <v>91.406249999999943</v>
      </c>
      <c r="E239" s="116">
        <f ca="1">IFERROR(E238+'Program Qtrly'!G$143*OFFSET(LDF!$A$37,MATCH($B$224,LDF!$A$38:$A$63,0),MATCH($A239,LDF!$B$37:$Z$37,0)),0)</f>
        <v>127.96874999999997</v>
      </c>
      <c r="F239" s="116">
        <f ca="1">IFERROR(F238+'Program Qtrly'!H$143*OFFSET(LDF!$A$37,MATCH($B$224,LDF!$A$38:$A$63,0),MATCH($A239,LDF!$B$37:$Z$37,0)),0)</f>
        <v>155.39062499999994</v>
      </c>
      <c r="G239" s="116">
        <f ca="1">IFERROR(G238+'Program Qtrly'!I$143*OFFSET(LDF!$A$37,MATCH($B$224,LDF!$A$38:$A$63,0),MATCH($A239,LDF!$B$37:$Z$37,0)),0)</f>
        <v>173.67187499999997</v>
      </c>
      <c r="H239" s="116">
        <f ca="1">IFERROR(H238+'Program Qtrly'!J$143*OFFSET(LDF!$A$37,MATCH($B$224,LDF!$A$38:$A$63,0),MATCH($A239,LDF!$B$37:$Z$37,0)),0)</f>
        <v>191.95312499999997</v>
      </c>
      <c r="I239" s="116">
        <f ca="1">IFERROR(I238+'Program Qtrly'!K$143*OFFSET(LDF!$A$37,MATCH($B$224,LDF!$A$38:$A$63,0),MATCH($A239,LDF!$B$37:$Z$37,0)),0)</f>
        <v>210.234375</v>
      </c>
      <c r="J239" s="116">
        <f ca="1">IFERROR(J238+'Program Qtrly'!L$143*OFFSET(LDF!$A$37,MATCH($B$224,LDF!$A$38:$A$63,0),MATCH($A239,LDF!$B$37:$Z$37,0)),0)</f>
        <v>228.51562499999991</v>
      </c>
      <c r="K239" s="116">
        <f ca="1">IFERROR(K238+'Program Qtrly'!M$143*OFFSET(LDF!$A$37,MATCH($B$224,LDF!$A$38:$A$63,0),MATCH($A239,LDF!$B$37:$Z$37,0)),0)</f>
        <v>246.79687499999994</v>
      </c>
      <c r="L239" s="116">
        <f ca="1">IFERROR(L238+'Program Qtrly'!N$143*OFFSET(LDF!$A$37,MATCH($B$224,LDF!$A$38:$A$63,0),MATCH($A239,LDF!$B$37:$Z$37,0)),0)</f>
        <v>265.07812499999994</v>
      </c>
      <c r="M239" s="116">
        <f ca="1">IFERROR(M238+'Program Qtrly'!O$143*OFFSET(LDF!$A$37,MATCH($B$224,LDF!$A$38:$A$63,0),MATCH($A239,LDF!$B$37:$Z$37,0)),0)</f>
        <v>283.359375</v>
      </c>
      <c r="N239" s="116">
        <f ca="1">IFERROR(N238+'Program Qtrly'!P$143*OFFSET(LDF!$A$37,MATCH($B$224,LDF!$A$38:$A$63,0),MATCH($A239,LDF!$B$37:$Z$37,0)),0)</f>
        <v>301.64062499999994</v>
      </c>
      <c r="O239" s="116">
        <f ca="1">IFERROR(O238+'Program Qtrly'!Q$143*OFFSET(LDF!$A$37,MATCH($B$224,LDF!$A$38:$A$63,0),MATCH($A239,LDF!$B$37:$Z$37,0)),0)</f>
        <v>319.92187499999989</v>
      </c>
      <c r="P239" s="116">
        <f ca="1">IFERROR(P238+'Program Qtrly'!R$143*OFFSET(LDF!$A$37,MATCH($B$224,LDF!$A$38:$A$63,0),MATCH($A239,LDF!$B$37:$Z$37,0)),0)</f>
        <v>338.20312499999994</v>
      </c>
      <c r="Q239" s="116">
        <f ca="1">IFERROR(Q238+'Program Qtrly'!S$143*OFFSET(LDF!$A$37,MATCH($B$224,LDF!$A$38:$A$63,0),MATCH($A239,LDF!$B$37:$Z$37,0)),0)</f>
        <v>356.48437499999989</v>
      </c>
      <c r="R239" s="116">
        <f ca="1">IFERROR(R238+'Program Qtrly'!T$143*OFFSET(LDF!$A$37,MATCH($B$224,LDF!$A$38:$A$63,0),MATCH($A239,LDF!$B$37:$Z$37,0)),0)</f>
        <v>374.765625</v>
      </c>
      <c r="S239" s="116">
        <f ca="1">IFERROR(S238+'Program Qtrly'!U$143*OFFSET(LDF!$A$37,MATCH($B$224,LDF!$A$38:$A$63,0),MATCH($A239,LDF!$B$37:$Z$37,0)),0)</f>
        <v>393.04687499999989</v>
      </c>
      <c r="T239" s="116">
        <f ca="1">IFERROR(T238+'Program Qtrly'!V$143*OFFSET(LDF!$A$37,MATCH($B$224,LDF!$A$38:$A$63,0),MATCH($A239,LDF!$B$37:$Z$37,0)),0)</f>
        <v>411.32812499999983</v>
      </c>
      <c r="U239" s="116">
        <f ca="1">IFERROR(U238+'Program Qtrly'!W$143*OFFSET(LDF!$A$37,MATCH($B$224,LDF!$A$38:$A$63,0),MATCH($A239,LDF!$B$37:$Z$37,0)),0)</f>
        <v>429.60937499999994</v>
      </c>
      <c r="W239" s="63">
        <f t="shared" si="234"/>
        <v>42</v>
      </c>
      <c r="X239" s="116">
        <f t="shared" ca="1" si="235"/>
        <v>0.46875000000000355</v>
      </c>
      <c r="Y239" s="116">
        <f t="shared" ca="1" si="232"/>
        <v>1.4062500000000071</v>
      </c>
      <c r="Z239" s="116">
        <f t="shared" ca="1" si="232"/>
        <v>2.3437500000000142</v>
      </c>
      <c r="AA239" s="116">
        <f t="shared" ca="1" si="232"/>
        <v>3.28125</v>
      </c>
      <c r="AB239" s="116">
        <f t="shared" ca="1" si="232"/>
        <v>3.9843750000000284</v>
      </c>
      <c r="AC239" s="116">
        <f t="shared" ca="1" si="232"/>
        <v>4.453125</v>
      </c>
      <c r="AD239" s="116">
        <f t="shared" ca="1" si="232"/>
        <v>4.921875</v>
      </c>
      <c r="AE239" s="116">
        <f t="shared" ca="1" si="232"/>
        <v>5.3906249999999716</v>
      </c>
      <c r="AF239" s="116">
        <f t="shared" ca="1" si="232"/>
        <v>5.8593750000000284</v>
      </c>
      <c r="AG239" s="116">
        <f t="shared" ref="AG239:AG249" ca="1" si="239">K$250-K239</f>
        <v>6.328125</v>
      </c>
      <c r="AH239" s="116">
        <f t="shared" ref="AH239:AH249" ca="1" si="240">L$250-L239</f>
        <v>6.796875</v>
      </c>
      <c r="AI239" s="116">
        <f t="shared" ref="AI239:AI249" ca="1" si="241">M$250-M239</f>
        <v>7.2656249999999432</v>
      </c>
      <c r="AJ239" s="116">
        <f t="shared" ref="AJ239:AJ249" ca="1" si="242">N$250-N239</f>
        <v>7.734375</v>
      </c>
      <c r="AK239" s="116">
        <f t="shared" ref="AK239:AK249" ca="1" si="243">O$250-O239</f>
        <v>8.2031250000000568</v>
      </c>
      <c r="AL239" s="116">
        <f t="shared" ref="AL239:AL249" ca="1" si="244">P$250-P239</f>
        <v>8.671875</v>
      </c>
      <c r="AM239" s="116">
        <f t="shared" ref="AM239:AM249" ca="1" si="245">Q$250-Q239</f>
        <v>9.1406250000000568</v>
      </c>
      <c r="AN239" s="116">
        <f t="shared" ref="AN239:AN249" ca="1" si="246">R$250-R239</f>
        <v>9.6093749999999432</v>
      </c>
      <c r="AO239" s="116">
        <f t="shared" ref="AO239:AO249" ca="1" si="247">S$250-S239</f>
        <v>10.078125000000057</v>
      </c>
      <c r="AP239" s="116">
        <f t="shared" ref="AP239:AP249" ca="1" si="248">T$250-T239</f>
        <v>10.546875000000114</v>
      </c>
      <c r="AQ239" s="116">
        <f t="shared" ref="AQ239:AQ249" ca="1" si="249">U$250-U239</f>
        <v>11.015625</v>
      </c>
      <c r="AS239" s="63">
        <f t="shared" si="236"/>
        <v>42</v>
      </c>
      <c r="AT239" s="116">
        <f ca="1">IFERROR(X239*'Program Qtrly'!D$129/(1-'Program Qtrly'!D$129),0)</f>
        <v>4.2187500000000329</v>
      </c>
      <c r="AU239" s="116">
        <f ca="1">IFERROR(Y239*'Program Qtrly'!E$129/(1-'Program Qtrly'!E$129),0)</f>
        <v>12.656250000000068</v>
      </c>
      <c r="AV239" s="116">
        <f ca="1">IFERROR(Z239*'Program Qtrly'!F$129/(1-'Program Qtrly'!F$129),0)</f>
        <v>21.093750000000135</v>
      </c>
      <c r="AW239" s="116">
        <f ca="1">IFERROR(AA239*'Program Qtrly'!G$129/(1-'Program Qtrly'!G$129),0)</f>
        <v>29.531250000000007</v>
      </c>
      <c r="AX239" s="116">
        <f ca="1">IFERROR(AB239*'Program Qtrly'!H$129/(1-'Program Qtrly'!H$129),0)</f>
        <v>35.859375000000263</v>
      </c>
      <c r="AY239" s="116">
        <f ca="1">IFERROR(AC239*'Program Qtrly'!I$129/(1-'Program Qtrly'!I$129),0)</f>
        <v>40.078125000000007</v>
      </c>
      <c r="AZ239" s="116">
        <f ca="1">IFERROR(AD239*'Program Qtrly'!J$129/(1-'Program Qtrly'!J$129),0)</f>
        <v>44.296875000000007</v>
      </c>
      <c r="BA239" s="116">
        <f ca="1">IFERROR(AE239*'Program Qtrly'!K$129/(1-'Program Qtrly'!K$129),0)</f>
        <v>48.515624999999751</v>
      </c>
      <c r="BB239" s="116">
        <f ca="1">IFERROR(AF239*'Program Qtrly'!L$129/(1-'Program Qtrly'!L$129),0)</f>
        <v>52.73437500000027</v>
      </c>
      <c r="BC239" s="116">
        <f ca="1">IFERROR(AG239*'Program Qtrly'!M$129/(1-'Program Qtrly'!M$129),0)</f>
        <v>56.953125000000014</v>
      </c>
      <c r="BD239" s="116">
        <f ca="1">IFERROR(AH239*'Program Qtrly'!N$129/(1-'Program Qtrly'!N$129),0)</f>
        <v>61.171875000000014</v>
      </c>
      <c r="BE239" s="116">
        <f ca="1">IFERROR(AI239*'Program Qtrly'!O$129/(1-'Program Qtrly'!O$129),0)</f>
        <v>65.390624999999503</v>
      </c>
      <c r="BF239" s="116">
        <f ca="1">IFERROR(AJ239*'Program Qtrly'!P$129/(1-'Program Qtrly'!P$129),0)</f>
        <v>69.609375000000014</v>
      </c>
      <c r="BG239" s="116">
        <f ca="1">IFERROR(AK239*'Program Qtrly'!Q$129/(1-'Program Qtrly'!Q$129),0)</f>
        <v>73.828125000000526</v>
      </c>
      <c r="BH239" s="116">
        <f ca="1">IFERROR(AL239*'Program Qtrly'!R$129/(1-'Program Qtrly'!R$129),0)</f>
        <v>78.046875000000014</v>
      </c>
      <c r="BI239" s="116">
        <f ca="1">IFERROR(AM239*'Program Qtrly'!S$129/(1-'Program Qtrly'!S$129),0)</f>
        <v>82.26562500000054</v>
      </c>
      <c r="BJ239" s="116">
        <f ca="1">IFERROR(AN239*'Program Qtrly'!T$129/(1-'Program Qtrly'!T$129),0)</f>
        <v>86.484374999999503</v>
      </c>
      <c r="BK239" s="116">
        <f ca="1">IFERROR(AO239*'Program Qtrly'!U$129/(1-'Program Qtrly'!U$129),0)</f>
        <v>90.70312500000054</v>
      </c>
      <c r="BL239" s="116">
        <f ca="1">IFERROR(AP239*'Program Qtrly'!V$129/(1-'Program Qtrly'!V$129),0)</f>
        <v>94.921875000001052</v>
      </c>
      <c r="BM239" s="116">
        <f ca="1">IFERROR(AQ239*'Program Qtrly'!W$129/(1-'Program Qtrly'!W$129),0)</f>
        <v>99.140625000000028</v>
      </c>
      <c r="BO239" s="53" t="str">
        <f t="shared" si="237"/>
        <v>P007</v>
      </c>
      <c r="BP239" s="53">
        <f t="shared" si="238"/>
        <v>0</v>
      </c>
    </row>
    <row r="240" spans="1:68" x14ac:dyDescent="0.45">
      <c r="A240" s="63">
        <f t="shared" si="233"/>
        <v>45</v>
      </c>
      <c r="B240" s="116">
        <f ca="1">IFERROR(B239+'Program Qtrly'!D$143*OFFSET(LDF!$A$37,MATCH($B$224,LDF!$A$38:$A$63,0),MATCH($A240,LDF!$B$37:$Z$37,0)),0)</f>
        <v>18.337499999999991</v>
      </c>
      <c r="C240" s="116">
        <f ca="1">IFERROR(C239+'Program Qtrly'!E$143*OFFSET(LDF!$A$37,MATCH($B$224,LDF!$A$38:$A$63,0),MATCH($A240,LDF!$B$37:$Z$37,0)),0)</f>
        <v>55.012499999999974</v>
      </c>
      <c r="D240" s="116">
        <f ca="1">IFERROR(D239+'Program Qtrly'!F$143*OFFSET(LDF!$A$37,MATCH($B$224,LDF!$A$38:$A$63,0),MATCH($A240,LDF!$B$37:$Z$37,0)),0)</f>
        <v>91.687499999999943</v>
      </c>
      <c r="E240" s="116">
        <f ca="1">IFERROR(E239+'Program Qtrly'!G$143*OFFSET(LDF!$A$37,MATCH($B$224,LDF!$A$38:$A$63,0),MATCH($A240,LDF!$B$37:$Z$37,0)),0)</f>
        <v>128.36249999999998</v>
      </c>
      <c r="F240" s="116">
        <f ca="1">IFERROR(F239+'Program Qtrly'!H$143*OFFSET(LDF!$A$37,MATCH($B$224,LDF!$A$38:$A$63,0),MATCH($A240,LDF!$B$37:$Z$37,0)),0)</f>
        <v>155.86874999999995</v>
      </c>
      <c r="G240" s="116">
        <f ca="1">IFERROR(G239+'Program Qtrly'!I$143*OFFSET(LDF!$A$37,MATCH($B$224,LDF!$A$38:$A$63,0),MATCH($A240,LDF!$B$37:$Z$37,0)),0)</f>
        <v>174.20624999999998</v>
      </c>
      <c r="H240" s="116">
        <f ca="1">IFERROR(H239+'Program Qtrly'!J$143*OFFSET(LDF!$A$37,MATCH($B$224,LDF!$A$38:$A$63,0),MATCH($A240,LDF!$B$37:$Z$37,0)),0)</f>
        <v>192.54374999999996</v>
      </c>
      <c r="I240" s="116">
        <f ca="1">IFERROR(I239+'Program Qtrly'!K$143*OFFSET(LDF!$A$37,MATCH($B$224,LDF!$A$38:$A$63,0),MATCH($A240,LDF!$B$37:$Z$37,0)),0)</f>
        <v>210.88124999999999</v>
      </c>
      <c r="J240" s="116">
        <f ca="1">IFERROR(J239+'Program Qtrly'!L$143*OFFSET(LDF!$A$37,MATCH($B$224,LDF!$A$38:$A$63,0),MATCH($A240,LDF!$B$37:$Z$37,0)),0)</f>
        <v>229.21874999999991</v>
      </c>
      <c r="K240" s="116">
        <f ca="1">IFERROR(K239+'Program Qtrly'!M$143*OFFSET(LDF!$A$37,MATCH($B$224,LDF!$A$38:$A$63,0),MATCH($A240,LDF!$B$37:$Z$37,0)),0)</f>
        <v>247.55624999999995</v>
      </c>
      <c r="L240" s="116">
        <f ca="1">IFERROR(L239+'Program Qtrly'!N$143*OFFSET(LDF!$A$37,MATCH($B$224,LDF!$A$38:$A$63,0),MATCH($A240,LDF!$B$37:$Z$37,0)),0)</f>
        <v>265.89374999999995</v>
      </c>
      <c r="M240" s="116">
        <f ca="1">IFERROR(M239+'Program Qtrly'!O$143*OFFSET(LDF!$A$37,MATCH($B$224,LDF!$A$38:$A$63,0),MATCH($A240,LDF!$B$37:$Z$37,0)),0)</f>
        <v>284.23124999999999</v>
      </c>
      <c r="N240" s="116">
        <f ca="1">IFERROR(N239+'Program Qtrly'!P$143*OFFSET(LDF!$A$37,MATCH($B$224,LDF!$A$38:$A$63,0),MATCH($A240,LDF!$B$37:$Z$37,0)),0)</f>
        <v>302.56874999999997</v>
      </c>
      <c r="O240" s="116">
        <f ca="1">IFERROR(O239+'Program Qtrly'!Q$143*OFFSET(LDF!$A$37,MATCH($B$224,LDF!$A$38:$A$63,0),MATCH($A240,LDF!$B$37:$Z$37,0)),0)</f>
        <v>320.90624999999989</v>
      </c>
      <c r="P240" s="116">
        <f ca="1">IFERROR(P239+'Program Qtrly'!R$143*OFFSET(LDF!$A$37,MATCH($B$224,LDF!$A$38:$A$63,0),MATCH($A240,LDF!$B$37:$Z$37,0)),0)</f>
        <v>339.24374999999992</v>
      </c>
      <c r="Q240" s="116">
        <f ca="1">IFERROR(Q239+'Program Qtrly'!S$143*OFFSET(LDF!$A$37,MATCH($B$224,LDF!$A$38:$A$63,0),MATCH($A240,LDF!$B$37:$Z$37,0)),0)</f>
        <v>357.5812499999999</v>
      </c>
      <c r="R240" s="116">
        <f ca="1">IFERROR(R239+'Program Qtrly'!T$143*OFFSET(LDF!$A$37,MATCH($B$224,LDF!$A$38:$A$63,0),MATCH($A240,LDF!$B$37:$Z$37,0)),0)</f>
        <v>375.91874999999999</v>
      </c>
      <c r="S240" s="116">
        <f ca="1">IFERROR(S239+'Program Qtrly'!U$143*OFFSET(LDF!$A$37,MATCH($B$224,LDF!$A$38:$A$63,0),MATCH($A240,LDF!$B$37:$Z$37,0)),0)</f>
        <v>394.25624999999991</v>
      </c>
      <c r="T240" s="116">
        <f ca="1">IFERROR(T239+'Program Qtrly'!V$143*OFFSET(LDF!$A$37,MATCH($B$224,LDF!$A$38:$A$63,0),MATCH($A240,LDF!$B$37:$Z$37,0)),0)</f>
        <v>412.59374999999983</v>
      </c>
      <c r="U240" s="116">
        <f ca="1">IFERROR(U239+'Program Qtrly'!W$143*OFFSET(LDF!$A$37,MATCH($B$224,LDF!$A$38:$A$63,0),MATCH($A240,LDF!$B$37:$Z$37,0)),0)</f>
        <v>430.93124999999992</v>
      </c>
      <c r="W240" s="63">
        <f t="shared" si="234"/>
        <v>45</v>
      </c>
      <c r="X240" s="116">
        <f t="shared" ca="1" si="235"/>
        <v>0.41250000000000497</v>
      </c>
      <c r="Y240" s="116">
        <f t="shared" ref="Y240:Y249" ca="1" si="250">C$250-C240</f>
        <v>1.2375000000000043</v>
      </c>
      <c r="Z240" s="116">
        <f t="shared" ref="Z240:Z249" ca="1" si="251">D$250-D240</f>
        <v>2.0625000000000142</v>
      </c>
      <c r="AA240" s="116">
        <f t="shared" ref="AA240:AA249" ca="1" si="252">E$250-E240</f>
        <v>2.8874999999999886</v>
      </c>
      <c r="AB240" s="116">
        <f t="shared" ref="AB240:AB249" ca="1" si="253">F$250-F240</f>
        <v>3.5062500000000227</v>
      </c>
      <c r="AC240" s="116">
        <f t="shared" ref="AC240:AC249" ca="1" si="254">G$250-G240</f>
        <v>3.9187499999999886</v>
      </c>
      <c r="AD240" s="116">
        <f t="shared" ref="AD240:AD249" ca="1" si="255">H$250-H240</f>
        <v>4.3312500000000114</v>
      </c>
      <c r="AE240" s="116">
        <f t="shared" ref="AE240:AE249" ca="1" si="256">I$250-I240</f>
        <v>4.7437499999999773</v>
      </c>
      <c r="AF240" s="116">
        <f t="shared" ref="AF240:AF249" ca="1" si="257">J$250-J240</f>
        <v>5.1562500000000284</v>
      </c>
      <c r="AG240" s="116">
        <f t="shared" ca="1" si="239"/>
        <v>5.5687499999999943</v>
      </c>
      <c r="AH240" s="116">
        <f t="shared" ca="1" si="240"/>
        <v>5.9812499999999886</v>
      </c>
      <c r="AI240" s="116">
        <f t="shared" ca="1" si="241"/>
        <v>6.3937499999999545</v>
      </c>
      <c r="AJ240" s="116">
        <f t="shared" ca="1" si="242"/>
        <v>6.8062499999999773</v>
      </c>
      <c r="AK240" s="116">
        <f t="shared" ca="1" si="243"/>
        <v>7.2187500000000568</v>
      </c>
      <c r="AL240" s="116">
        <f t="shared" ca="1" si="244"/>
        <v>7.6312500000000227</v>
      </c>
      <c r="AM240" s="116">
        <f t="shared" ca="1" si="245"/>
        <v>8.0437500000000455</v>
      </c>
      <c r="AN240" s="116">
        <f t="shared" ca="1" si="246"/>
        <v>8.4562499999999545</v>
      </c>
      <c r="AO240" s="116">
        <f t="shared" ca="1" si="247"/>
        <v>8.8687500000000341</v>
      </c>
      <c r="AP240" s="116">
        <f t="shared" ca="1" si="248"/>
        <v>9.2812500000001137</v>
      </c>
      <c r="AQ240" s="116">
        <f t="shared" ca="1" si="249"/>
        <v>9.6937500000000227</v>
      </c>
      <c r="AS240" s="63">
        <f t="shared" si="236"/>
        <v>45</v>
      </c>
      <c r="AT240" s="116">
        <f ca="1">IFERROR(X240*'Program Qtrly'!D$129/(1-'Program Qtrly'!D$129),0)</f>
        <v>3.7125000000000457</v>
      </c>
      <c r="AU240" s="116">
        <f ca="1">IFERROR(Y240*'Program Qtrly'!E$129/(1-'Program Qtrly'!E$129),0)</f>
        <v>11.13750000000004</v>
      </c>
      <c r="AV240" s="116">
        <f ca="1">IFERROR(Z240*'Program Qtrly'!F$129/(1-'Program Qtrly'!F$129),0)</f>
        <v>18.562500000000131</v>
      </c>
      <c r="AW240" s="116">
        <f ca="1">IFERROR(AA240*'Program Qtrly'!G$129/(1-'Program Qtrly'!G$129),0)</f>
        <v>25.987499999999901</v>
      </c>
      <c r="AX240" s="116">
        <f ca="1">IFERROR(AB240*'Program Qtrly'!H$129/(1-'Program Qtrly'!H$129),0)</f>
        <v>31.556250000000212</v>
      </c>
      <c r="AY240" s="116">
        <f ca="1">IFERROR(AC240*'Program Qtrly'!I$129/(1-'Program Qtrly'!I$129),0)</f>
        <v>35.268749999999905</v>
      </c>
      <c r="AZ240" s="116">
        <f ca="1">IFERROR(AD240*'Program Qtrly'!J$129/(1-'Program Qtrly'!J$129),0)</f>
        <v>38.981250000000117</v>
      </c>
      <c r="BA240" s="116">
        <f ca="1">IFERROR(AE240*'Program Qtrly'!K$129/(1-'Program Qtrly'!K$129),0)</f>
        <v>42.69374999999981</v>
      </c>
      <c r="BB240" s="116">
        <f ca="1">IFERROR(AF240*'Program Qtrly'!L$129/(1-'Program Qtrly'!L$129),0)</f>
        <v>46.40625000000027</v>
      </c>
      <c r="BC240" s="116">
        <f ca="1">IFERROR(AG240*'Program Qtrly'!M$129/(1-'Program Qtrly'!M$129),0)</f>
        <v>50.118749999999963</v>
      </c>
      <c r="BD240" s="116">
        <f ca="1">IFERROR(AH240*'Program Qtrly'!N$129/(1-'Program Qtrly'!N$129),0)</f>
        <v>53.831249999999912</v>
      </c>
      <c r="BE240" s="116">
        <f ca="1">IFERROR(AI240*'Program Qtrly'!O$129/(1-'Program Qtrly'!O$129),0)</f>
        <v>57.543749999999612</v>
      </c>
      <c r="BF240" s="116">
        <f ca="1">IFERROR(AJ240*'Program Qtrly'!P$129/(1-'Program Qtrly'!P$129),0)</f>
        <v>61.25624999999981</v>
      </c>
      <c r="BG240" s="116">
        <f ca="1">IFERROR(AK240*'Program Qtrly'!Q$129/(1-'Program Qtrly'!Q$129),0)</f>
        <v>64.968750000000526</v>
      </c>
      <c r="BH240" s="116">
        <f ca="1">IFERROR(AL240*'Program Qtrly'!R$129/(1-'Program Qtrly'!R$129),0)</f>
        <v>68.681250000000219</v>
      </c>
      <c r="BI240" s="116">
        <f ca="1">IFERROR(AM240*'Program Qtrly'!S$129/(1-'Program Qtrly'!S$129),0)</f>
        <v>72.393750000000423</v>
      </c>
      <c r="BJ240" s="116">
        <f ca="1">IFERROR(AN240*'Program Qtrly'!T$129/(1-'Program Qtrly'!T$129),0)</f>
        <v>76.106249999999605</v>
      </c>
      <c r="BK240" s="116">
        <f ca="1">IFERROR(AO240*'Program Qtrly'!U$129/(1-'Program Qtrly'!U$129),0)</f>
        <v>79.818750000000321</v>
      </c>
      <c r="BL240" s="116">
        <f ca="1">IFERROR(AP240*'Program Qtrly'!V$129/(1-'Program Qtrly'!V$129),0)</f>
        <v>83.531250000001052</v>
      </c>
      <c r="BM240" s="116">
        <f ca="1">IFERROR(AQ240*'Program Qtrly'!W$129/(1-'Program Qtrly'!W$129),0)</f>
        <v>87.243750000000233</v>
      </c>
      <c r="BO240" s="53" t="str">
        <f t="shared" si="237"/>
        <v>P007</v>
      </c>
      <c r="BP240" s="53">
        <f t="shared" si="238"/>
        <v>0</v>
      </c>
    </row>
    <row r="241" spans="1:68" x14ac:dyDescent="0.45">
      <c r="A241" s="63">
        <f t="shared" si="233"/>
        <v>48</v>
      </c>
      <c r="B241" s="116">
        <f ca="1">IFERROR(B240+'Program Qtrly'!D$143*OFFSET(LDF!$A$37,MATCH($B$224,LDF!$A$38:$A$63,0),MATCH($A241,LDF!$B$37:$Z$37,0)),0)</f>
        <v>18.39374999999999</v>
      </c>
      <c r="C241" s="116">
        <f ca="1">IFERROR(C240+'Program Qtrly'!E$143*OFFSET(LDF!$A$37,MATCH($B$224,LDF!$A$38:$A$63,0),MATCH($A241,LDF!$B$37:$Z$37,0)),0)</f>
        <v>55.181249999999977</v>
      </c>
      <c r="D241" s="116">
        <f ca="1">IFERROR(D240+'Program Qtrly'!F$143*OFFSET(LDF!$A$37,MATCH($B$224,LDF!$A$38:$A$63,0),MATCH($A241,LDF!$B$37:$Z$37,0)),0)</f>
        <v>91.968749999999943</v>
      </c>
      <c r="E241" s="116">
        <f ca="1">IFERROR(E240+'Program Qtrly'!G$143*OFFSET(LDF!$A$37,MATCH($B$224,LDF!$A$38:$A$63,0),MATCH($A241,LDF!$B$37:$Z$37,0)),0)</f>
        <v>128.75624999999999</v>
      </c>
      <c r="F241" s="116">
        <f ca="1">IFERROR(F240+'Program Qtrly'!H$143*OFFSET(LDF!$A$37,MATCH($B$224,LDF!$A$38:$A$63,0),MATCH($A241,LDF!$B$37:$Z$37,0)),0)</f>
        <v>156.34687499999995</v>
      </c>
      <c r="G241" s="116">
        <f ca="1">IFERROR(G240+'Program Qtrly'!I$143*OFFSET(LDF!$A$37,MATCH($B$224,LDF!$A$38:$A$63,0),MATCH($A241,LDF!$B$37:$Z$37,0)),0)</f>
        <v>174.74062499999999</v>
      </c>
      <c r="H241" s="116">
        <f ca="1">IFERROR(H240+'Program Qtrly'!J$143*OFFSET(LDF!$A$37,MATCH($B$224,LDF!$A$38:$A$63,0),MATCH($A241,LDF!$B$37:$Z$37,0)),0)</f>
        <v>193.13437499999995</v>
      </c>
      <c r="I241" s="116">
        <f ca="1">IFERROR(I240+'Program Qtrly'!K$143*OFFSET(LDF!$A$37,MATCH($B$224,LDF!$A$38:$A$63,0),MATCH($A241,LDF!$B$37:$Z$37,0)),0)</f>
        <v>211.52812499999999</v>
      </c>
      <c r="J241" s="116">
        <f ca="1">IFERROR(J240+'Program Qtrly'!L$143*OFFSET(LDF!$A$37,MATCH($B$224,LDF!$A$38:$A$63,0),MATCH($A241,LDF!$B$37:$Z$37,0)),0)</f>
        <v>229.92187499999991</v>
      </c>
      <c r="K241" s="116">
        <f ca="1">IFERROR(K240+'Program Qtrly'!M$143*OFFSET(LDF!$A$37,MATCH($B$224,LDF!$A$38:$A$63,0),MATCH($A241,LDF!$B$37:$Z$37,0)),0)</f>
        <v>248.31562499999995</v>
      </c>
      <c r="L241" s="116">
        <f ca="1">IFERROR(L240+'Program Qtrly'!N$143*OFFSET(LDF!$A$37,MATCH($B$224,LDF!$A$38:$A$63,0),MATCH($A241,LDF!$B$37:$Z$37,0)),0)</f>
        <v>266.70937499999997</v>
      </c>
      <c r="M241" s="116">
        <f ca="1">IFERROR(M240+'Program Qtrly'!O$143*OFFSET(LDF!$A$37,MATCH($B$224,LDF!$A$38:$A$63,0),MATCH($A241,LDF!$B$37:$Z$37,0)),0)</f>
        <v>285.10312499999998</v>
      </c>
      <c r="N241" s="116">
        <f ca="1">IFERROR(N240+'Program Qtrly'!P$143*OFFSET(LDF!$A$37,MATCH($B$224,LDF!$A$38:$A$63,0),MATCH($A241,LDF!$B$37:$Z$37,0)),0)</f>
        <v>303.49687499999999</v>
      </c>
      <c r="O241" s="116">
        <f ca="1">IFERROR(O240+'Program Qtrly'!Q$143*OFFSET(LDF!$A$37,MATCH($B$224,LDF!$A$38:$A$63,0),MATCH($A241,LDF!$B$37:$Z$37,0)),0)</f>
        <v>321.89062499999989</v>
      </c>
      <c r="P241" s="116">
        <f ca="1">IFERROR(P240+'Program Qtrly'!R$143*OFFSET(LDF!$A$37,MATCH($B$224,LDF!$A$38:$A$63,0),MATCH($A241,LDF!$B$37:$Z$37,0)),0)</f>
        <v>340.2843749999999</v>
      </c>
      <c r="Q241" s="116">
        <f ca="1">IFERROR(Q240+'Program Qtrly'!S$143*OFFSET(LDF!$A$37,MATCH($B$224,LDF!$A$38:$A$63,0),MATCH($A241,LDF!$B$37:$Z$37,0)),0)</f>
        <v>358.67812499999991</v>
      </c>
      <c r="R241" s="116">
        <f ca="1">IFERROR(R240+'Program Qtrly'!T$143*OFFSET(LDF!$A$37,MATCH($B$224,LDF!$A$38:$A$63,0),MATCH($A241,LDF!$B$37:$Z$37,0)),0)</f>
        <v>377.07187499999998</v>
      </c>
      <c r="S241" s="116">
        <f ca="1">IFERROR(S240+'Program Qtrly'!U$143*OFFSET(LDF!$A$37,MATCH($B$224,LDF!$A$38:$A$63,0),MATCH($A241,LDF!$B$37:$Z$37,0)),0)</f>
        <v>395.46562499999993</v>
      </c>
      <c r="T241" s="116">
        <f ca="1">IFERROR(T240+'Program Qtrly'!V$143*OFFSET(LDF!$A$37,MATCH($B$224,LDF!$A$38:$A$63,0),MATCH($A241,LDF!$B$37:$Z$37,0)),0)</f>
        <v>413.85937499999983</v>
      </c>
      <c r="U241" s="116">
        <f ca="1">IFERROR(U240+'Program Qtrly'!W$143*OFFSET(LDF!$A$37,MATCH($B$224,LDF!$A$38:$A$63,0),MATCH($A241,LDF!$B$37:$Z$37,0)),0)</f>
        <v>432.2531249999999</v>
      </c>
      <c r="W241" s="63">
        <f t="shared" si="234"/>
        <v>48</v>
      </c>
      <c r="X241" s="116">
        <f t="shared" ca="1" si="235"/>
        <v>0.35625000000000639</v>
      </c>
      <c r="Y241" s="116">
        <f t="shared" ca="1" si="250"/>
        <v>1.0687500000000014</v>
      </c>
      <c r="Z241" s="116">
        <f t="shared" ca="1" si="251"/>
        <v>1.7812500000000142</v>
      </c>
      <c r="AA241" s="116">
        <f t="shared" ca="1" si="252"/>
        <v>2.4937499999999773</v>
      </c>
      <c r="AB241" s="116">
        <f t="shared" ca="1" si="253"/>
        <v>3.0281250000000171</v>
      </c>
      <c r="AC241" s="116">
        <f t="shared" ca="1" si="254"/>
        <v>3.3843749999999773</v>
      </c>
      <c r="AD241" s="116">
        <f t="shared" ca="1" si="255"/>
        <v>3.7406250000000227</v>
      </c>
      <c r="AE241" s="116">
        <f t="shared" ca="1" si="256"/>
        <v>4.0968749999999829</v>
      </c>
      <c r="AF241" s="116">
        <f t="shared" ca="1" si="257"/>
        <v>4.4531250000000284</v>
      </c>
      <c r="AG241" s="116">
        <f t="shared" ca="1" si="239"/>
        <v>4.8093749999999886</v>
      </c>
      <c r="AH241" s="116">
        <f t="shared" ca="1" si="240"/>
        <v>5.1656249999999773</v>
      </c>
      <c r="AI241" s="116">
        <f t="shared" ca="1" si="241"/>
        <v>5.5218749999999659</v>
      </c>
      <c r="AJ241" s="116">
        <f t="shared" ca="1" si="242"/>
        <v>5.8781249999999545</v>
      </c>
      <c r="AK241" s="116">
        <f t="shared" ca="1" si="243"/>
        <v>6.2343750000000568</v>
      </c>
      <c r="AL241" s="116">
        <f t="shared" ca="1" si="244"/>
        <v>6.5906250000000455</v>
      </c>
      <c r="AM241" s="116">
        <f t="shared" ca="1" si="245"/>
        <v>6.9468750000000341</v>
      </c>
      <c r="AN241" s="116">
        <f t="shared" ca="1" si="246"/>
        <v>7.3031249999999659</v>
      </c>
      <c r="AO241" s="116">
        <f t="shared" ca="1" si="247"/>
        <v>7.6593750000000114</v>
      </c>
      <c r="AP241" s="116">
        <f t="shared" ca="1" si="248"/>
        <v>8.0156250000001137</v>
      </c>
      <c r="AQ241" s="116">
        <f t="shared" ca="1" si="249"/>
        <v>8.3718750000000455</v>
      </c>
      <c r="AS241" s="63">
        <f t="shared" si="236"/>
        <v>48</v>
      </c>
      <c r="AT241" s="116">
        <f ca="1">IFERROR(X241*'Program Qtrly'!D$129/(1-'Program Qtrly'!D$129),0)</f>
        <v>3.2062500000000584</v>
      </c>
      <c r="AU241" s="116">
        <f ca="1">IFERROR(Y241*'Program Qtrly'!E$129/(1-'Program Qtrly'!E$129),0)</f>
        <v>9.6187500000000146</v>
      </c>
      <c r="AV241" s="116">
        <f ca="1">IFERROR(Z241*'Program Qtrly'!F$129/(1-'Program Qtrly'!F$129),0)</f>
        <v>16.031250000000131</v>
      </c>
      <c r="AW241" s="116">
        <f ca="1">IFERROR(AA241*'Program Qtrly'!G$129/(1-'Program Qtrly'!G$129),0)</f>
        <v>22.443749999999802</v>
      </c>
      <c r="AX241" s="116">
        <f ca="1">IFERROR(AB241*'Program Qtrly'!H$129/(1-'Program Qtrly'!H$129),0)</f>
        <v>27.253125000000161</v>
      </c>
      <c r="AY241" s="116">
        <f ca="1">IFERROR(AC241*'Program Qtrly'!I$129/(1-'Program Qtrly'!I$129),0)</f>
        <v>30.459374999999802</v>
      </c>
      <c r="AZ241" s="116">
        <f ca="1">IFERROR(AD241*'Program Qtrly'!J$129/(1-'Program Qtrly'!J$129),0)</f>
        <v>33.665625000000212</v>
      </c>
      <c r="BA241" s="116">
        <f ca="1">IFERROR(AE241*'Program Qtrly'!K$129/(1-'Program Qtrly'!K$129),0)</f>
        <v>36.871874999999854</v>
      </c>
      <c r="BB241" s="116">
        <f ca="1">IFERROR(AF241*'Program Qtrly'!L$129/(1-'Program Qtrly'!L$129),0)</f>
        <v>40.07812500000027</v>
      </c>
      <c r="BC241" s="116">
        <f ca="1">IFERROR(AG241*'Program Qtrly'!M$129/(1-'Program Qtrly'!M$129),0)</f>
        <v>43.284374999999912</v>
      </c>
      <c r="BD241" s="116">
        <f ca="1">IFERROR(AH241*'Program Qtrly'!N$129/(1-'Program Qtrly'!N$129),0)</f>
        <v>46.49062499999981</v>
      </c>
      <c r="BE241" s="116">
        <f ca="1">IFERROR(AI241*'Program Qtrly'!O$129/(1-'Program Qtrly'!O$129),0)</f>
        <v>49.696874999999707</v>
      </c>
      <c r="BF241" s="116">
        <f ca="1">IFERROR(AJ241*'Program Qtrly'!P$129/(1-'Program Qtrly'!P$129),0)</f>
        <v>52.903124999999598</v>
      </c>
      <c r="BG241" s="116">
        <f ca="1">IFERROR(AK241*'Program Qtrly'!Q$129/(1-'Program Qtrly'!Q$129),0)</f>
        <v>56.109375000000526</v>
      </c>
      <c r="BH241" s="116">
        <f ca="1">IFERROR(AL241*'Program Qtrly'!R$129/(1-'Program Qtrly'!R$129),0)</f>
        <v>59.315625000000423</v>
      </c>
      <c r="BI241" s="116">
        <f ca="1">IFERROR(AM241*'Program Qtrly'!S$129/(1-'Program Qtrly'!S$129),0)</f>
        <v>62.521875000000321</v>
      </c>
      <c r="BJ241" s="116">
        <f ca="1">IFERROR(AN241*'Program Qtrly'!T$129/(1-'Program Qtrly'!T$129),0)</f>
        <v>65.728124999999707</v>
      </c>
      <c r="BK241" s="116">
        <f ca="1">IFERROR(AO241*'Program Qtrly'!U$129/(1-'Program Qtrly'!U$129),0)</f>
        <v>68.934375000000117</v>
      </c>
      <c r="BL241" s="116">
        <f ca="1">IFERROR(AP241*'Program Qtrly'!V$129/(1-'Program Qtrly'!V$129),0)</f>
        <v>72.140625000001052</v>
      </c>
      <c r="BM241" s="116">
        <f ca="1">IFERROR(AQ241*'Program Qtrly'!W$129/(1-'Program Qtrly'!W$129),0)</f>
        <v>75.346875000000423</v>
      </c>
      <c r="BO241" s="53" t="str">
        <f t="shared" si="237"/>
        <v>P007</v>
      </c>
      <c r="BP241" s="53">
        <f t="shared" si="238"/>
        <v>0</v>
      </c>
    </row>
    <row r="242" spans="1:68" x14ac:dyDescent="0.45">
      <c r="A242" s="63">
        <f t="shared" si="233"/>
        <v>51</v>
      </c>
      <c r="B242" s="116">
        <f ca="1">IFERROR(B241+'Program Qtrly'!D$143*OFFSET(LDF!$A$37,MATCH($B$224,LDF!$A$38:$A$63,0),MATCH($A242,LDF!$B$37:$Z$37,0)),0)</f>
        <v>18.431249999999991</v>
      </c>
      <c r="C242" s="116">
        <f ca="1">IFERROR(C241+'Program Qtrly'!E$143*OFFSET(LDF!$A$37,MATCH($B$224,LDF!$A$38:$A$63,0),MATCH($A242,LDF!$B$37:$Z$37,0)),0)</f>
        <v>55.293749999999974</v>
      </c>
      <c r="D242" s="116">
        <f ca="1">IFERROR(D241+'Program Qtrly'!F$143*OFFSET(LDF!$A$37,MATCH($B$224,LDF!$A$38:$A$63,0),MATCH($A242,LDF!$B$37:$Z$37,0)),0)</f>
        <v>92.156249999999943</v>
      </c>
      <c r="E242" s="116">
        <f ca="1">IFERROR(E241+'Program Qtrly'!G$143*OFFSET(LDF!$A$37,MATCH($B$224,LDF!$A$38:$A$63,0),MATCH($A242,LDF!$B$37:$Z$37,0)),0)</f>
        <v>129.01874999999998</v>
      </c>
      <c r="F242" s="116">
        <f ca="1">IFERROR(F241+'Program Qtrly'!H$143*OFFSET(LDF!$A$37,MATCH($B$224,LDF!$A$38:$A$63,0),MATCH($A242,LDF!$B$37:$Z$37,0)),0)</f>
        <v>156.66562499999995</v>
      </c>
      <c r="G242" s="116">
        <f ca="1">IFERROR(G241+'Program Qtrly'!I$143*OFFSET(LDF!$A$37,MATCH($B$224,LDF!$A$38:$A$63,0),MATCH($A242,LDF!$B$37:$Z$37,0)),0)</f>
        <v>175.09687499999998</v>
      </c>
      <c r="H242" s="116">
        <f ca="1">IFERROR(H241+'Program Qtrly'!J$143*OFFSET(LDF!$A$37,MATCH($B$224,LDF!$A$38:$A$63,0),MATCH($A242,LDF!$B$37:$Z$37,0)),0)</f>
        <v>193.52812499999996</v>
      </c>
      <c r="I242" s="116">
        <f ca="1">IFERROR(I241+'Program Qtrly'!K$143*OFFSET(LDF!$A$37,MATCH($B$224,LDF!$A$38:$A$63,0),MATCH($A242,LDF!$B$37:$Z$37,0)),0)</f>
        <v>211.95937499999999</v>
      </c>
      <c r="J242" s="116">
        <f ca="1">IFERROR(J241+'Program Qtrly'!L$143*OFFSET(LDF!$A$37,MATCH($B$224,LDF!$A$38:$A$63,0),MATCH($A242,LDF!$B$37:$Z$37,0)),0)</f>
        <v>230.39062499999991</v>
      </c>
      <c r="K242" s="116">
        <f ca="1">IFERROR(K241+'Program Qtrly'!M$143*OFFSET(LDF!$A$37,MATCH($B$224,LDF!$A$38:$A$63,0),MATCH($A242,LDF!$B$37:$Z$37,0)),0)</f>
        <v>248.82187499999995</v>
      </c>
      <c r="L242" s="116">
        <f ca="1">IFERROR(L241+'Program Qtrly'!N$143*OFFSET(LDF!$A$37,MATCH($B$224,LDF!$A$38:$A$63,0),MATCH($A242,LDF!$B$37:$Z$37,0)),0)</f>
        <v>267.25312499999995</v>
      </c>
      <c r="M242" s="116">
        <f ca="1">IFERROR(M241+'Program Qtrly'!O$143*OFFSET(LDF!$A$37,MATCH($B$224,LDF!$A$38:$A$63,0),MATCH($A242,LDF!$B$37:$Z$37,0)),0)</f>
        <v>285.68437499999999</v>
      </c>
      <c r="N242" s="116">
        <f ca="1">IFERROR(N241+'Program Qtrly'!P$143*OFFSET(LDF!$A$37,MATCH($B$224,LDF!$A$38:$A$63,0),MATCH($A242,LDF!$B$37:$Z$37,0)),0)</f>
        <v>304.11562499999997</v>
      </c>
      <c r="O242" s="116">
        <f ca="1">IFERROR(O241+'Program Qtrly'!Q$143*OFFSET(LDF!$A$37,MATCH($B$224,LDF!$A$38:$A$63,0),MATCH($A242,LDF!$B$37:$Z$37,0)),0)</f>
        <v>322.54687499999989</v>
      </c>
      <c r="P242" s="116">
        <f ca="1">IFERROR(P241+'Program Qtrly'!R$143*OFFSET(LDF!$A$37,MATCH($B$224,LDF!$A$38:$A$63,0),MATCH($A242,LDF!$B$37:$Z$37,0)),0)</f>
        <v>340.97812499999992</v>
      </c>
      <c r="Q242" s="116">
        <f ca="1">IFERROR(Q241+'Program Qtrly'!S$143*OFFSET(LDF!$A$37,MATCH($B$224,LDF!$A$38:$A$63,0),MATCH($A242,LDF!$B$37:$Z$37,0)),0)</f>
        <v>359.4093749999999</v>
      </c>
      <c r="R242" s="116">
        <f ca="1">IFERROR(R241+'Program Qtrly'!T$143*OFFSET(LDF!$A$37,MATCH($B$224,LDF!$A$38:$A$63,0),MATCH($A242,LDF!$B$37:$Z$37,0)),0)</f>
        <v>377.84062499999999</v>
      </c>
      <c r="S242" s="116">
        <f ca="1">IFERROR(S241+'Program Qtrly'!U$143*OFFSET(LDF!$A$37,MATCH($B$224,LDF!$A$38:$A$63,0),MATCH($A242,LDF!$B$37:$Z$37,0)),0)</f>
        <v>396.27187499999991</v>
      </c>
      <c r="T242" s="116">
        <f ca="1">IFERROR(T241+'Program Qtrly'!V$143*OFFSET(LDF!$A$37,MATCH($B$224,LDF!$A$38:$A$63,0),MATCH($A242,LDF!$B$37:$Z$37,0)),0)</f>
        <v>414.70312499999983</v>
      </c>
      <c r="U242" s="116">
        <f ca="1">IFERROR(U241+'Program Qtrly'!W$143*OFFSET(LDF!$A$37,MATCH($B$224,LDF!$A$38:$A$63,0),MATCH($A242,LDF!$B$37:$Z$37,0)),0)</f>
        <v>433.13437499999992</v>
      </c>
      <c r="W242" s="63">
        <f t="shared" si="234"/>
        <v>51</v>
      </c>
      <c r="X242" s="116">
        <f t="shared" ca="1" si="235"/>
        <v>0.31875000000000497</v>
      </c>
      <c r="Y242" s="116">
        <f t="shared" ca="1" si="250"/>
        <v>0.95625000000000426</v>
      </c>
      <c r="Z242" s="116">
        <f t="shared" ca="1" si="251"/>
        <v>1.5937500000000142</v>
      </c>
      <c r="AA242" s="116">
        <f t="shared" ca="1" si="252"/>
        <v>2.2312499999999886</v>
      </c>
      <c r="AB242" s="116">
        <f t="shared" ca="1" si="253"/>
        <v>2.7093750000000227</v>
      </c>
      <c r="AC242" s="116">
        <f t="shared" ca="1" si="254"/>
        <v>3.0281249999999886</v>
      </c>
      <c r="AD242" s="116">
        <f t="shared" ca="1" si="255"/>
        <v>3.3468750000000114</v>
      </c>
      <c r="AE242" s="116">
        <f t="shared" ca="1" si="256"/>
        <v>3.6656249999999773</v>
      </c>
      <c r="AF242" s="116">
        <f t="shared" ca="1" si="257"/>
        <v>3.9843750000000284</v>
      </c>
      <c r="AG242" s="116">
        <f t="shared" ca="1" si="239"/>
        <v>4.3031249999999943</v>
      </c>
      <c r="AH242" s="116">
        <f t="shared" ca="1" si="240"/>
        <v>4.6218749999999886</v>
      </c>
      <c r="AI242" s="116">
        <f t="shared" ca="1" si="241"/>
        <v>4.9406249999999545</v>
      </c>
      <c r="AJ242" s="116">
        <f t="shared" ca="1" si="242"/>
        <v>5.2593749999999773</v>
      </c>
      <c r="AK242" s="116">
        <f t="shared" ca="1" si="243"/>
        <v>5.5781250000000568</v>
      </c>
      <c r="AL242" s="116">
        <f t="shared" ca="1" si="244"/>
        <v>5.8968750000000227</v>
      </c>
      <c r="AM242" s="116">
        <f t="shared" ca="1" si="245"/>
        <v>6.2156250000000455</v>
      </c>
      <c r="AN242" s="116">
        <f t="shared" ca="1" si="246"/>
        <v>6.5343749999999545</v>
      </c>
      <c r="AO242" s="116">
        <f t="shared" ca="1" si="247"/>
        <v>6.8531250000000341</v>
      </c>
      <c r="AP242" s="116">
        <f t="shared" ca="1" si="248"/>
        <v>7.1718750000001137</v>
      </c>
      <c r="AQ242" s="116">
        <f t="shared" ca="1" si="249"/>
        <v>7.4906250000000227</v>
      </c>
      <c r="AS242" s="63">
        <f t="shared" si="236"/>
        <v>51</v>
      </c>
      <c r="AT242" s="116">
        <f ca="1">IFERROR(X242*'Program Qtrly'!D$129/(1-'Program Qtrly'!D$129),0)</f>
        <v>2.8687500000000457</v>
      </c>
      <c r="AU242" s="116">
        <f ca="1">IFERROR(Y242*'Program Qtrly'!E$129/(1-'Program Qtrly'!E$129),0)</f>
        <v>8.6062500000000401</v>
      </c>
      <c r="AV242" s="116">
        <f ca="1">IFERROR(Z242*'Program Qtrly'!F$129/(1-'Program Qtrly'!F$129),0)</f>
        <v>14.343750000000131</v>
      </c>
      <c r="AW242" s="116">
        <f ca="1">IFERROR(AA242*'Program Qtrly'!G$129/(1-'Program Qtrly'!G$129),0)</f>
        <v>20.081249999999905</v>
      </c>
      <c r="AX242" s="116">
        <f ca="1">IFERROR(AB242*'Program Qtrly'!H$129/(1-'Program Qtrly'!H$129),0)</f>
        <v>24.384375000000212</v>
      </c>
      <c r="AY242" s="116">
        <f ca="1">IFERROR(AC242*'Program Qtrly'!I$129/(1-'Program Qtrly'!I$129),0)</f>
        <v>27.253124999999905</v>
      </c>
      <c r="AZ242" s="116">
        <f ca="1">IFERROR(AD242*'Program Qtrly'!J$129/(1-'Program Qtrly'!J$129),0)</f>
        <v>30.121875000000109</v>
      </c>
      <c r="BA242" s="116">
        <f ca="1">IFERROR(AE242*'Program Qtrly'!K$129/(1-'Program Qtrly'!K$129),0)</f>
        <v>32.990624999999802</v>
      </c>
      <c r="BB242" s="116">
        <f ca="1">IFERROR(AF242*'Program Qtrly'!L$129/(1-'Program Qtrly'!L$129),0)</f>
        <v>35.859375000000263</v>
      </c>
      <c r="BC242" s="116">
        <f ca="1">IFERROR(AG242*'Program Qtrly'!M$129/(1-'Program Qtrly'!M$129),0)</f>
        <v>38.728124999999956</v>
      </c>
      <c r="BD242" s="116">
        <f ca="1">IFERROR(AH242*'Program Qtrly'!N$129/(1-'Program Qtrly'!N$129),0)</f>
        <v>41.596874999999905</v>
      </c>
      <c r="BE242" s="116">
        <f ca="1">IFERROR(AI242*'Program Qtrly'!O$129/(1-'Program Qtrly'!O$129),0)</f>
        <v>44.465624999999598</v>
      </c>
      <c r="BF242" s="116">
        <f ca="1">IFERROR(AJ242*'Program Qtrly'!P$129/(1-'Program Qtrly'!P$129),0)</f>
        <v>47.334374999999802</v>
      </c>
      <c r="BG242" s="116">
        <f ca="1">IFERROR(AK242*'Program Qtrly'!Q$129/(1-'Program Qtrly'!Q$129),0)</f>
        <v>50.203125000000526</v>
      </c>
      <c r="BH242" s="116">
        <f ca="1">IFERROR(AL242*'Program Qtrly'!R$129/(1-'Program Qtrly'!R$129),0)</f>
        <v>53.071875000000219</v>
      </c>
      <c r="BI242" s="116">
        <f ca="1">IFERROR(AM242*'Program Qtrly'!S$129/(1-'Program Qtrly'!S$129),0)</f>
        <v>55.940625000000423</v>
      </c>
      <c r="BJ242" s="116">
        <f ca="1">IFERROR(AN242*'Program Qtrly'!T$129/(1-'Program Qtrly'!T$129),0)</f>
        <v>58.809374999999605</v>
      </c>
      <c r="BK242" s="116">
        <f ca="1">IFERROR(AO242*'Program Qtrly'!U$129/(1-'Program Qtrly'!U$129),0)</f>
        <v>61.678125000000328</v>
      </c>
      <c r="BL242" s="116">
        <f ca="1">IFERROR(AP242*'Program Qtrly'!V$129/(1-'Program Qtrly'!V$129),0)</f>
        <v>64.546875000001037</v>
      </c>
      <c r="BM242" s="116">
        <f ca="1">IFERROR(AQ242*'Program Qtrly'!W$129/(1-'Program Qtrly'!W$129),0)</f>
        <v>67.415625000000219</v>
      </c>
      <c r="BO242" s="53" t="str">
        <f t="shared" si="237"/>
        <v>P007</v>
      </c>
      <c r="BP242" s="53">
        <f t="shared" si="238"/>
        <v>0</v>
      </c>
    </row>
    <row r="243" spans="1:68" x14ac:dyDescent="0.45">
      <c r="A243" s="63">
        <f t="shared" si="233"/>
        <v>54</v>
      </c>
      <c r="B243" s="116">
        <f ca="1">IFERROR(B242+'Program Qtrly'!D$143*OFFSET(LDF!$A$37,MATCH($B$224,LDF!$A$38:$A$63,0),MATCH($A243,LDF!$B$37:$Z$37,0)),0)</f>
        <v>18.48749999999999</v>
      </c>
      <c r="C243" s="116">
        <f ca="1">IFERROR(C242+'Program Qtrly'!E$143*OFFSET(LDF!$A$37,MATCH($B$224,LDF!$A$38:$A$63,0),MATCH($A243,LDF!$B$37:$Z$37,0)),0)</f>
        <v>55.462499999999977</v>
      </c>
      <c r="D243" s="116">
        <f ca="1">IFERROR(D242+'Program Qtrly'!F$143*OFFSET(LDF!$A$37,MATCH($B$224,LDF!$A$38:$A$63,0),MATCH($A243,LDF!$B$37:$Z$37,0)),0)</f>
        <v>92.437499999999943</v>
      </c>
      <c r="E243" s="116">
        <f ca="1">IFERROR(E242+'Program Qtrly'!G$143*OFFSET(LDF!$A$37,MATCH($B$224,LDF!$A$38:$A$63,0),MATCH($A243,LDF!$B$37:$Z$37,0)),0)</f>
        <v>129.41249999999999</v>
      </c>
      <c r="F243" s="116">
        <f ca="1">IFERROR(F242+'Program Qtrly'!H$143*OFFSET(LDF!$A$37,MATCH($B$224,LDF!$A$38:$A$63,0),MATCH($A243,LDF!$B$37:$Z$37,0)),0)</f>
        <v>157.14374999999995</v>
      </c>
      <c r="G243" s="116">
        <f ca="1">IFERROR(G242+'Program Qtrly'!I$143*OFFSET(LDF!$A$37,MATCH($B$224,LDF!$A$38:$A$63,0),MATCH($A243,LDF!$B$37:$Z$37,0)),0)</f>
        <v>175.63124999999999</v>
      </c>
      <c r="H243" s="116">
        <f ca="1">IFERROR(H242+'Program Qtrly'!J$143*OFFSET(LDF!$A$37,MATCH($B$224,LDF!$A$38:$A$63,0),MATCH($A243,LDF!$B$37:$Z$37,0)),0)</f>
        <v>194.11874999999995</v>
      </c>
      <c r="I243" s="116">
        <f ca="1">IFERROR(I242+'Program Qtrly'!K$143*OFFSET(LDF!$A$37,MATCH($B$224,LDF!$A$38:$A$63,0),MATCH($A243,LDF!$B$37:$Z$37,0)),0)</f>
        <v>212.60624999999999</v>
      </c>
      <c r="J243" s="116">
        <f ca="1">IFERROR(J242+'Program Qtrly'!L$143*OFFSET(LDF!$A$37,MATCH($B$224,LDF!$A$38:$A$63,0),MATCH($A243,LDF!$B$37:$Z$37,0)),0)</f>
        <v>231.09374999999991</v>
      </c>
      <c r="K243" s="116">
        <f ca="1">IFERROR(K242+'Program Qtrly'!M$143*OFFSET(LDF!$A$37,MATCH($B$224,LDF!$A$38:$A$63,0),MATCH($A243,LDF!$B$37:$Z$37,0)),0)</f>
        <v>249.58124999999995</v>
      </c>
      <c r="L243" s="116">
        <f ca="1">IFERROR(L242+'Program Qtrly'!N$143*OFFSET(LDF!$A$37,MATCH($B$224,LDF!$A$38:$A$63,0),MATCH($A243,LDF!$B$37:$Z$37,0)),0)</f>
        <v>268.06874999999997</v>
      </c>
      <c r="M243" s="116">
        <f ca="1">IFERROR(M242+'Program Qtrly'!O$143*OFFSET(LDF!$A$37,MATCH($B$224,LDF!$A$38:$A$63,0),MATCH($A243,LDF!$B$37:$Z$37,0)),0)</f>
        <v>286.55624999999998</v>
      </c>
      <c r="N243" s="116">
        <f ca="1">IFERROR(N242+'Program Qtrly'!P$143*OFFSET(LDF!$A$37,MATCH($B$224,LDF!$A$38:$A$63,0),MATCH($A243,LDF!$B$37:$Z$37,0)),0)</f>
        <v>305.04374999999999</v>
      </c>
      <c r="O243" s="116">
        <f ca="1">IFERROR(O242+'Program Qtrly'!Q$143*OFFSET(LDF!$A$37,MATCH($B$224,LDF!$A$38:$A$63,0),MATCH($A243,LDF!$B$37:$Z$37,0)),0)</f>
        <v>323.53124999999989</v>
      </c>
      <c r="P243" s="116">
        <f ca="1">IFERROR(P242+'Program Qtrly'!R$143*OFFSET(LDF!$A$37,MATCH($B$224,LDF!$A$38:$A$63,0),MATCH($A243,LDF!$B$37:$Z$37,0)),0)</f>
        <v>342.0187499999999</v>
      </c>
      <c r="Q243" s="116">
        <f ca="1">IFERROR(Q242+'Program Qtrly'!S$143*OFFSET(LDF!$A$37,MATCH($B$224,LDF!$A$38:$A$63,0),MATCH($A243,LDF!$B$37:$Z$37,0)),0)</f>
        <v>360.50624999999991</v>
      </c>
      <c r="R243" s="116">
        <f ca="1">IFERROR(R242+'Program Qtrly'!T$143*OFFSET(LDF!$A$37,MATCH($B$224,LDF!$A$38:$A$63,0),MATCH($A243,LDF!$B$37:$Z$37,0)),0)</f>
        <v>378.99374999999998</v>
      </c>
      <c r="S243" s="116">
        <f ca="1">IFERROR(S242+'Program Qtrly'!U$143*OFFSET(LDF!$A$37,MATCH($B$224,LDF!$A$38:$A$63,0),MATCH($A243,LDF!$B$37:$Z$37,0)),0)</f>
        <v>397.48124999999993</v>
      </c>
      <c r="T243" s="116">
        <f ca="1">IFERROR(T242+'Program Qtrly'!V$143*OFFSET(LDF!$A$37,MATCH($B$224,LDF!$A$38:$A$63,0),MATCH($A243,LDF!$B$37:$Z$37,0)),0)</f>
        <v>415.96874999999983</v>
      </c>
      <c r="U243" s="116">
        <f ca="1">IFERROR(U242+'Program Qtrly'!W$143*OFFSET(LDF!$A$37,MATCH($B$224,LDF!$A$38:$A$63,0),MATCH($A243,LDF!$B$37:$Z$37,0)),0)</f>
        <v>434.4562499999999</v>
      </c>
      <c r="W243" s="63">
        <f t="shared" si="234"/>
        <v>54</v>
      </c>
      <c r="X243" s="116">
        <f t="shared" ca="1" si="235"/>
        <v>0.26250000000000639</v>
      </c>
      <c r="Y243" s="116">
        <f t="shared" ca="1" si="250"/>
        <v>0.78750000000000142</v>
      </c>
      <c r="Z243" s="116">
        <f t="shared" ca="1" si="251"/>
        <v>1.3125000000000142</v>
      </c>
      <c r="AA243" s="116">
        <f t="shared" ca="1" si="252"/>
        <v>1.8374999999999773</v>
      </c>
      <c r="AB243" s="116">
        <f t="shared" ca="1" si="253"/>
        <v>2.2312500000000171</v>
      </c>
      <c r="AC243" s="116">
        <f t="shared" ca="1" si="254"/>
        <v>2.4937499999999773</v>
      </c>
      <c r="AD243" s="116">
        <f t="shared" ca="1" si="255"/>
        <v>2.7562500000000227</v>
      </c>
      <c r="AE243" s="116">
        <f t="shared" ca="1" si="256"/>
        <v>3.0187499999999829</v>
      </c>
      <c r="AF243" s="116">
        <f t="shared" ca="1" si="257"/>
        <v>3.2812500000000284</v>
      </c>
      <c r="AG243" s="116">
        <f t="shared" ca="1" si="239"/>
        <v>3.5437499999999886</v>
      </c>
      <c r="AH243" s="116">
        <f t="shared" ca="1" si="240"/>
        <v>3.8062499999999773</v>
      </c>
      <c r="AI243" s="116">
        <f t="shared" ca="1" si="241"/>
        <v>4.0687499999999659</v>
      </c>
      <c r="AJ243" s="116">
        <f t="shared" ca="1" si="242"/>
        <v>4.3312499999999545</v>
      </c>
      <c r="AK243" s="116">
        <f t="shared" ca="1" si="243"/>
        <v>4.5937500000000568</v>
      </c>
      <c r="AL243" s="116">
        <f t="shared" ca="1" si="244"/>
        <v>4.8562500000000455</v>
      </c>
      <c r="AM243" s="116">
        <f t="shared" ca="1" si="245"/>
        <v>5.1187500000000341</v>
      </c>
      <c r="AN243" s="116">
        <f t="shared" ca="1" si="246"/>
        <v>5.3812499999999659</v>
      </c>
      <c r="AO243" s="116">
        <f t="shared" ca="1" si="247"/>
        <v>5.6437500000000114</v>
      </c>
      <c r="AP243" s="116">
        <f t="shared" ca="1" si="248"/>
        <v>5.9062500000001137</v>
      </c>
      <c r="AQ243" s="116">
        <f t="shared" ca="1" si="249"/>
        <v>6.1687500000000455</v>
      </c>
      <c r="AS243" s="63">
        <f t="shared" si="236"/>
        <v>54</v>
      </c>
      <c r="AT243" s="116">
        <f ca="1">IFERROR(X243*'Program Qtrly'!D$129/(1-'Program Qtrly'!D$129),0)</f>
        <v>2.362500000000058</v>
      </c>
      <c r="AU243" s="116">
        <f ca="1">IFERROR(Y243*'Program Qtrly'!E$129/(1-'Program Qtrly'!E$129),0)</f>
        <v>7.0875000000000146</v>
      </c>
      <c r="AV243" s="116">
        <f ca="1">IFERROR(Z243*'Program Qtrly'!F$129/(1-'Program Qtrly'!F$129),0)</f>
        <v>11.81250000000013</v>
      </c>
      <c r="AW243" s="116">
        <f ca="1">IFERROR(AA243*'Program Qtrly'!G$129/(1-'Program Qtrly'!G$129),0)</f>
        <v>16.537499999999799</v>
      </c>
      <c r="AX243" s="116">
        <f ca="1">IFERROR(AB243*'Program Qtrly'!H$129/(1-'Program Qtrly'!H$129),0)</f>
        <v>20.081250000000157</v>
      </c>
      <c r="AY243" s="116">
        <f ca="1">IFERROR(AC243*'Program Qtrly'!I$129/(1-'Program Qtrly'!I$129),0)</f>
        <v>22.443749999999802</v>
      </c>
      <c r="AZ243" s="116">
        <f ca="1">IFERROR(AD243*'Program Qtrly'!J$129/(1-'Program Qtrly'!J$129),0)</f>
        <v>24.806250000000212</v>
      </c>
      <c r="BA243" s="116">
        <f ca="1">IFERROR(AE243*'Program Qtrly'!K$129/(1-'Program Qtrly'!K$129),0)</f>
        <v>27.168749999999854</v>
      </c>
      <c r="BB243" s="116">
        <f ca="1">IFERROR(AF243*'Program Qtrly'!L$129/(1-'Program Qtrly'!L$129),0)</f>
        <v>29.531250000000263</v>
      </c>
      <c r="BC243" s="116">
        <f ca="1">IFERROR(AG243*'Program Qtrly'!M$129/(1-'Program Qtrly'!M$129),0)</f>
        <v>31.893749999999905</v>
      </c>
      <c r="BD243" s="116">
        <f ca="1">IFERROR(AH243*'Program Qtrly'!N$129/(1-'Program Qtrly'!N$129),0)</f>
        <v>34.256249999999802</v>
      </c>
      <c r="BE243" s="116">
        <f ca="1">IFERROR(AI243*'Program Qtrly'!O$129/(1-'Program Qtrly'!O$129),0)</f>
        <v>36.618749999999707</v>
      </c>
      <c r="BF243" s="116">
        <f ca="1">IFERROR(AJ243*'Program Qtrly'!P$129/(1-'Program Qtrly'!P$129),0)</f>
        <v>38.981249999999598</v>
      </c>
      <c r="BG243" s="116">
        <f ca="1">IFERROR(AK243*'Program Qtrly'!Q$129/(1-'Program Qtrly'!Q$129),0)</f>
        <v>41.343750000000519</v>
      </c>
      <c r="BH243" s="116">
        <f ca="1">IFERROR(AL243*'Program Qtrly'!R$129/(1-'Program Qtrly'!R$129),0)</f>
        <v>43.706250000000423</v>
      </c>
      <c r="BI243" s="116">
        <f ca="1">IFERROR(AM243*'Program Qtrly'!S$129/(1-'Program Qtrly'!S$129),0)</f>
        <v>46.068750000000314</v>
      </c>
      <c r="BJ243" s="116">
        <f ca="1">IFERROR(AN243*'Program Qtrly'!T$129/(1-'Program Qtrly'!T$129),0)</f>
        <v>48.431249999999707</v>
      </c>
      <c r="BK243" s="116">
        <f ca="1">IFERROR(AO243*'Program Qtrly'!U$129/(1-'Program Qtrly'!U$129),0)</f>
        <v>50.793750000000117</v>
      </c>
      <c r="BL243" s="116">
        <f ca="1">IFERROR(AP243*'Program Qtrly'!V$129/(1-'Program Qtrly'!V$129),0)</f>
        <v>53.156250000001037</v>
      </c>
      <c r="BM243" s="116">
        <f ca="1">IFERROR(AQ243*'Program Qtrly'!W$129/(1-'Program Qtrly'!W$129),0)</f>
        <v>55.518750000000416</v>
      </c>
      <c r="BO243" s="53" t="str">
        <f t="shared" si="237"/>
        <v>P007</v>
      </c>
      <c r="BP243" s="53">
        <f t="shared" si="238"/>
        <v>0</v>
      </c>
    </row>
    <row r="244" spans="1:68" x14ac:dyDescent="0.45">
      <c r="A244" s="63">
        <f t="shared" si="233"/>
        <v>57</v>
      </c>
      <c r="B244" s="116">
        <f ca="1">IFERROR(B243+'Program Qtrly'!D$143*OFFSET(LDF!$A$37,MATCH($B$224,LDF!$A$38:$A$63,0),MATCH($A244,LDF!$B$37:$Z$37,0)),0)</f>
        <v>18.506249999999991</v>
      </c>
      <c r="C244" s="116">
        <f ca="1">IFERROR(C243+'Program Qtrly'!E$143*OFFSET(LDF!$A$37,MATCH($B$224,LDF!$A$38:$A$63,0),MATCH($A244,LDF!$B$37:$Z$37,0)),0)</f>
        <v>55.518749999999976</v>
      </c>
      <c r="D244" s="116">
        <f ca="1">IFERROR(D243+'Program Qtrly'!F$143*OFFSET(LDF!$A$37,MATCH($B$224,LDF!$A$38:$A$63,0),MATCH($A244,LDF!$B$37:$Z$37,0)),0)</f>
        <v>92.531249999999943</v>
      </c>
      <c r="E244" s="116">
        <f ca="1">IFERROR(E243+'Program Qtrly'!G$143*OFFSET(LDF!$A$37,MATCH($B$224,LDF!$A$38:$A$63,0),MATCH($A244,LDF!$B$37:$Z$37,0)),0)</f>
        <v>129.54374999999999</v>
      </c>
      <c r="F244" s="116">
        <f ca="1">IFERROR(F243+'Program Qtrly'!H$143*OFFSET(LDF!$A$37,MATCH($B$224,LDF!$A$38:$A$63,0),MATCH($A244,LDF!$B$37:$Z$37,0)),0)</f>
        <v>157.30312499999997</v>
      </c>
      <c r="G244" s="116">
        <f ca="1">IFERROR(G243+'Program Qtrly'!I$143*OFFSET(LDF!$A$37,MATCH($B$224,LDF!$A$38:$A$63,0),MATCH($A244,LDF!$B$37:$Z$37,0)),0)</f>
        <v>175.80937499999999</v>
      </c>
      <c r="H244" s="116">
        <f ca="1">IFERROR(H243+'Program Qtrly'!J$143*OFFSET(LDF!$A$37,MATCH($B$224,LDF!$A$38:$A$63,0),MATCH($A244,LDF!$B$37:$Z$37,0)),0)</f>
        <v>194.31562499999995</v>
      </c>
      <c r="I244" s="116">
        <f ca="1">IFERROR(I243+'Program Qtrly'!K$143*OFFSET(LDF!$A$37,MATCH($B$224,LDF!$A$38:$A$63,0),MATCH($A244,LDF!$B$37:$Z$37,0)),0)</f>
        <v>212.82187499999998</v>
      </c>
      <c r="J244" s="116">
        <f ca="1">IFERROR(J243+'Program Qtrly'!L$143*OFFSET(LDF!$A$37,MATCH($B$224,LDF!$A$38:$A$63,0),MATCH($A244,LDF!$B$37:$Z$37,0)),0)</f>
        <v>231.32812499999991</v>
      </c>
      <c r="K244" s="116">
        <f ca="1">IFERROR(K243+'Program Qtrly'!M$143*OFFSET(LDF!$A$37,MATCH($B$224,LDF!$A$38:$A$63,0),MATCH($A244,LDF!$B$37:$Z$37,0)),0)</f>
        <v>249.83437499999997</v>
      </c>
      <c r="L244" s="116">
        <f ca="1">IFERROR(L243+'Program Qtrly'!N$143*OFFSET(LDF!$A$37,MATCH($B$224,LDF!$A$38:$A$63,0),MATCH($A244,LDF!$B$37:$Z$37,0)),0)</f>
        <v>268.34062499999999</v>
      </c>
      <c r="M244" s="116">
        <f ca="1">IFERROR(M243+'Program Qtrly'!O$143*OFFSET(LDF!$A$37,MATCH($B$224,LDF!$A$38:$A$63,0),MATCH($A244,LDF!$B$37:$Z$37,0)),0)</f>
        <v>286.84687499999995</v>
      </c>
      <c r="N244" s="116">
        <f ca="1">IFERROR(N243+'Program Qtrly'!P$143*OFFSET(LDF!$A$37,MATCH($B$224,LDF!$A$38:$A$63,0),MATCH($A244,LDF!$B$37:$Z$37,0)),0)</f>
        <v>305.35312499999998</v>
      </c>
      <c r="O244" s="116">
        <f ca="1">IFERROR(O243+'Program Qtrly'!Q$143*OFFSET(LDF!$A$37,MATCH($B$224,LDF!$A$38:$A$63,0),MATCH($A244,LDF!$B$37:$Z$37,0)),0)</f>
        <v>323.85937499999989</v>
      </c>
      <c r="P244" s="116">
        <f ca="1">IFERROR(P243+'Program Qtrly'!R$143*OFFSET(LDF!$A$37,MATCH($B$224,LDF!$A$38:$A$63,0),MATCH($A244,LDF!$B$37:$Z$37,0)),0)</f>
        <v>342.36562499999991</v>
      </c>
      <c r="Q244" s="116">
        <f ca="1">IFERROR(Q243+'Program Qtrly'!S$143*OFFSET(LDF!$A$37,MATCH($B$224,LDF!$A$38:$A$63,0),MATCH($A244,LDF!$B$37:$Z$37,0)),0)</f>
        <v>360.87187499999993</v>
      </c>
      <c r="R244" s="116">
        <f ca="1">IFERROR(R243+'Program Qtrly'!T$143*OFFSET(LDF!$A$37,MATCH($B$224,LDF!$A$38:$A$63,0),MATCH($A244,LDF!$B$37:$Z$37,0)),0)</f>
        <v>379.37812499999995</v>
      </c>
      <c r="S244" s="116">
        <f ca="1">IFERROR(S243+'Program Qtrly'!U$143*OFFSET(LDF!$A$37,MATCH($B$224,LDF!$A$38:$A$63,0),MATCH($A244,LDF!$B$37:$Z$37,0)),0)</f>
        <v>397.88437499999992</v>
      </c>
      <c r="T244" s="116">
        <f ca="1">IFERROR(T243+'Program Qtrly'!V$143*OFFSET(LDF!$A$37,MATCH($B$224,LDF!$A$38:$A$63,0),MATCH($A244,LDF!$B$37:$Z$37,0)),0)</f>
        <v>416.39062499999983</v>
      </c>
      <c r="U244" s="116">
        <f ca="1">IFERROR(U243+'Program Qtrly'!W$143*OFFSET(LDF!$A$37,MATCH($B$224,LDF!$A$38:$A$63,0),MATCH($A244,LDF!$B$37:$Z$37,0)),0)</f>
        <v>434.89687499999991</v>
      </c>
      <c r="W244" s="63">
        <f t="shared" si="234"/>
        <v>57</v>
      </c>
      <c r="X244" s="116">
        <f t="shared" ca="1" si="235"/>
        <v>0.24375000000000568</v>
      </c>
      <c r="Y244" s="116">
        <f t="shared" ca="1" si="250"/>
        <v>0.73125000000000284</v>
      </c>
      <c r="Z244" s="116">
        <f t="shared" ca="1" si="251"/>
        <v>1.2187500000000142</v>
      </c>
      <c r="AA244" s="116">
        <f t="shared" ca="1" si="252"/>
        <v>1.7062499999999829</v>
      </c>
      <c r="AB244" s="116">
        <f t="shared" ca="1" si="253"/>
        <v>2.0718750000000057</v>
      </c>
      <c r="AC244" s="116">
        <f t="shared" ca="1" si="254"/>
        <v>2.3156249999999829</v>
      </c>
      <c r="AD244" s="116">
        <f t="shared" ca="1" si="255"/>
        <v>2.5593750000000171</v>
      </c>
      <c r="AE244" s="116">
        <f t="shared" ca="1" si="256"/>
        <v>2.8031249999999943</v>
      </c>
      <c r="AF244" s="116">
        <f t="shared" ca="1" si="257"/>
        <v>3.0468750000000284</v>
      </c>
      <c r="AG244" s="116">
        <f t="shared" ca="1" si="239"/>
        <v>3.2906249999999773</v>
      </c>
      <c r="AH244" s="116">
        <f t="shared" ca="1" si="240"/>
        <v>3.5343749999999545</v>
      </c>
      <c r="AI244" s="116">
        <f t="shared" ca="1" si="241"/>
        <v>3.7781249999999886</v>
      </c>
      <c r="AJ244" s="116">
        <f t="shared" ca="1" si="242"/>
        <v>4.0218749999999659</v>
      </c>
      <c r="AK244" s="116">
        <f t="shared" ca="1" si="243"/>
        <v>4.2656250000000568</v>
      </c>
      <c r="AL244" s="116">
        <f t="shared" ca="1" si="244"/>
        <v>4.5093750000000341</v>
      </c>
      <c r="AM244" s="116">
        <f t="shared" ca="1" si="245"/>
        <v>4.7531250000000114</v>
      </c>
      <c r="AN244" s="116">
        <f t="shared" ca="1" si="246"/>
        <v>4.9968749999999886</v>
      </c>
      <c r="AO244" s="116">
        <f t="shared" ca="1" si="247"/>
        <v>5.2406250000000227</v>
      </c>
      <c r="AP244" s="116">
        <f t="shared" ca="1" si="248"/>
        <v>5.4843750000001137</v>
      </c>
      <c r="AQ244" s="116">
        <f t="shared" ca="1" si="249"/>
        <v>5.7281250000000341</v>
      </c>
      <c r="AS244" s="63">
        <f t="shared" si="236"/>
        <v>57</v>
      </c>
      <c r="AT244" s="116">
        <f ca="1">IFERROR(X244*'Program Qtrly'!D$129/(1-'Program Qtrly'!D$129),0)</f>
        <v>2.1937500000000516</v>
      </c>
      <c r="AU244" s="116">
        <f ca="1">IFERROR(Y244*'Program Qtrly'!E$129/(1-'Program Qtrly'!E$129),0)</f>
        <v>6.5812500000000274</v>
      </c>
      <c r="AV244" s="116">
        <f ca="1">IFERROR(Z244*'Program Qtrly'!F$129/(1-'Program Qtrly'!F$129),0)</f>
        <v>10.968750000000131</v>
      </c>
      <c r="AW244" s="116">
        <f ca="1">IFERROR(AA244*'Program Qtrly'!G$129/(1-'Program Qtrly'!G$129),0)</f>
        <v>15.35624999999985</v>
      </c>
      <c r="AX244" s="116">
        <f ca="1">IFERROR(AB244*'Program Qtrly'!H$129/(1-'Program Qtrly'!H$129),0)</f>
        <v>18.646875000000055</v>
      </c>
      <c r="AY244" s="116">
        <f ca="1">IFERROR(AC244*'Program Qtrly'!I$129/(1-'Program Qtrly'!I$129),0)</f>
        <v>20.840624999999854</v>
      </c>
      <c r="AZ244" s="116">
        <f ca="1">IFERROR(AD244*'Program Qtrly'!J$129/(1-'Program Qtrly'!J$129),0)</f>
        <v>23.034375000000157</v>
      </c>
      <c r="BA244" s="116">
        <f ca="1">IFERROR(AE244*'Program Qtrly'!K$129/(1-'Program Qtrly'!K$129),0)</f>
        <v>25.228124999999952</v>
      </c>
      <c r="BB244" s="116">
        <f ca="1">IFERROR(AF244*'Program Qtrly'!L$129/(1-'Program Qtrly'!L$129),0)</f>
        <v>27.421875000000263</v>
      </c>
      <c r="BC244" s="116">
        <f ca="1">IFERROR(AG244*'Program Qtrly'!M$129/(1-'Program Qtrly'!M$129),0)</f>
        <v>29.615624999999802</v>
      </c>
      <c r="BD244" s="116">
        <f ca="1">IFERROR(AH244*'Program Qtrly'!N$129/(1-'Program Qtrly'!N$129),0)</f>
        <v>31.809374999999601</v>
      </c>
      <c r="BE244" s="116">
        <f ca="1">IFERROR(AI244*'Program Qtrly'!O$129/(1-'Program Qtrly'!O$129),0)</f>
        <v>34.003124999999905</v>
      </c>
      <c r="BF244" s="116">
        <f ca="1">IFERROR(AJ244*'Program Qtrly'!P$129/(1-'Program Qtrly'!P$129),0)</f>
        <v>36.1968749999997</v>
      </c>
      <c r="BG244" s="116">
        <f ca="1">IFERROR(AK244*'Program Qtrly'!Q$129/(1-'Program Qtrly'!Q$129),0)</f>
        <v>38.390625000000519</v>
      </c>
      <c r="BH244" s="116">
        <f ca="1">IFERROR(AL244*'Program Qtrly'!R$129/(1-'Program Qtrly'!R$129),0)</f>
        <v>40.584375000000321</v>
      </c>
      <c r="BI244" s="116">
        <f ca="1">IFERROR(AM244*'Program Qtrly'!S$129/(1-'Program Qtrly'!S$129),0)</f>
        <v>42.778125000000109</v>
      </c>
      <c r="BJ244" s="116">
        <f ca="1">IFERROR(AN244*'Program Qtrly'!T$129/(1-'Program Qtrly'!T$129),0)</f>
        <v>44.971874999999912</v>
      </c>
      <c r="BK244" s="116">
        <f ca="1">IFERROR(AO244*'Program Qtrly'!U$129/(1-'Program Qtrly'!U$129),0)</f>
        <v>47.165625000000219</v>
      </c>
      <c r="BL244" s="116">
        <f ca="1">IFERROR(AP244*'Program Qtrly'!V$129/(1-'Program Qtrly'!V$129),0)</f>
        <v>49.359375000001037</v>
      </c>
      <c r="BM244" s="116">
        <f ca="1">IFERROR(AQ244*'Program Qtrly'!W$129/(1-'Program Qtrly'!W$129),0)</f>
        <v>51.553125000000321</v>
      </c>
      <c r="BO244" s="53" t="str">
        <f t="shared" si="237"/>
        <v>P007</v>
      </c>
      <c r="BP244" s="53">
        <f t="shared" si="238"/>
        <v>0</v>
      </c>
    </row>
    <row r="245" spans="1:68" x14ac:dyDescent="0.45">
      <c r="A245" s="63">
        <f t="shared" si="233"/>
        <v>60</v>
      </c>
      <c r="B245" s="116">
        <f ca="1">IFERROR(B244+'Program Qtrly'!D$143*OFFSET(LDF!$A$37,MATCH($B$224,LDF!$A$38:$A$63,0),MATCH($A245,LDF!$B$37:$Z$37,0)),0)</f>
        <v>18.543749999999992</v>
      </c>
      <c r="C245" s="116">
        <f ca="1">IFERROR(C244+'Program Qtrly'!E$143*OFFSET(LDF!$A$37,MATCH($B$224,LDF!$A$38:$A$63,0),MATCH($A245,LDF!$B$37:$Z$37,0)),0)</f>
        <v>55.631249999999973</v>
      </c>
      <c r="D245" s="116">
        <f ca="1">IFERROR(D244+'Program Qtrly'!F$143*OFFSET(LDF!$A$37,MATCH($B$224,LDF!$A$38:$A$63,0),MATCH($A245,LDF!$B$37:$Z$37,0)),0)</f>
        <v>92.718749999999943</v>
      </c>
      <c r="E245" s="116">
        <f ca="1">IFERROR(E244+'Program Qtrly'!G$143*OFFSET(LDF!$A$37,MATCH($B$224,LDF!$A$38:$A$63,0),MATCH($A245,LDF!$B$37:$Z$37,0)),0)</f>
        <v>129.80624999999998</v>
      </c>
      <c r="F245" s="116">
        <f ca="1">IFERROR(F244+'Program Qtrly'!H$143*OFFSET(LDF!$A$37,MATCH($B$224,LDF!$A$38:$A$63,0),MATCH($A245,LDF!$B$37:$Z$37,0)),0)</f>
        <v>157.62187499999996</v>
      </c>
      <c r="G245" s="116">
        <f ca="1">IFERROR(G244+'Program Qtrly'!I$143*OFFSET(LDF!$A$37,MATCH($B$224,LDF!$A$38:$A$63,0),MATCH($A245,LDF!$B$37:$Z$37,0)),0)</f>
        <v>176.16562499999998</v>
      </c>
      <c r="H245" s="116">
        <f ca="1">IFERROR(H244+'Program Qtrly'!J$143*OFFSET(LDF!$A$37,MATCH($B$224,LDF!$A$38:$A$63,0),MATCH($A245,LDF!$B$37:$Z$37,0)),0)</f>
        <v>194.70937499999997</v>
      </c>
      <c r="I245" s="116">
        <f ca="1">IFERROR(I244+'Program Qtrly'!K$143*OFFSET(LDF!$A$37,MATCH($B$224,LDF!$A$38:$A$63,0),MATCH($A245,LDF!$B$37:$Z$37,0)),0)</f>
        <v>213.25312499999998</v>
      </c>
      <c r="J245" s="116">
        <f ca="1">IFERROR(J244+'Program Qtrly'!L$143*OFFSET(LDF!$A$37,MATCH($B$224,LDF!$A$38:$A$63,0),MATCH($A245,LDF!$B$37:$Z$37,0)),0)</f>
        <v>231.79687499999991</v>
      </c>
      <c r="K245" s="116">
        <f ca="1">IFERROR(K244+'Program Qtrly'!M$143*OFFSET(LDF!$A$37,MATCH($B$224,LDF!$A$38:$A$63,0),MATCH($A245,LDF!$B$37:$Z$37,0)),0)</f>
        <v>250.34062499999996</v>
      </c>
      <c r="L245" s="116">
        <f ca="1">IFERROR(L244+'Program Qtrly'!N$143*OFFSET(LDF!$A$37,MATCH($B$224,LDF!$A$38:$A$63,0),MATCH($A245,LDF!$B$37:$Z$37,0)),0)</f>
        <v>268.88437499999998</v>
      </c>
      <c r="M245" s="116">
        <f ca="1">IFERROR(M244+'Program Qtrly'!O$143*OFFSET(LDF!$A$37,MATCH($B$224,LDF!$A$38:$A$63,0),MATCH($A245,LDF!$B$37:$Z$37,0)),0)</f>
        <v>287.42812499999997</v>
      </c>
      <c r="N245" s="116">
        <f ca="1">IFERROR(N244+'Program Qtrly'!P$143*OFFSET(LDF!$A$37,MATCH($B$224,LDF!$A$38:$A$63,0),MATCH($A245,LDF!$B$37:$Z$37,0)),0)</f>
        <v>305.97187499999995</v>
      </c>
      <c r="O245" s="116">
        <f ca="1">IFERROR(O244+'Program Qtrly'!Q$143*OFFSET(LDF!$A$37,MATCH($B$224,LDF!$A$38:$A$63,0),MATCH($A245,LDF!$B$37:$Z$37,0)),0)</f>
        <v>324.51562499999989</v>
      </c>
      <c r="P245" s="116">
        <f ca="1">IFERROR(P244+'Program Qtrly'!R$143*OFFSET(LDF!$A$37,MATCH($B$224,LDF!$A$38:$A$63,0),MATCH($A245,LDF!$B$37:$Z$37,0)),0)</f>
        <v>343.05937499999993</v>
      </c>
      <c r="Q245" s="116">
        <f ca="1">IFERROR(Q244+'Program Qtrly'!S$143*OFFSET(LDF!$A$37,MATCH($B$224,LDF!$A$38:$A$63,0),MATCH($A245,LDF!$B$37:$Z$37,0)),0)</f>
        <v>361.60312499999992</v>
      </c>
      <c r="R245" s="116">
        <f ca="1">IFERROR(R244+'Program Qtrly'!T$143*OFFSET(LDF!$A$37,MATCH($B$224,LDF!$A$38:$A$63,0),MATCH($A245,LDF!$B$37:$Z$37,0)),0)</f>
        <v>380.14687499999997</v>
      </c>
      <c r="S245" s="116">
        <f ca="1">IFERROR(S244+'Program Qtrly'!U$143*OFFSET(LDF!$A$37,MATCH($B$224,LDF!$A$38:$A$63,0),MATCH($A245,LDF!$B$37:$Z$37,0)),0)</f>
        <v>398.6906249999999</v>
      </c>
      <c r="T245" s="116">
        <f ca="1">IFERROR(T244+'Program Qtrly'!V$143*OFFSET(LDF!$A$37,MATCH($B$224,LDF!$A$38:$A$63,0),MATCH($A245,LDF!$B$37:$Z$37,0)),0)</f>
        <v>417.23437499999983</v>
      </c>
      <c r="U245" s="116">
        <f ca="1">IFERROR(U244+'Program Qtrly'!W$143*OFFSET(LDF!$A$37,MATCH($B$224,LDF!$A$38:$A$63,0),MATCH($A245,LDF!$B$37:$Z$37,0)),0)</f>
        <v>435.77812499999993</v>
      </c>
      <c r="W245" s="63">
        <f t="shared" si="234"/>
        <v>60</v>
      </c>
      <c r="X245" s="116">
        <f t="shared" ca="1" si="235"/>
        <v>0.20625000000000426</v>
      </c>
      <c r="Y245" s="116">
        <f t="shared" ca="1" si="250"/>
        <v>0.61875000000000568</v>
      </c>
      <c r="Z245" s="116">
        <f t="shared" ca="1" si="251"/>
        <v>1.0312500000000142</v>
      </c>
      <c r="AA245" s="116">
        <f t="shared" ca="1" si="252"/>
        <v>1.4437499999999943</v>
      </c>
      <c r="AB245" s="116">
        <f t="shared" ca="1" si="253"/>
        <v>1.7531250000000114</v>
      </c>
      <c r="AC245" s="116">
        <f t="shared" ca="1" si="254"/>
        <v>1.9593749999999943</v>
      </c>
      <c r="AD245" s="116">
        <f t="shared" ca="1" si="255"/>
        <v>2.1656250000000057</v>
      </c>
      <c r="AE245" s="116">
        <f t="shared" ca="1" si="256"/>
        <v>2.3718749999999886</v>
      </c>
      <c r="AF245" s="116">
        <f t="shared" ca="1" si="257"/>
        <v>2.5781250000000284</v>
      </c>
      <c r="AG245" s="116">
        <f t="shared" ca="1" si="239"/>
        <v>2.7843749999999829</v>
      </c>
      <c r="AH245" s="116">
        <f t="shared" ca="1" si="240"/>
        <v>2.9906249999999659</v>
      </c>
      <c r="AI245" s="116">
        <f t="shared" ca="1" si="241"/>
        <v>3.1968749999999773</v>
      </c>
      <c r="AJ245" s="116">
        <f t="shared" ca="1" si="242"/>
        <v>3.4031249999999886</v>
      </c>
      <c r="AK245" s="116">
        <f t="shared" ca="1" si="243"/>
        <v>3.6093750000000568</v>
      </c>
      <c r="AL245" s="116">
        <f t="shared" ca="1" si="244"/>
        <v>3.8156250000000114</v>
      </c>
      <c r="AM245" s="116">
        <f t="shared" ca="1" si="245"/>
        <v>4.0218750000000227</v>
      </c>
      <c r="AN245" s="116">
        <f t="shared" ca="1" si="246"/>
        <v>4.2281249999999773</v>
      </c>
      <c r="AO245" s="116">
        <f t="shared" ca="1" si="247"/>
        <v>4.4343750000000455</v>
      </c>
      <c r="AP245" s="116">
        <f t="shared" ca="1" si="248"/>
        <v>4.6406250000001137</v>
      </c>
      <c r="AQ245" s="116">
        <f t="shared" ca="1" si="249"/>
        <v>4.8468750000000114</v>
      </c>
      <c r="AS245" s="63">
        <f t="shared" si="236"/>
        <v>60</v>
      </c>
      <c r="AT245" s="116">
        <f ca="1">IFERROR(X245*'Program Qtrly'!D$129/(1-'Program Qtrly'!D$129),0)</f>
        <v>1.8562500000000388</v>
      </c>
      <c r="AU245" s="116">
        <f ca="1">IFERROR(Y245*'Program Qtrly'!E$129/(1-'Program Qtrly'!E$129),0)</f>
        <v>5.568750000000052</v>
      </c>
      <c r="AV245" s="116">
        <f ca="1">IFERROR(Z245*'Program Qtrly'!F$129/(1-'Program Qtrly'!F$129),0)</f>
        <v>9.2812500000001315</v>
      </c>
      <c r="AW245" s="116">
        <f ca="1">IFERROR(AA245*'Program Qtrly'!G$129/(1-'Program Qtrly'!G$129),0)</f>
        <v>12.993749999999951</v>
      </c>
      <c r="AX245" s="116">
        <f ca="1">IFERROR(AB245*'Program Qtrly'!H$129/(1-'Program Qtrly'!H$129),0)</f>
        <v>15.778125000000106</v>
      </c>
      <c r="AY245" s="116">
        <f ca="1">IFERROR(AC245*'Program Qtrly'!I$129/(1-'Program Qtrly'!I$129),0)</f>
        <v>17.634374999999952</v>
      </c>
      <c r="AZ245" s="116">
        <f ca="1">IFERROR(AD245*'Program Qtrly'!J$129/(1-'Program Qtrly'!J$129),0)</f>
        <v>19.490625000000058</v>
      </c>
      <c r="BA245" s="116">
        <f ca="1">IFERROR(AE245*'Program Qtrly'!K$129/(1-'Program Qtrly'!K$129),0)</f>
        <v>21.346874999999905</v>
      </c>
      <c r="BB245" s="116">
        <f ca="1">IFERROR(AF245*'Program Qtrly'!L$129/(1-'Program Qtrly'!L$129),0)</f>
        <v>23.203125000000263</v>
      </c>
      <c r="BC245" s="116">
        <f ca="1">IFERROR(AG245*'Program Qtrly'!M$129/(1-'Program Qtrly'!M$129),0)</f>
        <v>25.059374999999854</v>
      </c>
      <c r="BD245" s="116">
        <f ca="1">IFERROR(AH245*'Program Qtrly'!N$129/(1-'Program Qtrly'!N$129),0)</f>
        <v>26.915624999999697</v>
      </c>
      <c r="BE245" s="116">
        <f ca="1">IFERROR(AI245*'Program Qtrly'!O$129/(1-'Program Qtrly'!O$129),0)</f>
        <v>28.771874999999806</v>
      </c>
      <c r="BF245" s="116">
        <f ca="1">IFERROR(AJ245*'Program Qtrly'!P$129/(1-'Program Qtrly'!P$129),0)</f>
        <v>30.628124999999905</v>
      </c>
      <c r="BG245" s="116">
        <f ca="1">IFERROR(AK245*'Program Qtrly'!Q$129/(1-'Program Qtrly'!Q$129),0)</f>
        <v>32.484375000000519</v>
      </c>
      <c r="BH245" s="116">
        <f ca="1">IFERROR(AL245*'Program Qtrly'!R$129/(1-'Program Qtrly'!R$129),0)</f>
        <v>34.340625000000109</v>
      </c>
      <c r="BI245" s="116">
        <f ca="1">IFERROR(AM245*'Program Qtrly'!S$129/(1-'Program Qtrly'!S$129),0)</f>
        <v>36.196875000000212</v>
      </c>
      <c r="BJ245" s="116">
        <f ca="1">IFERROR(AN245*'Program Qtrly'!T$129/(1-'Program Qtrly'!T$129),0)</f>
        <v>38.053124999999802</v>
      </c>
      <c r="BK245" s="116">
        <f ca="1">IFERROR(AO245*'Program Qtrly'!U$129/(1-'Program Qtrly'!U$129),0)</f>
        <v>39.909375000000416</v>
      </c>
      <c r="BL245" s="116">
        <f ca="1">IFERROR(AP245*'Program Qtrly'!V$129/(1-'Program Qtrly'!V$129),0)</f>
        <v>41.76562500000103</v>
      </c>
      <c r="BM245" s="116">
        <f ca="1">IFERROR(AQ245*'Program Qtrly'!W$129/(1-'Program Qtrly'!W$129),0)</f>
        <v>43.621875000000117</v>
      </c>
      <c r="BO245" s="53" t="str">
        <f t="shared" si="237"/>
        <v>P007</v>
      </c>
      <c r="BP245" s="53">
        <f t="shared" si="238"/>
        <v>0</v>
      </c>
    </row>
    <row r="246" spans="1:68" x14ac:dyDescent="0.45">
      <c r="A246" s="63">
        <f t="shared" si="233"/>
        <v>63</v>
      </c>
      <c r="B246" s="116">
        <f ca="1">IFERROR(B245+'Program Qtrly'!D$143*OFFSET(LDF!$A$37,MATCH($B$224,LDF!$A$38:$A$63,0),MATCH($A246,LDF!$B$37:$Z$37,0)),0)</f>
        <v>18.562499999999993</v>
      </c>
      <c r="C246" s="116">
        <f ca="1">IFERROR(C245+'Program Qtrly'!E$143*OFFSET(LDF!$A$37,MATCH($B$224,LDF!$A$38:$A$63,0),MATCH($A246,LDF!$B$37:$Z$37,0)),0)</f>
        <v>55.687499999999972</v>
      </c>
      <c r="D246" s="116">
        <f ca="1">IFERROR(D245+'Program Qtrly'!F$143*OFFSET(LDF!$A$37,MATCH($B$224,LDF!$A$38:$A$63,0),MATCH($A246,LDF!$B$37:$Z$37,0)),0)</f>
        <v>92.812499999999943</v>
      </c>
      <c r="E246" s="116">
        <f ca="1">IFERROR(E245+'Program Qtrly'!G$143*OFFSET(LDF!$A$37,MATCH($B$224,LDF!$A$38:$A$63,0),MATCH($A246,LDF!$B$37:$Z$37,0)),0)</f>
        <v>129.93749999999997</v>
      </c>
      <c r="F246" s="116">
        <f ca="1">IFERROR(F245+'Program Qtrly'!H$143*OFFSET(LDF!$A$37,MATCH($B$224,LDF!$A$38:$A$63,0),MATCH($A246,LDF!$B$37:$Z$37,0)),0)</f>
        <v>157.78124999999997</v>
      </c>
      <c r="G246" s="116">
        <f ca="1">IFERROR(G245+'Program Qtrly'!I$143*OFFSET(LDF!$A$37,MATCH($B$224,LDF!$A$38:$A$63,0),MATCH($A246,LDF!$B$37:$Z$37,0)),0)</f>
        <v>176.34374999999997</v>
      </c>
      <c r="H246" s="116">
        <f ca="1">IFERROR(H245+'Program Qtrly'!J$143*OFFSET(LDF!$A$37,MATCH($B$224,LDF!$A$38:$A$63,0),MATCH($A246,LDF!$B$37:$Z$37,0)),0)</f>
        <v>194.90624999999997</v>
      </c>
      <c r="I246" s="116">
        <f ca="1">IFERROR(I245+'Program Qtrly'!K$143*OFFSET(LDF!$A$37,MATCH($B$224,LDF!$A$38:$A$63,0),MATCH($A246,LDF!$B$37:$Z$37,0)),0)</f>
        <v>213.46874999999997</v>
      </c>
      <c r="J246" s="116">
        <f ca="1">IFERROR(J245+'Program Qtrly'!L$143*OFFSET(LDF!$A$37,MATCH($B$224,LDF!$A$38:$A$63,0),MATCH($A246,LDF!$B$37:$Z$37,0)),0)</f>
        <v>232.03124999999991</v>
      </c>
      <c r="K246" s="116">
        <f ca="1">IFERROR(K245+'Program Qtrly'!M$143*OFFSET(LDF!$A$37,MATCH($B$224,LDF!$A$38:$A$63,0),MATCH($A246,LDF!$B$37:$Z$37,0)),0)</f>
        <v>250.59374999999997</v>
      </c>
      <c r="L246" s="116">
        <f ca="1">IFERROR(L245+'Program Qtrly'!N$143*OFFSET(LDF!$A$37,MATCH($B$224,LDF!$A$38:$A$63,0),MATCH($A246,LDF!$B$37:$Z$37,0)),0)</f>
        <v>269.15625</v>
      </c>
      <c r="M246" s="116">
        <f ca="1">IFERROR(M245+'Program Qtrly'!O$143*OFFSET(LDF!$A$37,MATCH($B$224,LDF!$A$38:$A$63,0),MATCH($A246,LDF!$B$37:$Z$37,0)),0)</f>
        <v>287.71874999999994</v>
      </c>
      <c r="N246" s="116">
        <f ca="1">IFERROR(N245+'Program Qtrly'!P$143*OFFSET(LDF!$A$37,MATCH($B$224,LDF!$A$38:$A$63,0),MATCH($A246,LDF!$B$37:$Z$37,0)),0)</f>
        <v>306.28124999999994</v>
      </c>
      <c r="O246" s="116">
        <f ca="1">IFERROR(O245+'Program Qtrly'!Q$143*OFFSET(LDF!$A$37,MATCH($B$224,LDF!$A$38:$A$63,0),MATCH($A246,LDF!$B$37:$Z$37,0)),0)</f>
        <v>324.84374999999989</v>
      </c>
      <c r="P246" s="116">
        <f ca="1">IFERROR(P245+'Program Qtrly'!R$143*OFFSET(LDF!$A$37,MATCH($B$224,LDF!$A$38:$A$63,0),MATCH($A246,LDF!$B$37:$Z$37,0)),0)</f>
        <v>343.40624999999994</v>
      </c>
      <c r="Q246" s="116">
        <f ca="1">IFERROR(Q245+'Program Qtrly'!S$143*OFFSET(LDF!$A$37,MATCH($B$224,LDF!$A$38:$A$63,0),MATCH($A246,LDF!$B$37:$Z$37,0)),0)</f>
        <v>361.96874999999994</v>
      </c>
      <c r="R246" s="116">
        <f ca="1">IFERROR(R245+'Program Qtrly'!T$143*OFFSET(LDF!$A$37,MATCH($B$224,LDF!$A$38:$A$63,0),MATCH($A246,LDF!$B$37:$Z$37,0)),0)</f>
        <v>380.53124999999994</v>
      </c>
      <c r="S246" s="116">
        <f ca="1">IFERROR(S245+'Program Qtrly'!U$143*OFFSET(LDF!$A$37,MATCH($B$224,LDF!$A$38:$A$63,0),MATCH($A246,LDF!$B$37:$Z$37,0)),0)</f>
        <v>399.09374999999989</v>
      </c>
      <c r="T246" s="116">
        <f ca="1">IFERROR(T245+'Program Qtrly'!V$143*OFFSET(LDF!$A$37,MATCH($B$224,LDF!$A$38:$A$63,0),MATCH($A246,LDF!$B$37:$Z$37,0)),0)</f>
        <v>417.65624999999983</v>
      </c>
      <c r="U246" s="116">
        <f ca="1">IFERROR(U245+'Program Qtrly'!W$143*OFFSET(LDF!$A$37,MATCH($B$224,LDF!$A$38:$A$63,0),MATCH($A246,LDF!$B$37:$Z$37,0)),0)</f>
        <v>436.21874999999994</v>
      </c>
      <c r="W246" s="63">
        <f t="shared" si="234"/>
        <v>63</v>
      </c>
      <c r="X246" s="116">
        <f t="shared" ca="1" si="235"/>
        <v>0.18750000000000355</v>
      </c>
      <c r="Y246" s="116">
        <f t="shared" ca="1" si="250"/>
        <v>0.56250000000000711</v>
      </c>
      <c r="Z246" s="116">
        <f t="shared" ca="1" si="251"/>
        <v>0.93750000000001421</v>
      </c>
      <c r="AA246" s="116">
        <f t="shared" ca="1" si="252"/>
        <v>1.3125</v>
      </c>
      <c r="AB246" s="116">
        <f t="shared" ca="1" si="253"/>
        <v>1.59375</v>
      </c>
      <c r="AC246" s="116">
        <f t="shared" ca="1" si="254"/>
        <v>1.78125</v>
      </c>
      <c r="AD246" s="116">
        <f t="shared" ca="1" si="255"/>
        <v>1.96875</v>
      </c>
      <c r="AE246" s="116">
        <f t="shared" ca="1" si="256"/>
        <v>2.15625</v>
      </c>
      <c r="AF246" s="116">
        <f t="shared" ca="1" si="257"/>
        <v>2.3437500000000284</v>
      </c>
      <c r="AG246" s="116">
        <f t="shared" ca="1" si="239"/>
        <v>2.5312499999999716</v>
      </c>
      <c r="AH246" s="116">
        <f t="shared" ca="1" si="240"/>
        <v>2.7187499999999432</v>
      </c>
      <c r="AI246" s="116">
        <f t="shared" ca="1" si="241"/>
        <v>2.90625</v>
      </c>
      <c r="AJ246" s="116">
        <f t="shared" ca="1" si="242"/>
        <v>3.09375</v>
      </c>
      <c r="AK246" s="116">
        <f t="shared" ca="1" si="243"/>
        <v>3.2812500000000568</v>
      </c>
      <c r="AL246" s="116">
        <f t="shared" ca="1" si="244"/>
        <v>3.46875</v>
      </c>
      <c r="AM246" s="116">
        <f t="shared" ca="1" si="245"/>
        <v>3.65625</v>
      </c>
      <c r="AN246" s="116">
        <f t="shared" ca="1" si="246"/>
        <v>3.84375</v>
      </c>
      <c r="AO246" s="116">
        <f t="shared" ca="1" si="247"/>
        <v>4.0312500000000568</v>
      </c>
      <c r="AP246" s="116">
        <f t="shared" ca="1" si="248"/>
        <v>4.2187500000001137</v>
      </c>
      <c r="AQ246" s="116">
        <f t="shared" ca="1" si="249"/>
        <v>4.40625</v>
      </c>
      <c r="AS246" s="63">
        <f t="shared" si="236"/>
        <v>63</v>
      </c>
      <c r="AT246" s="116">
        <f ca="1">IFERROR(X246*'Program Qtrly'!D$129/(1-'Program Qtrly'!D$129),0)</f>
        <v>1.6875000000000324</v>
      </c>
      <c r="AU246" s="116">
        <f ca="1">IFERROR(Y246*'Program Qtrly'!E$129/(1-'Program Qtrly'!E$129),0)</f>
        <v>5.0625000000000657</v>
      </c>
      <c r="AV246" s="116">
        <f ca="1">IFERROR(Z246*'Program Qtrly'!F$129/(1-'Program Qtrly'!F$129),0)</f>
        <v>8.4375000000001297</v>
      </c>
      <c r="AW246" s="116">
        <f ca="1">IFERROR(AA246*'Program Qtrly'!G$129/(1-'Program Qtrly'!G$129),0)</f>
        <v>11.812500000000004</v>
      </c>
      <c r="AX246" s="116">
        <f ca="1">IFERROR(AB246*'Program Qtrly'!H$129/(1-'Program Qtrly'!H$129),0)</f>
        <v>14.343750000000004</v>
      </c>
      <c r="AY246" s="116">
        <f ca="1">IFERROR(AC246*'Program Qtrly'!I$129/(1-'Program Qtrly'!I$129),0)</f>
        <v>16.031250000000004</v>
      </c>
      <c r="AZ246" s="116">
        <f ca="1">IFERROR(AD246*'Program Qtrly'!J$129/(1-'Program Qtrly'!J$129),0)</f>
        <v>17.718750000000004</v>
      </c>
      <c r="BA246" s="116">
        <f ca="1">IFERROR(AE246*'Program Qtrly'!K$129/(1-'Program Qtrly'!K$129),0)</f>
        <v>19.406250000000004</v>
      </c>
      <c r="BB246" s="116">
        <f ca="1">IFERROR(AF246*'Program Qtrly'!L$129/(1-'Program Qtrly'!L$129),0)</f>
        <v>21.093750000000263</v>
      </c>
      <c r="BC246" s="116">
        <f ca="1">IFERROR(AG246*'Program Qtrly'!M$129/(1-'Program Qtrly'!M$129),0)</f>
        <v>22.781249999999748</v>
      </c>
      <c r="BD246" s="116">
        <f ca="1">IFERROR(AH246*'Program Qtrly'!N$129/(1-'Program Qtrly'!N$129),0)</f>
        <v>24.468749999999496</v>
      </c>
      <c r="BE246" s="116">
        <f ca="1">IFERROR(AI246*'Program Qtrly'!O$129/(1-'Program Qtrly'!O$129),0)</f>
        <v>26.156250000000007</v>
      </c>
      <c r="BF246" s="116">
        <f ca="1">IFERROR(AJ246*'Program Qtrly'!P$129/(1-'Program Qtrly'!P$129),0)</f>
        <v>27.843750000000007</v>
      </c>
      <c r="BG246" s="116">
        <f ca="1">IFERROR(AK246*'Program Qtrly'!Q$129/(1-'Program Qtrly'!Q$129),0)</f>
        <v>29.531250000000519</v>
      </c>
      <c r="BH246" s="116">
        <f ca="1">IFERROR(AL246*'Program Qtrly'!R$129/(1-'Program Qtrly'!R$129),0)</f>
        <v>31.218750000000007</v>
      </c>
      <c r="BI246" s="116">
        <f ca="1">IFERROR(AM246*'Program Qtrly'!S$129/(1-'Program Qtrly'!S$129),0)</f>
        <v>32.906250000000007</v>
      </c>
      <c r="BJ246" s="116">
        <f ca="1">IFERROR(AN246*'Program Qtrly'!T$129/(1-'Program Qtrly'!T$129),0)</f>
        <v>34.593750000000007</v>
      </c>
      <c r="BK246" s="116">
        <f ca="1">IFERROR(AO246*'Program Qtrly'!U$129/(1-'Program Qtrly'!U$129),0)</f>
        <v>36.281250000000519</v>
      </c>
      <c r="BL246" s="116">
        <f ca="1">IFERROR(AP246*'Program Qtrly'!V$129/(1-'Program Qtrly'!V$129),0)</f>
        <v>37.968750000001037</v>
      </c>
      <c r="BM246" s="116">
        <f ca="1">IFERROR(AQ246*'Program Qtrly'!W$129/(1-'Program Qtrly'!W$129),0)</f>
        <v>39.656250000000007</v>
      </c>
      <c r="BO246" s="53" t="str">
        <f t="shared" si="237"/>
        <v>P007</v>
      </c>
      <c r="BP246" s="53">
        <f t="shared" si="238"/>
        <v>0</v>
      </c>
    </row>
    <row r="247" spans="1:68" x14ac:dyDescent="0.45">
      <c r="A247" s="63">
        <f t="shared" si="233"/>
        <v>66</v>
      </c>
      <c r="B247" s="116">
        <f ca="1">IFERROR(B246+'Program Qtrly'!D$143*OFFSET(LDF!$A$37,MATCH($B$224,LDF!$A$38:$A$63,0),MATCH($A247,LDF!$B$37:$Z$37,0)),0)</f>
        <v>18.581249999999994</v>
      </c>
      <c r="C247" s="116">
        <f ca="1">IFERROR(C246+'Program Qtrly'!E$143*OFFSET(LDF!$A$37,MATCH($B$224,LDF!$A$38:$A$63,0),MATCH($A247,LDF!$B$37:$Z$37,0)),0)</f>
        <v>55.74374999999997</v>
      </c>
      <c r="D247" s="116">
        <f ca="1">IFERROR(D246+'Program Qtrly'!F$143*OFFSET(LDF!$A$37,MATCH($B$224,LDF!$A$38:$A$63,0),MATCH($A247,LDF!$B$37:$Z$37,0)),0)</f>
        <v>92.906249999999943</v>
      </c>
      <c r="E247" s="116">
        <f ca="1">IFERROR(E246+'Program Qtrly'!G$143*OFFSET(LDF!$A$37,MATCH($B$224,LDF!$A$38:$A$63,0),MATCH($A247,LDF!$B$37:$Z$37,0)),0)</f>
        <v>130.06874999999997</v>
      </c>
      <c r="F247" s="116">
        <f ca="1">IFERROR(F246+'Program Qtrly'!H$143*OFFSET(LDF!$A$37,MATCH($B$224,LDF!$A$38:$A$63,0),MATCH($A247,LDF!$B$37:$Z$37,0)),0)</f>
        <v>157.94062499999998</v>
      </c>
      <c r="G247" s="116">
        <f ca="1">IFERROR(G246+'Program Qtrly'!I$143*OFFSET(LDF!$A$37,MATCH($B$224,LDF!$A$38:$A$63,0),MATCH($A247,LDF!$B$37:$Z$37,0)),0)</f>
        <v>176.52187499999997</v>
      </c>
      <c r="H247" s="116">
        <f ca="1">IFERROR(H246+'Program Qtrly'!J$143*OFFSET(LDF!$A$37,MATCH($B$224,LDF!$A$38:$A$63,0),MATCH($A247,LDF!$B$37:$Z$37,0)),0)</f>
        <v>195.10312499999998</v>
      </c>
      <c r="I247" s="116">
        <f ca="1">IFERROR(I246+'Program Qtrly'!K$143*OFFSET(LDF!$A$37,MATCH($B$224,LDF!$A$38:$A$63,0),MATCH($A247,LDF!$B$37:$Z$37,0)),0)</f>
        <v>213.68437499999996</v>
      </c>
      <c r="J247" s="116">
        <f ca="1">IFERROR(J246+'Program Qtrly'!L$143*OFFSET(LDF!$A$37,MATCH($B$224,LDF!$A$38:$A$63,0),MATCH($A247,LDF!$B$37:$Z$37,0)),0)</f>
        <v>232.26562499999991</v>
      </c>
      <c r="K247" s="116">
        <f ca="1">IFERROR(K246+'Program Qtrly'!M$143*OFFSET(LDF!$A$37,MATCH($B$224,LDF!$A$38:$A$63,0),MATCH($A247,LDF!$B$37:$Z$37,0)),0)</f>
        <v>250.84687499999998</v>
      </c>
      <c r="L247" s="116">
        <f ca="1">IFERROR(L246+'Program Qtrly'!N$143*OFFSET(LDF!$A$37,MATCH($B$224,LDF!$A$38:$A$63,0),MATCH($A247,LDF!$B$37:$Z$37,0)),0)</f>
        <v>269.42812500000002</v>
      </c>
      <c r="M247" s="116">
        <f ca="1">IFERROR(M246+'Program Qtrly'!O$143*OFFSET(LDF!$A$37,MATCH($B$224,LDF!$A$38:$A$63,0),MATCH($A247,LDF!$B$37:$Z$37,0)),0)</f>
        <v>288.00937499999992</v>
      </c>
      <c r="N247" s="116">
        <f ca="1">IFERROR(N246+'Program Qtrly'!P$143*OFFSET(LDF!$A$37,MATCH($B$224,LDF!$A$38:$A$63,0),MATCH($A247,LDF!$B$37:$Z$37,0)),0)</f>
        <v>306.59062499999993</v>
      </c>
      <c r="O247" s="116">
        <f ca="1">IFERROR(O246+'Program Qtrly'!Q$143*OFFSET(LDF!$A$37,MATCH($B$224,LDF!$A$38:$A$63,0),MATCH($A247,LDF!$B$37:$Z$37,0)),0)</f>
        <v>325.17187499999989</v>
      </c>
      <c r="P247" s="116">
        <f ca="1">IFERROR(P246+'Program Qtrly'!R$143*OFFSET(LDF!$A$37,MATCH($B$224,LDF!$A$38:$A$63,0),MATCH($A247,LDF!$B$37:$Z$37,0)),0)</f>
        <v>343.75312499999995</v>
      </c>
      <c r="Q247" s="116">
        <f ca="1">IFERROR(Q246+'Program Qtrly'!S$143*OFFSET(LDF!$A$37,MATCH($B$224,LDF!$A$38:$A$63,0),MATCH($A247,LDF!$B$37:$Z$37,0)),0)</f>
        <v>362.33437499999997</v>
      </c>
      <c r="R247" s="116">
        <f ca="1">IFERROR(R246+'Program Qtrly'!T$143*OFFSET(LDF!$A$37,MATCH($B$224,LDF!$A$38:$A$63,0),MATCH($A247,LDF!$B$37:$Z$37,0)),0)</f>
        <v>380.91562499999992</v>
      </c>
      <c r="S247" s="116">
        <f ca="1">IFERROR(S246+'Program Qtrly'!U$143*OFFSET(LDF!$A$37,MATCH($B$224,LDF!$A$38:$A$63,0),MATCH($A247,LDF!$B$37:$Z$37,0)),0)</f>
        <v>399.49687499999987</v>
      </c>
      <c r="T247" s="116">
        <f ca="1">IFERROR(T246+'Program Qtrly'!V$143*OFFSET(LDF!$A$37,MATCH($B$224,LDF!$A$38:$A$63,0),MATCH($A247,LDF!$B$37:$Z$37,0)),0)</f>
        <v>418.07812499999983</v>
      </c>
      <c r="U247" s="116">
        <f ca="1">IFERROR(U246+'Program Qtrly'!W$143*OFFSET(LDF!$A$37,MATCH($B$224,LDF!$A$38:$A$63,0),MATCH($A247,LDF!$B$37:$Z$37,0)),0)</f>
        <v>436.65937499999995</v>
      </c>
      <c r="W247" s="63">
        <f t="shared" si="234"/>
        <v>66</v>
      </c>
      <c r="X247" s="116">
        <f t="shared" ca="1" si="235"/>
        <v>0.16875000000000284</v>
      </c>
      <c r="Y247" s="116">
        <f t="shared" ca="1" si="250"/>
        <v>0.50625000000000853</v>
      </c>
      <c r="Z247" s="116">
        <f t="shared" ca="1" si="251"/>
        <v>0.84375000000001421</v>
      </c>
      <c r="AA247" s="116">
        <f t="shared" ca="1" si="252"/>
        <v>1.1812500000000057</v>
      </c>
      <c r="AB247" s="116">
        <f t="shared" ca="1" si="253"/>
        <v>1.4343749999999886</v>
      </c>
      <c r="AC247" s="116">
        <f t="shared" ca="1" si="254"/>
        <v>1.6031250000000057</v>
      </c>
      <c r="AD247" s="116">
        <f t="shared" ca="1" si="255"/>
        <v>1.7718749999999943</v>
      </c>
      <c r="AE247" s="116">
        <f t="shared" ca="1" si="256"/>
        <v>1.9406250000000114</v>
      </c>
      <c r="AF247" s="116">
        <f t="shared" ca="1" si="257"/>
        <v>2.1093750000000284</v>
      </c>
      <c r="AG247" s="116">
        <f t="shared" ca="1" si="239"/>
        <v>2.2781249999999602</v>
      </c>
      <c r="AH247" s="116">
        <f t="shared" ca="1" si="240"/>
        <v>2.4468749999999204</v>
      </c>
      <c r="AI247" s="116">
        <f t="shared" ca="1" si="241"/>
        <v>2.6156250000000227</v>
      </c>
      <c r="AJ247" s="116">
        <f t="shared" ca="1" si="242"/>
        <v>2.7843750000000114</v>
      </c>
      <c r="AK247" s="116">
        <f t="shared" ca="1" si="243"/>
        <v>2.9531250000000568</v>
      </c>
      <c r="AL247" s="116">
        <f t="shared" ca="1" si="244"/>
        <v>3.1218749999999886</v>
      </c>
      <c r="AM247" s="116">
        <f t="shared" ca="1" si="245"/>
        <v>3.2906249999999773</v>
      </c>
      <c r="AN247" s="116">
        <f t="shared" ca="1" si="246"/>
        <v>3.4593750000000227</v>
      </c>
      <c r="AO247" s="116">
        <f t="shared" ca="1" si="247"/>
        <v>3.6281250000000682</v>
      </c>
      <c r="AP247" s="116">
        <f t="shared" ca="1" si="248"/>
        <v>3.7968750000001137</v>
      </c>
      <c r="AQ247" s="116">
        <f t="shared" ca="1" si="249"/>
        <v>3.9656249999999886</v>
      </c>
      <c r="AS247" s="63">
        <f t="shared" si="236"/>
        <v>66</v>
      </c>
      <c r="AT247" s="116">
        <f ca="1">IFERROR(X247*'Program Qtrly'!D$129/(1-'Program Qtrly'!D$129),0)</f>
        <v>1.518750000000026</v>
      </c>
      <c r="AU247" s="116">
        <f ca="1">IFERROR(Y247*'Program Qtrly'!E$129/(1-'Program Qtrly'!E$129),0)</f>
        <v>4.5562500000000776</v>
      </c>
      <c r="AV247" s="116">
        <f ca="1">IFERROR(Z247*'Program Qtrly'!F$129/(1-'Program Qtrly'!F$129),0)</f>
        <v>7.5937500000001297</v>
      </c>
      <c r="AW247" s="116">
        <f ca="1">IFERROR(AA247*'Program Qtrly'!G$129/(1-'Program Qtrly'!G$129),0)</f>
        <v>10.631250000000055</v>
      </c>
      <c r="AX247" s="116">
        <f ca="1">IFERROR(AB247*'Program Qtrly'!H$129/(1-'Program Qtrly'!H$129),0)</f>
        <v>12.909374999999901</v>
      </c>
      <c r="AY247" s="116">
        <f ca="1">IFERROR(AC247*'Program Qtrly'!I$129/(1-'Program Qtrly'!I$129),0)</f>
        <v>14.428125000000055</v>
      </c>
      <c r="AZ247" s="116">
        <f ca="1">IFERROR(AD247*'Program Qtrly'!J$129/(1-'Program Qtrly'!J$129),0)</f>
        <v>15.946874999999952</v>
      </c>
      <c r="BA247" s="116">
        <f ca="1">IFERROR(AE247*'Program Qtrly'!K$129/(1-'Program Qtrly'!K$129),0)</f>
        <v>17.465625000000106</v>
      </c>
      <c r="BB247" s="116">
        <f ca="1">IFERROR(AF247*'Program Qtrly'!L$129/(1-'Program Qtrly'!L$129),0)</f>
        <v>18.984375000000259</v>
      </c>
      <c r="BC247" s="116">
        <f ca="1">IFERROR(AG247*'Program Qtrly'!M$129/(1-'Program Qtrly'!M$129),0)</f>
        <v>20.503124999999649</v>
      </c>
      <c r="BD247" s="116">
        <f ca="1">IFERROR(AH247*'Program Qtrly'!N$129/(1-'Program Qtrly'!N$129),0)</f>
        <v>22.021874999999291</v>
      </c>
      <c r="BE247" s="116">
        <f ca="1">IFERROR(AI247*'Program Qtrly'!O$129/(1-'Program Qtrly'!O$129),0)</f>
        <v>23.540625000000208</v>
      </c>
      <c r="BF247" s="116">
        <f ca="1">IFERROR(AJ247*'Program Qtrly'!P$129/(1-'Program Qtrly'!P$129),0)</f>
        <v>25.059375000000106</v>
      </c>
      <c r="BG247" s="116">
        <f ca="1">IFERROR(AK247*'Program Qtrly'!Q$129/(1-'Program Qtrly'!Q$129),0)</f>
        <v>26.578125000000519</v>
      </c>
      <c r="BH247" s="116">
        <f ca="1">IFERROR(AL247*'Program Qtrly'!R$129/(1-'Program Qtrly'!R$129),0)</f>
        <v>28.096874999999905</v>
      </c>
      <c r="BI247" s="116">
        <f ca="1">IFERROR(AM247*'Program Qtrly'!S$129/(1-'Program Qtrly'!S$129),0)</f>
        <v>29.615624999999802</v>
      </c>
      <c r="BJ247" s="116">
        <f ca="1">IFERROR(AN247*'Program Qtrly'!T$129/(1-'Program Qtrly'!T$129),0)</f>
        <v>31.134375000000215</v>
      </c>
      <c r="BK247" s="116">
        <f ca="1">IFERROR(AO247*'Program Qtrly'!U$129/(1-'Program Qtrly'!U$129),0)</f>
        <v>32.653125000000621</v>
      </c>
      <c r="BL247" s="116">
        <f ca="1">IFERROR(AP247*'Program Qtrly'!V$129/(1-'Program Qtrly'!V$129),0)</f>
        <v>34.17187500000103</v>
      </c>
      <c r="BM247" s="116">
        <f ca="1">IFERROR(AQ247*'Program Qtrly'!W$129/(1-'Program Qtrly'!W$129),0)</f>
        <v>35.690624999999905</v>
      </c>
      <c r="BO247" s="53" t="str">
        <f t="shared" si="237"/>
        <v>P007</v>
      </c>
      <c r="BP247" s="53">
        <f t="shared" si="238"/>
        <v>0</v>
      </c>
    </row>
    <row r="248" spans="1:68" x14ac:dyDescent="0.45">
      <c r="A248" s="63">
        <f t="shared" si="233"/>
        <v>69</v>
      </c>
      <c r="B248" s="116">
        <f ca="1">IFERROR(B247+'Program Qtrly'!D$143*OFFSET(LDF!$A$37,MATCH($B$224,LDF!$A$38:$A$63,0),MATCH($A248,LDF!$B$37:$Z$37,0)),0)</f>
        <v>18.599999999999994</v>
      </c>
      <c r="C248" s="116">
        <f ca="1">IFERROR(C247+'Program Qtrly'!E$143*OFFSET(LDF!$A$37,MATCH($B$224,LDF!$A$38:$A$63,0),MATCH($A248,LDF!$B$37:$Z$37,0)),0)</f>
        <v>55.799999999999969</v>
      </c>
      <c r="D248" s="116">
        <f ca="1">IFERROR(D247+'Program Qtrly'!F$143*OFFSET(LDF!$A$37,MATCH($B$224,LDF!$A$38:$A$63,0),MATCH($A248,LDF!$B$37:$Z$37,0)),0)</f>
        <v>92.999999999999943</v>
      </c>
      <c r="E248" s="116">
        <f ca="1">IFERROR(E247+'Program Qtrly'!G$143*OFFSET(LDF!$A$37,MATCH($B$224,LDF!$A$38:$A$63,0),MATCH($A248,LDF!$B$37:$Z$37,0)),0)</f>
        <v>130.19999999999996</v>
      </c>
      <c r="F248" s="116">
        <f ca="1">IFERROR(F247+'Program Qtrly'!H$143*OFFSET(LDF!$A$37,MATCH($B$224,LDF!$A$38:$A$63,0),MATCH($A248,LDF!$B$37:$Z$37,0)),0)</f>
        <v>158.1</v>
      </c>
      <c r="G248" s="116">
        <f ca="1">IFERROR(G247+'Program Qtrly'!I$143*OFFSET(LDF!$A$37,MATCH($B$224,LDF!$A$38:$A$63,0),MATCH($A248,LDF!$B$37:$Z$37,0)),0)</f>
        <v>176.69999999999996</v>
      </c>
      <c r="H248" s="116">
        <f ca="1">IFERROR(H247+'Program Qtrly'!J$143*OFFSET(LDF!$A$37,MATCH($B$224,LDF!$A$38:$A$63,0),MATCH($A248,LDF!$B$37:$Z$37,0)),0)</f>
        <v>195.29999999999998</v>
      </c>
      <c r="I248" s="116">
        <f ca="1">IFERROR(I247+'Program Qtrly'!K$143*OFFSET(LDF!$A$37,MATCH($B$224,LDF!$A$38:$A$63,0),MATCH($A248,LDF!$B$37:$Z$37,0)),0)</f>
        <v>213.89999999999995</v>
      </c>
      <c r="J248" s="116">
        <f ca="1">IFERROR(J247+'Program Qtrly'!L$143*OFFSET(LDF!$A$37,MATCH($B$224,LDF!$A$38:$A$63,0),MATCH($A248,LDF!$B$37:$Z$37,0)),0)</f>
        <v>232.49999999999991</v>
      </c>
      <c r="K248" s="116">
        <f ca="1">IFERROR(K247+'Program Qtrly'!M$143*OFFSET(LDF!$A$37,MATCH($B$224,LDF!$A$38:$A$63,0),MATCH($A248,LDF!$B$37:$Z$37,0)),0)</f>
        <v>251.1</v>
      </c>
      <c r="L248" s="116">
        <f ca="1">IFERROR(L247+'Program Qtrly'!N$143*OFFSET(LDF!$A$37,MATCH($B$224,LDF!$A$38:$A$63,0),MATCH($A248,LDF!$B$37:$Z$37,0)),0)</f>
        <v>269.70000000000005</v>
      </c>
      <c r="M248" s="116">
        <f ca="1">IFERROR(M247+'Program Qtrly'!O$143*OFFSET(LDF!$A$37,MATCH($B$224,LDF!$A$38:$A$63,0),MATCH($A248,LDF!$B$37:$Z$37,0)),0)</f>
        <v>288.2999999999999</v>
      </c>
      <c r="N248" s="116">
        <f ca="1">IFERROR(N247+'Program Qtrly'!P$143*OFFSET(LDF!$A$37,MATCH($B$224,LDF!$A$38:$A$63,0),MATCH($A248,LDF!$B$37:$Z$37,0)),0)</f>
        <v>306.89999999999992</v>
      </c>
      <c r="O248" s="116">
        <f ca="1">IFERROR(O247+'Program Qtrly'!Q$143*OFFSET(LDF!$A$37,MATCH($B$224,LDF!$A$38:$A$63,0),MATCH($A248,LDF!$B$37:$Z$37,0)),0)</f>
        <v>325.49999999999989</v>
      </c>
      <c r="P248" s="116">
        <f ca="1">IFERROR(P247+'Program Qtrly'!R$143*OFFSET(LDF!$A$37,MATCH($B$224,LDF!$A$38:$A$63,0),MATCH($A248,LDF!$B$37:$Z$37,0)),0)</f>
        <v>344.09999999999997</v>
      </c>
      <c r="Q248" s="116">
        <f ca="1">IFERROR(Q247+'Program Qtrly'!S$143*OFFSET(LDF!$A$37,MATCH($B$224,LDF!$A$38:$A$63,0),MATCH($A248,LDF!$B$37:$Z$37,0)),0)</f>
        <v>362.7</v>
      </c>
      <c r="R248" s="116">
        <f ca="1">IFERROR(R247+'Program Qtrly'!T$143*OFFSET(LDF!$A$37,MATCH($B$224,LDF!$A$38:$A$63,0),MATCH($A248,LDF!$B$37:$Z$37,0)),0)</f>
        <v>381.2999999999999</v>
      </c>
      <c r="S248" s="116">
        <f ca="1">IFERROR(S247+'Program Qtrly'!U$143*OFFSET(LDF!$A$37,MATCH($B$224,LDF!$A$38:$A$63,0),MATCH($A248,LDF!$B$37:$Z$37,0)),0)</f>
        <v>399.89999999999986</v>
      </c>
      <c r="T248" s="116">
        <f ca="1">IFERROR(T247+'Program Qtrly'!V$143*OFFSET(LDF!$A$37,MATCH($B$224,LDF!$A$38:$A$63,0),MATCH($A248,LDF!$B$37:$Z$37,0)),0)</f>
        <v>418.49999999999983</v>
      </c>
      <c r="U248" s="116">
        <f ca="1">IFERROR(U247+'Program Qtrly'!W$143*OFFSET(LDF!$A$37,MATCH($B$224,LDF!$A$38:$A$63,0),MATCH($A248,LDF!$B$37:$Z$37,0)),0)</f>
        <v>437.09999999999997</v>
      </c>
      <c r="W248" s="63">
        <f t="shared" si="234"/>
        <v>69</v>
      </c>
      <c r="X248" s="116">
        <f t="shared" ca="1" si="235"/>
        <v>0.15000000000000213</v>
      </c>
      <c r="Y248" s="116">
        <f t="shared" ca="1" si="250"/>
        <v>0.45000000000000995</v>
      </c>
      <c r="Z248" s="116">
        <f t="shared" ca="1" si="251"/>
        <v>0.75000000000001421</v>
      </c>
      <c r="AA248" s="116">
        <f t="shared" ca="1" si="252"/>
        <v>1.0500000000000114</v>
      </c>
      <c r="AB248" s="116">
        <f t="shared" ca="1" si="253"/>
        <v>1.2749999999999773</v>
      </c>
      <c r="AC248" s="116">
        <f t="shared" ca="1" si="254"/>
        <v>1.4250000000000114</v>
      </c>
      <c r="AD248" s="116">
        <f t="shared" ca="1" si="255"/>
        <v>1.5749999999999886</v>
      </c>
      <c r="AE248" s="116">
        <f t="shared" ca="1" si="256"/>
        <v>1.7250000000000227</v>
      </c>
      <c r="AF248" s="116">
        <f t="shared" ca="1" si="257"/>
        <v>1.8750000000000284</v>
      </c>
      <c r="AG248" s="116">
        <f t="shared" ca="1" si="239"/>
        <v>2.0249999999999488</v>
      </c>
      <c r="AH248" s="116">
        <f t="shared" ca="1" si="240"/>
        <v>2.1749999999998977</v>
      </c>
      <c r="AI248" s="116">
        <f t="shared" ca="1" si="241"/>
        <v>2.3250000000000455</v>
      </c>
      <c r="AJ248" s="116">
        <f t="shared" ca="1" si="242"/>
        <v>2.4750000000000227</v>
      </c>
      <c r="AK248" s="116">
        <f t="shared" ca="1" si="243"/>
        <v>2.6250000000000568</v>
      </c>
      <c r="AL248" s="116">
        <f t="shared" ca="1" si="244"/>
        <v>2.7749999999999773</v>
      </c>
      <c r="AM248" s="116">
        <f t="shared" ca="1" si="245"/>
        <v>2.9249999999999545</v>
      </c>
      <c r="AN248" s="116">
        <f t="shared" ca="1" si="246"/>
        <v>3.0750000000000455</v>
      </c>
      <c r="AO248" s="116">
        <f t="shared" ca="1" si="247"/>
        <v>3.2250000000000796</v>
      </c>
      <c r="AP248" s="116">
        <f t="shared" ca="1" si="248"/>
        <v>3.3750000000001137</v>
      </c>
      <c r="AQ248" s="116">
        <f t="shared" ca="1" si="249"/>
        <v>3.5249999999999773</v>
      </c>
      <c r="AS248" s="63">
        <f t="shared" si="236"/>
        <v>69</v>
      </c>
      <c r="AT248" s="116">
        <f ca="1">IFERROR(X248*'Program Qtrly'!D$129/(1-'Program Qtrly'!D$129),0)</f>
        <v>1.3500000000000196</v>
      </c>
      <c r="AU248" s="116">
        <f ca="1">IFERROR(Y248*'Program Qtrly'!E$129/(1-'Program Qtrly'!E$129),0)</f>
        <v>4.0500000000000904</v>
      </c>
      <c r="AV248" s="116">
        <f ca="1">IFERROR(Z248*'Program Qtrly'!F$129/(1-'Program Qtrly'!F$129),0)</f>
        <v>6.7500000000001297</v>
      </c>
      <c r="AW248" s="116">
        <f ca="1">IFERROR(AA248*'Program Qtrly'!G$129/(1-'Program Qtrly'!G$129),0)</f>
        <v>9.4500000000001041</v>
      </c>
      <c r="AX248" s="116">
        <f ca="1">IFERROR(AB248*'Program Qtrly'!H$129/(1-'Program Qtrly'!H$129),0)</f>
        <v>11.474999999999797</v>
      </c>
      <c r="AY248" s="116">
        <f ca="1">IFERROR(AC248*'Program Qtrly'!I$129/(1-'Program Qtrly'!I$129),0)</f>
        <v>12.825000000000104</v>
      </c>
      <c r="AZ248" s="116">
        <f ca="1">IFERROR(AD248*'Program Qtrly'!J$129/(1-'Program Qtrly'!J$129),0)</f>
        <v>14.174999999999901</v>
      </c>
      <c r="BA248" s="116">
        <f ca="1">IFERROR(AE248*'Program Qtrly'!K$129/(1-'Program Qtrly'!K$129),0)</f>
        <v>15.525000000000208</v>
      </c>
      <c r="BB248" s="116">
        <f ca="1">IFERROR(AF248*'Program Qtrly'!L$129/(1-'Program Qtrly'!L$129),0)</f>
        <v>16.875000000000259</v>
      </c>
      <c r="BC248" s="116">
        <f ca="1">IFERROR(AG248*'Program Qtrly'!M$129/(1-'Program Qtrly'!M$129),0)</f>
        <v>18.224999999999543</v>
      </c>
      <c r="BD248" s="116">
        <f ca="1">IFERROR(AH248*'Program Qtrly'!N$129/(1-'Program Qtrly'!N$129),0)</f>
        <v>19.574999999999083</v>
      </c>
      <c r="BE248" s="116">
        <f ca="1">IFERROR(AI248*'Program Qtrly'!O$129/(1-'Program Qtrly'!O$129),0)</f>
        <v>20.925000000000416</v>
      </c>
      <c r="BF248" s="116">
        <f ca="1">IFERROR(AJ248*'Program Qtrly'!P$129/(1-'Program Qtrly'!P$129),0)</f>
        <v>22.275000000000208</v>
      </c>
      <c r="BG248" s="116">
        <f ca="1">IFERROR(AK248*'Program Qtrly'!Q$129/(1-'Program Qtrly'!Q$129),0)</f>
        <v>23.625000000000519</v>
      </c>
      <c r="BH248" s="116">
        <f ca="1">IFERROR(AL248*'Program Qtrly'!R$129/(1-'Program Qtrly'!R$129),0)</f>
        <v>24.974999999999802</v>
      </c>
      <c r="BI248" s="116">
        <f ca="1">IFERROR(AM248*'Program Qtrly'!S$129/(1-'Program Qtrly'!S$129),0)</f>
        <v>26.324999999999594</v>
      </c>
      <c r="BJ248" s="116">
        <f ca="1">IFERROR(AN248*'Program Qtrly'!T$129/(1-'Program Qtrly'!T$129),0)</f>
        <v>27.675000000000416</v>
      </c>
      <c r="BK248" s="116">
        <f ca="1">IFERROR(AO248*'Program Qtrly'!U$129/(1-'Program Qtrly'!U$129),0)</f>
        <v>29.025000000000723</v>
      </c>
      <c r="BL248" s="116">
        <f ca="1">IFERROR(AP248*'Program Qtrly'!V$129/(1-'Program Qtrly'!V$129),0)</f>
        <v>30.37500000000103</v>
      </c>
      <c r="BM248" s="116">
        <f ca="1">IFERROR(AQ248*'Program Qtrly'!W$129/(1-'Program Qtrly'!W$129),0)</f>
        <v>31.724999999999802</v>
      </c>
      <c r="BO248" s="53" t="str">
        <f t="shared" si="237"/>
        <v>P007</v>
      </c>
      <c r="BP248" s="53">
        <f t="shared" si="238"/>
        <v>0</v>
      </c>
    </row>
    <row r="249" spans="1:68" x14ac:dyDescent="0.45">
      <c r="A249" s="63">
        <f t="shared" si="233"/>
        <v>72</v>
      </c>
      <c r="B249" s="116">
        <f ca="1">IFERROR(B248+'Program Qtrly'!D$143*OFFSET(LDF!$A$37,MATCH($B$224,LDF!$A$38:$A$63,0),MATCH($A249,LDF!$B$37:$Z$37,0)),0)</f>
        <v>18.618749999999995</v>
      </c>
      <c r="C249" s="116">
        <f ca="1">IFERROR(C248+'Program Qtrly'!E$143*OFFSET(LDF!$A$37,MATCH($B$224,LDF!$A$38:$A$63,0),MATCH($A249,LDF!$B$37:$Z$37,0)),0)</f>
        <v>55.856249999999967</v>
      </c>
      <c r="D249" s="116">
        <f ca="1">IFERROR(D248+'Program Qtrly'!F$143*OFFSET(LDF!$A$37,MATCH($B$224,LDF!$A$38:$A$63,0),MATCH($A249,LDF!$B$37:$Z$37,0)),0)</f>
        <v>93.093749999999943</v>
      </c>
      <c r="E249" s="116">
        <f ca="1">IFERROR(E248+'Program Qtrly'!G$143*OFFSET(LDF!$A$37,MATCH($B$224,LDF!$A$38:$A$63,0),MATCH($A249,LDF!$B$37:$Z$37,0)),0)</f>
        <v>130.33124999999995</v>
      </c>
      <c r="F249" s="116">
        <f ca="1">IFERROR(F248+'Program Qtrly'!H$143*OFFSET(LDF!$A$37,MATCH($B$224,LDF!$A$38:$A$63,0),MATCH($A249,LDF!$B$37:$Z$37,0)),0)</f>
        <v>158.25937500000001</v>
      </c>
      <c r="G249" s="116">
        <f ca="1">IFERROR(G248+'Program Qtrly'!I$143*OFFSET(LDF!$A$37,MATCH($B$224,LDF!$A$38:$A$63,0),MATCH($A249,LDF!$B$37:$Z$37,0)),0)</f>
        <v>176.87812499999995</v>
      </c>
      <c r="H249" s="116">
        <f ca="1">IFERROR(H248+'Program Qtrly'!J$143*OFFSET(LDF!$A$37,MATCH($B$224,LDF!$A$38:$A$63,0),MATCH($A249,LDF!$B$37:$Z$37,0)),0)</f>
        <v>195.49687499999999</v>
      </c>
      <c r="I249" s="116">
        <f ca="1">IFERROR(I248+'Program Qtrly'!K$143*OFFSET(LDF!$A$37,MATCH($B$224,LDF!$A$38:$A$63,0),MATCH($A249,LDF!$B$37:$Z$37,0)),0)</f>
        <v>214.11562499999994</v>
      </c>
      <c r="J249" s="116">
        <f ca="1">IFERROR(J248+'Program Qtrly'!L$143*OFFSET(LDF!$A$37,MATCH($B$224,LDF!$A$38:$A$63,0),MATCH($A249,LDF!$B$37:$Z$37,0)),0)</f>
        <v>232.73437499999991</v>
      </c>
      <c r="K249" s="116">
        <f ca="1">IFERROR(K248+'Program Qtrly'!M$143*OFFSET(LDF!$A$37,MATCH($B$224,LDF!$A$38:$A$63,0),MATCH($A249,LDF!$B$37:$Z$37,0)),0)</f>
        <v>251.35312500000001</v>
      </c>
      <c r="L249" s="116">
        <f ca="1">IFERROR(L248+'Program Qtrly'!N$143*OFFSET(LDF!$A$37,MATCH($B$224,LDF!$A$38:$A$63,0),MATCH($A249,LDF!$B$37:$Z$37,0)),0)</f>
        <v>269.97187500000007</v>
      </c>
      <c r="M249" s="116">
        <f ca="1">IFERROR(M248+'Program Qtrly'!O$143*OFFSET(LDF!$A$37,MATCH($B$224,LDF!$A$38:$A$63,0),MATCH($A249,LDF!$B$37:$Z$37,0)),0)</f>
        <v>288.59062499999987</v>
      </c>
      <c r="N249" s="116">
        <f ca="1">IFERROR(N248+'Program Qtrly'!P$143*OFFSET(LDF!$A$37,MATCH($B$224,LDF!$A$38:$A$63,0),MATCH($A249,LDF!$B$37:$Z$37,0)),0)</f>
        <v>307.20937499999991</v>
      </c>
      <c r="O249" s="116">
        <f ca="1">IFERROR(O248+'Program Qtrly'!Q$143*OFFSET(LDF!$A$37,MATCH($B$224,LDF!$A$38:$A$63,0),MATCH($A249,LDF!$B$37:$Z$37,0)),0)</f>
        <v>325.82812499999989</v>
      </c>
      <c r="P249" s="116">
        <f ca="1">IFERROR(P248+'Program Qtrly'!R$143*OFFSET(LDF!$A$37,MATCH($B$224,LDF!$A$38:$A$63,0),MATCH($A249,LDF!$B$37:$Z$37,0)),0)</f>
        <v>344.44687499999998</v>
      </c>
      <c r="Q249" s="116">
        <f ca="1">IFERROR(Q248+'Program Qtrly'!S$143*OFFSET(LDF!$A$37,MATCH($B$224,LDF!$A$38:$A$63,0),MATCH($A249,LDF!$B$37:$Z$37,0)),0)</f>
        <v>363.06562500000001</v>
      </c>
      <c r="R249" s="116">
        <f ca="1">IFERROR(R248+'Program Qtrly'!T$143*OFFSET(LDF!$A$37,MATCH($B$224,LDF!$A$38:$A$63,0),MATCH($A249,LDF!$B$37:$Z$37,0)),0)</f>
        <v>381.68437499999987</v>
      </c>
      <c r="S249" s="116">
        <f ca="1">IFERROR(S248+'Program Qtrly'!U$143*OFFSET(LDF!$A$37,MATCH($B$224,LDF!$A$38:$A$63,0),MATCH($A249,LDF!$B$37:$Z$37,0)),0)</f>
        <v>400.30312499999985</v>
      </c>
      <c r="T249" s="116">
        <f ca="1">IFERROR(T248+'Program Qtrly'!V$143*OFFSET(LDF!$A$37,MATCH($B$224,LDF!$A$38:$A$63,0),MATCH($A249,LDF!$B$37:$Z$37,0)),0)</f>
        <v>418.92187499999983</v>
      </c>
      <c r="U249" s="116">
        <f ca="1">IFERROR(U248+'Program Qtrly'!W$143*OFFSET(LDF!$A$37,MATCH($B$224,LDF!$A$38:$A$63,0),MATCH($A249,LDF!$B$37:$Z$37,0)),0)</f>
        <v>437.54062499999998</v>
      </c>
      <c r="W249" s="63">
        <f t="shared" si="234"/>
        <v>72</v>
      </c>
      <c r="X249" s="116">
        <f t="shared" ca="1" si="235"/>
        <v>0.13125000000000142</v>
      </c>
      <c r="Y249" s="116">
        <f t="shared" ca="1" si="250"/>
        <v>0.39375000000001137</v>
      </c>
      <c r="Z249" s="116">
        <f t="shared" ca="1" si="251"/>
        <v>0.65625000000001421</v>
      </c>
      <c r="AA249" s="116">
        <f t="shared" ca="1" si="252"/>
        <v>0.91875000000001705</v>
      </c>
      <c r="AB249" s="116">
        <f t="shared" ca="1" si="253"/>
        <v>1.1156249999999659</v>
      </c>
      <c r="AC249" s="116">
        <f t="shared" ca="1" si="254"/>
        <v>1.2468750000000171</v>
      </c>
      <c r="AD249" s="116">
        <f t="shared" ca="1" si="255"/>
        <v>1.3781249999999829</v>
      </c>
      <c r="AE249" s="116">
        <f t="shared" ca="1" si="256"/>
        <v>1.5093750000000341</v>
      </c>
      <c r="AF249" s="116">
        <f t="shared" ca="1" si="257"/>
        <v>1.6406250000000284</v>
      </c>
      <c r="AG249" s="116">
        <f t="shared" ca="1" si="239"/>
        <v>1.7718749999999375</v>
      </c>
      <c r="AH249" s="116">
        <f t="shared" ca="1" si="240"/>
        <v>1.9031249999998749</v>
      </c>
      <c r="AI249" s="116">
        <f t="shared" ca="1" si="241"/>
        <v>2.0343750000000682</v>
      </c>
      <c r="AJ249" s="116">
        <f t="shared" ca="1" si="242"/>
        <v>2.1656250000000341</v>
      </c>
      <c r="AK249" s="116">
        <f t="shared" ca="1" si="243"/>
        <v>2.2968750000000568</v>
      </c>
      <c r="AL249" s="116">
        <f t="shared" ca="1" si="244"/>
        <v>2.4281249999999659</v>
      </c>
      <c r="AM249" s="116">
        <f t="shared" ca="1" si="245"/>
        <v>2.5593749999999318</v>
      </c>
      <c r="AN249" s="116">
        <f t="shared" ca="1" si="246"/>
        <v>2.6906250000000682</v>
      </c>
      <c r="AO249" s="116">
        <f t="shared" ca="1" si="247"/>
        <v>2.8218750000000909</v>
      </c>
      <c r="AP249" s="116">
        <f t="shared" ca="1" si="248"/>
        <v>2.9531250000001137</v>
      </c>
      <c r="AQ249" s="116">
        <f t="shared" ca="1" si="249"/>
        <v>3.0843749999999659</v>
      </c>
      <c r="AS249" s="63">
        <f t="shared" si="236"/>
        <v>72</v>
      </c>
      <c r="AT249" s="116">
        <f ca="1">IFERROR(X249*'Program Qtrly'!D$129/(1-'Program Qtrly'!D$129),0)</f>
        <v>1.181250000000013</v>
      </c>
      <c r="AU249" s="116">
        <f ca="1">IFERROR(Y249*'Program Qtrly'!E$129/(1-'Program Qtrly'!E$129),0)</f>
        <v>3.5437500000001037</v>
      </c>
      <c r="AV249" s="116">
        <f ca="1">IFERROR(Z249*'Program Qtrly'!F$129/(1-'Program Qtrly'!F$129),0)</f>
        <v>5.9062500000001297</v>
      </c>
      <c r="AW249" s="116">
        <f ca="1">IFERROR(AA249*'Program Qtrly'!G$129/(1-'Program Qtrly'!G$129),0)</f>
        <v>8.2687500000001553</v>
      </c>
      <c r="AX249" s="116">
        <f ca="1">IFERROR(AB249*'Program Qtrly'!H$129/(1-'Program Qtrly'!H$129),0)</f>
        <v>10.040624999999697</v>
      </c>
      <c r="AY249" s="116">
        <f ca="1">IFERROR(AC249*'Program Qtrly'!I$129/(1-'Program Qtrly'!I$129),0)</f>
        <v>11.221875000000157</v>
      </c>
      <c r="AZ249" s="116">
        <f ca="1">IFERROR(AD249*'Program Qtrly'!J$129/(1-'Program Qtrly'!J$129),0)</f>
        <v>12.403124999999848</v>
      </c>
      <c r="BA249" s="116">
        <f ca="1">IFERROR(AE249*'Program Qtrly'!K$129/(1-'Program Qtrly'!K$129),0)</f>
        <v>13.584375000000311</v>
      </c>
      <c r="BB249" s="116">
        <f ca="1">IFERROR(AF249*'Program Qtrly'!L$129/(1-'Program Qtrly'!L$129),0)</f>
        <v>14.765625000000259</v>
      </c>
      <c r="BC249" s="116">
        <f ca="1">IFERROR(AG249*'Program Qtrly'!M$129/(1-'Program Qtrly'!M$129),0)</f>
        <v>15.946874999999443</v>
      </c>
      <c r="BD249" s="116">
        <f ca="1">IFERROR(AH249*'Program Qtrly'!N$129/(1-'Program Qtrly'!N$129),0)</f>
        <v>17.128124999998878</v>
      </c>
      <c r="BE249" s="116">
        <f ca="1">IFERROR(AI249*'Program Qtrly'!O$129/(1-'Program Qtrly'!O$129),0)</f>
        <v>18.309375000000617</v>
      </c>
      <c r="BF249" s="116">
        <f ca="1">IFERROR(AJ249*'Program Qtrly'!P$129/(1-'Program Qtrly'!P$129),0)</f>
        <v>19.490625000000311</v>
      </c>
      <c r="BG249" s="116">
        <f ca="1">IFERROR(AK249*'Program Qtrly'!Q$129/(1-'Program Qtrly'!Q$129),0)</f>
        <v>20.671875000000519</v>
      </c>
      <c r="BH249" s="116">
        <f ca="1">IFERROR(AL249*'Program Qtrly'!R$129/(1-'Program Qtrly'!R$129),0)</f>
        <v>21.8531249999997</v>
      </c>
      <c r="BI249" s="116">
        <f ca="1">IFERROR(AM249*'Program Qtrly'!S$129/(1-'Program Qtrly'!S$129),0)</f>
        <v>23.03437499999939</v>
      </c>
      <c r="BJ249" s="116">
        <f ca="1">IFERROR(AN249*'Program Qtrly'!T$129/(1-'Program Qtrly'!T$129),0)</f>
        <v>24.215625000000621</v>
      </c>
      <c r="BK249" s="116">
        <f ca="1">IFERROR(AO249*'Program Qtrly'!U$129/(1-'Program Qtrly'!U$129),0)</f>
        <v>25.396875000000826</v>
      </c>
      <c r="BL249" s="116">
        <f ca="1">IFERROR(AP249*'Program Qtrly'!V$129/(1-'Program Qtrly'!V$129),0)</f>
        <v>26.57812500000103</v>
      </c>
      <c r="BM249" s="116">
        <f ca="1">IFERROR(AQ249*'Program Qtrly'!W$129/(1-'Program Qtrly'!W$129),0)</f>
        <v>27.7593749999997</v>
      </c>
      <c r="BO249" s="53" t="str">
        <f t="shared" si="237"/>
        <v>P007</v>
      </c>
      <c r="BP249" s="53">
        <f t="shared" si="238"/>
        <v>0</v>
      </c>
    </row>
    <row r="250" spans="1:68" ht="28.5" x14ac:dyDescent="0.45">
      <c r="A250" s="135" t="s">
        <v>386</v>
      </c>
      <c r="B250" s="136">
        <f ca="1">'Program Qtrly'!D$143</f>
        <v>18.749999999999996</v>
      </c>
      <c r="C250" s="136">
        <f ca="1">'Program Qtrly'!E$143</f>
        <v>56.249999999999979</v>
      </c>
      <c r="D250" s="136">
        <f ca="1">'Program Qtrly'!F$143</f>
        <v>93.749999999999957</v>
      </c>
      <c r="E250" s="136">
        <f ca="1">'Program Qtrly'!G$143</f>
        <v>131.24999999999997</v>
      </c>
      <c r="F250" s="136">
        <f ca="1">'Program Qtrly'!H$143</f>
        <v>159.37499999999997</v>
      </c>
      <c r="G250" s="136">
        <f ca="1">'Program Qtrly'!I$143</f>
        <v>178.12499999999997</v>
      </c>
      <c r="H250" s="136">
        <f ca="1">'Program Qtrly'!J$143</f>
        <v>196.87499999999997</v>
      </c>
      <c r="I250" s="136">
        <f ca="1">'Program Qtrly'!K$143</f>
        <v>215.62499999999997</v>
      </c>
      <c r="J250" s="136">
        <f ca="1">'Program Qtrly'!L$143</f>
        <v>234.37499999999994</v>
      </c>
      <c r="K250" s="136">
        <f ca="1">'Program Qtrly'!M$143</f>
        <v>253.12499999999994</v>
      </c>
      <c r="L250" s="136">
        <f ca="1">'Program Qtrly'!N$143</f>
        <v>271.87499999999994</v>
      </c>
      <c r="M250" s="136">
        <f ca="1">'Program Qtrly'!O$143</f>
        <v>290.62499999999994</v>
      </c>
      <c r="N250" s="136">
        <f ca="1">'Program Qtrly'!P$143</f>
        <v>309.37499999999994</v>
      </c>
      <c r="O250" s="136">
        <f ca="1">'Program Qtrly'!Q$143</f>
        <v>328.12499999999994</v>
      </c>
      <c r="P250" s="136">
        <f ca="1">'Program Qtrly'!R$143</f>
        <v>346.87499999999994</v>
      </c>
      <c r="Q250" s="136">
        <f ca="1">'Program Qtrly'!S$143</f>
        <v>365.62499999999994</v>
      </c>
      <c r="R250" s="136">
        <f ca="1">'Program Qtrly'!T$143</f>
        <v>384.37499999999994</v>
      </c>
      <c r="S250" s="136">
        <f ca="1">'Program Qtrly'!U$143</f>
        <v>403.12499999999994</v>
      </c>
      <c r="T250" s="136">
        <f ca="1">'Program Qtrly'!V$143</f>
        <v>421.87499999999994</v>
      </c>
      <c r="U250" s="136">
        <f ca="1">'Program Qtrly'!W$143</f>
        <v>440.62499999999994</v>
      </c>
      <c r="V250" s="135"/>
      <c r="W250" s="135" t="s">
        <v>282</v>
      </c>
      <c r="X250" s="136">
        <f ca="1">X226</f>
        <v>8.6624999999999979</v>
      </c>
      <c r="Y250" s="136">
        <f ca="1">Y226+X227</f>
        <v>32.681249999999984</v>
      </c>
      <c r="Z250" s="136">
        <f ca="1">Z226+Y227+X228</f>
        <v>68.23124999999996</v>
      </c>
      <c r="AA250" s="136">
        <f ca="1">AA226+Z227+Y228+X229</f>
        <v>112.27499999999998</v>
      </c>
      <c r="AB250" s="136">
        <f ca="1">AB226+AA227+Z228+Y229+X230</f>
        <v>158.39999999999995</v>
      </c>
      <c r="AC250" s="136">
        <f ca="1">AC226+AB227+AA228+Z229+Y230+X231</f>
        <v>201.59062499999999</v>
      </c>
      <c r="AD250" s="136">
        <f ca="1">AD226+AC227+AB228+AA229+Z230+Y231+X232</f>
        <v>242.52187499999999</v>
      </c>
      <c r="AE250" s="136">
        <f ca="1">AE226+AD227+AC228+AB229+AA230+Z231+Y232+X233</f>
        <v>281.99999999999989</v>
      </c>
      <c r="AF250" s="136">
        <f ca="1">AF226+AE227+AD228+AC229+AB230+AA231+Z232+Y233+X234</f>
        <v>320.61562499999991</v>
      </c>
      <c r="AG250" s="136">
        <f ca="1">AG226+AF227+AE228+AD229+AC230+AB231+AA232+Z233+Y234+X235</f>
        <v>358.80937499999993</v>
      </c>
      <c r="AH250" s="136">
        <f ca="1">AH226+AG227+AF228+AE229+AD230+AC231+AB232+AA233+Z234+Y235+X236</f>
        <v>396.88124999999985</v>
      </c>
      <c r="AI250" s="136">
        <f ca="1">AI226+AH227+AG228+AF229+AE230+AD231+AC232+AB233+AA234+Z235+Y236+X237</f>
        <v>434.96249999999981</v>
      </c>
      <c r="AJ250" s="136">
        <f ca="1">AJ226+AI227+AH228+AG229+AF230+AE231+AD232+AC233+AB234+AA235+Z236+Y237+X238</f>
        <v>473.09062499999976</v>
      </c>
      <c r="AK250" s="136">
        <f ca="1">AK226+AJ227+AI228+AH229+AG230+AF231+AE232+AD233+AC234+AB235+AA236+Z237+Y238+X239</f>
        <v>511.27499999999986</v>
      </c>
      <c r="AL250" s="136">
        <f ca="1">AL226+AK227+AJ228+AI229+AH230+AG231+AF232+AE233+AD234+AC235+AB236+AA237+Z238+Y239+X240</f>
        <v>549.52499999999975</v>
      </c>
      <c r="AM250" s="136">
        <f ca="1">AM226+AL227+AK228+AJ229+AI230+AH231+AG232+AF233+AE234+AD235+AC236+AB237+AA238+Z239+Y240+X241</f>
        <v>587.84062499999982</v>
      </c>
      <c r="AN250" s="136">
        <f ca="1">AN226+AM227+AL228+AK229+AJ230+AI231+AH232+AG233+AF234+AE235+AD236+AC237+AB238+AA239+Z240+Y241+X242</f>
        <v>626.22187499999984</v>
      </c>
      <c r="AO250" s="136">
        <f ca="1">AO226+AN227+AM228+AL229+AK230+AJ231+AI232+AH233+AG234+AF235+AE236+AD237+AC238+AB239+AA240+Z241+Y242+X243</f>
        <v>664.66874999999959</v>
      </c>
      <c r="AP250" s="136">
        <f ca="1">AP226+AO227+AN228+AM229+AL230+AK231+AJ232+AI233+AH234+AG235+AF236+AE237+AD238+AC239+AB240+AA241+Z242+Y243+X244</f>
        <v>703.18124999999975</v>
      </c>
      <c r="AQ250" s="136">
        <f ca="1">AQ226+AP227+AO228+AN229+AM230+AL231+AK232+AJ233+AI234+AH235+AG236+AF237+AE238+AD239+AC240+AB241+AA242+Z243+Y244+X245</f>
        <v>741.75937499999986</v>
      </c>
      <c r="AR250" s="135"/>
      <c r="AS250" s="135" t="s">
        <v>481</v>
      </c>
      <c r="AT250" s="136">
        <f ca="1">AT226</f>
        <v>77.962499999999991</v>
      </c>
      <c r="AU250" s="136">
        <f ca="1">AU226+AT227</f>
        <v>294.13124999999991</v>
      </c>
      <c r="AV250" s="136">
        <f ca="1">AV226+AU227+AT228</f>
        <v>614.08124999999984</v>
      </c>
      <c r="AW250" s="136">
        <f ca="1">AW226+AV227+AU228+AT229</f>
        <v>1010.4749999999999</v>
      </c>
      <c r="AX250" s="136">
        <f ca="1">AX226+AW227+AV228+AU229+AT230</f>
        <v>1425.6000000000001</v>
      </c>
      <c r="AY250" s="136">
        <f ca="1">AY226+AX227+AW228+AV229+AU230+AT231</f>
        <v>1814.3156250000002</v>
      </c>
      <c r="AZ250" s="136">
        <f ca="1">AZ226+AY227+AX228+AW229+AV230+AU231+AT232</f>
        <v>2182.6968750000001</v>
      </c>
      <c r="BA250" s="136">
        <f ca="1">BA226+AZ227+AY228+AX229+AW230+AV231+AU232+AT233</f>
        <v>2538</v>
      </c>
      <c r="BB250" s="136">
        <f ca="1">BB226+BA227+AZ228+AY229+AX230+AW231+AV232+AU233+AT234</f>
        <v>2885.5406250000001</v>
      </c>
      <c r="BC250" s="136">
        <f ca="1">BC226+BB227+BA228+AZ229+AY230+AX231+AW232+AV233+AU234+AT235</f>
        <v>3229.2843749999997</v>
      </c>
      <c r="BD250" s="136">
        <f ca="1">BD226+BC227+BB228+BA229+AZ230+AY231+AX232+AW233+AV234+AU235+AT236</f>
        <v>3571.9312499999996</v>
      </c>
      <c r="BE250" s="136">
        <f ca="1">BE226+BD227+BC228+BB229+BA230+AZ231+AY232+AX233+AW234+AV235+AU236+AT237</f>
        <v>3914.6624999999995</v>
      </c>
      <c r="BF250" s="136">
        <f ca="1">BF226+BE227+BD228+BC229+BB230+BA231+AZ232+AY233+AX234+AW235+AV236+AU237+AT238</f>
        <v>4257.8156250000002</v>
      </c>
      <c r="BG250" s="136">
        <f ca="1">BG226+BF227+BE228+BD229+BC230+BB231+BA232+AZ233+AY234+AX235+AW236+AV237+AU238+AT239</f>
        <v>4601.4750000000004</v>
      </c>
      <c r="BH250" s="136">
        <f ca="1">BH226+BG227+BF228+BE229+BD230+BC231+BB232+BA233+AZ234+AY235+AX236+AW237+AV238+AU239+AT240</f>
        <v>4945.7249999999995</v>
      </c>
      <c r="BI250" s="136">
        <f ca="1">BI226+BH227+BG228+BF229+BE230+BD231+BC232+BB233+BA234+AZ235+AY236+AX237+AW238+AV239+AU240+AT241</f>
        <v>5290.5656249999984</v>
      </c>
      <c r="BJ250" s="136">
        <f ca="1">BJ226+BI227+BH228+BG229+BF230+BE231+BD232+BC233+BB234+BA235+AZ236+AY237+AX238+AW239+AV240+AU241+AT242</f>
        <v>5635.9968749999971</v>
      </c>
      <c r="BK250" s="136">
        <f ca="1">BK226+BJ227+BI228+BH229+BG230+BF231+BE232+BD233+BC234+BB235+BA236+AZ237+AY238+AX239+AW240+AV241+AU242+AT243</f>
        <v>5982.0187499999993</v>
      </c>
      <c r="BL250" s="136">
        <f ca="1">BL226+BK227+BJ228+BI229+BH230+BG231+BF232+BE233+BD234+BC235+BB236+BA237+AZ238+AY239+AX240+AW241+AV242+AU243+AT244</f>
        <v>6328.6312499999995</v>
      </c>
      <c r="BM250" s="136">
        <f ca="1">BM226+BL227+BK228+BJ229+BI230+BH231+BG232+BF233+BE234+BD235+BC236+BB237+BA238+AZ239+AY240+AX241+AW242+AV243+AU244+AT245</f>
        <v>6675.8343750000004</v>
      </c>
      <c r="BN250" s="135"/>
      <c r="BO250" s="53" t="str">
        <f t="shared" si="237"/>
        <v>P007</v>
      </c>
      <c r="BP250" s="53">
        <f t="shared" si="238"/>
        <v>0</v>
      </c>
    </row>
    <row r="253" spans="1:68" x14ac:dyDescent="0.45">
      <c r="A253" s="46" t="s">
        <v>81</v>
      </c>
      <c r="B253" s="46" t="str">
        <f>INDEX('Program Inputs'!$B$9:$B$28,MATCH('Loss Proj'!A253,'Program Inputs'!$A$9:$A$28,0))</f>
        <v>Surety</v>
      </c>
      <c r="C253" s="46"/>
      <c r="W253" s="46" t="str">
        <f>A253</f>
        <v>P008</v>
      </c>
      <c r="X253" s="46" t="str">
        <f>INDEX('Program Inputs'!$B$9:$B$28,MATCH('Loss Proj'!W253,'Program Inputs'!$A$9:$A$28,0))</f>
        <v>Surety</v>
      </c>
      <c r="Y253" s="46"/>
      <c r="AS253" s="46" t="str">
        <f>A253</f>
        <v>P008</v>
      </c>
      <c r="AT253" s="46" t="str">
        <f>INDEX('Program Inputs'!$B$9:$B$28,MATCH('Loss Proj'!AS253,'Program Inputs'!$A$9:$A$28,0))</f>
        <v>Surety</v>
      </c>
      <c r="AU253" s="46"/>
    </row>
    <row r="254" spans="1:68" x14ac:dyDescent="0.45">
      <c r="A254" s="67" t="s">
        <v>385</v>
      </c>
      <c r="B254" s="63"/>
      <c r="W254" s="67" t="s">
        <v>479</v>
      </c>
      <c r="X254" s="63"/>
      <c r="AS254" s="67" t="s">
        <v>480</v>
      </c>
      <c r="AT254" s="63"/>
    </row>
    <row r="255" spans="1:68" x14ac:dyDescent="0.45">
      <c r="A255" s="67" t="s">
        <v>186</v>
      </c>
      <c r="B255" s="115" t="str">
        <f>INDEX('Program Inputs'!$O$8:$O$28,MATCH(A253,'Program Inputs'!$A$8:$A$28,0))</f>
        <v>Fidelity and Surety</v>
      </c>
      <c r="D255" s="63" t="s">
        <v>489</v>
      </c>
      <c r="E255" s="133">
        <f>INDEX('Program Inputs'!$R$8:$R$28,MATCH(A253,'Program Inputs'!$A$8:$A$28,0))</f>
        <v>0</v>
      </c>
      <c r="X255" s="62"/>
      <c r="AT255" s="62"/>
    </row>
    <row r="256" spans="1:68" x14ac:dyDescent="0.45">
      <c r="A256" s="110" t="s">
        <v>180</v>
      </c>
      <c r="B256" s="3" t="str">
        <f>B$7</f>
        <v>2026 Q2</v>
      </c>
      <c r="C256" s="3" t="str">
        <f t="shared" ref="C256:U256" si="258">C$7</f>
        <v>2026 Q3</v>
      </c>
      <c r="D256" s="3" t="str">
        <f t="shared" si="258"/>
        <v>2026 Q4</v>
      </c>
      <c r="E256" s="3" t="str">
        <f t="shared" si="258"/>
        <v>2027 Q1</v>
      </c>
      <c r="F256" s="3" t="str">
        <f t="shared" si="258"/>
        <v>2027 Q2</v>
      </c>
      <c r="G256" s="3" t="str">
        <f t="shared" si="258"/>
        <v>2027 Q3</v>
      </c>
      <c r="H256" s="3" t="str">
        <f t="shared" si="258"/>
        <v>2027 Q4</v>
      </c>
      <c r="I256" s="3" t="str">
        <f t="shared" si="258"/>
        <v>2028 Q1</v>
      </c>
      <c r="J256" s="3" t="str">
        <f t="shared" si="258"/>
        <v>2028 Q2</v>
      </c>
      <c r="K256" s="3" t="str">
        <f t="shared" si="258"/>
        <v>2028 Q3</v>
      </c>
      <c r="L256" s="3" t="str">
        <f t="shared" si="258"/>
        <v>2028 Q4</v>
      </c>
      <c r="M256" s="3" t="str">
        <f t="shared" si="258"/>
        <v>2029 Q1</v>
      </c>
      <c r="N256" s="3" t="str">
        <f t="shared" si="258"/>
        <v>2029 Q2</v>
      </c>
      <c r="O256" s="3" t="str">
        <f t="shared" si="258"/>
        <v>2029 Q3</v>
      </c>
      <c r="P256" s="3" t="str">
        <f t="shared" si="258"/>
        <v>2029 Q4</v>
      </c>
      <c r="Q256" s="3" t="str">
        <f t="shared" si="258"/>
        <v>2030 Q1</v>
      </c>
      <c r="R256" s="3" t="str">
        <f t="shared" si="258"/>
        <v>2030 Q2</v>
      </c>
      <c r="S256" s="3" t="str">
        <f t="shared" si="258"/>
        <v>2030 Q3</v>
      </c>
      <c r="T256" s="3" t="str">
        <f t="shared" si="258"/>
        <v>2030 Q4</v>
      </c>
      <c r="U256" s="3" t="str">
        <f t="shared" si="258"/>
        <v>2031 Q1</v>
      </c>
      <c r="W256" s="110" t="s">
        <v>180</v>
      </c>
      <c r="X256" s="3" t="str">
        <f>X$7</f>
        <v>2026 Q2</v>
      </c>
      <c r="Y256" s="3" t="str">
        <f t="shared" ref="Y256:AQ256" si="259">Y$7</f>
        <v>2026 Q3</v>
      </c>
      <c r="Z256" s="3" t="str">
        <f t="shared" si="259"/>
        <v>2026 Q4</v>
      </c>
      <c r="AA256" s="3" t="str">
        <f t="shared" si="259"/>
        <v>2027 Q1</v>
      </c>
      <c r="AB256" s="3" t="str">
        <f t="shared" si="259"/>
        <v>2027 Q2</v>
      </c>
      <c r="AC256" s="3" t="str">
        <f t="shared" si="259"/>
        <v>2027 Q3</v>
      </c>
      <c r="AD256" s="3" t="str">
        <f t="shared" si="259"/>
        <v>2027 Q4</v>
      </c>
      <c r="AE256" s="3" t="str">
        <f t="shared" si="259"/>
        <v>2028 Q1</v>
      </c>
      <c r="AF256" s="3" t="str">
        <f t="shared" si="259"/>
        <v>2028 Q2</v>
      </c>
      <c r="AG256" s="3" t="str">
        <f t="shared" si="259"/>
        <v>2028 Q3</v>
      </c>
      <c r="AH256" s="3" t="str">
        <f t="shared" si="259"/>
        <v>2028 Q4</v>
      </c>
      <c r="AI256" s="3" t="str">
        <f t="shared" si="259"/>
        <v>2029 Q1</v>
      </c>
      <c r="AJ256" s="3" t="str">
        <f t="shared" si="259"/>
        <v>2029 Q2</v>
      </c>
      <c r="AK256" s="3" t="str">
        <f t="shared" si="259"/>
        <v>2029 Q3</v>
      </c>
      <c r="AL256" s="3" t="str">
        <f t="shared" si="259"/>
        <v>2029 Q4</v>
      </c>
      <c r="AM256" s="3" t="str">
        <f t="shared" si="259"/>
        <v>2030 Q1</v>
      </c>
      <c r="AN256" s="3" t="str">
        <f t="shared" si="259"/>
        <v>2030 Q2</v>
      </c>
      <c r="AO256" s="3" t="str">
        <f t="shared" si="259"/>
        <v>2030 Q3</v>
      </c>
      <c r="AP256" s="3" t="str">
        <f t="shared" si="259"/>
        <v>2030 Q4</v>
      </c>
      <c r="AQ256" s="3" t="str">
        <f t="shared" si="259"/>
        <v>2031 Q1</v>
      </c>
      <c r="AS256" s="110" t="s">
        <v>180</v>
      </c>
      <c r="AT256" s="3" t="str">
        <f>AT$7</f>
        <v>2026 Q2</v>
      </c>
      <c r="AU256" s="3" t="str">
        <f t="shared" ref="AU256:BM256" si="260">AU$7</f>
        <v>2026 Q3</v>
      </c>
      <c r="AV256" s="3" t="str">
        <f t="shared" si="260"/>
        <v>2026 Q4</v>
      </c>
      <c r="AW256" s="3" t="str">
        <f t="shared" si="260"/>
        <v>2027 Q1</v>
      </c>
      <c r="AX256" s="3" t="str">
        <f t="shared" si="260"/>
        <v>2027 Q2</v>
      </c>
      <c r="AY256" s="3" t="str">
        <f t="shared" si="260"/>
        <v>2027 Q3</v>
      </c>
      <c r="AZ256" s="3" t="str">
        <f t="shared" si="260"/>
        <v>2027 Q4</v>
      </c>
      <c r="BA256" s="3" t="str">
        <f t="shared" si="260"/>
        <v>2028 Q1</v>
      </c>
      <c r="BB256" s="3" t="str">
        <f t="shared" si="260"/>
        <v>2028 Q2</v>
      </c>
      <c r="BC256" s="3" t="str">
        <f t="shared" si="260"/>
        <v>2028 Q3</v>
      </c>
      <c r="BD256" s="3" t="str">
        <f t="shared" si="260"/>
        <v>2028 Q4</v>
      </c>
      <c r="BE256" s="3" t="str">
        <f t="shared" si="260"/>
        <v>2029 Q1</v>
      </c>
      <c r="BF256" s="3" t="str">
        <f t="shared" si="260"/>
        <v>2029 Q2</v>
      </c>
      <c r="BG256" s="3" t="str">
        <f t="shared" si="260"/>
        <v>2029 Q3</v>
      </c>
      <c r="BH256" s="3" t="str">
        <f t="shared" si="260"/>
        <v>2029 Q4</v>
      </c>
      <c r="BI256" s="3" t="str">
        <f t="shared" si="260"/>
        <v>2030 Q1</v>
      </c>
      <c r="BJ256" s="3" t="str">
        <f t="shared" si="260"/>
        <v>2030 Q2</v>
      </c>
      <c r="BK256" s="3" t="str">
        <f t="shared" si="260"/>
        <v>2030 Q3</v>
      </c>
      <c r="BL256" s="3" t="str">
        <f t="shared" si="260"/>
        <v>2030 Q4</v>
      </c>
      <c r="BM256" s="3" t="str">
        <f t="shared" si="260"/>
        <v>2031 Q1</v>
      </c>
      <c r="BO256" s="110" t="s">
        <v>330</v>
      </c>
      <c r="BP256" s="110" t="s">
        <v>488</v>
      </c>
    </row>
    <row r="257" spans="1:68" x14ac:dyDescent="0.45">
      <c r="A257" s="63">
        <v>3</v>
      </c>
      <c r="B257" s="116">
        <f ca="1">IFERROR('Program Qtrly'!D$163*OFFSET(LDF!$A$37,MATCH($B$255,LDF!$A$38:$A$63,0),MATCH($A257,LDF!$B$37:$Z$37,0)),0)</f>
        <v>0</v>
      </c>
      <c r="C257" s="116">
        <f ca="1">IFERROR('Program Qtrly'!E$163*OFFSET(LDF!$A$37,MATCH($B$255,LDF!$A$38:$A$63,0),MATCH($A257,LDF!$B$37:$Z$37,0)),0)</f>
        <v>0</v>
      </c>
      <c r="D257" s="116">
        <f ca="1">IFERROR('Program Qtrly'!F$163*OFFSET(LDF!$A$37,MATCH($B$255,LDF!$A$38:$A$63,0),MATCH($A257,LDF!$B$37:$Z$37,0)),0)</f>
        <v>0</v>
      </c>
      <c r="E257" s="116">
        <f ca="1">IFERROR('Program Qtrly'!G$163*OFFSET(LDF!$A$37,MATCH($B$255,LDF!$A$38:$A$63,0),MATCH($A257,LDF!$B$37:$Z$37,0)),0)</f>
        <v>0</v>
      </c>
      <c r="F257" s="116">
        <f ca="1">IFERROR('Program Qtrly'!H$163*OFFSET(LDF!$A$37,MATCH($B$255,LDF!$A$38:$A$63,0),MATCH($A257,LDF!$B$37:$Z$37,0)),0)</f>
        <v>2.6255601194921585</v>
      </c>
      <c r="G257" s="116">
        <f ca="1">IFERROR('Program Qtrly'!I$163*OFFSET(LDF!$A$37,MATCH($B$255,LDF!$A$38:$A$63,0),MATCH($A257,LDF!$B$37:$Z$37,0)),0)</f>
        <v>7.8766803584764764</v>
      </c>
      <c r="H257" s="116">
        <f ca="1">IFERROR('Program Qtrly'!J$163*OFFSET(LDF!$A$37,MATCH($B$255,LDF!$A$38:$A$63,0),MATCH($A257,LDF!$B$37:$Z$37,0)),0)</f>
        <v>13.127800597460794</v>
      </c>
      <c r="I257" s="116">
        <f ca="1">IFERROR('Program Qtrly'!K$163*OFFSET(LDF!$A$37,MATCH($B$255,LDF!$A$38:$A$63,0),MATCH($A257,LDF!$B$37:$Z$37,0)),0)</f>
        <v>18.378920836445111</v>
      </c>
      <c r="J257" s="116">
        <f ca="1">IFERROR('Program Qtrly'!L$163*OFFSET(LDF!$A$37,MATCH($B$255,LDF!$A$38:$A$63,0),MATCH($A257,LDF!$B$37:$Z$37,0)),0)</f>
        <v>22.054705003734131</v>
      </c>
      <c r="K257" s="116">
        <f ca="1">IFERROR('Program Qtrly'!M$163*OFFSET(LDF!$A$37,MATCH($B$255,LDF!$A$38:$A$63,0),MATCH($A257,LDF!$B$37:$Z$37,0)),0)</f>
        <v>24.155153099327855</v>
      </c>
      <c r="L257" s="116">
        <f ca="1">IFERROR('Program Qtrly'!N$163*OFFSET(LDF!$A$37,MATCH($B$255,LDF!$A$38:$A$63,0),MATCH($A257,LDF!$B$37:$Z$37,0)),0)</f>
        <v>26.255601194921589</v>
      </c>
      <c r="M257" s="116">
        <f ca="1">IFERROR('Program Qtrly'!O$163*OFFSET(LDF!$A$37,MATCH($B$255,LDF!$A$38:$A$63,0),MATCH($A257,LDF!$B$37:$Z$37,0)),0)</f>
        <v>28.356049290515315</v>
      </c>
      <c r="N257" s="116">
        <f ca="1">IFERROR('Program Qtrly'!P$163*OFFSET(LDF!$A$37,MATCH($B$255,LDF!$A$38:$A$63,0),MATCH($A257,LDF!$B$37:$Z$37,0)),0)</f>
        <v>30.981609410007472</v>
      </c>
      <c r="O257" s="116">
        <f ca="1">IFERROR('Program Qtrly'!Q$163*OFFSET(LDF!$A$37,MATCH($B$255,LDF!$A$38:$A$63,0),MATCH($A257,LDF!$B$37:$Z$37,0)),0)</f>
        <v>34.132281553398066</v>
      </c>
      <c r="P257" s="116">
        <f ca="1">IFERROR('Program Qtrly'!R$163*OFFSET(LDF!$A$37,MATCH($B$255,LDF!$A$38:$A$63,0),MATCH($A257,LDF!$B$37:$Z$37,0)),0)</f>
        <v>37.282953696788653</v>
      </c>
      <c r="Q257" s="116">
        <f ca="1">IFERROR('Program Qtrly'!S$163*OFFSET(LDF!$A$37,MATCH($B$255,LDF!$A$38:$A$63,0),MATCH($A257,LDF!$B$37:$Z$37,0)),0)</f>
        <v>40.433625840179239</v>
      </c>
      <c r="R257" s="116">
        <f ca="1">IFERROR('Program Qtrly'!T$163*OFFSET(LDF!$A$37,MATCH($B$255,LDF!$A$38:$A$63,0),MATCH($A257,LDF!$B$37:$Z$37,0)),0)</f>
        <v>44.634522031366693</v>
      </c>
      <c r="S257" s="116">
        <f ca="1">IFERROR('Program Qtrly'!U$163*OFFSET(LDF!$A$37,MATCH($B$255,LDF!$A$38:$A$63,0),MATCH($A257,LDF!$B$37:$Z$37,0)),0)</f>
        <v>49.885642270351006</v>
      </c>
      <c r="T257" s="116">
        <f ca="1">IFERROR('Program Qtrly'!V$163*OFFSET(LDF!$A$37,MATCH($B$255,LDF!$A$38:$A$63,0),MATCH($A257,LDF!$B$37:$Z$37,0)),0)</f>
        <v>55.136762509335334</v>
      </c>
      <c r="U257" s="116">
        <f ca="1">IFERROR('Program Qtrly'!W$163*OFFSET(LDF!$A$37,MATCH($B$255,LDF!$A$38:$A$63,0),MATCH($A257,LDF!$B$37:$Z$37,0)),0)</f>
        <v>60.387882748319647</v>
      </c>
      <c r="W257" s="63">
        <v>3</v>
      </c>
      <c r="X257" s="116">
        <f ca="1">B$281-B257</f>
        <v>0</v>
      </c>
      <c r="Y257" s="116">
        <f t="shared" ref="Y257:AQ270" ca="1" si="261">C$281-C257</f>
        <v>0</v>
      </c>
      <c r="Z257" s="116">
        <f t="shared" ca="1" si="261"/>
        <v>0</v>
      </c>
      <c r="AA257" s="116">
        <f t="shared" ca="1" si="261"/>
        <v>0</v>
      </c>
      <c r="AB257" s="116">
        <f t="shared" ca="1" si="261"/>
        <v>25.499439880507843</v>
      </c>
      <c r="AC257" s="116">
        <f t="shared" ca="1" si="261"/>
        <v>76.498319641523537</v>
      </c>
      <c r="AD257" s="116">
        <f t="shared" ca="1" si="261"/>
        <v>127.49719940253924</v>
      </c>
      <c r="AE257" s="116">
        <f t="shared" ca="1" si="261"/>
        <v>178.49607916355492</v>
      </c>
      <c r="AF257" s="116">
        <f t="shared" ca="1" si="261"/>
        <v>214.19529499626589</v>
      </c>
      <c r="AG257" s="116">
        <f t="shared" ca="1" si="261"/>
        <v>234.59484690067214</v>
      </c>
      <c r="AH257" s="116">
        <f t="shared" ca="1" si="261"/>
        <v>254.99439880507848</v>
      </c>
      <c r="AI257" s="116">
        <f t="shared" ca="1" si="261"/>
        <v>275.39395070948473</v>
      </c>
      <c r="AJ257" s="116">
        <f t="shared" ca="1" si="261"/>
        <v>300.89339058999258</v>
      </c>
      <c r="AK257" s="116">
        <f t="shared" ca="1" si="261"/>
        <v>331.492718446602</v>
      </c>
      <c r="AL257" s="116">
        <f t="shared" ca="1" si="261"/>
        <v>362.09204630321142</v>
      </c>
      <c r="AM257" s="116">
        <f t="shared" ca="1" si="261"/>
        <v>392.69137415982084</v>
      </c>
      <c r="AN257" s="116">
        <f t="shared" ca="1" si="261"/>
        <v>433.49047796863334</v>
      </c>
      <c r="AO257" s="116">
        <f t="shared" ca="1" si="261"/>
        <v>484.48935772964899</v>
      </c>
      <c r="AP257" s="116">
        <f t="shared" ca="1" si="261"/>
        <v>535.4882374906648</v>
      </c>
      <c r="AQ257" s="116">
        <f t="shared" ca="1" si="261"/>
        <v>586.4871172516805</v>
      </c>
      <c r="AS257" s="63">
        <v>3</v>
      </c>
      <c r="AT257" s="116">
        <f ca="1">IFERROR(X257*'Program Qtrly'!D$149/(1-'Program Qtrly'!D$149),0)</f>
        <v>0</v>
      </c>
      <c r="AU257" s="116">
        <f ca="1">IFERROR(Y257*'Program Qtrly'!E$149/(1-'Program Qtrly'!E$149),0)</f>
        <v>0</v>
      </c>
      <c r="AV257" s="116">
        <f ca="1">IFERROR(Z257*'Program Qtrly'!F$149/(1-'Program Qtrly'!F$149),0)</f>
        <v>0</v>
      </c>
      <c r="AW257" s="116">
        <f ca="1">IFERROR(AA257*'Program Qtrly'!G$149/(1-'Program Qtrly'!G$149),0)</f>
        <v>0</v>
      </c>
      <c r="AX257" s="116">
        <f ca="1">IFERROR(AB257*'Program Qtrly'!H$149/(1-'Program Qtrly'!H$149),0)</f>
        <v>59.498693054518284</v>
      </c>
      <c r="AY257" s="116">
        <f ca="1">IFERROR(AC257*'Program Qtrly'!I$149/(1-'Program Qtrly'!I$149),0)</f>
        <v>178.49607916355487</v>
      </c>
      <c r="AZ257" s="116">
        <f ca="1">IFERROR(AD257*'Program Qtrly'!J$149/(1-'Program Qtrly'!J$149),0)</f>
        <v>297.49346527259149</v>
      </c>
      <c r="BA257" s="116">
        <f ca="1">IFERROR(AE257*'Program Qtrly'!K$149/(1-'Program Qtrly'!K$149),0)</f>
        <v>416.49085138162809</v>
      </c>
      <c r="BB257" s="116">
        <f ca="1">IFERROR(AF257*'Program Qtrly'!L$149/(1-'Program Qtrly'!L$149),0)</f>
        <v>499.78902165795358</v>
      </c>
      <c r="BC257" s="116">
        <f ca="1">IFERROR(AG257*'Program Qtrly'!M$149/(1-'Program Qtrly'!M$149),0)</f>
        <v>547.38797610156814</v>
      </c>
      <c r="BD257" s="116">
        <f ca="1">IFERROR(AH257*'Program Qtrly'!N$149/(1-'Program Qtrly'!N$149),0)</f>
        <v>594.98693054518299</v>
      </c>
      <c r="BE257" s="116">
        <f ca="1">IFERROR(AI257*'Program Qtrly'!O$149/(1-'Program Qtrly'!O$149),0)</f>
        <v>642.5858849887976</v>
      </c>
      <c r="BF257" s="116">
        <f ca="1">IFERROR(AJ257*'Program Qtrly'!P$149/(1-'Program Qtrly'!P$149),0)</f>
        <v>702.0845780433159</v>
      </c>
      <c r="BG257" s="116">
        <f ca="1">IFERROR(AK257*'Program Qtrly'!Q$149/(1-'Program Qtrly'!Q$149),0)</f>
        <v>773.48300970873777</v>
      </c>
      <c r="BH257" s="116">
        <f ca="1">IFERROR(AL257*'Program Qtrly'!R$149/(1-'Program Qtrly'!R$149),0)</f>
        <v>844.88144137415986</v>
      </c>
      <c r="BI257" s="116">
        <f ca="1">IFERROR(AM257*'Program Qtrly'!S$149/(1-'Program Qtrly'!S$149),0)</f>
        <v>916.27987303958173</v>
      </c>
      <c r="BJ257" s="116">
        <f ca="1">IFERROR(AN257*'Program Qtrly'!T$149/(1-'Program Qtrly'!T$149),0)</f>
        <v>1011.477781926811</v>
      </c>
      <c r="BK257" s="116">
        <f ca="1">IFERROR(AO257*'Program Qtrly'!U$149/(1-'Program Qtrly'!U$149),0)</f>
        <v>1130.4751680358474</v>
      </c>
      <c r="BL257" s="116">
        <f ca="1">IFERROR(AP257*'Program Qtrly'!V$149/(1-'Program Qtrly'!V$149),0)</f>
        <v>1249.4725541448843</v>
      </c>
      <c r="BM257" s="116">
        <f ca="1">IFERROR(AQ257*'Program Qtrly'!W$149/(1-'Program Qtrly'!W$149),0)</f>
        <v>1368.4699402539209</v>
      </c>
      <c r="BO257" s="53" t="str">
        <f>$A$253</f>
        <v>P008</v>
      </c>
      <c r="BP257" s="53">
        <f>$E$255</f>
        <v>0</v>
      </c>
    </row>
    <row r="258" spans="1:68" x14ac:dyDescent="0.45">
      <c r="A258" s="63">
        <f t="shared" ref="A258:A280" si="262">A257+3</f>
        <v>6</v>
      </c>
      <c r="B258" s="116">
        <f ca="1">IFERROR(B257+'Program Qtrly'!D$163*OFFSET(LDF!$A$37,MATCH($B$255,LDF!$A$38:$A$63,0),MATCH($A258,LDF!$B$37:$Z$37,0)),0)</f>
        <v>0</v>
      </c>
      <c r="C258" s="116">
        <f ca="1">IFERROR(C257+'Program Qtrly'!E$163*OFFSET(LDF!$A$37,MATCH($B$255,LDF!$A$38:$A$63,0),MATCH($A258,LDF!$B$37:$Z$37,0)),0)</f>
        <v>0</v>
      </c>
      <c r="D258" s="116">
        <f ca="1">IFERROR(D257+'Program Qtrly'!F$163*OFFSET(LDF!$A$37,MATCH($B$255,LDF!$A$38:$A$63,0),MATCH($A258,LDF!$B$37:$Z$37,0)),0)</f>
        <v>0</v>
      </c>
      <c r="E258" s="116">
        <f ca="1">IFERROR(E257+'Program Qtrly'!G$163*OFFSET(LDF!$A$37,MATCH($B$255,LDF!$A$38:$A$63,0),MATCH($A258,LDF!$B$37:$Z$37,0)),0)</f>
        <v>0</v>
      </c>
      <c r="F258" s="116">
        <f ca="1">IFERROR(F257+'Program Qtrly'!H$163*OFFSET(LDF!$A$37,MATCH($B$255,LDF!$A$38:$A$63,0),MATCH($A258,LDF!$B$37:$Z$37,0)),0)</f>
        <v>7.163779928680591</v>
      </c>
      <c r="G258" s="116">
        <f ca="1">IFERROR(G257+'Program Qtrly'!I$163*OFFSET(LDF!$A$37,MATCH($B$255,LDF!$A$38:$A$63,0),MATCH($A258,LDF!$B$37:$Z$37,0)),0)</f>
        <v>21.491339786041774</v>
      </c>
      <c r="H258" s="116">
        <f ca="1">IFERROR(H257+'Program Qtrly'!J$163*OFFSET(LDF!$A$37,MATCH($B$255,LDF!$A$38:$A$63,0),MATCH($A258,LDF!$B$37:$Z$37,0)),0)</f>
        <v>35.818899643402958</v>
      </c>
      <c r="I258" s="116">
        <f ca="1">IFERROR(I257+'Program Qtrly'!K$163*OFFSET(LDF!$A$37,MATCH($B$255,LDF!$A$38:$A$63,0),MATCH($A258,LDF!$B$37:$Z$37,0)),0)</f>
        <v>50.146459500764138</v>
      </c>
      <c r="J258" s="116">
        <f ca="1">IFERROR(J257+'Program Qtrly'!L$163*OFFSET(LDF!$A$37,MATCH($B$255,LDF!$A$38:$A$63,0),MATCH($A258,LDF!$B$37:$Z$37,0)),0)</f>
        <v>60.175751400916965</v>
      </c>
      <c r="K258" s="116">
        <f ca="1">IFERROR(K257+'Program Qtrly'!M$163*OFFSET(LDF!$A$37,MATCH($B$255,LDF!$A$38:$A$63,0),MATCH($A258,LDF!$B$37:$Z$37,0)),0)</f>
        <v>65.906775343861426</v>
      </c>
      <c r="L258" s="116">
        <f ca="1">IFERROR(L257+'Program Qtrly'!N$163*OFFSET(LDF!$A$37,MATCH($B$255,LDF!$A$38:$A$63,0),MATCH($A258,LDF!$B$37:$Z$37,0)),0)</f>
        <v>71.637799286805915</v>
      </c>
      <c r="M258" s="116">
        <f ca="1">IFERROR(M257+'Program Qtrly'!O$163*OFFSET(LDF!$A$37,MATCH($B$255,LDF!$A$38:$A$63,0),MATCH($A258,LDF!$B$37:$Z$37,0)),0)</f>
        <v>77.36882322975039</v>
      </c>
      <c r="N258" s="116">
        <f ca="1">IFERROR(N257+'Program Qtrly'!P$163*OFFSET(LDF!$A$37,MATCH($B$255,LDF!$A$38:$A$63,0),MATCH($A258,LDF!$B$37:$Z$37,0)),0)</f>
        <v>84.532603158430987</v>
      </c>
      <c r="O258" s="116">
        <f ca="1">IFERROR(O257+'Program Qtrly'!Q$163*OFFSET(LDF!$A$37,MATCH($B$255,LDF!$A$38:$A$63,0),MATCH($A258,LDF!$B$37:$Z$37,0)),0)</f>
        <v>93.129139072847693</v>
      </c>
      <c r="P258" s="116">
        <f ca="1">IFERROR(P257+'Program Qtrly'!R$163*OFFSET(LDF!$A$37,MATCH($B$255,LDF!$A$38:$A$63,0),MATCH($A258,LDF!$B$37:$Z$37,0)),0)</f>
        <v>101.7256749872644</v>
      </c>
      <c r="Q258" s="116">
        <f ca="1">IFERROR(Q257+'Program Qtrly'!S$163*OFFSET(LDF!$A$37,MATCH($B$255,LDF!$A$38:$A$63,0),MATCH($A258,LDF!$B$37:$Z$37,0)),0)</f>
        <v>110.3222109016811</v>
      </c>
      <c r="R258" s="116">
        <f ca="1">IFERROR(R257+'Program Qtrly'!T$163*OFFSET(LDF!$A$37,MATCH($B$255,LDF!$A$38:$A$63,0),MATCH($A258,LDF!$B$37:$Z$37,0)),0)</f>
        <v>121.78425878757005</v>
      </c>
      <c r="S258" s="116">
        <f ca="1">IFERROR(S257+'Program Qtrly'!U$163*OFFSET(LDF!$A$37,MATCH($B$255,LDF!$A$38:$A$63,0),MATCH($A258,LDF!$B$37:$Z$37,0)),0)</f>
        <v>136.11181864493122</v>
      </c>
      <c r="T258" s="116">
        <f ca="1">IFERROR(T257+'Program Qtrly'!V$163*OFFSET(LDF!$A$37,MATCH($B$255,LDF!$A$38:$A$63,0),MATCH($A258,LDF!$B$37:$Z$37,0)),0)</f>
        <v>150.43937850229244</v>
      </c>
      <c r="U258" s="116">
        <f ca="1">IFERROR(U257+'Program Qtrly'!W$163*OFFSET(LDF!$A$37,MATCH($B$255,LDF!$A$38:$A$63,0),MATCH($A258,LDF!$B$37:$Z$37,0)),0)</f>
        <v>164.76693835965361</v>
      </c>
      <c r="W258" s="63">
        <f t="shared" ref="W258:W280" si="263">W257+3</f>
        <v>6</v>
      </c>
      <c r="X258" s="116">
        <f t="shared" ref="X258:X280" ca="1" si="264">B$281-B258</f>
        <v>0</v>
      </c>
      <c r="Y258" s="116">
        <f t="shared" ca="1" si="261"/>
        <v>0</v>
      </c>
      <c r="Z258" s="116">
        <f t="shared" ca="1" si="261"/>
        <v>0</v>
      </c>
      <c r="AA258" s="116">
        <f t="shared" ca="1" si="261"/>
        <v>0</v>
      </c>
      <c r="AB258" s="116">
        <f t="shared" ca="1" si="261"/>
        <v>20.961220071319413</v>
      </c>
      <c r="AC258" s="116">
        <f t="shared" ca="1" si="261"/>
        <v>62.883660213958237</v>
      </c>
      <c r="AD258" s="116">
        <f t="shared" ca="1" si="261"/>
        <v>104.80610035659707</v>
      </c>
      <c r="AE258" s="116">
        <f t="shared" ca="1" si="261"/>
        <v>146.72854049923589</v>
      </c>
      <c r="AF258" s="116">
        <f t="shared" ca="1" si="261"/>
        <v>176.07424859908306</v>
      </c>
      <c r="AG258" s="116">
        <f t="shared" ca="1" si="261"/>
        <v>192.84322465613857</v>
      </c>
      <c r="AH258" s="116">
        <f t="shared" ca="1" si="261"/>
        <v>209.61220071319414</v>
      </c>
      <c r="AI258" s="116">
        <f t="shared" ca="1" si="261"/>
        <v>226.38117677024968</v>
      </c>
      <c r="AJ258" s="116">
        <f t="shared" ca="1" si="261"/>
        <v>247.34239684156907</v>
      </c>
      <c r="AK258" s="116">
        <f t="shared" ca="1" si="261"/>
        <v>272.49586092715236</v>
      </c>
      <c r="AL258" s="116">
        <f t="shared" ca="1" si="261"/>
        <v>297.64932501273563</v>
      </c>
      <c r="AM258" s="116">
        <f t="shared" ca="1" si="261"/>
        <v>322.80278909831895</v>
      </c>
      <c r="AN258" s="116">
        <f t="shared" ca="1" si="261"/>
        <v>356.34074121242998</v>
      </c>
      <c r="AO258" s="116">
        <f t="shared" ca="1" si="261"/>
        <v>398.26318135506881</v>
      </c>
      <c r="AP258" s="116">
        <f t="shared" ca="1" si="261"/>
        <v>440.18562149770764</v>
      </c>
      <c r="AQ258" s="116">
        <f t="shared" ca="1" si="261"/>
        <v>482.10806164034648</v>
      </c>
      <c r="AS258" s="63">
        <f t="shared" ref="AS258:AS280" si="265">AS257+3</f>
        <v>6</v>
      </c>
      <c r="AT258" s="116">
        <f ca="1">IFERROR(X258*'Program Qtrly'!D$149/(1-'Program Qtrly'!D$149),0)</f>
        <v>0</v>
      </c>
      <c r="AU258" s="116">
        <f ca="1">IFERROR(Y258*'Program Qtrly'!E$149/(1-'Program Qtrly'!E$149),0)</f>
        <v>0</v>
      </c>
      <c r="AV258" s="116">
        <f ca="1">IFERROR(Z258*'Program Qtrly'!F$149/(1-'Program Qtrly'!F$149),0)</f>
        <v>0</v>
      </c>
      <c r="AW258" s="116">
        <f ca="1">IFERROR(AA258*'Program Qtrly'!G$149/(1-'Program Qtrly'!G$149),0)</f>
        <v>0</v>
      </c>
      <c r="AX258" s="116">
        <f ca="1">IFERROR(AB258*'Program Qtrly'!H$149/(1-'Program Qtrly'!H$149),0)</f>
        <v>48.909513499745287</v>
      </c>
      <c r="AY258" s="116">
        <f ca="1">IFERROR(AC258*'Program Qtrly'!I$149/(1-'Program Qtrly'!I$149),0)</f>
        <v>146.72854049923586</v>
      </c>
      <c r="AZ258" s="116">
        <f ca="1">IFERROR(AD258*'Program Qtrly'!J$149/(1-'Program Qtrly'!J$149),0)</f>
        <v>244.54756749872644</v>
      </c>
      <c r="BA258" s="116">
        <f ca="1">IFERROR(AE258*'Program Qtrly'!K$149/(1-'Program Qtrly'!K$149),0)</f>
        <v>342.36659449821701</v>
      </c>
      <c r="BB258" s="116">
        <f ca="1">IFERROR(AF258*'Program Qtrly'!L$149/(1-'Program Qtrly'!L$149),0)</f>
        <v>410.83991339786036</v>
      </c>
      <c r="BC258" s="116">
        <f ca="1">IFERROR(AG258*'Program Qtrly'!M$149/(1-'Program Qtrly'!M$149),0)</f>
        <v>449.96752419765653</v>
      </c>
      <c r="BD258" s="116">
        <f ca="1">IFERROR(AH258*'Program Qtrly'!N$149/(1-'Program Qtrly'!N$149),0)</f>
        <v>489.09513499745287</v>
      </c>
      <c r="BE258" s="116">
        <f ca="1">IFERROR(AI258*'Program Qtrly'!O$149/(1-'Program Qtrly'!O$149),0)</f>
        <v>528.2227457972491</v>
      </c>
      <c r="BF258" s="116">
        <f ca="1">IFERROR(AJ258*'Program Qtrly'!P$149/(1-'Program Qtrly'!P$149),0)</f>
        <v>577.13225929699433</v>
      </c>
      <c r="BG258" s="116">
        <f ca="1">IFERROR(AK258*'Program Qtrly'!Q$149/(1-'Program Qtrly'!Q$149),0)</f>
        <v>635.82367549668879</v>
      </c>
      <c r="BH258" s="116">
        <f ca="1">IFERROR(AL258*'Program Qtrly'!R$149/(1-'Program Qtrly'!R$149),0)</f>
        <v>694.51509169638302</v>
      </c>
      <c r="BI258" s="116">
        <f ca="1">IFERROR(AM258*'Program Qtrly'!S$149/(1-'Program Qtrly'!S$149),0)</f>
        <v>753.20650789607748</v>
      </c>
      <c r="BJ258" s="116">
        <f ca="1">IFERROR(AN258*'Program Qtrly'!T$149/(1-'Program Qtrly'!T$149),0)</f>
        <v>831.46172949566972</v>
      </c>
      <c r="BK258" s="116">
        <f ca="1">IFERROR(AO258*'Program Qtrly'!U$149/(1-'Program Qtrly'!U$149),0)</f>
        <v>929.2807564951604</v>
      </c>
      <c r="BL258" s="116">
        <f ca="1">IFERROR(AP258*'Program Qtrly'!V$149/(1-'Program Qtrly'!V$149),0)</f>
        <v>1027.0997834946509</v>
      </c>
      <c r="BM258" s="116">
        <f ca="1">IFERROR(AQ258*'Program Qtrly'!W$149/(1-'Program Qtrly'!W$149),0)</f>
        <v>1124.9188104941416</v>
      </c>
      <c r="BO258" s="53" t="str">
        <f t="shared" ref="BO258:BO281" si="266">$A$253</f>
        <v>P008</v>
      </c>
      <c r="BP258" s="53">
        <f t="shared" ref="BP258:BP281" si="267">$E$255</f>
        <v>0</v>
      </c>
    </row>
    <row r="259" spans="1:68" x14ac:dyDescent="0.45">
      <c r="A259" s="63">
        <f t="shared" si="262"/>
        <v>9</v>
      </c>
      <c r="B259" s="116">
        <f ca="1">IFERROR(B258+'Program Qtrly'!D$163*OFFSET(LDF!$A$37,MATCH($B$255,LDF!$A$38:$A$63,0),MATCH($A259,LDF!$B$37:$Z$37,0)),0)</f>
        <v>0</v>
      </c>
      <c r="C259" s="116">
        <f ca="1">IFERROR(C258+'Program Qtrly'!E$163*OFFSET(LDF!$A$37,MATCH($B$255,LDF!$A$38:$A$63,0),MATCH($A259,LDF!$B$37:$Z$37,0)),0)</f>
        <v>0</v>
      </c>
      <c r="D259" s="116">
        <f ca="1">IFERROR(D258+'Program Qtrly'!F$163*OFFSET(LDF!$A$37,MATCH($B$255,LDF!$A$38:$A$63,0),MATCH($A259,LDF!$B$37:$Z$37,0)),0)</f>
        <v>0</v>
      </c>
      <c r="E259" s="116">
        <f ca="1">IFERROR(E258+'Program Qtrly'!G$163*OFFSET(LDF!$A$37,MATCH($B$255,LDF!$A$38:$A$63,0),MATCH($A259,LDF!$B$37:$Z$37,0)),0)</f>
        <v>0</v>
      </c>
      <c r="F259" s="116">
        <f ca="1">IFERROR(F258+'Program Qtrly'!H$163*OFFSET(LDF!$A$37,MATCH($B$255,LDF!$A$38:$A$63,0),MATCH($A259,LDF!$B$37:$Z$37,0)),0)</f>
        <v>10.347682119205299</v>
      </c>
      <c r="G259" s="116">
        <f ca="1">IFERROR(G258+'Program Qtrly'!I$163*OFFSET(LDF!$A$37,MATCH($B$255,LDF!$A$38:$A$63,0),MATCH($A259,LDF!$B$37:$Z$37,0)),0)</f>
        <v>31.0430463576159</v>
      </c>
      <c r="H259" s="116">
        <f ca="1">IFERROR(H258+'Program Qtrly'!J$163*OFFSET(LDF!$A$37,MATCH($B$255,LDF!$A$38:$A$63,0),MATCH($A259,LDF!$B$37:$Z$37,0)),0)</f>
        <v>51.738410596026505</v>
      </c>
      <c r="I259" s="116">
        <f ca="1">IFERROR(I258+'Program Qtrly'!K$163*OFFSET(LDF!$A$37,MATCH($B$255,LDF!$A$38:$A$63,0),MATCH($A259,LDF!$B$37:$Z$37,0)),0)</f>
        <v>72.433774834437102</v>
      </c>
      <c r="J259" s="116">
        <f ca="1">IFERROR(J258+'Program Qtrly'!L$163*OFFSET(LDF!$A$37,MATCH($B$255,LDF!$A$38:$A$63,0),MATCH($A259,LDF!$B$37:$Z$37,0)),0)</f>
        <v>86.92052980132452</v>
      </c>
      <c r="K259" s="116">
        <f ca="1">IFERROR(K258+'Program Qtrly'!M$163*OFFSET(LDF!$A$37,MATCH($B$255,LDF!$A$38:$A$63,0),MATCH($A259,LDF!$B$37:$Z$37,0)),0)</f>
        <v>95.198675496688736</v>
      </c>
      <c r="L259" s="116">
        <f ca="1">IFERROR(L258+'Program Qtrly'!N$163*OFFSET(LDF!$A$37,MATCH($B$255,LDF!$A$38:$A$63,0),MATCH($A259,LDF!$B$37:$Z$37,0)),0)</f>
        <v>103.47682119205301</v>
      </c>
      <c r="M259" s="116">
        <f ca="1">IFERROR(M258+'Program Qtrly'!O$163*OFFSET(LDF!$A$37,MATCH($B$255,LDF!$A$38:$A$63,0),MATCH($A259,LDF!$B$37:$Z$37,0)),0)</f>
        <v>111.75496688741725</v>
      </c>
      <c r="N259" s="116">
        <f ca="1">IFERROR(N258+'Program Qtrly'!P$163*OFFSET(LDF!$A$37,MATCH($B$255,LDF!$A$38:$A$63,0),MATCH($A259,LDF!$B$37:$Z$37,0)),0)</f>
        <v>122.10264900662256</v>
      </c>
      <c r="O259" s="116">
        <f ca="1">IFERROR(O258+'Program Qtrly'!Q$163*OFFSET(LDF!$A$37,MATCH($B$255,LDF!$A$38:$A$63,0),MATCH($A259,LDF!$B$37:$Z$37,0)),0)</f>
        <v>134.5198675496689</v>
      </c>
      <c r="P259" s="116">
        <f ca="1">IFERROR(P258+'Program Qtrly'!R$163*OFFSET(LDF!$A$37,MATCH($B$255,LDF!$A$38:$A$63,0),MATCH($A259,LDF!$B$37:$Z$37,0)),0)</f>
        <v>146.93708609271528</v>
      </c>
      <c r="Q259" s="116">
        <f ca="1">IFERROR(Q258+'Program Qtrly'!S$163*OFFSET(LDF!$A$37,MATCH($B$255,LDF!$A$38:$A$63,0),MATCH($A259,LDF!$B$37:$Z$37,0)),0)</f>
        <v>159.35430463576162</v>
      </c>
      <c r="R259" s="116">
        <f ca="1">IFERROR(R258+'Program Qtrly'!T$163*OFFSET(LDF!$A$37,MATCH($B$255,LDF!$A$38:$A$63,0),MATCH($A259,LDF!$B$37:$Z$37,0)),0)</f>
        <v>175.91059602649011</v>
      </c>
      <c r="S259" s="116">
        <f ca="1">IFERROR(S258+'Program Qtrly'!U$163*OFFSET(LDF!$A$37,MATCH($B$255,LDF!$A$38:$A$63,0),MATCH($A259,LDF!$B$37:$Z$37,0)),0)</f>
        <v>196.60596026490066</v>
      </c>
      <c r="T259" s="116">
        <f ca="1">IFERROR(T258+'Program Qtrly'!V$163*OFFSET(LDF!$A$37,MATCH($B$255,LDF!$A$38:$A$63,0),MATCH($A259,LDF!$B$37:$Z$37,0)),0)</f>
        <v>217.30132450331132</v>
      </c>
      <c r="U259" s="116">
        <f ca="1">IFERROR(U258+'Program Qtrly'!W$163*OFFSET(LDF!$A$37,MATCH($B$255,LDF!$A$38:$A$63,0),MATCH($A259,LDF!$B$37:$Z$37,0)),0)</f>
        <v>237.99668874172193</v>
      </c>
      <c r="W259" s="63">
        <f t="shared" si="263"/>
        <v>9</v>
      </c>
      <c r="X259" s="116">
        <f t="shared" ca="1" si="264"/>
        <v>0</v>
      </c>
      <c r="Y259" s="116">
        <f t="shared" ca="1" si="261"/>
        <v>0</v>
      </c>
      <c r="Z259" s="116">
        <f t="shared" ca="1" si="261"/>
        <v>0</v>
      </c>
      <c r="AA259" s="116">
        <f t="shared" ca="1" si="261"/>
        <v>0</v>
      </c>
      <c r="AB259" s="116">
        <f t="shared" ca="1" si="261"/>
        <v>17.777317880794705</v>
      </c>
      <c r="AC259" s="116">
        <f t="shared" ca="1" si="261"/>
        <v>53.331953642384114</v>
      </c>
      <c r="AD259" s="116">
        <f t="shared" ca="1" si="261"/>
        <v>88.886589403973517</v>
      </c>
      <c r="AE259" s="116">
        <f t="shared" ca="1" si="261"/>
        <v>124.44122516556293</v>
      </c>
      <c r="AF259" s="116">
        <f t="shared" ca="1" si="261"/>
        <v>149.32947019867549</v>
      </c>
      <c r="AG259" s="116">
        <f t="shared" ca="1" si="261"/>
        <v>163.55132450331126</v>
      </c>
      <c r="AH259" s="116">
        <f t="shared" ca="1" si="261"/>
        <v>177.77317880794703</v>
      </c>
      <c r="AI259" s="116">
        <f t="shared" ca="1" si="261"/>
        <v>191.9950331125828</v>
      </c>
      <c r="AJ259" s="116">
        <f t="shared" ca="1" si="261"/>
        <v>209.7723509933775</v>
      </c>
      <c r="AK259" s="116">
        <f t="shared" ca="1" si="261"/>
        <v>231.10513245033115</v>
      </c>
      <c r="AL259" s="116">
        <f t="shared" ca="1" si="261"/>
        <v>252.43791390728478</v>
      </c>
      <c r="AM259" s="116">
        <f t="shared" ca="1" si="261"/>
        <v>273.77069536423846</v>
      </c>
      <c r="AN259" s="116">
        <f t="shared" ca="1" si="261"/>
        <v>302.21440397350995</v>
      </c>
      <c r="AO259" s="116">
        <f t="shared" ca="1" si="261"/>
        <v>337.76903973509934</v>
      </c>
      <c r="AP259" s="116">
        <f t="shared" ca="1" si="261"/>
        <v>373.32367549668879</v>
      </c>
      <c r="AQ259" s="116">
        <f t="shared" ca="1" si="261"/>
        <v>408.87831125827819</v>
      </c>
      <c r="AS259" s="63">
        <f t="shared" si="265"/>
        <v>9</v>
      </c>
      <c r="AT259" s="116">
        <f ca="1">IFERROR(X259*'Program Qtrly'!D$149/(1-'Program Qtrly'!D$149),0)</f>
        <v>0</v>
      </c>
      <c r="AU259" s="116">
        <f ca="1">IFERROR(Y259*'Program Qtrly'!E$149/(1-'Program Qtrly'!E$149),0)</f>
        <v>0</v>
      </c>
      <c r="AV259" s="116">
        <f ca="1">IFERROR(Z259*'Program Qtrly'!F$149/(1-'Program Qtrly'!F$149),0)</f>
        <v>0</v>
      </c>
      <c r="AW259" s="116">
        <f ca="1">IFERROR(AA259*'Program Qtrly'!G$149/(1-'Program Qtrly'!G$149),0)</f>
        <v>0</v>
      </c>
      <c r="AX259" s="116">
        <f ca="1">IFERROR(AB259*'Program Qtrly'!H$149/(1-'Program Qtrly'!H$149),0)</f>
        <v>41.480408388520971</v>
      </c>
      <c r="AY259" s="116">
        <f ca="1">IFERROR(AC259*'Program Qtrly'!I$149/(1-'Program Qtrly'!I$149),0)</f>
        <v>124.44122516556291</v>
      </c>
      <c r="AZ259" s="116">
        <f ca="1">IFERROR(AD259*'Program Qtrly'!J$149/(1-'Program Qtrly'!J$149),0)</f>
        <v>207.40204194260482</v>
      </c>
      <c r="BA259" s="116">
        <f ca="1">IFERROR(AE259*'Program Qtrly'!K$149/(1-'Program Qtrly'!K$149),0)</f>
        <v>290.36285871964674</v>
      </c>
      <c r="BB259" s="116">
        <f ca="1">IFERROR(AF259*'Program Qtrly'!L$149/(1-'Program Qtrly'!L$149),0)</f>
        <v>348.4354304635761</v>
      </c>
      <c r="BC259" s="116">
        <f ca="1">IFERROR(AG259*'Program Qtrly'!M$149/(1-'Program Qtrly'!M$149),0)</f>
        <v>381.61975717439287</v>
      </c>
      <c r="BD259" s="116">
        <f ca="1">IFERROR(AH259*'Program Qtrly'!N$149/(1-'Program Qtrly'!N$149),0)</f>
        <v>414.80408388520965</v>
      </c>
      <c r="BE259" s="116">
        <f ca="1">IFERROR(AI259*'Program Qtrly'!O$149/(1-'Program Qtrly'!O$149),0)</f>
        <v>447.98841059602648</v>
      </c>
      <c r="BF259" s="116">
        <f ca="1">IFERROR(AJ259*'Program Qtrly'!P$149/(1-'Program Qtrly'!P$149),0)</f>
        <v>489.46881898454734</v>
      </c>
      <c r="BG259" s="116">
        <f ca="1">IFERROR(AK259*'Program Qtrly'!Q$149/(1-'Program Qtrly'!Q$149),0)</f>
        <v>539.24530905077256</v>
      </c>
      <c r="BH259" s="116">
        <f ca="1">IFERROR(AL259*'Program Qtrly'!R$149/(1-'Program Qtrly'!R$149),0)</f>
        <v>589.02179911699773</v>
      </c>
      <c r="BI259" s="116">
        <f ca="1">IFERROR(AM259*'Program Qtrly'!S$149/(1-'Program Qtrly'!S$149),0)</f>
        <v>638.79828918322301</v>
      </c>
      <c r="BJ259" s="116">
        <f ca="1">IFERROR(AN259*'Program Qtrly'!T$149/(1-'Program Qtrly'!T$149),0)</f>
        <v>705.16694260485644</v>
      </c>
      <c r="BK259" s="116">
        <f ca="1">IFERROR(AO259*'Program Qtrly'!U$149/(1-'Program Qtrly'!U$149),0)</f>
        <v>788.12775938189827</v>
      </c>
      <c r="BL259" s="116">
        <f ca="1">IFERROR(AP259*'Program Qtrly'!V$149/(1-'Program Qtrly'!V$149),0)</f>
        <v>871.08857615894033</v>
      </c>
      <c r="BM259" s="116">
        <f ca="1">IFERROR(AQ259*'Program Qtrly'!W$149/(1-'Program Qtrly'!W$149),0)</f>
        <v>954.04939293598227</v>
      </c>
      <c r="BO259" s="53" t="str">
        <f t="shared" si="266"/>
        <v>P008</v>
      </c>
      <c r="BP259" s="53">
        <f t="shared" si="267"/>
        <v>0</v>
      </c>
    </row>
    <row r="260" spans="1:68" x14ac:dyDescent="0.45">
      <c r="A260" s="63">
        <f t="shared" si="262"/>
        <v>12</v>
      </c>
      <c r="B260" s="116">
        <f ca="1">IFERROR(B259+'Program Qtrly'!D$163*OFFSET(LDF!$A$37,MATCH($B$255,LDF!$A$38:$A$63,0),MATCH($A260,LDF!$B$37:$Z$37,0)),0)</f>
        <v>0</v>
      </c>
      <c r="C260" s="116">
        <f ca="1">IFERROR(C259+'Program Qtrly'!E$163*OFFSET(LDF!$A$37,MATCH($B$255,LDF!$A$38:$A$63,0),MATCH($A260,LDF!$B$37:$Z$37,0)),0)</f>
        <v>0</v>
      </c>
      <c r="D260" s="116">
        <f ca="1">IFERROR(D259+'Program Qtrly'!F$163*OFFSET(LDF!$A$37,MATCH($B$255,LDF!$A$38:$A$63,0),MATCH($A260,LDF!$B$37:$Z$37,0)),0)</f>
        <v>0</v>
      </c>
      <c r="E260" s="116">
        <f ca="1">IFERROR(E259+'Program Qtrly'!G$163*OFFSET(LDF!$A$37,MATCH($B$255,LDF!$A$38:$A$63,0),MATCH($A260,LDF!$B$37:$Z$37,0)),0)</f>
        <v>0</v>
      </c>
      <c r="F260" s="116">
        <f ca="1">IFERROR(F259+'Program Qtrly'!H$163*OFFSET(LDF!$A$37,MATCH($B$255,LDF!$A$38:$A$63,0),MATCH($A260,LDF!$B$37:$Z$37,0)),0)</f>
        <v>12.78409090909091</v>
      </c>
      <c r="G260" s="116">
        <f ca="1">IFERROR(G259+'Program Qtrly'!I$163*OFFSET(LDF!$A$37,MATCH($B$255,LDF!$A$38:$A$63,0),MATCH($A260,LDF!$B$37:$Z$37,0)),0)</f>
        <v>38.352272727272734</v>
      </c>
      <c r="H260" s="116">
        <f ca="1">IFERROR(H259+'Program Qtrly'!J$163*OFFSET(LDF!$A$37,MATCH($B$255,LDF!$A$38:$A$63,0),MATCH($A260,LDF!$B$37:$Z$37,0)),0)</f>
        <v>63.920454545454561</v>
      </c>
      <c r="I260" s="116">
        <f ca="1">IFERROR(I259+'Program Qtrly'!K$163*OFFSET(LDF!$A$37,MATCH($B$255,LDF!$A$38:$A$63,0),MATCH($A260,LDF!$B$37:$Z$37,0)),0)</f>
        <v>89.488636363636374</v>
      </c>
      <c r="J260" s="116">
        <f ca="1">IFERROR(J259+'Program Qtrly'!L$163*OFFSET(LDF!$A$37,MATCH($B$255,LDF!$A$38:$A$63,0),MATCH($A260,LDF!$B$37:$Z$37,0)),0)</f>
        <v>107.38636363636365</v>
      </c>
      <c r="K260" s="116">
        <f ca="1">IFERROR(K259+'Program Qtrly'!M$163*OFFSET(LDF!$A$37,MATCH($B$255,LDF!$A$38:$A$63,0),MATCH($A260,LDF!$B$37:$Z$37,0)),0)</f>
        <v>117.61363636363635</v>
      </c>
      <c r="L260" s="116">
        <f ca="1">IFERROR(L259+'Program Qtrly'!N$163*OFFSET(LDF!$A$37,MATCH($B$255,LDF!$A$38:$A$63,0),MATCH($A260,LDF!$B$37:$Z$37,0)),0)</f>
        <v>127.84090909090912</v>
      </c>
      <c r="M260" s="116">
        <f ca="1">IFERROR(M259+'Program Qtrly'!O$163*OFFSET(LDF!$A$37,MATCH($B$255,LDF!$A$38:$A$63,0),MATCH($A260,LDF!$B$37:$Z$37,0)),0)</f>
        <v>138.06818181818184</v>
      </c>
      <c r="N260" s="116">
        <f ca="1">IFERROR(N259+'Program Qtrly'!P$163*OFFSET(LDF!$A$37,MATCH($B$255,LDF!$A$38:$A$63,0),MATCH($A260,LDF!$B$37:$Z$37,0)),0)</f>
        <v>150.85227272727275</v>
      </c>
      <c r="O260" s="116">
        <f ca="1">IFERROR(O259+'Program Qtrly'!Q$163*OFFSET(LDF!$A$37,MATCH($B$255,LDF!$A$38:$A$63,0),MATCH($A260,LDF!$B$37:$Z$37,0)),0)</f>
        <v>166.19318181818184</v>
      </c>
      <c r="P260" s="116">
        <f ca="1">IFERROR(P259+'Program Qtrly'!R$163*OFFSET(LDF!$A$37,MATCH($B$255,LDF!$A$38:$A$63,0),MATCH($A260,LDF!$B$37:$Z$37,0)),0)</f>
        <v>181.53409090909093</v>
      </c>
      <c r="Q260" s="116">
        <f ca="1">IFERROR(Q259+'Program Qtrly'!S$163*OFFSET(LDF!$A$37,MATCH($B$255,LDF!$A$38:$A$63,0),MATCH($A260,LDF!$B$37:$Z$37,0)),0)</f>
        <v>196.87500000000003</v>
      </c>
      <c r="R260" s="116">
        <f ca="1">IFERROR(R259+'Program Qtrly'!T$163*OFFSET(LDF!$A$37,MATCH($B$255,LDF!$A$38:$A$63,0),MATCH($A260,LDF!$B$37:$Z$37,0)),0)</f>
        <v>217.3295454545455</v>
      </c>
      <c r="S260" s="116">
        <f ca="1">IFERROR(S259+'Program Qtrly'!U$163*OFFSET(LDF!$A$37,MATCH($B$255,LDF!$A$38:$A$63,0),MATCH($A260,LDF!$B$37:$Z$37,0)),0)</f>
        <v>242.89772727272725</v>
      </c>
      <c r="T260" s="116">
        <f ca="1">IFERROR(T259+'Program Qtrly'!V$163*OFFSET(LDF!$A$37,MATCH($B$255,LDF!$A$38:$A$63,0),MATCH($A260,LDF!$B$37:$Z$37,0)),0)</f>
        <v>268.46590909090912</v>
      </c>
      <c r="U260" s="116">
        <f ca="1">IFERROR(U259+'Program Qtrly'!W$163*OFFSET(LDF!$A$37,MATCH($B$255,LDF!$A$38:$A$63,0),MATCH($A260,LDF!$B$37:$Z$37,0)),0)</f>
        <v>294.03409090909099</v>
      </c>
      <c r="W260" s="63">
        <f t="shared" si="263"/>
        <v>12</v>
      </c>
      <c r="X260" s="116">
        <f t="shared" ca="1" si="264"/>
        <v>0</v>
      </c>
      <c r="Y260" s="116">
        <f t="shared" ca="1" si="261"/>
        <v>0</v>
      </c>
      <c r="Z260" s="116">
        <f t="shared" ca="1" si="261"/>
        <v>0</v>
      </c>
      <c r="AA260" s="116">
        <f t="shared" ca="1" si="261"/>
        <v>0</v>
      </c>
      <c r="AB260" s="116">
        <f t="shared" ca="1" si="261"/>
        <v>15.340909090909093</v>
      </c>
      <c r="AC260" s="116">
        <f t="shared" ca="1" si="261"/>
        <v>46.02272727272728</v>
      </c>
      <c r="AD260" s="116">
        <f t="shared" ca="1" si="261"/>
        <v>76.704545454545467</v>
      </c>
      <c r="AE260" s="116">
        <f t="shared" ca="1" si="261"/>
        <v>107.38636363636365</v>
      </c>
      <c r="AF260" s="116">
        <f t="shared" ca="1" si="261"/>
        <v>128.86363636363637</v>
      </c>
      <c r="AG260" s="116">
        <f t="shared" ca="1" si="261"/>
        <v>141.13636363636365</v>
      </c>
      <c r="AH260" s="116">
        <f t="shared" ca="1" si="261"/>
        <v>153.40909090909093</v>
      </c>
      <c r="AI260" s="116">
        <f t="shared" ca="1" si="261"/>
        <v>165.68181818181822</v>
      </c>
      <c r="AJ260" s="116">
        <f t="shared" ca="1" si="261"/>
        <v>181.02272727272731</v>
      </c>
      <c r="AK260" s="116">
        <f t="shared" ca="1" si="261"/>
        <v>199.43181818181822</v>
      </c>
      <c r="AL260" s="116">
        <f t="shared" ca="1" si="261"/>
        <v>217.84090909090912</v>
      </c>
      <c r="AM260" s="116">
        <f t="shared" ca="1" si="261"/>
        <v>236.25000000000003</v>
      </c>
      <c r="AN260" s="116">
        <f t="shared" ca="1" si="261"/>
        <v>260.79545454545456</v>
      </c>
      <c r="AO260" s="116">
        <f t="shared" ca="1" si="261"/>
        <v>291.47727272727275</v>
      </c>
      <c r="AP260" s="116">
        <f t="shared" ca="1" si="261"/>
        <v>322.15909090909099</v>
      </c>
      <c r="AQ260" s="116">
        <f t="shared" ca="1" si="261"/>
        <v>352.84090909090912</v>
      </c>
      <c r="AS260" s="63">
        <f t="shared" si="265"/>
        <v>12</v>
      </c>
      <c r="AT260" s="116">
        <f ca="1">IFERROR(X260*'Program Qtrly'!D$149/(1-'Program Qtrly'!D$149),0)</f>
        <v>0</v>
      </c>
      <c r="AU260" s="116">
        <f ca="1">IFERROR(Y260*'Program Qtrly'!E$149/(1-'Program Qtrly'!E$149),0)</f>
        <v>0</v>
      </c>
      <c r="AV260" s="116">
        <f ca="1">IFERROR(Z260*'Program Qtrly'!F$149/(1-'Program Qtrly'!F$149),0)</f>
        <v>0</v>
      </c>
      <c r="AW260" s="116">
        <f ca="1">IFERROR(AA260*'Program Qtrly'!G$149/(1-'Program Qtrly'!G$149),0)</f>
        <v>0</v>
      </c>
      <c r="AX260" s="116">
        <f ca="1">IFERROR(AB260*'Program Qtrly'!H$149/(1-'Program Qtrly'!H$149),0)</f>
        <v>35.795454545454547</v>
      </c>
      <c r="AY260" s="116">
        <f ca="1">IFERROR(AC260*'Program Qtrly'!I$149/(1-'Program Qtrly'!I$149),0)</f>
        <v>107.38636363636363</v>
      </c>
      <c r="AZ260" s="116">
        <f ca="1">IFERROR(AD260*'Program Qtrly'!J$149/(1-'Program Qtrly'!J$149),0)</f>
        <v>178.97727272727272</v>
      </c>
      <c r="BA260" s="116">
        <f ca="1">IFERROR(AE260*'Program Qtrly'!K$149/(1-'Program Qtrly'!K$149),0)</f>
        <v>250.56818181818178</v>
      </c>
      <c r="BB260" s="116">
        <f ca="1">IFERROR(AF260*'Program Qtrly'!L$149/(1-'Program Qtrly'!L$149),0)</f>
        <v>300.68181818181813</v>
      </c>
      <c r="BC260" s="116">
        <f ca="1">IFERROR(AG260*'Program Qtrly'!M$149/(1-'Program Qtrly'!M$149),0)</f>
        <v>329.31818181818176</v>
      </c>
      <c r="BD260" s="116">
        <f ca="1">IFERROR(AH260*'Program Qtrly'!N$149/(1-'Program Qtrly'!N$149),0)</f>
        <v>357.95454545454544</v>
      </c>
      <c r="BE260" s="116">
        <f ca="1">IFERROR(AI260*'Program Qtrly'!O$149/(1-'Program Qtrly'!O$149),0)</f>
        <v>386.59090909090912</v>
      </c>
      <c r="BF260" s="116">
        <f ca="1">IFERROR(AJ260*'Program Qtrly'!P$149/(1-'Program Qtrly'!P$149),0)</f>
        <v>422.38636363636363</v>
      </c>
      <c r="BG260" s="116">
        <f ca="1">IFERROR(AK260*'Program Qtrly'!Q$149/(1-'Program Qtrly'!Q$149),0)</f>
        <v>465.34090909090907</v>
      </c>
      <c r="BH260" s="116">
        <f ca="1">IFERROR(AL260*'Program Qtrly'!R$149/(1-'Program Qtrly'!R$149),0)</f>
        <v>508.2954545454545</v>
      </c>
      <c r="BI260" s="116">
        <f ca="1">IFERROR(AM260*'Program Qtrly'!S$149/(1-'Program Qtrly'!S$149),0)</f>
        <v>551.24999999999989</v>
      </c>
      <c r="BJ260" s="116">
        <f ca="1">IFERROR(AN260*'Program Qtrly'!T$149/(1-'Program Qtrly'!T$149),0)</f>
        <v>608.52272727272725</v>
      </c>
      <c r="BK260" s="116">
        <f ca="1">IFERROR(AO260*'Program Qtrly'!U$149/(1-'Program Qtrly'!U$149),0)</f>
        <v>680.11363636363626</v>
      </c>
      <c r="BL260" s="116">
        <f ca="1">IFERROR(AP260*'Program Qtrly'!V$149/(1-'Program Qtrly'!V$149),0)</f>
        <v>751.7045454545455</v>
      </c>
      <c r="BM260" s="116">
        <f ca="1">IFERROR(AQ260*'Program Qtrly'!W$149/(1-'Program Qtrly'!W$149),0)</f>
        <v>823.2954545454545</v>
      </c>
      <c r="BO260" s="53" t="str">
        <f t="shared" si="266"/>
        <v>P008</v>
      </c>
      <c r="BP260" s="53">
        <f t="shared" si="267"/>
        <v>0</v>
      </c>
    </row>
    <row r="261" spans="1:68" x14ac:dyDescent="0.45">
      <c r="A261" s="63">
        <f t="shared" si="262"/>
        <v>15</v>
      </c>
      <c r="B261" s="116">
        <f ca="1">IFERROR(B260+'Program Qtrly'!D$163*OFFSET(LDF!$A$37,MATCH($B$255,LDF!$A$38:$A$63,0),MATCH($A261,LDF!$B$37:$Z$37,0)),0)</f>
        <v>0</v>
      </c>
      <c r="C261" s="116">
        <f ca="1">IFERROR(C260+'Program Qtrly'!E$163*OFFSET(LDF!$A$37,MATCH($B$255,LDF!$A$38:$A$63,0),MATCH($A261,LDF!$B$37:$Z$37,0)),0)</f>
        <v>0</v>
      </c>
      <c r="D261" s="116">
        <f ca="1">IFERROR(D260+'Program Qtrly'!F$163*OFFSET(LDF!$A$37,MATCH($B$255,LDF!$A$38:$A$63,0),MATCH($A261,LDF!$B$37:$Z$37,0)),0)</f>
        <v>0</v>
      </c>
      <c r="E261" s="116">
        <f ca="1">IFERROR(E260+'Program Qtrly'!G$163*OFFSET(LDF!$A$37,MATCH($B$255,LDF!$A$38:$A$63,0),MATCH($A261,LDF!$B$37:$Z$37,0)),0)</f>
        <v>0</v>
      </c>
      <c r="F261" s="116">
        <f ca="1">IFERROR(F260+'Program Qtrly'!H$163*OFFSET(LDF!$A$37,MATCH($B$255,LDF!$A$38:$A$63,0),MATCH($A261,LDF!$B$37:$Z$37,0)),0)</f>
        <v>15.104726100966705</v>
      </c>
      <c r="G261" s="116">
        <f ca="1">IFERROR(G260+'Program Qtrly'!I$163*OFFSET(LDF!$A$37,MATCH($B$255,LDF!$A$38:$A$63,0),MATCH($A261,LDF!$B$37:$Z$37,0)),0)</f>
        <v>45.314178302900118</v>
      </c>
      <c r="H261" s="116">
        <f ca="1">IFERROR(H260+'Program Qtrly'!J$163*OFFSET(LDF!$A$37,MATCH($B$255,LDF!$A$38:$A$63,0),MATCH($A261,LDF!$B$37:$Z$37,0)),0)</f>
        <v>75.523630504833534</v>
      </c>
      <c r="I261" s="116">
        <f ca="1">IFERROR(I260+'Program Qtrly'!K$163*OFFSET(LDF!$A$37,MATCH($B$255,LDF!$A$38:$A$63,0),MATCH($A261,LDF!$B$37:$Z$37,0)),0)</f>
        <v>105.73308270676694</v>
      </c>
      <c r="J261" s="116">
        <f ca="1">IFERROR(J260+'Program Qtrly'!L$163*OFFSET(LDF!$A$37,MATCH($B$255,LDF!$A$38:$A$63,0),MATCH($A261,LDF!$B$37:$Z$37,0)),0)</f>
        <v>126.87969924812033</v>
      </c>
      <c r="K261" s="116">
        <f ca="1">IFERROR(K260+'Program Qtrly'!M$163*OFFSET(LDF!$A$37,MATCH($B$255,LDF!$A$38:$A$63,0),MATCH($A261,LDF!$B$37:$Z$37,0)),0)</f>
        <v>138.96348012889365</v>
      </c>
      <c r="L261" s="116">
        <f ca="1">IFERROR(L260+'Program Qtrly'!N$163*OFFSET(LDF!$A$37,MATCH($B$255,LDF!$A$38:$A$63,0),MATCH($A261,LDF!$B$37:$Z$37,0)),0)</f>
        <v>151.04726100966707</v>
      </c>
      <c r="M261" s="116">
        <f ca="1">IFERROR(M260+'Program Qtrly'!O$163*OFFSET(LDF!$A$37,MATCH($B$255,LDF!$A$38:$A$63,0),MATCH($A261,LDF!$B$37:$Z$37,0)),0)</f>
        <v>163.13104189044043</v>
      </c>
      <c r="N261" s="116">
        <f ca="1">IFERROR(N260+'Program Qtrly'!P$163*OFFSET(LDF!$A$37,MATCH($B$255,LDF!$A$38:$A$63,0),MATCH($A261,LDF!$B$37:$Z$37,0)),0)</f>
        <v>178.23576799140713</v>
      </c>
      <c r="O261" s="116">
        <f ca="1">IFERROR(O260+'Program Qtrly'!Q$163*OFFSET(LDF!$A$37,MATCH($B$255,LDF!$A$38:$A$63,0),MATCH($A261,LDF!$B$37:$Z$37,0)),0)</f>
        <v>196.36143931256717</v>
      </c>
      <c r="P261" s="116">
        <f ca="1">IFERROR(P260+'Program Qtrly'!R$163*OFFSET(LDF!$A$37,MATCH($B$255,LDF!$A$38:$A$63,0),MATCH($A261,LDF!$B$37:$Z$37,0)),0)</f>
        <v>214.48711063372721</v>
      </c>
      <c r="Q261" s="116">
        <f ca="1">IFERROR(Q260+'Program Qtrly'!S$163*OFFSET(LDF!$A$37,MATCH($B$255,LDF!$A$38:$A$63,0),MATCH($A261,LDF!$B$37:$Z$37,0)),0)</f>
        <v>232.61278195488728</v>
      </c>
      <c r="R261" s="116">
        <f ca="1">IFERROR(R260+'Program Qtrly'!T$163*OFFSET(LDF!$A$37,MATCH($B$255,LDF!$A$38:$A$63,0),MATCH($A261,LDF!$B$37:$Z$37,0)),0)</f>
        <v>256.780343716434</v>
      </c>
      <c r="S261" s="116">
        <f ca="1">IFERROR(S260+'Program Qtrly'!U$163*OFFSET(LDF!$A$37,MATCH($B$255,LDF!$A$38:$A$63,0),MATCH($A261,LDF!$B$37:$Z$37,0)),0)</f>
        <v>286.98979591836735</v>
      </c>
      <c r="T261" s="116">
        <f ca="1">IFERROR(T260+'Program Qtrly'!V$163*OFFSET(LDF!$A$37,MATCH($B$255,LDF!$A$38:$A$63,0),MATCH($A261,LDF!$B$37:$Z$37,0)),0)</f>
        <v>317.19924812030081</v>
      </c>
      <c r="U261" s="116">
        <f ca="1">IFERROR(U260+'Program Qtrly'!W$163*OFFSET(LDF!$A$37,MATCH($B$255,LDF!$A$38:$A$63,0),MATCH($A261,LDF!$B$37:$Z$37,0)),0)</f>
        <v>347.40870032223427</v>
      </c>
      <c r="W261" s="63">
        <f t="shared" si="263"/>
        <v>15</v>
      </c>
      <c r="X261" s="116">
        <f t="shared" ca="1" si="264"/>
        <v>0</v>
      </c>
      <c r="Y261" s="116">
        <f t="shared" ca="1" si="261"/>
        <v>0</v>
      </c>
      <c r="Z261" s="116">
        <f t="shared" ca="1" si="261"/>
        <v>0</v>
      </c>
      <c r="AA261" s="116">
        <f t="shared" ca="1" si="261"/>
        <v>0</v>
      </c>
      <c r="AB261" s="116">
        <f t="shared" ca="1" si="261"/>
        <v>13.020273899033299</v>
      </c>
      <c r="AC261" s="116">
        <f t="shared" ca="1" si="261"/>
        <v>39.060821697099897</v>
      </c>
      <c r="AD261" s="116">
        <f t="shared" ca="1" si="261"/>
        <v>65.101369495166495</v>
      </c>
      <c r="AE261" s="116">
        <f t="shared" ca="1" si="261"/>
        <v>91.141917293233092</v>
      </c>
      <c r="AF261" s="116">
        <f t="shared" ca="1" si="261"/>
        <v>109.3703007518797</v>
      </c>
      <c r="AG261" s="116">
        <f t="shared" ca="1" si="261"/>
        <v>119.78651987110635</v>
      </c>
      <c r="AH261" s="116">
        <f t="shared" ca="1" si="261"/>
        <v>130.20273899033299</v>
      </c>
      <c r="AI261" s="116">
        <f t="shared" ca="1" si="261"/>
        <v>140.61895810955963</v>
      </c>
      <c r="AJ261" s="116">
        <f t="shared" ca="1" si="261"/>
        <v>153.63923200859293</v>
      </c>
      <c r="AK261" s="116">
        <f t="shared" ca="1" si="261"/>
        <v>169.26356068743289</v>
      </c>
      <c r="AL261" s="116">
        <f t="shared" ca="1" si="261"/>
        <v>184.88788936627284</v>
      </c>
      <c r="AM261" s="116">
        <f t="shared" ca="1" si="261"/>
        <v>200.51221804511277</v>
      </c>
      <c r="AN261" s="116">
        <f t="shared" ca="1" si="261"/>
        <v>221.34465628356605</v>
      </c>
      <c r="AO261" s="116">
        <f t="shared" ca="1" si="261"/>
        <v>247.38520408163265</v>
      </c>
      <c r="AP261" s="116">
        <f t="shared" ca="1" si="261"/>
        <v>273.42575187969931</v>
      </c>
      <c r="AQ261" s="116">
        <f t="shared" ca="1" si="261"/>
        <v>299.46629967776585</v>
      </c>
      <c r="AS261" s="63">
        <f t="shared" si="265"/>
        <v>15</v>
      </c>
      <c r="AT261" s="116">
        <f ca="1">IFERROR(X261*'Program Qtrly'!D$149/(1-'Program Qtrly'!D$149),0)</f>
        <v>0</v>
      </c>
      <c r="AU261" s="116">
        <f ca="1">IFERROR(Y261*'Program Qtrly'!E$149/(1-'Program Qtrly'!E$149),0)</f>
        <v>0</v>
      </c>
      <c r="AV261" s="116">
        <f ca="1">IFERROR(Z261*'Program Qtrly'!F$149/(1-'Program Qtrly'!F$149),0)</f>
        <v>0</v>
      </c>
      <c r="AW261" s="116">
        <f ca="1">IFERROR(AA261*'Program Qtrly'!G$149/(1-'Program Qtrly'!G$149),0)</f>
        <v>0</v>
      </c>
      <c r="AX261" s="116">
        <f ca="1">IFERROR(AB261*'Program Qtrly'!H$149/(1-'Program Qtrly'!H$149),0)</f>
        <v>30.380639097744361</v>
      </c>
      <c r="AY261" s="116">
        <f ca="1">IFERROR(AC261*'Program Qtrly'!I$149/(1-'Program Qtrly'!I$149),0)</f>
        <v>91.141917293233078</v>
      </c>
      <c r="AZ261" s="116">
        <f ca="1">IFERROR(AD261*'Program Qtrly'!J$149/(1-'Program Qtrly'!J$149),0)</f>
        <v>151.90319548872179</v>
      </c>
      <c r="BA261" s="116">
        <f ca="1">IFERROR(AE261*'Program Qtrly'!K$149/(1-'Program Qtrly'!K$149),0)</f>
        <v>212.66447368421049</v>
      </c>
      <c r="BB261" s="116">
        <f ca="1">IFERROR(AF261*'Program Qtrly'!L$149/(1-'Program Qtrly'!L$149),0)</f>
        <v>255.19736842105257</v>
      </c>
      <c r="BC261" s="116">
        <f ca="1">IFERROR(AG261*'Program Qtrly'!M$149/(1-'Program Qtrly'!M$149),0)</f>
        <v>279.50187969924809</v>
      </c>
      <c r="BD261" s="116">
        <f ca="1">IFERROR(AH261*'Program Qtrly'!N$149/(1-'Program Qtrly'!N$149),0)</f>
        <v>303.80639097744358</v>
      </c>
      <c r="BE261" s="116">
        <f ca="1">IFERROR(AI261*'Program Qtrly'!O$149/(1-'Program Qtrly'!O$149),0)</f>
        <v>328.11090225563908</v>
      </c>
      <c r="BF261" s="116">
        <f ca="1">IFERROR(AJ261*'Program Qtrly'!P$149/(1-'Program Qtrly'!P$149),0)</f>
        <v>358.49154135338341</v>
      </c>
      <c r="BG261" s="116">
        <f ca="1">IFERROR(AK261*'Program Qtrly'!Q$149/(1-'Program Qtrly'!Q$149),0)</f>
        <v>394.94830827067665</v>
      </c>
      <c r="BH261" s="116">
        <f ca="1">IFERROR(AL261*'Program Qtrly'!R$149/(1-'Program Qtrly'!R$149),0)</f>
        <v>431.40507518796989</v>
      </c>
      <c r="BI261" s="116">
        <f ca="1">IFERROR(AM261*'Program Qtrly'!S$149/(1-'Program Qtrly'!S$149),0)</f>
        <v>467.86184210526301</v>
      </c>
      <c r="BJ261" s="116">
        <f ca="1">IFERROR(AN261*'Program Qtrly'!T$149/(1-'Program Qtrly'!T$149),0)</f>
        <v>516.47086466165399</v>
      </c>
      <c r="BK261" s="116">
        <f ca="1">IFERROR(AO261*'Program Qtrly'!U$149/(1-'Program Qtrly'!U$149),0)</f>
        <v>577.23214285714266</v>
      </c>
      <c r="BL261" s="116">
        <f ca="1">IFERROR(AP261*'Program Qtrly'!V$149/(1-'Program Qtrly'!V$149),0)</f>
        <v>637.99342105263156</v>
      </c>
      <c r="BM261" s="116">
        <f ca="1">IFERROR(AQ261*'Program Qtrly'!W$149/(1-'Program Qtrly'!W$149),0)</f>
        <v>698.75469924812012</v>
      </c>
      <c r="BO261" s="53" t="str">
        <f t="shared" si="266"/>
        <v>P008</v>
      </c>
      <c r="BP261" s="53">
        <f t="shared" si="267"/>
        <v>0</v>
      </c>
    </row>
    <row r="262" spans="1:68" x14ac:dyDescent="0.45">
      <c r="A262" s="63">
        <f t="shared" si="262"/>
        <v>18</v>
      </c>
      <c r="B262" s="116">
        <f ca="1">IFERROR(B261+'Program Qtrly'!D$163*OFFSET(LDF!$A$37,MATCH($B$255,LDF!$A$38:$A$63,0),MATCH($A262,LDF!$B$37:$Z$37,0)),0)</f>
        <v>0</v>
      </c>
      <c r="C262" s="116">
        <f ca="1">IFERROR(C261+'Program Qtrly'!E$163*OFFSET(LDF!$A$37,MATCH($B$255,LDF!$A$38:$A$63,0),MATCH($A262,LDF!$B$37:$Z$37,0)),0)</f>
        <v>0</v>
      </c>
      <c r="D262" s="116">
        <f ca="1">IFERROR(D261+'Program Qtrly'!F$163*OFFSET(LDF!$A$37,MATCH($B$255,LDF!$A$38:$A$63,0),MATCH($A262,LDF!$B$37:$Z$37,0)),0)</f>
        <v>0</v>
      </c>
      <c r="E262" s="116">
        <f ca="1">IFERROR(E261+'Program Qtrly'!G$163*OFFSET(LDF!$A$37,MATCH($B$255,LDF!$A$38:$A$63,0),MATCH($A262,LDF!$B$37:$Z$37,0)),0)</f>
        <v>0</v>
      </c>
      <c r="F262" s="116">
        <f ca="1">IFERROR(F261+'Program Qtrly'!H$163*OFFSET(LDF!$A$37,MATCH($B$255,LDF!$A$38:$A$63,0),MATCH($A262,LDF!$B$37:$Z$37,0)),0)</f>
        <v>17.222902633190451</v>
      </c>
      <c r="G262" s="116">
        <f ca="1">IFERROR(G261+'Program Qtrly'!I$163*OFFSET(LDF!$A$37,MATCH($B$255,LDF!$A$38:$A$63,0),MATCH($A262,LDF!$B$37:$Z$37,0)),0)</f>
        <v>51.668707899571352</v>
      </c>
      <c r="H262" s="116">
        <f ca="1">IFERROR(H261+'Program Qtrly'!J$163*OFFSET(LDF!$A$37,MATCH($B$255,LDF!$A$38:$A$63,0),MATCH($A262,LDF!$B$37:$Z$37,0)),0)</f>
        <v>86.11451316595226</v>
      </c>
      <c r="I262" s="116">
        <f ca="1">IFERROR(I261+'Program Qtrly'!K$163*OFFSET(LDF!$A$37,MATCH($B$255,LDF!$A$38:$A$63,0),MATCH($A262,LDF!$B$37:$Z$37,0)),0)</f>
        <v>120.56031843233315</v>
      </c>
      <c r="J262" s="116">
        <f ca="1">IFERROR(J261+'Program Qtrly'!L$163*OFFSET(LDF!$A$37,MATCH($B$255,LDF!$A$38:$A$63,0),MATCH($A262,LDF!$B$37:$Z$37,0)),0)</f>
        <v>144.67238211879979</v>
      </c>
      <c r="K262" s="116">
        <f ca="1">IFERROR(K261+'Program Qtrly'!M$163*OFFSET(LDF!$A$37,MATCH($B$255,LDF!$A$38:$A$63,0),MATCH($A262,LDF!$B$37:$Z$37,0)),0)</f>
        <v>158.4507042253521</v>
      </c>
      <c r="L262" s="116">
        <f ca="1">IFERROR(L261+'Program Qtrly'!N$163*OFFSET(LDF!$A$37,MATCH($B$255,LDF!$A$38:$A$63,0),MATCH($A262,LDF!$B$37:$Z$37,0)),0)</f>
        <v>172.22902633190452</v>
      </c>
      <c r="M262" s="116">
        <f ca="1">IFERROR(M261+'Program Qtrly'!O$163*OFFSET(LDF!$A$37,MATCH($B$255,LDF!$A$38:$A$63,0),MATCH($A262,LDF!$B$37:$Z$37,0)),0)</f>
        <v>186.00734843845686</v>
      </c>
      <c r="N262" s="116">
        <f ca="1">IFERROR(N261+'Program Qtrly'!P$163*OFFSET(LDF!$A$37,MATCH($B$255,LDF!$A$38:$A$63,0),MATCH($A262,LDF!$B$37:$Z$37,0)),0)</f>
        <v>203.23025107164733</v>
      </c>
      <c r="O262" s="116">
        <f ca="1">IFERROR(O261+'Program Qtrly'!Q$163*OFFSET(LDF!$A$37,MATCH($B$255,LDF!$A$38:$A$63,0),MATCH($A262,LDF!$B$37:$Z$37,0)),0)</f>
        <v>223.89773423147585</v>
      </c>
      <c r="P262" s="116">
        <f ca="1">IFERROR(P261+'Program Qtrly'!R$163*OFFSET(LDF!$A$37,MATCH($B$255,LDF!$A$38:$A$63,0),MATCH($A262,LDF!$B$37:$Z$37,0)),0)</f>
        <v>244.56521739130437</v>
      </c>
      <c r="Q262" s="116">
        <f ca="1">IFERROR(Q261+'Program Qtrly'!S$163*OFFSET(LDF!$A$37,MATCH($B$255,LDF!$A$38:$A$63,0),MATCH($A262,LDF!$B$37:$Z$37,0)),0)</f>
        <v>265.23270055113295</v>
      </c>
      <c r="R262" s="116">
        <f ca="1">IFERROR(R261+'Program Qtrly'!T$163*OFFSET(LDF!$A$37,MATCH($B$255,LDF!$A$38:$A$63,0),MATCH($A262,LDF!$B$37:$Z$37,0)),0)</f>
        <v>292.78934476423768</v>
      </c>
      <c r="S262" s="116">
        <f ca="1">IFERROR(S261+'Program Qtrly'!U$163*OFFSET(LDF!$A$37,MATCH($B$255,LDF!$A$38:$A$63,0),MATCH($A262,LDF!$B$37:$Z$37,0)),0)</f>
        <v>327.23515003061851</v>
      </c>
      <c r="T262" s="116">
        <f ca="1">IFERROR(T261+'Program Qtrly'!V$163*OFFSET(LDF!$A$37,MATCH($B$255,LDF!$A$38:$A$63,0),MATCH($A262,LDF!$B$37:$Z$37,0)),0)</f>
        <v>361.68095529699946</v>
      </c>
      <c r="U262" s="116">
        <f ca="1">IFERROR(U261+'Program Qtrly'!W$163*OFFSET(LDF!$A$37,MATCH($B$255,LDF!$A$38:$A$63,0),MATCH($A262,LDF!$B$37:$Z$37,0)),0)</f>
        <v>396.1267605633804</v>
      </c>
      <c r="W262" s="63">
        <f t="shared" si="263"/>
        <v>18</v>
      </c>
      <c r="X262" s="116">
        <f t="shared" ca="1" si="264"/>
        <v>0</v>
      </c>
      <c r="Y262" s="116">
        <f t="shared" ca="1" si="261"/>
        <v>0</v>
      </c>
      <c r="Z262" s="116">
        <f t="shared" ca="1" si="261"/>
        <v>0</v>
      </c>
      <c r="AA262" s="116">
        <f t="shared" ca="1" si="261"/>
        <v>0</v>
      </c>
      <c r="AB262" s="116">
        <f t="shared" ca="1" si="261"/>
        <v>10.902097366809553</v>
      </c>
      <c r="AC262" s="116">
        <f t="shared" ca="1" si="261"/>
        <v>32.706292100428662</v>
      </c>
      <c r="AD262" s="116">
        <f t="shared" ca="1" si="261"/>
        <v>54.510486834047768</v>
      </c>
      <c r="AE262" s="116">
        <f t="shared" ca="1" si="261"/>
        <v>76.314681567666881</v>
      </c>
      <c r="AF262" s="116">
        <f t="shared" ca="1" si="261"/>
        <v>91.57761788120024</v>
      </c>
      <c r="AG262" s="116">
        <f t="shared" ca="1" si="261"/>
        <v>100.2992957746479</v>
      </c>
      <c r="AH262" s="116">
        <f t="shared" ca="1" si="261"/>
        <v>109.02097366809554</v>
      </c>
      <c r="AI262" s="116">
        <f t="shared" ca="1" si="261"/>
        <v>117.7426515615432</v>
      </c>
      <c r="AJ262" s="116">
        <f t="shared" ca="1" si="261"/>
        <v>128.64474892835273</v>
      </c>
      <c r="AK262" s="116">
        <f t="shared" ca="1" si="261"/>
        <v>141.72726576852421</v>
      </c>
      <c r="AL262" s="116">
        <f t="shared" ca="1" si="261"/>
        <v>154.80978260869568</v>
      </c>
      <c r="AM262" s="116">
        <f t="shared" ca="1" si="261"/>
        <v>167.89229944886711</v>
      </c>
      <c r="AN262" s="116">
        <f t="shared" ca="1" si="261"/>
        <v>185.33565523576237</v>
      </c>
      <c r="AO262" s="116">
        <f t="shared" ca="1" si="261"/>
        <v>207.13984996938149</v>
      </c>
      <c r="AP262" s="116">
        <f t="shared" ca="1" si="261"/>
        <v>228.94404470300066</v>
      </c>
      <c r="AQ262" s="116">
        <f t="shared" ca="1" si="261"/>
        <v>250.74823943661971</v>
      </c>
      <c r="AS262" s="63">
        <f t="shared" si="265"/>
        <v>18</v>
      </c>
      <c r="AT262" s="116">
        <f ca="1">IFERROR(X262*'Program Qtrly'!D$149/(1-'Program Qtrly'!D$149),0)</f>
        <v>0</v>
      </c>
      <c r="AU262" s="116">
        <f ca="1">IFERROR(Y262*'Program Qtrly'!E$149/(1-'Program Qtrly'!E$149),0)</f>
        <v>0</v>
      </c>
      <c r="AV262" s="116">
        <f ca="1">IFERROR(Z262*'Program Qtrly'!F$149/(1-'Program Qtrly'!F$149),0)</f>
        <v>0</v>
      </c>
      <c r="AW262" s="116">
        <f ca="1">IFERROR(AA262*'Program Qtrly'!G$149/(1-'Program Qtrly'!G$149),0)</f>
        <v>0</v>
      </c>
      <c r="AX262" s="116">
        <f ca="1">IFERROR(AB262*'Program Qtrly'!H$149/(1-'Program Qtrly'!H$149),0)</f>
        <v>25.438227189222285</v>
      </c>
      <c r="AY262" s="116">
        <f ca="1">IFERROR(AC262*'Program Qtrly'!I$149/(1-'Program Qtrly'!I$149),0)</f>
        <v>76.314681567666867</v>
      </c>
      <c r="AZ262" s="116">
        <f ca="1">IFERROR(AD262*'Program Qtrly'!J$149/(1-'Program Qtrly'!J$149),0)</f>
        <v>127.19113594611143</v>
      </c>
      <c r="BA262" s="116">
        <f ca="1">IFERROR(AE262*'Program Qtrly'!K$149/(1-'Program Qtrly'!K$149),0)</f>
        <v>178.06759032455602</v>
      </c>
      <c r="BB262" s="116">
        <f ca="1">IFERROR(AF262*'Program Qtrly'!L$149/(1-'Program Qtrly'!L$149),0)</f>
        <v>213.68110838946717</v>
      </c>
      <c r="BC262" s="116">
        <f ca="1">IFERROR(AG262*'Program Qtrly'!M$149/(1-'Program Qtrly'!M$149),0)</f>
        <v>234.03169014084503</v>
      </c>
      <c r="BD262" s="116">
        <f ca="1">IFERROR(AH262*'Program Qtrly'!N$149/(1-'Program Qtrly'!N$149),0)</f>
        <v>254.38227189222286</v>
      </c>
      <c r="BE262" s="116">
        <f ca="1">IFERROR(AI262*'Program Qtrly'!O$149/(1-'Program Qtrly'!O$149),0)</f>
        <v>274.73285364360072</v>
      </c>
      <c r="BF262" s="116">
        <f ca="1">IFERROR(AJ262*'Program Qtrly'!P$149/(1-'Program Qtrly'!P$149),0)</f>
        <v>300.17108083282295</v>
      </c>
      <c r="BG262" s="116">
        <f ca="1">IFERROR(AK262*'Program Qtrly'!Q$149/(1-'Program Qtrly'!Q$149),0)</f>
        <v>330.69695345988976</v>
      </c>
      <c r="BH262" s="116">
        <f ca="1">IFERROR(AL262*'Program Qtrly'!R$149/(1-'Program Qtrly'!R$149),0)</f>
        <v>361.2228260869565</v>
      </c>
      <c r="BI262" s="116">
        <f ca="1">IFERROR(AM262*'Program Qtrly'!S$149/(1-'Program Qtrly'!S$149),0)</f>
        <v>391.74869871402313</v>
      </c>
      <c r="BJ262" s="116">
        <f ca="1">IFERROR(AN262*'Program Qtrly'!T$149/(1-'Program Qtrly'!T$149),0)</f>
        <v>432.44986221677874</v>
      </c>
      <c r="BK262" s="116">
        <f ca="1">IFERROR(AO262*'Program Qtrly'!U$149/(1-'Program Qtrly'!U$149),0)</f>
        <v>483.32631659522332</v>
      </c>
      <c r="BL262" s="116">
        <f ca="1">IFERROR(AP262*'Program Qtrly'!V$149/(1-'Program Qtrly'!V$149),0)</f>
        <v>534.20277097366807</v>
      </c>
      <c r="BM262" s="116">
        <f ca="1">IFERROR(AQ262*'Program Qtrly'!W$149/(1-'Program Qtrly'!W$149),0)</f>
        <v>585.07922535211253</v>
      </c>
      <c r="BO262" s="53" t="str">
        <f t="shared" si="266"/>
        <v>P008</v>
      </c>
      <c r="BP262" s="53">
        <f t="shared" si="267"/>
        <v>0</v>
      </c>
    </row>
    <row r="263" spans="1:68" x14ac:dyDescent="0.45">
      <c r="A263" s="63">
        <f t="shared" si="262"/>
        <v>21</v>
      </c>
      <c r="B263" s="116">
        <f ca="1">IFERROR(B262+'Program Qtrly'!D$163*OFFSET(LDF!$A$37,MATCH($B$255,LDF!$A$38:$A$63,0),MATCH($A263,LDF!$B$37:$Z$37,0)),0)</f>
        <v>0</v>
      </c>
      <c r="C263" s="116">
        <f ca="1">IFERROR(C262+'Program Qtrly'!E$163*OFFSET(LDF!$A$37,MATCH($B$255,LDF!$A$38:$A$63,0),MATCH($A263,LDF!$B$37:$Z$37,0)),0)</f>
        <v>0</v>
      </c>
      <c r="D263" s="116">
        <f ca="1">IFERROR(D262+'Program Qtrly'!F$163*OFFSET(LDF!$A$37,MATCH($B$255,LDF!$A$38:$A$63,0),MATCH($A263,LDF!$B$37:$Z$37,0)),0)</f>
        <v>0</v>
      </c>
      <c r="E263" s="116">
        <f ca="1">IFERROR(E262+'Program Qtrly'!G$163*OFFSET(LDF!$A$37,MATCH($B$255,LDF!$A$38:$A$63,0),MATCH($A263,LDF!$B$37:$Z$37,0)),0)</f>
        <v>0</v>
      </c>
      <c r="F263" s="116">
        <f ca="1">IFERROR(F262+'Program Qtrly'!H$163*OFFSET(LDF!$A$37,MATCH($B$255,LDF!$A$38:$A$63,0),MATCH($A263,LDF!$B$37:$Z$37,0)),0)</f>
        <v>18.952156334231809</v>
      </c>
      <c r="G263" s="116">
        <f ca="1">IFERROR(G262+'Program Qtrly'!I$163*OFFSET(LDF!$A$37,MATCH($B$255,LDF!$A$38:$A$63,0),MATCH($A263,LDF!$B$37:$Z$37,0)),0)</f>
        <v>56.856469002695427</v>
      </c>
      <c r="H263" s="116">
        <f ca="1">IFERROR(H262+'Program Qtrly'!J$163*OFFSET(LDF!$A$37,MATCH($B$255,LDF!$A$38:$A$63,0),MATCH($A263,LDF!$B$37:$Z$37,0)),0)</f>
        <v>94.760781671159052</v>
      </c>
      <c r="I263" s="116">
        <f ca="1">IFERROR(I262+'Program Qtrly'!K$163*OFFSET(LDF!$A$37,MATCH($B$255,LDF!$A$38:$A$63,0),MATCH($A263,LDF!$B$37:$Z$37,0)),0)</f>
        <v>132.66509433962267</v>
      </c>
      <c r="J263" s="116">
        <f ca="1">IFERROR(J262+'Program Qtrly'!L$163*OFFSET(LDF!$A$37,MATCH($B$255,LDF!$A$38:$A$63,0),MATCH($A263,LDF!$B$37:$Z$37,0)),0)</f>
        <v>159.19811320754721</v>
      </c>
      <c r="K263" s="116">
        <f ca="1">IFERROR(K262+'Program Qtrly'!M$163*OFFSET(LDF!$A$37,MATCH($B$255,LDF!$A$38:$A$63,0),MATCH($A263,LDF!$B$37:$Z$37,0)),0)</f>
        <v>174.3598382749326</v>
      </c>
      <c r="L263" s="116">
        <f ca="1">IFERROR(L262+'Program Qtrly'!N$163*OFFSET(LDF!$A$37,MATCH($B$255,LDF!$A$38:$A$63,0),MATCH($A263,LDF!$B$37:$Z$37,0)),0)</f>
        <v>189.5215633423181</v>
      </c>
      <c r="M263" s="116">
        <f ca="1">IFERROR(M262+'Program Qtrly'!O$163*OFFSET(LDF!$A$37,MATCH($B$255,LDF!$A$38:$A$63,0),MATCH($A263,LDF!$B$37:$Z$37,0)),0)</f>
        <v>204.68328840970352</v>
      </c>
      <c r="N263" s="116">
        <f ca="1">IFERROR(N262+'Program Qtrly'!P$163*OFFSET(LDF!$A$37,MATCH($B$255,LDF!$A$38:$A$63,0),MATCH($A263,LDF!$B$37:$Z$37,0)),0)</f>
        <v>223.63544474393535</v>
      </c>
      <c r="O263" s="116">
        <f ca="1">IFERROR(O262+'Program Qtrly'!Q$163*OFFSET(LDF!$A$37,MATCH($B$255,LDF!$A$38:$A$63,0),MATCH($A263,LDF!$B$37:$Z$37,0)),0)</f>
        <v>246.37803234501351</v>
      </c>
      <c r="P263" s="116">
        <f ca="1">IFERROR(P262+'Program Qtrly'!R$163*OFFSET(LDF!$A$37,MATCH($B$255,LDF!$A$38:$A$63,0),MATCH($A263,LDF!$B$37:$Z$37,0)),0)</f>
        <v>269.12061994609167</v>
      </c>
      <c r="Q263" s="116">
        <f ca="1">IFERROR(Q262+'Program Qtrly'!S$163*OFFSET(LDF!$A$37,MATCH($B$255,LDF!$A$38:$A$63,0),MATCH($A263,LDF!$B$37:$Z$37,0)),0)</f>
        <v>291.86320754716985</v>
      </c>
      <c r="R263" s="116">
        <f ca="1">IFERROR(R262+'Program Qtrly'!T$163*OFFSET(LDF!$A$37,MATCH($B$255,LDF!$A$38:$A$63,0),MATCH($A263,LDF!$B$37:$Z$37,0)),0)</f>
        <v>322.1866576819408</v>
      </c>
      <c r="S263" s="116">
        <f ca="1">IFERROR(S262+'Program Qtrly'!U$163*OFFSET(LDF!$A$37,MATCH($B$255,LDF!$A$38:$A$63,0),MATCH($A263,LDF!$B$37:$Z$37,0)),0)</f>
        <v>360.09097035040429</v>
      </c>
      <c r="T263" s="116">
        <f ca="1">IFERROR(T262+'Program Qtrly'!V$163*OFFSET(LDF!$A$37,MATCH($B$255,LDF!$A$38:$A$63,0),MATCH($A263,LDF!$B$37:$Z$37,0)),0)</f>
        <v>397.99528301886801</v>
      </c>
      <c r="U263" s="116">
        <f ca="1">IFERROR(U262+'Program Qtrly'!W$163*OFFSET(LDF!$A$37,MATCH($B$255,LDF!$A$38:$A$63,0),MATCH($A263,LDF!$B$37:$Z$37,0)),0)</f>
        <v>435.89959568733161</v>
      </c>
      <c r="W263" s="63">
        <f t="shared" si="263"/>
        <v>21</v>
      </c>
      <c r="X263" s="116">
        <f t="shared" ca="1" si="264"/>
        <v>0</v>
      </c>
      <c r="Y263" s="116">
        <f t="shared" ca="1" si="261"/>
        <v>0</v>
      </c>
      <c r="Z263" s="116">
        <f t="shared" ca="1" si="261"/>
        <v>0</v>
      </c>
      <c r="AA263" s="116">
        <f t="shared" ca="1" si="261"/>
        <v>0</v>
      </c>
      <c r="AB263" s="116">
        <f t="shared" ca="1" si="261"/>
        <v>9.1728436657681947</v>
      </c>
      <c r="AC263" s="116">
        <f t="shared" ca="1" si="261"/>
        <v>27.518530997304588</v>
      </c>
      <c r="AD263" s="116">
        <f t="shared" ca="1" si="261"/>
        <v>45.864218328840977</v>
      </c>
      <c r="AE263" s="116">
        <f t="shared" ca="1" si="261"/>
        <v>64.209905660377359</v>
      </c>
      <c r="AF263" s="116">
        <f t="shared" ca="1" si="261"/>
        <v>77.051886792452819</v>
      </c>
      <c r="AG263" s="116">
        <f t="shared" ca="1" si="261"/>
        <v>84.390161725067401</v>
      </c>
      <c r="AH263" s="116">
        <f t="shared" ca="1" si="261"/>
        <v>91.728436657681954</v>
      </c>
      <c r="AI263" s="116">
        <f t="shared" ca="1" si="261"/>
        <v>99.066711590296535</v>
      </c>
      <c r="AJ263" s="116">
        <f t="shared" ca="1" si="261"/>
        <v>108.2395552560647</v>
      </c>
      <c r="AK263" s="116">
        <f t="shared" ca="1" si="261"/>
        <v>119.24696765498655</v>
      </c>
      <c r="AL263" s="116">
        <f t="shared" ca="1" si="261"/>
        <v>130.25438005390839</v>
      </c>
      <c r="AM263" s="116">
        <f t="shared" ca="1" si="261"/>
        <v>141.26179245283021</v>
      </c>
      <c r="AN263" s="116">
        <f t="shared" ca="1" si="261"/>
        <v>155.93834231805926</v>
      </c>
      <c r="AO263" s="116">
        <f t="shared" ca="1" si="261"/>
        <v>174.28402964959571</v>
      </c>
      <c r="AP263" s="116">
        <f t="shared" ca="1" si="261"/>
        <v>192.62971698113211</v>
      </c>
      <c r="AQ263" s="116">
        <f t="shared" ca="1" si="261"/>
        <v>210.9754043126685</v>
      </c>
      <c r="AS263" s="63">
        <f t="shared" si="265"/>
        <v>21</v>
      </c>
      <c r="AT263" s="116">
        <f ca="1">IFERROR(X263*'Program Qtrly'!D$149/(1-'Program Qtrly'!D$149),0)</f>
        <v>0</v>
      </c>
      <c r="AU263" s="116">
        <f ca="1">IFERROR(Y263*'Program Qtrly'!E$149/(1-'Program Qtrly'!E$149),0)</f>
        <v>0</v>
      </c>
      <c r="AV263" s="116">
        <f ca="1">IFERROR(Z263*'Program Qtrly'!F$149/(1-'Program Qtrly'!F$149),0)</f>
        <v>0</v>
      </c>
      <c r="AW263" s="116">
        <f ca="1">IFERROR(AA263*'Program Qtrly'!G$149/(1-'Program Qtrly'!G$149),0)</f>
        <v>0</v>
      </c>
      <c r="AX263" s="116">
        <f ca="1">IFERROR(AB263*'Program Qtrly'!H$149/(1-'Program Qtrly'!H$149),0)</f>
        <v>21.403301886792448</v>
      </c>
      <c r="AY263" s="116">
        <f ca="1">IFERROR(AC263*'Program Qtrly'!I$149/(1-'Program Qtrly'!I$149),0)</f>
        <v>64.209905660377345</v>
      </c>
      <c r="AZ263" s="116">
        <f ca="1">IFERROR(AD263*'Program Qtrly'!J$149/(1-'Program Qtrly'!J$149),0)</f>
        <v>107.01650943396226</v>
      </c>
      <c r="BA263" s="116">
        <f ca="1">IFERROR(AE263*'Program Qtrly'!K$149/(1-'Program Qtrly'!K$149),0)</f>
        <v>149.82311320754712</v>
      </c>
      <c r="BB263" s="116">
        <f ca="1">IFERROR(AF263*'Program Qtrly'!L$149/(1-'Program Qtrly'!L$149),0)</f>
        <v>179.78773584905656</v>
      </c>
      <c r="BC263" s="116">
        <f ca="1">IFERROR(AG263*'Program Qtrly'!M$149/(1-'Program Qtrly'!M$149),0)</f>
        <v>196.91037735849054</v>
      </c>
      <c r="BD263" s="116">
        <f ca="1">IFERROR(AH263*'Program Qtrly'!N$149/(1-'Program Qtrly'!N$149),0)</f>
        <v>214.03301886792451</v>
      </c>
      <c r="BE263" s="116">
        <f ca="1">IFERROR(AI263*'Program Qtrly'!O$149/(1-'Program Qtrly'!O$149),0)</f>
        <v>231.15566037735852</v>
      </c>
      <c r="BF263" s="116">
        <f ca="1">IFERROR(AJ263*'Program Qtrly'!P$149/(1-'Program Qtrly'!P$149),0)</f>
        <v>252.55896226415089</v>
      </c>
      <c r="BG263" s="116">
        <f ca="1">IFERROR(AK263*'Program Qtrly'!Q$149/(1-'Program Qtrly'!Q$149),0)</f>
        <v>278.2429245283019</v>
      </c>
      <c r="BH263" s="116">
        <f ca="1">IFERROR(AL263*'Program Qtrly'!R$149/(1-'Program Qtrly'!R$149),0)</f>
        <v>303.92688679245288</v>
      </c>
      <c r="BI263" s="116">
        <f ca="1">IFERROR(AM263*'Program Qtrly'!S$149/(1-'Program Qtrly'!S$149),0)</f>
        <v>329.61084905660374</v>
      </c>
      <c r="BJ263" s="116">
        <f ca="1">IFERROR(AN263*'Program Qtrly'!T$149/(1-'Program Qtrly'!T$149),0)</f>
        <v>363.85613207547152</v>
      </c>
      <c r="BK263" s="116">
        <f ca="1">IFERROR(AO263*'Program Qtrly'!U$149/(1-'Program Qtrly'!U$149),0)</f>
        <v>406.66273584905656</v>
      </c>
      <c r="BL263" s="116">
        <f ca="1">IFERROR(AP263*'Program Qtrly'!V$149/(1-'Program Qtrly'!V$149),0)</f>
        <v>449.46933962264148</v>
      </c>
      <c r="BM263" s="116">
        <f ca="1">IFERROR(AQ263*'Program Qtrly'!W$149/(1-'Program Qtrly'!W$149),0)</f>
        <v>492.27594339622641</v>
      </c>
      <c r="BO263" s="53" t="str">
        <f t="shared" si="266"/>
        <v>P008</v>
      </c>
      <c r="BP263" s="53">
        <f t="shared" si="267"/>
        <v>0</v>
      </c>
    </row>
    <row r="264" spans="1:68" x14ac:dyDescent="0.45">
      <c r="A264" s="63">
        <f t="shared" si="262"/>
        <v>24</v>
      </c>
      <c r="B264" s="116">
        <f ca="1">IFERROR(B263+'Program Qtrly'!D$163*OFFSET(LDF!$A$37,MATCH($B$255,LDF!$A$38:$A$63,0),MATCH($A264,LDF!$B$37:$Z$37,0)),0)</f>
        <v>0</v>
      </c>
      <c r="C264" s="116">
        <f ca="1">IFERROR(C263+'Program Qtrly'!E$163*OFFSET(LDF!$A$37,MATCH($B$255,LDF!$A$38:$A$63,0),MATCH($A264,LDF!$B$37:$Z$37,0)),0)</f>
        <v>0</v>
      </c>
      <c r="D264" s="116">
        <f ca="1">IFERROR(D263+'Program Qtrly'!F$163*OFFSET(LDF!$A$37,MATCH($B$255,LDF!$A$38:$A$63,0),MATCH($A264,LDF!$B$37:$Z$37,0)),0)</f>
        <v>0</v>
      </c>
      <c r="E264" s="116">
        <f ca="1">IFERROR(E263+'Program Qtrly'!G$163*OFFSET(LDF!$A$37,MATCH($B$255,LDF!$A$38:$A$63,0),MATCH($A264,LDF!$B$37:$Z$37,0)),0)</f>
        <v>0</v>
      </c>
      <c r="F264" s="116">
        <f ca="1">IFERROR(F263+'Program Qtrly'!H$163*OFFSET(LDF!$A$37,MATCH($B$255,LDF!$A$38:$A$63,0),MATCH($A264,LDF!$B$37:$Z$37,0)),0)</f>
        <v>20.336225596529285</v>
      </c>
      <c r="G264" s="116">
        <f ca="1">IFERROR(G263+'Program Qtrly'!I$163*OFFSET(LDF!$A$37,MATCH($B$255,LDF!$A$38:$A$63,0),MATCH($A264,LDF!$B$37:$Z$37,0)),0)</f>
        <v>61.008676789587859</v>
      </c>
      <c r="H264" s="116">
        <f ca="1">IFERROR(H263+'Program Qtrly'!J$163*OFFSET(LDF!$A$37,MATCH($B$255,LDF!$A$38:$A$63,0),MATCH($A264,LDF!$B$37:$Z$37,0)),0)</f>
        <v>101.68112798264644</v>
      </c>
      <c r="I264" s="116">
        <f ca="1">IFERROR(I263+'Program Qtrly'!K$163*OFFSET(LDF!$A$37,MATCH($B$255,LDF!$A$38:$A$63,0),MATCH($A264,LDF!$B$37:$Z$37,0)),0)</f>
        <v>142.35357917570502</v>
      </c>
      <c r="J264" s="116">
        <f ca="1">IFERROR(J263+'Program Qtrly'!L$163*OFFSET(LDF!$A$37,MATCH($B$255,LDF!$A$38:$A$63,0),MATCH($A264,LDF!$B$37:$Z$37,0)),0)</f>
        <v>170.82429501084601</v>
      </c>
      <c r="K264" s="116">
        <f ca="1">IFERROR(K263+'Program Qtrly'!M$163*OFFSET(LDF!$A$37,MATCH($B$255,LDF!$A$38:$A$63,0),MATCH($A264,LDF!$B$37:$Z$37,0)),0)</f>
        <v>187.09327548806939</v>
      </c>
      <c r="L264" s="116">
        <f ca="1">IFERROR(L263+'Program Qtrly'!N$163*OFFSET(LDF!$A$37,MATCH($B$255,LDF!$A$38:$A$63,0),MATCH($A264,LDF!$B$37:$Z$37,0)),0)</f>
        <v>203.36225596529289</v>
      </c>
      <c r="M264" s="116">
        <f ca="1">IFERROR(M263+'Program Qtrly'!O$163*OFFSET(LDF!$A$37,MATCH($B$255,LDF!$A$38:$A$63,0),MATCH($A264,LDF!$B$37:$Z$37,0)),0)</f>
        <v>219.6312364425163</v>
      </c>
      <c r="N264" s="116">
        <f ca="1">IFERROR(N263+'Program Qtrly'!P$163*OFFSET(LDF!$A$37,MATCH($B$255,LDF!$A$38:$A$63,0),MATCH($A264,LDF!$B$37:$Z$37,0)),0)</f>
        <v>239.96746203904559</v>
      </c>
      <c r="O264" s="116">
        <f ca="1">IFERROR(O263+'Program Qtrly'!Q$163*OFFSET(LDF!$A$37,MATCH($B$255,LDF!$A$38:$A$63,0),MATCH($A264,LDF!$B$37:$Z$37,0)),0)</f>
        <v>264.3709327548807</v>
      </c>
      <c r="P264" s="116">
        <f ca="1">IFERROR(P263+'Program Qtrly'!R$163*OFFSET(LDF!$A$37,MATCH($B$255,LDF!$A$38:$A$63,0),MATCH($A264,LDF!$B$37:$Z$37,0)),0)</f>
        <v>288.77440347071587</v>
      </c>
      <c r="Q264" s="116">
        <f ca="1">IFERROR(Q263+'Program Qtrly'!S$163*OFFSET(LDF!$A$37,MATCH($B$255,LDF!$A$38:$A$63,0),MATCH($A264,LDF!$B$37:$Z$37,0)),0)</f>
        <v>313.17787418655098</v>
      </c>
      <c r="R264" s="116">
        <f ca="1">IFERROR(R263+'Program Qtrly'!T$163*OFFSET(LDF!$A$37,MATCH($B$255,LDF!$A$38:$A$63,0),MATCH($A264,LDF!$B$37:$Z$37,0)),0)</f>
        <v>345.71583514099791</v>
      </c>
      <c r="S264" s="116">
        <f ca="1">IFERROR(S263+'Program Qtrly'!U$163*OFFSET(LDF!$A$37,MATCH($B$255,LDF!$A$38:$A$63,0),MATCH($A264,LDF!$B$37:$Z$37,0)),0)</f>
        <v>386.38828633405637</v>
      </c>
      <c r="T264" s="116">
        <f ca="1">IFERROR(T263+'Program Qtrly'!V$163*OFFSET(LDF!$A$37,MATCH($B$255,LDF!$A$38:$A$63,0),MATCH($A264,LDF!$B$37:$Z$37,0)),0)</f>
        <v>427.06073752711507</v>
      </c>
      <c r="U264" s="116">
        <f ca="1">IFERROR(U263+'Program Qtrly'!W$163*OFFSET(LDF!$A$37,MATCH($B$255,LDF!$A$38:$A$63,0),MATCH($A264,LDF!$B$37:$Z$37,0)),0)</f>
        <v>467.73318872017359</v>
      </c>
      <c r="W264" s="63">
        <f t="shared" si="263"/>
        <v>24</v>
      </c>
      <c r="X264" s="116">
        <f t="shared" ca="1" si="264"/>
        <v>0</v>
      </c>
      <c r="Y264" s="116">
        <f t="shared" ca="1" si="261"/>
        <v>0</v>
      </c>
      <c r="Z264" s="116">
        <f t="shared" ca="1" si="261"/>
        <v>0</v>
      </c>
      <c r="AA264" s="116">
        <f t="shared" ca="1" si="261"/>
        <v>0</v>
      </c>
      <c r="AB264" s="116">
        <f t="shared" ca="1" si="261"/>
        <v>7.7887744034707183</v>
      </c>
      <c r="AC264" s="116">
        <f t="shared" ca="1" si="261"/>
        <v>23.366323210412155</v>
      </c>
      <c r="AD264" s="116">
        <f t="shared" ca="1" si="261"/>
        <v>38.943872017353584</v>
      </c>
      <c r="AE264" s="116">
        <f t="shared" ca="1" si="261"/>
        <v>54.521420824295006</v>
      </c>
      <c r="AF264" s="116">
        <f t="shared" ca="1" si="261"/>
        <v>65.425704989154013</v>
      </c>
      <c r="AG264" s="116">
        <f t="shared" ca="1" si="261"/>
        <v>71.656724511930605</v>
      </c>
      <c r="AH264" s="116">
        <f t="shared" ca="1" si="261"/>
        <v>77.887744034707168</v>
      </c>
      <c r="AI264" s="116">
        <f t="shared" ca="1" si="261"/>
        <v>84.11876355748376</v>
      </c>
      <c r="AJ264" s="116">
        <f t="shared" ca="1" si="261"/>
        <v>91.907537960954471</v>
      </c>
      <c r="AK264" s="116">
        <f t="shared" ca="1" si="261"/>
        <v>101.25406724511936</v>
      </c>
      <c r="AL264" s="116">
        <f t="shared" ca="1" si="261"/>
        <v>110.60059652928419</v>
      </c>
      <c r="AM264" s="116">
        <f t="shared" ca="1" si="261"/>
        <v>119.94712581344908</v>
      </c>
      <c r="AN264" s="116">
        <f t="shared" ca="1" si="261"/>
        <v>132.40916485900215</v>
      </c>
      <c r="AO264" s="116">
        <f t="shared" ca="1" si="261"/>
        <v>147.98671366594363</v>
      </c>
      <c r="AP264" s="116">
        <f t="shared" ca="1" si="261"/>
        <v>163.56426247288505</v>
      </c>
      <c r="AQ264" s="116">
        <f t="shared" ca="1" si="261"/>
        <v>179.14181127982653</v>
      </c>
      <c r="AS264" s="63">
        <f t="shared" si="265"/>
        <v>24</v>
      </c>
      <c r="AT264" s="116">
        <f ca="1">IFERROR(X264*'Program Qtrly'!D$149/(1-'Program Qtrly'!D$149),0)</f>
        <v>0</v>
      </c>
      <c r="AU264" s="116">
        <f ca="1">IFERROR(Y264*'Program Qtrly'!E$149/(1-'Program Qtrly'!E$149),0)</f>
        <v>0</v>
      </c>
      <c r="AV264" s="116">
        <f ca="1">IFERROR(Z264*'Program Qtrly'!F$149/(1-'Program Qtrly'!F$149),0)</f>
        <v>0</v>
      </c>
      <c r="AW264" s="116">
        <f ca="1">IFERROR(AA264*'Program Qtrly'!G$149/(1-'Program Qtrly'!G$149),0)</f>
        <v>0</v>
      </c>
      <c r="AX264" s="116">
        <f ca="1">IFERROR(AB264*'Program Qtrly'!H$149/(1-'Program Qtrly'!H$149),0)</f>
        <v>18.173806941431671</v>
      </c>
      <c r="AY264" s="116">
        <f ca="1">IFERROR(AC264*'Program Qtrly'!I$149/(1-'Program Qtrly'!I$149),0)</f>
        <v>54.521420824295014</v>
      </c>
      <c r="AZ264" s="116">
        <f ca="1">IFERROR(AD264*'Program Qtrly'!J$149/(1-'Program Qtrly'!J$149),0)</f>
        <v>90.869034707158349</v>
      </c>
      <c r="BA264" s="116">
        <f ca="1">IFERROR(AE264*'Program Qtrly'!K$149/(1-'Program Qtrly'!K$149),0)</f>
        <v>127.21664859002166</v>
      </c>
      <c r="BB264" s="116">
        <f ca="1">IFERROR(AF264*'Program Qtrly'!L$149/(1-'Program Qtrly'!L$149),0)</f>
        <v>152.65997830802598</v>
      </c>
      <c r="BC264" s="116">
        <f ca="1">IFERROR(AG264*'Program Qtrly'!M$149/(1-'Program Qtrly'!M$149),0)</f>
        <v>167.19902386117138</v>
      </c>
      <c r="BD264" s="116">
        <f ca="1">IFERROR(AH264*'Program Qtrly'!N$149/(1-'Program Qtrly'!N$149),0)</f>
        <v>181.7380694143167</v>
      </c>
      <c r="BE264" s="116">
        <f ca="1">IFERROR(AI264*'Program Qtrly'!O$149/(1-'Program Qtrly'!O$149),0)</f>
        <v>196.27711496746204</v>
      </c>
      <c r="BF264" s="116">
        <f ca="1">IFERROR(AJ264*'Program Qtrly'!P$149/(1-'Program Qtrly'!P$149),0)</f>
        <v>214.45092190889372</v>
      </c>
      <c r="BG264" s="116">
        <f ca="1">IFERROR(AK264*'Program Qtrly'!Q$149/(1-'Program Qtrly'!Q$149),0)</f>
        <v>236.25949023861179</v>
      </c>
      <c r="BH264" s="116">
        <f ca="1">IFERROR(AL264*'Program Qtrly'!R$149/(1-'Program Qtrly'!R$149),0)</f>
        <v>258.06805856832972</v>
      </c>
      <c r="BI264" s="116">
        <f ca="1">IFERROR(AM264*'Program Qtrly'!S$149/(1-'Program Qtrly'!S$149),0)</f>
        <v>279.87662689804779</v>
      </c>
      <c r="BJ264" s="116">
        <f ca="1">IFERROR(AN264*'Program Qtrly'!T$149/(1-'Program Qtrly'!T$149),0)</f>
        <v>308.9547180043383</v>
      </c>
      <c r="BK264" s="116">
        <f ca="1">IFERROR(AO264*'Program Qtrly'!U$149/(1-'Program Qtrly'!U$149),0)</f>
        <v>345.30233188720172</v>
      </c>
      <c r="BL264" s="116">
        <f ca="1">IFERROR(AP264*'Program Qtrly'!V$149/(1-'Program Qtrly'!V$149),0)</f>
        <v>381.64994577006507</v>
      </c>
      <c r="BM264" s="116">
        <f ca="1">IFERROR(AQ264*'Program Qtrly'!W$149/(1-'Program Qtrly'!W$149),0)</f>
        <v>417.99755965292849</v>
      </c>
      <c r="BO264" s="53" t="str">
        <f t="shared" si="266"/>
        <v>P008</v>
      </c>
      <c r="BP264" s="53">
        <f t="shared" si="267"/>
        <v>0</v>
      </c>
    </row>
    <row r="265" spans="1:68" x14ac:dyDescent="0.45">
      <c r="A265" s="63">
        <f t="shared" si="262"/>
        <v>27</v>
      </c>
      <c r="B265" s="116">
        <f ca="1">IFERROR(B264+'Program Qtrly'!D$163*OFFSET(LDF!$A$37,MATCH($B$255,LDF!$A$38:$A$63,0),MATCH($A265,LDF!$B$37:$Z$37,0)),0)</f>
        <v>0</v>
      </c>
      <c r="C265" s="116">
        <f ca="1">IFERROR(C264+'Program Qtrly'!E$163*OFFSET(LDF!$A$37,MATCH($B$255,LDF!$A$38:$A$63,0),MATCH($A265,LDF!$B$37:$Z$37,0)),0)</f>
        <v>0</v>
      </c>
      <c r="D265" s="116">
        <f ca="1">IFERROR(D264+'Program Qtrly'!F$163*OFFSET(LDF!$A$37,MATCH($B$255,LDF!$A$38:$A$63,0),MATCH($A265,LDF!$B$37:$Z$37,0)),0)</f>
        <v>0</v>
      </c>
      <c r="E265" s="116">
        <f ca="1">IFERROR(E264+'Program Qtrly'!G$163*OFFSET(LDF!$A$37,MATCH($B$255,LDF!$A$38:$A$63,0),MATCH($A265,LDF!$B$37:$Z$37,0)),0)</f>
        <v>0</v>
      </c>
      <c r="F265" s="116">
        <f ca="1">IFERROR(F264+'Program Qtrly'!H$163*OFFSET(LDF!$A$37,MATCH($B$255,LDF!$A$38:$A$63,0),MATCH($A265,LDF!$B$37:$Z$37,0)),0)</f>
        <v>21.551724137931039</v>
      </c>
      <c r="G265" s="116">
        <f ca="1">IFERROR(G264+'Program Qtrly'!I$163*OFFSET(LDF!$A$37,MATCH($B$255,LDF!$A$38:$A$63,0),MATCH($A265,LDF!$B$37:$Z$37,0)),0)</f>
        <v>64.65517241379311</v>
      </c>
      <c r="H265" s="116">
        <f ca="1">IFERROR(H264+'Program Qtrly'!J$163*OFFSET(LDF!$A$37,MATCH($B$255,LDF!$A$38:$A$63,0),MATCH($A265,LDF!$B$37:$Z$37,0)),0)</f>
        <v>107.7586206896552</v>
      </c>
      <c r="I265" s="116">
        <f ca="1">IFERROR(I264+'Program Qtrly'!K$163*OFFSET(LDF!$A$37,MATCH($B$255,LDF!$A$38:$A$63,0),MATCH($A265,LDF!$B$37:$Z$37,0)),0)</f>
        <v>150.8620689655173</v>
      </c>
      <c r="J265" s="116">
        <f ca="1">IFERROR(J264+'Program Qtrly'!L$163*OFFSET(LDF!$A$37,MATCH($B$255,LDF!$A$38:$A$63,0),MATCH($A265,LDF!$B$37:$Z$37,0)),0)</f>
        <v>181.03448275862073</v>
      </c>
      <c r="K265" s="116">
        <f ca="1">IFERROR(K264+'Program Qtrly'!M$163*OFFSET(LDF!$A$37,MATCH($B$255,LDF!$A$38:$A$63,0),MATCH($A265,LDF!$B$37:$Z$37,0)),0)</f>
        <v>198.27586206896552</v>
      </c>
      <c r="L265" s="116">
        <f ca="1">IFERROR(L264+'Program Qtrly'!N$163*OFFSET(LDF!$A$37,MATCH($B$255,LDF!$A$38:$A$63,0),MATCH($A265,LDF!$B$37:$Z$37,0)),0)</f>
        <v>215.51724137931041</v>
      </c>
      <c r="M265" s="116">
        <f ca="1">IFERROR(M264+'Program Qtrly'!O$163*OFFSET(LDF!$A$37,MATCH($B$255,LDF!$A$38:$A$63,0),MATCH($A265,LDF!$B$37:$Z$37,0)),0)</f>
        <v>232.75862068965523</v>
      </c>
      <c r="N265" s="116">
        <f ca="1">IFERROR(N264+'Program Qtrly'!P$163*OFFSET(LDF!$A$37,MATCH($B$255,LDF!$A$38:$A$63,0),MATCH($A265,LDF!$B$37:$Z$37,0)),0)</f>
        <v>254.31034482758628</v>
      </c>
      <c r="O265" s="116">
        <f ca="1">IFERROR(O264+'Program Qtrly'!Q$163*OFFSET(LDF!$A$37,MATCH($B$255,LDF!$A$38:$A$63,0),MATCH($A265,LDF!$B$37:$Z$37,0)),0)</f>
        <v>280.17241379310349</v>
      </c>
      <c r="P265" s="116">
        <f ca="1">IFERROR(P264+'Program Qtrly'!R$163*OFFSET(LDF!$A$37,MATCH($B$255,LDF!$A$38:$A$63,0),MATCH($A265,LDF!$B$37:$Z$37,0)),0)</f>
        <v>306.03448275862075</v>
      </c>
      <c r="Q265" s="116">
        <f ca="1">IFERROR(Q264+'Program Qtrly'!S$163*OFFSET(LDF!$A$37,MATCH($B$255,LDF!$A$38:$A$63,0),MATCH($A265,LDF!$B$37:$Z$37,0)),0)</f>
        <v>331.89655172413796</v>
      </c>
      <c r="R265" s="116">
        <f ca="1">IFERROR(R264+'Program Qtrly'!T$163*OFFSET(LDF!$A$37,MATCH($B$255,LDF!$A$38:$A$63,0),MATCH($A265,LDF!$B$37:$Z$37,0)),0)</f>
        <v>366.37931034482767</v>
      </c>
      <c r="S265" s="116">
        <f ca="1">IFERROR(S264+'Program Qtrly'!U$163*OFFSET(LDF!$A$37,MATCH($B$255,LDF!$A$38:$A$63,0),MATCH($A265,LDF!$B$37:$Z$37,0)),0)</f>
        <v>409.48275862068965</v>
      </c>
      <c r="T265" s="116">
        <f ca="1">IFERROR(T264+'Program Qtrly'!V$163*OFFSET(LDF!$A$37,MATCH($B$255,LDF!$A$38:$A$63,0),MATCH($A265,LDF!$B$37:$Z$37,0)),0)</f>
        <v>452.58620689655186</v>
      </c>
      <c r="U265" s="116">
        <f ca="1">IFERROR(U264+'Program Qtrly'!W$163*OFFSET(LDF!$A$37,MATCH($B$255,LDF!$A$38:$A$63,0),MATCH($A265,LDF!$B$37:$Z$37,0)),0)</f>
        <v>495.68965517241389</v>
      </c>
      <c r="W265" s="63">
        <f t="shared" si="263"/>
        <v>27</v>
      </c>
      <c r="X265" s="116">
        <f t="shared" ca="1" si="264"/>
        <v>0</v>
      </c>
      <c r="Y265" s="116">
        <f t="shared" ca="1" si="261"/>
        <v>0</v>
      </c>
      <c r="Z265" s="116">
        <f t="shared" ca="1" si="261"/>
        <v>0</v>
      </c>
      <c r="AA265" s="116">
        <f t="shared" ca="1" si="261"/>
        <v>0</v>
      </c>
      <c r="AB265" s="116">
        <f t="shared" ca="1" si="261"/>
        <v>6.5732758620689644</v>
      </c>
      <c r="AC265" s="116">
        <f t="shared" ca="1" si="261"/>
        <v>19.719827586206904</v>
      </c>
      <c r="AD265" s="116">
        <f t="shared" ca="1" si="261"/>
        <v>32.866379310344826</v>
      </c>
      <c r="AE265" s="116">
        <f t="shared" ca="1" si="261"/>
        <v>46.012931034482733</v>
      </c>
      <c r="AF265" s="116">
        <f t="shared" ca="1" si="261"/>
        <v>55.215517241379303</v>
      </c>
      <c r="AG265" s="116">
        <f t="shared" ca="1" si="261"/>
        <v>60.474137931034477</v>
      </c>
      <c r="AH265" s="116">
        <f t="shared" ca="1" si="261"/>
        <v>65.732758620689651</v>
      </c>
      <c r="AI265" s="116">
        <f t="shared" ca="1" si="261"/>
        <v>70.991379310344826</v>
      </c>
      <c r="AJ265" s="116">
        <f t="shared" ca="1" si="261"/>
        <v>77.564655172413779</v>
      </c>
      <c r="AK265" s="116">
        <f t="shared" ca="1" si="261"/>
        <v>85.452586206896569</v>
      </c>
      <c r="AL265" s="116">
        <f t="shared" ca="1" si="261"/>
        <v>93.340517241379303</v>
      </c>
      <c r="AM265" s="116">
        <f t="shared" ca="1" si="261"/>
        <v>101.22844827586209</v>
      </c>
      <c r="AN265" s="116">
        <f t="shared" ca="1" si="261"/>
        <v>111.74568965517238</v>
      </c>
      <c r="AO265" s="116">
        <f t="shared" ca="1" si="261"/>
        <v>124.89224137931035</v>
      </c>
      <c r="AP265" s="116">
        <f t="shared" ca="1" si="261"/>
        <v>138.03879310344826</v>
      </c>
      <c r="AQ265" s="116">
        <f t="shared" ca="1" si="261"/>
        <v>151.18534482758622</v>
      </c>
      <c r="AS265" s="63">
        <f t="shared" si="265"/>
        <v>27</v>
      </c>
      <c r="AT265" s="116">
        <f ca="1">IFERROR(X265*'Program Qtrly'!D$149/(1-'Program Qtrly'!D$149),0)</f>
        <v>0</v>
      </c>
      <c r="AU265" s="116">
        <f ca="1">IFERROR(Y265*'Program Qtrly'!E$149/(1-'Program Qtrly'!E$149),0)</f>
        <v>0</v>
      </c>
      <c r="AV265" s="116">
        <f ca="1">IFERROR(Z265*'Program Qtrly'!F$149/(1-'Program Qtrly'!F$149),0)</f>
        <v>0</v>
      </c>
      <c r="AW265" s="116">
        <f ca="1">IFERROR(AA265*'Program Qtrly'!G$149/(1-'Program Qtrly'!G$149),0)</f>
        <v>0</v>
      </c>
      <c r="AX265" s="116">
        <f ca="1">IFERROR(AB265*'Program Qtrly'!H$149/(1-'Program Qtrly'!H$149),0)</f>
        <v>15.337643678160914</v>
      </c>
      <c r="AY265" s="116">
        <f ca="1">IFERROR(AC265*'Program Qtrly'!I$149/(1-'Program Qtrly'!I$149),0)</f>
        <v>46.012931034482769</v>
      </c>
      <c r="AZ265" s="116">
        <f ca="1">IFERROR(AD265*'Program Qtrly'!J$149/(1-'Program Qtrly'!J$149),0)</f>
        <v>76.688218390804579</v>
      </c>
      <c r="BA265" s="116">
        <f ca="1">IFERROR(AE265*'Program Qtrly'!K$149/(1-'Program Qtrly'!K$149),0)</f>
        <v>107.36350574712637</v>
      </c>
      <c r="BB265" s="116">
        <f ca="1">IFERROR(AF265*'Program Qtrly'!L$149/(1-'Program Qtrly'!L$149),0)</f>
        <v>128.83620689655169</v>
      </c>
      <c r="BC265" s="116">
        <f ca="1">IFERROR(AG265*'Program Qtrly'!M$149/(1-'Program Qtrly'!M$149),0)</f>
        <v>141.10632183908041</v>
      </c>
      <c r="BD265" s="116">
        <f ca="1">IFERROR(AH265*'Program Qtrly'!N$149/(1-'Program Qtrly'!N$149),0)</f>
        <v>153.37643678160916</v>
      </c>
      <c r="BE265" s="116">
        <f ca="1">IFERROR(AI265*'Program Qtrly'!O$149/(1-'Program Qtrly'!O$149),0)</f>
        <v>165.64655172413788</v>
      </c>
      <c r="BF265" s="116">
        <f ca="1">IFERROR(AJ265*'Program Qtrly'!P$149/(1-'Program Qtrly'!P$149),0)</f>
        <v>180.98419540229878</v>
      </c>
      <c r="BG265" s="116">
        <f ca="1">IFERROR(AK265*'Program Qtrly'!Q$149/(1-'Program Qtrly'!Q$149),0)</f>
        <v>199.38936781609195</v>
      </c>
      <c r="BH265" s="116">
        <f ca="1">IFERROR(AL265*'Program Qtrly'!R$149/(1-'Program Qtrly'!R$149),0)</f>
        <v>217.794540229885</v>
      </c>
      <c r="BI265" s="116">
        <f ca="1">IFERROR(AM265*'Program Qtrly'!S$149/(1-'Program Qtrly'!S$149),0)</f>
        <v>236.19971264367817</v>
      </c>
      <c r="BJ265" s="116">
        <f ca="1">IFERROR(AN265*'Program Qtrly'!T$149/(1-'Program Qtrly'!T$149),0)</f>
        <v>260.73994252873553</v>
      </c>
      <c r="BK265" s="116">
        <f ca="1">IFERROR(AO265*'Program Qtrly'!U$149/(1-'Program Qtrly'!U$149),0)</f>
        <v>291.41522988505744</v>
      </c>
      <c r="BL265" s="116">
        <f ca="1">IFERROR(AP265*'Program Qtrly'!V$149/(1-'Program Qtrly'!V$149),0)</f>
        <v>322.09051724137919</v>
      </c>
      <c r="BM265" s="116">
        <f ca="1">IFERROR(AQ265*'Program Qtrly'!W$149/(1-'Program Qtrly'!W$149),0)</f>
        <v>352.76580459770111</v>
      </c>
      <c r="BO265" s="53" t="str">
        <f t="shared" si="266"/>
        <v>P008</v>
      </c>
      <c r="BP265" s="53">
        <f t="shared" si="267"/>
        <v>0</v>
      </c>
    </row>
    <row r="266" spans="1:68" x14ac:dyDescent="0.45">
      <c r="A266" s="63">
        <f t="shared" si="262"/>
        <v>30</v>
      </c>
      <c r="B266" s="116">
        <f ca="1">IFERROR(B265+'Program Qtrly'!D$163*OFFSET(LDF!$A$37,MATCH($B$255,LDF!$A$38:$A$63,0),MATCH($A266,LDF!$B$37:$Z$37,0)),0)</f>
        <v>0</v>
      </c>
      <c r="C266" s="116">
        <f ca="1">IFERROR(C265+'Program Qtrly'!E$163*OFFSET(LDF!$A$37,MATCH($B$255,LDF!$A$38:$A$63,0),MATCH($A266,LDF!$B$37:$Z$37,0)),0)</f>
        <v>0</v>
      </c>
      <c r="D266" s="116">
        <f ca="1">IFERROR(D265+'Program Qtrly'!F$163*OFFSET(LDF!$A$37,MATCH($B$255,LDF!$A$38:$A$63,0),MATCH($A266,LDF!$B$37:$Z$37,0)),0)</f>
        <v>0</v>
      </c>
      <c r="E266" s="116">
        <f ca="1">IFERROR(E265+'Program Qtrly'!G$163*OFFSET(LDF!$A$37,MATCH($B$255,LDF!$A$38:$A$63,0),MATCH($A266,LDF!$B$37:$Z$37,0)),0)</f>
        <v>0</v>
      </c>
      <c r="F266" s="116">
        <f ca="1">IFERROR(F265+'Program Qtrly'!H$163*OFFSET(LDF!$A$37,MATCH($B$255,LDF!$A$38:$A$63,0),MATCH($A266,LDF!$B$37:$Z$37,0)),0)</f>
        <v>22.608520900321547</v>
      </c>
      <c r="G266" s="116">
        <f ca="1">IFERROR(G265+'Program Qtrly'!I$163*OFFSET(LDF!$A$37,MATCH($B$255,LDF!$A$38:$A$63,0),MATCH($A266,LDF!$B$37:$Z$37,0)),0)</f>
        <v>67.825562700964639</v>
      </c>
      <c r="H266" s="116">
        <f ca="1">IFERROR(H265+'Program Qtrly'!J$163*OFFSET(LDF!$A$37,MATCH($B$255,LDF!$A$38:$A$63,0),MATCH($A266,LDF!$B$37:$Z$37,0)),0)</f>
        <v>113.04260450160774</v>
      </c>
      <c r="I266" s="116">
        <f ca="1">IFERROR(I265+'Program Qtrly'!K$163*OFFSET(LDF!$A$37,MATCH($B$255,LDF!$A$38:$A$63,0),MATCH($A266,LDF!$B$37:$Z$37,0)),0)</f>
        <v>158.25964630225084</v>
      </c>
      <c r="J266" s="116">
        <f ca="1">IFERROR(J265+'Program Qtrly'!L$163*OFFSET(LDF!$A$37,MATCH($B$255,LDF!$A$38:$A$63,0),MATCH($A266,LDF!$B$37:$Z$37,0)),0)</f>
        <v>189.91157556270099</v>
      </c>
      <c r="K266" s="116">
        <f ca="1">IFERROR(K265+'Program Qtrly'!M$163*OFFSET(LDF!$A$37,MATCH($B$255,LDF!$A$38:$A$63,0),MATCH($A266,LDF!$B$37:$Z$37,0)),0)</f>
        <v>207.99839228295818</v>
      </c>
      <c r="L266" s="116">
        <f ca="1">IFERROR(L265+'Program Qtrly'!N$163*OFFSET(LDF!$A$37,MATCH($B$255,LDF!$A$38:$A$63,0),MATCH($A266,LDF!$B$37:$Z$37,0)),0)</f>
        <v>226.08520900321548</v>
      </c>
      <c r="M266" s="116">
        <f ca="1">IFERROR(M265+'Program Qtrly'!O$163*OFFSET(LDF!$A$37,MATCH($B$255,LDF!$A$38:$A$63,0),MATCH($A266,LDF!$B$37:$Z$37,0)),0)</f>
        <v>244.1720257234727</v>
      </c>
      <c r="N266" s="116">
        <f ca="1">IFERROR(N265+'Program Qtrly'!P$163*OFFSET(LDF!$A$37,MATCH($B$255,LDF!$A$38:$A$63,0),MATCH($A266,LDF!$B$37:$Z$37,0)),0)</f>
        <v>266.78054662379424</v>
      </c>
      <c r="O266" s="116">
        <f ca="1">IFERROR(O265+'Program Qtrly'!Q$163*OFFSET(LDF!$A$37,MATCH($B$255,LDF!$A$38:$A$63,0),MATCH($A266,LDF!$B$37:$Z$37,0)),0)</f>
        <v>293.91077170418009</v>
      </c>
      <c r="P266" s="116">
        <f ca="1">IFERROR(P265+'Program Qtrly'!R$163*OFFSET(LDF!$A$37,MATCH($B$255,LDF!$A$38:$A$63,0),MATCH($A266,LDF!$B$37:$Z$37,0)),0)</f>
        <v>321.04099678456595</v>
      </c>
      <c r="Q266" s="116">
        <f ca="1">IFERROR(Q265+'Program Qtrly'!S$163*OFFSET(LDF!$A$37,MATCH($B$255,LDF!$A$38:$A$63,0),MATCH($A266,LDF!$B$37:$Z$37,0)),0)</f>
        <v>348.1712218649518</v>
      </c>
      <c r="R266" s="116">
        <f ca="1">IFERROR(R265+'Program Qtrly'!T$163*OFFSET(LDF!$A$37,MATCH($B$255,LDF!$A$38:$A$63,0),MATCH($A266,LDF!$B$37:$Z$37,0)),0)</f>
        <v>384.3448553054663</v>
      </c>
      <c r="S266" s="116">
        <f ca="1">IFERROR(S265+'Program Qtrly'!U$163*OFFSET(LDF!$A$37,MATCH($B$255,LDF!$A$38:$A$63,0),MATCH($A266,LDF!$B$37:$Z$37,0)),0)</f>
        <v>429.56189710610931</v>
      </c>
      <c r="T266" s="116">
        <f ca="1">IFERROR(T265+'Program Qtrly'!V$163*OFFSET(LDF!$A$37,MATCH($B$255,LDF!$A$38:$A$63,0),MATCH($A266,LDF!$B$37:$Z$37,0)),0)</f>
        <v>474.7789389067525</v>
      </c>
      <c r="U266" s="116">
        <f ca="1">IFERROR(U265+'Program Qtrly'!W$163*OFFSET(LDF!$A$37,MATCH($B$255,LDF!$A$38:$A$63,0),MATCH($A266,LDF!$B$37:$Z$37,0)),0)</f>
        <v>519.99598070739557</v>
      </c>
      <c r="W266" s="63">
        <f t="shared" si="263"/>
        <v>30</v>
      </c>
      <c r="X266" s="116">
        <f t="shared" ca="1" si="264"/>
        <v>0</v>
      </c>
      <c r="Y266" s="116">
        <f t="shared" ca="1" si="261"/>
        <v>0</v>
      </c>
      <c r="Z266" s="116">
        <f t="shared" ca="1" si="261"/>
        <v>0</v>
      </c>
      <c r="AA266" s="116">
        <f t="shared" ca="1" si="261"/>
        <v>0</v>
      </c>
      <c r="AB266" s="116">
        <f t="shared" ca="1" si="261"/>
        <v>5.5164790996784561</v>
      </c>
      <c r="AC266" s="116">
        <f t="shared" ca="1" si="261"/>
        <v>16.549437299035375</v>
      </c>
      <c r="AD266" s="116">
        <f t="shared" ca="1" si="261"/>
        <v>27.582395498392287</v>
      </c>
      <c r="AE266" s="116">
        <f t="shared" ca="1" si="261"/>
        <v>38.615353697749185</v>
      </c>
      <c r="AF266" s="116">
        <f t="shared" ca="1" si="261"/>
        <v>46.338424437299039</v>
      </c>
      <c r="AG266" s="116">
        <f t="shared" ca="1" si="261"/>
        <v>50.751607717041821</v>
      </c>
      <c r="AH266" s="116">
        <f t="shared" ca="1" si="261"/>
        <v>55.164790996784575</v>
      </c>
      <c r="AI266" s="116">
        <f t="shared" ca="1" si="261"/>
        <v>59.577974276527357</v>
      </c>
      <c r="AJ266" s="116">
        <f t="shared" ca="1" si="261"/>
        <v>65.09445337620582</v>
      </c>
      <c r="AK266" s="116">
        <f t="shared" ca="1" si="261"/>
        <v>71.714228295819964</v>
      </c>
      <c r="AL266" s="116">
        <f t="shared" ca="1" si="261"/>
        <v>78.334003215434109</v>
      </c>
      <c r="AM266" s="116">
        <f t="shared" ca="1" si="261"/>
        <v>84.953778135048253</v>
      </c>
      <c r="AN266" s="116">
        <f t="shared" ca="1" si="261"/>
        <v>93.78014469453376</v>
      </c>
      <c r="AO266" s="116">
        <f t="shared" ca="1" si="261"/>
        <v>104.81310289389069</v>
      </c>
      <c r="AP266" s="116">
        <f t="shared" ca="1" si="261"/>
        <v>115.84606109324761</v>
      </c>
      <c r="AQ266" s="116">
        <f t="shared" ca="1" si="261"/>
        <v>126.87901929260454</v>
      </c>
      <c r="AS266" s="63">
        <f t="shared" si="265"/>
        <v>30</v>
      </c>
      <c r="AT266" s="116">
        <f ca="1">IFERROR(X266*'Program Qtrly'!D$149/(1-'Program Qtrly'!D$149),0)</f>
        <v>0</v>
      </c>
      <c r="AU266" s="116">
        <f ca="1">IFERROR(Y266*'Program Qtrly'!E$149/(1-'Program Qtrly'!E$149),0)</f>
        <v>0</v>
      </c>
      <c r="AV266" s="116">
        <f ca="1">IFERROR(Z266*'Program Qtrly'!F$149/(1-'Program Qtrly'!F$149),0)</f>
        <v>0</v>
      </c>
      <c r="AW266" s="116">
        <f ca="1">IFERROR(AA266*'Program Qtrly'!G$149/(1-'Program Qtrly'!G$149),0)</f>
        <v>0</v>
      </c>
      <c r="AX266" s="116">
        <f ca="1">IFERROR(AB266*'Program Qtrly'!H$149/(1-'Program Qtrly'!H$149),0)</f>
        <v>12.871784565916395</v>
      </c>
      <c r="AY266" s="116">
        <f ca="1">IFERROR(AC266*'Program Qtrly'!I$149/(1-'Program Qtrly'!I$149),0)</f>
        <v>38.6153536977492</v>
      </c>
      <c r="AZ266" s="116">
        <f ca="1">IFERROR(AD266*'Program Qtrly'!J$149/(1-'Program Qtrly'!J$149),0)</f>
        <v>64.358922829581985</v>
      </c>
      <c r="BA266" s="116">
        <f ca="1">IFERROR(AE266*'Program Qtrly'!K$149/(1-'Program Qtrly'!K$149),0)</f>
        <v>90.102491961414756</v>
      </c>
      <c r="BB266" s="116">
        <f ca="1">IFERROR(AF266*'Program Qtrly'!L$149/(1-'Program Qtrly'!L$149),0)</f>
        <v>108.12299035369774</v>
      </c>
      <c r="BC266" s="116">
        <f ca="1">IFERROR(AG266*'Program Qtrly'!M$149/(1-'Program Qtrly'!M$149),0)</f>
        <v>118.42041800643088</v>
      </c>
      <c r="BD266" s="116">
        <f ca="1">IFERROR(AH266*'Program Qtrly'!N$149/(1-'Program Qtrly'!N$149),0)</f>
        <v>128.71784565916397</v>
      </c>
      <c r="BE266" s="116">
        <f ca="1">IFERROR(AI266*'Program Qtrly'!O$149/(1-'Program Qtrly'!O$149),0)</f>
        <v>139.01527331189715</v>
      </c>
      <c r="BF266" s="116">
        <f ca="1">IFERROR(AJ266*'Program Qtrly'!P$149/(1-'Program Qtrly'!P$149),0)</f>
        <v>151.88705787781353</v>
      </c>
      <c r="BG266" s="116">
        <f ca="1">IFERROR(AK266*'Program Qtrly'!Q$149/(1-'Program Qtrly'!Q$149),0)</f>
        <v>167.33319935691321</v>
      </c>
      <c r="BH266" s="116">
        <f ca="1">IFERROR(AL266*'Program Qtrly'!R$149/(1-'Program Qtrly'!R$149),0)</f>
        <v>182.77934083601286</v>
      </c>
      <c r="BI266" s="116">
        <f ca="1">IFERROR(AM266*'Program Qtrly'!S$149/(1-'Program Qtrly'!S$149),0)</f>
        <v>198.22548231511254</v>
      </c>
      <c r="BJ266" s="116">
        <f ca="1">IFERROR(AN266*'Program Qtrly'!T$149/(1-'Program Qtrly'!T$149),0)</f>
        <v>218.82033762057875</v>
      </c>
      <c r="BK266" s="116">
        <f ca="1">IFERROR(AO266*'Program Qtrly'!U$149/(1-'Program Qtrly'!U$149),0)</f>
        <v>244.56390675241153</v>
      </c>
      <c r="BL266" s="116">
        <f ca="1">IFERROR(AP266*'Program Qtrly'!V$149/(1-'Program Qtrly'!V$149),0)</f>
        <v>270.30747588424435</v>
      </c>
      <c r="BM266" s="116">
        <f ca="1">IFERROR(AQ266*'Program Qtrly'!W$149/(1-'Program Qtrly'!W$149),0)</f>
        <v>296.05104501607718</v>
      </c>
      <c r="BO266" s="53" t="str">
        <f t="shared" si="266"/>
        <v>P008</v>
      </c>
      <c r="BP266" s="53">
        <f t="shared" si="267"/>
        <v>0</v>
      </c>
    </row>
    <row r="267" spans="1:68" x14ac:dyDescent="0.45">
      <c r="A267" s="63">
        <f t="shared" si="262"/>
        <v>33</v>
      </c>
      <c r="B267" s="116">
        <f ca="1">IFERROR(B266+'Program Qtrly'!D$163*OFFSET(LDF!$A$37,MATCH($B$255,LDF!$A$38:$A$63,0),MATCH($A267,LDF!$B$37:$Z$37,0)),0)</f>
        <v>0</v>
      </c>
      <c r="C267" s="116">
        <f ca="1">IFERROR(C266+'Program Qtrly'!E$163*OFFSET(LDF!$A$37,MATCH($B$255,LDF!$A$38:$A$63,0),MATCH($A267,LDF!$B$37:$Z$37,0)),0)</f>
        <v>0</v>
      </c>
      <c r="D267" s="116">
        <f ca="1">IFERROR(D266+'Program Qtrly'!F$163*OFFSET(LDF!$A$37,MATCH($B$255,LDF!$A$38:$A$63,0),MATCH($A267,LDF!$B$37:$Z$37,0)),0)</f>
        <v>0</v>
      </c>
      <c r="E267" s="116">
        <f ca="1">IFERROR(E266+'Program Qtrly'!G$163*OFFSET(LDF!$A$37,MATCH($B$255,LDF!$A$38:$A$63,0),MATCH($A267,LDF!$B$37:$Z$37,0)),0)</f>
        <v>0</v>
      </c>
      <c r="F267" s="116">
        <f ca="1">IFERROR(F266+'Program Qtrly'!H$163*OFFSET(LDF!$A$37,MATCH($B$255,LDF!$A$38:$A$63,0),MATCH($A267,LDF!$B$37:$Z$37,0)),0)</f>
        <v>23.476627712854764</v>
      </c>
      <c r="G267" s="116">
        <f ca="1">IFERROR(G266+'Program Qtrly'!I$163*OFFSET(LDF!$A$37,MATCH($B$255,LDF!$A$38:$A$63,0),MATCH($A267,LDF!$B$37:$Z$37,0)),0)</f>
        <v>70.429883138564293</v>
      </c>
      <c r="H267" s="116">
        <f ca="1">IFERROR(H266+'Program Qtrly'!J$163*OFFSET(LDF!$A$37,MATCH($B$255,LDF!$A$38:$A$63,0),MATCH($A267,LDF!$B$37:$Z$37,0)),0)</f>
        <v>117.38313856427382</v>
      </c>
      <c r="I267" s="116">
        <f ca="1">IFERROR(I266+'Program Qtrly'!K$163*OFFSET(LDF!$A$37,MATCH($B$255,LDF!$A$38:$A$63,0),MATCH($A267,LDF!$B$37:$Z$37,0)),0)</f>
        <v>164.33639398998335</v>
      </c>
      <c r="J267" s="116">
        <f ca="1">IFERROR(J266+'Program Qtrly'!L$163*OFFSET(LDF!$A$37,MATCH($B$255,LDF!$A$38:$A$63,0),MATCH($A267,LDF!$B$37:$Z$37,0)),0)</f>
        <v>197.20367278798</v>
      </c>
      <c r="K267" s="116">
        <f ca="1">IFERROR(K266+'Program Qtrly'!M$163*OFFSET(LDF!$A$37,MATCH($B$255,LDF!$A$38:$A$63,0),MATCH($A267,LDF!$B$37:$Z$37,0)),0)</f>
        <v>215.98497495826376</v>
      </c>
      <c r="L267" s="116">
        <f ca="1">IFERROR(L266+'Program Qtrly'!N$163*OFFSET(LDF!$A$37,MATCH($B$255,LDF!$A$38:$A$63,0),MATCH($A267,LDF!$B$37:$Z$37,0)),0)</f>
        <v>234.76627712854764</v>
      </c>
      <c r="M267" s="116">
        <f ca="1">IFERROR(M266+'Program Qtrly'!O$163*OFFSET(LDF!$A$37,MATCH($B$255,LDF!$A$38:$A$63,0),MATCH($A267,LDF!$B$37:$Z$37,0)),0)</f>
        <v>253.54757929883144</v>
      </c>
      <c r="N267" s="116">
        <f ca="1">IFERROR(N266+'Program Qtrly'!P$163*OFFSET(LDF!$A$37,MATCH($B$255,LDF!$A$38:$A$63,0),MATCH($A267,LDF!$B$37:$Z$37,0)),0)</f>
        <v>277.0242070116862</v>
      </c>
      <c r="O267" s="116">
        <f ca="1">IFERROR(O266+'Program Qtrly'!Q$163*OFFSET(LDF!$A$37,MATCH($B$255,LDF!$A$38:$A$63,0),MATCH($A267,LDF!$B$37:$Z$37,0)),0)</f>
        <v>305.19616026711191</v>
      </c>
      <c r="P267" s="116">
        <f ca="1">IFERROR(P266+'Program Qtrly'!R$163*OFFSET(LDF!$A$37,MATCH($B$255,LDF!$A$38:$A$63,0),MATCH($A267,LDF!$B$37:$Z$37,0)),0)</f>
        <v>333.36811352253761</v>
      </c>
      <c r="Q267" s="116">
        <f ca="1">IFERROR(Q266+'Program Qtrly'!S$163*OFFSET(LDF!$A$37,MATCH($B$255,LDF!$A$38:$A$63,0),MATCH($A267,LDF!$B$37:$Z$37,0)),0)</f>
        <v>361.54006677796332</v>
      </c>
      <c r="R267" s="116">
        <f ca="1">IFERROR(R266+'Program Qtrly'!T$163*OFFSET(LDF!$A$37,MATCH($B$255,LDF!$A$38:$A$63,0),MATCH($A267,LDF!$B$37:$Z$37,0)),0)</f>
        <v>399.10267111853096</v>
      </c>
      <c r="S267" s="116">
        <f ca="1">IFERROR(S266+'Program Qtrly'!U$163*OFFSET(LDF!$A$37,MATCH($B$255,LDF!$A$38:$A$63,0),MATCH($A267,LDF!$B$37:$Z$37,0)),0)</f>
        <v>446.05592654424038</v>
      </c>
      <c r="T267" s="116">
        <f ca="1">IFERROR(T266+'Program Qtrly'!V$163*OFFSET(LDF!$A$37,MATCH($B$255,LDF!$A$38:$A$63,0),MATCH($A267,LDF!$B$37:$Z$37,0)),0)</f>
        <v>493.00918196995002</v>
      </c>
      <c r="U267" s="116">
        <f ca="1">IFERROR(U266+'Program Qtrly'!W$163*OFFSET(LDF!$A$37,MATCH($B$255,LDF!$A$38:$A$63,0),MATCH($A267,LDF!$B$37:$Z$37,0)),0)</f>
        <v>539.96243739565955</v>
      </c>
      <c r="W267" s="63">
        <f t="shared" si="263"/>
        <v>33</v>
      </c>
      <c r="X267" s="116">
        <f t="shared" ca="1" si="264"/>
        <v>0</v>
      </c>
      <c r="Y267" s="116">
        <f t="shared" ca="1" si="261"/>
        <v>0</v>
      </c>
      <c r="Z267" s="116">
        <f t="shared" ca="1" si="261"/>
        <v>0</v>
      </c>
      <c r="AA267" s="116">
        <f t="shared" ca="1" si="261"/>
        <v>0</v>
      </c>
      <c r="AB267" s="116">
        <f t="shared" ca="1" si="261"/>
        <v>4.6483722871452393</v>
      </c>
      <c r="AC267" s="116">
        <f t="shared" ca="1" si="261"/>
        <v>13.945116861435721</v>
      </c>
      <c r="AD267" s="116">
        <f t="shared" ca="1" si="261"/>
        <v>23.241861435726207</v>
      </c>
      <c r="AE267" s="116">
        <f t="shared" ca="1" si="261"/>
        <v>32.538606010016679</v>
      </c>
      <c r="AF267" s="116">
        <f t="shared" ca="1" si="261"/>
        <v>39.046327212020032</v>
      </c>
      <c r="AG267" s="116">
        <f t="shared" ca="1" si="261"/>
        <v>42.765025041736237</v>
      </c>
      <c r="AH267" s="116">
        <f t="shared" ca="1" si="261"/>
        <v>46.483722871452414</v>
      </c>
      <c r="AI267" s="116">
        <f t="shared" ca="1" si="261"/>
        <v>50.20242070116862</v>
      </c>
      <c r="AJ267" s="116">
        <f t="shared" ca="1" si="261"/>
        <v>54.850792988313856</v>
      </c>
      <c r="AK267" s="116">
        <f t="shared" ca="1" si="261"/>
        <v>60.42883973288815</v>
      </c>
      <c r="AL267" s="116">
        <f t="shared" ca="1" si="261"/>
        <v>66.006886477462444</v>
      </c>
      <c r="AM267" s="116">
        <f t="shared" ca="1" si="261"/>
        <v>71.584933222036739</v>
      </c>
      <c r="AN267" s="116">
        <f t="shared" ca="1" si="261"/>
        <v>79.022328881469093</v>
      </c>
      <c r="AO267" s="116">
        <f t="shared" ca="1" si="261"/>
        <v>88.319073455759622</v>
      </c>
      <c r="AP267" s="116">
        <f t="shared" ca="1" si="261"/>
        <v>97.615818030050093</v>
      </c>
      <c r="AQ267" s="116">
        <f t="shared" ca="1" si="261"/>
        <v>106.91256260434056</v>
      </c>
      <c r="AS267" s="63">
        <f t="shared" si="265"/>
        <v>33</v>
      </c>
      <c r="AT267" s="116">
        <f ca="1">IFERROR(X267*'Program Qtrly'!D$149/(1-'Program Qtrly'!D$149),0)</f>
        <v>0</v>
      </c>
      <c r="AU267" s="116">
        <f ca="1">IFERROR(Y267*'Program Qtrly'!E$149/(1-'Program Qtrly'!E$149),0)</f>
        <v>0</v>
      </c>
      <c r="AV267" s="116">
        <f ca="1">IFERROR(Z267*'Program Qtrly'!F$149/(1-'Program Qtrly'!F$149),0)</f>
        <v>0</v>
      </c>
      <c r="AW267" s="116">
        <f ca="1">IFERROR(AA267*'Program Qtrly'!G$149/(1-'Program Qtrly'!G$149),0)</f>
        <v>0</v>
      </c>
      <c r="AX267" s="116">
        <f ca="1">IFERROR(AB267*'Program Qtrly'!H$149/(1-'Program Qtrly'!H$149),0)</f>
        <v>10.84620200333889</v>
      </c>
      <c r="AY267" s="116">
        <f ca="1">IFERROR(AC267*'Program Qtrly'!I$149/(1-'Program Qtrly'!I$149),0)</f>
        <v>32.538606010016679</v>
      </c>
      <c r="AZ267" s="116">
        <f ca="1">IFERROR(AD267*'Program Qtrly'!J$149/(1-'Program Qtrly'!J$149),0)</f>
        <v>54.231010016694469</v>
      </c>
      <c r="BA267" s="116">
        <f ca="1">IFERROR(AE267*'Program Qtrly'!K$149/(1-'Program Qtrly'!K$149),0)</f>
        <v>75.923414023372231</v>
      </c>
      <c r="BB267" s="116">
        <f ca="1">IFERROR(AF267*'Program Qtrly'!L$149/(1-'Program Qtrly'!L$149),0)</f>
        <v>91.108096828046726</v>
      </c>
      <c r="BC267" s="116">
        <f ca="1">IFERROR(AG267*'Program Qtrly'!M$149/(1-'Program Qtrly'!M$149),0)</f>
        <v>99.785058430717868</v>
      </c>
      <c r="BD267" s="116">
        <f ca="1">IFERROR(AH267*'Program Qtrly'!N$149/(1-'Program Qtrly'!N$149),0)</f>
        <v>108.46202003338894</v>
      </c>
      <c r="BE267" s="116">
        <f ca="1">IFERROR(AI267*'Program Qtrly'!O$149/(1-'Program Qtrly'!O$149),0)</f>
        <v>117.13898163606009</v>
      </c>
      <c r="BF267" s="116">
        <f ca="1">IFERROR(AJ267*'Program Qtrly'!P$149/(1-'Program Qtrly'!P$149),0)</f>
        <v>127.98518363939897</v>
      </c>
      <c r="BG267" s="116">
        <f ca="1">IFERROR(AK267*'Program Qtrly'!Q$149/(1-'Program Qtrly'!Q$149),0)</f>
        <v>141.00062604340565</v>
      </c>
      <c r="BH267" s="116">
        <f ca="1">IFERROR(AL267*'Program Qtrly'!R$149/(1-'Program Qtrly'!R$149),0)</f>
        <v>154.01606844741232</v>
      </c>
      <c r="BI267" s="116">
        <f ca="1">IFERROR(AM267*'Program Qtrly'!S$149/(1-'Program Qtrly'!S$149),0)</f>
        <v>167.03151085141903</v>
      </c>
      <c r="BJ267" s="116">
        <f ca="1">IFERROR(AN267*'Program Qtrly'!T$149/(1-'Program Qtrly'!T$149),0)</f>
        <v>184.3854340567612</v>
      </c>
      <c r="BK267" s="116">
        <f ca="1">IFERROR(AO267*'Program Qtrly'!U$149/(1-'Program Qtrly'!U$149),0)</f>
        <v>206.07783806343906</v>
      </c>
      <c r="BL267" s="116">
        <f ca="1">IFERROR(AP267*'Program Qtrly'!V$149/(1-'Program Qtrly'!V$149),0)</f>
        <v>227.77024207011684</v>
      </c>
      <c r="BM267" s="116">
        <f ca="1">IFERROR(AQ267*'Program Qtrly'!W$149/(1-'Program Qtrly'!W$149),0)</f>
        <v>249.46264607679458</v>
      </c>
      <c r="BO267" s="53" t="str">
        <f t="shared" si="266"/>
        <v>P008</v>
      </c>
      <c r="BP267" s="53">
        <f t="shared" si="267"/>
        <v>0</v>
      </c>
    </row>
    <row r="268" spans="1:68" x14ac:dyDescent="0.45">
      <c r="A268" s="63">
        <f t="shared" si="262"/>
        <v>36</v>
      </c>
      <c r="B268" s="116">
        <f ca="1">IFERROR(B267+'Program Qtrly'!D$163*OFFSET(LDF!$A$37,MATCH($B$255,LDF!$A$38:$A$63,0),MATCH($A268,LDF!$B$37:$Z$37,0)),0)</f>
        <v>0</v>
      </c>
      <c r="C268" s="116">
        <f ca="1">IFERROR(C267+'Program Qtrly'!E$163*OFFSET(LDF!$A$37,MATCH($B$255,LDF!$A$38:$A$63,0),MATCH($A268,LDF!$B$37:$Z$37,0)),0)</f>
        <v>0</v>
      </c>
      <c r="D268" s="116">
        <f ca="1">IFERROR(D267+'Program Qtrly'!F$163*OFFSET(LDF!$A$37,MATCH($B$255,LDF!$A$38:$A$63,0),MATCH($A268,LDF!$B$37:$Z$37,0)),0)</f>
        <v>0</v>
      </c>
      <c r="E268" s="116">
        <f ca="1">IFERROR(E267+'Program Qtrly'!G$163*OFFSET(LDF!$A$37,MATCH($B$255,LDF!$A$38:$A$63,0),MATCH($A268,LDF!$B$37:$Z$37,0)),0)</f>
        <v>0</v>
      </c>
      <c r="F268" s="116">
        <f ca="1">IFERROR(F267+'Program Qtrly'!H$163*OFFSET(LDF!$A$37,MATCH($B$255,LDF!$A$38:$A$63,0),MATCH($A268,LDF!$B$37:$Z$37,0)),0)</f>
        <v>24.18314703353397</v>
      </c>
      <c r="G268" s="116">
        <f ca="1">IFERROR(G267+'Program Qtrly'!I$163*OFFSET(LDF!$A$37,MATCH($B$255,LDF!$A$38:$A$63,0),MATCH($A268,LDF!$B$37:$Z$37,0)),0)</f>
        <v>72.549441100601911</v>
      </c>
      <c r="H268" s="116">
        <f ca="1">IFERROR(H267+'Program Qtrly'!J$163*OFFSET(LDF!$A$37,MATCH($B$255,LDF!$A$38:$A$63,0),MATCH($A268,LDF!$B$37:$Z$37,0)),0)</f>
        <v>120.91573516766984</v>
      </c>
      <c r="I268" s="116">
        <f ca="1">IFERROR(I267+'Program Qtrly'!K$163*OFFSET(LDF!$A$37,MATCH($B$255,LDF!$A$38:$A$63,0),MATCH($A268,LDF!$B$37:$Z$37,0)),0)</f>
        <v>169.28202923473779</v>
      </c>
      <c r="J268" s="116">
        <f ca="1">IFERROR(J267+'Program Qtrly'!L$163*OFFSET(LDF!$A$37,MATCH($B$255,LDF!$A$38:$A$63,0),MATCH($A268,LDF!$B$37:$Z$37,0)),0)</f>
        <v>203.13843508168532</v>
      </c>
      <c r="K268" s="116">
        <f ca="1">IFERROR(K267+'Program Qtrly'!M$163*OFFSET(LDF!$A$37,MATCH($B$255,LDF!$A$38:$A$63,0),MATCH($A268,LDF!$B$37:$Z$37,0)),0)</f>
        <v>222.48495270851245</v>
      </c>
      <c r="L268" s="116">
        <f ca="1">IFERROR(L267+'Program Qtrly'!N$163*OFFSET(LDF!$A$37,MATCH($B$255,LDF!$A$38:$A$63,0),MATCH($A268,LDF!$B$37:$Z$37,0)),0)</f>
        <v>241.83147033533967</v>
      </c>
      <c r="M268" s="116">
        <f ca="1">IFERROR(M267+'Program Qtrly'!O$163*OFFSET(LDF!$A$37,MATCH($B$255,LDF!$A$38:$A$63,0),MATCH($A268,LDF!$B$37:$Z$37,0)),0)</f>
        <v>261.17798796216687</v>
      </c>
      <c r="N268" s="116">
        <f ca="1">IFERROR(N267+'Program Qtrly'!P$163*OFFSET(LDF!$A$37,MATCH($B$255,LDF!$A$38:$A$63,0),MATCH($A268,LDF!$B$37:$Z$37,0)),0)</f>
        <v>285.36113499570081</v>
      </c>
      <c r="O268" s="116">
        <f ca="1">IFERROR(O267+'Program Qtrly'!Q$163*OFFSET(LDF!$A$37,MATCH($B$255,LDF!$A$38:$A$63,0),MATCH($A268,LDF!$B$37:$Z$37,0)),0)</f>
        <v>314.38091143594158</v>
      </c>
      <c r="P268" s="116">
        <f ca="1">IFERROR(P267+'Program Qtrly'!R$163*OFFSET(LDF!$A$37,MATCH($B$255,LDF!$A$38:$A$63,0),MATCH($A268,LDF!$B$37:$Z$37,0)),0)</f>
        <v>343.4006878761823</v>
      </c>
      <c r="Q268" s="116">
        <f ca="1">IFERROR(Q267+'Program Qtrly'!S$163*OFFSET(LDF!$A$37,MATCH($B$255,LDF!$A$38:$A$63,0),MATCH($A268,LDF!$B$37:$Z$37,0)),0)</f>
        <v>372.42046431642308</v>
      </c>
      <c r="R268" s="116">
        <f ca="1">IFERROR(R267+'Program Qtrly'!T$163*OFFSET(LDF!$A$37,MATCH($B$255,LDF!$A$38:$A$63,0),MATCH($A268,LDF!$B$37:$Z$37,0)),0)</f>
        <v>411.11349957007747</v>
      </c>
      <c r="S268" s="116">
        <f ca="1">IFERROR(S267+'Program Qtrly'!U$163*OFFSET(LDF!$A$37,MATCH($B$255,LDF!$A$38:$A$63,0),MATCH($A268,LDF!$B$37:$Z$37,0)),0)</f>
        <v>459.47979363714524</v>
      </c>
      <c r="T268" s="116">
        <f ca="1">IFERROR(T267+'Program Qtrly'!V$163*OFFSET(LDF!$A$37,MATCH($B$255,LDF!$A$38:$A$63,0),MATCH($A268,LDF!$B$37:$Z$37,0)),0)</f>
        <v>507.84608770421329</v>
      </c>
      <c r="U268" s="116">
        <f ca="1">IFERROR(U267+'Program Qtrly'!W$163*OFFSET(LDF!$A$37,MATCH($B$255,LDF!$A$38:$A$63,0),MATCH($A268,LDF!$B$37:$Z$37,0)),0)</f>
        <v>556.21238177128123</v>
      </c>
      <c r="W268" s="63">
        <f t="shared" si="263"/>
        <v>36</v>
      </c>
      <c r="X268" s="116">
        <f t="shared" ca="1" si="264"/>
        <v>0</v>
      </c>
      <c r="Y268" s="116">
        <f t="shared" ca="1" si="261"/>
        <v>0</v>
      </c>
      <c r="Z268" s="116">
        <f t="shared" ca="1" si="261"/>
        <v>0</v>
      </c>
      <c r="AA268" s="116">
        <f t="shared" ca="1" si="261"/>
        <v>0</v>
      </c>
      <c r="AB268" s="116">
        <f t="shared" ca="1" si="261"/>
        <v>3.9418529664660333</v>
      </c>
      <c r="AC268" s="116">
        <f t="shared" ca="1" si="261"/>
        <v>11.825558899398104</v>
      </c>
      <c r="AD268" s="116">
        <f t="shared" ca="1" si="261"/>
        <v>19.709264832330192</v>
      </c>
      <c r="AE268" s="116">
        <f t="shared" ca="1" si="261"/>
        <v>27.592970765262237</v>
      </c>
      <c r="AF268" s="116">
        <f t="shared" ca="1" si="261"/>
        <v>33.111564918314713</v>
      </c>
      <c r="AG268" s="116">
        <f t="shared" ca="1" si="261"/>
        <v>36.265047291487548</v>
      </c>
      <c r="AH268" s="116">
        <f t="shared" ca="1" si="261"/>
        <v>39.418529664660383</v>
      </c>
      <c r="AI268" s="116">
        <f t="shared" ca="1" si="261"/>
        <v>42.57201203783319</v>
      </c>
      <c r="AJ268" s="116">
        <f t="shared" ca="1" si="261"/>
        <v>46.513865004299248</v>
      </c>
      <c r="AK268" s="116">
        <f t="shared" ca="1" si="261"/>
        <v>51.244088564058472</v>
      </c>
      <c r="AL268" s="116">
        <f t="shared" ca="1" si="261"/>
        <v>55.974312123817754</v>
      </c>
      <c r="AM268" s="116">
        <f t="shared" ca="1" si="261"/>
        <v>60.704535683576978</v>
      </c>
      <c r="AN268" s="116">
        <f t="shared" ca="1" si="261"/>
        <v>67.011500429922592</v>
      </c>
      <c r="AO268" s="116">
        <f t="shared" ca="1" si="261"/>
        <v>74.895206362854765</v>
      </c>
      <c r="AP268" s="116">
        <f t="shared" ca="1" si="261"/>
        <v>82.778912295786824</v>
      </c>
      <c r="AQ268" s="116">
        <f t="shared" ca="1" si="261"/>
        <v>90.662618228718884</v>
      </c>
      <c r="AS268" s="63">
        <f t="shared" si="265"/>
        <v>36</v>
      </c>
      <c r="AT268" s="116">
        <f ca="1">IFERROR(X268*'Program Qtrly'!D$149/(1-'Program Qtrly'!D$149),0)</f>
        <v>0</v>
      </c>
      <c r="AU268" s="116">
        <f ca="1">IFERROR(Y268*'Program Qtrly'!E$149/(1-'Program Qtrly'!E$149),0)</f>
        <v>0</v>
      </c>
      <c r="AV268" s="116">
        <f ca="1">IFERROR(Z268*'Program Qtrly'!F$149/(1-'Program Qtrly'!F$149),0)</f>
        <v>0</v>
      </c>
      <c r="AW268" s="116">
        <f ca="1">IFERROR(AA268*'Program Qtrly'!G$149/(1-'Program Qtrly'!G$149),0)</f>
        <v>0</v>
      </c>
      <c r="AX268" s="116">
        <f ca="1">IFERROR(AB268*'Program Qtrly'!H$149/(1-'Program Qtrly'!H$149),0)</f>
        <v>9.197656921754076</v>
      </c>
      <c r="AY268" s="116">
        <f ca="1">IFERROR(AC268*'Program Qtrly'!I$149/(1-'Program Qtrly'!I$149),0)</f>
        <v>27.59297076526224</v>
      </c>
      <c r="AZ268" s="116">
        <f ca="1">IFERROR(AD268*'Program Qtrly'!J$149/(1-'Program Qtrly'!J$149),0)</f>
        <v>45.988284608770435</v>
      </c>
      <c r="BA268" s="116">
        <f ca="1">IFERROR(AE268*'Program Qtrly'!K$149/(1-'Program Qtrly'!K$149),0)</f>
        <v>64.383598452278548</v>
      </c>
      <c r="BB268" s="116">
        <f ca="1">IFERROR(AF268*'Program Qtrly'!L$149/(1-'Program Qtrly'!L$149),0)</f>
        <v>77.260318142734306</v>
      </c>
      <c r="BC268" s="116">
        <f ca="1">IFERROR(AG268*'Program Qtrly'!M$149/(1-'Program Qtrly'!M$149),0)</f>
        <v>84.618443680137602</v>
      </c>
      <c r="BD268" s="116">
        <f ca="1">IFERROR(AH268*'Program Qtrly'!N$149/(1-'Program Qtrly'!N$149),0)</f>
        <v>91.97656921754087</v>
      </c>
      <c r="BE268" s="116">
        <f ca="1">IFERROR(AI268*'Program Qtrly'!O$149/(1-'Program Qtrly'!O$149),0)</f>
        <v>99.334694754944081</v>
      </c>
      <c r="BF268" s="116">
        <f ca="1">IFERROR(AJ268*'Program Qtrly'!P$149/(1-'Program Qtrly'!P$149),0)</f>
        <v>108.53235167669824</v>
      </c>
      <c r="BG268" s="116">
        <f ca="1">IFERROR(AK268*'Program Qtrly'!Q$149/(1-'Program Qtrly'!Q$149),0)</f>
        <v>119.56953998280308</v>
      </c>
      <c r="BH268" s="116">
        <f ca="1">IFERROR(AL268*'Program Qtrly'!R$149/(1-'Program Qtrly'!R$149),0)</f>
        <v>130.60672828890807</v>
      </c>
      <c r="BI268" s="116">
        <f ca="1">IFERROR(AM268*'Program Qtrly'!S$149/(1-'Program Qtrly'!S$149),0)</f>
        <v>141.64391659501291</v>
      </c>
      <c r="BJ268" s="116">
        <f ca="1">IFERROR(AN268*'Program Qtrly'!T$149/(1-'Program Qtrly'!T$149),0)</f>
        <v>156.36016766981933</v>
      </c>
      <c r="BK268" s="116">
        <f ca="1">IFERROR(AO268*'Program Qtrly'!U$149/(1-'Program Qtrly'!U$149),0)</f>
        <v>174.75548151332777</v>
      </c>
      <c r="BL268" s="116">
        <f ca="1">IFERROR(AP268*'Program Qtrly'!V$149/(1-'Program Qtrly'!V$149),0)</f>
        <v>193.15079535683589</v>
      </c>
      <c r="BM268" s="116">
        <f ca="1">IFERROR(AQ268*'Program Qtrly'!W$149/(1-'Program Qtrly'!W$149),0)</f>
        <v>211.54610920034403</v>
      </c>
      <c r="BO268" s="53" t="str">
        <f t="shared" si="266"/>
        <v>P008</v>
      </c>
      <c r="BP268" s="53">
        <f t="shared" si="267"/>
        <v>0</v>
      </c>
    </row>
    <row r="269" spans="1:68" x14ac:dyDescent="0.45">
      <c r="A269" s="63">
        <f t="shared" si="262"/>
        <v>39</v>
      </c>
      <c r="B269" s="116">
        <f ca="1">IFERROR(B268+'Program Qtrly'!D$163*OFFSET(LDF!$A$37,MATCH($B$255,LDF!$A$38:$A$63,0),MATCH($A269,LDF!$B$37:$Z$37,0)),0)</f>
        <v>0</v>
      </c>
      <c r="C269" s="116">
        <f ca="1">IFERROR(C268+'Program Qtrly'!E$163*OFFSET(LDF!$A$37,MATCH($B$255,LDF!$A$38:$A$63,0),MATCH($A269,LDF!$B$37:$Z$37,0)),0)</f>
        <v>0</v>
      </c>
      <c r="D269" s="116">
        <f ca="1">IFERROR(D268+'Program Qtrly'!F$163*OFFSET(LDF!$A$37,MATCH($B$255,LDF!$A$38:$A$63,0),MATCH($A269,LDF!$B$37:$Z$37,0)),0)</f>
        <v>0</v>
      </c>
      <c r="E269" s="116">
        <f ca="1">IFERROR(E268+'Program Qtrly'!G$163*OFFSET(LDF!$A$37,MATCH($B$255,LDF!$A$38:$A$63,0),MATCH($A269,LDF!$B$37:$Z$37,0)),0)</f>
        <v>0</v>
      </c>
      <c r="F269" s="116">
        <f ca="1">IFERROR(F268+'Program Qtrly'!H$163*OFFSET(LDF!$A$37,MATCH($B$255,LDF!$A$38:$A$63,0),MATCH($A269,LDF!$B$37:$Z$37,0)),0)</f>
        <v>24.779735682819389</v>
      </c>
      <c r="G269" s="116">
        <f ca="1">IFERROR(G268+'Program Qtrly'!I$163*OFFSET(LDF!$A$37,MATCH($B$255,LDF!$A$38:$A$63,0),MATCH($A269,LDF!$B$37:$Z$37,0)),0)</f>
        <v>74.339207048458178</v>
      </c>
      <c r="H269" s="116">
        <f ca="1">IFERROR(H268+'Program Qtrly'!J$163*OFFSET(LDF!$A$37,MATCH($B$255,LDF!$A$38:$A$63,0),MATCH($A269,LDF!$B$37:$Z$37,0)),0)</f>
        <v>123.89867841409693</v>
      </c>
      <c r="I269" s="116">
        <f ca="1">IFERROR(I268+'Program Qtrly'!K$163*OFFSET(LDF!$A$37,MATCH($B$255,LDF!$A$38:$A$63,0),MATCH($A269,LDF!$B$37:$Z$37,0)),0)</f>
        <v>173.45814977973572</v>
      </c>
      <c r="J269" s="116">
        <f ca="1">IFERROR(J268+'Program Qtrly'!L$163*OFFSET(LDF!$A$37,MATCH($B$255,LDF!$A$38:$A$63,0),MATCH($A269,LDF!$B$37:$Z$37,0)),0)</f>
        <v>208.14977973568284</v>
      </c>
      <c r="K269" s="116">
        <f ca="1">IFERROR(K268+'Program Qtrly'!M$163*OFFSET(LDF!$A$37,MATCH($B$255,LDF!$A$38:$A$63,0),MATCH($A269,LDF!$B$37:$Z$37,0)),0)</f>
        <v>227.97356828193833</v>
      </c>
      <c r="L269" s="116">
        <f ca="1">IFERROR(L268+'Program Qtrly'!N$163*OFFSET(LDF!$A$37,MATCH($B$255,LDF!$A$38:$A$63,0),MATCH($A269,LDF!$B$37:$Z$37,0)),0)</f>
        <v>247.79735682819387</v>
      </c>
      <c r="M269" s="116">
        <f ca="1">IFERROR(M268+'Program Qtrly'!O$163*OFFSET(LDF!$A$37,MATCH($B$255,LDF!$A$38:$A$63,0),MATCH($A269,LDF!$B$37:$Z$37,0)),0)</f>
        <v>267.62114537444938</v>
      </c>
      <c r="N269" s="116">
        <f ca="1">IFERROR(N268+'Program Qtrly'!P$163*OFFSET(LDF!$A$37,MATCH($B$255,LDF!$A$38:$A$63,0),MATCH($A269,LDF!$B$37:$Z$37,0)),0)</f>
        <v>292.40088105726875</v>
      </c>
      <c r="O269" s="116">
        <f ca="1">IFERROR(O268+'Program Qtrly'!Q$163*OFFSET(LDF!$A$37,MATCH($B$255,LDF!$A$38:$A$63,0),MATCH($A269,LDF!$B$37:$Z$37,0)),0)</f>
        <v>322.13656387665208</v>
      </c>
      <c r="P269" s="116">
        <f ca="1">IFERROR(P268+'Program Qtrly'!R$163*OFFSET(LDF!$A$37,MATCH($B$255,LDF!$A$38:$A$63,0),MATCH($A269,LDF!$B$37:$Z$37,0)),0)</f>
        <v>351.87224669603529</v>
      </c>
      <c r="Q269" s="116">
        <f ca="1">IFERROR(Q268+'Program Qtrly'!S$163*OFFSET(LDF!$A$37,MATCH($B$255,LDF!$A$38:$A$63,0),MATCH($A269,LDF!$B$37:$Z$37,0)),0)</f>
        <v>381.60792951541856</v>
      </c>
      <c r="R269" s="116">
        <f ca="1">IFERROR(R268+'Program Qtrly'!T$163*OFFSET(LDF!$A$37,MATCH($B$255,LDF!$A$38:$A$63,0),MATCH($A269,LDF!$B$37:$Z$37,0)),0)</f>
        <v>421.25550660792959</v>
      </c>
      <c r="S269" s="116">
        <f ca="1">IFERROR(S268+'Program Qtrly'!U$163*OFFSET(LDF!$A$37,MATCH($B$255,LDF!$A$38:$A$63,0),MATCH($A269,LDF!$B$37:$Z$37,0)),0)</f>
        <v>470.8149779735682</v>
      </c>
      <c r="T269" s="116">
        <f ca="1">IFERROR(T268+'Program Qtrly'!V$163*OFFSET(LDF!$A$37,MATCH($B$255,LDF!$A$38:$A$63,0),MATCH($A269,LDF!$B$37:$Z$37,0)),0)</f>
        <v>520.3744493392071</v>
      </c>
      <c r="U269" s="116">
        <f ca="1">IFERROR(U268+'Program Qtrly'!W$163*OFFSET(LDF!$A$37,MATCH($B$255,LDF!$A$38:$A$63,0),MATCH($A269,LDF!$B$37:$Z$37,0)),0)</f>
        <v>569.93392070484595</v>
      </c>
      <c r="W269" s="63">
        <f t="shared" si="263"/>
        <v>39</v>
      </c>
      <c r="X269" s="116">
        <f t="shared" ca="1" si="264"/>
        <v>0</v>
      </c>
      <c r="Y269" s="116">
        <f t="shared" ca="1" si="261"/>
        <v>0</v>
      </c>
      <c r="Z269" s="116">
        <f t="shared" ca="1" si="261"/>
        <v>0</v>
      </c>
      <c r="AA269" s="116">
        <f t="shared" ca="1" si="261"/>
        <v>0</v>
      </c>
      <c r="AB269" s="116">
        <f t="shared" ca="1" si="261"/>
        <v>3.3452643171806145</v>
      </c>
      <c r="AC269" s="116">
        <f t="shared" ca="1" si="261"/>
        <v>10.035792951541836</v>
      </c>
      <c r="AD269" s="116">
        <f t="shared" ca="1" si="261"/>
        <v>16.726321585903094</v>
      </c>
      <c r="AE269" s="116">
        <f t="shared" ca="1" si="261"/>
        <v>23.416850220264308</v>
      </c>
      <c r="AF269" s="116">
        <f t="shared" ca="1" si="261"/>
        <v>28.100220264317187</v>
      </c>
      <c r="AG269" s="116">
        <f t="shared" ca="1" si="261"/>
        <v>30.776431718061673</v>
      </c>
      <c r="AH269" s="116">
        <f t="shared" ca="1" si="261"/>
        <v>33.452643171806187</v>
      </c>
      <c r="AI269" s="116">
        <f t="shared" ca="1" si="261"/>
        <v>36.128854625550673</v>
      </c>
      <c r="AJ269" s="116">
        <f t="shared" ca="1" si="261"/>
        <v>39.474118942731309</v>
      </c>
      <c r="AK269" s="116">
        <f t="shared" ca="1" si="261"/>
        <v>43.488436123347981</v>
      </c>
      <c r="AL269" s="116">
        <f t="shared" ca="1" si="261"/>
        <v>47.502753303964766</v>
      </c>
      <c r="AM269" s="116">
        <f t="shared" ca="1" si="261"/>
        <v>51.517070484581495</v>
      </c>
      <c r="AN269" s="116">
        <f t="shared" ca="1" si="261"/>
        <v>56.869493392070467</v>
      </c>
      <c r="AO269" s="116">
        <f t="shared" ca="1" si="261"/>
        <v>63.560022026431795</v>
      </c>
      <c r="AP269" s="116">
        <f t="shared" ca="1" si="261"/>
        <v>70.25055066079301</v>
      </c>
      <c r="AQ269" s="116">
        <f t="shared" ca="1" si="261"/>
        <v>76.941079295154168</v>
      </c>
      <c r="AS269" s="63">
        <f t="shared" si="265"/>
        <v>39</v>
      </c>
      <c r="AT269" s="116">
        <f ca="1">IFERROR(X269*'Program Qtrly'!D$149/(1-'Program Qtrly'!D$149),0)</f>
        <v>0</v>
      </c>
      <c r="AU269" s="116">
        <f ca="1">IFERROR(Y269*'Program Qtrly'!E$149/(1-'Program Qtrly'!E$149),0)</f>
        <v>0</v>
      </c>
      <c r="AV269" s="116">
        <f ca="1">IFERROR(Z269*'Program Qtrly'!F$149/(1-'Program Qtrly'!F$149),0)</f>
        <v>0</v>
      </c>
      <c r="AW269" s="116">
        <f ca="1">IFERROR(AA269*'Program Qtrly'!G$149/(1-'Program Qtrly'!G$149),0)</f>
        <v>0</v>
      </c>
      <c r="AX269" s="116">
        <f ca="1">IFERROR(AB269*'Program Qtrly'!H$149/(1-'Program Qtrly'!H$149),0)</f>
        <v>7.8056167400880989</v>
      </c>
      <c r="AY269" s="116">
        <f ca="1">IFERROR(AC269*'Program Qtrly'!I$149/(1-'Program Qtrly'!I$149),0)</f>
        <v>23.41685022026428</v>
      </c>
      <c r="AZ269" s="116">
        <f ca="1">IFERROR(AD269*'Program Qtrly'!J$149/(1-'Program Qtrly'!J$149),0)</f>
        <v>39.028083700440547</v>
      </c>
      <c r="BA269" s="116">
        <f ca="1">IFERROR(AE269*'Program Qtrly'!K$149/(1-'Program Qtrly'!K$149),0)</f>
        <v>54.639317180616708</v>
      </c>
      <c r="BB269" s="116">
        <f ca="1">IFERROR(AF269*'Program Qtrly'!L$149/(1-'Program Qtrly'!L$149),0)</f>
        <v>65.567180616740089</v>
      </c>
      <c r="BC269" s="116">
        <f ca="1">IFERROR(AG269*'Program Qtrly'!M$149/(1-'Program Qtrly'!M$149),0)</f>
        <v>71.811674008810556</v>
      </c>
      <c r="BD269" s="116">
        <f ca="1">IFERROR(AH269*'Program Qtrly'!N$149/(1-'Program Qtrly'!N$149),0)</f>
        <v>78.056167400881094</v>
      </c>
      <c r="BE269" s="116">
        <f ca="1">IFERROR(AI269*'Program Qtrly'!O$149/(1-'Program Qtrly'!O$149),0)</f>
        <v>84.300660792951547</v>
      </c>
      <c r="BF269" s="116">
        <f ca="1">IFERROR(AJ269*'Program Qtrly'!P$149/(1-'Program Qtrly'!P$149),0)</f>
        <v>92.106277533039702</v>
      </c>
      <c r="BG269" s="116">
        <f ca="1">IFERROR(AK269*'Program Qtrly'!Q$149/(1-'Program Qtrly'!Q$149),0)</f>
        <v>101.47301762114526</v>
      </c>
      <c r="BH269" s="116">
        <f ca="1">IFERROR(AL269*'Program Qtrly'!R$149/(1-'Program Qtrly'!R$149),0)</f>
        <v>110.8397577092511</v>
      </c>
      <c r="BI269" s="116">
        <f ca="1">IFERROR(AM269*'Program Qtrly'!S$149/(1-'Program Qtrly'!S$149),0)</f>
        <v>120.2064977973568</v>
      </c>
      <c r="BJ269" s="116">
        <f ca="1">IFERROR(AN269*'Program Qtrly'!T$149/(1-'Program Qtrly'!T$149),0)</f>
        <v>132.69548458149774</v>
      </c>
      <c r="BK269" s="116">
        <f ca="1">IFERROR(AO269*'Program Qtrly'!U$149/(1-'Program Qtrly'!U$149),0)</f>
        <v>148.30671806167416</v>
      </c>
      <c r="BL269" s="116">
        <f ca="1">IFERROR(AP269*'Program Qtrly'!V$149/(1-'Program Qtrly'!V$149),0)</f>
        <v>163.91795154185033</v>
      </c>
      <c r="BM269" s="116">
        <f ca="1">IFERROR(AQ269*'Program Qtrly'!W$149/(1-'Program Qtrly'!W$149),0)</f>
        <v>179.52918502202635</v>
      </c>
      <c r="BO269" s="53" t="str">
        <f t="shared" si="266"/>
        <v>P008</v>
      </c>
      <c r="BP269" s="53">
        <f t="shared" si="267"/>
        <v>0</v>
      </c>
    </row>
    <row r="270" spans="1:68" x14ac:dyDescent="0.45">
      <c r="A270" s="63">
        <f t="shared" si="262"/>
        <v>42</v>
      </c>
      <c r="B270" s="116">
        <f ca="1">IFERROR(B269+'Program Qtrly'!D$163*OFFSET(LDF!$A$37,MATCH($B$255,LDF!$A$38:$A$63,0),MATCH($A270,LDF!$B$37:$Z$37,0)),0)</f>
        <v>0</v>
      </c>
      <c r="C270" s="116">
        <f ca="1">IFERROR(C269+'Program Qtrly'!E$163*OFFSET(LDF!$A$37,MATCH($B$255,LDF!$A$38:$A$63,0),MATCH($A270,LDF!$B$37:$Z$37,0)),0)</f>
        <v>0</v>
      </c>
      <c r="D270" s="116">
        <f ca="1">IFERROR(D269+'Program Qtrly'!F$163*OFFSET(LDF!$A$37,MATCH($B$255,LDF!$A$38:$A$63,0),MATCH($A270,LDF!$B$37:$Z$37,0)),0)</f>
        <v>0</v>
      </c>
      <c r="E270" s="116">
        <f ca="1">IFERROR(E269+'Program Qtrly'!G$163*OFFSET(LDF!$A$37,MATCH($B$255,LDF!$A$38:$A$63,0),MATCH($A270,LDF!$B$37:$Z$37,0)),0)</f>
        <v>0</v>
      </c>
      <c r="F270" s="116">
        <f ca="1">IFERROR(F269+'Program Qtrly'!H$163*OFFSET(LDF!$A$37,MATCH($B$255,LDF!$A$38:$A$63,0),MATCH($A270,LDF!$B$37:$Z$37,0)),0)</f>
        <v>25.315031503150323</v>
      </c>
      <c r="G270" s="116">
        <f ca="1">IFERROR(G269+'Program Qtrly'!I$163*OFFSET(LDF!$A$37,MATCH($B$255,LDF!$A$38:$A$63,0),MATCH($A270,LDF!$B$37:$Z$37,0)),0)</f>
        <v>75.945094509450982</v>
      </c>
      <c r="H270" s="116">
        <f ca="1">IFERROR(H269+'Program Qtrly'!J$163*OFFSET(LDF!$A$37,MATCH($B$255,LDF!$A$38:$A$63,0),MATCH($A270,LDF!$B$37:$Z$37,0)),0)</f>
        <v>126.5751575157516</v>
      </c>
      <c r="I270" s="116">
        <f ca="1">IFERROR(I269+'Program Qtrly'!K$163*OFFSET(LDF!$A$37,MATCH($B$255,LDF!$A$38:$A$63,0),MATCH($A270,LDF!$B$37:$Z$37,0)),0)</f>
        <v>177.20522052205226</v>
      </c>
      <c r="J270" s="116">
        <f ca="1">IFERROR(J269+'Program Qtrly'!L$163*OFFSET(LDF!$A$37,MATCH($B$255,LDF!$A$38:$A$63,0),MATCH($A270,LDF!$B$37:$Z$37,0)),0)</f>
        <v>212.64626462646268</v>
      </c>
      <c r="K270" s="116">
        <f ca="1">IFERROR(K269+'Program Qtrly'!M$163*OFFSET(LDF!$A$37,MATCH($B$255,LDF!$A$38:$A$63,0),MATCH($A270,LDF!$B$37:$Z$37,0)),0)</f>
        <v>232.89828982898291</v>
      </c>
      <c r="L270" s="116">
        <f ca="1">IFERROR(L269+'Program Qtrly'!N$163*OFFSET(LDF!$A$37,MATCH($B$255,LDF!$A$38:$A$63,0),MATCH($A270,LDF!$B$37:$Z$37,0)),0)</f>
        <v>253.1503150315032</v>
      </c>
      <c r="M270" s="116">
        <f ca="1">IFERROR(M269+'Program Qtrly'!O$163*OFFSET(LDF!$A$37,MATCH($B$255,LDF!$A$38:$A$63,0),MATCH($A270,LDF!$B$37:$Z$37,0)),0)</f>
        <v>273.40234023402348</v>
      </c>
      <c r="N270" s="116">
        <f ca="1">IFERROR(N269+'Program Qtrly'!P$163*OFFSET(LDF!$A$37,MATCH($B$255,LDF!$A$38:$A$63,0),MATCH($A270,LDF!$B$37:$Z$37,0)),0)</f>
        <v>298.71737173717378</v>
      </c>
      <c r="O270" s="116">
        <f ca="1">IFERROR(O269+'Program Qtrly'!Q$163*OFFSET(LDF!$A$37,MATCH($B$255,LDF!$A$38:$A$63,0),MATCH($A270,LDF!$B$37:$Z$37,0)),0)</f>
        <v>329.09540954095422</v>
      </c>
      <c r="P270" s="116">
        <f ca="1">IFERROR(P269+'Program Qtrly'!R$163*OFFSET(LDF!$A$37,MATCH($B$255,LDF!$A$38:$A$63,0),MATCH($A270,LDF!$B$37:$Z$37,0)),0)</f>
        <v>359.47344734473455</v>
      </c>
      <c r="Q270" s="116">
        <f ca="1">IFERROR(Q269+'Program Qtrly'!S$163*OFFSET(LDF!$A$37,MATCH($B$255,LDF!$A$38:$A$63,0),MATCH($A270,LDF!$B$37:$Z$37,0)),0)</f>
        <v>389.85148514851494</v>
      </c>
      <c r="R270" s="116">
        <f ca="1">IFERROR(R269+'Program Qtrly'!T$163*OFFSET(LDF!$A$37,MATCH($B$255,LDF!$A$38:$A$63,0),MATCH($A270,LDF!$B$37:$Z$37,0)),0)</f>
        <v>430.35553555355546</v>
      </c>
      <c r="S270" s="116">
        <f ca="1">IFERROR(S269+'Program Qtrly'!U$163*OFFSET(LDF!$A$37,MATCH($B$255,LDF!$A$38:$A$63,0),MATCH($A270,LDF!$B$37:$Z$37,0)),0)</f>
        <v>480.98559855985593</v>
      </c>
      <c r="T270" s="116">
        <f ca="1">IFERROR(T269+'Program Qtrly'!V$163*OFFSET(LDF!$A$37,MATCH($B$255,LDF!$A$38:$A$63,0),MATCH($A270,LDF!$B$37:$Z$37,0)),0)</f>
        <v>531.61566156615663</v>
      </c>
      <c r="U270" s="116">
        <f ca="1">IFERROR(U269+'Program Qtrly'!W$163*OFFSET(LDF!$A$37,MATCH($B$255,LDF!$A$38:$A$63,0),MATCH($A270,LDF!$B$37:$Z$37,0)),0)</f>
        <v>582.24572457245745</v>
      </c>
      <c r="W270" s="63">
        <f t="shared" si="263"/>
        <v>42</v>
      </c>
      <c r="X270" s="116">
        <f t="shared" ca="1" si="264"/>
        <v>0</v>
      </c>
      <c r="Y270" s="116">
        <f t="shared" ca="1" si="261"/>
        <v>0</v>
      </c>
      <c r="Z270" s="116">
        <f t="shared" ca="1" si="261"/>
        <v>0</v>
      </c>
      <c r="AA270" s="116">
        <f t="shared" ca="1" si="261"/>
        <v>0</v>
      </c>
      <c r="AB270" s="116">
        <f t="shared" ca="1" si="261"/>
        <v>2.809968496849681</v>
      </c>
      <c r="AC270" s="116">
        <f t="shared" ca="1" si="261"/>
        <v>8.4299054905490323</v>
      </c>
      <c r="AD270" s="116">
        <f t="shared" ca="1" si="261"/>
        <v>14.04984248424843</v>
      </c>
      <c r="AE270" s="116">
        <f t="shared" ca="1" si="261"/>
        <v>19.66977947794777</v>
      </c>
      <c r="AF270" s="116">
        <f t="shared" ca="1" si="261"/>
        <v>23.603735373537347</v>
      </c>
      <c r="AG270" s="116">
        <f t="shared" ref="AG270:AG280" ca="1" si="268">K$281-K270</f>
        <v>25.851710171017089</v>
      </c>
      <c r="AH270" s="116">
        <f t="shared" ref="AH270:AH280" ca="1" si="269">L$281-L270</f>
        <v>28.099684968496859</v>
      </c>
      <c r="AI270" s="116">
        <f t="shared" ref="AI270:AI280" ca="1" si="270">M$281-M270</f>
        <v>30.347659765976573</v>
      </c>
      <c r="AJ270" s="116">
        <f t="shared" ref="AJ270:AJ280" ca="1" si="271">N$281-N270</f>
        <v>33.157628262826279</v>
      </c>
      <c r="AK270" s="116">
        <f t="shared" ref="AK270:AK280" ca="1" si="272">O$281-O270</f>
        <v>36.529590459045835</v>
      </c>
      <c r="AL270" s="116">
        <f t="shared" ref="AL270:AL280" ca="1" si="273">P$281-P270</f>
        <v>39.901552655265505</v>
      </c>
      <c r="AM270" s="116">
        <f t="shared" ref="AM270:AM280" ca="1" si="274">Q$281-Q270</f>
        <v>43.273514851485118</v>
      </c>
      <c r="AN270" s="116">
        <f t="shared" ref="AN270:AN280" ca="1" si="275">R$281-R270</f>
        <v>47.769464446444601</v>
      </c>
      <c r="AO270" s="116">
        <f t="shared" ref="AO270:AO280" ca="1" si="276">S$281-S270</f>
        <v>53.38940144014407</v>
      </c>
      <c r="AP270" s="116">
        <f t="shared" ref="AP270:AP280" ca="1" si="277">T$281-T270</f>
        <v>59.009338433843482</v>
      </c>
      <c r="AQ270" s="116">
        <f t="shared" ref="AQ270:AQ280" ca="1" si="278">U$281-U270</f>
        <v>64.629275427542666</v>
      </c>
      <c r="AS270" s="63">
        <f t="shared" si="265"/>
        <v>42</v>
      </c>
      <c r="AT270" s="116">
        <f ca="1">IFERROR(X270*'Program Qtrly'!D$149/(1-'Program Qtrly'!D$149),0)</f>
        <v>0</v>
      </c>
      <c r="AU270" s="116">
        <f ca="1">IFERROR(Y270*'Program Qtrly'!E$149/(1-'Program Qtrly'!E$149),0)</f>
        <v>0</v>
      </c>
      <c r="AV270" s="116">
        <f ca="1">IFERROR(Z270*'Program Qtrly'!F$149/(1-'Program Qtrly'!F$149),0)</f>
        <v>0</v>
      </c>
      <c r="AW270" s="116">
        <f ca="1">IFERROR(AA270*'Program Qtrly'!G$149/(1-'Program Qtrly'!G$149),0)</f>
        <v>0</v>
      </c>
      <c r="AX270" s="116">
        <f ca="1">IFERROR(AB270*'Program Qtrly'!H$149/(1-'Program Qtrly'!H$149),0)</f>
        <v>6.5565931593159208</v>
      </c>
      <c r="AY270" s="116">
        <f ca="1">IFERROR(AC270*'Program Qtrly'!I$149/(1-'Program Qtrly'!I$149),0)</f>
        <v>19.669779477947738</v>
      </c>
      <c r="AZ270" s="116">
        <f ca="1">IFERROR(AD270*'Program Qtrly'!J$149/(1-'Program Qtrly'!J$149),0)</f>
        <v>32.78296579657966</v>
      </c>
      <c r="BA270" s="116">
        <f ca="1">IFERROR(AE270*'Program Qtrly'!K$149/(1-'Program Qtrly'!K$149),0)</f>
        <v>45.896152115211457</v>
      </c>
      <c r="BB270" s="116">
        <f ca="1">IFERROR(AF270*'Program Qtrly'!L$149/(1-'Program Qtrly'!L$149),0)</f>
        <v>55.075382538253798</v>
      </c>
      <c r="BC270" s="116">
        <f ca="1">IFERROR(AG270*'Program Qtrly'!M$149/(1-'Program Qtrly'!M$149),0)</f>
        <v>60.32065706570652</v>
      </c>
      <c r="BD270" s="116">
        <f ca="1">IFERROR(AH270*'Program Qtrly'!N$149/(1-'Program Qtrly'!N$149),0)</f>
        <v>65.56593159315932</v>
      </c>
      <c r="BE270" s="116">
        <f ca="1">IFERROR(AI270*'Program Qtrly'!O$149/(1-'Program Qtrly'!O$149),0)</f>
        <v>70.811206120611985</v>
      </c>
      <c r="BF270" s="116">
        <f ca="1">IFERROR(AJ270*'Program Qtrly'!P$149/(1-'Program Qtrly'!P$149),0)</f>
        <v>77.367799279927965</v>
      </c>
      <c r="BG270" s="116">
        <f ca="1">IFERROR(AK270*'Program Qtrly'!Q$149/(1-'Program Qtrly'!Q$149),0)</f>
        <v>85.235711071106934</v>
      </c>
      <c r="BH270" s="116">
        <f ca="1">IFERROR(AL270*'Program Qtrly'!R$149/(1-'Program Qtrly'!R$149),0)</f>
        <v>93.103622862286159</v>
      </c>
      <c r="BI270" s="116">
        <f ca="1">IFERROR(AM270*'Program Qtrly'!S$149/(1-'Program Qtrly'!S$149),0)</f>
        <v>100.97153465346524</v>
      </c>
      <c r="BJ270" s="116">
        <f ca="1">IFERROR(AN270*'Program Qtrly'!T$149/(1-'Program Qtrly'!T$149),0)</f>
        <v>111.46208370837071</v>
      </c>
      <c r="BK270" s="116">
        <f ca="1">IFERROR(AO270*'Program Qtrly'!U$149/(1-'Program Qtrly'!U$149),0)</f>
        <v>124.5752700270028</v>
      </c>
      <c r="BL270" s="116">
        <f ca="1">IFERROR(AP270*'Program Qtrly'!V$149/(1-'Program Qtrly'!V$149),0)</f>
        <v>137.68845634563476</v>
      </c>
      <c r="BM270" s="116">
        <f ca="1">IFERROR(AQ270*'Program Qtrly'!W$149/(1-'Program Qtrly'!W$149),0)</f>
        <v>150.80164266426618</v>
      </c>
      <c r="BO270" s="53" t="str">
        <f t="shared" si="266"/>
        <v>P008</v>
      </c>
      <c r="BP270" s="53">
        <f t="shared" si="267"/>
        <v>0</v>
      </c>
    </row>
    <row r="271" spans="1:68" x14ac:dyDescent="0.45">
      <c r="A271" s="63">
        <f t="shared" si="262"/>
        <v>45</v>
      </c>
      <c r="B271" s="116">
        <f ca="1">IFERROR(B270+'Program Qtrly'!D$163*OFFSET(LDF!$A$37,MATCH($B$255,LDF!$A$38:$A$63,0),MATCH($A271,LDF!$B$37:$Z$37,0)),0)</f>
        <v>0</v>
      </c>
      <c r="C271" s="116">
        <f ca="1">IFERROR(C270+'Program Qtrly'!E$163*OFFSET(LDF!$A$37,MATCH($B$255,LDF!$A$38:$A$63,0),MATCH($A271,LDF!$B$37:$Z$37,0)),0)</f>
        <v>0</v>
      </c>
      <c r="D271" s="116">
        <f ca="1">IFERROR(D270+'Program Qtrly'!F$163*OFFSET(LDF!$A$37,MATCH($B$255,LDF!$A$38:$A$63,0),MATCH($A271,LDF!$B$37:$Z$37,0)),0)</f>
        <v>0</v>
      </c>
      <c r="E271" s="116">
        <f ca="1">IFERROR(E270+'Program Qtrly'!G$163*OFFSET(LDF!$A$37,MATCH($B$255,LDF!$A$38:$A$63,0),MATCH($A271,LDF!$B$37:$Z$37,0)),0)</f>
        <v>0</v>
      </c>
      <c r="F271" s="116">
        <f ca="1">IFERROR(F270+'Program Qtrly'!H$163*OFFSET(LDF!$A$37,MATCH($B$255,LDF!$A$38:$A$63,0),MATCH($A271,LDF!$B$37:$Z$37,0)),0)</f>
        <v>25.731930466605682</v>
      </c>
      <c r="G271" s="116">
        <f ca="1">IFERROR(G270+'Program Qtrly'!I$163*OFFSET(LDF!$A$37,MATCH($B$255,LDF!$A$38:$A$63,0),MATCH($A271,LDF!$B$37:$Z$37,0)),0)</f>
        <v>77.195791399817054</v>
      </c>
      <c r="H271" s="116">
        <f ca="1">IFERROR(H270+'Program Qtrly'!J$163*OFFSET(LDF!$A$37,MATCH($B$255,LDF!$A$38:$A$63,0),MATCH($A271,LDF!$B$37:$Z$37,0)),0)</f>
        <v>128.65965233302839</v>
      </c>
      <c r="I271" s="116">
        <f ca="1">IFERROR(I270+'Program Qtrly'!K$163*OFFSET(LDF!$A$37,MATCH($B$255,LDF!$A$38:$A$63,0),MATCH($A271,LDF!$B$37:$Z$37,0)),0)</f>
        <v>180.12351326623977</v>
      </c>
      <c r="J271" s="116">
        <f ca="1">IFERROR(J270+'Program Qtrly'!L$163*OFFSET(LDF!$A$37,MATCH($B$255,LDF!$A$38:$A$63,0),MATCH($A271,LDF!$B$37:$Z$37,0)),0)</f>
        <v>216.14821591948771</v>
      </c>
      <c r="K271" s="116">
        <f ca="1">IFERROR(K270+'Program Qtrly'!M$163*OFFSET(LDF!$A$37,MATCH($B$255,LDF!$A$38:$A$63,0),MATCH($A271,LDF!$B$37:$Z$37,0)),0)</f>
        <v>236.73376029277222</v>
      </c>
      <c r="L271" s="116">
        <f ca="1">IFERROR(L270+'Program Qtrly'!N$163*OFFSET(LDF!$A$37,MATCH($B$255,LDF!$A$38:$A$63,0),MATCH($A271,LDF!$B$37:$Z$37,0)),0)</f>
        <v>257.31930466605678</v>
      </c>
      <c r="M271" s="116">
        <f ca="1">IFERROR(M270+'Program Qtrly'!O$163*OFFSET(LDF!$A$37,MATCH($B$255,LDF!$A$38:$A$63,0),MATCH($A271,LDF!$B$37:$Z$37,0)),0)</f>
        <v>277.90484903934134</v>
      </c>
      <c r="N271" s="116">
        <f ca="1">IFERROR(N270+'Program Qtrly'!P$163*OFFSET(LDF!$A$37,MATCH($B$255,LDF!$A$38:$A$63,0),MATCH($A271,LDF!$B$37:$Z$37,0)),0)</f>
        <v>303.636779505947</v>
      </c>
      <c r="O271" s="116">
        <f ca="1">IFERROR(O270+'Program Qtrly'!Q$163*OFFSET(LDF!$A$37,MATCH($B$255,LDF!$A$38:$A$63,0),MATCH($A271,LDF!$B$37:$Z$37,0)),0)</f>
        <v>334.51509606587388</v>
      </c>
      <c r="P271" s="116">
        <f ca="1">IFERROR(P270+'Program Qtrly'!R$163*OFFSET(LDF!$A$37,MATCH($B$255,LDF!$A$38:$A$63,0),MATCH($A271,LDF!$B$37:$Z$37,0)),0)</f>
        <v>365.39341262580064</v>
      </c>
      <c r="Q271" s="116">
        <f ca="1">IFERROR(Q270+'Program Qtrly'!S$163*OFFSET(LDF!$A$37,MATCH($B$255,LDF!$A$38:$A$63,0),MATCH($A271,LDF!$B$37:$Z$37,0)),0)</f>
        <v>396.27172918572745</v>
      </c>
      <c r="R271" s="116">
        <f ca="1">IFERROR(R270+'Program Qtrly'!T$163*OFFSET(LDF!$A$37,MATCH($B$255,LDF!$A$38:$A$63,0),MATCH($A271,LDF!$B$37:$Z$37,0)),0)</f>
        <v>437.44281793229658</v>
      </c>
      <c r="S271" s="116">
        <f ca="1">IFERROR(S270+'Program Qtrly'!U$163*OFFSET(LDF!$A$37,MATCH($B$255,LDF!$A$38:$A$63,0),MATCH($A271,LDF!$B$37:$Z$37,0)),0)</f>
        <v>488.90667886550779</v>
      </c>
      <c r="T271" s="116">
        <f ca="1">IFERROR(T270+'Program Qtrly'!V$163*OFFSET(LDF!$A$37,MATCH($B$255,LDF!$A$38:$A$63,0),MATCH($A271,LDF!$B$37:$Z$37,0)),0)</f>
        <v>540.37053979871916</v>
      </c>
      <c r="U271" s="116">
        <f ca="1">IFERROR(U270+'Program Qtrly'!W$163*OFFSET(LDF!$A$37,MATCH($B$255,LDF!$A$38:$A$63,0),MATCH($A271,LDF!$B$37:$Z$37,0)),0)</f>
        <v>591.83440073193071</v>
      </c>
      <c r="W271" s="63">
        <f t="shared" si="263"/>
        <v>45</v>
      </c>
      <c r="X271" s="116">
        <f t="shared" ca="1" si="264"/>
        <v>0</v>
      </c>
      <c r="Y271" s="116">
        <f t="shared" ref="Y271:Y280" ca="1" si="279">C$281-C271</f>
        <v>0</v>
      </c>
      <c r="Z271" s="116">
        <f t="shared" ref="Z271:Z280" ca="1" si="280">D$281-D271</f>
        <v>0</v>
      </c>
      <c r="AA271" s="116">
        <f t="shared" ref="AA271:AA280" ca="1" si="281">E$281-E271</f>
        <v>0</v>
      </c>
      <c r="AB271" s="116">
        <f t="shared" ref="AB271:AB280" ca="1" si="282">F$281-F271</f>
        <v>2.3930695333943213</v>
      </c>
      <c r="AC271" s="116">
        <f t="shared" ref="AC271:AC280" ca="1" si="283">G$281-G271</f>
        <v>7.1792086001829603</v>
      </c>
      <c r="AD271" s="116">
        <f t="shared" ref="AD271:AD280" ca="1" si="284">H$281-H271</f>
        <v>11.965347666971638</v>
      </c>
      <c r="AE271" s="116">
        <f t="shared" ref="AE271:AE280" ca="1" si="285">I$281-I271</f>
        <v>16.75148673376026</v>
      </c>
      <c r="AF271" s="116">
        <f t="shared" ref="AF271:AF280" ca="1" si="286">J$281-J271</f>
        <v>20.101784080512317</v>
      </c>
      <c r="AG271" s="116">
        <f t="shared" ca="1" si="268"/>
        <v>22.016239707227783</v>
      </c>
      <c r="AH271" s="116">
        <f t="shared" ca="1" si="269"/>
        <v>23.930695333943277</v>
      </c>
      <c r="AI271" s="116">
        <f t="shared" ca="1" si="270"/>
        <v>25.845150960658714</v>
      </c>
      <c r="AJ271" s="116">
        <f t="shared" ca="1" si="271"/>
        <v>28.238220494053053</v>
      </c>
      <c r="AK271" s="116">
        <f t="shared" ca="1" si="272"/>
        <v>31.10990393412618</v>
      </c>
      <c r="AL271" s="116">
        <f t="shared" ca="1" si="273"/>
        <v>33.981587374199421</v>
      </c>
      <c r="AM271" s="116">
        <f t="shared" ca="1" si="274"/>
        <v>36.853270814272605</v>
      </c>
      <c r="AN271" s="116">
        <f t="shared" ca="1" si="275"/>
        <v>40.682182067703479</v>
      </c>
      <c r="AO271" s="116">
        <f t="shared" ca="1" si="276"/>
        <v>45.468321134492214</v>
      </c>
      <c r="AP271" s="116">
        <f t="shared" ca="1" si="277"/>
        <v>50.254460201280949</v>
      </c>
      <c r="AQ271" s="116">
        <f t="shared" ca="1" si="278"/>
        <v>55.0405992680694</v>
      </c>
      <c r="AS271" s="63">
        <f t="shared" si="265"/>
        <v>45</v>
      </c>
      <c r="AT271" s="116">
        <f ca="1">IFERROR(X271*'Program Qtrly'!D$149/(1-'Program Qtrly'!D$149),0)</f>
        <v>0</v>
      </c>
      <c r="AU271" s="116">
        <f ca="1">IFERROR(Y271*'Program Qtrly'!E$149/(1-'Program Qtrly'!E$149),0)</f>
        <v>0</v>
      </c>
      <c r="AV271" s="116">
        <f ca="1">IFERROR(Z271*'Program Qtrly'!F$149/(1-'Program Qtrly'!F$149),0)</f>
        <v>0</v>
      </c>
      <c r="AW271" s="116">
        <f ca="1">IFERROR(AA271*'Program Qtrly'!G$149/(1-'Program Qtrly'!G$149),0)</f>
        <v>0</v>
      </c>
      <c r="AX271" s="116">
        <f ca="1">IFERROR(AB271*'Program Qtrly'!H$149/(1-'Program Qtrly'!H$149),0)</f>
        <v>5.5838289112534154</v>
      </c>
      <c r="AY271" s="116">
        <f ca="1">IFERROR(AC271*'Program Qtrly'!I$149/(1-'Program Qtrly'!I$149),0)</f>
        <v>16.751486733760238</v>
      </c>
      <c r="AZ271" s="116">
        <f ca="1">IFERROR(AD271*'Program Qtrly'!J$149/(1-'Program Qtrly'!J$149),0)</f>
        <v>27.919144556267149</v>
      </c>
      <c r="BA271" s="116">
        <f ca="1">IFERROR(AE271*'Program Qtrly'!K$149/(1-'Program Qtrly'!K$149),0)</f>
        <v>39.086802378773932</v>
      </c>
      <c r="BB271" s="116">
        <f ca="1">IFERROR(AF271*'Program Qtrly'!L$149/(1-'Program Qtrly'!L$149),0)</f>
        <v>46.904162854528728</v>
      </c>
      <c r="BC271" s="116">
        <f ca="1">IFERROR(AG271*'Program Qtrly'!M$149/(1-'Program Qtrly'!M$149),0)</f>
        <v>51.371225983531481</v>
      </c>
      <c r="BD271" s="116">
        <f ca="1">IFERROR(AH271*'Program Qtrly'!N$149/(1-'Program Qtrly'!N$149),0)</f>
        <v>55.838289112534298</v>
      </c>
      <c r="BE271" s="116">
        <f ca="1">IFERROR(AI271*'Program Qtrly'!O$149/(1-'Program Qtrly'!O$149),0)</f>
        <v>60.305352241536987</v>
      </c>
      <c r="BF271" s="116">
        <f ca="1">IFERROR(AJ271*'Program Qtrly'!P$149/(1-'Program Qtrly'!P$149),0)</f>
        <v>65.889181152790442</v>
      </c>
      <c r="BG271" s="116">
        <f ca="1">IFERROR(AK271*'Program Qtrly'!Q$149/(1-'Program Qtrly'!Q$149),0)</f>
        <v>72.589775846294401</v>
      </c>
      <c r="BH271" s="116">
        <f ca="1">IFERROR(AL271*'Program Qtrly'!R$149/(1-'Program Qtrly'!R$149),0)</f>
        <v>79.29037053979863</v>
      </c>
      <c r="BI271" s="116">
        <f ca="1">IFERROR(AM271*'Program Qtrly'!S$149/(1-'Program Qtrly'!S$149),0)</f>
        <v>85.990965233302731</v>
      </c>
      <c r="BJ271" s="116">
        <f ca="1">IFERROR(AN271*'Program Qtrly'!T$149/(1-'Program Qtrly'!T$149),0)</f>
        <v>94.925091491308095</v>
      </c>
      <c r="BK271" s="116">
        <f ca="1">IFERROR(AO271*'Program Qtrly'!U$149/(1-'Program Qtrly'!U$149),0)</f>
        <v>106.09274931381515</v>
      </c>
      <c r="BL271" s="116">
        <f ca="1">IFERROR(AP271*'Program Qtrly'!V$149/(1-'Program Qtrly'!V$149),0)</f>
        <v>117.26040713632219</v>
      </c>
      <c r="BM271" s="116">
        <f ca="1">IFERROR(AQ271*'Program Qtrly'!W$149/(1-'Program Qtrly'!W$149),0)</f>
        <v>128.42806495882857</v>
      </c>
      <c r="BO271" s="53" t="str">
        <f t="shared" si="266"/>
        <v>P008</v>
      </c>
      <c r="BP271" s="53">
        <f t="shared" si="267"/>
        <v>0</v>
      </c>
    </row>
    <row r="272" spans="1:68" x14ac:dyDescent="0.45">
      <c r="A272" s="63">
        <f t="shared" si="262"/>
        <v>48</v>
      </c>
      <c r="B272" s="116">
        <f ca="1">IFERROR(B271+'Program Qtrly'!D$163*OFFSET(LDF!$A$37,MATCH($B$255,LDF!$A$38:$A$63,0),MATCH($A272,LDF!$B$37:$Z$37,0)),0)</f>
        <v>0</v>
      </c>
      <c r="C272" s="116">
        <f ca="1">IFERROR(C271+'Program Qtrly'!E$163*OFFSET(LDF!$A$37,MATCH($B$255,LDF!$A$38:$A$63,0),MATCH($A272,LDF!$B$37:$Z$37,0)),0)</f>
        <v>0</v>
      </c>
      <c r="D272" s="116">
        <f ca="1">IFERROR(D271+'Program Qtrly'!F$163*OFFSET(LDF!$A$37,MATCH($B$255,LDF!$A$38:$A$63,0),MATCH($A272,LDF!$B$37:$Z$37,0)),0)</f>
        <v>0</v>
      </c>
      <c r="E272" s="116">
        <f ca="1">IFERROR(E271+'Program Qtrly'!G$163*OFFSET(LDF!$A$37,MATCH($B$255,LDF!$A$38:$A$63,0),MATCH($A272,LDF!$B$37:$Z$37,0)),0)</f>
        <v>0</v>
      </c>
      <c r="F272" s="116">
        <f ca="1">IFERROR(F271+'Program Qtrly'!H$163*OFFSET(LDF!$A$37,MATCH($B$255,LDF!$A$38:$A$63,0),MATCH($A272,LDF!$B$37:$Z$37,0)),0)</f>
        <v>26.065801668211314</v>
      </c>
      <c r="G272" s="116">
        <f ca="1">IFERROR(G271+'Program Qtrly'!I$163*OFFSET(LDF!$A$37,MATCH($B$255,LDF!$A$38:$A$63,0),MATCH($A272,LDF!$B$37:$Z$37,0)),0)</f>
        <v>78.19740500463395</v>
      </c>
      <c r="H272" s="116">
        <f ca="1">IFERROR(H271+'Program Qtrly'!J$163*OFFSET(LDF!$A$37,MATCH($B$255,LDF!$A$38:$A$63,0),MATCH($A272,LDF!$B$37:$Z$37,0)),0)</f>
        <v>130.32900834105655</v>
      </c>
      <c r="I272" s="116">
        <f ca="1">IFERROR(I271+'Program Qtrly'!K$163*OFFSET(LDF!$A$37,MATCH($B$255,LDF!$A$38:$A$63,0),MATCH($A272,LDF!$B$37:$Z$37,0)),0)</f>
        <v>182.46061167747919</v>
      </c>
      <c r="J272" s="116">
        <f ca="1">IFERROR(J271+'Program Qtrly'!L$163*OFFSET(LDF!$A$37,MATCH($B$255,LDF!$A$38:$A$63,0),MATCH($A272,LDF!$B$37:$Z$37,0)),0)</f>
        <v>218.95273401297504</v>
      </c>
      <c r="K272" s="116">
        <f ca="1">IFERROR(K271+'Program Qtrly'!M$163*OFFSET(LDF!$A$37,MATCH($B$255,LDF!$A$38:$A$63,0),MATCH($A272,LDF!$B$37:$Z$37,0)),0)</f>
        <v>239.80537534754404</v>
      </c>
      <c r="L272" s="116">
        <f ca="1">IFERROR(L271+'Program Qtrly'!N$163*OFFSET(LDF!$A$37,MATCH($B$255,LDF!$A$38:$A$63,0),MATCH($A272,LDF!$B$37:$Z$37,0)),0)</f>
        <v>260.6580166821131</v>
      </c>
      <c r="M272" s="116">
        <f ca="1">IFERROR(M271+'Program Qtrly'!O$163*OFFSET(LDF!$A$37,MATCH($B$255,LDF!$A$38:$A$63,0),MATCH($A272,LDF!$B$37:$Z$37,0)),0)</f>
        <v>281.51065801668221</v>
      </c>
      <c r="N272" s="116">
        <f ca="1">IFERROR(N271+'Program Qtrly'!P$163*OFFSET(LDF!$A$37,MATCH($B$255,LDF!$A$38:$A$63,0),MATCH($A272,LDF!$B$37:$Z$37,0)),0)</f>
        <v>307.57645968489351</v>
      </c>
      <c r="O272" s="116">
        <f ca="1">IFERROR(O271+'Program Qtrly'!Q$163*OFFSET(LDF!$A$37,MATCH($B$255,LDF!$A$38:$A$63,0),MATCH($A272,LDF!$B$37:$Z$37,0)),0)</f>
        <v>338.85542168674709</v>
      </c>
      <c r="P272" s="116">
        <f ca="1">IFERROR(P271+'Program Qtrly'!R$163*OFFSET(LDF!$A$37,MATCH($B$255,LDF!$A$38:$A$63,0),MATCH($A272,LDF!$B$37:$Z$37,0)),0)</f>
        <v>370.13438368860062</v>
      </c>
      <c r="Q272" s="116">
        <f ca="1">IFERROR(Q271+'Program Qtrly'!S$163*OFFSET(LDF!$A$37,MATCH($B$255,LDF!$A$38:$A$63,0),MATCH($A272,LDF!$B$37:$Z$37,0)),0)</f>
        <v>401.41334569045421</v>
      </c>
      <c r="R272" s="116">
        <f ca="1">IFERROR(R271+'Program Qtrly'!T$163*OFFSET(LDF!$A$37,MATCH($B$255,LDF!$A$38:$A$63,0),MATCH($A272,LDF!$B$37:$Z$37,0)),0)</f>
        <v>443.11862835959238</v>
      </c>
      <c r="S272" s="116">
        <f ca="1">IFERROR(S271+'Program Qtrly'!U$163*OFFSET(LDF!$A$37,MATCH($B$255,LDF!$A$38:$A$63,0),MATCH($A272,LDF!$B$37:$Z$37,0)),0)</f>
        <v>495.25023169601485</v>
      </c>
      <c r="T272" s="116">
        <f ca="1">IFERROR(T271+'Program Qtrly'!V$163*OFFSET(LDF!$A$37,MATCH($B$255,LDF!$A$38:$A$63,0),MATCH($A272,LDF!$B$37:$Z$37,0)),0)</f>
        <v>547.38183503243749</v>
      </c>
      <c r="U272" s="116">
        <f ca="1">IFERROR(U271+'Program Qtrly'!W$163*OFFSET(LDF!$A$37,MATCH($B$255,LDF!$A$38:$A$63,0),MATCH($A272,LDF!$B$37:$Z$37,0)),0)</f>
        <v>599.51343836886031</v>
      </c>
      <c r="W272" s="63">
        <f t="shared" si="263"/>
        <v>48</v>
      </c>
      <c r="X272" s="116">
        <f t="shared" ca="1" si="264"/>
        <v>0</v>
      </c>
      <c r="Y272" s="116">
        <f t="shared" ca="1" si="279"/>
        <v>0</v>
      </c>
      <c r="Z272" s="116">
        <f t="shared" ca="1" si="280"/>
        <v>0</v>
      </c>
      <c r="AA272" s="116">
        <f t="shared" ca="1" si="281"/>
        <v>0</v>
      </c>
      <c r="AB272" s="116">
        <f t="shared" ca="1" si="282"/>
        <v>2.0591983317886893</v>
      </c>
      <c r="AC272" s="116">
        <f t="shared" ca="1" si="283"/>
        <v>6.1775949953660643</v>
      </c>
      <c r="AD272" s="116">
        <f t="shared" ca="1" si="284"/>
        <v>10.295991658943478</v>
      </c>
      <c r="AE272" s="116">
        <f t="shared" ca="1" si="285"/>
        <v>14.414388322520836</v>
      </c>
      <c r="AF272" s="116">
        <f t="shared" ca="1" si="286"/>
        <v>17.297265987024986</v>
      </c>
      <c r="AG272" s="116">
        <f t="shared" ca="1" si="268"/>
        <v>18.944624652455957</v>
      </c>
      <c r="AH272" s="116">
        <f t="shared" ca="1" si="269"/>
        <v>20.591983317886957</v>
      </c>
      <c r="AI272" s="116">
        <f t="shared" ca="1" si="270"/>
        <v>22.239341983317843</v>
      </c>
      <c r="AJ272" s="116">
        <f t="shared" ca="1" si="271"/>
        <v>24.29854031510655</v>
      </c>
      <c r="AK272" s="116">
        <f t="shared" ca="1" si="272"/>
        <v>26.769578313252964</v>
      </c>
      <c r="AL272" s="116">
        <f t="shared" ca="1" si="273"/>
        <v>29.240616311399435</v>
      </c>
      <c r="AM272" s="116">
        <f t="shared" ca="1" si="274"/>
        <v>31.71165430954585</v>
      </c>
      <c r="AN272" s="116">
        <f t="shared" ca="1" si="275"/>
        <v>35.006371640407679</v>
      </c>
      <c r="AO272" s="116">
        <f t="shared" ca="1" si="276"/>
        <v>39.124768303985149</v>
      </c>
      <c r="AP272" s="116">
        <f t="shared" ca="1" si="277"/>
        <v>43.24316496756262</v>
      </c>
      <c r="AQ272" s="116">
        <f t="shared" ca="1" si="278"/>
        <v>47.361561631139807</v>
      </c>
      <c r="AS272" s="63">
        <f t="shared" si="265"/>
        <v>48</v>
      </c>
      <c r="AT272" s="116">
        <f ca="1">IFERROR(X272*'Program Qtrly'!D$149/(1-'Program Qtrly'!D$149),0)</f>
        <v>0</v>
      </c>
      <c r="AU272" s="116">
        <f ca="1">IFERROR(Y272*'Program Qtrly'!E$149/(1-'Program Qtrly'!E$149),0)</f>
        <v>0</v>
      </c>
      <c r="AV272" s="116">
        <f ca="1">IFERROR(Z272*'Program Qtrly'!F$149/(1-'Program Qtrly'!F$149),0)</f>
        <v>0</v>
      </c>
      <c r="AW272" s="116">
        <f ca="1">IFERROR(AA272*'Program Qtrly'!G$149/(1-'Program Qtrly'!G$149),0)</f>
        <v>0</v>
      </c>
      <c r="AX272" s="116">
        <f ca="1">IFERROR(AB272*'Program Qtrly'!H$149/(1-'Program Qtrly'!H$149),0)</f>
        <v>4.8047961075069407</v>
      </c>
      <c r="AY272" s="116">
        <f ca="1">IFERROR(AC272*'Program Qtrly'!I$149/(1-'Program Qtrly'!I$149),0)</f>
        <v>14.414388322520812</v>
      </c>
      <c r="AZ272" s="116">
        <f ca="1">IFERROR(AD272*'Program Qtrly'!J$149/(1-'Program Qtrly'!J$149),0)</f>
        <v>24.023980537534779</v>
      </c>
      <c r="BA272" s="116">
        <f ca="1">IFERROR(AE272*'Program Qtrly'!K$149/(1-'Program Qtrly'!K$149),0)</f>
        <v>33.633572752548609</v>
      </c>
      <c r="BB272" s="116">
        <f ca="1">IFERROR(AF272*'Program Qtrly'!L$149/(1-'Program Qtrly'!L$149),0)</f>
        <v>40.360287303058293</v>
      </c>
      <c r="BC272" s="116">
        <f ca="1">IFERROR(AG272*'Program Qtrly'!M$149/(1-'Program Qtrly'!M$149),0)</f>
        <v>44.20412418906389</v>
      </c>
      <c r="BD272" s="116">
        <f ca="1">IFERROR(AH272*'Program Qtrly'!N$149/(1-'Program Qtrly'!N$149),0)</f>
        <v>48.047961075069558</v>
      </c>
      <c r="BE272" s="116">
        <f ca="1">IFERROR(AI272*'Program Qtrly'!O$149/(1-'Program Qtrly'!O$149),0)</f>
        <v>51.891797961074957</v>
      </c>
      <c r="BF272" s="116">
        <f ca="1">IFERROR(AJ272*'Program Qtrly'!P$149/(1-'Program Qtrly'!P$149),0)</f>
        <v>56.696594068581938</v>
      </c>
      <c r="BG272" s="116">
        <f ca="1">IFERROR(AK272*'Program Qtrly'!Q$149/(1-'Program Qtrly'!Q$149),0)</f>
        <v>62.462349397590238</v>
      </c>
      <c r="BH272" s="116">
        <f ca="1">IFERROR(AL272*'Program Qtrly'!R$149/(1-'Program Qtrly'!R$149),0)</f>
        <v>68.228104726598659</v>
      </c>
      <c r="BI272" s="116">
        <f ca="1">IFERROR(AM272*'Program Qtrly'!S$149/(1-'Program Qtrly'!S$149),0)</f>
        <v>73.993860055606973</v>
      </c>
      <c r="BJ272" s="116">
        <f ca="1">IFERROR(AN272*'Program Qtrly'!T$149/(1-'Program Qtrly'!T$149),0)</f>
        <v>81.681533827617898</v>
      </c>
      <c r="BK272" s="116">
        <f ca="1">IFERROR(AO272*'Program Qtrly'!U$149/(1-'Program Qtrly'!U$149),0)</f>
        <v>91.291126042632001</v>
      </c>
      <c r="BL272" s="116">
        <f ca="1">IFERROR(AP272*'Program Qtrly'!V$149/(1-'Program Qtrly'!V$149),0)</f>
        <v>100.90071825764609</v>
      </c>
      <c r="BM272" s="116">
        <f ca="1">IFERROR(AQ272*'Program Qtrly'!W$149/(1-'Program Qtrly'!W$149),0)</f>
        <v>110.51031047265953</v>
      </c>
      <c r="BO272" s="53" t="str">
        <f t="shared" si="266"/>
        <v>P008</v>
      </c>
      <c r="BP272" s="53">
        <f t="shared" si="267"/>
        <v>0</v>
      </c>
    </row>
    <row r="273" spans="1:68" x14ac:dyDescent="0.45">
      <c r="A273" s="63">
        <f t="shared" si="262"/>
        <v>51</v>
      </c>
      <c r="B273" s="116">
        <f ca="1">IFERROR(B272+'Program Qtrly'!D$163*OFFSET(LDF!$A$37,MATCH($B$255,LDF!$A$38:$A$63,0),MATCH($A273,LDF!$B$37:$Z$37,0)),0)</f>
        <v>0</v>
      </c>
      <c r="C273" s="116">
        <f ca="1">IFERROR(C272+'Program Qtrly'!E$163*OFFSET(LDF!$A$37,MATCH($B$255,LDF!$A$38:$A$63,0),MATCH($A273,LDF!$B$37:$Z$37,0)),0)</f>
        <v>0</v>
      </c>
      <c r="D273" s="116">
        <f ca="1">IFERROR(D272+'Program Qtrly'!F$163*OFFSET(LDF!$A$37,MATCH($B$255,LDF!$A$38:$A$63,0),MATCH($A273,LDF!$B$37:$Z$37,0)),0)</f>
        <v>0</v>
      </c>
      <c r="E273" s="116">
        <f ca="1">IFERROR(E272+'Program Qtrly'!G$163*OFFSET(LDF!$A$37,MATCH($B$255,LDF!$A$38:$A$63,0),MATCH($A273,LDF!$B$37:$Z$37,0)),0)</f>
        <v>0</v>
      </c>
      <c r="F273" s="116">
        <f ca="1">IFERROR(F272+'Program Qtrly'!H$163*OFFSET(LDF!$A$37,MATCH($B$255,LDF!$A$38:$A$63,0),MATCH($A273,LDF!$B$37:$Z$37,0)),0)</f>
        <v>26.358950328022498</v>
      </c>
      <c r="G273" s="116">
        <f ca="1">IFERROR(G272+'Program Qtrly'!I$163*OFFSET(LDF!$A$37,MATCH($B$255,LDF!$A$38:$A$63,0),MATCH($A273,LDF!$B$37:$Z$37,0)),0)</f>
        <v>79.076850984067505</v>
      </c>
      <c r="H273" s="116">
        <f ca="1">IFERROR(H272+'Program Qtrly'!J$163*OFFSET(LDF!$A$37,MATCH($B$255,LDF!$A$38:$A$63,0),MATCH($A273,LDF!$B$37:$Z$37,0)),0)</f>
        <v>131.79475164011248</v>
      </c>
      <c r="I273" s="116">
        <f ca="1">IFERROR(I272+'Program Qtrly'!K$163*OFFSET(LDF!$A$37,MATCH($B$255,LDF!$A$38:$A$63,0),MATCH($A273,LDF!$B$37:$Z$37,0)),0)</f>
        <v>184.51265229615748</v>
      </c>
      <c r="J273" s="116">
        <f ca="1">IFERROR(J272+'Program Qtrly'!L$163*OFFSET(LDF!$A$37,MATCH($B$255,LDF!$A$38:$A$63,0),MATCH($A273,LDF!$B$37:$Z$37,0)),0)</f>
        <v>221.415182755389</v>
      </c>
      <c r="K273" s="116">
        <f ca="1">IFERROR(K272+'Program Qtrly'!M$163*OFFSET(LDF!$A$37,MATCH($B$255,LDF!$A$38:$A$63,0),MATCH($A273,LDF!$B$37:$Z$37,0)),0)</f>
        <v>242.50234301780694</v>
      </c>
      <c r="L273" s="116">
        <f ca="1">IFERROR(L272+'Program Qtrly'!N$163*OFFSET(LDF!$A$37,MATCH($B$255,LDF!$A$38:$A$63,0),MATCH($A273,LDF!$B$37:$Z$37,0)),0)</f>
        <v>263.58950328022496</v>
      </c>
      <c r="M273" s="116">
        <f ca="1">IFERROR(M272+'Program Qtrly'!O$163*OFFSET(LDF!$A$37,MATCH($B$255,LDF!$A$38:$A$63,0),MATCH($A273,LDF!$B$37:$Z$37,0)),0)</f>
        <v>284.67666354264304</v>
      </c>
      <c r="N273" s="116">
        <f ca="1">IFERROR(N272+'Program Qtrly'!P$163*OFFSET(LDF!$A$37,MATCH($B$255,LDF!$A$38:$A$63,0),MATCH($A273,LDF!$B$37:$Z$37,0)),0)</f>
        <v>311.03561387066549</v>
      </c>
      <c r="O273" s="116">
        <f ca="1">IFERROR(O272+'Program Qtrly'!Q$163*OFFSET(LDF!$A$37,MATCH($B$255,LDF!$A$38:$A$63,0),MATCH($A273,LDF!$B$37:$Z$37,0)),0)</f>
        <v>342.66635426429252</v>
      </c>
      <c r="P273" s="116">
        <f ca="1">IFERROR(P272+'Program Qtrly'!R$163*OFFSET(LDF!$A$37,MATCH($B$255,LDF!$A$38:$A$63,0),MATCH($A273,LDF!$B$37:$Z$37,0)),0)</f>
        <v>374.29709465791944</v>
      </c>
      <c r="Q273" s="116">
        <f ca="1">IFERROR(Q272+'Program Qtrly'!S$163*OFFSET(LDF!$A$37,MATCH($B$255,LDF!$A$38:$A$63,0),MATCH($A273,LDF!$B$37:$Z$37,0)),0)</f>
        <v>405.92783505154648</v>
      </c>
      <c r="R273" s="116">
        <f ca="1">IFERROR(R272+'Program Qtrly'!T$163*OFFSET(LDF!$A$37,MATCH($B$255,LDF!$A$38:$A$63,0),MATCH($A273,LDF!$B$37:$Z$37,0)),0)</f>
        <v>448.10215557638253</v>
      </c>
      <c r="S273" s="116">
        <f ca="1">IFERROR(S272+'Program Qtrly'!U$163*OFFSET(LDF!$A$37,MATCH($B$255,LDF!$A$38:$A$63,0),MATCH($A273,LDF!$B$37:$Z$37,0)),0)</f>
        <v>500.82005623242736</v>
      </c>
      <c r="T273" s="116">
        <f ca="1">IFERROR(T272+'Program Qtrly'!V$163*OFFSET(LDF!$A$37,MATCH($B$255,LDF!$A$38:$A$63,0),MATCH($A273,LDF!$B$37:$Z$37,0)),0)</f>
        <v>553.53795688847242</v>
      </c>
      <c r="U273" s="116">
        <f ca="1">IFERROR(U272+'Program Qtrly'!W$163*OFFSET(LDF!$A$37,MATCH($B$255,LDF!$A$38:$A$63,0),MATCH($A273,LDF!$B$37:$Z$37,0)),0)</f>
        <v>606.25585754451754</v>
      </c>
      <c r="W273" s="63">
        <f t="shared" si="263"/>
        <v>51</v>
      </c>
      <c r="X273" s="116">
        <f t="shared" ca="1" si="264"/>
        <v>0</v>
      </c>
      <c r="Y273" s="116">
        <f t="shared" ca="1" si="279"/>
        <v>0</v>
      </c>
      <c r="Z273" s="116">
        <f t="shared" ca="1" si="280"/>
        <v>0</v>
      </c>
      <c r="AA273" s="116">
        <f t="shared" ca="1" si="281"/>
        <v>0</v>
      </c>
      <c r="AB273" s="116">
        <f t="shared" ca="1" si="282"/>
        <v>1.7660496719775054</v>
      </c>
      <c r="AC273" s="116">
        <f t="shared" ca="1" si="283"/>
        <v>5.2981490159325091</v>
      </c>
      <c r="AD273" s="116">
        <f t="shared" ca="1" si="284"/>
        <v>8.8302483598875483</v>
      </c>
      <c r="AE273" s="116">
        <f t="shared" ca="1" si="285"/>
        <v>12.362347703842545</v>
      </c>
      <c r="AF273" s="116">
        <f t="shared" ca="1" si="286"/>
        <v>14.834817244611031</v>
      </c>
      <c r="AG273" s="116">
        <f t="shared" ca="1" si="268"/>
        <v>16.247656982193064</v>
      </c>
      <c r="AH273" s="116">
        <f t="shared" ca="1" si="269"/>
        <v>17.660496719775097</v>
      </c>
      <c r="AI273" s="116">
        <f t="shared" ca="1" si="270"/>
        <v>19.073336457357016</v>
      </c>
      <c r="AJ273" s="116">
        <f t="shared" ca="1" si="271"/>
        <v>20.839386129334571</v>
      </c>
      <c r="AK273" s="116">
        <f t="shared" ca="1" si="272"/>
        <v>22.958645735707535</v>
      </c>
      <c r="AL273" s="116">
        <f t="shared" ca="1" si="273"/>
        <v>25.077905342080612</v>
      </c>
      <c r="AM273" s="116">
        <f t="shared" ca="1" si="274"/>
        <v>27.197164948453576</v>
      </c>
      <c r="AN273" s="116">
        <f t="shared" ca="1" si="275"/>
        <v>30.022844423617528</v>
      </c>
      <c r="AO273" s="116">
        <f t="shared" ca="1" si="276"/>
        <v>33.554943767572638</v>
      </c>
      <c r="AP273" s="116">
        <f t="shared" ca="1" si="277"/>
        <v>37.087043111527692</v>
      </c>
      <c r="AQ273" s="116">
        <f t="shared" ca="1" si="278"/>
        <v>40.619142455482574</v>
      </c>
      <c r="AS273" s="63">
        <f t="shared" si="265"/>
        <v>51</v>
      </c>
      <c r="AT273" s="116">
        <f ca="1">IFERROR(X273*'Program Qtrly'!D$149/(1-'Program Qtrly'!D$149),0)</f>
        <v>0</v>
      </c>
      <c r="AU273" s="116">
        <f ca="1">IFERROR(Y273*'Program Qtrly'!E$149/(1-'Program Qtrly'!E$149),0)</f>
        <v>0</v>
      </c>
      <c r="AV273" s="116">
        <f ca="1">IFERROR(Z273*'Program Qtrly'!F$149/(1-'Program Qtrly'!F$149),0)</f>
        <v>0</v>
      </c>
      <c r="AW273" s="116">
        <f ca="1">IFERROR(AA273*'Program Qtrly'!G$149/(1-'Program Qtrly'!G$149),0)</f>
        <v>0</v>
      </c>
      <c r="AX273" s="116">
        <f ca="1">IFERROR(AB273*'Program Qtrly'!H$149/(1-'Program Qtrly'!H$149),0)</f>
        <v>4.1207825679475123</v>
      </c>
      <c r="AY273" s="116">
        <f ca="1">IFERROR(AC273*'Program Qtrly'!I$149/(1-'Program Qtrly'!I$149),0)</f>
        <v>12.362347703842518</v>
      </c>
      <c r="AZ273" s="116">
        <f ca="1">IFERROR(AD273*'Program Qtrly'!J$149/(1-'Program Qtrly'!J$149),0)</f>
        <v>20.603912839737607</v>
      </c>
      <c r="BA273" s="116">
        <f ca="1">IFERROR(AE273*'Program Qtrly'!K$149/(1-'Program Qtrly'!K$149),0)</f>
        <v>28.845477975632594</v>
      </c>
      <c r="BB273" s="116">
        <f ca="1">IFERROR(AF273*'Program Qtrly'!L$149/(1-'Program Qtrly'!L$149),0)</f>
        <v>34.614573570759063</v>
      </c>
      <c r="BC273" s="116">
        <f ca="1">IFERROR(AG273*'Program Qtrly'!M$149/(1-'Program Qtrly'!M$149),0)</f>
        <v>37.911199625117142</v>
      </c>
      <c r="BD273" s="116">
        <f ca="1">IFERROR(AH273*'Program Qtrly'!N$149/(1-'Program Qtrly'!N$149),0)</f>
        <v>41.207825679475214</v>
      </c>
      <c r="BE273" s="116">
        <f ca="1">IFERROR(AI273*'Program Qtrly'!O$149/(1-'Program Qtrly'!O$149),0)</f>
        <v>44.504451733833022</v>
      </c>
      <c r="BF273" s="116">
        <f ca="1">IFERROR(AJ273*'Program Qtrly'!P$149/(1-'Program Qtrly'!P$149),0)</f>
        <v>48.625234301780658</v>
      </c>
      <c r="BG273" s="116">
        <f ca="1">IFERROR(AK273*'Program Qtrly'!Q$149/(1-'Program Qtrly'!Q$149),0)</f>
        <v>53.570173383317574</v>
      </c>
      <c r="BH273" s="116">
        <f ca="1">IFERROR(AL273*'Program Qtrly'!R$149/(1-'Program Qtrly'!R$149),0)</f>
        <v>58.515112464854752</v>
      </c>
      <c r="BI273" s="116">
        <f ca="1">IFERROR(AM273*'Program Qtrly'!S$149/(1-'Program Qtrly'!S$149),0)</f>
        <v>63.460051546391668</v>
      </c>
      <c r="BJ273" s="116">
        <f ca="1">IFERROR(AN273*'Program Qtrly'!T$149/(1-'Program Qtrly'!T$149),0)</f>
        <v>70.053303655107555</v>
      </c>
      <c r="BK273" s="116">
        <f ca="1">IFERROR(AO273*'Program Qtrly'!U$149/(1-'Program Qtrly'!U$149),0)</f>
        <v>78.294868791002813</v>
      </c>
      <c r="BL273" s="116">
        <f ca="1">IFERROR(AP273*'Program Qtrly'!V$149/(1-'Program Qtrly'!V$149),0)</f>
        <v>86.536433926897928</v>
      </c>
      <c r="BM273" s="116">
        <f ca="1">IFERROR(AQ273*'Program Qtrly'!W$149/(1-'Program Qtrly'!W$149),0)</f>
        <v>94.777999062792659</v>
      </c>
      <c r="BO273" s="53" t="str">
        <f t="shared" si="266"/>
        <v>P008</v>
      </c>
      <c r="BP273" s="53">
        <f t="shared" si="267"/>
        <v>0</v>
      </c>
    </row>
    <row r="274" spans="1:68" x14ac:dyDescent="0.45">
      <c r="A274" s="63">
        <f t="shared" si="262"/>
        <v>54</v>
      </c>
      <c r="B274" s="116">
        <f ca="1">IFERROR(B273+'Program Qtrly'!D$163*OFFSET(LDF!$A$37,MATCH($B$255,LDF!$A$38:$A$63,0),MATCH($A274,LDF!$B$37:$Z$37,0)),0)</f>
        <v>0</v>
      </c>
      <c r="C274" s="116">
        <f ca="1">IFERROR(C273+'Program Qtrly'!E$163*OFFSET(LDF!$A$37,MATCH($B$255,LDF!$A$38:$A$63,0),MATCH($A274,LDF!$B$37:$Z$37,0)),0)</f>
        <v>0</v>
      </c>
      <c r="D274" s="116">
        <f ca="1">IFERROR(D273+'Program Qtrly'!F$163*OFFSET(LDF!$A$37,MATCH($B$255,LDF!$A$38:$A$63,0),MATCH($A274,LDF!$B$37:$Z$37,0)),0)</f>
        <v>0</v>
      </c>
      <c r="E274" s="116">
        <f ca="1">IFERROR(E273+'Program Qtrly'!G$163*OFFSET(LDF!$A$37,MATCH($B$255,LDF!$A$38:$A$63,0),MATCH($A274,LDF!$B$37:$Z$37,0)),0)</f>
        <v>0</v>
      </c>
      <c r="F274" s="116">
        <f ca="1">IFERROR(F273+'Program Qtrly'!H$163*OFFSET(LDF!$A$37,MATCH($B$255,LDF!$A$38:$A$63,0),MATCH($A274,LDF!$B$37:$Z$37,0)),0)</f>
        <v>26.60832544938506</v>
      </c>
      <c r="G274" s="116">
        <f ca="1">IFERROR(G273+'Program Qtrly'!I$163*OFFSET(LDF!$A$37,MATCH($B$255,LDF!$A$38:$A$63,0),MATCH($A274,LDF!$B$37:$Z$37,0)),0)</f>
        <v>79.824976348155189</v>
      </c>
      <c r="H274" s="116">
        <f ca="1">IFERROR(H273+'Program Qtrly'!J$163*OFFSET(LDF!$A$37,MATCH($B$255,LDF!$A$38:$A$63,0),MATCH($A274,LDF!$B$37:$Z$37,0)),0)</f>
        <v>133.04162724692529</v>
      </c>
      <c r="I274" s="116">
        <f ca="1">IFERROR(I273+'Program Qtrly'!K$163*OFFSET(LDF!$A$37,MATCH($B$255,LDF!$A$38:$A$63,0),MATCH($A274,LDF!$B$37:$Z$37,0)),0)</f>
        <v>186.25827814569541</v>
      </c>
      <c r="J274" s="116">
        <f ca="1">IFERROR(J273+'Program Qtrly'!L$163*OFFSET(LDF!$A$37,MATCH($B$255,LDF!$A$38:$A$63,0),MATCH($A274,LDF!$B$37:$Z$37,0)),0)</f>
        <v>223.50993377483451</v>
      </c>
      <c r="K274" s="116">
        <f ca="1">IFERROR(K273+'Program Qtrly'!M$163*OFFSET(LDF!$A$37,MATCH($B$255,LDF!$A$38:$A$63,0),MATCH($A274,LDF!$B$37:$Z$37,0)),0)</f>
        <v>244.79659413434251</v>
      </c>
      <c r="L274" s="116">
        <f ca="1">IFERROR(L273+'Program Qtrly'!N$163*OFFSET(LDF!$A$37,MATCH($B$255,LDF!$A$38:$A$63,0),MATCH($A274,LDF!$B$37:$Z$37,0)),0)</f>
        <v>266.08325449385057</v>
      </c>
      <c r="M274" s="116">
        <f ca="1">IFERROR(M273+'Program Qtrly'!O$163*OFFSET(LDF!$A$37,MATCH($B$255,LDF!$A$38:$A$63,0),MATCH($A274,LDF!$B$37:$Z$37,0)),0)</f>
        <v>287.36991485335869</v>
      </c>
      <c r="N274" s="116">
        <f ca="1">IFERROR(N273+'Program Qtrly'!P$163*OFFSET(LDF!$A$37,MATCH($B$255,LDF!$A$38:$A$63,0),MATCH($A274,LDF!$B$37:$Z$37,0)),0)</f>
        <v>313.9782403027437</v>
      </c>
      <c r="O274" s="116">
        <f ca="1">IFERROR(O273+'Program Qtrly'!Q$163*OFFSET(LDF!$A$37,MATCH($B$255,LDF!$A$38:$A$63,0),MATCH($A274,LDF!$B$37:$Z$37,0)),0)</f>
        <v>345.90823084200582</v>
      </c>
      <c r="P274" s="116">
        <f ca="1">IFERROR(P273+'Program Qtrly'!R$163*OFFSET(LDF!$A$37,MATCH($B$255,LDF!$A$38:$A$63,0),MATCH($A274,LDF!$B$37:$Z$37,0)),0)</f>
        <v>377.83822138126783</v>
      </c>
      <c r="Q274" s="116">
        <f ca="1">IFERROR(Q273+'Program Qtrly'!S$163*OFFSET(LDF!$A$37,MATCH($B$255,LDF!$A$38:$A$63,0),MATCH($A274,LDF!$B$37:$Z$37,0)),0)</f>
        <v>409.76821192052995</v>
      </c>
      <c r="R274" s="116">
        <f ca="1">IFERROR(R273+'Program Qtrly'!T$163*OFFSET(LDF!$A$37,MATCH($B$255,LDF!$A$38:$A$63,0),MATCH($A274,LDF!$B$37:$Z$37,0)),0)</f>
        <v>452.34153263954607</v>
      </c>
      <c r="S274" s="116">
        <f ca="1">IFERROR(S273+'Program Qtrly'!U$163*OFFSET(LDF!$A$37,MATCH($B$255,LDF!$A$38:$A$63,0),MATCH($A274,LDF!$B$37:$Z$37,0)),0)</f>
        <v>505.55818353831603</v>
      </c>
      <c r="T274" s="116">
        <f ca="1">IFERROR(T273+'Program Qtrly'!V$163*OFFSET(LDF!$A$37,MATCH($B$255,LDF!$A$38:$A$63,0),MATCH($A274,LDF!$B$37:$Z$37,0)),0)</f>
        <v>558.77483443708616</v>
      </c>
      <c r="U274" s="116">
        <f ca="1">IFERROR(U273+'Program Qtrly'!W$163*OFFSET(LDF!$A$37,MATCH($B$255,LDF!$A$38:$A$63,0),MATCH($A274,LDF!$B$37:$Z$37,0)),0)</f>
        <v>611.9914853358564</v>
      </c>
      <c r="W274" s="63">
        <f t="shared" si="263"/>
        <v>54</v>
      </c>
      <c r="X274" s="116">
        <f t="shared" ca="1" si="264"/>
        <v>0</v>
      </c>
      <c r="Y274" s="116">
        <f t="shared" ca="1" si="279"/>
        <v>0</v>
      </c>
      <c r="Z274" s="116">
        <f t="shared" ca="1" si="280"/>
        <v>0</v>
      </c>
      <c r="AA274" s="116">
        <f t="shared" ca="1" si="281"/>
        <v>0</v>
      </c>
      <c r="AB274" s="116">
        <f t="shared" ca="1" si="282"/>
        <v>1.5166745506149439</v>
      </c>
      <c r="AC274" s="116">
        <f t="shared" ca="1" si="283"/>
        <v>4.5500236518448247</v>
      </c>
      <c r="AD274" s="116">
        <f t="shared" ca="1" si="284"/>
        <v>7.583372753074741</v>
      </c>
      <c r="AE274" s="116">
        <f t="shared" ca="1" si="285"/>
        <v>10.616721854304615</v>
      </c>
      <c r="AF274" s="116">
        <f t="shared" ca="1" si="286"/>
        <v>12.740066225165521</v>
      </c>
      <c r="AG274" s="116">
        <f t="shared" ca="1" si="268"/>
        <v>13.953405865657487</v>
      </c>
      <c r="AH274" s="116">
        <f t="shared" ca="1" si="269"/>
        <v>15.166745506149482</v>
      </c>
      <c r="AI274" s="116">
        <f t="shared" ca="1" si="270"/>
        <v>16.380085146641363</v>
      </c>
      <c r="AJ274" s="116">
        <f t="shared" ca="1" si="271"/>
        <v>17.896759697256357</v>
      </c>
      <c r="AK274" s="116">
        <f t="shared" ca="1" si="272"/>
        <v>19.716769157994236</v>
      </c>
      <c r="AL274" s="116">
        <f t="shared" ca="1" si="273"/>
        <v>21.536778618732228</v>
      </c>
      <c r="AM274" s="116">
        <f t="shared" ca="1" si="274"/>
        <v>23.356788079470107</v>
      </c>
      <c r="AN274" s="116">
        <f t="shared" ca="1" si="275"/>
        <v>25.783467360453983</v>
      </c>
      <c r="AO274" s="116">
        <f t="shared" ca="1" si="276"/>
        <v>28.81681646168397</v>
      </c>
      <c r="AP274" s="116">
        <f t="shared" ca="1" si="277"/>
        <v>31.850165562913958</v>
      </c>
      <c r="AQ274" s="116">
        <f t="shared" ca="1" si="278"/>
        <v>34.883514664143718</v>
      </c>
      <c r="AS274" s="63">
        <f t="shared" si="265"/>
        <v>54</v>
      </c>
      <c r="AT274" s="116">
        <f ca="1">IFERROR(X274*'Program Qtrly'!D$149/(1-'Program Qtrly'!D$149),0)</f>
        <v>0</v>
      </c>
      <c r="AU274" s="116">
        <f ca="1">IFERROR(Y274*'Program Qtrly'!E$149/(1-'Program Qtrly'!E$149),0)</f>
        <v>0</v>
      </c>
      <c r="AV274" s="116">
        <f ca="1">IFERROR(Z274*'Program Qtrly'!F$149/(1-'Program Qtrly'!F$149),0)</f>
        <v>0</v>
      </c>
      <c r="AW274" s="116">
        <f ca="1">IFERROR(AA274*'Program Qtrly'!G$149/(1-'Program Qtrly'!G$149),0)</f>
        <v>0</v>
      </c>
      <c r="AX274" s="116">
        <f ca="1">IFERROR(AB274*'Program Qtrly'!H$149/(1-'Program Qtrly'!H$149),0)</f>
        <v>3.5389072847682019</v>
      </c>
      <c r="AY274" s="116">
        <f ca="1">IFERROR(AC274*'Program Qtrly'!I$149/(1-'Program Qtrly'!I$149),0)</f>
        <v>10.616721854304588</v>
      </c>
      <c r="AZ274" s="116">
        <f ca="1">IFERROR(AD274*'Program Qtrly'!J$149/(1-'Program Qtrly'!J$149),0)</f>
        <v>17.694536423841058</v>
      </c>
      <c r="BA274" s="116">
        <f ca="1">IFERROR(AE274*'Program Qtrly'!K$149/(1-'Program Qtrly'!K$149),0)</f>
        <v>24.77235099337743</v>
      </c>
      <c r="BB274" s="116">
        <f ca="1">IFERROR(AF274*'Program Qtrly'!L$149/(1-'Program Qtrly'!L$149),0)</f>
        <v>29.726821192052878</v>
      </c>
      <c r="BC274" s="116">
        <f ca="1">IFERROR(AG274*'Program Qtrly'!M$149/(1-'Program Qtrly'!M$149),0)</f>
        <v>32.557947019867463</v>
      </c>
      <c r="BD274" s="116">
        <f ca="1">IFERROR(AH274*'Program Qtrly'!N$149/(1-'Program Qtrly'!N$149),0)</f>
        <v>35.389072847682115</v>
      </c>
      <c r="BE274" s="116">
        <f ca="1">IFERROR(AI274*'Program Qtrly'!O$149/(1-'Program Qtrly'!O$149),0)</f>
        <v>38.220198675496512</v>
      </c>
      <c r="BF274" s="116">
        <f ca="1">IFERROR(AJ274*'Program Qtrly'!P$149/(1-'Program Qtrly'!P$149),0)</f>
        <v>41.759105960264826</v>
      </c>
      <c r="BG274" s="116">
        <f ca="1">IFERROR(AK274*'Program Qtrly'!Q$149/(1-'Program Qtrly'!Q$149),0)</f>
        <v>46.005794701986545</v>
      </c>
      <c r="BH274" s="116">
        <f ca="1">IFERROR(AL274*'Program Qtrly'!R$149/(1-'Program Qtrly'!R$149),0)</f>
        <v>50.25248344370852</v>
      </c>
      <c r="BI274" s="116">
        <f ca="1">IFERROR(AM274*'Program Qtrly'!S$149/(1-'Program Qtrly'!S$149),0)</f>
        <v>54.49917218543024</v>
      </c>
      <c r="BJ274" s="116">
        <f ca="1">IFERROR(AN274*'Program Qtrly'!T$149/(1-'Program Qtrly'!T$149),0)</f>
        <v>60.161423841059275</v>
      </c>
      <c r="BK274" s="116">
        <f ca="1">IFERROR(AO274*'Program Qtrly'!U$149/(1-'Program Qtrly'!U$149),0)</f>
        <v>67.239238410595917</v>
      </c>
      <c r="BL274" s="116">
        <f ca="1">IFERROR(AP274*'Program Qtrly'!V$149/(1-'Program Qtrly'!V$149),0)</f>
        <v>74.317052980132544</v>
      </c>
      <c r="BM274" s="116">
        <f ca="1">IFERROR(AQ274*'Program Qtrly'!W$149/(1-'Program Qtrly'!W$149),0)</f>
        <v>81.39486754966866</v>
      </c>
      <c r="BO274" s="53" t="str">
        <f t="shared" si="266"/>
        <v>P008</v>
      </c>
      <c r="BP274" s="53">
        <f t="shared" si="267"/>
        <v>0</v>
      </c>
    </row>
    <row r="275" spans="1:68" x14ac:dyDescent="0.45">
      <c r="A275" s="63">
        <f t="shared" si="262"/>
        <v>57</v>
      </c>
      <c r="B275" s="116">
        <f ca="1">IFERROR(B274+'Program Qtrly'!D$163*OFFSET(LDF!$A$37,MATCH($B$255,LDF!$A$38:$A$63,0),MATCH($A275,LDF!$B$37:$Z$37,0)),0)</f>
        <v>0</v>
      </c>
      <c r="C275" s="116">
        <f ca="1">IFERROR(C274+'Program Qtrly'!E$163*OFFSET(LDF!$A$37,MATCH($B$255,LDF!$A$38:$A$63,0),MATCH($A275,LDF!$B$37:$Z$37,0)),0)</f>
        <v>0</v>
      </c>
      <c r="D275" s="116">
        <f ca="1">IFERROR(D274+'Program Qtrly'!F$163*OFFSET(LDF!$A$37,MATCH($B$255,LDF!$A$38:$A$63,0),MATCH($A275,LDF!$B$37:$Z$37,0)),0)</f>
        <v>0</v>
      </c>
      <c r="E275" s="116">
        <f ca="1">IFERROR(E274+'Program Qtrly'!G$163*OFFSET(LDF!$A$37,MATCH($B$255,LDF!$A$38:$A$63,0),MATCH($A275,LDF!$B$37:$Z$37,0)),0)</f>
        <v>0</v>
      </c>
      <c r="F275" s="116">
        <f ca="1">IFERROR(F274+'Program Qtrly'!H$163*OFFSET(LDF!$A$37,MATCH($B$255,LDF!$A$38:$A$63,0),MATCH($A275,LDF!$B$37:$Z$37,0)),0)</f>
        <v>26.785714285714288</v>
      </c>
      <c r="G275" s="116">
        <f ca="1">IFERROR(G274+'Program Qtrly'!I$163*OFFSET(LDF!$A$37,MATCH($B$255,LDF!$A$38:$A$63,0),MATCH($A275,LDF!$B$37:$Z$37,0)),0)</f>
        <v>80.357142857142875</v>
      </c>
      <c r="H275" s="116">
        <f ca="1">IFERROR(H274+'Program Qtrly'!J$163*OFFSET(LDF!$A$37,MATCH($B$255,LDF!$A$38:$A$63,0),MATCH($A275,LDF!$B$37:$Z$37,0)),0)</f>
        <v>133.92857142857144</v>
      </c>
      <c r="I275" s="116">
        <f ca="1">IFERROR(I274+'Program Qtrly'!K$163*OFFSET(LDF!$A$37,MATCH($B$255,LDF!$A$38:$A$63,0),MATCH($A275,LDF!$B$37:$Z$37,0)),0)</f>
        <v>187.50000000000003</v>
      </c>
      <c r="J275" s="116">
        <f ca="1">IFERROR(J274+'Program Qtrly'!L$163*OFFSET(LDF!$A$37,MATCH($B$255,LDF!$A$38:$A$63,0),MATCH($A275,LDF!$B$37:$Z$37,0)),0)</f>
        <v>225.00000000000003</v>
      </c>
      <c r="K275" s="116">
        <f ca="1">IFERROR(K274+'Program Qtrly'!M$163*OFFSET(LDF!$A$37,MATCH($B$255,LDF!$A$38:$A$63,0),MATCH($A275,LDF!$B$37:$Z$37,0)),0)</f>
        <v>246.42857142857142</v>
      </c>
      <c r="L275" s="116">
        <f ca="1">IFERROR(L274+'Program Qtrly'!N$163*OFFSET(LDF!$A$37,MATCH($B$255,LDF!$A$38:$A$63,0),MATCH($A275,LDF!$B$37:$Z$37,0)),0)</f>
        <v>267.85714285714289</v>
      </c>
      <c r="M275" s="116">
        <f ca="1">IFERROR(M274+'Program Qtrly'!O$163*OFFSET(LDF!$A$37,MATCH($B$255,LDF!$A$38:$A$63,0),MATCH($A275,LDF!$B$37:$Z$37,0)),0)</f>
        <v>289.28571428571439</v>
      </c>
      <c r="N275" s="116">
        <f ca="1">IFERROR(N274+'Program Qtrly'!P$163*OFFSET(LDF!$A$37,MATCH($B$255,LDF!$A$38:$A$63,0),MATCH($A275,LDF!$B$37:$Z$37,0)),0)</f>
        <v>316.07142857142861</v>
      </c>
      <c r="O275" s="116">
        <f ca="1">IFERROR(O274+'Program Qtrly'!Q$163*OFFSET(LDF!$A$37,MATCH($B$255,LDF!$A$38:$A$63,0),MATCH($A275,LDF!$B$37:$Z$37,0)),0)</f>
        <v>348.21428571428578</v>
      </c>
      <c r="P275" s="116">
        <f ca="1">IFERROR(P274+'Program Qtrly'!R$163*OFFSET(LDF!$A$37,MATCH($B$255,LDF!$A$38:$A$63,0),MATCH($A275,LDF!$B$37:$Z$37,0)),0)</f>
        <v>380.35714285714289</v>
      </c>
      <c r="Q275" s="116">
        <f ca="1">IFERROR(Q274+'Program Qtrly'!S$163*OFFSET(LDF!$A$37,MATCH($B$255,LDF!$A$38:$A$63,0),MATCH($A275,LDF!$B$37:$Z$37,0)),0)</f>
        <v>412.50000000000011</v>
      </c>
      <c r="R275" s="116">
        <f ca="1">IFERROR(R274+'Program Qtrly'!T$163*OFFSET(LDF!$A$37,MATCH($B$255,LDF!$A$38:$A$63,0),MATCH($A275,LDF!$B$37:$Z$37,0)),0)</f>
        <v>455.357142857143</v>
      </c>
      <c r="S275" s="116">
        <f ca="1">IFERROR(S274+'Program Qtrly'!U$163*OFFSET(LDF!$A$37,MATCH($B$255,LDF!$A$38:$A$63,0),MATCH($A275,LDF!$B$37:$Z$37,0)),0)</f>
        <v>508.92857142857139</v>
      </c>
      <c r="T275" s="116">
        <f ca="1">IFERROR(T274+'Program Qtrly'!V$163*OFFSET(LDF!$A$37,MATCH($B$255,LDF!$A$38:$A$63,0),MATCH($A275,LDF!$B$37:$Z$37,0)),0)</f>
        <v>562.5</v>
      </c>
      <c r="U275" s="116">
        <f ca="1">IFERROR(U274+'Program Qtrly'!W$163*OFFSET(LDF!$A$37,MATCH($B$255,LDF!$A$38:$A$63,0),MATCH($A275,LDF!$B$37:$Z$37,0)),0)</f>
        <v>616.07142857142867</v>
      </c>
      <c r="W275" s="63">
        <f t="shared" si="263"/>
        <v>57</v>
      </c>
      <c r="X275" s="116">
        <f t="shared" ca="1" si="264"/>
        <v>0</v>
      </c>
      <c r="Y275" s="116">
        <f t="shared" ca="1" si="279"/>
        <v>0</v>
      </c>
      <c r="Z275" s="116">
        <f t="shared" ca="1" si="280"/>
        <v>0</v>
      </c>
      <c r="AA275" s="116">
        <f t="shared" ca="1" si="281"/>
        <v>0</v>
      </c>
      <c r="AB275" s="116">
        <f t="shared" ca="1" si="282"/>
        <v>1.3392857142857153</v>
      </c>
      <c r="AC275" s="116">
        <f t="shared" ca="1" si="283"/>
        <v>4.0178571428571388</v>
      </c>
      <c r="AD275" s="116">
        <f t="shared" ca="1" si="284"/>
        <v>6.6964285714285836</v>
      </c>
      <c r="AE275" s="116">
        <f t="shared" ca="1" si="285"/>
        <v>9.375</v>
      </c>
      <c r="AF275" s="116">
        <f t="shared" ca="1" si="286"/>
        <v>11.25</v>
      </c>
      <c r="AG275" s="116">
        <f t="shared" ca="1" si="268"/>
        <v>12.321428571428584</v>
      </c>
      <c r="AH275" s="116">
        <f t="shared" ca="1" si="269"/>
        <v>13.392857142857167</v>
      </c>
      <c r="AI275" s="116">
        <f t="shared" ca="1" si="270"/>
        <v>14.464285714285666</v>
      </c>
      <c r="AJ275" s="116">
        <f t="shared" ca="1" si="271"/>
        <v>15.803571428571445</v>
      </c>
      <c r="AK275" s="116">
        <f t="shared" ca="1" si="272"/>
        <v>17.410714285714278</v>
      </c>
      <c r="AL275" s="116">
        <f t="shared" ca="1" si="273"/>
        <v>19.017857142857167</v>
      </c>
      <c r="AM275" s="116">
        <f t="shared" ca="1" si="274"/>
        <v>20.624999999999943</v>
      </c>
      <c r="AN275" s="116">
        <f t="shared" ca="1" si="275"/>
        <v>22.767857142857054</v>
      </c>
      <c r="AO275" s="116">
        <f t="shared" ca="1" si="276"/>
        <v>25.446428571428612</v>
      </c>
      <c r="AP275" s="116">
        <f t="shared" ca="1" si="277"/>
        <v>28.125000000000114</v>
      </c>
      <c r="AQ275" s="116">
        <f t="shared" ca="1" si="278"/>
        <v>30.803571428571445</v>
      </c>
      <c r="AS275" s="63">
        <f t="shared" si="265"/>
        <v>57</v>
      </c>
      <c r="AT275" s="116">
        <f ca="1">IFERROR(X275*'Program Qtrly'!D$149/(1-'Program Qtrly'!D$149),0)</f>
        <v>0</v>
      </c>
      <c r="AU275" s="116">
        <f ca="1">IFERROR(Y275*'Program Qtrly'!E$149/(1-'Program Qtrly'!E$149),0)</f>
        <v>0</v>
      </c>
      <c r="AV275" s="116">
        <f ca="1">IFERROR(Z275*'Program Qtrly'!F$149/(1-'Program Qtrly'!F$149),0)</f>
        <v>0</v>
      </c>
      <c r="AW275" s="116">
        <f ca="1">IFERROR(AA275*'Program Qtrly'!G$149/(1-'Program Qtrly'!G$149),0)</f>
        <v>0</v>
      </c>
      <c r="AX275" s="116">
        <f ca="1">IFERROR(AB275*'Program Qtrly'!H$149/(1-'Program Qtrly'!H$149),0)</f>
        <v>3.1250000000000018</v>
      </c>
      <c r="AY275" s="116">
        <f ca="1">IFERROR(AC275*'Program Qtrly'!I$149/(1-'Program Qtrly'!I$149),0)</f>
        <v>9.3749999999999876</v>
      </c>
      <c r="AZ275" s="116">
        <f ca="1">IFERROR(AD275*'Program Qtrly'!J$149/(1-'Program Qtrly'!J$149),0)</f>
        <v>15.625000000000025</v>
      </c>
      <c r="BA275" s="116">
        <f ca="1">IFERROR(AE275*'Program Qtrly'!K$149/(1-'Program Qtrly'!K$149),0)</f>
        <v>21.874999999999996</v>
      </c>
      <c r="BB275" s="116">
        <f ca="1">IFERROR(AF275*'Program Qtrly'!L$149/(1-'Program Qtrly'!L$149),0)</f>
        <v>26.249999999999993</v>
      </c>
      <c r="BC275" s="116">
        <f ca="1">IFERROR(AG275*'Program Qtrly'!M$149/(1-'Program Qtrly'!M$149),0)</f>
        <v>28.750000000000018</v>
      </c>
      <c r="BD275" s="116">
        <f ca="1">IFERROR(AH275*'Program Qtrly'!N$149/(1-'Program Qtrly'!N$149),0)</f>
        <v>31.25000000000005</v>
      </c>
      <c r="BE275" s="116">
        <f ca="1">IFERROR(AI275*'Program Qtrly'!O$149/(1-'Program Qtrly'!O$149),0)</f>
        <v>33.749999999999879</v>
      </c>
      <c r="BF275" s="116">
        <f ca="1">IFERROR(AJ275*'Program Qtrly'!P$149/(1-'Program Qtrly'!P$149),0)</f>
        <v>36.875000000000028</v>
      </c>
      <c r="BG275" s="116">
        <f ca="1">IFERROR(AK275*'Program Qtrly'!Q$149/(1-'Program Qtrly'!Q$149),0)</f>
        <v>40.624999999999972</v>
      </c>
      <c r="BH275" s="116">
        <f ca="1">IFERROR(AL275*'Program Qtrly'!R$149/(1-'Program Qtrly'!R$149),0)</f>
        <v>44.37500000000005</v>
      </c>
      <c r="BI275" s="116">
        <f ca="1">IFERROR(AM275*'Program Qtrly'!S$149/(1-'Program Qtrly'!S$149),0)</f>
        <v>48.124999999999858</v>
      </c>
      <c r="BJ275" s="116">
        <f ca="1">IFERROR(AN275*'Program Qtrly'!T$149/(1-'Program Qtrly'!T$149),0)</f>
        <v>53.12499999999978</v>
      </c>
      <c r="BK275" s="116">
        <f ca="1">IFERROR(AO275*'Program Qtrly'!U$149/(1-'Program Qtrly'!U$149),0)</f>
        <v>59.375000000000085</v>
      </c>
      <c r="BL275" s="116">
        <f ca="1">IFERROR(AP275*'Program Qtrly'!V$149/(1-'Program Qtrly'!V$149),0)</f>
        <v>65.625000000000256</v>
      </c>
      <c r="BM275" s="116">
        <f ca="1">IFERROR(AQ275*'Program Qtrly'!W$149/(1-'Program Qtrly'!W$149),0)</f>
        <v>71.875000000000028</v>
      </c>
      <c r="BO275" s="53" t="str">
        <f t="shared" si="266"/>
        <v>P008</v>
      </c>
      <c r="BP275" s="53">
        <f t="shared" si="267"/>
        <v>0</v>
      </c>
    </row>
    <row r="276" spans="1:68" x14ac:dyDescent="0.45">
      <c r="A276" s="63">
        <f t="shared" si="262"/>
        <v>60</v>
      </c>
      <c r="B276" s="116">
        <f ca="1">IFERROR(B275+'Program Qtrly'!D$163*OFFSET(LDF!$A$37,MATCH($B$255,LDF!$A$38:$A$63,0),MATCH($A276,LDF!$B$37:$Z$37,0)),0)</f>
        <v>0</v>
      </c>
      <c r="C276" s="116">
        <f ca="1">IFERROR(C275+'Program Qtrly'!E$163*OFFSET(LDF!$A$37,MATCH($B$255,LDF!$A$38:$A$63,0),MATCH($A276,LDF!$B$37:$Z$37,0)),0)</f>
        <v>0</v>
      </c>
      <c r="D276" s="116">
        <f ca="1">IFERROR(D275+'Program Qtrly'!F$163*OFFSET(LDF!$A$37,MATCH($B$255,LDF!$A$38:$A$63,0),MATCH($A276,LDF!$B$37:$Z$37,0)),0)</f>
        <v>0</v>
      </c>
      <c r="E276" s="116">
        <f ca="1">IFERROR(E275+'Program Qtrly'!G$163*OFFSET(LDF!$A$37,MATCH($B$255,LDF!$A$38:$A$63,0),MATCH($A276,LDF!$B$37:$Z$37,0)),0)</f>
        <v>0</v>
      </c>
      <c r="F276" s="116">
        <f ca="1">IFERROR(F275+'Program Qtrly'!H$163*OFFSET(LDF!$A$37,MATCH($B$255,LDF!$A$38:$A$63,0),MATCH($A276,LDF!$B$37:$Z$37,0)),0)</f>
        <v>26.913875598086133</v>
      </c>
      <c r="G276" s="116">
        <f ca="1">IFERROR(G275+'Program Qtrly'!I$163*OFFSET(LDF!$A$37,MATCH($B$255,LDF!$A$38:$A$63,0),MATCH($A276,LDF!$B$37:$Z$37,0)),0)</f>
        <v>80.741626794258408</v>
      </c>
      <c r="H276" s="116">
        <f ca="1">IFERROR(H275+'Program Qtrly'!J$163*OFFSET(LDF!$A$37,MATCH($B$255,LDF!$A$38:$A$63,0),MATCH($A276,LDF!$B$37:$Z$37,0)),0)</f>
        <v>134.56937799043067</v>
      </c>
      <c r="I276" s="116">
        <f ca="1">IFERROR(I275+'Program Qtrly'!K$163*OFFSET(LDF!$A$37,MATCH($B$255,LDF!$A$38:$A$63,0),MATCH($A276,LDF!$B$37:$Z$37,0)),0)</f>
        <v>188.39712918660294</v>
      </c>
      <c r="J276" s="116">
        <f ca="1">IFERROR(J275+'Program Qtrly'!L$163*OFFSET(LDF!$A$37,MATCH($B$255,LDF!$A$38:$A$63,0),MATCH($A276,LDF!$B$37:$Z$37,0)),0)</f>
        <v>226.0765550239235</v>
      </c>
      <c r="K276" s="116">
        <f ca="1">IFERROR(K275+'Program Qtrly'!M$163*OFFSET(LDF!$A$37,MATCH($B$255,LDF!$A$38:$A$63,0),MATCH($A276,LDF!$B$37:$Z$37,0)),0)</f>
        <v>247.60765550239236</v>
      </c>
      <c r="L276" s="116">
        <f ca="1">IFERROR(L275+'Program Qtrly'!N$163*OFFSET(LDF!$A$37,MATCH($B$255,LDF!$A$38:$A$63,0),MATCH($A276,LDF!$B$37:$Z$37,0)),0)</f>
        <v>269.13875598086133</v>
      </c>
      <c r="M276" s="116">
        <f ca="1">IFERROR(M275+'Program Qtrly'!O$163*OFFSET(LDF!$A$37,MATCH($B$255,LDF!$A$38:$A$63,0),MATCH($A276,LDF!$B$37:$Z$37,0)),0)</f>
        <v>290.66985645933028</v>
      </c>
      <c r="N276" s="116">
        <f ca="1">IFERROR(N275+'Program Qtrly'!P$163*OFFSET(LDF!$A$37,MATCH($B$255,LDF!$A$38:$A$63,0),MATCH($A276,LDF!$B$37:$Z$37,0)),0)</f>
        <v>317.58373205741634</v>
      </c>
      <c r="O276" s="116">
        <f ca="1">IFERROR(O275+'Program Qtrly'!Q$163*OFFSET(LDF!$A$37,MATCH($B$255,LDF!$A$38:$A$63,0),MATCH($A276,LDF!$B$37:$Z$37,0)),0)</f>
        <v>349.88038277511976</v>
      </c>
      <c r="P276" s="116">
        <f ca="1">IFERROR(P275+'Program Qtrly'!R$163*OFFSET(LDF!$A$37,MATCH($B$255,LDF!$A$38:$A$63,0),MATCH($A276,LDF!$B$37:$Z$37,0)),0)</f>
        <v>382.17703349282306</v>
      </c>
      <c r="Q276" s="116">
        <f ca="1">IFERROR(Q275+'Program Qtrly'!S$163*OFFSET(LDF!$A$37,MATCH($B$255,LDF!$A$38:$A$63,0),MATCH($A276,LDF!$B$37:$Z$37,0)),0)</f>
        <v>414.47368421052647</v>
      </c>
      <c r="R276" s="116">
        <f ca="1">IFERROR(R275+'Program Qtrly'!T$163*OFFSET(LDF!$A$37,MATCH($B$255,LDF!$A$38:$A$63,0),MATCH($A276,LDF!$B$37:$Z$37,0)),0)</f>
        <v>457.53588516746436</v>
      </c>
      <c r="S276" s="116">
        <f ca="1">IFERROR(S275+'Program Qtrly'!U$163*OFFSET(LDF!$A$37,MATCH($B$255,LDF!$A$38:$A$63,0),MATCH($A276,LDF!$B$37:$Z$37,0)),0)</f>
        <v>511.36363636363643</v>
      </c>
      <c r="T276" s="116">
        <f ca="1">IFERROR(T275+'Program Qtrly'!V$163*OFFSET(LDF!$A$37,MATCH($B$255,LDF!$A$38:$A$63,0),MATCH($A276,LDF!$B$37:$Z$37,0)),0)</f>
        <v>565.19138755980873</v>
      </c>
      <c r="U276" s="116">
        <f ca="1">IFERROR(U275+'Program Qtrly'!W$163*OFFSET(LDF!$A$37,MATCH($B$255,LDF!$A$38:$A$63,0),MATCH($A276,LDF!$B$37:$Z$37,0)),0)</f>
        <v>619.01913875598109</v>
      </c>
      <c r="W276" s="63">
        <f t="shared" si="263"/>
        <v>60</v>
      </c>
      <c r="X276" s="116">
        <f t="shared" ca="1" si="264"/>
        <v>0</v>
      </c>
      <c r="Y276" s="116">
        <f t="shared" ca="1" si="279"/>
        <v>0</v>
      </c>
      <c r="Z276" s="116">
        <f t="shared" ca="1" si="280"/>
        <v>0</v>
      </c>
      <c r="AA276" s="116">
        <f t="shared" ca="1" si="281"/>
        <v>0</v>
      </c>
      <c r="AB276" s="116">
        <f t="shared" ca="1" si="282"/>
        <v>1.2111244019138709</v>
      </c>
      <c r="AC276" s="116">
        <f t="shared" ca="1" si="283"/>
        <v>3.6333732057416057</v>
      </c>
      <c r="AD276" s="116">
        <f t="shared" ca="1" si="284"/>
        <v>6.0556220095693618</v>
      </c>
      <c r="AE276" s="116">
        <f t="shared" ca="1" si="285"/>
        <v>8.4778708133970895</v>
      </c>
      <c r="AF276" s="116">
        <f t="shared" ca="1" si="286"/>
        <v>10.173444976076524</v>
      </c>
      <c r="AG276" s="116">
        <f t="shared" ca="1" si="268"/>
        <v>11.142344497607638</v>
      </c>
      <c r="AH276" s="116">
        <f t="shared" ca="1" si="269"/>
        <v>12.111244019138724</v>
      </c>
      <c r="AI276" s="116">
        <f t="shared" ca="1" si="270"/>
        <v>13.080143540669781</v>
      </c>
      <c r="AJ276" s="116">
        <f t="shared" ca="1" si="271"/>
        <v>14.291267942583715</v>
      </c>
      <c r="AK276" s="116">
        <f t="shared" ca="1" si="272"/>
        <v>15.744617224880301</v>
      </c>
      <c r="AL276" s="116">
        <f t="shared" ca="1" si="273"/>
        <v>17.197966507177</v>
      </c>
      <c r="AM276" s="116">
        <f t="shared" ca="1" si="274"/>
        <v>18.651315789473585</v>
      </c>
      <c r="AN276" s="116">
        <f t="shared" ca="1" si="275"/>
        <v>20.589114832535699</v>
      </c>
      <c r="AO276" s="116">
        <f t="shared" ca="1" si="276"/>
        <v>23.011363636363569</v>
      </c>
      <c r="AP276" s="116">
        <f t="shared" ca="1" si="277"/>
        <v>25.433612440191382</v>
      </c>
      <c r="AQ276" s="116">
        <f t="shared" ca="1" si="278"/>
        <v>27.855861244019025</v>
      </c>
      <c r="AS276" s="63">
        <f t="shared" si="265"/>
        <v>60</v>
      </c>
      <c r="AT276" s="116">
        <f ca="1">IFERROR(X276*'Program Qtrly'!D$149/(1-'Program Qtrly'!D$149),0)</f>
        <v>0</v>
      </c>
      <c r="AU276" s="116">
        <f ca="1">IFERROR(Y276*'Program Qtrly'!E$149/(1-'Program Qtrly'!E$149),0)</f>
        <v>0</v>
      </c>
      <c r="AV276" s="116">
        <f ca="1">IFERROR(Z276*'Program Qtrly'!F$149/(1-'Program Qtrly'!F$149),0)</f>
        <v>0</v>
      </c>
      <c r="AW276" s="116">
        <f ca="1">IFERROR(AA276*'Program Qtrly'!G$149/(1-'Program Qtrly'!G$149),0)</f>
        <v>0</v>
      </c>
      <c r="AX276" s="116">
        <f ca="1">IFERROR(AB276*'Program Qtrly'!H$149/(1-'Program Qtrly'!H$149),0)</f>
        <v>2.8259569377990315</v>
      </c>
      <c r="AY276" s="116">
        <f ca="1">IFERROR(AC276*'Program Qtrly'!I$149/(1-'Program Qtrly'!I$149),0)</f>
        <v>8.4778708133970788</v>
      </c>
      <c r="AZ276" s="116">
        <f ca="1">IFERROR(AD276*'Program Qtrly'!J$149/(1-'Program Qtrly'!J$149),0)</f>
        <v>14.129784688995173</v>
      </c>
      <c r="BA276" s="116">
        <f ca="1">IFERROR(AE276*'Program Qtrly'!K$149/(1-'Program Qtrly'!K$149),0)</f>
        <v>19.781698564593203</v>
      </c>
      <c r="BB276" s="116">
        <f ca="1">IFERROR(AF276*'Program Qtrly'!L$149/(1-'Program Qtrly'!L$149),0)</f>
        <v>23.738038277511883</v>
      </c>
      <c r="BC276" s="116">
        <f ca="1">IFERROR(AG276*'Program Qtrly'!M$149/(1-'Program Qtrly'!M$149),0)</f>
        <v>25.99880382775115</v>
      </c>
      <c r="BD276" s="116">
        <f ca="1">IFERROR(AH276*'Program Qtrly'!N$149/(1-'Program Qtrly'!N$149),0)</f>
        <v>28.259569377990346</v>
      </c>
      <c r="BE276" s="116">
        <f ca="1">IFERROR(AI276*'Program Qtrly'!O$149/(1-'Program Qtrly'!O$149),0)</f>
        <v>30.520334928229481</v>
      </c>
      <c r="BF276" s="116">
        <f ca="1">IFERROR(AJ276*'Program Qtrly'!P$149/(1-'Program Qtrly'!P$149),0)</f>
        <v>33.346291866028665</v>
      </c>
      <c r="BG276" s="116">
        <f ca="1">IFERROR(AK276*'Program Qtrly'!Q$149/(1-'Program Qtrly'!Q$149),0)</f>
        <v>36.737440191387364</v>
      </c>
      <c r="BH276" s="116">
        <f ca="1">IFERROR(AL276*'Program Qtrly'!R$149/(1-'Program Qtrly'!R$149),0)</f>
        <v>40.128588516746326</v>
      </c>
      <c r="BI276" s="116">
        <f ca="1">IFERROR(AM276*'Program Qtrly'!S$149/(1-'Program Qtrly'!S$149),0)</f>
        <v>43.519736842105026</v>
      </c>
      <c r="BJ276" s="116">
        <f ca="1">IFERROR(AN276*'Program Qtrly'!T$149/(1-'Program Qtrly'!T$149),0)</f>
        <v>48.041267942583289</v>
      </c>
      <c r="BK276" s="116">
        <f ca="1">IFERROR(AO276*'Program Qtrly'!U$149/(1-'Program Qtrly'!U$149),0)</f>
        <v>53.69318181818165</v>
      </c>
      <c r="BL276" s="116">
        <f ca="1">IFERROR(AP276*'Program Qtrly'!V$149/(1-'Program Qtrly'!V$149),0)</f>
        <v>59.345095693779882</v>
      </c>
      <c r="BM276" s="116">
        <f ca="1">IFERROR(AQ276*'Program Qtrly'!W$149/(1-'Program Qtrly'!W$149),0)</f>
        <v>64.99700956937771</v>
      </c>
      <c r="BO276" s="53" t="str">
        <f t="shared" si="266"/>
        <v>P008</v>
      </c>
      <c r="BP276" s="53">
        <f t="shared" si="267"/>
        <v>0</v>
      </c>
    </row>
    <row r="277" spans="1:68" x14ac:dyDescent="0.45">
      <c r="A277" s="63">
        <f t="shared" si="262"/>
        <v>63</v>
      </c>
      <c r="B277" s="116">
        <f ca="1">IFERROR(B276+'Program Qtrly'!D$163*OFFSET(LDF!$A$37,MATCH($B$255,LDF!$A$38:$A$63,0),MATCH($A277,LDF!$B$37:$Z$37,0)),0)</f>
        <v>0</v>
      </c>
      <c r="C277" s="116">
        <f ca="1">IFERROR(C276+'Program Qtrly'!E$163*OFFSET(LDF!$A$37,MATCH($B$255,LDF!$A$38:$A$63,0),MATCH($A277,LDF!$B$37:$Z$37,0)),0)</f>
        <v>0</v>
      </c>
      <c r="D277" s="116">
        <f ca="1">IFERROR(D276+'Program Qtrly'!F$163*OFFSET(LDF!$A$37,MATCH($B$255,LDF!$A$38:$A$63,0),MATCH($A277,LDF!$B$37:$Z$37,0)),0)</f>
        <v>0</v>
      </c>
      <c r="E277" s="116">
        <f ca="1">IFERROR(E276+'Program Qtrly'!G$163*OFFSET(LDF!$A$37,MATCH($B$255,LDF!$A$38:$A$63,0),MATCH($A277,LDF!$B$37:$Z$37,0)),0)</f>
        <v>0</v>
      </c>
      <c r="F277" s="116">
        <f ca="1">IFERROR(F276+'Program Qtrly'!H$163*OFFSET(LDF!$A$37,MATCH($B$255,LDF!$A$38:$A$63,0),MATCH($A277,LDF!$B$37:$Z$37,0)),0)</f>
        <v>27.017291066282429</v>
      </c>
      <c r="G277" s="116">
        <f ca="1">IFERROR(G276+'Program Qtrly'!I$163*OFFSET(LDF!$A$37,MATCH($B$255,LDF!$A$38:$A$63,0),MATCH($A277,LDF!$B$37:$Z$37,0)),0)</f>
        <v>81.051873198847304</v>
      </c>
      <c r="H277" s="116">
        <f ca="1">IFERROR(H276+'Program Qtrly'!J$163*OFFSET(LDF!$A$37,MATCH($B$255,LDF!$A$38:$A$63,0),MATCH($A277,LDF!$B$37:$Z$37,0)),0)</f>
        <v>135.08645533141214</v>
      </c>
      <c r="I277" s="116">
        <f ca="1">IFERROR(I276+'Program Qtrly'!K$163*OFFSET(LDF!$A$37,MATCH($B$255,LDF!$A$38:$A$63,0),MATCH($A277,LDF!$B$37:$Z$37,0)),0)</f>
        <v>189.12103746397702</v>
      </c>
      <c r="J277" s="116">
        <f ca="1">IFERROR(J276+'Program Qtrly'!L$163*OFFSET(LDF!$A$37,MATCH($B$255,LDF!$A$38:$A$63,0),MATCH($A277,LDF!$B$37:$Z$37,0)),0)</f>
        <v>226.9452449567724</v>
      </c>
      <c r="K277" s="116">
        <f ca="1">IFERROR(K276+'Program Qtrly'!M$163*OFFSET(LDF!$A$37,MATCH($B$255,LDF!$A$38:$A$63,0),MATCH($A277,LDF!$B$37:$Z$37,0)),0)</f>
        <v>248.55907780979828</v>
      </c>
      <c r="L277" s="116">
        <f ca="1">IFERROR(L276+'Program Qtrly'!N$163*OFFSET(LDF!$A$37,MATCH($B$255,LDF!$A$38:$A$63,0),MATCH($A277,LDF!$B$37:$Z$37,0)),0)</f>
        <v>270.17291066282428</v>
      </c>
      <c r="M277" s="116">
        <f ca="1">IFERROR(M276+'Program Qtrly'!O$163*OFFSET(LDF!$A$37,MATCH($B$255,LDF!$A$38:$A$63,0),MATCH($A277,LDF!$B$37:$Z$37,0)),0)</f>
        <v>291.78674351585028</v>
      </c>
      <c r="N277" s="116">
        <f ca="1">IFERROR(N276+'Program Qtrly'!P$163*OFFSET(LDF!$A$37,MATCH($B$255,LDF!$A$38:$A$63,0),MATCH($A277,LDF!$B$37:$Z$37,0)),0)</f>
        <v>318.80403458213266</v>
      </c>
      <c r="O277" s="116">
        <f ca="1">IFERROR(O276+'Program Qtrly'!Q$163*OFFSET(LDF!$A$37,MATCH($B$255,LDF!$A$38:$A$63,0),MATCH($A277,LDF!$B$37:$Z$37,0)),0)</f>
        <v>351.2247838616716</v>
      </c>
      <c r="P277" s="116">
        <f ca="1">IFERROR(P276+'Program Qtrly'!R$163*OFFSET(LDF!$A$37,MATCH($B$255,LDF!$A$38:$A$63,0),MATCH($A277,LDF!$B$37:$Z$37,0)),0)</f>
        <v>383.64553314121048</v>
      </c>
      <c r="Q277" s="116">
        <f ca="1">IFERROR(Q276+'Program Qtrly'!S$163*OFFSET(LDF!$A$37,MATCH($B$255,LDF!$A$38:$A$63,0),MATCH($A277,LDF!$B$37:$Z$37,0)),0)</f>
        <v>416.06628242074942</v>
      </c>
      <c r="R277" s="116">
        <f ca="1">IFERROR(R276+'Program Qtrly'!T$163*OFFSET(LDF!$A$37,MATCH($B$255,LDF!$A$38:$A$63,0),MATCH($A277,LDF!$B$37:$Z$37,0)),0)</f>
        <v>459.29394812680141</v>
      </c>
      <c r="S277" s="116">
        <f ca="1">IFERROR(S276+'Program Qtrly'!U$163*OFFSET(LDF!$A$37,MATCH($B$255,LDF!$A$38:$A$63,0),MATCH($A277,LDF!$B$37:$Z$37,0)),0)</f>
        <v>513.32853025936606</v>
      </c>
      <c r="T277" s="116">
        <f ca="1">IFERROR(T276+'Program Qtrly'!V$163*OFFSET(LDF!$A$37,MATCH($B$255,LDF!$A$38:$A$63,0),MATCH($A277,LDF!$B$37:$Z$37,0)),0)</f>
        <v>567.36311239193094</v>
      </c>
      <c r="U277" s="116">
        <f ca="1">IFERROR(U276+'Program Qtrly'!W$163*OFFSET(LDF!$A$37,MATCH($B$255,LDF!$A$38:$A$63,0),MATCH($A277,LDF!$B$37:$Z$37,0)),0)</f>
        <v>621.39769452449593</v>
      </c>
      <c r="W277" s="63">
        <f t="shared" si="263"/>
        <v>63</v>
      </c>
      <c r="X277" s="116">
        <f t="shared" ca="1" si="264"/>
        <v>0</v>
      </c>
      <c r="Y277" s="116">
        <f t="shared" ca="1" si="279"/>
        <v>0</v>
      </c>
      <c r="Z277" s="116">
        <f t="shared" ca="1" si="280"/>
        <v>0</v>
      </c>
      <c r="AA277" s="116">
        <f t="shared" ca="1" si="281"/>
        <v>0</v>
      </c>
      <c r="AB277" s="116">
        <f t="shared" ca="1" si="282"/>
        <v>1.107708933717575</v>
      </c>
      <c r="AC277" s="116">
        <f t="shared" ca="1" si="283"/>
        <v>3.3231268011527106</v>
      </c>
      <c r="AD277" s="116">
        <f t="shared" ca="1" si="284"/>
        <v>5.538544668587889</v>
      </c>
      <c r="AE277" s="116">
        <f t="shared" ca="1" si="285"/>
        <v>7.7539625360230104</v>
      </c>
      <c r="AF277" s="116">
        <f t="shared" ca="1" si="286"/>
        <v>9.3047550432276296</v>
      </c>
      <c r="AG277" s="116">
        <f t="shared" ca="1" si="268"/>
        <v>10.190922190201718</v>
      </c>
      <c r="AH277" s="116">
        <f t="shared" ca="1" si="269"/>
        <v>11.077089337175778</v>
      </c>
      <c r="AI277" s="116">
        <f t="shared" ca="1" si="270"/>
        <v>11.963256484149781</v>
      </c>
      <c r="AJ277" s="116">
        <f t="shared" ca="1" si="271"/>
        <v>13.070965417867399</v>
      </c>
      <c r="AK277" s="116">
        <f t="shared" ca="1" si="272"/>
        <v>14.40021613832846</v>
      </c>
      <c r="AL277" s="116">
        <f t="shared" ca="1" si="273"/>
        <v>15.729466858789579</v>
      </c>
      <c r="AM277" s="116">
        <f t="shared" ca="1" si="274"/>
        <v>17.05871757925064</v>
      </c>
      <c r="AN277" s="116">
        <f t="shared" ca="1" si="275"/>
        <v>18.831051873198646</v>
      </c>
      <c r="AO277" s="116">
        <f t="shared" ca="1" si="276"/>
        <v>21.046469740633938</v>
      </c>
      <c r="AP277" s="116">
        <f t="shared" ca="1" si="277"/>
        <v>23.261887608069173</v>
      </c>
      <c r="AQ277" s="116">
        <f t="shared" ca="1" si="278"/>
        <v>25.477305475504181</v>
      </c>
      <c r="AS277" s="63">
        <f t="shared" si="265"/>
        <v>63</v>
      </c>
      <c r="AT277" s="116">
        <f ca="1">IFERROR(X277*'Program Qtrly'!D$149/(1-'Program Qtrly'!D$149),0)</f>
        <v>0</v>
      </c>
      <c r="AU277" s="116">
        <f ca="1">IFERROR(Y277*'Program Qtrly'!E$149/(1-'Program Qtrly'!E$149),0)</f>
        <v>0</v>
      </c>
      <c r="AV277" s="116">
        <f ca="1">IFERROR(Z277*'Program Qtrly'!F$149/(1-'Program Qtrly'!F$149),0)</f>
        <v>0</v>
      </c>
      <c r="AW277" s="116">
        <f ca="1">IFERROR(AA277*'Program Qtrly'!G$149/(1-'Program Qtrly'!G$149),0)</f>
        <v>0</v>
      </c>
      <c r="AX277" s="116">
        <f ca="1">IFERROR(AB277*'Program Qtrly'!H$149/(1-'Program Qtrly'!H$149),0)</f>
        <v>2.5846541786743411</v>
      </c>
      <c r="AY277" s="116">
        <f ca="1">IFERROR(AC277*'Program Qtrly'!I$149/(1-'Program Qtrly'!I$149),0)</f>
        <v>7.7539625360229891</v>
      </c>
      <c r="AZ277" s="116">
        <f ca="1">IFERROR(AD277*'Program Qtrly'!J$149/(1-'Program Qtrly'!J$149),0)</f>
        <v>12.923270893371738</v>
      </c>
      <c r="BA277" s="116">
        <f ca="1">IFERROR(AE277*'Program Qtrly'!K$149/(1-'Program Qtrly'!K$149),0)</f>
        <v>18.092579250720352</v>
      </c>
      <c r="BB277" s="116">
        <f ca="1">IFERROR(AF277*'Program Qtrly'!L$149/(1-'Program Qtrly'!L$149),0)</f>
        <v>21.711095100864462</v>
      </c>
      <c r="BC277" s="116">
        <f ca="1">IFERROR(AG277*'Program Qtrly'!M$149/(1-'Program Qtrly'!M$149),0)</f>
        <v>23.778818443804003</v>
      </c>
      <c r="BD277" s="116">
        <f ca="1">IFERROR(AH277*'Program Qtrly'!N$149/(1-'Program Qtrly'!N$149),0)</f>
        <v>25.846541786743476</v>
      </c>
      <c r="BE277" s="116">
        <f ca="1">IFERROR(AI277*'Program Qtrly'!O$149/(1-'Program Qtrly'!O$149),0)</f>
        <v>27.914265129682814</v>
      </c>
      <c r="BF277" s="116">
        <f ca="1">IFERROR(AJ277*'Program Qtrly'!P$149/(1-'Program Qtrly'!P$149),0)</f>
        <v>30.498919308357255</v>
      </c>
      <c r="BG277" s="116">
        <f ca="1">IFERROR(AK277*'Program Qtrly'!Q$149/(1-'Program Qtrly'!Q$149),0)</f>
        <v>33.600504322766398</v>
      </c>
      <c r="BH277" s="116">
        <f ca="1">IFERROR(AL277*'Program Qtrly'!R$149/(1-'Program Qtrly'!R$149),0)</f>
        <v>36.702089337175671</v>
      </c>
      <c r="BI277" s="116">
        <f ca="1">IFERROR(AM277*'Program Qtrly'!S$149/(1-'Program Qtrly'!S$149),0)</f>
        <v>39.803674351584817</v>
      </c>
      <c r="BJ277" s="116">
        <f ca="1">IFERROR(AN277*'Program Qtrly'!T$149/(1-'Program Qtrly'!T$149),0)</f>
        <v>43.939121037463501</v>
      </c>
      <c r="BK277" s="116">
        <f ca="1">IFERROR(AO277*'Program Qtrly'!U$149/(1-'Program Qtrly'!U$149),0)</f>
        <v>49.108429394812511</v>
      </c>
      <c r="BL277" s="116">
        <f ca="1">IFERROR(AP277*'Program Qtrly'!V$149/(1-'Program Qtrly'!V$149),0)</f>
        <v>54.277737752161393</v>
      </c>
      <c r="BM277" s="116">
        <f ca="1">IFERROR(AQ277*'Program Qtrly'!W$149/(1-'Program Qtrly'!W$149),0)</f>
        <v>59.447046109509742</v>
      </c>
      <c r="BO277" s="53" t="str">
        <f t="shared" si="266"/>
        <v>P008</v>
      </c>
      <c r="BP277" s="53">
        <f t="shared" si="267"/>
        <v>0</v>
      </c>
    </row>
    <row r="278" spans="1:68" x14ac:dyDescent="0.45">
      <c r="A278" s="63">
        <f t="shared" si="262"/>
        <v>66</v>
      </c>
      <c r="B278" s="116">
        <f ca="1">IFERROR(B277+'Program Qtrly'!D$163*OFFSET(LDF!$A$37,MATCH($B$255,LDF!$A$38:$A$63,0),MATCH($A278,LDF!$B$37:$Z$37,0)),0)</f>
        <v>0</v>
      </c>
      <c r="C278" s="116">
        <f ca="1">IFERROR(C277+'Program Qtrly'!E$163*OFFSET(LDF!$A$37,MATCH($B$255,LDF!$A$38:$A$63,0),MATCH($A278,LDF!$B$37:$Z$37,0)),0)</f>
        <v>0</v>
      </c>
      <c r="D278" s="116">
        <f ca="1">IFERROR(D277+'Program Qtrly'!F$163*OFFSET(LDF!$A$37,MATCH($B$255,LDF!$A$38:$A$63,0),MATCH($A278,LDF!$B$37:$Z$37,0)),0)</f>
        <v>0</v>
      </c>
      <c r="E278" s="116">
        <f ca="1">IFERROR(E277+'Program Qtrly'!G$163*OFFSET(LDF!$A$37,MATCH($B$255,LDF!$A$38:$A$63,0),MATCH($A278,LDF!$B$37:$Z$37,0)),0)</f>
        <v>0</v>
      </c>
      <c r="F278" s="116">
        <f ca="1">IFERROR(F277+'Program Qtrly'!H$163*OFFSET(LDF!$A$37,MATCH($B$255,LDF!$A$38:$A$63,0),MATCH($A278,LDF!$B$37:$Z$37,0)),0)</f>
        <v>27.121504339440701</v>
      </c>
      <c r="G278" s="116">
        <f ca="1">IFERROR(G277+'Program Qtrly'!I$163*OFFSET(LDF!$A$37,MATCH($B$255,LDF!$A$38:$A$63,0),MATCH($A278,LDF!$B$37:$Z$37,0)),0)</f>
        <v>81.364513018322114</v>
      </c>
      <c r="H278" s="116">
        <f ca="1">IFERROR(H277+'Program Qtrly'!J$163*OFFSET(LDF!$A$37,MATCH($B$255,LDF!$A$38:$A$63,0),MATCH($A278,LDF!$B$37:$Z$37,0)),0)</f>
        <v>135.60752169720351</v>
      </c>
      <c r="I278" s="116">
        <f ca="1">IFERROR(I277+'Program Qtrly'!K$163*OFFSET(LDF!$A$37,MATCH($B$255,LDF!$A$38:$A$63,0),MATCH($A278,LDF!$B$37:$Z$37,0)),0)</f>
        <v>189.85053037608492</v>
      </c>
      <c r="J278" s="116">
        <f ca="1">IFERROR(J277+'Program Qtrly'!L$163*OFFSET(LDF!$A$37,MATCH($B$255,LDF!$A$38:$A$63,0),MATCH($A278,LDF!$B$37:$Z$37,0)),0)</f>
        <v>227.82063645130188</v>
      </c>
      <c r="K278" s="116">
        <f ca="1">IFERROR(K277+'Program Qtrly'!M$163*OFFSET(LDF!$A$37,MATCH($B$255,LDF!$A$38:$A$63,0),MATCH($A278,LDF!$B$37:$Z$37,0)),0)</f>
        <v>249.51783992285439</v>
      </c>
      <c r="L278" s="116">
        <f ca="1">IFERROR(L277+'Program Qtrly'!N$163*OFFSET(LDF!$A$37,MATCH($B$255,LDF!$A$38:$A$63,0),MATCH($A278,LDF!$B$37:$Z$37,0)),0)</f>
        <v>271.21504339440702</v>
      </c>
      <c r="M278" s="116">
        <f ca="1">IFERROR(M277+'Program Qtrly'!O$163*OFFSET(LDF!$A$37,MATCH($B$255,LDF!$A$38:$A$63,0),MATCH($A278,LDF!$B$37:$Z$37,0)),0)</f>
        <v>292.91224686595962</v>
      </c>
      <c r="N278" s="116">
        <f ca="1">IFERROR(N277+'Program Qtrly'!P$163*OFFSET(LDF!$A$37,MATCH($B$255,LDF!$A$38:$A$63,0),MATCH($A278,LDF!$B$37:$Z$37,0)),0)</f>
        <v>320.03375120540028</v>
      </c>
      <c r="O278" s="116">
        <f ca="1">IFERROR(O277+'Program Qtrly'!Q$163*OFFSET(LDF!$A$37,MATCH($B$255,LDF!$A$38:$A$63,0),MATCH($A278,LDF!$B$37:$Z$37,0)),0)</f>
        <v>352.57955641272912</v>
      </c>
      <c r="P278" s="116">
        <f ca="1">IFERROR(P277+'Program Qtrly'!R$163*OFFSET(LDF!$A$37,MATCH($B$255,LDF!$A$38:$A$63,0),MATCH($A278,LDF!$B$37:$Z$37,0)),0)</f>
        <v>385.12536162005796</v>
      </c>
      <c r="Q278" s="116">
        <f ca="1">IFERROR(Q277+'Program Qtrly'!S$163*OFFSET(LDF!$A$37,MATCH($B$255,LDF!$A$38:$A$63,0),MATCH($A278,LDF!$B$37:$Z$37,0)),0)</f>
        <v>417.6711668273868</v>
      </c>
      <c r="R278" s="116">
        <f ca="1">IFERROR(R277+'Program Qtrly'!T$163*OFFSET(LDF!$A$37,MATCH($B$255,LDF!$A$38:$A$63,0),MATCH($A278,LDF!$B$37:$Z$37,0)),0)</f>
        <v>461.06557377049205</v>
      </c>
      <c r="S278" s="116">
        <f ca="1">IFERROR(S277+'Program Qtrly'!U$163*OFFSET(LDF!$A$37,MATCH($B$255,LDF!$A$38:$A$63,0),MATCH($A278,LDF!$B$37:$Z$37,0)),0)</f>
        <v>515.30858244937326</v>
      </c>
      <c r="T278" s="116">
        <f ca="1">IFERROR(T277+'Program Qtrly'!V$163*OFFSET(LDF!$A$37,MATCH($B$255,LDF!$A$38:$A$63,0),MATCH($A278,LDF!$B$37:$Z$37,0)),0)</f>
        <v>569.5515911282547</v>
      </c>
      <c r="U278" s="116">
        <f ca="1">IFERROR(U277+'Program Qtrly'!W$163*OFFSET(LDF!$A$37,MATCH($B$255,LDF!$A$38:$A$63,0),MATCH($A278,LDF!$B$37:$Z$37,0)),0)</f>
        <v>623.79459980713614</v>
      </c>
      <c r="W278" s="63">
        <f t="shared" si="263"/>
        <v>66</v>
      </c>
      <c r="X278" s="116">
        <f t="shared" ca="1" si="264"/>
        <v>0</v>
      </c>
      <c r="Y278" s="116">
        <f t="shared" ca="1" si="279"/>
        <v>0</v>
      </c>
      <c r="Z278" s="116">
        <f t="shared" ca="1" si="280"/>
        <v>0</v>
      </c>
      <c r="AA278" s="116">
        <f t="shared" ca="1" si="281"/>
        <v>0</v>
      </c>
      <c r="AB278" s="116">
        <f t="shared" ca="1" si="282"/>
        <v>1.0034956605593024</v>
      </c>
      <c r="AC278" s="116">
        <f t="shared" ca="1" si="283"/>
        <v>3.0104869816779001</v>
      </c>
      <c r="AD278" s="116">
        <f t="shared" ca="1" si="284"/>
        <v>5.0174783027965191</v>
      </c>
      <c r="AE278" s="116">
        <f t="shared" ca="1" si="285"/>
        <v>7.0244696239151097</v>
      </c>
      <c r="AF278" s="116">
        <f t="shared" ca="1" si="286"/>
        <v>8.4293635486981486</v>
      </c>
      <c r="AG278" s="116">
        <f t="shared" ca="1" si="268"/>
        <v>9.2321600771456076</v>
      </c>
      <c r="AH278" s="116">
        <f t="shared" ca="1" si="269"/>
        <v>10.034956605593038</v>
      </c>
      <c r="AI278" s="116">
        <f t="shared" ca="1" si="270"/>
        <v>10.83775313404044</v>
      </c>
      <c r="AJ278" s="116">
        <f t="shared" ca="1" si="271"/>
        <v>11.841248794599778</v>
      </c>
      <c r="AK278" s="116">
        <f t="shared" ca="1" si="272"/>
        <v>13.045443587270938</v>
      </c>
      <c r="AL278" s="116">
        <f t="shared" ca="1" si="273"/>
        <v>14.249638379942098</v>
      </c>
      <c r="AM278" s="116">
        <f t="shared" ca="1" si="274"/>
        <v>15.453833172613258</v>
      </c>
      <c r="AN278" s="116">
        <f t="shared" ca="1" si="275"/>
        <v>17.059426229508006</v>
      </c>
      <c r="AO278" s="116">
        <f t="shared" ca="1" si="276"/>
        <v>19.066417550626738</v>
      </c>
      <c r="AP278" s="116">
        <f t="shared" ca="1" si="277"/>
        <v>21.073408871745414</v>
      </c>
      <c r="AQ278" s="116">
        <f t="shared" ca="1" si="278"/>
        <v>23.080400192863976</v>
      </c>
      <c r="AS278" s="63">
        <f t="shared" si="265"/>
        <v>66</v>
      </c>
      <c r="AT278" s="116">
        <f ca="1">IFERROR(X278*'Program Qtrly'!D$149/(1-'Program Qtrly'!D$149),0)</f>
        <v>0</v>
      </c>
      <c r="AU278" s="116">
        <f ca="1">IFERROR(Y278*'Program Qtrly'!E$149/(1-'Program Qtrly'!E$149),0)</f>
        <v>0</v>
      </c>
      <c r="AV278" s="116">
        <f ca="1">IFERROR(Z278*'Program Qtrly'!F$149/(1-'Program Qtrly'!F$149),0)</f>
        <v>0</v>
      </c>
      <c r="AW278" s="116">
        <f ca="1">IFERROR(AA278*'Program Qtrly'!G$149/(1-'Program Qtrly'!G$149),0)</f>
        <v>0</v>
      </c>
      <c r="AX278" s="116">
        <f ca="1">IFERROR(AB278*'Program Qtrly'!H$149/(1-'Program Qtrly'!H$149),0)</f>
        <v>2.3414898746383717</v>
      </c>
      <c r="AY278" s="116">
        <f ca="1">IFERROR(AC278*'Program Qtrly'!I$149/(1-'Program Qtrly'!I$149),0)</f>
        <v>7.024469623915099</v>
      </c>
      <c r="AZ278" s="116">
        <f ca="1">IFERROR(AD278*'Program Qtrly'!J$149/(1-'Program Qtrly'!J$149),0)</f>
        <v>11.707449373191876</v>
      </c>
      <c r="BA278" s="116">
        <f ca="1">IFERROR(AE278*'Program Qtrly'!K$149/(1-'Program Qtrly'!K$149),0)</f>
        <v>16.390429122468586</v>
      </c>
      <c r="BB278" s="116">
        <f ca="1">IFERROR(AF278*'Program Qtrly'!L$149/(1-'Program Qtrly'!L$149),0)</f>
        <v>19.668514946962343</v>
      </c>
      <c r="BC278" s="116">
        <f ca="1">IFERROR(AG278*'Program Qtrly'!M$149/(1-'Program Qtrly'!M$149),0)</f>
        <v>21.54170684667308</v>
      </c>
      <c r="BD278" s="116">
        <f ca="1">IFERROR(AH278*'Program Qtrly'!N$149/(1-'Program Qtrly'!N$149),0)</f>
        <v>23.414898746383752</v>
      </c>
      <c r="BE278" s="116">
        <f ca="1">IFERROR(AI278*'Program Qtrly'!O$149/(1-'Program Qtrly'!O$149),0)</f>
        <v>25.288090646094354</v>
      </c>
      <c r="BF278" s="116">
        <f ca="1">IFERROR(AJ278*'Program Qtrly'!P$149/(1-'Program Qtrly'!P$149),0)</f>
        <v>27.629580520732809</v>
      </c>
      <c r="BG278" s="116">
        <f ca="1">IFERROR(AK278*'Program Qtrly'!Q$149/(1-'Program Qtrly'!Q$149),0)</f>
        <v>30.439368370298848</v>
      </c>
      <c r="BH278" s="116">
        <f ca="1">IFERROR(AL278*'Program Qtrly'!R$149/(1-'Program Qtrly'!R$149),0)</f>
        <v>33.249156219864886</v>
      </c>
      <c r="BI278" s="116">
        <f ca="1">IFERROR(AM278*'Program Qtrly'!S$149/(1-'Program Qtrly'!S$149),0)</f>
        <v>36.058944069430929</v>
      </c>
      <c r="BJ278" s="116">
        <f ca="1">IFERROR(AN278*'Program Qtrly'!T$149/(1-'Program Qtrly'!T$149),0)</f>
        <v>39.805327868852011</v>
      </c>
      <c r="BK278" s="116">
        <f ca="1">IFERROR(AO278*'Program Qtrly'!U$149/(1-'Program Qtrly'!U$149),0)</f>
        <v>44.488307618129049</v>
      </c>
      <c r="BL278" s="116">
        <f ca="1">IFERROR(AP278*'Program Qtrly'!V$149/(1-'Program Qtrly'!V$149),0)</f>
        <v>49.171287367405952</v>
      </c>
      <c r="BM278" s="116">
        <f ca="1">IFERROR(AQ278*'Program Qtrly'!W$149/(1-'Program Qtrly'!W$149),0)</f>
        <v>53.8542671166826</v>
      </c>
      <c r="BO278" s="53" t="str">
        <f t="shared" si="266"/>
        <v>P008</v>
      </c>
      <c r="BP278" s="53">
        <f t="shared" si="267"/>
        <v>0</v>
      </c>
    </row>
    <row r="279" spans="1:68" x14ac:dyDescent="0.45">
      <c r="A279" s="63">
        <f t="shared" si="262"/>
        <v>69</v>
      </c>
      <c r="B279" s="116">
        <f ca="1">IFERROR(B278+'Program Qtrly'!D$163*OFFSET(LDF!$A$37,MATCH($B$255,LDF!$A$38:$A$63,0),MATCH($A279,LDF!$B$37:$Z$37,0)),0)</f>
        <v>0</v>
      </c>
      <c r="C279" s="116">
        <f ca="1">IFERROR(C278+'Program Qtrly'!E$163*OFFSET(LDF!$A$37,MATCH($B$255,LDF!$A$38:$A$63,0),MATCH($A279,LDF!$B$37:$Z$37,0)),0)</f>
        <v>0</v>
      </c>
      <c r="D279" s="116">
        <f ca="1">IFERROR(D278+'Program Qtrly'!F$163*OFFSET(LDF!$A$37,MATCH($B$255,LDF!$A$38:$A$63,0),MATCH($A279,LDF!$B$37:$Z$37,0)),0)</f>
        <v>0</v>
      </c>
      <c r="E279" s="116">
        <f ca="1">IFERROR(E278+'Program Qtrly'!G$163*OFFSET(LDF!$A$37,MATCH($B$255,LDF!$A$38:$A$63,0),MATCH($A279,LDF!$B$37:$Z$37,0)),0)</f>
        <v>0</v>
      </c>
      <c r="F279" s="116">
        <f ca="1">IFERROR(F278+'Program Qtrly'!H$163*OFFSET(LDF!$A$37,MATCH($B$255,LDF!$A$38:$A$63,0),MATCH($A279,LDF!$B$37:$Z$37,0)),0)</f>
        <v>27.173913043478269</v>
      </c>
      <c r="G279" s="116">
        <f ca="1">IFERROR(G278+'Program Qtrly'!I$163*OFFSET(LDF!$A$37,MATCH($B$255,LDF!$A$38:$A$63,0),MATCH($A279,LDF!$B$37:$Z$37,0)),0)</f>
        <v>81.52173913043481</v>
      </c>
      <c r="H279" s="116">
        <f ca="1">IFERROR(H278+'Program Qtrly'!J$163*OFFSET(LDF!$A$37,MATCH($B$255,LDF!$A$38:$A$63,0),MATCH($A279,LDF!$B$37:$Z$37,0)),0)</f>
        <v>135.86956521739134</v>
      </c>
      <c r="I279" s="116">
        <f ca="1">IFERROR(I278+'Program Qtrly'!K$163*OFFSET(LDF!$A$37,MATCH($B$255,LDF!$A$38:$A$63,0),MATCH($A279,LDF!$B$37:$Z$37,0)),0)</f>
        <v>190.2173913043479</v>
      </c>
      <c r="J279" s="116">
        <f ca="1">IFERROR(J278+'Program Qtrly'!L$163*OFFSET(LDF!$A$37,MATCH($B$255,LDF!$A$38:$A$63,0),MATCH($A279,LDF!$B$37:$Z$37,0)),0)</f>
        <v>228.26086956521743</v>
      </c>
      <c r="K279" s="116">
        <f ca="1">IFERROR(K278+'Program Qtrly'!M$163*OFFSET(LDF!$A$37,MATCH($B$255,LDF!$A$38:$A$63,0),MATCH($A279,LDF!$B$37:$Z$37,0)),0)</f>
        <v>250</v>
      </c>
      <c r="L279" s="116">
        <f ca="1">IFERROR(L278+'Program Qtrly'!N$163*OFFSET(LDF!$A$37,MATCH($B$255,LDF!$A$38:$A$63,0),MATCH($A279,LDF!$B$37:$Z$37,0)),0)</f>
        <v>271.73913043478268</v>
      </c>
      <c r="M279" s="116">
        <f ca="1">IFERROR(M278+'Program Qtrly'!O$163*OFFSET(LDF!$A$37,MATCH($B$255,LDF!$A$38:$A$63,0),MATCH($A279,LDF!$B$37:$Z$37,0)),0)</f>
        <v>293.47826086956536</v>
      </c>
      <c r="N279" s="116">
        <f ca="1">IFERROR(N278+'Program Qtrly'!P$163*OFFSET(LDF!$A$37,MATCH($B$255,LDF!$A$38:$A$63,0),MATCH($A279,LDF!$B$37:$Z$37,0)),0)</f>
        <v>320.65217391304355</v>
      </c>
      <c r="O279" s="116">
        <f ca="1">IFERROR(O278+'Program Qtrly'!Q$163*OFFSET(LDF!$A$37,MATCH($B$255,LDF!$A$38:$A$63,0),MATCH($A279,LDF!$B$37:$Z$37,0)),0)</f>
        <v>353.26086956521749</v>
      </c>
      <c r="P279" s="116">
        <f ca="1">IFERROR(P278+'Program Qtrly'!R$163*OFFSET(LDF!$A$37,MATCH($B$255,LDF!$A$38:$A$63,0),MATCH($A279,LDF!$B$37:$Z$37,0)),0)</f>
        <v>385.86956521739143</v>
      </c>
      <c r="Q279" s="116">
        <f ca="1">IFERROR(Q278+'Program Qtrly'!S$163*OFFSET(LDF!$A$37,MATCH($B$255,LDF!$A$38:$A$63,0),MATCH($A279,LDF!$B$37:$Z$37,0)),0)</f>
        <v>418.4782608695653</v>
      </c>
      <c r="R279" s="116">
        <f ca="1">IFERROR(R278+'Program Qtrly'!T$163*OFFSET(LDF!$A$37,MATCH($B$255,LDF!$A$38:$A$63,0),MATCH($A279,LDF!$B$37:$Z$37,0)),0)</f>
        <v>461.95652173913066</v>
      </c>
      <c r="S279" s="116">
        <f ca="1">IFERROR(S278+'Program Qtrly'!U$163*OFFSET(LDF!$A$37,MATCH($B$255,LDF!$A$38:$A$63,0),MATCH($A279,LDF!$B$37:$Z$37,0)),0)</f>
        <v>516.304347826087</v>
      </c>
      <c r="T279" s="116">
        <f ca="1">IFERROR(T278+'Program Qtrly'!V$163*OFFSET(LDF!$A$37,MATCH($B$255,LDF!$A$38:$A$63,0),MATCH($A279,LDF!$B$37:$Z$37,0)),0)</f>
        <v>570.65217391304361</v>
      </c>
      <c r="U279" s="116">
        <f ca="1">IFERROR(U278+'Program Qtrly'!W$163*OFFSET(LDF!$A$37,MATCH($B$255,LDF!$A$38:$A$63,0),MATCH($A279,LDF!$B$37:$Z$37,0)),0)</f>
        <v>625.00000000000023</v>
      </c>
      <c r="W279" s="63">
        <f t="shared" si="263"/>
        <v>69</v>
      </c>
      <c r="X279" s="116">
        <f t="shared" ca="1" si="264"/>
        <v>0</v>
      </c>
      <c r="Y279" s="116">
        <f t="shared" ca="1" si="279"/>
        <v>0</v>
      </c>
      <c r="Z279" s="116">
        <f t="shared" ca="1" si="280"/>
        <v>0</v>
      </c>
      <c r="AA279" s="116">
        <f t="shared" ca="1" si="281"/>
        <v>0</v>
      </c>
      <c r="AB279" s="116">
        <f t="shared" ca="1" si="282"/>
        <v>0.95108695652173481</v>
      </c>
      <c r="AC279" s="116">
        <f t="shared" ca="1" si="283"/>
        <v>2.8532608695652044</v>
      </c>
      <c r="AD279" s="116">
        <f t="shared" ca="1" si="284"/>
        <v>4.7554347826086882</v>
      </c>
      <c r="AE279" s="116">
        <f t="shared" ca="1" si="285"/>
        <v>6.6576086956521294</v>
      </c>
      <c r="AF279" s="116">
        <f t="shared" ca="1" si="286"/>
        <v>7.9891304347825951</v>
      </c>
      <c r="AG279" s="116">
        <f t="shared" ca="1" si="268"/>
        <v>8.75</v>
      </c>
      <c r="AH279" s="116">
        <f t="shared" ca="1" si="269"/>
        <v>9.5108695652173765</v>
      </c>
      <c r="AI279" s="116">
        <f t="shared" ca="1" si="270"/>
        <v>10.271739130434696</v>
      </c>
      <c r="AJ279" s="116">
        <f t="shared" ca="1" si="271"/>
        <v>11.222826086956502</v>
      </c>
      <c r="AK279" s="116">
        <f t="shared" ca="1" si="272"/>
        <v>12.364130434782567</v>
      </c>
      <c r="AL279" s="116">
        <f t="shared" ca="1" si="273"/>
        <v>13.505434782608631</v>
      </c>
      <c r="AM279" s="116">
        <f t="shared" ca="1" si="274"/>
        <v>14.646739130434753</v>
      </c>
      <c r="AN279" s="116">
        <f t="shared" ca="1" si="275"/>
        <v>16.168478260869392</v>
      </c>
      <c r="AO279" s="116">
        <f t="shared" ca="1" si="276"/>
        <v>18.070652173913004</v>
      </c>
      <c r="AP279" s="116">
        <f t="shared" ca="1" si="277"/>
        <v>19.972826086956502</v>
      </c>
      <c r="AQ279" s="116">
        <f t="shared" ca="1" si="278"/>
        <v>21.874999999999886</v>
      </c>
      <c r="AS279" s="63">
        <f t="shared" si="265"/>
        <v>69</v>
      </c>
      <c r="AT279" s="116">
        <f ca="1">IFERROR(X279*'Program Qtrly'!D$149/(1-'Program Qtrly'!D$149),0)</f>
        <v>0</v>
      </c>
      <c r="AU279" s="116">
        <f ca="1">IFERROR(Y279*'Program Qtrly'!E$149/(1-'Program Qtrly'!E$149),0)</f>
        <v>0</v>
      </c>
      <c r="AV279" s="116">
        <f ca="1">IFERROR(Z279*'Program Qtrly'!F$149/(1-'Program Qtrly'!F$149),0)</f>
        <v>0</v>
      </c>
      <c r="AW279" s="116">
        <f ca="1">IFERROR(AA279*'Program Qtrly'!G$149/(1-'Program Qtrly'!G$149),0)</f>
        <v>0</v>
      </c>
      <c r="AX279" s="116">
        <f ca="1">IFERROR(AB279*'Program Qtrly'!H$149/(1-'Program Qtrly'!H$149),0)</f>
        <v>2.219202898550714</v>
      </c>
      <c r="AY279" s="116">
        <f ca="1">IFERROR(AC279*'Program Qtrly'!I$149/(1-'Program Qtrly'!I$149),0)</f>
        <v>6.6576086956521427</v>
      </c>
      <c r="AZ279" s="116">
        <f ca="1">IFERROR(AD279*'Program Qtrly'!J$149/(1-'Program Qtrly'!J$149),0)</f>
        <v>11.096014492753604</v>
      </c>
      <c r="BA279" s="116">
        <f ca="1">IFERROR(AE279*'Program Qtrly'!K$149/(1-'Program Qtrly'!K$149),0)</f>
        <v>15.534420289854966</v>
      </c>
      <c r="BB279" s="116">
        <f ca="1">IFERROR(AF279*'Program Qtrly'!L$149/(1-'Program Qtrly'!L$149),0)</f>
        <v>18.641304347826051</v>
      </c>
      <c r="BC279" s="116">
        <f ca="1">IFERROR(AG279*'Program Qtrly'!M$149/(1-'Program Qtrly'!M$149),0)</f>
        <v>20.416666666666664</v>
      </c>
      <c r="BD279" s="116">
        <f ca="1">IFERROR(AH279*'Program Qtrly'!N$149/(1-'Program Qtrly'!N$149),0)</f>
        <v>22.192028985507207</v>
      </c>
      <c r="BE279" s="116">
        <f ca="1">IFERROR(AI279*'Program Qtrly'!O$149/(1-'Program Qtrly'!O$149),0)</f>
        <v>23.967391304347618</v>
      </c>
      <c r="BF279" s="116">
        <f ca="1">IFERROR(AJ279*'Program Qtrly'!P$149/(1-'Program Qtrly'!P$149),0)</f>
        <v>26.186594202898501</v>
      </c>
      <c r="BG279" s="116">
        <f ca="1">IFERROR(AK279*'Program Qtrly'!Q$149/(1-'Program Qtrly'!Q$149),0)</f>
        <v>28.849637681159315</v>
      </c>
      <c r="BH279" s="116">
        <f ca="1">IFERROR(AL279*'Program Qtrly'!R$149/(1-'Program Qtrly'!R$149),0)</f>
        <v>31.512681159420133</v>
      </c>
      <c r="BI279" s="116">
        <f ca="1">IFERROR(AM279*'Program Qtrly'!S$149/(1-'Program Qtrly'!S$149),0)</f>
        <v>34.175724637681085</v>
      </c>
      <c r="BJ279" s="116">
        <f ca="1">IFERROR(AN279*'Program Qtrly'!T$149/(1-'Program Qtrly'!T$149),0)</f>
        <v>37.726449275361908</v>
      </c>
      <c r="BK279" s="116">
        <f ca="1">IFERROR(AO279*'Program Qtrly'!U$149/(1-'Program Qtrly'!U$149),0)</f>
        <v>42.164855072463666</v>
      </c>
      <c r="BL279" s="116">
        <f ca="1">IFERROR(AP279*'Program Qtrly'!V$149/(1-'Program Qtrly'!V$149),0)</f>
        <v>46.603260869565162</v>
      </c>
      <c r="BM279" s="116">
        <f ca="1">IFERROR(AQ279*'Program Qtrly'!W$149/(1-'Program Qtrly'!W$149),0)</f>
        <v>51.041666666666394</v>
      </c>
      <c r="BO279" s="53" t="str">
        <f t="shared" si="266"/>
        <v>P008</v>
      </c>
      <c r="BP279" s="53">
        <f t="shared" si="267"/>
        <v>0</v>
      </c>
    </row>
    <row r="280" spans="1:68" x14ac:dyDescent="0.45">
      <c r="A280" s="63">
        <f t="shared" si="262"/>
        <v>72</v>
      </c>
      <c r="B280" s="116">
        <f ca="1">IFERROR(B279+'Program Qtrly'!D$163*OFFSET(LDF!$A$37,MATCH($B$255,LDF!$A$38:$A$63,0),MATCH($A280,LDF!$B$37:$Z$37,0)),0)</f>
        <v>0</v>
      </c>
      <c r="C280" s="116">
        <f ca="1">IFERROR(C279+'Program Qtrly'!E$163*OFFSET(LDF!$A$37,MATCH($B$255,LDF!$A$38:$A$63,0),MATCH($A280,LDF!$B$37:$Z$37,0)),0)</f>
        <v>0</v>
      </c>
      <c r="D280" s="116">
        <f ca="1">IFERROR(D279+'Program Qtrly'!F$163*OFFSET(LDF!$A$37,MATCH($B$255,LDF!$A$38:$A$63,0),MATCH($A280,LDF!$B$37:$Z$37,0)),0)</f>
        <v>0</v>
      </c>
      <c r="E280" s="116">
        <f ca="1">IFERROR(E279+'Program Qtrly'!G$163*OFFSET(LDF!$A$37,MATCH($B$255,LDF!$A$38:$A$63,0),MATCH($A280,LDF!$B$37:$Z$37,0)),0)</f>
        <v>0</v>
      </c>
      <c r="F280" s="116">
        <f ca="1">IFERROR(F279+'Program Qtrly'!H$163*OFFSET(LDF!$A$37,MATCH($B$255,LDF!$A$38:$A$63,0),MATCH($A280,LDF!$B$37:$Z$37,0)),0)</f>
        <v>27.22652468538239</v>
      </c>
      <c r="G280" s="116">
        <f ca="1">IFERROR(G279+'Program Qtrly'!I$163*OFFSET(LDF!$A$37,MATCH($B$255,LDF!$A$38:$A$63,0),MATCH($A280,LDF!$B$37:$Z$37,0)),0)</f>
        <v>81.679574056147175</v>
      </c>
      <c r="H280" s="116">
        <f ca="1">IFERROR(H279+'Program Qtrly'!J$163*OFFSET(LDF!$A$37,MATCH($B$255,LDF!$A$38:$A$63,0),MATCH($A280,LDF!$B$37:$Z$37,0)),0)</f>
        <v>136.13262342691195</v>
      </c>
      <c r="I280" s="116">
        <f ca="1">IFERROR(I279+'Program Qtrly'!K$163*OFFSET(LDF!$A$37,MATCH($B$255,LDF!$A$38:$A$63,0),MATCH($A280,LDF!$B$37:$Z$37,0)),0)</f>
        <v>190.58567279767675</v>
      </c>
      <c r="J280" s="116">
        <f ca="1">IFERROR(J279+'Program Qtrly'!L$163*OFFSET(LDF!$A$37,MATCH($B$255,LDF!$A$38:$A$63,0),MATCH($A280,LDF!$B$37:$Z$37,0)),0)</f>
        <v>228.70280735721207</v>
      </c>
      <c r="K280" s="116">
        <f ca="1">IFERROR(K279+'Program Qtrly'!M$163*OFFSET(LDF!$A$37,MATCH($B$255,LDF!$A$38:$A$63,0),MATCH($A280,LDF!$B$37:$Z$37,0)),0)</f>
        <v>250.48402710551792</v>
      </c>
      <c r="L280" s="116">
        <f ca="1">IFERROR(L279+'Program Qtrly'!N$163*OFFSET(LDF!$A$37,MATCH($B$255,LDF!$A$38:$A$63,0),MATCH($A280,LDF!$B$37:$Z$37,0)),0)</f>
        <v>272.2652468538239</v>
      </c>
      <c r="M280" s="116">
        <f ca="1">IFERROR(M279+'Program Qtrly'!O$163*OFFSET(LDF!$A$37,MATCH($B$255,LDF!$A$38:$A$63,0),MATCH($A280,LDF!$B$37:$Z$37,0)),0)</f>
        <v>294.0464666021299</v>
      </c>
      <c r="N280" s="116">
        <f ca="1">IFERROR(N279+'Program Qtrly'!P$163*OFFSET(LDF!$A$37,MATCH($B$255,LDF!$A$38:$A$63,0),MATCH($A280,LDF!$B$37:$Z$37,0)),0)</f>
        <v>321.27299128751218</v>
      </c>
      <c r="O280" s="116">
        <f ca="1">IFERROR(O279+'Program Qtrly'!Q$163*OFFSET(LDF!$A$37,MATCH($B$255,LDF!$A$38:$A$63,0),MATCH($A280,LDF!$B$37:$Z$37,0)),0)</f>
        <v>353.9448209099711</v>
      </c>
      <c r="P280" s="116">
        <f ca="1">IFERROR(P279+'Program Qtrly'!R$163*OFFSET(LDF!$A$37,MATCH($B$255,LDF!$A$38:$A$63,0),MATCH($A280,LDF!$B$37:$Z$37,0)),0)</f>
        <v>386.61665053242996</v>
      </c>
      <c r="Q280" s="116">
        <f ca="1">IFERROR(Q279+'Program Qtrly'!S$163*OFFSET(LDF!$A$37,MATCH($B$255,LDF!$A$38:$A$63,0),MATCH($A280,LDF!$B$37:$Z$37,0)),0)</f>
        <v>419.28848015488876</v>
      </c>
      <c r="R280" s="116">
        <f ca="1">IFERROR(R279+'Program Qtrly'!T$163*OFFSET(LDF!$A$37,MATCH($B$255,LDF!$A$38:$A$63,0),MATCH($A280,LDF!$B$37:$Z$37,0)),0)</f>
        <v>462.85091965150076</v>
      </c>
      <c r="S280" s="116">
        <f ca="1">IFERROR(S279+'Program Qtrly'!U$163*OFFSET(LDF!$A$37,MATCH($B$255,LDF!$A$38:$A$63,0),MATCH($A280,LDF!$B$37:$Z$37,0)),0)</f>
        <v>517.30396902226528</v>
      </c>
      <c r="T280" s="116">
        <f ca="1">IFERROR(T279+'Program Qtrly'!V$163*OFFSET(LDF!$A$37,MATCH($B$255,LDF!$A$38:$A$63,0),MATCH($A280,LDF!$B$37:$Z$37,0)),0)</f>
        <v>571.75701839303019</v>
      </c>
      <c r="U280" s="116">
        <f ca="1">IFERROR(U279+'Program Qtrly'!W$163*OFFSET(LDF!$A$37,MATCH($B$255,LDF!$A$38:$A$63,0),MATCH($A280,LDF!$B$37:$Z$37,0)),0)</f>
        <v>626.210067763795</v>
      </c>
      <c r="W280" s="63">
        <f t="shared" si="263"/>
        <v>72</v>
      </c>
      <c r="X280" s="116">
        <f t="shared" ca="1" si="264"/>
        <v>0</v>
      </c>
      <c r="Y280" s="116">
        <f t="shared" ca="1" si="279"/>
        <v>0</v>
      </c>
      <c r="Z280" s="116">
        <f t="shared" ca="1" si="280"/>
        <v>0</v>
      </c>
      <c r="AA280" s="116">
        <f t="shared" ca="1" si="281"/>
        <v>0</v>
      </c>
      <c r="AB280" s="116">
        <f t="shared" ca="1" si="282"/>
        <v>0.89847531461761321</v>
      </c>
      <c r="AC280" s="116">
        <f t="shared" ca="1" si="283"/>
        <v>2.6954259438528396</v>
      </c>
      <c r="AD280" s="116">
        <f t="shared" ca="1" si="284"/>
        <v>4.4923765730880802</v>
      </c>
      <c r="AE280" s="116">
        <f t="shared" ca="1" si="285"/>
        <v>6.2893272023232782</v>
      </c>
      <c r="AF280" s="116">
        <f t="shared" ca="1" si="286"/>
        <v>7.5471926427879623</v>
      </c>
      <c r="AG280" s="116">
        <f t="shared" ca="1" si="268"/>
        <v>8.2659728944820756</v>
      </c>
      <c r="AH280" s="116">
        <f t="shared" ca="1" si="269"/>
        <v>8.9847531461761605</v>
      </c>
      <c r="AI280" s="116">
        <f t="shared" ca="1" si="270"/>
        <v>9.7035333978701601</v>
      </c>
      <c r="AJ280" s="116">
        <f t="shared" ca="1" si="271"/>
        <v>10.602008712487873</v>
      </c>
      <c r="AK280" s="116">
        <f t="shared" ca="1" si="272"/>
        <v>11.680179090028957</v>
      </c>
      <c r="AL280" s="116">
        <f t="shared" ca="1" si="273"/>
        <v>12.758349467570099</v>
      </c>
      <c r="AM280" s="116">
        <f t="shared" ca="1" si="274"/>
        <v>13.836519845111297</v>
      </c>
      <c r="AN280" s="116">
        <f t="shared" ca="1" si="275"/>
        <v>15.274080348499297</v>
      </c>
      <c r="AO280" s="116">
        <f t="shared" ca="1" si="276"/>
        <v>17.071030977734722</v>
      </c>
      <c r="AP280" s="116">
        <f t="shared" ca="1" si="277"/>
        <v>18.86798160696992</v>
      </c>
      <c r="AQ280" s="116">
        <f t="shared" ca="1" si="278"/>
        <v>20.664932236205118</v>
      </c>
      <c r="AS280" s="63">
        <f t="shared" si="265"/>
        <v>72</v>
      </c>
      <c r="AT280" s="116">
        <f ca="1">IFERROR(X280*'Program Qtrly'!D$149/(1-'Program Qtrly'!D$149),0)</f>
        <v>0</v>
      </c>
      <c r="AU280" s="116">
        <f ca="1">IFERROR(Y280*'Program Qtrly'!E$149/(1-'Program Qtrly'!E$149),0)</f>
        <v>0</v>
      </c>
      <c r="AV280" s="116">
        <f ca="1">IFERROR(Z280*'Program Qtrly'!F$149/(1-'Program Qtrly'!F$149),0)</f>
        <v>0</v>
      </c>
      <c r="AW280" s="116">
        <f ca="1">IFERROR(AA280*'Program Qtrly'!G$149/(1-'Program Qtrly'!G$149),0)</f>
        <v>0</v>
      </c>
      <c r="AX280" s="116">
        <f ca="1">IFERROR(AB280*'Program Qtrly'!H$149/(1-'Program Qtrly'!H$149),0)</f>
        <v>2.0964424007744302</v>
      </c>
      <c r="AY280" s="116">
        <f ca="1">IFERROR(AC280*'Program Qtrly'!I$149/(1-'Program Qtrly'!I$149),0)</f>
        <v>6.2893272023232916</v>
      </c>
      <c r="AZ280" s="116">
        <f ca="1">IFERROR(AD280*'Program Qtrly'!J$149/(1-'Program Qtrly'!J$149),0)</f>
        <v>10.482212003872185</v>
      </c>
      <c r="BA280" s="116">
        <f ca="1">IFERROR(AE280*'Program Qtrly'!K$149/(1-'Program Qtrly'!K$149),0)</f>
        <v>14.67509680542098</v>
      </c>
      <c r="BB280" s="116">
        <f ca="1">IFERROR(AF280*'Program Qtrly'!L$149/(1-'Program Qtrly'!L$149),0)</f>
        <v>17.610116166505239</v>
      </c>
      <c r="BC280" s="116">
        <f ca="1">IFERROR(AG280*'Program Qtrly'!M$149/(1-'Program Qtrly'!M$149),0)</f>
        <v>19.287270087124838</v>
      </c>
      <c r="BD280" s="116">
        <f ca="1">IFERROR(AH280*'Program Qtrly'!N$149/(1-'Program Qtrly'!N$149),0)</f>
        <v>20.96442400774437</v>
      </c>
      <c r="BE280" s="116">
        <f ca="1">IFERROR(AI280*'Program Qtrly'!O$149/(1-'Program Qtrly'!O$149),0)</f>
        <v>22.641577928363702</v>
      </c>
      <c r="BF280" s="116">
        <f ca="1">IFERROR(AJ280*'Program Qtrly'!P$149/(1-'Program Qtrly'!P$149),0)</f>
        <v>24.738020329138365</v>
      </c>
      <c r="BG280" s="116">
        <f ca="1">IFERROR(AK280*'Program Qtrly'!Q$149/(1-'Program Qtrly'!Q$149),0)</f>
        <v>27.253751210067566</v>
      </c>
      <c r="BH280" s="116">
        <f ca="1">IFERROR(AL280*'Program Qtrly'!R$149/(1-'Program Qtrly'!R$149),0)</f>
        <v>29.769482090996888</v>
      </c>
      <c r="BI280" s="116">
        <f ca="1">IFERROR(AM280*'Program Qtrly'!S$149/(1-'Program Qtrly'!S$149),0)</f>
        <v>32.285212971926349</v>
      </c>
      <c r="BJ280" s="116">
        <f ca="1">IFERROR(AN280*'Program Qtrly'!T$149/(1-'Program Qtrly'!T$149),0)</f>
        <v>35.639520813165021</v>
      </c>
      <c r="BK280" s="116">
        <f ca="1">IFERROR(AO280*'Program Qtrly'!U$149/(1-'Program Qtrly'!U$149),0)</f>
        <v>39.832405614714347</v>
      </c>
      <c r="BL280" s="116">
        <f ca="1">IFERROR(AP280*'Program Qtrly'!V$149/(1-'Program Qtrly'!V$149),0)</f>
        <v>44.02529041626314</v>
      </c>
      <c r="BM280" s="116">
        <f ca="1">IFERROR(AQ280*'Program Qtrly'!W$149/(1-'Program Qtrly'!W$149),0)</f>
        <v>48.218175217811925</v>
      </c>
      <c r="BO280" s="53" t="str">
        <f t="shared" si="266"/>
        <v>P008</v>
      </c>
      <c r="BP280" s="53">
        <f t="shared" si="267"/>
        <v>0</v>
      </c>
    </row>
    <row r="281" spans="1:68" ht="28.5" x14ac:dyDescent="0.45">
      <c r="A281" s="135" t="s">
        <v>386</v>
      </c>
      <c r="B281" s="136">
        <f ca="1">'Program Qtrly'!D$163</f>
        <v>0</v>
      </c>
      <c r="C281" s="136">
        <f ca="1">'Program Qtrly'!E$163</f>
        <v>0</v>
      </c>
      <c r="D281" s="136">
        <f ca="1">'Program Qtrly'!F$163</f>
        <v>0</v>
      </c>
      <c r="E281" s="136">
        <f ca="1">'Program Qtrly'!G$163</f>
        <v>0</v>
      </c>
      <c r="F281" s="136">
        <f ca="1">'Program Qtrly'!H$163</f>
        <v>28.125000000000004</v>
      </c>
      <c r="G281" s="136">
        <f ca="1">'Program Qtrly'!I$163</f>
        <v>84.375000000000014</v>
      </c>
      <c r="H281" s="136">
        <f ca="1">'Program Qtrly'!J$163</f>
        <v>140.62500000000003</v>
      </c>
      <c r="I281" s="136">
        <f ca="1">'Program Qtrly'!K$163</f>
        <v>196.87500000000003</v>
      </c>
      <c r="J281" s="136">
        <f ca="1">'Program Qtrly'!L$163</f>
        <v>236.25000000000003</v>
      </c>
      <c r="K281" s="136">
        <f ca="1">'Program Qtrly'!M$163</f>
        <v>258.75</v>
      </c>
      <c r="L281" s="136">
        <f ca="1">'Program Qtrly'!N$163</f>
        <v>281.25000000000006</v>
      </c>
      <c r="M281" s="136">
        <f ca="1">'Program Qtrly'!O$163</f>
        <v>303.75000000000006</v>
      </c>
      <c r="N281" s="136">
        <f ca="1">'Program Qtrly'!P$163</f>
        <v>331.87500000000006</v>
      </c>
      <c r="O281" s="136">
        <f ca="1">'Program Qtrly'!Q$163</f>
        <v>365.62500000000006</v>
      </c>
      <c r="P281" s="136">
        <f ca="1">'Program Qtrly'!R$163</f>
        <v>399.37500000000006</v>
      </c>
      <c r="Q281" s="136">
        <f ca="1">'Program Qtrly'!S$163</f>
        <v>433.12500000000006</v>
      </c>
      <c r="R281" s="136">
        <f ca="1">'Program Qtrly'!T$163</f>
        <v>478.12500000000006</v>
      </c>
      <c r="S281" s="136">
        <f ca="1">'Program Qtrly'!U$163</f>
        <v>534.375</v>
      </c>
      <c r="T281" s="136">
        <f ca="1">'Program Qtrly'!V$163</f>
        <v>590.62500000000011</v>
      </c>
      <c r="U281" s="136">
        <f ca="1">'Program Qtrly'!W$163</f>
        <v>646.87500000000011</v>
      </c>
      <c r="V281" s="135"/>
      <c r="W281" s="135" t="s">
        <v>282</v>
      </c>
      <c r="X281" s="136">
        <f ca="1">X257</f>
        <v>0</v>
      </c>
      <c r="Y281" s="136">
        <f ca="1">Y257+X258</f>
        <v>0</v>
      </c>
      <c r="Z281" s="136">
        <f ca="1">Z257+Y258+X259</f>
        <v>0</v>
      </c>
      <c r="AA281" s="136">
        <f ca="1">AA257+Z258+Y259+X260</f>
        <v>0</v>
      </c>
      <c r="AB281" s="136">
        <f ca="1">AB257+AA258+Z259+Y260+X261</f>
        <v>25.499439880507843</v>
      </c>
      <c r="AC281" s="136">
        <f ca="1">AC257+AB258+AA259+Z260+Y261+X262</f>
        <v>97.459539712842954</v>
      </c>
      <c r="AD281" s="136">
        <f ca="1">AD257+AC258+AB259+AA260+Z261+Y262+X263</f>
        <v>208.15817749729217</v>
      </c>
      <c r="AE281" s="136">
        <f ca="1">AE257+AD258+AC259+AB260+AA261+Z262+Y263+X264</f>
        <v>351.97504225344517</v>
      </c>
      <c r="AF281" s="136">
        <f ca="1">AF257+AE258+AD259+AC260+AB261+AA262+Z263+Y264+X265</f>
        <v>508.85342607123584</v>
      </c>
      <c r="AG281" s="136">
        <f ca="1">AG257+AF258+AE259+AD260+AC261+AB262+AA263+Z264+Y265+X266</f>
        <v>661.77778518377306</v>
      </c>
      <c r="AH281" s="136">
        <f ca="1">AH257+AG258+AF259+AE260+AD261+AC262+AB263+AA264+Z265+Y266+X267</f>
        <v>811.53396255761947</v>
      </c>
      <c r="AI281" s="136">
        <f ca="1">AI257+AH258+AG259+AF260+AE261+AD262+AC263+AB264+AA265+Z266+Y267+X268</f>
        <v>958.38082181768254</v>
      </c>
      <c r="AJ281" s="136">
        <f ca="1">AJ257+AI258+AH259+AG260+AF261+AE262+AD263+AC264+AB265+AA266+Z267+Y268+X269</f>
        <v>1107.6729095254218</v>
      </c>
      <c r="AK281" s="136">
        <f ca="1">AK257+AJ258+AI259+AH260+AG261+AF262+AE263+AD264+AC265+AB266+AA267+Z268+Y269+X270</f>
        <v>1263.9934614257679</v>
      </c>
      <c r="AL281" s="136">
        <f ca="1">AL257+AK258+AJ259+AI260+AH261+AG262+AF263+AE264+AD265+AC266+AB267+AA268+Z269+Y270+X271</f>
        <v>1426.1816076838136</v>
      </c>
      <c r="AM281" s="136">
        <f ca="1">AM257+AL258+AK259+AJ260+AI261+AH262+AG263+AF264+AE265+AD266+AC267+AB268+AA269+Z270+Y271+X272</f>
        <v>1593.4066537482684</v>
      </c>
      <c r="AN281" s="136">
        <f ca="1">AN257+AM258+AL259+AK260+AJ261+AI262+AH263+AG264+AF265+AE266+AD267+AC268+AB269+AA270+Z271+Y272+X273</f>
        <v>1775.1735994872374</v>
      </c>
      <c r="AO281" s="136">
        <f ca="1">AO257+AN258+AM259+AL260+AK261+AJ262+AI263+AH264+AG265+AF266+AE267+AD268+AC269+AB270+AA271+Z272+Y273+X274</f>
        <v>1979.2106632970876</v>
      </c>
      <c r="AP281" s="136">
        <f ca="1">AP257+AO258+AN259+AM260+AL261+AK262+AJ263+AI264+AH265+AG266+AF267+AE268+AD269+AC270+AB271+AA272+Z273+Y274+X275</f>
        <v>2201.862257692449</v>
      </c>
      <c r="AQ281" s="136">
        <f ca="1">AQ257+AP258+AO259+AN260+AM261+AL262+AK263+AJ264+AI265+AH266+AG267+AF268+AE269+AD270+AC271+AB272+AA273+Z274+Y275+X276</f>
        <v>2440.4515992033562</v>
      </c>
      <c r="AR281" s="135"/>
      <c r="AS281" s="135" t="s">
        <v>481</v>
      </c>
      <c r="AT281" s="136">
        <f ca="1">AT257</f>
        <v>0</v>
      </c>
      <c r="AU281" s="136">
        <f ca="1">AU257+AT258</f>
        <v>0</v>
      </c>
      <c r="AV281" s="136">
        <f ca="1">AV257+AU258+AT259</f>
        <v>0</v>
      </c>
      <c r="AW281" s="136">
        <f ca="1">AW257+AV258+AU259+AT260</f>
        <v>0</v>
      </c>
      <c r="AX281" s="136">
        <f ca="1">AX257+AW258+AV259+AU260+AT261</f>
        <v>59.498693054518284</v>
      </c>
      <c r="AY281" s="136">
        <f ca="1">AY257+AX258+AW259+AV260+AU261+AT262</f>
        <v>227.40559266330015</v>
      </c>
      <c r="AZ281" s="136">
        <f ca="1">AZ257+AY258+AX259+AW260+AV261+AU262+AT263</f>
        <v>485.70241416034833</v>
      </c>
      <c r="BA281" s="136">
        <f ca="1">BA257+AZ258+AY259+AX260+AW261+AV262+AU263+AT264</f>
        <v>821.27509859137194</v>
      </c>
      <c r="BB281" s="136">
        <f ca="1">BB257+BA258+AZ259+AY260+AX261+AW262+AV263+AU264+AT265</f>
        <v>1187.3246608328832</v>
      </c>
      <c r="BC281" s="136">
        <f ca="1">BC257+BB258+BA259+AZ260+AY261+AX262+AW263+AV264+AU265+AT266</f>
        <v>1544.1481654288034</v>
      </c>
      <c r="BD281" s="136">
        <f ca="1">BD257+BC258+BB259+BA260+AZ261+AY262+AX263+AW264+AV265+AU266+AT267</f>
        <v>1893.5792459677784</v>
      </c>
      <c r="BE281" s="136">
        <f ca="1">BE257+BD258+BC259+BB260+BA261+AZ262+AY263+AX264+AW265+AV266+AU267+AT268</f>
        <v>2236.2219175745927</v>
      </c>
      <c r="BF281" s="136">
        <f ca="1">BF257+BE258+BD259+BC260+BB261+BA262+AZ263+AY264+AX265+AW266+AV267+AU268+AT269</f>
        <v>2584.5701222259831</v>
      </c>
      <c r="BG281" s="136">
        <f ca="1">BG257+BF258+BE259+BD260+BC261+BB262+BA263+AZ264+AY265+AX266+AW267+AV268+AU269+AT270</f>
        <v>2949.3180766601236</v>
      </c>
      <c r="BH281" s="136">
        <f ca="1">BH257+BG258+BF259+BE260+BD261+BC262+BB263+BA264+AZ265+AY266+AX267+AW268+AV269+AU270+AT271</f>
        <v>3327.7570845955643</v>
      </c>
      <c r="BI281" s="136">
        <f ca="1">BI257+BH258+BG259+BF260+BE261+BD262+BC263+BB264+BA265+AZ266+AY267+AX268+AW269+AV270+AU271+AT272</f>
        <v>3717.9488587459582</v>
      </c>
      <c r="BJ281" s="136">
        <f ca="1">BJ257+BI258+BH259+BG260+BF261+BE262+BD263+BC264+BB265+BA266+AZ267+AY268+AX269+AW270+AV271+AU272+AT273</f>
        <v>4142.0717321368866</v>
      </c>
      <c r="BK281" s="136">
        <f ca="1">BK257+BJ258+BI259+BH260+BG261+BF262+BE263+BD264+BC265+BB266+BA267+AZ268+AY269+AX270+AW271+AV272+AU273+AT274</f>
        <v>4618.1582143598698</v>
      </c>
      <c r="BL281" s="136">
        <f ca="1">BL257+BK258+BJ259+BI260+BH261+BG262+BF263+BE264+BD265+BC266+BB267+BA268+AZ269+AY270+AX271+AW272+AV273+AU274+AT275</f>
        <v>5137.6786012823804</v>
      </c>
      <c r="BM281" s="136">
        <f ca="1">BM257+BL258+BK259+BJ260+BI261+BH262+BG263+BF264+BE265+BD266+BC267+BB268+BA269+AZ270+AY271+AX272+AW273+AV274+AU275+AT276</f>
        <v>5694.3870648078309</v>
      </c>
      <c r="BN281" s="135"/>
      <c r="BO281" s="53" t="str">
        <f t="shared" si="266"/>
        <v>P008</v>
      </c>
      <c r="BP281" s="53">
        <f t="shared" si="267"/>
        <v>0</v>
      </c>
    </row>
    <row r="284" spans="1:68" x14ac:dyDescent="0.45">
      <c r="A284" s="46" t="s">
        <v>85</v>
      </c>
      <c r="B284" s="46" t="str">
        <f>INDEX('Program Inputs'!$B$9:$B$28,MATCH('Loss Proj'!A284,'Program Inputs'!$A$9:$A$28,0))</f>
        <v>Fronting Property</v>
      </c>
      <c r="C284" s="46"/>
      <c r="W284" s="46" t="str">
        <f>A284</f>
        <v>P009</v>
      </c>
      <c r="X284" s="46" t="str">
        <f>INDEX('Program Inputs'!$B$9:$B$28,MATCH('Loss Proj'!W284,'Program Inputs'!$A$9:$A$28,0))</f>
        <v>Fronting Property</v>
      </c>
      <c r="Y284" s="46"/>
      <c r="AS284" s="46" t="str">
        <f>A284</f>
        <v>P009</v>
      </c>
      <c r="AT284" s="46" t="str">
        <f>INDEX('Program Inputs'!$B$9:$B$28,MATCH('Loss Proj'!AS284,'Program Inputs'!$A$9:$A$28,0))</f>
        <v>Fronting Property</v>
      </c>
      <c r="AU284" s="46"/>
    </row>
    <row r="285" spans="1:68" x14ac:dyDescent="0.45">
      <c r="A285" s="67" t="s">
        <v>385</v>
      </c>
      <c r="B285" s="63"/>
      <c r="W285" s="67" t="s">
        <v>479</v>
      </c>
      <c r="X285" s="63"/>
      <c r="AS285" s="67" t="s">
        <v>480</v>
      </c>
      <c r="AT285" s="63"/>
    </row>
    <row r="286" spans="1:68" x14ac:dyDescent="0.45">
      <c r="A286" s="67" t="s">
        <v>186</v>
      </c>
      <c r="B286" s="115" t="str">
        <f>INDEX('Program Inputs'!$O$8:$O$28,MATCH(A284,'Program Inputs'!$A$8:$A$28,0))</f>
        <v>Property_2</v>
      </c>
      <c r="D286" s="63" t="s">
        <v>489</v>
      </c>
      <c r="E286" s="133">
        <f>INDEX('Program Inputs'!$R$8:$R$28,MATCH(A284,'Program Inputs'!$A$8:$A$28,0))</f>
        <v>0</v>
      </c>
      <c r="X286" s="62"/>
      <c r="AT286" s="62"/>
    </row>
    <row r="287" spans="1:68" x14ac:dyDescent="0.45">
      <c r="A287" s="110" t="s">
        <v>180</v>
      </c>
      <c r="B287" s="3" t="str">
        <f>B$7</f>
        <v>2026 Q2</v>
      </c>
      <c r="C287" s="3" t="str">
        <f t="shared" ref="C287:U287" si="287">C$7</f>
        <v>2026 Q3</v>
      </c>
      <c r="D287" s="3" t="str">
        <f t="shared" si="287"/>
        <v>2026 Q4</v>
      </c>
      <c r="E287" s="3" t="str">
        <f t="shared" si="287"/>
        <v>2027 Q1</v>
      </c>
      <c r="F287" s="3" t="str">
        <f t="shared" si="287"/>
        <v>2027 Q2</v>
      </c>
      <c r="G287" s="3" t="str">
        <f t="shared" si="287"/>
        <v>2027 Q3</v>
      </c>
      <c r="H287" s="3" t="str">
        <f t="shared" si="287"/>
        <v>2027 Q4</v>
      </c>
      <c r="I287" s="3" t="str">
        <f t="shared" si="287"/>
        <v>2028 Q1</v>
      </c>
      <c r="J287" s="3" t="str">
        <f t="shared" si="287"/>
        <v>2028 Q2</v>
      </c>
      <c r="K287" s="3" t="str">
        <f t="shared" si="287"/>
        <v>2028 Q3</v>
      </c>
      <c r="L287" s="3" t="str">
        <f t="shared" si="287"/>
        <v>2028 Q4</v>
      </c>
      <c r="M287" s="3" t="str">
        <f t="shared" si="287"/>
        <v>2029 Q1</v>
      </c>
      <c r="N287" s="3" t="str">
        <f t="shared" si="287"/>
        <v>2029 Q2</v>
      </c>
      <c r="O287" s="3" t="str">
        <f t="shared" si="287"/>
        <v>2029 Q3</v>
      </c>
      <c r="P287" s="3" t="str">
        <f t="shared" si="287"/>
        <v>2029 Q4</v>
      </c>
      <c r="Q287" s="3" t="str">
        <f t="shared" si="287"/>
        <v>2030 Q1</v>
      </c>
      <c r="R287" s="3" t="str">
        <f t="shared" si="287"/>
        <v>2030 Q2</v>
      </c>
      <c r="S287" s="3" t="str">
        <f t="shared" si="287"/>
        <v>2030 Q3</v>
      </c>
      <c r="T287" s="3" t="str">
        <f t="shared" si="287"/>
        <v>2030 Q4</v>
      </c>
      <c r="U287" s="3" t="str">
        <f t="shared" si="287"/>
        <v>2031 Q1</v>
      </c>
      <c r="W287" s="110" t="s">
        <v>180</v>
      </c>
      <c r="X287" s="3" t="str">
        <f>X$7</f>
        <v>2026 Q2</v>
      </c>
      <c r="Y287" s="3" t="str">
        <f t="shared" ref="Y287:AQ287" si="288">Y$7</f>
        <v>2026 Q3</v>
      </c>
      <c r="Z287" s="3" t="str">
        <f t="shared" si="288"/>
        <v>2026 Q4</v>
      </c>
      <c r="AA287" s="3" t="str">
        <f t="shared" si="288"/>
        <v>2027 Q1</v>
      </c>
      <c r="AB287" s="3" t="str">
        <f t="shared" si="288"/>
        <v>2027 Q2</v>
      </c>
      <c r="AC287" s="3" t="str">
        <f t="shared" si="288"/>
        <v>2027 Q3</v>
      </c>
      <c r="AD287" s="3" t="str">
        <f t="shared" si="288"/>
        <v>2027 Q4</v>
      </c>
      <c r="AE287" s="3" t="str">
        <f t="shared" si="288"/>
        <v>2028 Q1</v>
      </c>
      <c r="AF287" s="3" t="str">
        <f t="shared" si="288"/>
        <v>2028 Q2</v>
      </c>
      <c r="AG287" s="3" t="str">
        <f t="shared" si="288"/>
        <v>2028 Q3</v>
      </c>
      <c r="AH287" s="3" t="str">
        <f t="shared" si="288"/>
        <v>2028 Q4</v>
      </c>
      <c r="AI287" s="3" t="str">
        <f t="shared" si="288"/>
        <v>2029 Q1</v>
      </c>
      <c r="AJ287" s="3" t="str">
        <f t="shared" si="288"/>
        <v>2029 Q2</v>
      </c>
      <c r="AK287" s="3" t="str">
        <f t="shared" si="288"/>
        <v>2029 Q3</v>
      </c>
      <c r="AL287" s="3" t="str">
        <f t="shared" si="288"/>
        <v>2029 Q4</v>
      </c>
      <c r="AM287" s="3" t="str">
        <f t="shared" si="288"/>
        <v>2030 Q1</v>
      </c>
      <c r="AN287" s="3" t="str">
        <f t="shared" si="288"/>
        <v>2030 Q2</v>
      </c>
      <c r="AO287" s="3" t="str">
        <f t="shared" si="288"/>
        <v>2030 Q3</v>
      </c>
      <c r="AP287" s="3" t="str">
        <f t="shared" si="288"/>
        <v>2030 Q4</v>
      </c>
      <c r="AQ287" s="3" t="str">
        <f t="shared" si="288"/>
        <v>2031 Q1</v>
      </c>
      <c r="AS287" s="110" t="s">
        <v>180</v>
      </c>
      <c r="AT287" s="3" t="str">
        <f>AT$7</f>
        <v>2026 Q2</v>
      </c>
      <c r="AU287" s="3" t="str">
        <f t="shared" ref="AU287:BM287" si="289">AU$7</f>
        <v>2026 Q3</v>
      </c>
      <c r="AV287" s="3" t="str">
        <f t="shared" si="289"/>
        <v>2026 Q4</v>
      </c>
      <c r="AW287" s="3" t="str">
        <f t="shared" si="289"/>
        <v>2027 Q1</v>
      </c>
      <c r="AX287" s="3" t="str">
        <f t="shared" si="289"/>
        <v>2027 Q2</v>
      </c>
      <c r="AY287" s="3" t="str">
        <f t="shared" si="289"/>
        <v>2027 Q3</v>
      </c>
      <c r="AZ287" s="3" t="str">
        <f t="shared" si="289"/>
        <v>2027 Q4</v>
      </c>
      <c r="BA287" s="3" t="str">
        <f t="shared" si="289"/>
        <v>2028 Q1</v>
      </c>
      <c r="BB287" s="3" t="str">
        <f t="shared" si="289"/>
        <v>2028 Q2</v>
      </c>
      <c r="BC287" s="3" t="str">
        <f t="shared" si="289"/>
        <v>2028 Q3</v>
      </c>
      <c r="BD287" s="3" t="str">
        <f t="shared" si="289"/>
        <v>2028 Q4</v>
      </c>
      <c r="BE287" s="3" t="str">
        <f t="shared" si="289"/>
        <v>2029 Q1</v>
      </c>
      <c r="BF287" s="3" t="str">
        <f t="shared" si="289"/>
        <v>2029 Q2</v>
      </c>
      <c r="BG287" s="3" t="str">
        <f t="shared" si="289"/>
        <v>2029 Q3</v>
      </c>
      <c r="BH287" s="3" t="str">
        <f t="shared" si="289"/>
        <v>2029 Q4</v>
      </c>
      <c r="BI287" s="3" t="str">
        <f t="shared" si="289"/>
        <v>2030 Q1</v>
      </c>
      <c r="BJ287" s="3" t="str">
        <f t="shared" si="289"/>
        <v>2030 Q2</v>
      </c>
      <c r="BK287" s="3" t="str">
        <f t="shared" si="289"/>
        <v>2030 Q3</v>
      </c>
      <c r="BL287" s="3" t="str">
        <f t="shared" si="289"/>
        <v>2030 Q4</v>
      </c>
      <c r="BM287" s="3" t="str">
        <f t="shared" si="289"/>
        <v>2031 Q1</v>
      </c>
      <c r="BO287" s="110" t="s">
        <v>330</v>
      </c>
      <c r="BP287" s="110" t="s">
        <v>488</v>
      </c>
    </row>
    <row r="288" spans="1:68" x14ac:dyDescent="0.45">
      <c r="A288" s="63">
        <v>3</v>
      </c>
      <c r="B288" s="116">
        <f ca="1">IFERROR('Program Qtrly'!D$183*OFFSET(LDF!$A$37,MATCH($B$286,LDF!$A$38:$A$63,0),MATCH($A288,LDF!$B$37:$Z$37,0)),0)</f>
        <v>0</v>
      </c>
      <c r="C288" s="116">
        <f ca="1">IFERROR('Program Qtrly'!E$183*OFFSET(LDF!$A$37,MATCH($B$286,LDF!$A$38:$A$63,0),MATCH($A288,LDF!$B$37:$Z$37,0)),0)</f>
        <v>0</v>
      </c>
      <c r="D288" s="116">
        <f ca="1">IFERROR('Program Qtrly'!F$183*OFFSET(LDF!$A$37,MATCH($B$286,LDF!$A$38:$A$63,0),MATCH($A288,LDF!$B$37:$Z$37,0)),0)</f>
        <v>0</v>
      </c>
      <c r="E288" s="116">
        <f ca="1">IFERROR('Program Qtrly'!G$183*OFFSET(LDF!$A$37,MATCH($B$286,LDF!$A$38:$A$63,0),MATCH($A288,LDF!$B$37:$Z$37,0)),0)</f>
        <v>0</v>
      </c>
      <c r="F288" s="116">
        <f ca="1">IFERROR('Program Qtrly'!H$183*OFFSET(LDF!$A$37,MATCH($B$286,LDF!$A$38:$A$63,0),MATCH($A288,LDF!$B$37:$Z$37,0)),0)</f>
        <v>0</v>
      </c>
      <c r="G288" s="116">
        <f ca="1">IFERROR('Program Qtrly'!I$183*OFFSET(LDF!$A$37,MATCH($B$286,LDF!$A$38:$A$63,0),MATCH($A288,LDF!$B$37:$Z$37,0)),0)</f>
        <v>0</v>
      </c>
      <c r="H288" s="116">
        <f ca="1">IFERROR('Program Qtrly'!J$183*OFFSET(LDF!$A$37,MATCH($B$286,LDF!$A$38:$A$63,0),MATCH($A288,LDF!$B$37:$Z$37,0)),0)</f>
        <v>0</v>
      </c>
      <c r="I288" s="116">
        <f ca="1">IFERROR('Program Qtrly'!K$183*OFFSET(LDF!$A$37,MATCH($B$286,LDF!$A$38:$A$63,0),MATCH($A288,LDF!$B$37:$Z$37,0)),0)</f>
        <v>0</v>
      </c>
      <c r="J288" s="116">
        <f ca="1">IFERROR('Program Qtrly'!L$183*OFFSET(LDF!$A$37,MATCH($B$286,LDF!$A$38:$A$63,0),MATCH($A288,LDF!$B$37:$Z$37,0)),0)</f>
        <v>0</v>
      </c>
      <c r="K288" s="116">
        <f ca="1">IFERROR('Program Qtrly'!M$183*OFFSET(LDF!$A$37,MATCH($B$286,LDF!$A$38:$A$63,0),MATCH($A288,LDF!$B$37:$Z$37,0)),0)</f>
        <v>0</v>
      </c>
      <c r="L288" s="116">
        <f ca="1">IFERROR('Program Qtrly'!N$183*OFFSET(LDF!$A$37,MATCH($B$286,LDF!$A$38:$A$63,0),MATCH($A288,LDF!$B$37:$Z$37,0)),0)</f>
        <v>0</v>
      </c>
      <c r="M288" s="116">
        <f ca="1">IFERROR('Program Qtrly'!O$183*OFFSET(LDF!$A$37,MATCH($B$286,LDF!$A$38:$A$63,0),MATCH($A288,LDF!$B$37:$Z$37,0)),0)</f>
        <v>0</v>
      </c>
      <c r="N288" s="116">
        <f ca="1">IFERROR('Program Qtrly'!P$183*OFFSET(LDF!$A$37,MATCH($B$286,LDF!$A$38:$A$63,0),MATCH($A288,LDF!$B$37:$Z$37,0)),0)</f>
        <v>0</v>
      </c>
      <c r="O288" s="116">
        <f ca="1">IFERROR('Program Qtrly'!Q$183*OFFSET(LDF!$A$37,MATCH($B$286,LDF!$A$38:$A$63,0),MATCH($A288,LDF!$B$37:$Z$37,0)),0)</f>
        <v>0</v>
      </c>
      <c r="P288" s="116">
        <f ca="1">IFERROR('Program Qtrly'!R$183*OFFSET(LDF!$A$37,MATCH($B$286,LDF!$A$38:$A$63,0),MATCH($A288,LDF!$B$37:$Z$37,0)),0)</f>
        <v>0</v>
      </c>
      <c r="Q288" s="116">
        <f ca="1">IFERROR('Program Qtrly'!S$183*OFFSET(LDF!$A$37,MATCH($B$286,LDF!$A$38:$A$63,0),MATCH($A288,LDF!$B$37:$Z$37,0)),0)</f>
        <v>0</v>
      </c>
      <c r="R288" s="116">
        <f ca="1">IFERROR('Program Qtrly'!T$183*OFFSET(LDF!$A$37,MATCH($B$286,LDF!$A$38:$A$63,0),MATCH($A288,LDF!$B$37:$Z$37,0)),0)</f>
        <v>0</v>
      </c>
      <c r="S288" s="116">
        <f ca="1">IFERROR('Program Qtrly'!U$183*OFFSET(LDF!$A$37,MATCH($B$286,LDF!$A$38:$A$63,0),MATCH($A288,LDF!$B$37:$Z$37,0)),0)</f>
        <v>0</v>
      </c>
      <c r="T288" s="116">
        <f ca="1">IFERROR('Program Qtrly'!V$183*OFFSET(LDF!$A$37,MATCH($B$286,LDF!$A$38:$A$63,0),MATCH($A288,LDF!$B$37:$Z$37,0)),0)</f>
        <v>0</v>
      </c>
      <c r="U288" s="116">
        <f ca="1">IFERROR('Program Qtrly'!W$183*OFFSET(LDF!$A$37,MATCH($B$286,LDF!$A$38:$A$63,0),MATCH($A288,LDF!$B$37:$Z$37,0)),0)</f>
        <v>0</v>
      </c>
      <c r="W288" s="63">
        <v>3</v>
      </c>
      <c r="X288" s="116">
        <f ca="1">B$312-B288</f>
        <v>0</v>
      </c>
      <c r="Y288" s="116">
        <f t="shared" ref="Y288:AQ301" ca="1" si="290">C$312-C288</f>
        <v>0</v>
      </c>
      <c r="Z288" s="116">
        <f t="shared" ca="1" si="290"/>
        <v>0</v>
      </c>
      <c r="AA288" s="116">
        <f t="shared" ca="1" si="290"/>
        <v>0</v>
      </c>
      <c r="AB288" s="116">
        <f t="shared" ca="1" si="290"/>
        <v>0</v>
      </c>
      <c r="AC288" s="116">
        <f t="shared" ca="1" si="290"/>
        <v>0</v>
      </c>
      <c r="AD288" s="116">
        <f t="shared" ca="1" si="290"/>
        <v>0</v>
      </c>
      <c r="AE288" s="116">
        <f t="shared" ca="1" si="290"/>
        <v>0</v>
      </c>
      <c r="AF288" s="116">
        <f t="shared" ca="1" si="290"/>
        <v>0</v>
      </c>
      <c r="AG288" s="116">
        <f t="shared" ca="1" si="290"/>
        <v>0</v>
      </c>
      <c r="AH288" s="116">
        <f t="shared" ca="1" si="290"/>
        <v>0</v>
      </c>
      <c r="AI288" s="116">
        <f t="shared" ca="1" si="290"/>
        <v>0</v>
      </c>
      <c r="AJ288" s="116">
        <f t="shared" ca="1" si="290"/>
        <v>0</v>
      </c>
      <c r="AK288" s="116">
        <f t="shared" ca="1" si="290"/>
        <v>0</v>
      </c>
      <c r="AL288" s="116">
        <f t="shared" ca="1" si="290"/>
        <v>0</v>
      </c>
      <c r="AM288" s="116">
        <f t="shared" ca="1" si="290"/>
        <v>0</v>
      </c>
      <c r="AN288" s="116">
        <f t="shared" ca="1" si="290"/>
        <v>0</v>
      </c>
      <c r="AO288" s="116">
        <f t="shared" ca="1" si="290"/>
        <v>0</v>
      </c>
      <c r="AP288" s="116">
        <f t="shared" ca="1" si="290"/>
        <v>0</v>
      </c>
      <c r="AQ288" s="116">
        <f t="shared" ca="1" si="290"/>
        <v>0</v>
      </c>
      <c r="AS288" s="63">
        <v>3</v>
      </c>
      <c r="AT288" s="116">
        <f ca="1">IFERROR(X288*'Program Qtrly'!D$169/(1-'Program Qtrly'!D$169),0)</f>
        <v>0</v>
      </c>
      <c r="AU288" s="116">
        <f ca="1">IFERROR(Y288*'Program Qtrly'!E$169/(1-'Program Qtrly'!E$169),0)</f>
        <v>0</v>
      </c>
      <c r="AV288" s="116">
        <f ca="1">IFERROR(Z288*'Program Qtrly'!F$169/(1-'Program Qtrly'!F$169),0)</f>
        <v>0</v>
      </c>
      <c r="AW288" s="116">
        <f ca="1">IFERROR(AA288*'Program Qtrly'!G$169/(1-'Program Qtrly'!G$169),0)</f>
        <v>0</v>
      </c>
      <c r="AX288" s="116">
        <f ca="1">IFERROR(AB288*'Program Qtrly'!H$169/(1-'Program Qtrly'!H$169),0)</f>
        <v>0</v>
      </c>
      <c r="AY288" s="116">
        <f ca="1">IFERROR(AC288*'Program Qtrly'!I$169/(1-'Program Qtrly'!I$169),0)</f>
        <v>0</v>
      </c>
      <c r="AZ288" s="116">
        <f ca="1">IFERROR(AD288*'Program Qtrly'!J$169/(1-'Program Qtrly'!J$169),0)</f>
        <v>0</v>
      </c>
      <c r="BA288" s="116">
        <f ca="1">IFERROR(AE288*'Program Qtrly'!K$169/(1-'Program Qtrly'!K$169),0)</f>
        <v>0</v>
      </c>
      <c r="BB288" s="116">
        <f ca="1">IFERROR(AF288*'Program Qtrly'!L$169/(1-'Program Qtrly'!L$169),0)</f>
        <v>0</v>
      </c>
      <c r="BC288" s="116">
        <f ca="1">IFERROR(AG288*'Program Qtrly'!M$169/(1-'Program Qtrly'!M$169),0)</f>
        <v>0</v>
      </c>
      <c r="BD288" s="116">
        <f ca="1">IFERROR(AH288*'Program Qtrly'!N$169/(1-'Program Qtrly'!N$169),0)</f>
        <v>0</v>
      </c>
      <c r="BE288" s="116">
        <f ca="1">IFERROR(AI288*'Program Qtrly'!O$169/(1-'Program Qtrly'!O$169),0)</f>
        <v>0</v>
      </c>
      <c r="BF288" s="116">
        <f ca="1">IFERROR(AJ288*'Program Qtrly'!P$169/(1-'Program Qtrly'!P$169),0)</f>
        <v>0</v>
      </c>
      <c r="BG288" s="116">
        <f ca="1">IFERROR(AK288*'Program Qtrly'!Q$169/(1-'Program Qtrly'!Q$169),0)</f>
        <v>0</v>
      </c>
      <c r="BH288" s="116">
        <f ca="1">IFERROR(AL288*'Program Qtrly'!R$169/(1-'Program Qtrly'!R$169),0)</f>
        <v>0</v>
      </c>
      <c r="BI288" s="116">
        <f ca="1">IFERROR(AM288*'Program Qtrly'!S$169/(1-'Program Qtrly'!S$169),0)</f>
        <v>0</v>
      </c>
      <c r="BJ288" s="116">
        <f ca="1">IFERROR(AN288*'Program Qtrly'!T$169/(1-'Program Qtrly'!T$169),0)</f>
        <v>0</v>
      </c>
      <c r="BK288" s="116">
        <f ca="1">IFERROR(AO288*'Program Qtrly'!U$169/(1-'Program Qtrly'!U$169),0)</f>
        <v>0</v>
      </c>
      <c r="BL288" s="116">
        <f ca="1">IFERROR(AP288*'Program Qtrly'!V$169/(1-'Program Qtrly'!V$169),0)</f>
        <v>0</v>
      </c>
      <c r="BM288" s="116">
        <f ca="1">IFERROR(AQ288*'Program Qtrly'!W$169/(1-'Program Qtrly'!W$169),0)</f>
        <v>0</v>
      </c>
      <c r="BO288" s="53" t="str">
        <f>$A$284</f>
        <v>P009</v>
      </c>
      <c r="BP288" s="53">
        <f>$E$286</f>
        <v>0</v>
      </c>
    </row>
    <row r="289" spans="1:68" x14ac:dyDescent="0.45">
      <c r="A289" s="63">
        <f t="shared" ref="A289:A311" si="291">A288+3</f>
        <v>6</v>
      </c>
      <c r="B289" s="116">
        <f ca="1">IFERROR(B288+'Program Qtrly'!D$183*OFFSET(LDF!$A$37,MATCH($B$286,LDF!$A$38:$A$63,0),MATCH($A289,LDF!$B$37:$Z$37,0)),0)</f>
        <v>0</v>
      </c>
      <c r="C289" s="116">
        <f ca="1">IFERROR(C288+'Program Qtrly'!E$183*OFFSET(LDF!$A$37,MATCH($B$286,LDF!$A$38:$A$63,0),MATCH($A289,LDF!$B$37:$Z$37,0)),0)</f>
        <v>0</v>
      </c>
      <c r="D289" s="116">
        <f ca="1">IFERROR(D288+'Program Qtrly'!F$183*OFFSET(LDF!$A$37,MATCH($B$286,LDF!$A$38:$A$63,0),MATCH($A289,LDF!$B$37:$Z$37,0)),0)</f>
        <v>0</v>
      </c>
      <c r="E289" s="116">
        <f ca="1">IFERROR(E288+'Program Qtrly'!G$183*OFFSET(LDF!$A$37,MATCH($B$286,LDF!$A$38:$A$63,0),MATCH($A289,LDF!$B$37:$Z$37,0)),0)</f>
        <v>0</v>
      </c>
      <c r="F289" s="116">
        <f ca="1">IFERROR(F288+'Program Qtrly'!H$183*OFFSET(LDF!$A$37,MATCH($B$286,LDF!$A$38:$A$63,0),MATCH($A289,LDF!$B$37:$Z$37,0)),0)</f>
        <v>0</v>
      </c>
      <c r="G289" s="116">
        <f ca="1">IFERROR(G288+'Program Qtrly'!I$183*OFFSET(LDF!$A$37,MATCH($B$286,LDF!$A$38:$A$63,0),MATCH($A289,LDF!$B$37:$Z$37,0)),0)</f>
        <v>0</v>
      </c>
      <c r="H289" s="116">
        <f ca="1">IFERROR(H288+'Program Qtrly'!J$183*OFFSET(LDF!$A$37,MATCH($B$286,LDF!$A$38:$A$63,0),MATCH($A289,LDF!$B$37:$Z$37,0)),0)</f>
        <v>0</v>
      </c>
      <c r="I289" s="116">
        <f ca="1">IFERROR(I288+'Program Qtrly'!K$183*OFFSET(LDF!$A$37,MATCH($B$286,LDF!$A$38:$A$63,0),MATCH($A289,LDF!$B$37:$Z$37,0)),0)</f>
        <v>0</v>
      </c>
      <c r="J289" s="116">
        <f ca="1">IFERROR(J288+'Program Qtrly'!L$183*OFFSET(LDF!$A$37,MATCH($B$286,LDF!$A$38:$A$63,0),MATCH($A289,LDF!$B$37:$Z$37,0)),0)</f>
        <v>0</v>
      </c>
      <c r="K289" s="116">
        <f ca="1">IFERROR(K288+'Program Qtrly'!M$183*OFFSET(LDF!$A$37,MATCH($B$286,LDF!$A$38:$A$63,0),MATCH($A289,LDF!$B$37:$Z$37,0)),0)</f>
        <v>0</v>
      </c>
      <c r="L289" s="116">
        <f ca="1">IFERROR(L288+'Program Qtrly'!N$183*OFFSET(LDF!$A$37,MATCH($B$286,LDF!$A$38:$A$63,0),MATCH($A289,LDF!$B$37:$Z$37,0)),0)</f>
        <v>0</v>
      </c>
      <c r="M289" s="116">
        <f ca="1">IFERROR(M288+'Program Qtrly'!O$183*OFFSET(LDF!$A$37,MATCH($B$286,LDF!$A$38:$A$63,0),MATCH($A289,LDF!$B$37:$Z$37,0)),0)</f>
        <v>0</v>
      </c>
      <c r="N289" s="116">
        <f ca="1">IFERROR(N288+'Program Qtrly'!P$183*OFFSET(LDF!$A$37,MATCH($B$286,LDF!$A$38:$A$63,0),MATCH($A289,LDF!$B$37:$Z$37,0)),0)</f>
        <v>0</v>
      </c>
      <c r="O289" s="116">
        <f ca="1">IFERROR(O288+'Program Qtrly'!Q$183*OFFSET(LDF!$A$37,MATCH($B$286,LDF!$A$38:$A$63,0),MATCH($A289,LDF!$B$37:$Z$37,0)),0)</f>
        <v>0</v>
      </c>
      <c r="P289" s="116">
        <f ca="1">IFERROR(P288+'Program Qtrly'!R$183*OFFSET(LDF!$A$37,MATCH($B$286,LDF!$A$38:$A$63,0),MATCH($A289,LDF!$B$37:$Z$37,0)),0)</f>
        <v>0</v>
      </c>
      <c r="Q289" s="116">
        <f ca="1">IFERROR(Q288+'Program Qtrly'!S$183*OFFSET(LDF!$A$37,MATCH($B$286,LDF!$A$38:$A$63,0),MATCH($A289,LDF!$B$37:$Z$37,0)),0)</f>
        <v>0</v>
      </c>
      <c r="R289" s="116">
        <f ca="1">IFERROR(R288+'Program Qtrly'!T$183*OFFSET(LDF!$A$37,MATCH($B$286,LDF!$A$38:$A$63,0),MATCH($A289,LDF!$B$37:$Z$37,0)),0)</f>
        <v>0</v>
      </c>
      <c r="S289" s="116">
        <f ca="1">IFERROR(S288+'Program Qtrly'!U$183*OFFSET(LDF!$A$37,MATCH($B$286,LDF!$A$38:$A$63,0),MATCH($A289,LDF!$B$37:$Z$37,0)),0)</f>
        <v>0</v>
      </c>
      <c r="T289" s="116">
        <f ca="1">IFERROR(T288+'Program Qtrly'!V$183*OFFSET(LDF!$A$37,MATCH($B$286,LDF!$A$38:$A$63,0),MATCH($A289,LDF!$B$37:$Z$37,0)),0)</f>
        <v>0</v>
      </c>
      <c r="U289" s="116">
        <f ca="1">IFERROR(U288+'Program Qtrly'!W$183*OFFSET(LDF!$A$37,MATCH($B$286,LDF!$A$38:$A$63,0),MATCH($A289,LDF!$B$37:$Z$37,0)),0)</f>
        <v>0</v>
      </c>
      <c r="W289" s="63">
        <f t="shared" ref="W289:W311" si="292">W288+3</f>
        <v>6</v>
      </c>
      <c r="X289" s="116">
        <f t="shared" ref="X289:X311" ca="1" si="293">B$312-B289</f>
        <v>0</v>
      </c>
      <c r="Y289" s="116">
        <f t="shared" ca="1" si="290"/>
        <v>0</v>
      </c>
      <c r="Z289" s="116">
        <f t="shared" ca="1" si="290"/>
        <v>0</v>
      </c>
      <c r="AA289" s="116">
        <f t="shared" ca="1" si="290"/>
        <v>0</v>
      </c>
      <c r="AB289" s="116">
        <f t="shared" ca="1" si="290"/>
        <v>0</v>
      </c>
      <c r="AC289" s="116">
        <f t="shared" ca="1" si="290"/>
        <v>0</v>
      </c>
      <c r="AD289" s="116">
        <f t="shared" ca="1" si="290"/>
        <v>0</v>
      </c>
      <c r="AE289" s="116">
        <f t="shared" ca="1" si="290"/>
        <v>0</v>
      </c>
      <c r="AF289" s="116">
        <f t="shared" ca="1" si="290"/>
        <v>0</v>
      </c>
      <c r="AG289" s="116">
        <f t="shared" ca="1" si="290"/>
        <v>0</v>
      </c>
      <c r="AH289" s="116">
        <f t="shared" ca="1" si="290"/>
        <v>0</v>
      </c>
      <c r="AI289" s="116">
        <f t="shared" ca="1" si="290"/>
        <v>0</v>
      </c>
      <c r="AJ289" s="116">
        <f t="shared" ca="1" si="290"/>
        <v>0</v>
      </c>
      <c r="AK289" s="116">
        <f t="shared" ca="1" si="290"/>
        <v>0</v>
      </c>
      <c r="AL289" s="116">
        <f t="shared" ca="1" si="290"/>
        <v>0</v>
      </c>
      <c r="AM289" s="116">
        <f t="shared" ca="1" si="290"/>
        <v>0</v>
      </c>
      <c r="AN289" s="116">
        <f t="shared" ca="1" si="290"/>
        <v>0</v>
      </c>
      <c r="AO289" s="116">
        <f t="shared" ca="1" si="290"/>
        <v>0</v>
      </c>
      <c r="AP289" s="116">
        <f t="shared" ca="1" si="290"/>
        <v>0</v>
      </c>
      <c r="AQ289" s="116">
        <f t="shared" ca="1" si="290"/>
        <v>0</v>
      </c>
      <c r="AS289" s="63">
        <f t="shared" ref="AS289:AS311" si="294">AS288+3</f>
        <v>6</v>
      </c>
      <c r="AT289" s="116">
        <f ca="1">IFERROR(X289*'Program Qtrly'!D$169/(1-'Program Qtrly'!D$169),0)</f>
        <v>0</v>
      </c>
      <c r="AU289" s="116">
        <f ca="1">IFERROR(Y289*'Program Qtrly'!E$169/(1-'Program Qtrly'!E$169),0)</f>
        <v>0</v>
      </c>
      <c r="AV289" s="116">
        <f ca="1">IFERROR(Z289*'Program Qtrly'!F$169/(1-'Program Qtrly'!F$169),0)</f>
        <v>0</v>
      </c>
      <c r="AW289" s="116">
        <f ca="1">IFERROR(AA289*'Program Qtrly'!G$169/(1-'Program Qtrly'!G$169),0)</f>
        <v>0</v>
      </c>
      <c r="AX289" s="116">
        <f ca="1">IFERROR(AB289*'Program Qtrly'!H$169/(1-'Program Qtrly'!H$169),0)</f>
        <v>0</v>
      </c>
      <c r="AY289" s="116">
        <f ca="1">IFERROR(AC289*'Program Qtrly'!I$169/(1-'Program Qtrly'!I$169),0)</f>
        <v>0</v>
      </c>
      <c r="AZ289" s="116">
        <f ca="1">IFERROR(AD289*'Program Qtrly'!J$169/(1-'Program Qtrly'!J$169),0)</f>
        <v>0</v>
      </c>
      <c r="BA289" s="116">
        <f ca="1">IFERROR(AE289*'Program Qtrly'!K$169/(1-'Program Qtrly'!K$169),0)</f>
        <v>0</v>
      </c>
      <c r="BB289" s="116">
        <f ca="1">IFERROR(AF289*'Program Qtrly'!L$169/(1-'Program Qtrly'!L$169),0)</f>
        <v>0</v>
      </c>
      <c r="BC289" s="116">
        <f ca="1">IFERROR(AG289*'Program Qtrly'!M$169/(1-'Program Qtrly'!M$169),0)</f>
        <v>0</v>
      </c>
      <c r="BD289" s="116">
        <f ca="1">IFERROR(AH289*'Program Qtrly'!N$169/(1-'Program Qtrly'!N$169),0)</f>
        <v>0</v>
      </c>
      <c r="BE289" s="116">
        <f ca="1">IFERROR(AI289*'Program Qtrly'!O$169/(1-'Program Qtrly'!O$169),0)</f>
        <v>0</v>
      </c>
      <c r="BF289" s="116">
        <f ca="1">IFERROR(AJ289*'Program Qtrly'!P$169/(1-'Program Qtrly'!P$169),0)</f>
        <v>0</v>
      </c>
      <c r="BG289" s="116">
        <f ca="1">IFERROR(AK289*'Program Qtrly'!Q$169/(1-'Program Qtrly'!Q$169),0)</f>
        <v>0</v>
      </c>
      <c r="BH289" s="116">
        <f ca="1">IFERROR(AL289*'Program Qtrly'!R$169/(1-'Program Qtrly'!R$169),0)</f>
        <v>0</v>
      </c>
      <c r="BI289" s="116">
        <f ca="1">IFERROR(AM289*'Program Qtrly'!S$169/(1-'Program Qtrly'!S$169),0)</f>
        <v>0</v>
      </c>
      <c r="BJ289" s="116">
        <f ca="1">IFERROR(AN289*'Program Qtrly'!T$169/(1-'Program Qtrly'!T$169),0)</f>
        <v>0</v>
      </c>
      <c r="BK289" s="116">
        <f ca="1">IFERROR(AO289*'Program Qtrly'!U$169/(1-'Program Qtrly'!U$169),0)</f>
        <v>0</v>
      </c>
      <c r="BL289" s="116">
        <f ca="1">IFERROR(AP289*'Program Qtrly'!V$169/(1-'Program Qtrly'!V$169),0)</f>
        <v>0</v>
      </c>
      <c r="BM289" s="116">
        <f ca="1">IFERROR(AQ289*'Program Qtrly'!W$169/(1-'Program Qtrly'!W$169),0)</f>
        <v>0</v>
      </c>
      <c r="BO289" s="53" t="str">
        <f t="shared" ref="BO289:BO312" si="295">$A$284</f>
        <v>P009</v>
      </c>
      <c r="BP289" s="53">
        <f t="shared" ref="BP289:BP312" si="296">$E$286</f>
        <v>0</v>
      </c>
    </row>
    <row r="290" spans="1:68" x14ac:dyDescent="0.45">
      <c r="A290" s="63">
        <f t="shared" si="291"/>
        <v>9</v>
      </c>
      <c r="B290" s="116">
        <f ca="1">IFERROR(B289+'Program Qtrly'!D$183*OFFSET(LDF!$A$37,MATCH($B$286,LDF!$A$38:$A$63,0),MATCH($A290,LDF!$B$37:$Z$37,0)),0)</f>
        <v>0</v>
      </c>
      <c r="C290" s="116">
        <f ca="1">IFERROR(C289+'Program Qtrly'!E$183*OFFSET(LDF!$A$37,MATCH($B$286,LDF!$A$38:$A$63,0),MATCH($A290,LDF!$B$37:$Z$37,0)),0)</f>
        <v>0</v>
      </c>
      <c r="D290" s="116">
        <f ca="1">IFERROR(D289+'Program Qtrly'!F$183*OFFSET(LDF!$A$37,MATCH($B$286,LDF!$A$38:$A$63,0),MATCH($A290,LDF!$B$37:$Z$37,0)),0)</f>
        <v>0</v>
      </c>
      <c r="E290" s="116">
        <f ca="1">IFERROR(E289+'Program Qtrly'!G$183*OFFSET(LDF!$A$37,MATCH($B$286,LDF!$A$38:$A$63,0),MATCH($A290,LDF!$B$37:$Z$37,0)),0)</f>
        <v>0</v>
      </c>
      <c r="F290" s="116">
        <f ca="1">IFERROR(F289+'Program Qtrly'!H$183*OFFSET(LDF!$A$37,MATCH($B$286,LDF!$A$38:$A$63,0),MATCH($A290,LDF!$B$37:$Z$37,0)),0)</f>
        <v>0</v>
      </c>
      <c r="G290" s="116">
        <f ca="1">IFERROR(G289+'Program Qtrly'!I$183*OFFSET(LDF!$A$37,MATCH($B$286,LDF!$A$38:$A$63,0),MATCH($A290,LDF!$B$37:$Z$37,0)),0)</f>
        <v>0</v>
      </c>
      <c r="H290" s="116">
        <f ca="1">IFERROR(H289+'Program Qtrly'!J$183*OFFSET(LDF!$A$37,MATCH($B$286,LDF!$A$38:$A$63,0),MATCH($A290,LDF!$B$37:$Z$37,0)),0)</f>
        <v>0</v>
      </c>
      <c r="I290" s="116">
        <f ca="1">IFERROR(I289+'Program Qtrly'!K$183*OFFSET(LDF!$A$37,MATCH($B$286,LDF!$A$38:$A$63,0),MATCH($A290,LDF!$B$37:$Z$37,0)),0)</f>
        <v>0</v>
      </c>
      <c r="J290" s="116">
        <f ca="1">IFERROR(J289+'Program Qtrly'!L$183*OFFSET(LDF!$A$37,MATCH($B$286,LDF!$A$38:$A$63,0),MATCH($A290,LDF!$B$37:$Z$37,0)),0)</f>
        <v>0</v>
      </c>
      <c r="K290" s="116">
        <f ca="1">IFERROR(K289+'Program Qtrly'!M$183*OFFSET(LDF!$A$37,MATCH($B$286,LDF!$A$38:$A$63,0),MATCH($A290,LDF!$B$37:$Z$37,0)),0)</f>
        <v>0</v>
      </c>
      <c r="L290" s="116">
        <f ca="1">IFERROR(L289+'Program Qtrly'!N$183*OFFSET(LDF!$A$37,MATCH($B$286,LDF!$A$38:$A$63,0),MATCH($A290,LDF!$B$37:$Z$37,0)),0)</f>
        <v>0</v>
      </c>
      <c r="M290" s="116">
        <f ca="1">IFERROR(M289+'Program Qtrly'!O$183*OFFSET(LDF!$A$37,MATCH($B$286,LDF!$A$38:$A$63,0),MATCH($A290,LDF!$B$37:$Z$37,0)),0)</f>
        <v>0</v>
      </c>
      <c r="N290" s="116">
        <f ca="1">IFERROR(N289+'Program Qtrly'!P$183*OFFSET(LDF!$A$37,MATCH($B$286,LDF!$A$38:$A$63,0),MATCH($A290,LDF!$B$37:$Z$37,0)),0)</f>
        <v>0</v>
      </c>
      <c r="O290" s="116">
        <f ca="1">IFERROR(O289+'Program Qtrly'!Q$183*OFFSET(LDF!$A$37,MATCH($B$286,LDF!$A$38:$A$63,0),MATCH($A290,LDF!$B$37:$Z$37,0)),0)</f>
        <v>0</v>
      </c>
      <c r="P290" s="116">
        <f ca="1">IFERROR(P289+'Program Qtrly'!R$183*OFFSET(LDF!$A$37,MATCH($B$286,LDF!$A$38:$A$63,0),MATCH($A290,LDF!$B$37:$Z$37,0)),0)</f>
        <v>0</v>
      </c>
      <c r="Q290" s="116">
        <f ca="1">IFERROR(Q289+'Program Qtrly'!S$183*OFFSET(LDF!$A$37,MATCH($B$286,LDF!$A$38:$A$63,0),MATCH($A290,LDF!$B$37:$Z$37,0)),0)</f>
        <v>0</v>
      </c>
      <c r="R290" s="116">
        <f ca="1">IFERROR(R289+'Program Qtrly'!T$183*OFFSET(LDF!$A$37,MATCH($B$286,LDF!$A$38:$A$63,0),MATCH($A290,LDF!$B$37:$Z$37,0)),0)</f>
        <v>0</v>
      </c>
      <c r="S290" s="116">
        <f ca="1">IFERROR(S289+'Program Qtrly'!U$183*OFFSET(LDF!$A$37,MATCH($B$286,LDF!$A$38:$A$63,0),MATCH($A290,LDF!$B$37:$Z$37,0)),0)</f>
        <v>0</v>
      </c>
      <c r="T290" s="116">
        <f ca="1">IFERROR(T289+'Program Qtrly'!V$183*OFFSET(LDF!$A$37,MATCH($B$286,LDF!$A$38:$A$63,0),MATCH($A290,LDF!$B$37:$Z$37,0)),0)</f>
        <v>0</v>
      </c>
      <c r="U290" s="116">
        <f ca="1">IFERROR(U289+'Program Qtrly'!W$183*OFFSET(LDF!$A$37,MATCH($B$286,LDF!$A$38:$A$63,0),MATCH($A290,LDF!$B$37:$Z$37,0)),0)</f>
        <v>0</v>
      </c>
      <c r="W290" s="63">
        <f t="shared" si="292"/>
        <v>9</v>
      </c>
      <c r="X290" s="116">
        <f t="shared" ca="1" si="293"/>
        <v>0</v>
      </c>
      <c r="Y290" s="116">
        <f t="shared" ca="1" si="290"/>
        <v>0</v>
      </c>
      <c r="Z290" s="116">
        <f t="shared" ca="1" si="290"/>
        <v>0</v>
      </c>
      <c r="AA290" s="116">
        <f t="shared" ca="1" si="290"/>
        <v>0</v>
      </c>
      <c r="AB290" s="116">
        <f t="shared" ca="1" si="290"/>
        <v>0</v>
      </c>
      <c r="AC290" s="116">
        <f t="shared" ca="1" si="290"/>
        <v>0</v>
      </c>
      <c r="AD290" s="116">
        <f t="shared" ca="1" si="290"/>
        <v>0</v>
      </c>
      <c r="AE290" s="116">
        <f t="shared" ca="1" si="290"/>
        <v>0</v>
      </c>
      <c r="AF290" s="116">
        <f t="shared" ca="1" si="290"/>
        <v>0</v>
      </c>
      <c r="AG290" s="116">
        <f t="shared" ca="1" si="290"/>
        <v>0</v>
      </c>
      <c r="AH290" s="116">
        <f t="shared" ca="1" si="290"/>
        <v>0</v>
      </c>
      <c r="AI290" s="116">
        <f t="shared" ca="1" si="290"/>
        <v>0</v>
      </c>
      <c r="AJ290" s="116">
        <f t="shared" ca="1" si="290"/>
        <v>0</v>
      </c>
      <c r="AK290" s="116">
        <f t="shared" ca="1" si="290"/>
        <v>0</v>
      </c>
      <c r="AL290" s="116">
        <f t="shared" ca="1" si="290"/>
        <v>0</v>
      </c>
      <c r="AM290" s="116">
        <f t="shared" ca="1" si="290"/>
        <v>0</v>
      </c>
      <c r="AN290" s="116">
        <f t="shared" ca="1" si="290"/>
        <v>0</v>
      </c>
      <c r="AO290" s="116">
        <f t="shared" ca="1" si="290"/>
        <v>0</v>
      </c>
      <c r="AP290" s="116">
        <f t="shared" ca="1" si="290"/>
        <v>0</v>
      </c>
      <c r="AQ290" s="116">
        <f t="shared" ca="1" si="290"/>
        <v>0</v>
      </c>
      <c r="AS290" s="63">
        <f t="shared" si="294"/>
        <v>9</v>
      </c>
      <c r="AT290" s="116">
        <f ca="1">IFERROR(X290*'Program Qtrly'!D$169/(1-'Program Qtrly'!D$169),0)</f>
        <v>0</v>
      </c>
      <c r="AU290" s="116">
        <f ca="1">IFERROR(Y290*'Program Qtrly'!E$169/(1-'Program Qtrly'!E$169),0)</f>
        <v>0</v>
      </c>
      <c r="AV290" s="116">
        <f ca="1">IFERROR(Z290*'Program Qtrly'!F$169/(1-'Program Qtrly'!F$169),0)</f>
        <v>0</v>
      </c>
      <c r="AW290" s="116">
        <f ca="1">IFERROR(AA290*'Program Qtrly'!G$169/(1-'Program Qtrly'!G$169),0)</f>
        <v>0</v>
      </c>
      <c r="AX290" s="116">
        <f ca="1">IFERROR(AB290*'Program Qtrly'!H$169/(1-'Program Qtrly'!H$169),0)</f>
        <v>0</v>
      </c>
      <c r="AY290" s="116">
        <f ca="1">IFERROR(AC290*'Program Qtrly'!I$169/(1-'Program Qtrly'!I$169),0)</f>
        <v>0</v>
      </c>
      <c r="AZ290" s="116">
        <f ca="1">IFERROR(AD290*'Program Qtrly'!J$169/(1-'Program Qtrly'!J$169),0)</f>
        <v>0</v>
      </c>
      <c r="BA290" s="116">
        <f ca="1">IFERROR(AE290*'Program Qtrly'!K$169/(1-'Program Qtrly'!K$169),0)</f>
        <v>0</v>
      </c>
      <c r="BB290" s="116">
        <f ca="1">IFERROR(AF290*'Program Qtrly'!L$169/(1-'Program Qtrly'!L$169),0)</f>
        <v>0</v>
      </c>
      <c r="BC290" s="116">
        <f ca="1">IFERROR(AG290*'Program Qtrly'!M$169/(1-'Program Qtrly'!M$169),0)</f>
        <v>0</v>
      </c>
      <c r="BD290" s="116">
        <f ca="1">IFERROR(AH290*'Program Qtrly'!N$169/(1-'Program Qtrly'!N$169),0)</f>
        <v>0</v>
      </c>
      <c r="BE290" s="116">
        <f ca="1">IFERROR(AI290*'Program Qtrly'!O$169/(1-'Program Qtrly'!O$169),0)</f>
        <v>0</v>
      </c>
      <c r="BF290" s="116">
        <f ca="1">IFERROR(AJ290*'Program Qtrly'!P$169/(1-'Program Qtrly'!P$169),0)</f>
        <v>0</v>
      </c>
      <c r="BG290" s="116">
        <f ca="1">IFERROR(AK290*'Program Qtrly'!Q$169/(1-'Program Qtrly'!Q$169),0)</f>
        <v>0</v>
      </c>
      <c r="BH290" s="116">
        <f ca="1">IFERROR(AL290*'Program Qtrly'!R$169/(1-'Program Qtrly'!R$169),0)</f>
        <v>0</v>
      </c>
      <c r="BI290" s="116">
        <f ca="1">IFERROR(AM290*'Program Qtrly'!S$169/(1-'Program Qtrly'!S$169),0)</f>
        <v>0</v>
      </c>
      <c r="BJ290" s="116">
        <f ca="1">IFERROR(AN290*'Program Qtrly'!T$169/(1-'Program Qtrly'!T$169),0)</f>
        <v>0</v>
      </c>
      <c r="BK290" s="116">
        <f ca="1">IFERROR(AO290*'Program Qtrly'!U$169/(1-'Program Qtrly'!U$169),0)</f>
        <v>0</v>
      </c>
      <c r="BL290" s="116">
        <f ca="1">IFERROR(AP290*'Program Qtrly'!V$169/(1-'Program Qtrly'!V$169),0)</f>
        <v>0</v>
      </c>
      <c r="BM290" s="116">
        <f ca="1">IFERROR(AQ290*'Program Qtrly'!W$169/(1-'Program Qtrly'!W$169),0)</f>
        <v>0</v>
      </c>
      <c r="BO290" s="53" t="str">
        <f t="shared" si="295"/>
        <v>P009</v>
      </c>
      <c r="BP290" s="53">
        <f t="shared" si="296"/>
        <v>0</v>
      </c>
    </row>
    <row r="291" spans="1:68" x14ac:dyDescent="0.45">
      <c r="A291" s="63">
        <f t="shared" si="291"/>
        <v>12</v>
      </c>
      <c r="B291" s="116">
        <f ca="1">IFERROR(B290+'Program Qtrly'!D$183*OFFSET(LDF!$A$37,MATCH($B$286,LDF!$A$38:$A$63,0),MATCH($A291,LDF!$B$37:$Z$37,0)),0)</f>
        <v>0</v>
      </c>
      <c r="C291" s="116">
        <f ca="1">IFERROR(C290+'Program Qtrly'!E$183*OFFSET(LDF!$A$37,MATCH($B$286,LDF!$A$38:$A$63,0),MATCH($A291,LDF!$B$37:$Z$37,0)),0)</f>
        <v>0</v>
      </c>
      <c r="D291" s="116">
        <f ca="1">IFERROR(D290+'Program Qtrly'!F$183*OFFSET(LDF!$A$37,MATCH($B$286,LDF!$A$38:$A$63,0),MATCH($A291,LDF!$B$37:$Z$37,0)),0)</f>
        <v>0</v>
      </c>
      <c r="E291" s="116">
        <f ca="1">IFERROR(E290+'Program Qtrly'!G$183*OFFSET(LDF!$A$37,MATCH($B$286,LDF!$A$38:$A$63,0),MATCH($A291,LDF!$B$37:$Z$37,0)),0)</f>
        <v>0</v>
      </c>
      <c r="F291" s="116">
        <f ca="1">IFERROR(F290+'Program Qtrly'!H$183*OFFSET(LDF!$A$37,MATCH($B$286,LDF!$A$38:$A$63,0),MATCH($A291,LDF!$B$37:$Z$37,0)),0)</f>
        <v>0</v>
      </c>
      <c r="G291" s="116">
        <f ca="1">IFERROR(G290+'Program Qtrly'!I$183*OFFSET(LDF!$A$37,MATCH($B$286,LDF!$A$38:$A$63,0),MATCH($A291,LDF!$B$37:$Z$37,0)),0)</f>
        <v>0</v>
      </c>
      <c r="H291" s="116">
        <f ca="1">IFERROR(H290+'Program Qtrly'!J$183*OFFSET(LDF!$A$37,MATCH($B$286,LDF!$A$38:$A$63,0),MATCH($A291,LDF!$B$37:$Z$37,0)),0)</f>
        <v>0</v>
      </c>
      <c r="I291" s="116">
        <f ca="1">IFERROR(I290+'Program Qtrly'!K$183*OFFSET(LDF!$A$37,MATCH($B$286,LDF!$A$38:$A$63,0),MATCH($A291,LDF!$B$37:$Z$37,0)),0)</f>
        <v>0</v>
      </c>
      <c r="J291" s="116">
        <f ca="1">IFERROR(J290+'Program Qtrly'!L$183*OFFSET(LDF!$A$37,MATCH($B$286,LDF!$A$38:$A$63,0),MATCH($A291,LDF!$B$37:$Z$37,0)),0)</f>
        <v>0</v>
      </c>
      <c r="K291" s="116">
        <f ca="1">IFERROR(K290+'Program Qtrly'!M$183*OFFSET(LDF!$A$37,MATCH($B$286,LDF!$A$38:$A$63,0),MATCH($A291,LDF!$B$37:$Z$37,0)),0)</f>
        <v>0</v>
      </c>
      <c r="L291" s="116">
        <f ca="1">IFERROR(L290+'Program Qtrly'!N$183*OFFSET(LDF!$A$37,MATCH($B$286,LDF!$A$38:$A$63,0),MATCH($A291,LDF!$B$37:$Z$37,0)),0)</f>
        <v>0</v>
      </c>
      <c r="M291" s="116">
        <f ca="1">IFERROR(M290+'Program Qtrly'!O$183*OFFSET(LDF!$A$37,MATCH($B$286,LDF!$A$38:$A$63,0),MATCH($A291,LDF!$B$37:$Z$37,0)),0)</f>
        <v>0</v>
      </c>
      <c r="N291" s="116">
        <f ca="1">IFERROR(N290+'Program Qtrly'!P$183*OFFSET(LDF!$A$37,MATCH($B$286,LDF!$A$38:$A$63,0),MATCH($A291,LDF!$B$37:$Z$37,0)),0)</f>
        <v>0</v>
      </c>
      <c r="O291" s="116">
        <f ca="1">IFERROR(O290+'Program Qtrly'!Q$183*OFFSET(LDF!$A$37,MATCH($B$286,LDF!$A$38:$A$63,0),MATCH($A291,LDF!$B$37:$Z$37,0)),0)</f>
        <v>0</v>
      </c>
      <c r="P291" s="116">
        <f ca="1">IFERROR(P290+'Program Qtrly'!R$183*OFFSET(LDF!$A$37,MATCH($B$286,LDF!$A$38:$A$63,0),MATCH($A291,LDF!$B$37:$Z$37,0)),0)</f>
        <v>0</v>
      </c>
      <c r="Q291" s="116">
        <f ca="1">IFERROR(Q290+'Program Qtrly'!S$183*OFFSET(LDF!$A$37,MATCH($B$286,LDF!$A$38:$A$63,0),MATCH($A291,LDF!$B$37:$Z$37,0)),0)</f>
        <v>0</v>
      </c>
      <c r="R291" s="116">
        <f ca="1">IFERROR(R290+'Program Qtrly'!T$183*OFFSET(LDF!$A$37,MATCH($B$286,LDF!$A$38:$A$63,0),MATCH($A291,LDF!$B$37:$Z$37,0)),0)</f>
        <v>0</v>
      </c>
      <c r="S291" s="116">
        <f ca="1">IFERROR(S290+'Program Qtrly'!U$183*OFFSET(LDF!$A$37,MATCH($B$286,LDF!$A$38:$A$63,0),MATCH($A291,LDF!$B$37:$Z$37,0)),0)</f>
        <v>0</v>
      </c>
      <c r="T291" s="116">
        <f ca="1">IFERROR(T290+'Program Qtrly'!V$183*OFFSET(LDF!$A$37,MATCH($B$286,LDF!$A$38:$A$63,0),MATCH($A291,LDF!$B$37:$Z$37,0)),0)</f>
        <v>0</v>
      </c>
      <c r="U291" s="116">
        <f ca="1">IFERROR(U290+'Program Qtrly'!W$183*OFFSET(LDF!$A$37,MATCH($B$286,LDF!$A$38:$A$63,0),MATCH($A291,LDF!$B$37:$Z$37,0)),0)</f>
        <v>0</v>
      </c>
      <c r="W291" s="63">
        <f t="shared" si="292"/>
        <v>12</v>
      </c>
      <c r="X291" s="116">
        <f t="shared" ca="1" si="293"/>
        <v>0</v>
      </c>
      <c r="Y291" s="116">
        <f t="shared" ca="1" si="290"/>
        <v>0</v>
      </c>
      <c r="Z291" s="116">
        <f t="shared" ca="1" si="290"/>
        <v>0</v>
      </c>
      <c r="AA291" s="116">
        <f t="shared" ca="1" si="290"/>
        <v>0</v>
      </c>
      <c r="AB291" s="116">
        <f t="shared" ca="1" si="290"/>
        <v>0</v>
      </c>
      <c r="AC291" s="116">
        <f t="shared" ca="1" si="290"/>
        <v>0</v>
      </c>
      <c r="AD291" s="116">
        <f t="shared" ca="1" si="290"/>
        <v>0</v>
      </c>
      <c r="AE291" s="116">
        <f t="shared" ca="1" si="290"/>
        <v>0</v>
      </c>
      <c r="AF291" s="116">
        <f t="shared" ca="1" si="290"/>
        <v>0</v>
      </c>
      <c r="AG291" s="116">
        <f t="shared" ca="1" si="290"/>
        <v>0</v>
      </c>
      <c r="AH291" s="116">
        <f t="shared" ca="1" si="290"/>
        <v>0</v>
      </c>
      <c r="AI291" s="116">
        <f t="shared" ca="1" si="290"/>
        <v>0</v>
      </c>
      <c r="AJ291" s="116">
        <f t="shared" ca="1" si="290"/>
        <v>0</v>
      </c>
      <c r="AK291" s="116">
        <f t="shared" ca="1" si="290"/>
        <v>0</v>
      </c>
      <c r="AL291" s="116">
        <f t="shared" ca="1" si="290"/>
        <v>0</v>
      </c>
      <c r="AM291" s="116">
        <f t="shared" ca="1" si="290"/>
        <v>0</v>
      </c>
      <c r="AN291" s="116">
        <f t="shared" ca="1" si="290"/>
        <v>0</v>
      </c>
      <c r="AO291" s="116">
        <f t="shared" ca="1" si="290"/>
        <v>0</v>
      </c>
      <c r="AP291" s="116">
        <f t="shared" ca="1" si="290"/>
        <v>0</v>
      </c>
      <c r="AQ291" s="116">
        <f t="shared" ca="1" si="290"/>
        <v>0</v>
      </c>
      <c r="AS291" s="63">
        <f t="shared" si="294"/>
        <v>12</v>
      </c>
      <c r="AT291" s="116">
        <f ca="1">IFERROR(X291*'Program Qtrly'!D$169/(1-'Program Qtrly'!D$169),0)</f>
        <v>0</v>
      </c>
      <c r="AU291" s="116">
        <f ca="1">IFERROR(Y291*'Program Qtrly'!E$169/(1-'Program Qtrly'!E$169),0)</f>
        <v>0</v>
      </c>
      <c r="AV291" s="116">
        <f ca="1">IFERROR(Z291*'Program Qtrly'!F$169/(1-'Program Qtrly'!F$169),0)</f>
        <v>0</v>
      </c>
      <c r="AW291" s="116">
        <f ca="1">IFERROR(AA291*'Program Qtrly'!G$169/(1-'Program Qtrly'!G$169),0)</f>
        <v>0</v>
      </c>
      <c r="AX291" s="116">
        <f ca="1">IFERROR(AB291*'Program Qtrly'!H$169/(1-'Program Qtrly'!H$169),0)</f>
        <v>0</v>
      </c>
      <c r="AY291" s="116">
        <f ca="1">IFERROR(AC291*'Program Qtrly'!I$169/(1-'Program Qtrly'!I$169),0)</f>
        <v>0</v>
      </c>
      <c r="AZ291" s="116">
        <f ca="1">IFERROR(AD291*'Program Qtrly'!J$169/(1-'Program Qtrly'!J$169),0)</f>
        <v>0</v>
      </c>
      <c r="BA291" s="116">
        <f ca="1">IFERROR(AE291*'Program Qtrly'!K$169/(1-'Program Qtrly'!K$169),0)</f>
        <v>0</v>
      </c>
      <c r="BB291" s="116">
        <f ca="1">IFERROR(AF291*'Program Qtrly'!L$169/(1-'Program Qtrly'!L$169),0)</f>
        <v>0</v>
      </c>
      <c r="BC291" s="116">
        <f ca="1">IFERROR(AG291*'Program Qtrly'!M$169/(1-'Program Qtrly'!M$169),0)</f>
        <v>0</v>
      </c>
      <c r="BD291" s="116">
        <f ca="1">IFERROR(AH291*'Program Qtrly'!N$169/(1-'Program Qtrly'!N$169),0)</f>
        <v>0</v>
      </c>
      <c r="BE291" s="116">
        <f ca="1">IFERROR(AI291*'Program Qtrly'!O$169/(1-'Program Qtrly'!O$169),0)</f>
        <v>0</v>
      </c>
      <c r="BF291" s="116">
        <f ca="1">IFERROR(AJ291*'Program Qtrly'!P$169/(1-'Program Qtrly'!P$169),0)</f>
        <v>0</v>
      </c>
      <c r="BG291" s="116">
        <f ca="1">IFERROR(AK291*'Program Qtrly'!Q$169/(1-'Program Qtrly'!Q$169),0)</f>
        <v>0</v>
      </c>
      <c r="BH291" s="116">
        <f ca="1">IFERROR(AL291*'Program Qtrly'!R$169/(1-'Program Qtrly'!R$169),0)</f>
        <v>0</v>
      </c>
      <c r="BI291" s="116">
        <f ca="1">IFERROR(AM291*'Program Qtrly'!S$169/(1-'Program Qtrly'!S$169),0)</f>
        <v>0</v>
      </c>
      <c r="BJ291" s="116">
        <f ca="1">IFERROR(AN291*'Program Qtrly'!T$169/(1-'Program Qtrly'!T$169),0)</f>
        <v>0</v>
      </c>
      <c r="BK291" s="116">
        <f ca="1">IFERROR(AO291*'Program Qtrly'!U$169/(1-'Program Qtrly'!U$169),0)</f>
        <v>0</v>
      </c>
      <c r="BL291" s="116">
        <f ca="1">IFERROR(AP291*'Program Qtrly'!V$169/(1-'Program Qtrly'!V$169),0)</f>
        <v>0</v>
      </c>
      <c r="BM291" s="116">
        <f ca="1">IFERROR(AQ291*'Program Qtrly'!W$169/(1-'Program Qtrly'!W$169),0)</f>
        <v>0</v>
      </c>
      <c r="BO291" s="53" t="str">
        <f t="shared" si="295"/>
        <v>P009</v>
      </c>
      <c r="BP291" s="53">
        <f t="shared" si="296"/>
        <v>0</v>
      </c>
    </row>
    <row r="292" spans="1:68" x14ac:dyDescent="0.45">
      <c r="A292" s="63">
        <f t="shared" si="291"/>
        <v>15</v>
      </c>
      <c r="B292" s="116">
        <f ca="1">IFERROR(B291+'Program Qtrly'!D$183*OFFSET(LDF!$A$37,MATCH($B$286,LDF!$A$38:$A$63,0),MATCH($A292,LDF!$B$37:$Z$37,0)),0)</f>
        <v>0</v>
      </c>
      <c r="C292" s="116">
        <f ca="1">IFERROR(C291+'Program Qtrly'!E$183*OFFSET(LDF!$A$37,MATCH($B$286,LDF!$A$38:$A$63,0),MATCH($A292,LDF!$B$37:$Z$37,0)),0)</f>
        <v>0</v>
      </c>
      <c r="D292" s="116">
        <f ca="1">IFERROR(D291+'Program Qtrly'!F$183*OFFSET(LDF!$A$37,MATCH($B$286,LDF!$A$38:$A$63,0),MATCH($A292,LDF!$B$37:$Z$37,0)),0)</f>
        <v>0</v>
      </c>
      <c r="E292" s="116">
        <f ca="1">IFERROR(E291+'Program Qtrly'!G$183*OFFSET(LDF!$A$37,MATCH($B$286,LDF!$A$38:$A$63,0),MATCH($A292,LDF!$B$37:$Z$37,0)),0)</f>
        <v>0</v>
      </c>
      <c r="F292" s="116">
        <f ca="1">IFERROR(F291+'Program Qtrly'!H$183*OFFSET(LDF!$A$37,MATCH($B$286,LDF!$A$38:$A$63,0),MATCH($A292,LDF!$B$37:$Z$37,0)),0)</f>
        <v>0</v>
      </c>
      <c r="G292" s="116">
        <f ca="1">IFERROR(G291+'Program Qtrly'!I$183*OFFSET(LDF!$A$37,MATCH($B$286,LDF!$A$38:$A$63,0),MATCH($A292,LDF!$B$37:$Z$37,0)),0)</f>
        <v>0</v>
      </c>
      <c r="H292" s="116">
        <f ca="1">IFERROR(H291+'Program Qtrly'!J$183*OFFSET(LDF!$A$37,MATCH($B$286,LDF!$A$38:$A$63,0),MATCH($A292,LDF!$B$37:$Z$37,0)),0)</f>
        <v>0</v>
      </c>
      <c r="I292" s="116">
        <f ca="1">IFERROR(I291+'Program Qtrly'!K$183*OFFSET(LDF!$A$37,MATCH($B$286,LDF!$A$38:$A$63,0),MATCH($A292,LDF!$B$37:$Z$37,0)),0)</f>
        <v>0</v>
      </c>
      <c r="J292" s="116">
        <f ca="1">IFERROR(J291+'Program Qtrly'!L$183*OFFSET(LDF!$A$37,MATCH($B$286,LDF!$A$38:$A$63,0),MATCH($A292,LDF!$B$37:$Z$37,0)),0)</f>
        <v>0</v>
      </c>
      <c r="K292" s="116">
        <f ca="1">IFERROR(K291+'Program Qtrly'!M$183*OFFSET(LDF!$A$37,MATCH($B$286,LDF!$A$38:$A$63,0),MATCH($A292,LDF!$B$37:$Z$37,0)),0)</f>
        <v>0</v>
      </c>
      <c r="L292" s="116">
        <f ca="1">IFERROR(L291+'Program Qtrly'!N$183*OFFSET(LDF!$A$37,MATCH($B$286,LDF!$A$38:$A$63,0),MATCH($A292,LDF!$B$37:$Z$37,0)),0)</f>
        <v>0</v>
      </c>
      <c r="M292" s="116">
        <f ca="1">IFERROR(M291+'Program Qtrly'!O$183*OFFSET(LDF!$A$37,MATCH($B$286,LDF!$A$38:$A$63,0),MATCH($A292,LDF!$B$37:$Z$37,0)),0)</f>
        <v>0</v>
      </c>
      <c r="N292" s="116">
        <f ca="1">IFERROR(N291+'Program Qtrly'!P$183*OFFSET(LDF!$A$37,MATCH($B$286,LDF!$A$38:$A$63,0),MATCH($A292,LDF!$B$37:$Z$37,0)),0)</f>
        <v>0</v>
      </c>
      <c r="O292" s="116">
        <f ca="1">IFERROR(O291+'Program Qtrly'!Q$183*OFFSET(LDF!$A$37,MATCH($B$286,LDF!$A$38:$A$63,0),MATCH($A292,LDF!$B$37:$Z$37,0)),0)</f>
        <v>0</v>
      </c>
      <c r="P292" s="116">
        <f ca="1">IFERROR(P291+'Program Qtrly'!R$183*OFFSET(LDF!$A$37,MATCH($B$286,LDF!$A$38:$A$63,0),MATCH($A292,LDF!$B$37:$Z$37,0)),0)</f>
        <v>0</v>
      </c>
      <c r="Q292" s="116">
        <f ca="1">IFERROR(Q291+'Program Qtrly'!S$183*OFFSET(LDF!$A$37,MATCH($B$286,LDF!$A$38:$A$63,0),MATCH($A292,LDF!$B$37:$Z$37,0)),0)</f>
        <v>0</v>
      </c>
      <c r="R292" s="116">
        <f ca="1">IFERROR(R291+'Program Qtrly'!T$183*OFFSET(LDF!$A$37,MATCH($B$286,LDF!$A$38:$A$63,0),MATCH($A292,LDF!$B$37:$Z$37,0)),0)</f>
        <v>0</v>
      </c>
      <c r="S292" s="116">
        <f ca="1">IFERROR(S291+'Program Qtrly'!U$183*OFFSET(LDF!$A$37,MATCH($B$286,LDF!$A$38:$A$63,0),MATCH($A292,LDF!$B$37:$Z$37,0)),0)</f>
        <v>0</v>
      </c>
      <c r="T292" s="116">
        <f ca="1">IFERROR(T291+'Program Qtrly'!V$183*OFFSET(LDF!$A$37,MATCH($B$286,LDF!$A$38:$A$63,0),MATCH($A292,LDF!$B$37:$Z$37,0)),0)</f>
        <v>0</v>
      </c>
      <c r="U292" s="116">
        <f ca="1">IFERROR(U291+'Program Qtrly'!W$183*OFFSET(LDF!$A$37,MATCH($B$286,LDF!$A$38:$A$63,0),MATCH($A292,LDF!$B$37:$Z$37,0)),0)</f>
        <v>0</v>
      </c>
      <c r="W292" s="63">
        <f t="shared" si="292"/>
        <v>15</v>
      </c>
      <c r="X292" s="116">
        <f t="shared" ca="1" si="293"/>
        <v>0</v>
      </c>
      <c r="Y292" s="116">
        <f t="shared" ca="1" si="290"/>
        <v>0</v>
      </c>
      <c r="Z292" s="116">
        <f t="shared" ca="1" si="290"/>
        <v>0</v>
      </c>
      <c r="AA292" s="116">
        <f t="shared" ca="1" si="290"/>
        <v>0</v>
      </c>
      <c r="AB292" s="116">
        <f t="shared" ca="1" si="290"/>
        <v>0</v>
      </c>
      <c r="AC292" s="116">
        <f t="shared" ca="1" si="290"/>
        <v>0</v>
      </c>
      <c r="AD292" s="116">
        <f t="shared" ca="1" si="290"/>
        <v>0</v>
      </c>
      <c r="AE292" s="116">
        <f t="shared" ca="1" si="290"/>
        <v>0</v>
      </c>
      <c r="AF292" s="116">
        <f t="shared" ca="1" si="290"/>
        <v>0</v>
      </c>
      <c r="AG292" s="116">
        <f t="shared" ca="1" si="290"/>
        <v>0</v>
      </c>
      <c r="AH292" s="116">
        <f t="shared" ca="1" si="290"/>
        <v>0</v>
      </c>
      <c r="AI292" s="116">
        <f t="shared" ca="1" si="290"/>
        <v>0</v>
      </c>
      <c r="AJ292" s="116">
        <f t="shared" ca="1" si="290"/>
        <v>0</v>
      </c>
      <c r="AK292" s="116">
        <f t="shared" ca="1" si="290"/>
        <v>0</v>
      </c>
      <c r="AL292" s="116">
        <f t="shared" ca="1" si="290"/>
        <v>0</v>
      </c>
      <c r="AM292" s="116">
        <f t="shared" ca="1" si="290"/>
        <v>0</v>
      </c>
      <c r="AN292" s="116">
        <f t="shared" ca="1" si="290"/>
        <v>0</v>
      </c>
      <c r="AO292" s="116">
        <f t="shared" ca="1" si="290"/>
        <v>0</v>
      </c>
      <c r="AP292" s="116">
        <f t="shared" ca="1" si="290"/>
        <v>0</v>
      </c>
      <c r="AQ292" s="116">
        <f t="shared" ca="1" si="290"/>
        <v>0</v>
      </c>
      <c r="AS292" s="63">
        <f t="shared" si="294"/>
        <v>15</v>
      </c>
      <c r="AT292" s="116">
        <f ca="1">IFERROR(X292*'Program Qtrly'!D$169/(1-'Program Qtrly'!D$169),0)</f>
        <v>0</v>
      </c>
      <c r="AU292" s="116">
        <f ca="1">IFERROR(Y292*'Program Qtrly'!E$169/(1-'Program Qtrly'!E$169),0)</f>
        <v>0</v>
      </c>
      <c r="AV292" s="116">
        <f ca="1">IFERROR(Z292*'Program Qtrly'!F$169/(1-'Program Qtrly'!F$169),0)</f>
        <v>0</v>
      </c>
      <c r="AW292" s="116">
        <f ca="1">IFERROR(AA292*'Program Qtrly'!G$169/(1-'Program Qtrly'!G$169),0)</f>
        <v>0</v>
      </c>
      <c r="AX292" s="116">
        <f ca="1">IFERROR(AB292*'Program Qtrly'!H$169/(1-'Program Qtrly'!H$169),0)</f>
        <v>0</v>
      </c>
      <c r="AY292" s="116">
        <f ca="1">IFERROR(AC292*'Program Qtrly'!I$169/(1-'Program Qtrly'!I$169),0)</f>
        <v>0</v>
      </c>
      <c r="AZ292" s="116">
        <f ca="1">IFERROR(AD292*'Program Qtrly'!J$169/(1-'Program Qtrly'!J$169),0)</f>
        <v>0</v>
      </c>
      <c r="BA292" s="116">
        <f ca="1">IFERROR(AE292*'Program Qtrly'!K$169/(1-'Program Qtrly'!K$169),0)</f>
        <v>0</v>
      </c>
      <c r="BB292" s="116">
        <f ca="1">IFERROR(AF292*'Program Qtrly'!L$169/(1-'Program Qtrly'!L$169),0)</f>
        <v>0</v>
      </c>
      <c r="BC292" s="116">
        <f ca="1">IFERROR(AG292*'Program Qtrly'!M$169/(1-'Program Qtrly'!M$169),0)</f>
        <v>0</v>
      </c>
      <c r="BD292" s="116">
        <f ca="1">IFERROR(AH292*'Program Qtrly'!N$169/(1-'Program Qtrly'!N$169),0)</f>
        <v>0</v>
      </c>
      <c r="BE292" s="116">
        <f ca="1">IFERROR(AI292*'Program Qtrly'!O$169/(1-'Program Qtrly'!O$169),0)</f>
        <v>0</v>
      </c>
      <c r="BF292" s="116">
        <f ca="1">IFERROR(AJ292*'Program Qtrly'!P$169/(1-'Program Qtrly'!P$169),0)</f>
        <v>0</v>
      </c>
      <c r="BG292" s="116">
        <f ca="1">IFERROR(AK292*'Program Qtrly'!Q$169/(1-'Program Qtrly'!Q$169),0)</f>
        <v>0</v>
      </c>
      <c r="BH292" s="116">
        <f ca="1">IFERROR(AL292*'Program Qtrly'!R$169/(1-'Program Qtrly'!R$169),0)</f>
        <v>0</v>
      </c>
      <c r="BI292" s="116">
        <f ca="1">IFERROR(AM292*'Program Qtrly'!S$169/(1-'Program Qtrly'!S$169),0)</f>
        <v>0</v>
      </c>
      <c r="BJ292" s="116">
        <f ca="1">IFERROR(AN292*'Program Qtrly'!T$169/(1-'Program Qtrly'!T$169),0)</f>
        <v>0</v>
      </c>
      <c r="BK292" s="116">
        <f ca="1">IFERROR(AO292*'Program Qtrly'!U$169/(1-'Program Qtrly'!U$169),0)</f>
        <v>0</v>
      </c>
      <c r="BL292" s="116">
        <f ca="1">IFERROR(AP292*'Program Qtrly'!V$169/(1-'Program Qtrly'!V$169),0)</f>
        <v>0</v>
      </c>
      <c r="BM292" s="116">
        <f ca="1">IFERROR(AQ292*'Program Qtrly'!W$169/(1-'Program Qtrly'!W$169),0)</f>
        <v>0</v>
      </c>
      <c r="BO292" s="53" t="str">
        <f t="shared" si="295"/>
        <v>P009</v>
      </c>
      <c r="BP292" s="53">
        <f t="shared" si="296"/>
        <v>0</v>
      </c>
    </row>
    <row r="293" spans="1:68" x14ac:dyDescent="0.45">
      <c r="A293" s="63">
        <f t="shared" si="291"/>
        <v>18</v>
      </c>
      <c r="B293" s="116">
        <f ca="1">IFERROR(B292+'Program Qtrly'!D$183*OFFSET(LDF!$A$37,MATCH($B$286,LDF!$A$38:$A$63,0),MATCH($A293,LDF!$B$37:$Z$37,0)),0)</f>
        <v>0</v>
      </c>
      <c r="C293" s="116">
        <f ca="1">IFERROR(C292+'Program Qtrly'!E$183*OFFSET(LDF!$A$37,MATCH($B$286,LDF!$A$38:$A$63,0),MATCH($A293,LDF!$B$37:$Z$37,0)),0)</f>
        <v>0</v>
      </c>
      <c r="D293" s="116">
        <f ca="1">IFERROR(D292+'Program Qtrly'!F$183*OFFSET(LDF!$A$37,MATCH($B$286,LDF!$A$38:$A$63,0),MATCH($A293,LDF!$B$37:$Z$37,0)),0)</f>
        <v>0</v>
      </c>
      <c r="E293" s="116">
        <f ca="1">IFERROR(E292+'Program Qtrly'!G$183*OFFSET(LDF!$A$37,MATCH($B$286,LDF!$A$38:$A$63,0),MATCH($A293,LDF!$B$37:$Z$37,0)),0)</f>
        <v>0</v>
      </c>
      <c r="F293" s="116">
        <f ca="1">IFERROR(F292+'Program Qtrly'!H$183*OFFSET(LDF!$A$37,MATCH($B$286,LDF!$A$38:$A$63,0),MATCH($A293,LDF!$B$37:$Z$37,0)),0)</f>
        <v>0</v>
      </c>
      <c r="G293" s="116">
        <f ca="1">IFERROR(G292+'Program Qtrly'!I$183*OFFSET(LDF!$A$37,MATCH($B$286,LDF!$A$38:$A$63,0),MATCH($A293,LDF!$B$37:$Z$37,0)),0)</f>
        <v>0</v>
      </c>
      <c r="H293" s="116">
        <f ca="1">IFERROR(H292+'Program Qtrly'!J$183*OFFSET(LDF!$A$37,MATCH($B$286,LDF!$A$38:$A$63,0),MATCH($A293,LDF!$B$37:$Z$37,0)),0)</f>
        <v>0</v>
      </c>
      <c r="I293" s="116">
        <f ca="1">IFERROR(I292+'Program Qtrly'!K$183*OFFSET(LDF!$A$37,MATCH($B$286,LDF!$A$38:$A$63,0),MATCH($A293,LDF!$B$37:$Z$37,0)),0)</f>
        <v>0</v>
      </c>
      <c r="J293" s="116">
        <f ca="1">IFERROR(J292+'Program Qtrly'!L$183*OFFSET(LDF!$A$37,MATCH($B$286,LDF!$A$38:$A$63,0),MATCH($A293,LDF!$B$37:$Z$37,0)),0)</f>
        <v>0</v>
      </c>
      <c r="K293" s="116">
        <f ca="1">IFERROR(K292+'Program Qtrly'!M$183*OFFSET(LDF!$A$37,MATCH($B$286,LDF!$A$38:$A$63,0),MATCH($A293,LDF!$B$37:$Z$37,0)),0)</f>
        <v>0</v>
      </c>
      <c r="L293" s="116">
        <f ca="1">IFERROR(L292+'Program Qtrly'!N$183*OFFSET(LDF!$A$37,MATCH($B$286,LDF!$A$38:$A$63,0),MATCH($A293,LDF!$B$37:$Z$37,0)),0)</f>
        <v>0</v>
      </c>
      <c r="M293" s="116">
        <f ca="1">IFERROR(M292+'Program Qtrly'!O$183*OFFSET(LDF!$A$37,MATCH($B$286,LDF!$A$38:$A$63,0),MATCH($A293,LDF!$B$37:$Z$37,0)),0)</f>
        <v>0</v>
      </c>
      <c r="N293" s="116">
        <f ca="1">IFERROR(N292+'Program Qtrly'!P$183*OFFSET(LDF!$A$37,MATCH($B$286,LDF!$A$38:$A$63,0),MATCH($A293,LDF!$B$37:$Z$37,0)),0)</f>
        <v>0</v>
      </c>
      <c r="O293" s="116">
        <f ca="1">IFERROR(O292+'Program Qtrly'!Q$183*OFFSET(LDF!$A$37,MATCH($B$286,LDF!$A$38:$A$63,0),MATCH($A293,LDF!$B$37:$Z$37,0)),0)</f>
        <v>0</v>
      </c>
      <c r="P293" s="116">
        <f ca="1">IFERROR(P292+'Program Qtrly'!R$183*OFFSET(LDF!$A$37,MATCH($B$286,LDF!$A$38:$A$63,0),MATCH($A293,LDF!$B$37:$Z$37,0)),0)</f>
        <v>0</v>
      </c>
      <c r="Q293" s="116">
        <f ca="1">IFERROR(Q292+'Program Qtrly'!S$183*OFFSET(LDF!$A$37,MATCH($B$286,LDF!$A$38:$A$63,0),MATCH($A293,LDF!$B$37:$Z$37,0)),0)</f>
        <v>0</v>
      </c>
      <c r="R293" s="116">
        <f ca="1">IFERROR(R292+'Program Qtrly'!T$183*OFFSET(LDF!$A$37,MATCH($B$286,LDF!$A$38:$A$63,0),MATCH($A293,LDF!$B$37:$Z$37,0)),0)</f>
        <v>0</v>
      </c>
      <c r="S293" s="116">
        <f ca="1">IFERROR(S292+'Program Qtrly'!U$183*OFFSET(LDF!$A$37,MATCH($B$286,LDF!$A$38:$A$63,0),MATCH($A293,LDF!$B$37:$Z$37,0)),0)</f>
        <v>0</v>
      </c>
      <c r="T293" s="116">
        <f ca="1">IFERROR(T292+'Program Qtrly'!V$183*OFFSET(LDF!$A$37,MATCH($B$286,LDF!$A$38:$A$63,0),MATCH($A293,LDF!$B$37:$Z$37,0)),0)</f>
        <v>0</v>
      </c>
      <c r="U293" s="116">
        <f ca="1">IFERROR(U292+'Program Qtrly'!W$183*OFFSET(LDF!$A$37,MATCH($B$286,LDF!$A$38:$A$63,0),MATCH($A293,LDF!$B$37:$Z$37,0)),0)</f>
        <v>0</v>
      </c>
      <c r="W293" s="63">
        <f t="shared" si="292"/>
        <v>18</v>
      </c>
      <c r="X293" s="116">
        <f t="shared" ca="1" si="293"/>
        <v>0</v>
      </c>
      <c r="Y293" s="116">
        <f t="shared" ca="1" si="290"/>
        <v>0</v>
      </c>
      <c r="Z293" s="116">
        <f t="shared" ca="1" si="290"/>
        <v>0</v>
      </c>
      <c r="AA293" s="116">
        <f t="shared" ca="1" si="290"/>
        <v>0</v>
      </c>
      <c r="AB293" s="116">
        <f t="shared" ca="1" si="290"/>
        <v>0</v>
      </c>
      <c r="AC293" s="116">
        <f t="shared" ca="1" si="290"/>
        <v>0</v>
      </c>
      <c r="AD293" s="116">
        <f t="shared" ca="1" si="290"/>
        <v>0</v>
      </c>
      <c r="AE293" s="116">
        <f t="shared" ca="1" si="290"/>
        <v>0</v>
      </c>
      <c r="AF293" s="116">
        <f t="shared" ca="1" si="290"/>
        <v>0</v>
      </c>
      <c r="AG293" s="116">
        <f t="shared" ca="1" si="290"/>
        <v>0</v>
      </c>
      <c r="AH293" s="116">
        <f t="shared" ca="1" si="290"/>
        <v>0</v>
      </c>
      <c r="AI293" s="116">
        <f t="shared" ca="1" si="290"/>
        <v>0</v>
      </c>
      <c r="AJ293" s="116">
        <f t="shared" ca="1" si="290"/>
        <v>0</v>
      </c>
      <c r="AK293" s="116">
        <f t="shared" ca="1" si="290"/>
        <v>0</v>
      </c>
      <c r="AL293" s="116">
        <f t="shared" ca="1" si="290"/>
        <v>0</v>
      </c>
      <c r="AM293" s="116">
        <f t="shared" ca="1" si="290"/>
        <v>0</v>
      </c>
      <c r="AN293" s="116">
        <f t="shared" ca="1" si="290"/>
        <v>0</v>
      </c>
      <c r="AO293" s="116">
        <f t="shared" ca="1" si="290"/>
        <v>0</v>
      </c>
      <c r="AP293" s="116">
        <f t="shared" ca="1" si="290"/>
        <v>0</v>
      </c>
      <c r="AQ293" s="116">
        <f t="shared" ca="1" si="290"/>
        <v>0</v>
      </c>
      <c r="AS293" s="63">
        <f t="shared" si="294"/>
        <v>18</v>
      </c>
      <c r="AT293" s="116">
        <f ca="1">IFERROR(X293*'Program Qtrly'!D$169/(1-'Program Qtrly'!D$169),0)</f>
        <v>0</v>
      </c>
      <c r="AU293" s="116">
        <f ca="1">IFERROR(Y293*'Program Qtrly'!E$169/(1-'Program Qtrly'!E$169),0)</f>
        <v>0</v>
      </c>
      <c r="AV293" s="116">
        <f ca="1">IFERROR(Z293*'Program Qtrly'!F$169/(1-'Program Qtrly'!F$169),0)</f>
        <v>0</v>
      </c>
      <c r="AW293" s="116">
        <f ca="1">IFERROR(AA293*'Program Qtrly'!G$169/(1-'Program Qtrly'!G$169),0)</f>
        <v>0</v>
      </c>
      <c r="AX293" s="116">
        <f ca="1">IFERROR(AB293*'Program Qtrly'!H$169/(1-'Program Qtrly'!H$169),0)</f>
        <v>0</v>
      </c>
      <c r="AY293" s="116">
        <f ca="1">IFERROR(AC293*'Program Qtrly'!I$169/(1-'Program Qtrly'!I$169),0)</f>
        <v>0</v>
      </c>
      <c r="AZ293" s="116">
        <f ca="1">IFERROR(AD293*'Program Qtrly'!J$169/(1-'Program Qtrly'!J$169),0)</f>
        <v>0</v>
      </c>
      <c r="BA293" s="116">
        <f ca="1">IFERROR(AE293*'Program Qtrly'!K$169/(1-'Program Qtrly'!K$169),0)</f>
        <v>0</v>
      </c>
      <c r="BB293" s="116">
        <f ca="1">IFERROR(AF293*'Program Qtrly'!L$169/(1-'Program Qtrly'!L$169),0)</f>
        <v>0</v>
      </c>
      <c r="BC293" s="116">
        <f ca="1">IFERROR(AG293*'Program Qtrly'!M$169/(1-'Program Qtrly'!M$169),0)</f>
        <v>0</v>
      </c>
      <c r="BD293" s="116">
        <f ca="1">IFERROR(AH293*'Program Qtrly'!N$169/(1-'Program Qtrly'!N$169),0)</f>
        <v>0</v>
      </c>
      <c r="BE293" s="116">
        <f ca="1">IFERROR(AI293*'Program Qtrly'!O$169/(1-'Program Qtrly'!O$169),0)</f>
        <v>0</v>
      </c>
      <c r="BF293" s="116">
        <f ca="1">IFERROR(AJ293*'Program Qtrly'!P$169/(1-'Program Qtrly'!P$169),0)</f>
        <v>0</v>
      </c>
      <c r="BG293" s="116">
        <f ca="1">IFERROR(AK293*'Program Qtrly'!Q$169/(1-'Program Qtrly'!Q$169),0)</f>
        <v>0</v>
      </c>
      <c r="BH293" s="116">
        <f ca="1">IFERROR(AL293*'Program Qtrly'!R$169/(1-'Program Qtrly'!R$169),0)</f>
        <v>0</v>
      </c>
      <c r="BI293" s="116">
        <f ca="1">IFERROR(AM293*'Program Qtrly'!S$169/(1-'Program Qtrly'!S$169),0)</f>
        <v>0</v>
      </c>
      <c r="BJ293" s="116">
        <f ca="1">IFERROR(AN293*'Program Qtrly'!T$169/(1-'Program Qtrly'!T$169),0)</f>
        <v>0</v>
      </c>
      <c r="BK293" s="116">
        <f ca="1">IFERROR(AO293*'Program Qtrly'!U$169/(1-'Program Qtrly'!U$169),0)</f>
        <v>0</v>
      </c>
      <c r="BL293" s="116">
        <f ca="1">IFERROR(AP293*'Program Qtrly'!V$169/(1-'Program Qtrly'!V$169),0)</f>
        <v>0</v>
      </c>
      <c r="BM293" s="116">
        <f ca="1">IFERROR(AQ293*'Program Qtrly'!W$169/(1-'Program Qtrly'!W$169),0)</f>
        <v>0</v>
      </c>
      <c r="BO293" s="53" t="str">
        <f t="shared" si="295"/>
        <v>P009</v>
      </c>
      <c r="BP293" s="53">
        <f t="shared" si="296"/>
        <v>0</v>
      </c>
    </row>
    <row r="294" spans="1:68" x14ac:dyDescent="0.45">
      <c r="A294" s="63">
        <f t="shared" si="291"/>
        <v>21</v>
      </c>
      <c r="B294" s="116">
        <f ca="1">IFERROR(B293+'Program Qtrly'!D$183*OFFSET(LDF!$A$37,MATCH($B$286,LDF!$A$38:$A$63,0),MATCH($A294,LDF!$B$37:$Z$37,0)),0)</f>
        <v>0</v>
      </c>
      <c r="C294" s="116">
        <f ca="1">IFERROR(C293+'Program Qtrly'!E$183*OFFSET(LDF!$A$37,MATCH($B$286,LDF!$A$38:$A$63,0),MATCH($A294,LDF!$B$37:$Z$37,0)),0)</f>
        <v>0</v>
      </c>
      <c r="D294" s="116">
        <f ca="1">IFERROR(D293+'Program Qtrly'!F$183*OFFSET(LDF!$A$37,MATCH($B$286,LDF!$A$38:$A$63,0),MATCH($A294,LDF!$B$37:$Z$37,0)),0)</f>
        <v>0</v>
      </c>
      <c r="E294" s="116">
        <f ca="1">IFERROR(E293+'Program Qtrly'!G$183*OFFSET(LDF!$A$37,MATCH($B$286,LDF!$A$38:$A$63,0),MATCH($A294,LDF!$B$37:$Z$37,0)),0)</f>
        <v>0</v>
      </c>
      <c r="F294" s="116">
        <f ca="1">IFERROR(F293+'Program Qtrly'!H$183*OFFSET(LDF!$A$37,MATCH($B$286,LDF!$A$38:$A$63,0),MATCH($A294,LDF!$B$37:$Z$37,0)),0)</f>
        <v>0</v>
      </c>
      <c r="G294" s="116">
        <f ca="1">IFERROR(G293+'Program Qtrly'!I$183*OFFSET(LDF!$A$37,MATCH($B$286,LDF!$A$38:$A$63,0),MATCH($A294,LDF!$B$37:$Z$37,0)),0)</f>
        <v>0</v>
      </c>
      <c r="H294" s="116">
        <f ca="1">IFERROR(H293+'Program Qtrly'!J$183*OFFSET(LDF!$A$37,MATCH($B$286,LDF!$A$38:$A$63,0),MATCH($A294,LDF!$B$37:$Z$37,0)),0)</f>
        <v>0</v>
      </c>
      <c r="I294" s="116">
        <f ca="1">IFERROR(I293+'Program Qtrly'!K$183*OFFSET(LDF!$A$37,MATCH($B$286,LDF!$A$38:$A$63,0),MATCH($A294,LDF!$B$37:$Z$37,0)),0)</f>
        <v>0</v>
      </c>
      <c r="J294" s="116">
        <f ca="1">IFERROR(J293+'Program Qtrly'!L$183*OFFSET(LDF!$A$37,MATCH($B$286,LDF!$A$38:$A$63,0),MATCH($A294,LDF!$B$37:$Z$37,0)),0)</f>
        <v>0</v>
      </c>
      <c r="K294" s="116">
        <f ca="1">IFERROR(K293+'Program Qtrly'!M$183*OFFSET(LDF!$A$37,MATCH($B$286,LDF!$A$38:$A$63,0),MATCH($A294,LDF!$B$37:$Z$37,0)),0)</f>
        <v>0</v>
      </c>
      <c r="L294" s="116">
        <f ca="1">IFERROR(L293+'Program Qtrly'!N$183*OFFSET(LDF!$A$37,MATCH($B$286,LDF!$A$38:$A$63,0),MATCH($A294,LDF!$B$37:$Z$37,0)),0)</f>
        <v>0</v>
      </c>
      <c r="M294" s="116">
        <f ca="1">IFERROR(M293+'Program Qtrly'!O$183*OFFSET(LDF!$A$37,MATCH($B$286,LDF!$A$38:$A$63,0),MATCH($A294,LDF!$B$37:$Z$37,0)),0)</f>
        <v>0</v>
      </c>
      <c r="N294" s="116">
        <f ca="1">IFERROR(N293+'Program Qtrly'!P$183*OFFSET(LDF!$A$37,MATCH($B$286,LDF!$A$38:$A$63,0),MATCH($A294,LDF!$B$37:$Z$37,0)),0)</f>
        <v>0</v>
      </c>
      <c r="O294" s="116">
        <f ca="1">IFERROR(O293+'Program Qtrly'!Q$183*OFFSET(LDF!$A$37,MATCH($B$286,LDF!$A$38:$A$63,0),MATCH($A294,LDF!$B$37:$Z$37,0)),0)</f>
        <v>0</v>
      </c>
      <c r="P294" s="116">
        <f ca="1">IFERROR(P293+'Program Qtrly'!R$183*OFFSET(LDF!$A$37,MATCH($B$286,LDF!$A$38:$A$63,0),MATCH($A294,LDF!$B$37:$Z$37,0)),0)</f>
        <v>0</v>
      </c>
      <c r="Q294" s="116">
        <f ca="1">IFERROR(Q293+'Program Qtrly'!S$183*OFFSET(LDF!$A$37,MATCH($B$286,LDF!$A$38:$A$63,0),MATCH($A294,LDF!$B$37:$Z$37,0)),0)</f>
        <v>0</v>
      </c>
      <c r="R294" s="116">
        <f ca="1">IFERROR(R293+'Program Qtrly'!T$183*OFFSET(LDF!$A$37,MATCH($B$286,LDF!$A$38:$A$63,0),MATCH($A294,LDF!$B$37:$Z$37,0)),0)</f>
        <v>0</v>
      </c>
      <c r="S294" s="116">
        <f ca="1">IFERROR(S293+'Program Qtrly'!U$183*OFFSET(LDF!$A$37,MATCH($B$286,LDF!$A$38:$A$63,0),MATCH($A294,LDF!$B$37:$Z$37,0)),0)</f>
        <v>0</v>
      </c>
      <c r="T294" s="116">
        <f ca="1">IFERROR(T293+'Program Qtrly'!V$183*OFFSET(LDF!$A$37,MATCH($B$286,LDF!$A$38:$A$63,0),MATCH($A294,LDF!$B$37:$Z$37,0)),0)</f>
        <v>0</v>
      </c>
      <c r="U294" s="116">
        <f ca="1">IFERROR(U293+'Program Qtrly'!W$183*OFFSET(LDF!$A$37,MATCH($B$286,LDF!$A$38:$A$63,0),MATCH($A294,LDF!$B$37:$Z$37,0)),0)</f>
        <v>0</v>
      </c>
      <c r="W294" s="63">
        <f t="shared" si="292"/>
        <v>21</v>
      </c>
      <c r="X294" s="116">
        <f t="shared" ca="1" si="293"/>
        <v>0</v>
      </c>
      <c r="Y294" s="116">
        <f t="shared" ca="1" si="290"/>
        <v>0</v>
      </c>
      <c r="Z294" s="116">
        <f t="shared" ca="1" si="290"/>
        <v>0</v>
      </c>
      <c r="AA294" s="116">
        <f t="shared" ca="1" si="290"/>
        <v>0</v>
      </c>
      <c r="AB294" s="116">
        <f t="shared" ca="1" si="290"/>
        <v>0</v>
      </c>
      <c r="AC294" s="116">
        <f t="shared" ca="1" si="290"/>
        <v>0</v>
      </c>
      <c r="AD294" s="116">
        <f t="shared" ca="1" si="290"/>
        <v>0</v>
      </c>
      <c r="AE294" s="116">
        <f t="shared" ca="1" si="290"/>
        <v>0</v>
      </c>
      <c r="AF294" s="116">
        <f t="shared" ca="1" si="290"/>
        <v>0</v>
      </c>
      <c r="AG294" s="116">
        <f t="shared" ca="1" si="290"/>
        <v>0</v>
      </c>
      <c r="AH294" s="116">
        <f t="shared" ca="1" si="290"/>
        <v>0</v>
      </c>
      <c r="AI294" s="116">
        <f t="shared" ca="1" si="290"/>
        <v>0</v>
      </c>
      <c r="AJ294" s="116">
        <f t="shared" ca="1" si="290"/>
        <v>0</v>
      </c>
      <c r="AK294" s="116">
        <f t="shared" ca="1" si="290"/>
        <v>0</v>
      </c>
      <c r="AL294" s="116">
        <f t="shared" ca="1" si="290"/>
        <v>0</v>
      </c>
      <c r="AM294" s="116">
        <f t="shared" ca="1" si="290"/>
        <v>0</v>
      </c>
      <c r="AN294" s="116">
        <f t="shared" ca="1" si="290"/>
        <v>0</v>
      </c>
      <c r="AO294" s="116">
        <f t="shared" ca="1" si="290"/>
        <v>0</v>
      </c>
      <c r="AP294" s="116">
        <f t="shared" ca="1" si="290"/>
        <v>0</v>
      </c>
      <c r="AQ294" s="116">
        <f t="shared" ca="1" si="290"/>
        <v>0</v>
      </c>
      <c r="AS294" s="63">
        <f t="shared" si="294"/>
        <v>21</v>
      </c>
      <c r="AT294" s="116">
        <f ca="1">IFERROR(X294*'Program Qtrly'!D$169/(1-'Program Qtrly'!D$169),0)</f>
        <v>0</v>
      </c>
      <c r="AU294" s="116">
        <f ca="1">IFERROR(Y294*'Program Qtrly'!E$169/(1-'Program Qtrly'!E$169),0)</f>
        <v>0</v>
      </c>
      <c r="AV294" s="116">
        <f ca="1">IFERROR(Z294*'Program Qtrly'!F$169/(1-'Program Qtrly'!F$169),0)</f>
        <v>0</v>
      </c>
      <c r="AW294" s="116">
        <f ca="1">IFERROR(AA294*'Program Qtrly'!G$169/(1-'Program Qtrly'!G$169),0)</f>
        <v>0</v>
      </c>
      <c r="AX294" s="116">
        <f ca="1">IFERROR(AB294*'Program Qtrly'!H$169/(1-'Program Qtrly'!H$169),0)</f>
        <v>0</v>
      </c>
      <c r="AY294" s="116">
        <f ca="1">IFERROR(AC294*'Program Qtrly'!I$169/(1-'Program Qtrly'!I$169),0)</f>
        <v>0</v>
      </c>
      <c r="AZ294" s="116">
        <f ca="1">IFERROR(AD294*'Program Qtrly'!J$169/(1-'Program Qtrly'!J$169),0)</f>
        <v>0</v>
      </c>
      <c r="BA294" s="116">
        <f ca="1">IFERROR(AE294*'Program Qtrly'!K$169/(1-'Program Qtrly'!K$169),0)</f>
        <v>0</v>
      </c>
      <c r="BB294" s="116">
        <f ca="1">IFERROR(AF294*'Program Qtrly'!L$169/(1-'Program Qtrly'!L$169),0)</f>
        <v>0</v>
      </c>
      <c r="BC294" s="116">
        <f ca="1">IFERROR(AG294*'Program Qtrly'!M$169/(1-'Program Qtrly'!M$169),0)</f>
        <v>0</v>
      </c>
      <c r="BD294" s="116">
        <f ca="1">IFERROR(AH294*'Program Qtrly'!N$169/(1-'Program Qtrly'!N$169),0)</f>
        <v>0</v>
      </c>
      <c r="BE294" s="116">
        <f ca="1">IFERROR(AI294*'Program Qtrly'!O$169/(1-'Program Qtrly'!O$169),0)</f>
        <v>0</v>
      </c>
      <c r="BF294" s="116">
        <f ca="1">IFERROR(AJ294*'Program Qtrly'!P$169/(1-'Program Qtrly'!P$169),0)</f>
        <v>0</v>
      </c>
      <c r="BG294" s="116">
        <f ca="1">IFERROR(AK294*'Program Qtrly'!Q$169/(1-'Program Qtrly'!Q$169),0)</f>
        <v>0</v>
      </c>
      <c r="BH294" s="116">
        <f ca="1">IFERROR(AL294*'Program Qtrly'!R$169/(1-'Program Qtrly'!R$169),0)</f>
        <v>0</v>
      </c>
      <c r="BI294" s="116">
        <f ca="1">IFERROR(AM294*'Program Qtrly'!S$169/(1-'Program Qtrly'!S$169),0)</f>
        <v>0</v>
      </c>
      <c r="BJ294" s="116">
        <f ca="1">IFERROR(AN294*'Program Qtrly'!T$169/(1-'Program Qtrly'!T$169),0)</f>
        <v>0</v>
      </c>
      <c r="BK294" s="116">
        <f ca="1">IFERROR(AO294*'Program Qtrly'!U$169/(1-'Program Qtrly'!U$169),0)</f>
        <v>0</v>
      </c>
      <c r="BL294" s="116">
        <f ca="1">IFERROR(AP294*'Program Qtrly'!V$169/(1-'Program Qtrly'!V$169),0)</f>
        <v>0</v>
      </c>
      <c r="BM294" s="116">
        <f ca="1">IFERROR(AQ294*'Program Qtrly'!W$169/(1-'Program Qtrly'!W$169),0)</f>
        <v>0</v>
      </c>
      <c r="BO294" s="53" t="str">
        <f t="shared" si="295"/>
        <v>P009</v>
      </c>
      <c r="BP294" s="53">
        <f t="shared" si="296"/>
        <v>0</v>
      </c>
    </row>
    <row r="295" spans="1:68" x14ac:dyDescent="0.45">
      <c r="A295" s="63">
        <f t="shared" si="291"/>
        <v>24</v>
      </c>
      <c r="B295" s="116">
        <f ca="1">IFERROR(B294+'Program Qtrly'!D$183*OFFSET(LDF!$A$37,MATCH($B$286,LDF!$A$38:$A$63,0),MATCH($A295,LDF!$B$37:$Z$37,0)),0)</f>
        <v>0</v>
      </c>
      <c r="C295" s="116">
        <f ca="1">IFERROR(C294+'Program Qtrly'!E$183*OFFSET(LDF!$A$37,MATCH($B$286,LDF!$A$38:$A$63,0),MATCH($A295,LDF!$B$37:$Z$37,0)),0)</f>
        <v>0</v>
      </c>
      <c r="D295" s="116">
        <f ca="1">IFERROR(D294+'Program Qtrly'!F$183*OFFSET(LDF!$A$37,MATCH($B$286,LDF!$A$38:$A$63,0),MATCH($A295,LDF!$B$37:$Z$37,0)),0)</f>
        <v>0</v>
      </c>
      <c r="E295" s="116">
        <f ca="1">IFERROR(E294+'Program Qtrly'!G$183*OFFSET(LDF!$A$37,MATCH($B$286,LDF!$A$38:$A$63,0),MATCH($A295,LDF!$B$37:$Z$37,0)),0)</f>
        <v>0</v>
      </c>
      <c r="F295" s="116">
        <f ca="1">IFERROR(F294+'Program Qtrly'!H$183*OFFSET(LDF!$A$37,MATCH($B$286,LDF!$A$38:$A$63,0),MATCH($A295,LDF!$B$37:$Z$37,0)),0)</f>
        <v>0</v>
      </c>
      <c r="G295" s="116">
        <f ca="1">IFERROR(G294+'Program Qtrly'!I$183*OFFSET(LDF!$A$37,MATCH($B$286,LDF!$A$38:$A$63,0),MATCH($A295,LDF!$B$37:$Z$37,0)),0)</f>
        <v>0</v>
      </c>
      <c r="H295" s="116">
        <f ca="1">IFERROR(H294+'Program Qtrly'!J$183*OFFSET(LDF!$A$37,MATCH($B$286,LDF!$A$38:$A$63,0),MATCH($A295,LDF!$B$37:$Z$37,0)),0)</f>
        <v>0</v>
      </c>
      <c r="I295" s="116">
        <f ca="1">IFERROR(I294+'Program Qtrly'!K$183*OFFSET(LDF!$A$37,MATCH($B$286,LDF!$A$38:$A$63,0),MATCH($A295,LDF!$B$37:$Z$37,0)),0)</f>
        <v>0</v>
      </c>
      <c r="J295" s="116">
        <f ca="1">IFERROR(J294+'Program Qtrly'!L$183*OFFSET(LDF!$A$37,MATCH($B$286,LDF!$A$38:$A$63,0),MATCH($A295,LDF!$B$37:$Z$37,0)),0)</f>
        <v>0</v>
      </c>
      <c r="K295" s="116">
        <f ca="1">IFERROR(K294+'Program Qtrly'!M$183*OFFSET(LDF!$A$37,MATCH($B$286,LDF!$A$38:$A$63,0),MATCH($A295,LDF!$B$37:$Z$37,0)),0)</f>
        <v>0</v>
      </c>
      <c r="L295" s="116">
        <f ca="1">IFERROR(L294+'Program Qtrly'!N$183*OFFSET(LDF!$A$37,MATCH($B$286,LDF!$A$38:$A$63,0),MATCH($A295,LDF!$B$37:$Z$37,0)),0)</f>
        <v>0</v>
      </c>
      <c r="M295" s="116">
        <f ca="1">IFERROR(M294+'Program Qtrly'!O$183*OFFSET(LDF!$A$37,MATCH($B$286,LDF!$A$38:$A$63,0),MATCH($A295,LDF!$B$37:$Z$37,0)),0)</f>
        <v>0</v>
      </c>
      <c r="N295" s="116">
        <f ca="1">IFERROR(N294+'Program Qtrly'!P$183*OFFSET(LDF!$A$37,MATCH($B$286,LDF!$A$38:$A$63,0),MATCH($A295,LDF!$B$37:$Z$37,0)),0)</f>
        <v>0</v>
      </c>
      <c r="O295" s="116">
        <f ca="1">IFERROR(O294+'Program Qtrly'!Q$183*OFFSET(LDF!$A$37,MATCH($B$286,LDF!$A$38:$A$63,0),MATCH($A295,LDF!$B$37:$Z$37,0)),0)</f>
        <v>0</v>
      </c>
      <c r="P295" s="116">
        <f ca="1">IFERROR(P294+'Program Qtrly'!R$183*OFFSET(LDF!$A$37,MATCH($B$286,LDF!$A$38:$A$63,0),MATCH($A295,LDF!$B$37:$Z$37,0)),0)</f>
        <v>0</v>
      </c>
      <c r="Q295" s="116">
        <f ca="1">IFERROR(Q294+'Program Qtrly'!S$183*OFFSET(LDF!$A$37,MATCH($B$286,LDF!$A$38:$A$63,0),MATCH($A295,LDF!$B$37:$Z$37,0)),0)</f>
        <v>0</v>
      </c>
      <c r="R295" s="116">
        <f ca="1">IFERROR(R294+'Program Qtrly'!T$183*OFFSET(LDF!$A$37,MATCH($B$286,LDF!$A$38:$A$63,0),MATCH($A295,LDF!$B$37:$Z$37,0)),0)</f>
        <v>0</v>
      </c>
      <c r="S295" s="116">
        <f ca="1">IFERROR(S294+'Program Qtrly'!U$183*OFFSET(LDF!$A$37,MATCH($B$286,LDF!$A$38:$A$63,0),MATCH($A295,LDF!$B$37:$Z$37,0)),0)</f>
        <v>0</v>
      </c>
      <c r="T295" s="116">
        <f ca="1">IFERROR(T294+'Program Qtrly'!V$183*OFFSET(LDF!$A$37,MATCH($B$286,LDF!$A$38:$A$63,0),MATCH($A295,LDF!$B$37:$Z$37,0)),0)</f>
        <v>0</v>
      </c>
      <c r="U295" s="116">
        <f ca="1">IFERROR(U294+'Program Qtrly'!W$183*OFFSET(LDF!$A$37,MATCH($B$286,LDF!$A$38:$A$63,0),MATCH($A295,LDF!$B$37:$Z$37,0)),0)</f>
        <v>0</v>
      </c>
      <c r="W295" s="63">
        <f t="shared" si="292"/>
        <v>24</v>
      </c>
      <c r="X295" s="116">
        <f t="shared" ca="1" si="293"/>
        <v>0</v>
      </c>
      <c r="Y295" s="116">
        <f t="shared" ca="1" si="290"/>
        <v>0</v>
      </c>
      <c r="Z295" s="116">
        <f t="shared" ca="1" si="290"/>
        <v>0</v>
      </c>
      <c r="AA295" s="116">
        <f t="shared" ca="1" si="290"/>
        <v>0</v>
      </c>
      <c r="AB295" s="116">
        <f t="shared" ca="1" si="290"/>
        <v>0</v>
      </c>
      <c r="AC295" s="116">
        <f t="shared" ca="1" si="290"/>
        <v>0</v>
      </c>
      <c r="AD295" s="116">
        <f t="shared" ca="1" si="290"/>
        <v>0</v>
      </c>
      <c r="AE295" s="116">
        <f t="shared" ca="1" si="290"/>
        <v>0</v>
      </c>
      <c r="AF295" s="116">
        <f t="shared" ca="1" si="290"/>
        <v>0</v>
      </c>
      <c r="AG295" s="116">
        <f t="shared" ca="1" si="290"/>
        <v>0</v>
      </c>
      <c r="AH295" s="116">
        <f t="shared" ca="1" si="290"/>
        <v>0</v>
      </c>
      <c r="AI295" s="116">
        <f t="shared" ca="1" si="290"/>
        <v>0</v>
      </c>
      <c r="AJ295" s="116">
        <f t="shared" ca="1" si="290"/>
        <v>0</v>
      </c>
      <c r="AK295" s="116">
        <f t="shared" ca="1" si="290"/>
        <v>0</v>
      </c>
      <c r="AL295" s="116">
        <f t="shared" ca="1" si="290"/>
        <v>0</v>
      </c>
      <c r="AM295" s="116">
        <f t="shared" ca="1" si="290"/>
        <v>0</v>
      </c>
      <c r="AN295" s="116">
        <f t="shared" ca="1" si="290"/>
        <v>0</v>
      </c>
      <c r="AO295" s="116">
        <f t="shared" ca="1" si="290"/>
        <v>0</v>
      </c>
      <c r="AP295" s="116">
        <f t="shared" ca="1" si="290"/>
        <v>0</v>
      </c>
      <c r="AQ295" s="116">
        <f t="shared" ca="1" si="290"/>
        <v>0</v>
      </c>
      <c r="AS295" s="63">
        <f t="shared" si="294"/>
        <v>24</v>
      </c>
      <c r="AT295" s="116">
        <f ca="1">IFERROR(X295*'Program Qtrly'!D$169/(1-'Program Qtrly'!D$169),0)</f>
        <v>0</v>
      </c>
      <c r="AU295" s="116">
        <f ca="1">IFERROR(Y295*'Program Qtrly'!E$169/(1-'Program Qtrly'!E$169),0)</f>
        <v>0</v>
      </c>
      <c r="AV295" s="116">
        <f ca="1">IFERROR(Z295*'Program Qtrly'!F$169/(1-'Program Qtrly'!F$169),0)</f>
        <v>0</v>
      </c>
      <c r="AW295" s="116">
        <f ca="1">IFERROR(AA295*'Program Qtrly'!G$169/(1-'Program Qtrly'!G$169),0)</f>
        <v>0</v>
      </c>
      <c r="AX295" s="116">
        <f ca="1">IFERROR(AB295*'Program Qtrly'!H$169/(1-'Program Qtrly'!H$169),0)</f>
        <v>0</v>
      </c>
      <c r="AY295" s="116">
        <f ca="1">IFERROR(AC295*'Program Qtrly'!I$169/(1-'Program Qtrly'!I$169),0)</f>
        <v>0</v>
      </c>
      <c r="AZ295" s="116">
        <f ca="1">IFERROR(AD295*'Program Qtrly'!J$169/(1-'Program Qtrly'!J$169),0)</f>
        <v>0</v>
      </c>
      <c r="BA295" s="116">
        <f ca="1">IFERROR(AE295*'Program Qtrly'!K$169/(1-'Program Qtrly'!K$169),0)</f>
        <v>0</v>
      </c>
      <c r="BB295" s="116">
        <f ca="1">IFERROR(AF295*'Program Qtrly'!L$169/(1-'Program Qtrly'!L$169),0)</f>
        <v>0</v>
      </c>
      <c r="BC295" s="116">
        <f ca="1">IFERROR(AG295*'Program Qtrly'!M$169/(1-'Program Qtrly'!M$169),0)</f>
        <v>0</v>
      </c>
      <c r="BD295" s="116">
        <f ca="1">IFERROR(AH295*'Program Qtrly'!N$169/(1-'Program Qtrly'!N$169),0)</f>
        <v>0</v>
      </c>
      <c r="BE295" s="116">
        <f ca="1">IFERROR(AI295*'Program Qtrly'!O$169/(1-'Program Qtrly'!O$169),0)</f>
        <v>0</v>
      </c>
      <c r="BF295" s="116">
        <f ca="1">IFERROR(AJ295*'Program Qtrly'!P$169/(1-'Program Qtrly'!P$169),0)</f>
        <v>0</v>
      </c>
      <c r="BG295" s="116">
        <f ca="1">IFERROR(AK295*'Program Qtrly'!Q$169/(1-'Program Qtrly'!Q$169),0)</f>
        <v>0</v>
      </c>
      <c r="BH295" s="116">
        <f ca="1">IFERROR(AL295*'Program Qtrly'!R$169/(1-'Program Qtrly'!R$169),0)</f>
        <v>0</v>
      </c>
      <c r="BI295" s="116">
        <f ca="1">IFERROR(AM295*'Program Qtrly'!S$169/(1-'Program Qtrly'!S$169),0)</f>
        <v>0</v>
      </c>
      <c r="BJ295" s="116">
        <f ca="1">IFERROR(AN295*'Program Qtrly'!T$169/(1-'Program Qtrly'!T$169),0)</f>
        <v>0</v>
      </c>
      <c r="BK295" s="116">
        <f ca="1">IFERROR(AO295*'Program Qtrly'!U$169/(1-'Program Qtrly'!U$169),0)</f>
        <v>0</v>
      </c>
      <c r="BL295" s="116">
        <f ca="1">IFERROR(AP295*'Program Qtrly'!V$169/(1-'Program Qtrly'!V$169),0)</f>
        <v>0</v>
      </c>
      <c r="BM295" s="116">
        <f ca="1">IFERROR(AQ295*'Program Qtrly'!W$169/(1-'Program Qtrly'!W$169),0)</f>
        <v>0</v>
      </c>
      <c r="BO295" s="53" t="str">
        <f t="shared" si="295"/>
        <v>P009</v>
      </c>
      <c r="BP295" s="53">
        <f t="shared" si="296"/>
        <v>0</v>
      </c>
    </row>
    <row r="296" spans="1:68" x14ac:dyDescent="0.45">
      <c r="A296" s="63">
        <f t="shared" si="291"/>
        <v>27</v>
      </c>
      <c r="B296" s="116">
        <f ca="1">IFERROR(B295+'Program Qtrly'!D$183*OFFSET(LDF!$A$37,MATCH($B$286,LDF!$A$38:$A$63,0),MATCH($A296,LDF!$B$37:$Z$37,0)),0)</f>
        <v>0</v>
      </c>
      <c r="C296" s="116">
        <f ca="1">IFERROR(C295+'Program Qtrly'!E$183*OFFSET(LDF!$A$37,MATCH($B$286,LDF!$A$38:$A$63,0),MATCH($A296,LDF!$B$37:$Z$37,0)),0)</f>
        <v>0</v>
      </c>
      <c r="D296" s="116">
        <f ca="1">IFERROR(D295+'Program Qtrly'!F$183*OFFSET(LDF!$A$37,MATCH($B$286,LDF!$A$38:$A$63,0),MATCH($A296,LDF!$B$37:$Z$37,0)),0)</f>
        <v>0</v>
      </c>
      <c r="E296" s="116">
        <f ca="1">IFERROR(E295+'Program Qtrly'!G$183*OFFSET(LDF!$A$37,MATCH($B$286,LDF!$A$38:$A$63,0),MATCH($A296,LDF!$B$37:$Z$37,0)),0)</f>
        <v>0</v>
      </c>
      <c r="F296" s="116">
        <f ca="1">IFERROR(F295+'Program Qtrly'!H$183*OFFSET(LDF!$A$37,MATCH($B$286,LDF!$A$38:$A$63,0),MATCH($A296,LDF!$B$37:$Z$37,0)),0)</f>
        <v>0</v>
      </c>
      <c r="G296" s="116">
        <f ca="1">IFERROR(G295+'Program Qtrly'!I$183*OFFSET(LDF!$A$37,MATCH($B$286,LDF!$A$38:$A$63,0),MATCH($A296,LDF!$B$37:$Z$37,0)),0)</f>
        <v>0</v>
      </c>
      <c r="H296" s="116">
        <f ca="1">IFERROR(H295+'Program Qtrly'!J$183*OFFSET(LDF!$A$37,MATCH($B$286,LDF!$A$38:$A$63,0),MATCH($A296,LDF!$B$37:$Z$37,0)),0)</f>
        <v>0</v>
      </c>
      <c r="I296" s="116">
        <f ca="1">IFERROR(I295+'Program Qtrly'!K$183*OFFSET(LDF!$A$37,MATCH($B$286,LDF!$A$38:$A$63,0),MATCH($A296,LDF!$B$37:$Z$37,0)),0)</f>
        <v>0</v>
      </c>
      <c r="J296" s="116">
        <f ca="1">IFERROR(J295+'Program Qtrly'!L$183*OFFSET(LDF!$A$37,MATCH($B$286,LDF!$A$38:$A$63,0),MATCH($A296,LDF!$B$37:$Z$37,0)),0)</f>
        <v>0</v>
      </c>
      <c r="K296" s="116">
        <f ca="1">IFERROR(K295+'Program Qtrly'!M$183*OFFSET(LDF!$A$37,MATCH($B$286,LDF!$A$38:$A$63,0),MATCH($A296,LDF!$B$37:$Z$37,0)),0)</f>
        <v>0</v>
      </c>
      <c r="L296" s="116">
        <f ca="1">IFERROR(L295+'Program Qtrly'!N$183*OFFSET(LDF!$A$37,MATCH($B$286,LDF!$A$38:$A$63,0),MATCH($A296,LDF!$B$37:$Z$37,0)),0)</f>
        <v>0</v>
      </c>
      <c r="M296" s="116">
        <f ca="1">IFERROR(M295+'Program Qtrly'!O$183*OFFSET(LDF!$A$37,MATCH($B$286,LDF!$A$38:$A$63,0),MATCH($A296,LDF!$B$37:$Z$37,0)),0)</f>
        <v>0</v>
      </c>
      <c r="N296" s="116">
        <f ca="1">IFERROR(N295+'Program Qtrly'!P$183*OFFSET(LDF!$A$37,MATCH($B$286,LDF!$A$38:$A$63,0),MATCH($A296,LDF!$B$37:$Z$37,0)),0)</f>
        <v>0</v>
      </c>
      <c r="O296" s="116">
        <f ca="1">IFERROR(O295+'Program Qtrly'!Q$183*OFFSET(LDF!$A$37,MATCH($B$286,LDF!$A$38:$A$63,0),MATCH($A296,LDF!$B$37:$Z$37,0)),0)</f>
        <v>0</v>
      </c>
      <c r="P296" s="116">
        <f ca="1">IFERROR(P295+'Program Qtrly'!R$183*OFFSET(LDF!$A$37,MATCH($B$286,LDF!$A$38:$A$63,0),MATCH($A296,LDF!$B$37:$Z$37,0)),0)</f>
        <v>0</v>
      </c>
      <c r="Q296" s="116">
        <f ca="1">IFERROR(Q295+'Program Qtrly'!S$183*OFFSET(LDF!$A$37,MATCH($B$286,LDF!$A$38:$A$63,0),MATCH($A296,LDF!$B$37:$Z$37,0)),0)</f>
        <v>0</v>
      </c>
      <c r="R296" s="116">
        <f ca="1">IFERROR(R295+'Program Qtrly'!T$183*OFFSET(LDF!$A$37,MATCH($B$286,LDF!$A$38:$A$63,0),MATCH($A296,LDF!$B$37:$Z$37,0)),0)</f>
        <v>0</v>
      </c>
      <c r="S296" s="116">
        <f ca="1">IFERROR(S295+'Program Qtrly'!U$183*OFFSET(LDF!$A$37,MATCH($B$286,LDF!$A$38:$A$63,0),MATCH($A296,LDF!$B$37:$Z$37,0)),0)</f>
        <v>0</v>
      </c>
      <c r="T296" s="116">
        <f ca="1">IFERROR(T295+'Program Qtrly'!V$183*OFFSET(LDF!$A$37,MATCH($B$286,LDF!$A$38:$A$63,0),MATCH($A296,LDF!$B$37:$Z$37,0)),0)</f>
        <v>0</v>
      </c>
      <c r="U296" s="116">
        <f ca="1">IFERROR(U295+'Program Qtrly'!W$183*OFFSET(LDF!$A$37,MATCH($B$286,LDF!$A$38:$A$63,0),MATCH($A296,LDF!$B$37:$Z$37,0)),0)</f>
        <v>0</v>
      </c>
      <c r="W296" s="63">
        <f t="shared" si="292"/>
        <v>27</v>
      </c>
      <c r="X296" s="116">
        <f t="shared" ca="1" si="293"/>
        <v>0</v>
      </c>
      <c r="Y296" s="116">
        <f t="shared" ca="1" si="290"/>
        <v>0</v>
      </c>
      <c r="Z296" s="116">
        <f t="shared" ca="1" si="290"/>
        <v>0</v>
      </c>
      <c r="AA296" s="116">
        <f t="shared" ca="1" si="290"/>
        <v>0</v>
      </c>
      <c r="AB296" s="116">
        <f t="shared" ca="1" si="290"/>
        <v>0</v>
      </c>
      <c r="AC296" s="116">
        <f t="shared" ca="1" si="290"/>
        <v>0</v>
      </c>
      <c r="AD296" s="116">
        <f t="shared" ca="1" si="290"/>
        <v>0</v>
      </c>
      <c r="AE296" s="116">
        <f t="shared" ca="1" si="290"/>
        <v>0</v>
      </c>
      <c r="AF296" s="116">
        <f t="shared" ca="1" si="290"/>
        <v>0</v>
      </c>
      <c r="AG296" s="116">
        <f t="shared" ca="1" si="290"/>
        <v>0</v>
      </c>
      <c r="AH296" s="116">
        <f t="shared" ca="1" si="290"/>
        <v>0</v>
      </c>
      <c r="AI296" s="116">
        <f t="shared" ca="1" si="290"/>
        <v>0</v>
      </c>
      <c r="AJ296" s="116">
        <f t="shared" ca="1" si="290"/>
        <v>0</v>
      </c>
      <c r="AK296" s="116">
        <f t="shared" ca="1" si="290"/>
        <v>0</v>
      </c>
      <c r="AL296" s="116">
        <f t="shared" ca="1" si="290"/>
        <v>0</v>
      </c>
      <c r="AM296" s="116">
        <f t="shared" ca="1" si="290"/>
        <v>0</v>
      </c>
      <c r="AN296" s="116">
        <f t="shared" ca="1" si="290"/>
        <v>0</v>
      </c>
      <c r="AO296" s="116">
        <f t="shared" ca="1" si="290"/>
        <v>0</v>
      </c>
      <c r="AP296" s="116">
        <f t="shared" ca="1" si="290"/>
        <v>0</v>
      </c>
      <c r="AQ296" s="116">
        <f t="shared" ca="1" si="290"/>
        <v>0</v>
      </c>
      <c r="AS296" s="63">
        <f t="shared" si="294"/>
        <v>27</v>
      </c>
      <c r="AT296" s="116">
        <f ca="1">IFERROR(X296*'Program Qtrly'!D$169/(1-'Program Qtrly'!D$169),0)</f>
        <v>0</v>
      </c>
      <c r="AU296" s="116">
        <f ca="1">IFERROR(Y296*'Program Qtrly'!E$169/(1-'Program Qtrly'!E$169),0)</f>
        <v>0</v>
      </c>
      <c r="AV296" s="116">
        <f ca="1">IFERROR(Z296*'Program Qtrly'!F$169/(1-'Program Qtrly'!F$169),0)</f>
        <v>0</v>
      </c>
      <c r="AW296" s="116">
        <f ca="1">IFERROR(AA296*'Program Qtrly'!G$169/(1-'Program Qtrly'!G$169),0)</f>
        <v>0</v>
      </c>
      <c r="AX296" s="116">
        <f ca="1">IFERROR(AB296*'Program Qtrly'!H$169/(1-'Program Qtrly'!H$169),0)</f>
        <v>0</v>
      </c>
      <c r="AY296" s="116">
        <f ca="1">IFERROR(AC296*'Program Qtrly'!I$169/(1-'Program Qtrly'!I$169),0)</f>
        <v>0</v>
      </c>
      <c r="AZ296" s="116">
        <f ca="1">IFERROR(AD296*'Program Qtrly'!J$169/(1-'Program Qtrly'!J$169),0)</f>
        <v>0</v>
      </c>
      <c r="BA296" s="116">
        <f ca="1">IFERROR(AE296*'Program Qtrly'!K$169/(1-'Program Qtrly'!K$169),0)</f>
        <v>0</v>
      </c>
      <c r="BB296" s="116">
        <f ca="1">IFERROR(AF296*'Program Qtrly'!L$169/(1-'Program Qtrly'!L$169),0)</f>
        <v>0</v>
      </c>
      <c r="BC296" s="116">
        <f ca="1">IFERROR(AG296*'Program Qtrly'!M$169/(1-'Program Qtrly'!M$169),0)</f>
        <v>0</v>
      </c>
      <c r="BD296" s="116">
        <f ca="1">IFERROR(AH296*'Program Qtrly'!N$169/(1-'Program Qtrly'!N$169),0)</f>
        <v>0</v>
      </c>
      <c r="BE296" s="116">
        <f ca="1">IFERROR(AI296*'Program Qtrly'!O$169/(1-'Program Qtrly'!O$169),0)</f>
        <v>0</v>
      </c>
      <c r="BF296" s="116">
        <f ca="1">IFERROR(AJ296*'Program Qtrly'!P$169/(1-'Program Qtrly'!P$169),0)</f>
        <v>0</v>
      </c>
      <c r="BG296" s="116">
        <f ca="1">IFERROR(AK296*'Program Qtrly'!Q$169/(1-'Program Qtrly'!Q$169),0)</f>
        <v>0</v>
      </c>
      <c r="BH296" s="116">
        <f ca="1">IFERROR(AL296*'Program Qtrly'!R$169/(1-'Program Qtrly'!R$169),0)</f>
        <v>0</v>
      </c>
      <c r="BI296" s="116">
        <f ca="1">IFERROR(AM296*'Program Qtrly'!S$169/(1-'Program Qtrly'!S$169),0)</f>
        <v>0</v>
      </c>
      <c r="BJ296" s="116">
        <f ca="1">IFERROR(AN296*'Program Qtrly'!T$169/(1-'Program Qtrly'!T$169),0)</f>
        <v>0</v>
      </c>
      <c r="BK296" s="116">
        <f ca="1">IFERROR(AO296*'Program Qtrly'!U$169/(1-'Program Qtrly'!U$169),0)</f>
        <v>0</v>
      </c>
      <c r="BL296" s="116">
        <f ca="1">IFERROR(AP296*'Program Qtrly'!V$169/(1-'Program Qtrly'!V$169),0)</f>
        <v>0</v>
      </c>
      <c r="BM296" s="116">
        <f ca="1">IFERROR(AQ296*'Program Qtrly'!W$169/(1-'Program Qtrly'!W$169),0)</f>
        <v>0</v>
      </c>
      <c r="BO296" s="53" t="str">
        <f t="shared" si="295"/>
        <v>P009</v>
      </c>
      <c r="BP296" s="53">
        <f t="shared" si="296"/>
        <v>0</v>
      </c>
    </row>
    <row r="297" spans="1:68" x14ac:dyDescent="0.45">
      <c r="A297" s="63">
        <f t="shared" si="291"/>
        <v>30</v>
      </c>
      <c r="B297" s="116">
        <f ca="1">IFERROR(B296+'Program Qtrly'!D$183*OFFSET(LDF!$A$37,MATCH($B$286,LDF!$A$38:$A$63,0),MATCH($A297,LDF!$B$37:$Z$37,0)),0)</f>
        <v>0</v>
      </c>
      <c r="C297" s="116">
        <f ca="1">IFERROR(C296+'Program Qtrly'!E$183*OFFSET(LDF!$A$37,MATCH($B$286,LDF!$A$38:$A$63,0),MATCH($A297,LDF!$B$37:$Z$37,0)),0)</f>
        <v>0</v>
      </c>
      <c r="D297" s="116">
        <f ca="1">IFERROR(D296+'Program Qtrly'!F$183*OFFSET(LDF!$A$37,MATCH($B$286,LDF!$A$38:$A$63,0),MATCH($A297,LDF!$B$37:$Z$37,0)),0)</f>
        <v>0</v>
      </c>
      <c r="E297" s="116">
        <f ca="1">IFERROR(E296+'Program Qtrly'!G$183*OFFSET(LDF!$A$37,MATCH($B$286,LDF!$A$38:$A$63,0),MATCH($A297,LDF!$B$37:$Z$37,0)),0)</f>
        <v>0</v>
      </c>
      <c r="F297" s="116">
        <f ca="1">IFERROR(F296+'Program Qtrly'!H$183*OFFSET(LDF!$A$37,MATCH($B$286,LDF!$A$38:$A$63,0),MATCH($A297,LDF!$B$37:$Z$37,0)),0)</f>
        <v>0</v>
      </c>
      <c r="G297" s="116">
        <f ca="1">IFERROR(G296+'Program Qtrly'!I$183*OFFSET(LDF!$A$37,MATCH($B$286,LDF!$A$38:$A$63,0),MATCH($A297,LDF!$B$37:$Z$37,0)),0)</f>
        <v>0</v>
      </c>
      <c r="H297" s="116">
        <f ca="1">IFERROR(H296+'Program Qtrly'!J$183*OFFSET(LDF!$A$37,MATCH($B$286,LDF!$A$38:$A$63,0),MATCH($A297,LDF!$B$37:$Z$37,0)),0)</f>
        <v>0</v>
      </c>
      <c r="I297" s="116">
        <f ca="1">IFERROR(I296+'Program Qtrly'!K$183*OFFSET(LDF!$A$37,MATCH($B$286,LDF!$A$38:$A$63,0),MATCH($A297,LDF!$B$37:$Z$37,0)),0)</f>
        <v>0</v>
      </c>
      <c r="J297" s="116">
        <f ca="1">IFERROR(J296+'Program Qtrly'!L$183*OFFSET(LDF!$A$37,MATCH($B$286,LDF!$A$38:$A$63,0),MATCH($A297,LDF!$B$37:$Z$37,0)),0)</f>
        <v>0</v>
      </c>
      <c r="K297" s="116">
        <f ca="1">IFERROR(K296+'Program Qtrly'!M$183*OFFSET(LDF!$A$37,MATCH($B$286,LDF!$A$38:$A$63,0),MATCH($A297,LDF!$B$37:$Z$37,0)),0)</f>
        <v>0</v>
      </c>
      <c r="L297" s="116">
        <f ca="1">IFERROR(L296+'Program Qtrly'!N$183*OFFSET(LDF!$A$37,MATCH($B$286,LDF!$A$38:$A$63,0),MATCH($A297,LDF!$B$37:$Z$37,0)),0)</f>
        <v>0</v>
      </c>
      <c r="M297" s="116">
        <f ca="1">IFERROR(M296+'Program Qtrly'!O$183*OFFSET(LDF!$A$37,MATCH($B$286,LDF!$A$38:$A$63,0),MATCH($A297,LDF!$B$37:$Z$37,0)),0)</f>
        <v>0</v>
      </c>
      <c r="N297" s="116">
        <f ca="1">IFERROR(N296+'Program Qtrly'!P$183*OFFSET(LDF!$A$37,MATCH($B$286,LDF!$A$38:$A$63,0),MATCH($A297,LDF!$B$37:$Z$37,0)),0)</f>
        <v>0</v>
      </c>
      <c r="O297" s="116">
        <f ca="1">IFERROR(O296+'Program Qtrly'!Q$183*OFFSET(LDF!$A$37,MATCH($B$286,LDF!$A$38:$A$63,0),MATCH($A297,LDF!$B$37:$Z$37,0)),0)</f>
        <v>0</v>
      </c>
      <c r="P297" s="116">
        <f ca="1">IFERROR(P296+'Program Qtrly'!R$183*OFFSET(LDF!$A$37,MATCH($B$286,LDF!$A$38:$A$63,0),MATCH($A297,LDF!$B$37:$Z$37,0)),0)</f>
        <v>0</v>
      </c>
      <c r="Q297" s="116">
        <f ca="1">IFERROR(Q296+'Program Qtrly'!S$183*OFFSET(LDF!$A$37,MATCH($B$286,LDF!$A$38:$A$63,0),MATCH($A297,LDF!$B$37:$Z$37,0)),0)</f>
        <v>0</v>
      </c>
      <c r="R297" s="116">
        <f ca="1">IFERROR(R296+'Program Qtrly'!T$183*OFFSET(LDF!$A$37,MATCH($B$286,LDF!$A$38:$A$63,0),MATCH($A297,LDF!$B$37:$Z$37,0)),0)</f>
        <v>0</v>
      </c>
      <c r="S297" s="116">
        <f ca="1">IFERROR(S296+'Program Qtrly'!U$183*OFFSET(LDF!$A$37,MATCH($B$286,LDF!$A$38:$A$63,0),MATCH($A297,LDF!$B$37:$Z$37,0)),0)</f>
        <v>0</v>
      </c>
      <c r="T297" s="116">
        <f ca="1">IFERROR(T296+'Program Qtrly'!V$183*OFFSET(LDF!$A$37,MATCH($B$286,LDF!$A$38:$A$63,0),MATCH($A297,LDF!$B$37:$Z$37,0)),0)</f>
        <v>0</v>
      </c>
      <c r="U297" s="116">
        <f ca="1">IFERROR(U296+'Program Qtrly'!W$183*OFFSET(LDF!$A$37,MATCH($B$286,LDF!$A$38:$A$63,0),MATCH($A297,LDF!$B$37:$Z$37,0)),0)</f>
        <v>0</v>
      </c>
      <c r="W297" s="63">
        <f t="shared" si="292"/>
        <v>30</v>
      </c>
      <c r="X297" s="116">
        <f t="shared" ca="1" si="293"/>
        <v>0</v>
      </c>
      <c r="Y297" s="116">
        <f t="shared" ca="1" si="290"/>
        <v>0</v>
      </c>
      <c r="Z297" s="116">
        <f t="shared" ca="1" si="290"/>
        <v>0</v>
      </c>
      <c r="AA297" s="116">
        <f t="shared" ca="1" si="290"/>
        <v>0</v>
      </c>
      <c r="AB297" s="116">
        <f t="shared" ca="1" si="290"/>
        <v>0</v>
      </c>
      <c r="AC297" s="116">
        <f t="shared" ca="1" si="290"/>
        <v>0</v>
      </c>
      <c r="AD297" s="116">
        <f t="shared" ca="1" si="290"/>
        <v>0</v>
      </c>
      <c r="AE297" s="116">
        <f t="shared" ca="1" si="290"/>
        <v>0</v>
      </c>
      <c r="AF297" s="116">
        <f t="shared" ca="1" si="290"/>
        <v>0</v>
      </c>
      <c r="AG297" s="116">
        <f t="shared" ca="1" si="290"/>
        <v>0</v>
      </c>
      <c r="AH297" s="116">
        <f t="shared" ca="1" si="290"/>
        <v>0</v>
      </c>
      <c r="AI297" s="116">
        <f t="shared" ca="1" si="290"/>
        <v>0</v>
      </c>
      <c r="AJ297" s="116">
        <f t="shared" ca="1" si="290"/>
        <v>0</v>
      </c>
      <c r="AK297" s="116">
        <f t="shared" ca="1" si="290"/>
        <v>0</v>
      </c>
      <c r="AL297" s="116">
        <f t="shared" ca="1" si="290"/>
        <v>0</v>
      </c>
      <c r="AM297" s="116">
        <f t="shared" ca="1" si="290"/>
        <v>0</v>
      </c>
      <c r="AN297" s="116">
        <f t="shared" ca="1" si="290"/>
        <v>0</v>
      </c>
      <c r="AO297" s="116">
        <f t="shared" ca="1" si="290"/>
        <v>0</v>
      </c>
      <c r="AP297" s="116">
        <f t="shared" ca="1" si="290"/>
        <v>0</v>
      </c>
      <c r="AQ297" s="116">
        <f t="shared" ca="1" si="290"/>
        <v>0</v>
      </c>
      <c r="AS297" s="63">
        <f t="shared" si="294"/>
        <v>30</v>
      </c>
      <c r="AT297" s="116">
        <f ca="1">IFERROR(X297*'Program Qtrly'!D$169/(1-'Program Qtrly'!D$169),0)</f>
        <v>0</v>
      </c>
      <c r="AU297" s="116">
        <f ca="1">IFERROR(Y297*'Program Qtrly'!E$169/(1-'Program Qtrly'!E$169),0)</f>
        <v>0</v>
      </c>
      <c r="AV297" s="116">
        <f ca="1">IFERROR(Z297*'Program Qtrly'!F$169/(1-'Program Qtrly'!F$169),0)</f>
        <v>0</v>
      </c>
      <c r="AW297" s="116">
        <f ca="1">IFERROR(AA297*'Program Qtrly'!G$169/(1-'Program Qtrly'!G$169),0)</f>
        <v>0</v>
      </c>
      <c r="AX297" s="116">
        <f ca="1">IFERROR(AB297*'Program Qtrly'!H$169/(1-'Program Qtrly'!H$169),0)</f>
        <v>0</v>
      </c>
      <c r="AY297" s="116">
        <f ca="1">IFERROR(AC297*'Program Qtrly'!I$169/(1-'Program Qtrly'!I$169),0)</f>
        <v>0</v>
      </c>
      <c r="AZ297" s="116">
        <f ca="1">IFERROR(AD297*'Program Qtrly'!J$169/(1-'Program Qtrly'!J$169),0)</f>
        <v>0</v>
      </c>
      <c r="BA297" s="116">
        <f ca="1">IFERROR(AE297*'Program Qtrly'!K$169/(1-'Program Qtrly'!K$169),0)</f>
        <v>0</v>
      </c>
      <c r="BB297" s="116">
        <f ca="1">IFERROR(AF297*'Program Qtrly'!L$169/(1-'Program Qtrly'!L$169),0)</f>
        <v>0</v>
      </c>
      <c r="BC297" s="116">
        <f ca="1">IFERROR(AG297*'Program Qtrly'!M$169/(1-'Program Qtrly'!M$169),0)</f>
        <v>0</v>
      </c>
      <c r="BD297" s="116">
        <f ca="1">IFERROR(AH297*'Program Qtrly'!N$169/(1-'Program Qtrly'!N$169),0)</f>
        <v>0</v>
      </c>
      <c r="BE297" s="116">
        <f ca="1">IFERROR(AI297*'Program Qtrly'!O$169/(1-'Program Qtrly'!O$169),0)</f>
        <v>0</v>
      </c>
      <c r="BF297" s="116">
        <f ca="1">IFERROR(AJ297*'Program Qtrly'!P$169/(1-'Program Qtrly'!P$169),0)</f>
        <v>0</v>
      </c>
      <c r="BG297" s="116">
        <f ca="1">IFERROR(AK297*'Program Qtrly'!Q$169/(1-'Program Qtrly'!Q$169),0)</f>
        <v>0</v>
      </c>
      <c r="BH297" s="116">
        <f ca="1">IFERROR(AL297*'Program Qtrly'!R$169/(1-'Program Qtrly'!R$169),0)</f>
        <v>0</v>
      </c>
      <c r="BI297" s="116">
        <f ca="1">IFERROR(AM297*'Program Qtrly'!S$169/(1-'Program Qtrly'!S$169),0)</f>
        <v>0</v>
      </c>
      <c r="BJ297" s="116">
        <f ca="1">IFERROR(AN297*'Program Qtrly'!T$169/(1-'Program Qtrly'!T$169),0)</f>
        <v>0</v>
      </c>
      <c r="BK297" s="116">
        <f ca="1">IFERROR(AO297*'Program Qtrly'!U$169/(1-'Program Qtrly'!U$169),0)</f>
        <v>0</v>
      </c>
      <c r="BL297" s="116">
        <f ca="1">IFERROR(AP297*'Program Qtrly'!V$169/(1-'Program Qtrly'!V$169),0)</f>
        <v>0</v>
      </c>
      <c r="BM297" s="116">
        <f ca="1">IFERROR(AQ297*'Program Qtrly'!W$169/(1-'Program Qtrly'!W$169),0)</f>
        <v>0</v>
      </c>
      <c r="BO297" s="53" t="str">
        <f t="shared" si="295"/>
        <v>P009</v>
      </c>
      <c r="BP297" s="53">
        <f t="shared" si="296"/>
        <v>0</v>
      </c>
    </row>
    <row r="298" spans="1:68" x14ac:dyDescent="0.45">
      <c r="A298" s="63">
        <f t="shared" si="291"/>
        <v>33</v>
      </c>
      <c r="B298" s="116">
        <f ca="1">IFERROR(B297+'Program Qtrly'!D$183*OFFSET(LDF!$A$37,MATCH($B$286,LDF!$A$38:$A$63,0),MATCH($A298,LDF!$B$37:$Z$37,0)),0)</f>
        <v>0</v>
      </c>
      <c r="C298" s="116">
        <f ca="1">IFERROR(C297+'Program Qtrly'!E$183*OFFSET(LDF!$A$37,MATCH($B$286,LDF!$A$38:$A$63,0),MATCH($A298,LDF!$B$37:$Z$37,0)),0)</f>
        <v>0</v>
      </c>
      <c r="D298" s="116">
        <f ca="1">IFERROR(D297+'Program Qtrly'!F$183*OFFSET(LDF!$A$37,MATCH($B$286,LDF!$A$38:$A$63,0),MATCH($A298,LDF!$B$37:$Z$37,0)),0)</f>
        <v>0</v>
      </c>
      <c r="E298" s="116">
        <f ca="1">IFERROR(E297+'Program Qtrly'!G$183*OFFSET(LDF!$A$37,MATCH($B$286,LDF!$A$38:$A$63,0),MATCH($A298,LDF!$B$37:$Z$37,0)),0)</f>
        <v>0</v>
      </c>
      <c r="F298" s="116">
        <f ca="1">IFERROR(F297+'Program Qtrly'!H$183*OFFSET(LDF!$A$37,MATCH($B$286,LDF!$A$38:$A$63,0),MATCH($A298,LDF!$B$37:$Z$37,0)),0)</f>
        <v>0</v>
      </c>
      <c r="G298" s="116">
        <f ca="1">IFERROR(G297+'Program Qtrly'!I$183*OFFSET(LDF!$A$37,MATCH($B$286,LDF!$A$38:$A$63,0),MATCH($A298,LDF!$B$37:$Z$37,0)),0)</f>
        <v>0</v>
      </c>
      <c r="H298" s="116">
        <f ca="1">IFERROR(H297+'Program Qtrly'!J$183*OFFSET(LDF!$A$37,MATCH($B$286,LDF!$A$38:$A$63,0),MATCH($A298,LDF!$B$37:$Z$37,0)),0)</f>
        <v>0</v>
      </c>
      <c r="I298" s="116">
        <f ca="1">IFERROR(I297+'Program Qtrly'!K$183*OFFSET(LDF!$A$37,MATCH($B$286,LDF!$A$38:$A$63,0),MATCH($A298,LDF!$B$37:$Z$37,0)),0)</f>
        <v>0</v>
      </c>
      <c r="J298" s="116">
        <f ca="1">IFERROR(J297+'Program Qtrly'!L$183*OFFSET(LDF!$A$37,MATCH($B$286,LDF!$A$38:$A$63,0),MATCH($A298,LDF!$B$37:$Z$37,0)),0)</f>
        <v>0</v>
      </c>
      <c r="K298" s="116">
        <f ca="1">IFERROR(K297+'Program Qtrly'!M$183*OFFSET(LDF!$A$37,MATCH($B$286,LDF!$A$38:$A$63,0),MATCH($A298,LDF!$B$37:$Z$37,0)),0)</f>
        <v>0</v>
      </c>
      <c r="L298" s="116">
        <f ca="1">IFERROR(L297+'Program Qtrly'!N$183*OFFSET(LDF!$A$37,MATCH($B$286,LDF!$A$38:$A$63,0),MATCH($A298,LDF!$B$37:$Z$37,0)),0)</f>
        <v>0</v>
      </c>
      <c r="M298" s="116">
        <f ca="1">IFERROR(M297+'Program Qtrly'!O$183*OFFSET(LDF!$A$37,MATCH($B$286,LDF!$A$38:$A$63,0),MATCH($A298,LDF!$B$37:$Z$37,0)),0)</f>
        <v>0</v>
      </c>
      <c r="N298" s="116">
        <f ca="1">IFERROR(N297+'Program Qtrly'!P$183*OFFSET(LDF!$A$37,MATCH($B$286,LDF!$A$38:$A$63,0),MATCH($A298,LDF!$B$37:$Z$37,0)),0)</f>
        <v>0</v>
      </c>
      <c r="O298" s="116">
        <f ca="1">IFERROR(O297+'Program Qtrly'!Q$183*OFFSET(LDF!$A$37,MATCH($B$286,LDF!$A$38:$A$63,0),MATCH($A298,LDF!$B$37:$Z$37,0)),0)</f>
        <v>0</v>
      </c>
      <c r="P298" s="116">
        <f ca="1">IFERROR(P297+'Program Qtrly'!R$183*OFFSET(LDF!$A$37,MATCH($B$286,LDF!$A$38:$A$63,0),MATCH($A298,LDF!$B$37:$Z$37,0)),0)</f>
        <v>0</v>
      </c>
      <c r="Q298" s="116">
        <f ca="1">IFERROR(Q297+'Program Qtrly'!S$183*OFFSET(LDF!$A$37,MATCH($B$286,LDF!$A$38:$A$63,0),MATCH($A298,LDF!$B$37:$Z$37,0)),0)</f>
        <v>0</v>
      </c>
      <c r="R298" s="116">
        <f ca="1">IFERROR(R297+'Program Qtrly'!T$183*OFFSET(LDF!$A$37,MATCH($B$286,LDF!$A$38:$A$63,0),MATCH($A298,LDF!$B$37:$Z$37,0)),0)</f>
        <v>0</v>
      </c>
      <c r="S298" s="116">
        <f ca="1">IFERROR(S297+'Program Qtrly'!U$183*OFFSET(LDF!$A$37,MATCH($B$286,LDF!$A$38:$A$63,0),MATCH($A298,LDF!$B$37:$Z$37,0)),0)</f>
        <v>0</v>
      </c>
      <c r="T298" s="116">
        <f ca="1">IFERROR(T297+'Program Qtrly'!V$183*OFFSET(LDF!$A$37,MATCH($B$286,LDF!$A$38:$A$63,0),MATCH($A298,LDF!$B$37:$Z$37,0)),0)</f>
        <v>0</v>
      </c>
      <c r="U298" s="116">
        <f ca="1">IFERROR(U297+'Program Qtrly'!W$183*OFFSET(LDF!$A$37,MATCH($B$286,LDF!$A$38:$A$63,0),MATCH($A298,LDF!$B$37:$Z$37,0)),0)</f>
        <v>0</v>
      </c>
      <c r="W298" s="63">
        <f t="shared" si="292"/>
        <v>33</v>
      </c>
      <c r="X298" s="116">
        <f t="shared" ca="1" si="293"/>
        <v>0</v>
      </c>
      <c r="Y298" s="116">
        <f t="shared" ca="1" si="290"/>
        <v>0</v>
      </c>
      <c r="Z298" s="116">
        <f t="shared" ca="1" si="290"/>
        <v>0</v>
      </c>
      <c r="AA298" s="116">
        <f t="shared" ca="1" si="290"/>
        <v>0</v>
      </c>
      <c r="AB298" s="116">
        <f t="shared" ca="1" si="290"/>
        <v>0</v>
      </c>
      <c r="AC298" s="116">
        <f t="shared" ca="1" si="290"/>
        <v>0</v>
      </c>
      <c r="AD298" s="116">
        <f t="shared" ca="1" si="290"/>
        <v>0</v>
      </c>
      <c r="AE298" s="116">
        <f t="shared" ca="1" si="290"/>
        <v>0</v>
      </c>
      <c r="AF298" s="116">
        <f t="shared" ca="1" si="290"/>
        <v>0</v>
      </c>
      <c r="AG298" s="116">
        <f t="shared" ca="1" si="290"/>
        <v>0</v>
      </c>
      <c r="AH298" s="116">
        <f t="shared" ca="1" si="290"/>
        <v>0</v>
      </c>
      <c r="AI298" s="116">
        <f t="shared" ca="1" si="290"/>
        <v>0</v>
      </c>
      <c r="AJ298" s="116">
        <f t="shared" ca="1" si="290"/>
        <v>0</v>
      </c>
      <c r="AK298" s="116">
        <f t="shared" ca="1" si="290"/>
        <v>0</v>
      </c>
      <c r="AL298" s="116">
        <f t="shared" ca="1" si="290"/>
        <v>0</v>
      </c>
      <c r="AM298" s="116">
        <f t="shared" ca="1" si="290"/>
        <v>0</v>
      </c>
      <c r="AN298" s="116">
        <f t="shared" ca="1" si="290"/>
        <v>0</v>
      </c>
      <c r="AO298" s="116">
        <f t="shared" ca="1" si="290"/>
        <v>0</v>
      </c>
      <c r="AP298" s="116">
        <f t="shared" ca="1" si="290"/>
        <v>0</v>
      </c>
      <c r="AQ298" s="116">
        <f t="shared" ca="1" si="290"/>
        <v>0</v>
      </c>
      <c r="AS298" s="63">
        <f t="shared" si="294"/>
        <v>33</v>
      </c>
      <c r="AT298" s="116">
        <f ca="1">IFERROR(X298*'Program Qtrly'!D$169/(1-'Program Qtrly'!D$169),0)</f>
        <v>0</v>
      </c>
      <c r="AU298" s="116">
        <f ca="1">IFERROR(Y298*'Program Qtrly'!E$169/(1-'Program Qtrly'!E$169),0)</f>
        <v>0</v>
      </c>
      <c r="AV298" s="116">
        <f ca="1">IFERROR(Z298*'Program Qtrly'!F$169/(1-'Program Qtrly'!F$169),0)</f>
        <v>0</v>
      </c>
      <c r="AW298" s="116">
        <f ca="1">IFERROR(AA298*'Program Qtrly'!G$169/(1-'Program Qtrly'!G$169),0)</f>
        <v>0</v>
      </c>
      <c r="AX298" s="116">
        <f ca="1">IFERROR(AB298*'Program Qtrly'!H$169/(1-'Program Qtrly'!H$169),0)</f>
        <v>0</v>
      </c>
      <c r="AY298" s="116">
        <f ca="1">IFERROR(AC298*'Program Qtrly'!I$169/(1-'Program Qtrly'!I$169),0)</f>
        <v>0</v>
      </c>
      <c r="AZ298" s="116">
        <f ca="1">IFERROR(AD298*'Program Qtrly'!J$169/(1-'Program Qtrly'!J$169),0)</f>
        <v>0</v>
      </c>
      <c r="BA298" s="116">
        <f ca="1">IFERROR(AE298*'Program Qtrly'!K$169/(1-'Program Qtrly'!K$169),0)</f>
        <v>0</v>
      </c>
      <c r="BB298" s="116">
        <f ca="1">IFERROR(AF298*'Program Qtrly'!L$169/(1-'Program Qtrly'!L$169),0)</f>
        <v>0</v>
      </c>
      <c r="BC298" s="116">
        <f ca="1">IFERROR(AG298*'Program Qtrly'!M$169/(1-'Program Qtrly'!M$169),0)</f>
        <v>0</v>
      </c>
      <c r="BD298" s="116">
        <f ca="1">IFERROR(AH298*'Program Qtrly'!N$169/(1-'Program Qtrly'!N$169),0)</f>
        <v>0</v>
      </c>
      <c r="BE298" s="116">
        <f ca="1">IFERROR(AI298*'Program Qtrly'!O$169/(1-'Program Qtrly'!O$169),0)</f>
        <v>0</v>
      </c>
      <c r="BF298" s="116">
        <f ca="1">IFERROR(AJ298*'Program Qtrly'!P$169/(1-'Program Qtrly'!P$169),0)</f>
        <v>0</v>
      </c>
      <c r="BG298" s="116">
        <f ca="1">IFERROR(AK298*'Program Qtrly'!Q$169/(1-'Program Qtrly'!Q$169),0)</f>
        <v>0</v>
      </c>
      <c r="BH298" s="116">
        <f ca="1">IFERROR(AL298*'Program Qtrly'!R$169/(1-'Program Qtrly'!R$169),0)</f>
        <v>0</v>
      </c>
      <c r="BI298" s="116">
        <f ca="1">IFERROR(AM298*'Program Qtrly'!S$169/(1-'Program Qtrly'!S$169),0)</f>
        <v>0</v>
      </c>
      <c r="BJ298" s="116">
        <f ca="1">IFERROR(AN298*'Program Qtrly'!T$169/(1-'Program Qtrly'!T$169),0)</f>
        <v>0</v>
      </c>
      <c r="BK298" s="116">
        <f ca="1">IFERROR(AO298*'Program Qtrly'!U$169/(1-'Program Qtrly'!U$169),0)</f>
        <v>0</v>
      </c>
      <c r="BL298" s="116">
        <f ca="1">IFERROR(AP298*'Program Qtrly'!V$169/(1-'Program Qtrly'!V$169),0)</f>
        <v>0</v>
      </c>
      <c r="BM298" s="116">
        <f ca="1">IFERROR(AQ298*'Program Qtrly'!W$169/(1-'Program Qtrly'!W$169),0)</f>
        <v>0</v>
      </c>
      <c r="BO298" s="53" t="str">
        <f t="shared" si="295"/>
        <v>P009</v>
      </c>
      <c r="BP298" s="53">
        <f t="shared" si="296"/>
        <v>0</v>
      </c>
    </row>
    <row r="299" spans="1:68" x14ac:dyDescent="0.45">
      <c r="A299" s="63">
        <f t="shared" si="291"/>
        <v>36</v>
      </c>
      <c r="B299" s="116">
        <f ca="1">IFERROR(B298+'Program Qtrly'!D$183*OFFSET(LDF!$A$37,MATCH($B$286,LDF!$A$38:$A$63,0),MATCH($A299,LDF!$B$37:$Z$37,0)),0)</f>
        <v>0</v>
      </c>
      <c r="C299" s="116">
        <f ca="1">IFERROR(C298+'Program Qtrly'!E$183*OFFSET(LDF!$A$37,MATCH($B$286,LDF!$A$38:$A$63,0),MATCH($A299,LDF!$B$37:$Z$37,0)),0)</f>
        <v>0</v>
      </c>
      <c r="D299" s="116">
        <f ca="1">IFERROR(D298+'Program Qtrly'!F$183*OFFSET(LDF!$A$37,MATCH($B$286,LDF!$A$38:$A$63,0),MATCH($A299,LDF!$B$37:$Z$37,0)),0)</f>
        <v>0</v>
      </c>
      <c r="E299" s="116">
        <f ca="1">IFERROR(E298+'Program Qtrly'!G$183*OFFSET(LDF!$A$37,MATCH($B$286,LDF!$A$38:$A$63,0),MATCH($A299,LDF!$B$37:$Z$37,0)),0)</f>
        <v>0</v>
      </c>
      <c r="F299" s="116">
        <f ca="1">IFERROR(F298+'Program Qtrly'!H$183*OFFSET(LDF!$A$37,MATCH($B$286,LDF!$A$38:$A$63,0),MATCH($A299,LDF!$B$37:$Z$37,0)),0)</f>
        <v>0</v>
      </c>
      <c r="G299" s="116">
        <f ca="1">IFERROR(G298+'Program Qtrly'!I$183*OFFSET(LDF!$A$37,MATCH($B$286,LDF!$A$38:$A$63,0),MATCH($A299,LDF!$B$37:$Z$37,0)),0)</f>
        <v>0</v>
      </c>
      <c r="H299" s="116">
        <f ca="1">IFERROR(H298+'Program Qtrly'!J$183*OFFSET(LDF!$A$37,MATCH($B$286,LDF!$A$38:$A$63,0),MATCH($A299,LDF!$B$37:$Z$37,0)),0)</f>
        <v>0</v>
      </c>
      <c r="I299" s="116">
        <f ca="1">IFERROR(I298+'Program Qtrly'!K$183*OFFSET(LDF!$A$37,MATCH($B$286,LDF!$A$38:$A$63,0),MATCH($A299,LDF!$B$37:$Z$37,0)),0)</f>
        <v>0</v>
      </c>
      <c r="J299" s="116">
        <f ca="1">IFERROR(J298+'Program Qtrly'!L$183*OFFSET(LDF!$A$37,MATCH($B$286,LDF!$A$38:$A$63,0),MATCH($A299,LDF!$B$37:$Z$37,0)),0)</f>
        <v>0</v>
      </c>
      <c r="K299" s="116">
        <f ca="1">IFERROR(K298+'Program Qtrly'!M$183*OFFSET(LDF!$A$37,MATCH($B$286,LDF!$A$38:$A$63,0),MATCH($A299,LDF!$B$37:$Z$37,0)),0)</f>
        <v>0</v>
      </c>
      <c r="L299" s="116">
        <f ca="1">IFERROR(L298+'Program Qtrly'!N$183*OFFSET(LDF!$A$37,MATCH($B$286,LDF!$A$38:$A$63,0),MATCH($A299,LDF!$B$37:$Z$37,0)),0)</f>
        <v>0</v>
      </c>
      <c r="M299" s="116">
        <f ca="1">IFERROR(M298+'Program Qtrly'!O$183*OFFSET(LDF!$A$37,MATCH($B$286,LDF!$A$38:$A$63,0),MATCH($A299,LDF!$B$37:$Z$37,0)),0)</f>
        <v>0</v>
      </c>
      <c r="N299" s="116">
        <f ca="1">IFERROR(N298+'Program Qtrly'!P$183*OFFSET(LDF!$A$37,MATCH($B$286,LDF!$A$38:$A$63,0),MATCH($A299,LDF!$B$37:$Z$37,0)),0)</f>
        <v>0</v>
      </c>
      <c r="O299" s="116">
        <f ca="1">IFERROR(O298+'Program Qtrly'!Q$183*OFFSET(LDF!$A$37,MATCH($B$286,LDF!$A$38:$A$63,0),MATCH($A299,LDF!$B$37:$Z$37,0)),0)</f>
        <v>0</v>
      </c>
      <c r="P299" s="116">
        <f ca="1">IFERROR(P298+'Program Qtrly'!R$183*OFFSET(LDF!$A$37,MATCH($B$286,LDF!$A$38:$A$63,0),MATCH($A299,LDF!$B$37:$Z$37,0)),0)</f>
        <v>0</v>
      </c>
      <c r="Q299" s="116">
        <f ca="1">IFERROR(Q298+'Program Qtrly'!S$183*OFFSET(LDF!$A$37,MATCH($B$286,LDF!$A$38:$A$63,0),MATCH($A299,LDF!$B$37:$Z$37,0)),0)</f>
        <v>0</v>
      </c>
      <c r="R299" s="116">
        <f ca="1">IFERROR(R298+'Program Qtrly'!T$183*OFFSET(LDF!$A$37,MATCH($B$286,LDF!$A$38:$A$63,0),MATCH($A299,LDF!$B$37:$Z$37,0)),0)</f>
        <v>0</v>
      </c>
      <c r="S299" s="116">
        <f ca="1">IFERROR(S298+'Program Qtrly'!U$183*OFFSET(LDF!$A$37,MATCH($B$286,LDF!$A$38:$A$63,0),MATCH($A299,LDF!$B$37:$Z$37,0)),0)</f>
        <v>0</v>
      </c>
      <c r="T299" s="116">
        <f ca="1">IFERROR(T298+'Program Qtrly'!V$183*OFFSET(LDF!$A$37,MATCH($B$286,LDF!$A$38:$A$63,0),MATCH($A299,LDF!$B$37:$Z$37,0)),0)</f>
        <v>0</v>
      </c>
      <c r="U299" s="116">
        <f ca="1">IFERROR(U298+'Program Qtrly'!W$183*OFFSET(LDF!$A$37,MATCH($B$286,LDF!$A$38:$A$63,0),MATCH($A299,LDF!$B$37:$Z$37,0)),0)</f>
        <v>0</v>
      </c>
      <c r="W299" s="63">
        <f t="shared" si="292"/>
        <v>36</v>
      </c>
      <c r="X299" s="116">
        <f t="shared" ca="1" si="293"/>
        <v>0</v>
      </c>
      <c r="Y299" s="116">
        <f t="shared" ca="1" si="290"/>
        <v>0</v>
      </c>
      <c r="Z299" s="116">
        <f t="shared" ca="1" si="290"/>
        <v>0</v>
      </c>
      <c r="AA299" s="116">
        <f t="shared" ca="1" si="290"/>
        <v>0</v>
      </c>
      <c r="AB299" s="116">
        <f t="shared" ca="1" si="290"/>
        <v>0</v>
      </c>
      <c r="AC299" s="116">
        <f t="shared" ca="1" si="290"/>
        <v>0</v>
      </c>
      <c r="AD299" s="116">
        <f t="shared" ca="1" si="290"/>
        <v>0</v>
      </c>
      <c r="AE299" s="116">
        <f t="shared" ca="1" si="290"/>
        <v>0</v>
      </c>
      <c r="AF299" s="116">
        <f t="shared" ca="1" si="290"/>
        <v>0</v>
      </c>
      <c r="AG299" s="116">
        <f t="shared" ca="1" si="290"/>
        <v>0</v>
      </c>
      <c r="AH299" s="116">
        <f t="shared" ca="1" si="290"/>
        <v>0</v>
      </c>
      <c r="AI299" s="116">
        <f t="shared" ca="1" si="290"/>
        <v>0</v>
      </c>
      <c r="AJ299" s="116">
        <f t="shared" ca="1" si="290"/>
        <v>0</v>
      </c>
      <c r="AK299" s="116">
        <f t="shared" ca="1" si="290"/>
        <v>0</v>
      </c>
      <c r="AL299" s="116">
        <f t="shared" ca="1" si="290"/>
        <v>0</v>
      </c>
      <c r="AM299" s="116">
        <f t="shared" ca="1" si="290"/>
        <v>0</v>
      </c>
      <c r="AN299" s="116">
        <f t="shared" ca="1" si="290"/>
        <v>0</v>
      </c>
      <c r="AO299" s="116">
        <f t="shared" ca="1" si="290"/>
        <v>0</v>
      </c>
      <c r="AP299" s="116">
        <f t="shared" ca="1" si="290"/>
        <v>0</v>
      </c>
      <c r="AQ299" s="116">
        <f t="shared" ca="1" si="290"/>
        <v>0</v>
      </c>
      <c r="AS299" s="63">
        <f t="shared" si="294"/>
        <v>36</v>
      </c>
      <c r="AT299" s="116">
        <f ca="1">IFERROR(X299*'Program Qtrly'!D$169/(1-'Program Qtrly'!D$169),0)</f>
        <v>0</v>
      </c>
      <c r="AU299" s="116">
        <f ca="1">IFERROR(Y299*'Program Qtrly'!E$169/(1-'Program Qtrly'!E$169),0)</f>
        <v>0</v>
      </c>
      <c r="AV299" s="116">
        <f ca="1">IFERROR(Z299*'Program Qtrly'!F$169/(1-'Program Qtrly'!F$169),0)</f>
        <v>0</v>
      </c>
      <c r="AW299" s="116">
        <f ca="1">IFERROR(AA299*'Program Qtrly'!G$169/(1-'Program Qtrly'!G$169),0)</f>
        <v>0</v>
      </c>
      <c r="AX299" s="116">
        <f ca="1">IFERROR(AB299*'Program Qtrly'!H$169/(1-'Program Qtrly'!H$169),0)</f>
        <v>0</v>
      </c>
      <c r="AY299" s="116">
        <f ca="1">IFERROR(AC299*'Program Qtrly'!I$169/(1-'Program Qtrly'!I$169),0)</f>
        <v>0</v>
      </c>
      <c r="AZ299" s="116">
        <f ca="1">IFERROR(AD299*'Program Qtrly'!J$169/(1-'Program Qtrly'!J$169),0)</f>
        <v>0</v>
      </c>
      <c r="BA299" s="116">
        <f ca="1">IFERROR(AE299*'Program Qtrly'!K$169/(1-'Program Qtrly'!K$169),0)</f>
        <v>0</v>
      </c>
      <c r="BB299" s="116">
        <f ca="1">IFERROR(AF299*'Program Qtrly'!L$169/(1-'Program Qtrly'!L$169),0)</f>
        <v>0</v>
      </c>
      <c r="BC299" s="116">
        <f ca="1">IFERROR(AG299*'Program Qtrly'!M$169/(1-'Program Qtrly'!M$169),0)</f>
        <v>0</v>
      </c>
      <c r="BD299" s="116">
        <f ca="1">IFERROR(AH299*'Program Qtrly'!N$169/(1-'Program Qtrly'!N$169),0)</f>
        <v>0</v>
      </c>
      <c r="BE299" s="116">
        <f ca="1">IFERROR(AI299*'Program Qtrly'!O$169/(1-'Program Qtrly'!O$169),0)</f>
        <v>0</v>
      </c>
      <c r="BF299" s="116">
        <f ca="1">IFERROR(AJ299*'Program Qtrly'!P$169/(1-'Program Qtrly'!P$169),0)</f>
        <v>0</v>
      </c>
      <c r="BG299" s="116">
        <f ca="1">IFERROR(AK299*'Program Qtrly'!Q$169/(1-'Program Qtrly'!Q$169),0)</f>
        <v>0</v>
      </c>
      <c r="BH299" s="116">
        <f ca="1">IFERROR(AL299*'Program Qtrly'!R$169/(1-'Program Qtrly'!R$169),0)</f>
        <v>0</v>
      </c>
      <c r="BI299" s="116">
        <f ca="1">IFERROR(AM299*'Program Qtrly'!S$169/(1-'Program Qtrly'!S$169),0)</f>
        <v>0</v>
      </c>
      <c r="BJ299" s="116">
        <f ca="1">IFERROR(AN299*'Program Qtrly'!T$169/(1-'Program Qtrly'!T$169),0)</f>
        <v>0</v>
      </c>
      <c r="BK299" s="116">
        <f ca="1">IFERROR(AO299*'Program Qtrly'!U$169/(1-'Program Qtrly'!U$169),0)</f>
        <v>0</v>
      </c>
      <c r="BL299" s="116">
        <f ca="1">IFERROR(AP299*'Program Qtrly'!V$169/(1-'Program Qtrly'!V$169),0)</f>
        <v>0</v>
      </c>
      <c r="BM299" s="116">
        <f ca="1">IFERROR(AQ299*'Program Qtrly'!W$169/(1-'Program Qtrly'!W$169),0)</f>
        <v>0</v>
      </c>
      <c r="BO299" s="53" t="str">
        <f t="shared" si="295"/>
        <v>P009</v>
      </c>
      <c r="BP299" s="53">
        <f t="shared" si="296"/>
        <v>0</v>
      </c>
    </row>
    <row r="300" spans="1:68" x14ac:dyDescent="0.45">
      <c r="A300" s="63">
        <f t="shared" si="291"/>
        <v>39</v>
      </c>
      <c r="B300" s="116">
        <f ca="1">IFERROR(B299+'Program Qtrly'!D$183*OFFSET(LDF!$A$37,MATCH($B$286,LDF!$A$38:$A$63,0),MATCH($A300,LDF!$B$37:$Z$37,0)),0)</f>
        <v>0</v>
      </c>
      <c r="C300" s="116">
        <f ca="1">IFERROR(C299+'Program Qtrly'!E$183*OFFSET(LDF!$A$37,MATCH($B$286,LDF!$A$38:$A$63,0),MATCH($A300,LDF!$B$37:$Z$37,0)),0)</f>
        <v>0</v>
      </c>
      <c r="D300" s="116">
        <f ca="1">IFERROR(D299+'Program Qtrly'!F$183*OFFSET(LDF!$A$37,MATCH($B$286,LDF!$A$38:$A$63,0),MATCH($A300,LDF!$B$37:$Z$37,0)),0)</f>
        <v>0</v>
      </c>
      <c r="E300" s="116">
        <f ca="1">IFERROR(E299+'Program Qtrly'!G$183*OFFSET(LDF!$A$37,MATCH($B$286,LDF!$A$38:$A$63,0),MATCH($A300,LDF!$B$37:$Z$37,0)),0)</f>
        <v>0</v>
      </c>
      <c r="F300" s="116">
        <f ca="1">IFERROR(F299+'Program Qtrly'!H$183*OFFSET(LDF!$A$37,MATCH($B$286,LDF!$A$38:$A$63,0),MATCH($A300,LDF!$B$37:$Z$37,0)),0)</f>
        <v>0</v>
      </c>
      <c r="G300" s="116">
        <f ca="1">IFERROR(G299+'Program Qtrly'!I$183*OFFSET(LDF!$A$37,MATCH($B$286,LDF!$A$38:$A$63,0),MATCH($A300,LDF!$B$37:$Z$37,0)),0)</f>
        <v>0</v>
      </c>
      <c r="H300" s="116">
        <f ca="1">IFERROR(H299+'Program Qtrly'!J$183*OFFSET(LDF!$A$37,MATCH($B$286,LDF!$A$38:$A$63,0),MATCH($A300,LDF!$B$37:$Z$37,0)),0)</f>
        <v>0</v>
      </c>
      <c r="I300" s="116">
        <f ca="1">IFERROR(I299+'Program Qtrly'!K$183*OFFSET(LDF!$A$37,MATCH($B$286,LDF!$A$38:$A$63,0),MATCH($A300,LDF!$B$37:$Z$37,0)),0)</f>
        <v>0</v>
      </c>
      <c r="J300" s="116">
        <f ca="1">IFERROR(J299+'Program Qtrly'!L$183*OFFSET(LDF!$A$37,MATCH($B$286,LDF!$A$38:$A$63,0),MATCH($A300,LDF!$B$37:$Z$37,0)),0)</f>
        <v>0</v>
      </c>
      <c r="K300" s="116">
        <f ca="1">IFERROR(K299+'Program Qtrly'!M$183*OFFSET(LDF!$A$37,MATCH($B$286,LDF!$A$38:$A$63,0),MATCH($A300,LDF!$B$37:$Z$37,0)),0)</f>
        <v>0</v>
      </c>
      <c r="L300" s="116">
        <f ca="1">IFERROR(L299+'Program Qtrly'!N$183*OFFSET(LDF!$A$37,MATCH($B$286,LDF!$A$38:$A$63,0),MATCH($A300,LDF!$B$37:$Z$37,0)),0)</f>
        <v>0</v>
      </c>
      <c r="M300" s="116">
        <f ca="1">IFERROR(M299+'Program Qtrly'!O$183*OFFSET(LDF!$A$37,MATCH($B$286,LDF!$A$38:$A$63,0),MATCH($A300,LDF!$B$37:$Z$37,0)),0)</f>
        <v>0</v>
      </c>
      <c r="N300" s="116">
        <f ca="1">IFERROR(N299+'Program Qtrly'!P$183*OFFSET(LDF!$A$37,MATCH($B$286,LDF!$A$38:$A$63,0),MATCH($A300,LDF!$B$37:$Z$37,0)),0)</f>
        <v>0</v>
      </c>
      <c r="O300" s="116">
        <f ca="1">IFERROR(O299+'Program Qtrly'!Q$183*OFFSET(LDF!$A$37,MATCH($B$286,LDF!$A$38:$A$63,0),MATCH($A300,LDF!$B$37:$Z$37,0)),0)</f>
        <v>0</v>
      </c>
      <c r="P300" s="116">
        <f ca="1">IFERROR(P299+'Program Qtrly'!R$183*OFFSET(LDF!$A$37,MATCH($B$286,LDF!$A$38:$A$63,0),MATCH($A300,LDF!$B$37:$Z$37,0)),0)</f>
        <v>0</v>
      </c>
      <c r="Q300" s="116">
        <f ca="1">IFERROR(Q299+'Program Qtrly'!S$183*OFFSET(LDF!$A$37,MATCH($B$286,LDF!$A$38:$A$63,0),MATCH($A300,LDF!$B$37:$Z$37,0)),0)</f>
        <v>0</v>
      </c>
      <c r="R300" s="116">
        <f ca="1">IFERROR(R299+'Program Qtrly'!T$183*OFFSET(LDF!$A$37,MATCH($B$286,LDF!$A$38:$A$63,0),MATCH($A300,LDF!$B$37:$Z$37,0)),0)</f>
        <v>0</v>
      </c>
      <c r="S300" s="116">
        <f ca="1">IFERROR(S299+'Program Qtrly'!U$183*OFFSET(LDF!$A$37,MATCH($B$286,LDF!$A$38:$A$63,0),MATCH($A300,LDF!$B$37:$Z$37,0)),0)</f>
        <v>0</v>
      </c>
      <c r="T300" s="116">
        <f ca="1">IFERROR(T299+'Program Qtrly'!V$183*OFFSET(LDF!$A$37,MATCH($B$286,LDF!$A$38:$A$63,0),MATCH($A300,LDF!$B$37:$Z$37,0)),0)</f>
        <v>0</v>
      </c>
      <c r="U300" s="116">
        <f ca="1">IFERROR(U299+'Program Qtrly'!W$183*OFFSET(LDF!$A$37,MATCH($B$286,LDF!$A$38:$A$63,0),MATCH($A300,LDF!$B$37:$Z$37,0)),0)</f>
        <v>0</v>
      </c>
      <c r="W300" s="63">
        <f t="shared" si="292"/>
        <v>39</v>
      </c>
      <c r="X300" s="116">
        <f t="shared" ca="1" si="293"/>
        <v>0</v>
      </c>
      <c r="Y300" s="116">
        <f t="shared" ca="1" si="290"/>
        <v>0</v>
      </c>
      <c r="Z300" s="116">
        <f t="shared" ca="1" si="290"/>
        <v>0</v>
      </c>
      <c r="AA300" s="116">
        <f t="shared" ca="1" si="290"/>
        <v>0</v>
      </c>
      <c r="AB300" s="116">
        <f t="shared" ca="1" si="290"/>
        <v>0</v>
      </c>
      <c r="AC300" s="116">
        <f t="shared" ca="1" si="290"/>
        <v>0</v>
      </c>
      <c r="AD300" s="116">
        <f t="shared" ca="1" si="290"/>
        <v>0</v>
      </c>
      <c r="AE300" s="116">
        <f t="shared" ca="1" si="290"/>
        <v>0</v>
      </c>
      <c r="AF300" s="116">
        <f t="shared" ca="1" si="290"/>
        <v>0</v>
      </c>
      <c r="AG300" s="116">
        <f t="shared" ca="1" si="290"/>
        <v>0</v>
      </c>
      <c r="AH300" s="116">
        <f t="shared" ca="1" si="290"/>
        <v>0</v>
      </c>
      <c r="AI300" s="116">
        <f t="shared" ca="1" si="290"/>
        <v>0</v>
      </c>
      <c r="AJ300" s="116">
        <f t="shared" ca="1" si="290"/>
        <v>0</v>
      </c>
      <c r="AK300" s="116">
        <f t="shared" ca="1" si="290"/>
        <v>0</v>
      </c>
      <c r="AL300" s="116">
        <f t="shared" ca="1" si="290"/>
        <v>0</v>
      </c>
      <c r="AM300" s="116">
        <f t="shared" ca="1" si="290"/>
        <v>0</v>
      </c>
      <c r="AN300" s="116">
        <f t="shared" ca="1" si="290"/>
        <v>0</v>
      </c>
      <c r="AO300" s="116">
        <f t="shared" ca="1" si="290"/>
        <v>0</v>
      </c>
      <c r="AP300" s="116">
        <f t="shared" ca="1" si="290"/>
        <v>0</v>
      </c>
      <c r="AQ300" s="116">
        <f t="shared" ca="1" si="290"/>
        <v>0</v>
      </c>
      <c r="AS300" s="63">
        <f t="shared" si="294"/>
        <v>39</v>
      </c>
      <c r="AT300" s="116">
        <f ca="1">IFERROR(X300*'Program Qtrly'!D$169/(1-'Program Qtrly'!D$169),0)</f>
        <v>0</v>
      </c>
      <c r="AU300" s="116">
        <f ca="1">IFERROR(Y300*'Program Qtrly'!E$169/(1-'Program Qtrly'!E$169),0)</f>
        <v>0</v>
      </c>
      <c r="AV300" s="116">
        <f ca="1">IFERROR(Z300*'Program Qtrly'!F$169/(1-'Program Qtrly'!F$169),0)</f>
        <v>0</v>
      </c>
      <c r="AW300" s="116">
        <f ca="1">IFERROR(AA300*'Program Qtrly'!G$169/(1-'Program Qtrly'!G$169),0)</f>
        <v>0</v>
      </c>
      <c r="AX300" s="116">
        <f ca="1">IFERROR(AB300*'Program Qtrly'!H$169/(1-'Program Qtrly'!H$169),0)</f>
        <v>0</v>
      </c>
      <c r="AY300" s="116">
        <f ca="1">IFERROR(AC300*'Program Qtrly'!I$169/(1-'Program Qtrly'!I$169),0)</f>
        <v>0</v>
      </c>
      <c r="AZ300" s="116">
        <f ca="1">IFERROR(AD300*'Program Qtrly'!J$169/(1-'Program Qtrly'!J$169),0)</f>
        <v>0</v>
      </c>
      <c r="BA300" s="116">
        <f ca="1">IFERROR(AE300*'Program Qtrly'!K$169/(1-'Program Qtrly'!K$169),0)</f>
        <v>0</v>
      </c>
      <c r="BB300" s="116">
        <f ca="1">IFERROR(AF300*'Program Qtrly'!L$169/(1-'Program Qtrly'!L$169),0)</f>
        <v>0</v>
      </c>
      <c r="BC300" s="116">
        <f ca="1">IFERROR(AG300*'Program Qtrly'!M$169/(1-'Program Qtrly'!M$169),0)</f>
        <v>0</v>
      </c>
      <c r="BD300" s="116">
        <f ca="1">IFERROR(AH300*'Program Qtrly'!N$169/(1-'Program Qtrly'!N$169),0)</f>
        <v>0</v>
      </c>
      <c r="BE300" s="116">
        <f ca="1">IFERROR(AI300*'Program Qtrly'!O$169/(1-'Program Qtrly'!O$169),0)</f>
        <v>0</v>
      </c>
      <c r="BF300" s="116">
        <f ca="1">IFERROR(AJ300*'Program Qtrly'!P$169/(1-'Program Qtrly'!P$169),0)</f>
        <v>0</v>
      </c>
      <c r="BG300" s="116">
        <f ca="1">IFERROR(AK300*'Program Qtrly'!Q$169/(1-'Program Qtrly'!Q$169),0)</f>
        <v>0</v>
      </c>
      <c r="BH300" s="116">
        <f ca="1">IFERROR(AL300*'Program Qtrly'!R$169/(1-'Program Qtrly'!R$169),0)</f>
        <v>0</v>
      </c>
      <c r="BI300" s="116">
        <f ca="1">IFERROR(AM300*'Program Qtrly'!S$169/(1-'Program Qtrly'!S$169),0)</f>
        <v>0</v>
      </c>
      <c r="BJ300" s="116">
        <f ca="1">IFERROR(AN300*'Program Qtrly'!T$169/(1-'Program Qtrly'!T$169),0)</f>
        <v>0</v>
      </c>
      <c r="BK300" s="116">
        <f ca="1">IFERROR(AO300*'Program Qtrly'!U$169/(1-'Program Qtrly'!U$169),0)</f>
        <v>0</v>
      </c>
      <c r="BL300" s="116">
        <f ca="1">IFERROR(AP300*'Program Qtrly'!V$169/(1-'Program Qtrly'!V$169),0)</f>
        <v>0</v>
      </c>
      <c r="BM300" s="116">
        <f ca="1">IFERROR(AQ300*'Program Qtrly'!W$169/(1-'Program Qtrly'!W$169),0)</f>
        <v>0</v>
      </c>
      <c r="BO300" s="53" t="str">
        <f t="shared" si="295"/>
        <v>P009</v>
      </c>
      <c r="BP300" s="53">
        <f t="shared" si="296"/>
        <v>0</v>
      </c>
    </row>
    <row r="301" spans="1:68" x14ac:dyDescent="0.45">
      <c r="A301" s="63">
        <f t="shared" si="291"/>
        <v>42</v>
      </c>
      <c r="B301" s="116">
        <f ca="1">IFERROR(B300+'Program Qtrly'!D$183*OFFSET(LDF!$A$37,MATCH($B$286,LDF!$A$38:$A$63,0),MATCH($A301,LDF!$B$37:$Z$37,0)),0)</f>
        <v>0</v>
      </c>
      <c r="C301" s="116">
        <f ca="1">IFERROR(C300+'Program Qtrly'!E$183*OFFSET(LDF!$A$37,MATCH($B$286,LDF!$A$38:$A$63,0),MATCH($A301,LDF!$B$37:$Z$37,0)),0)</f>
        <v>0</v>
      </c>
      <c r="D301" s="116">
        <f ca="1">IFERROR(D300+'Program Qtrly'!F$183*OFFSET(LDF!$A$37,MATCH($B$286,LDF!$A$38:$A$63,0),MATCH($A301,LDF!$B$37:$Z$37,0)),0)</f>
        <v>0</v>
      </c>
      <c r="E301" s="116">
        <f ca="1">IFERROR(E300+'Program Qtrly'!G$183*OFFSET(LDF!$A$37,MATCH($B$286,LDF!$A$38:$A$63,0),MATCH($A301,LDF!$B$37:$Z$37,0)),0)</f>
        <v>0</v>
      </c>
      <c r="F301" s="116">
        <f ca="1">IFERROR(F300+'Program Qtrly'!H$183*OFFSET(LDF!$A$37,MATCH($B$286,LDF!$A$38:$A$63,0),MATCH($A301,LDF!$B$37:$Z$37,0)),0)</f>
        <v>0</v>
      </c>
      <c r="G301" s="116">
        <f ca="1">IFERROR(G300+'Program Qtrly'!I$183*OFFSET(LDF!$A$37,MATCH($B$286,LDF!$A$38:$A$63,0),MATCH($A301,LDF!$B$37:$Z$37,0)),0)</f>
        <v>0</v>
      </c>
      <c r="H301" s="116">
        <f ca="1">IFERROR(H300+'Program Qtrly'!J$183*OFFSET(LDF!$A$37,MATCH($B$286,LDF!$A$38:$A$63,0),MATCH($A301,LDF!$B$37:$Z$37,0)),0)</f>
        <v>0</v>
      </c>
      <c r="I301" s="116">
        <f ca="1">IFERROR(I300+'Program Qtrly'!K$183*OFFSET(LDF!$A$37,MATCH($B$286,LDF!$A$38:$A$63,0),MATCH($A301,LDF!$B$37:$Z$37,0)),0)</f>
        <v>0</v>
      </c>
      <c r="J301" s="116">
        <f ca="1">IFERROR(J300+'Program Qtrly'!L$183*OFFSET(LDF!$A$37,MATCH($B$286,LDF!$A$38:$A$63,0),MATCH($A301,LDF!$B$37:$Z$37,0)),0)</f>
        <v>0</v>
      </c>
      <c r="K301" s="116">
        <f ca="1">IFERROR(K300+'Program Qtrly'!M$183*OFFSET(LDF!$A$37,MATCH($B$286,LDF!$A$38:$A$63,0),MATCH($A301,LDF!$B$37:$Z$37,0)),0)</f>
        <v>0</v>
      </c>
      <c r="L301" s="116">
        <f ca="1">IFERROR(L300+'Program Qtrly'!N$183*OFFSET(LDF!$A$37,MATCH($B$286,LDF!$A$38:$A$63,0),MATCH($A301,LDF!$B$37:$Z$37,0)),0)</f>
        <v>0</v>
      </c>
      <c r="M301" s="116">
        <f ca="1">IFERROR(M300+'Program Qtrly'!O$183*OFFSET(LDF!$A$37,MATCH($B$286,LDF!$A$38:$A$63,0),MATCH($A301,LDF!$B$37:$Z$37,0)),0)</f>
        <v>0</v>
      </c>
      <c r="N301" s="116">
        <f ca="1">IFERROR(N300+'Program Qtrly'!P$183*OFFSET(LDF!$A$37,MATCH($B$286,LDF!$A$38:$A$63,0),MATCH($A301,LDF!$B$37:$Z$37,0)),0)</f>
        <v>0</v>
      </c>
      <c r="O301" s="116">
        <f ca="1">IFERROR(O300+'Program Qtrly'!Q$183*OFFSET(LDF!$A$37,MATCH($B$286,LDF!$A$38:$A$63,0),MATCH($A301,LDF!$B$37:$Z$37,0)),0)</f>
        <v>0</v>
      </c>
      <c r="P301" s="116">
        <f ca="1">IFERROR(P300+'Program Qtrly'!R$183*OFFSET(LDF!$A$37,MATCH($B$286,LDF!$A$38:$A$63,0),MATCH($A301,LDF!$B$37:$Z$37,0)),0)</f>
        <v>0</v>
      </c>
      <c r="Q301" s="116">
        <f ca="1">IFERROR(Q300+'Program Qtrly'!S$183*OFFSET(LDF!$A$37,MATCH($B$286,LDF!$A$38:$A$63,0),MATCH($A301,LDF!$B$37:$Z$37,0)),0)</f>
        <v>0</v>
      </c>
      <c r="R301" s="116">
        <f ca="1">IFERROR(R300+'Program Qtrly'!T$183*OFFSET(LDF!$A$37,MATCH($B$286,LDF!$A$38:$A$63,0),MATCH($A301,LDF!$B$37:$Z$37,0)),0)</f>
        <v>0</v>
      </c>
      <c r="S301" s="116">
        <f ca="1">IFERROR(S300+'Program Qtrly'!U$183*OFFSET(LDF!$A$37,MATCH($B$286,LDF!$A$38:$A$63,0),MATCH($A301,LDF!$B$37:$Z$37,0)),0)</f>
        <v>0</v>
      </c>
      <c r="T301" s="116">
        <f ca="1">IFERROR(T300+'Program Qtrly'!V$183*OFFSET(LDF!$A$37,MATCH($B$286,LDF!$A$38:$A$63,0),MATCH($A301,LDF!$B$37:$Z$37,0)),0)</f>
        <v>0</v>
      </c>
      <c r="U301" s="116">
        <f ca="1">IFERROR(U300+'Program Qtrly'!W$183*OFFSET(LDF!$A$37,MATCH($B$286,LDF!$A$38:$A$63,0),MATCH($A301,LDF!$B$37:$Z$37,0)),0)</f>
        <v>0</v>
      </c>
      <c r="W301" s="63">
        <f t="shared" si="292"/>
        <v>42</v>
      </c>
      <c r="X301" s="116">
        <f t="shared" ca="1" si="293"/>
        <v>0</v>
      </c>
      <c r="Y301" s="116">
        <f t="shared" ca="1" si="290"/>
        <v>0</v>
      </c>
      <c r="Z301" s="116">
        <f t="shared" ca="1" si="290"/>
        <v>0</v>
      </c>
      <c r="AA301" s="116">
        <f t="shared" ca="1" si="290"/>
        <v>0</v>
      </c>
      <c r="AB301" s="116">
        <f t="shared" ca="1" si="290"/>
        <v>0</v>
      </c>
      <c r="AC301" s="116">
        <f t="shared" ca="1" si="290"/>
        <v>0</v>
      </c>
      <c r="AD301" s="116">
        <f t="shared" ca="1" si="290"/>
        <v>0</v>
      </c>
      <c r="AE301" s="116">
        <f t="shared" ca="1" si="290"/>
        <v>0</v>
      </c>
      <c r="AF301" s="116">
        <f t="shared" ca="1" si="290"/>
        <v>0</v>
      </c>
      <c r="AG301" s="116">
        <f t="shared" ref="AG301:AG311" ca="1" si="297">K$312-K301</f>
        <v>0</v>
      </c>
      <c r="AH301" s="116">
        <f t="shared" ref="AH301:AH311" ca="1" si="298">L$312-L301</f>
        <v>0</v>
      </c>
      <c r="AI301" s="116">
        <f t="shared" ref="AI301:AI311" ca="1" si="299">M$312-M301</f>
        <v>0</v>
      </c>
      <c r="AJ301" s="116">
        <f t="shared" ref="AJ301:AJ311" ca="1" si="300">N$312-N301</f>
        <v>0</v>
      </c>
      <c r="AK301" s="116">
        <f t="shared" ref="AK301:AK311" ca="1" si="301">O$312-O301</f>
        <v>0</v>
      </c>
      <c r="AL301" s="116">
        <f t="shared" ref="AL301:AL311" ca="1" si="302">P$312-P301</f>
        <v>0</v>
      </c>
      <c r="AM301" s="116">
        <f t="shared" ref="AM301:AM311" ca="1" si="303">Q$312-Q301</f>
        <v>0</v>
      </c>
      <c r="AN301" s="116">
        <f t="shared" ref="AN301:AN311" ca="1" si="304">R$312-R301</f>
        <v>0</v>
      </c>
      <c r="AO301" s="116">
        <f t="shared" ref="AO301:AO311" ca="1" si="305">S$312-S301</f>
        <v>0</v>
      </c>
      <c r="AP301" s="116">
        <f t="shared" ref="AP301:AP311" ca="1" si="306">T$312-T301</f>
        <v>0</v>
      </c>
      <c r="AQ301" s="116">
        <f t="shared" ref="AQ301:AQ311" ca="1" si="307">U$312-U301</f>
        <v>0</v>
      </c>
      <c r="AS301" s="63">
        <f t="shared" si="294"/>
        <v>42</v>
      </c>
      <c r="AT301" s="116">
        <f ca="1">IFERROR(X301*'Program Qtrly'!D$169/(1-'Program Qtrly'!D$169),0)</f>
        <v>0</v>
      </c>
      <c r="AU301" s="116">
        <f ca="1">IFERROR(Y301*'Program Qtrly'!E$169/(1-'Program Qtrly'!E$169),0)</f>
        <v>0</v>
      </c>
      <c r="AV301" s="116">
        <f ca="1">IFERROR(Z301*'Program Qtrly'!F$169/(1-'Program Qtrly'!F$169),0)</f>
        <v>0</v>
      </c>
      <c r="AW301" s="116">
        <f ca="1">IFERROR(AA301*'Program Qtrly'!G$169/(1-'Program Qtrly'!G$169),0)</f>
        <v>0</v>
      </c>
      <c r="AX301" s="116">
        <f ca="1">IFERROR(AB301*'Program Qtrly'!H$169/(1-'Program Qtrly'!H$169),0)</f>
        <v>0</v>
      </c>
      <c r="AY301" s="116">
        <f ca="1">IFERROR(AC301*'Program Qtrly'!I$169/(1-'Program Qtrly'!I$169),0)</f>
        <v>0</v>
      </c>
      <c r="AZ301" s="116">
        <f ca="1">IFERROR(AD301*'Program Qtrly'!J$169/(1-'Program Qtrly'!J$169),0)</f>
        <v>0</v>
      </c>
      <c r="BA301" s="116">
        <f ca="1">IFERROR(AE301*'Program Qtrly'!K$169/(1-'Program Qtrly'!K$169),0)</f>
        <v>0</v>
      </c>
      <c r="BB301" s="116">
        <f ca="1">IFERROR(AF301*'Program Qtrly'!L$169/(1-'Program Qtrly'!L$169),0)</f>
        <v>0</v>
      </c>
      <c r="BC301" s="116">
        <f ca="1">IFERROR(AG301*'Program Qtrly'!M$169/(1-'Program Qtrly'!M$169),0)</f>
        <v>0</v>
      </c>
      <c r="BD301" s="116">
        <f ca="1">IFERROR(AH301*'Program Qtrly'!N$169/(1-'Program Qtrly'!N$169),0)</f>
        <v>0</v>
      </c>
      <c r="BE301" s="116">
        <f ca="1">IFERROR(AI301*'Program Qtrly'!O$169/(1-'Program Qtrly'!O$169),0)</f>
        <v>0</v>
      </c>
      <c r="BF301" s="116">
        <f ca="1">IFERROR(AJ301*'Program Qtrly'!P$169/(1-'Program Qtrly'!P$169),0)</f>
        <v>0</v>
      </c>
      <c r="BG301" s="116">
        <f ca="1">IFERROR(AK301*'Program Qtrly'!Q$169/(1-'Program Qtrly'!Q$169),0)</f>
        <v>0</v>
      </c>
      <c r="BH301" s="116">
        <f ca="1">IFERROR(AL301*'Program Qtrly'!R$169/(1-'Program Qtrly'!R$169),0)</f>
        <v>0</v>
      </c>
      <c r="BI301" s="116">
        <f ca="1">IFERROR(AM301*'Program Qtrly'!S$169/(1-'Program Qtrly'!S$169),0)</f>
        <v>0</v>
      </c>
      <c r="BJ301" s="116">
        <f ca="1">IFERROR(AN301*'Program Qtrly'!T$169/(1-'Program Qtrly'!T$169),0)</f>
        <v>0</v>
      </c>
      <c r="BK301" s="116">
        <f ca="1">IFERROR(AO301*'Program Qtrly'!U$169/(1-'Program Qtrly'!U$169),0)</f>
        <v>0</v>
      </c>
      <c r="BL301" s="116">
        <f ca="1">IFERROR(AP301*'Program Qtrly'!V$169/(1-'Program Qtrly'!V$169),0)</f>
        <v>0</v>
      </c>
      <c r="BM301" s="116">
        <f ca="1">IFERROR(AQ301*'Program Qtrly'!W$169/(1-'Program Qtrly'!W$169),0)</f>
        <v>0</v>
      </c>
      <c r="BO301" s="53" t="str">
        <f t="shared" si="295"/>
        <v>P009</v>
      </c>
      <c r="BP301" s="53">
        <f t="shared" si="296"/>
        <v>0</v>
      </c>
    </row>
    <row r="302" spans="1:68" x14ac:dyDescent="0.45">
      <c r="A302" s="63">
        <f t="shared" si="291"/>
        <v>45</v>
      </c>
      <c r="B302" s="116">
        <f ca="1">IFERROR(B301+'Program Qtrly'!D$183*OFFSET(LDF!$A$37,MATCH($B$286,LDF!$A$38:$A$63,0),MATCH($A302,LDF!$B$37:$Z$37,0)),0)</f>
        <v>0</v>
      </c>
      <c r="C302" s="116">
        <f ca="1">IFERROR(C301+'Program Qtrly'!E$183*OFFSET(LDF!$A$37,MATCH($B$286,LDF!$A$38:$A$63,0),MATCH($A302,LDF!$B$37:$Z$37,0)),0)</f>
        <v>0</v>
      </c>
      <c r="D302" s="116">
        <f ca="1">IFERROR(D301+'Program Qtrly'!F$183*OFFSET(LDF!$A$37,MATCH($B$286,LDF!$A$38:$A$63,0),MATCH($A302,LDF!$B$37:$Z$37,0)),0)</f>
        <v>0</v>
      </c>
      <c r="E302" s="116">
        <f ca="1">IFERROR(E301+'Program Qtrly'!G$183*OFFSET(LDF!$A$37,MATCH($B$286,LDF!$A$38:$A$63,0),MATCH($A302,LDF!$B$37:$Z$37,0)),0)</f>
        <v>0</v>
      </c>
      <c r="F302" s="116">
        <f ca="1">IFERROR(F301+'Program Qtrly'!H$183*OFFSET(LDF!$A$37,MATCH($B$286,LDF!$A$38:$A$63,0),MATCH($A302,LDF!$B$37:$Z$37,0)),0)</f>
        <v>0</v>
      </c>
      <c r="G302" s="116">
        <f ca="1">IFERROR(G301+'Program Qtrly'!I$183*OFFSET(LDF!$A$37,MATCH($B$286,LDF!$A$38:$A$63,0),MATCH($A302,LDF!$B$37:$Z$37,0)),0)</f>
        <v>0</v>
      </c>
      <c r="H302" s="116">
        <f ca="1">IFERROR(H301+'Program Qtrly'!J$183*OFFSET(LDF!$A$37,MATCH($B$286,LDF!$A$38:$A$63,0),MATCH($A302,LDF!$B$37:$Z$37,0)),0)</f>
        <v>0</v>
      </c>
      <c r="I302" s="116">
        <f ca="1">IFERROR(I301+'Program Qtrly'!K$183*OFFSET(LDF!$A$37,MATCH($B$286,LDF!$A$38:$A$63,0),MATCH($A302,LDF!$B$37:$Z$37,0)),0)</f>
        <v>0</v>
      </c>
      <c r="J302" s="116">
        <f ca="1">IFERROR(J301+'Program Qtrly'!L$183*OFFSET(LDF!$A$37,MATCH($B$286,LDF!$A$38:$A$63,0),MATCH($A302,LDF!$B$37:$Z$37,0)),0)</f>
        <v>0</v>
      </c>
      <c r="K302" s="116">
        <f ca="1">IFERROR(K301+'Program Qtrly'!M$183*OFFSET(LDF!$A$37,MATCH($B$286,LDF!$A$38:$A$63,0),MATCH($A302,LDF!$B$37:$Z$37,0)),0)</f>
        <v>0</v>
      </c>
      <c r="L302" s="116">
        <f ca="1">IFERROR(L301+'Program Qtrly'!N$183*OFFSET(LDF!$A$37,MATCH($B$286,LDF!$A$38:$A$63,0),MATCH($A302,LDF!$B$37:$Z$37,0)),0)</f>
        <v>0</v>
      </c>
      <c r="M302" s="116">
        <f ca="1">IFERROR(M301+'Program Qtrly'!O$183*OFFSET(LDF!$A$37,MATCH($B$286,LDF!$A$38:$A$63,0),MATCH($A302,LDF!$B$37:$Z$37,0)),0)</f>
        <v>0</v>
      </c>
      <c r="N302" s="116">
        <f ca="1">IFERROR(N301+'Program Qtrly'!P$183*OFFSET(LDF!$A$37,MATCH($B$286,LDF!$A$38:$A$63,0),MATCH($A302,LDF!$B$37:$Z$37,0)),0)</f>
        <v>0</v>
      </c>
      <c r="O302" s="116">
        <f ca="1">IFERROR(O301+'Program Qtrly'!Q$183*OFFSET(LDF!$A$37,MATCH($B$286,LDF!$A$38:$A$63,0),MATCH($A302,LDF!$B$37:$Z$37,0)),0)</f>
        <v>0</v>
      </c>
      <c r="P302" s="116">
        <f ca="1">IFERROR(P301+'Program Qtrly'!R$183*OFFSET(LDF!$A$37,MATCH($B$286,LDF!$A$38:$A$63,0),MATCH($A302,LDF!$B$37:$Z$37,0)),0)</f>
        <v>0</v>
      </c>
      <c r="Q302" s="116">
        <f ca="1">IFERROR(Q301+'Program Qtrly'!S$183*OFFSET(LDF!$A$37,MATCH($B$286,LDF!$A$38:$A$63,0),MATCH($A302,LDF!$B$37:$Z$37,0)),0)</f>
        <v>0</v>
      </c>
      <c r="R302" s="116">
        <f ca="1">IFERROR(R301+'Program Qtrly'!T$183*OFFSET(LDF!$A$37,MATCH($B$286,LDF!$A$38:$A$63,0),MATCH($A302,LDF!$B$37:$Z$37,0)),0)</f>
        <v>0</v>
      </c>
      <c r="S302" s="116">
        <f ca="1">IFERROR(S301+'Program Qtrly'!U$183*OFFSET(LDF!$A$37,MATCH($B$286,LDF!$A$38:$A$63,0),MATCH($A302,LDF!$B$37:$Z$37,0)),0)</f>
        <v>0</v>
      </c>
      <c r="T302" s="116">
        <f ca="1">IFERROR(T301+'Program Qtrly'!V$183*OFFSET(LDF!$A$37,MATCH($B$286,LDF!$A$38:$A$63,0),MATCH($A302,LDF!$B$37:$Z$37,0)),0)</f>
        <v>0</v>
      </c>
      <c r="U302" s="116">
        <f ca="1">IFERROR(U301+'Program Qtrly'!W$183*OFFSET(LDF!$A$37,MATCH($B$286,LDF!$A$38:$A$63,0),MATCH($A302,LDF!$B$37:$Z$37,0)),0)</f>
        <v>0</v>
      </c>
      <c r="W302" s="63">
        <f t="shared" si="292"/>
        <v>45</v>
      </c>
      <c r="X302" s="116">
        <f t="shared" ca="1" si="293"/>
        <v>0</v>
      </c>
      <c r="Y302" s="116">
        <f t="shared" ref="Y302:Y311" ca="1" si="308">C$312-C302</f>
        <v>0</v>
      </c>
      <c r="Z302" s="116">
        <f t="shared" ref="Z302:Z311" ca="1" si="309">D$312-D302</f>
        <v>0</v>
      </c>
      <c r="AA302" s="116">
        <f t="shared" ref="AA302:AA311" ca="1" si="310">E$312-E302</f>
        <v>0</v>
      </c>
      <c r="AB302" s="116">
        <f t="shared" ref="AB302:AB311" ca="1" si="311">F$312-F302</f>
        <v>0</v>
      </c>
      <c r="AC302" s="116">
        <f t="shared" ref="AC302:AC311" ca="1" si="312">G$312-G302</f>
        <v>0</v>
      </c>
      <c r="AD302" s="116">
        <f t="shared" ref="AD302:AD311" ca="1" si="313">H$312-H302</f>
        <v>0</v>
      </c>
      <c r="AE302" s="116">
        <f t="shared" ref="AE302:AE311" ca="1" si="314">I$312-I302</f>
        <v>0</v>
      </c>
      <c r="AF302" s="116">
        <f t="shared" ref="AF302:AF311" ca="1" si="315">J$312-J302</f>
        <v>0</v>
      </c>
      <c r="AG302" s="116">
        <f t="shared" ca="1" si="297"/>
        <v>0</v>
      </c>
      <c r="AH302" s="116">
        <f t="shared" ca="1" si="298"/>
        <v>0</v>
      </c>
      <c r="AI302" s="116">
        <f t="shared" ca="1" si="299"/>
        <v>0</v>
      </c>
      <c r="AJ302" s="116">
        <f t="shared" ca="1" si="300"/>
        <v>0</v>
      </c>
      <c r="AK302" s="116">
        <f t="shared" ca="1" si="301"/>
        <v>0</v>
      </c>
      <c r="AL302" s="116">
        <f t="shared" ca="1" si="302"/>
        <v>0</v>
      </c>
      <c r="AM302" s="116">
        <f t="shared" ca="1" si="303"/>
        <v>0</v>
      </c>
      <c r="AN302" s="116">
        <f t="shared" ca="1" si="304"/>
        <v>0</v>
      </c>
      <c r="AO302" s="116">
        <f t="shared" ca="1" si="305"/>
        <v>0</v>
      </c>
      <c r="AP302" s="116">
        <f t="shared" ca="1" si="306"/>
        <v>0</v>
      </c>
      <c r="AQ302" s="116">
        <f t="shared" ca="1" si="307"/>
        <v>0</v>
      </c>
      <c r="AS302" s="63">
        <f t="shared" si="294"/>
        <v>45</v>
      </c>
      <c r="AT302" s="116">
        <f ca="1">IFERROR(X302*'Program Qtrly'!D$169/(1-'Program Qtrly'!D$169),0)</f>
        <v>0</v>
      </c>
      <c r="AU302" s="116">
        <f ca="1">IFERROR(Y302*'Program Qtrly'!E$169/(1-'Program Qtrly'!E$169),0)</f>
        <v>0</v>
      </c>
      <c r="AV302" s="116">
        <f ca="1">IFERROR(Z302*'Program Qtrly'!F$169/(1-'Program Qtrly'!F$169),0)</f>
        <v>0</v>
      </c>
      <c r="AW302" s="116">
        <f ca="1">IFERROR(AA302*'Program Qtrly'!G$169/(1-'Program Qtrly'!G$169),0)</f>
        <v>0</v>
      </c>
      <c r="AX302" s="116">
        <f ca="1">IFERROR(AB302*'Program Qtrly'!H$169/(1-'Program Qtrly'!H$169),0)</f>
        <v>0</v>
      </c>
      <c r="AY302" s="116">
        <f ca="1">IFERROR(AC302*'Program Qtrly'!I$169/(1-'Program Qtrly'!I$169),0)</f>
        <v>0</v>
      </c>
      <c r="AZ302" s="116">
        <f ca="1">IFERROR(AD302*'Program Qtrly'!J$169/(1-'Program Qtrly'!J$169),0)</f>
        <v>0</v>
      </c>
      <c r="BA302" s="116">
        <f ca="1">IFERROR(AE302*'Program Qtrly'!K$169/(1-'Program Qtrly'!K$169),0)</f>
        <v>0</v>
      </c>
      <c r="BB302" s="116">
        <f ca="1">IFERROR(AF302*'Program Qtrly'!L$169/(1-'Program Qtrly'!L$169),0)</f>
        <v>0</v>
      </c>
      <c r="BC302" s="116">
        <f ca="1">IFERROR(AG302*'Program Qtrly'!M$169/(1-'Program Qtrly'!M$169),0)</f>
        <v>0</v>
      </c>
      <c r="BD302" s="116">
        <f ca="1">IFERROR(AH302*'Program Qtrly'!N$169/(1-'Program Qtrly'!N$169),0)</f>
        <v>0</v>
      </c>
      <c r="BE302" s="116">
        <f ca="1">IFERROR(AI302*'Program Qtrly'!O$169/(1-'Program Qtrly'!O$169),0)</f>
        <v>0</v>
      </c>
      <c r="BF302" s="116">
        <f ca="1">IFERROR(AJ302*'Program Qtrly'!P$169/(1-'Program Qtrly'!P$169),0)</f>
        <v>0</v>
      </c>
      <c r="BG302" s="116">
        <f ca="1">IFERROR(AK302*'Program Qtrly'!Q$169/(1-'Program Qtrly'!Q$169),0)</f>
        <v>0</v>
      </c>
      <c r="BH302" s="116">
        <f ca="1">IFERROR(AL302*'Program Qtrly'!R$169/(1-'Program Qtrly'!R$169),0)</f>
        <v>0</v>
      </c>
      <c r="BI302" s="116">
        <f ca="1">IFERROR(AM302*'Program Qtrly'!S$169/(1-'Program Qtrly'!S$169),0)</f>
        <v>0</v>
      </c>
      <c r="BJ302" s="116">
        <f ca="1">IFERROR(AN302*'Program Qtrly'!T$169/(1-'Program Qtrly'!T$169),0)</f>
        <v>0</v>
      </c>
      <c r="BK302" s="116">
        <f ca="1">IFERROR(AO302*'Program Qtrly'!U$169/(1-'Program Qtrly'!U$169),0)</f>
        <v>0</v>
      </c>
      <c r="BL302" s="116">
        <f ca="1">IFERROR(AP302*'Program Qtrly'!V$169/(1-'Program Qtrly'!V$169),0)</f>
        <v>0</v>
      </c>
      <c r="BM302" s="116">
        <f ca="1">IFERROR(AQ302*'Program Qtrly'!W$169/(1-'Program Qtrly'!W$169),0)</f>
        <v>0</v>
      </c>
      <c r="BO302" s="53" t="str">
        <f t="shared" si="295"/>
        <v>P009</v>
      </c>
      <c r="BP302" s="53">
        <f t="shared" si="296"/>
        <v>0</v>
      </c>
    </row>
    <row r="303" spans="1:68" x14ac:dyDescent="0.45">
      <c r="A303" s="63">
        <f t="shared" si="291"/>
        <v>48</v>
      </c>
      <c r="B303" s="116">
        <f ca="1">IFERROR(B302+'Program Qtrly'!D$183*OFFSET(LDF!$A$37,MATCH($B$286,LDF!$A$38:$A$63,0),MATCH($A303,LDF!$B$37:$Z$37,0)),0)</f>
        <v>0</v>
      </c>
      <c r="C303" s="116">
        <f ca="1">IFERROR(C302+'Program Qtrly'!E$183*OFFSET(LDF!$A$37,MATCH($B$286,LDF!$A$38:$A$63,0),MATCH($A303,LDF!$B$37:$Z$37,0)),0)</f>
        <v>0</v>
      </c>
      <c r="D303" s="116">
        <f ca="1">IFERROR(D302+'Program Qtrly'!F$183*OFFSET(LDF!$A$37,MATCH($B$286,LDF!$A$38:$A$63,0),MATCH($A303,LDF!$B$37:$Z$37,0)),0)</f>
        <v>0</v>
      </c>
      <c r="E303" s="116">
        <f ca="1">IFERROR(E302+'Program Qtrly'!G$183*OFFSET(LDF!$A$37,MATCH($B$286,LDF!$A$38:$A$63,0),MATCH($A303,LDF!$B$37:$Z$37,0)),0)</f>
        <v>0</v>
      </c>
      <c r="F303" s="116">
        <f ca="1">IFERROR(F302+'Program Qtrly'!H$183*OFFSET(LDF!$A$37,MATCH($B$286,LDF!$A$38:$A$63,0),MATCH($A303,LDF!$B$37:$Z$37,0)),0)</f>
        <v>0</v>
      </c>
      <c r="G303" s="116">
        <f ca="1">IFERROR(G302+'Program Qtrly'!I$183*OFFSET(LDF!$A$37,MATCH($B$286,LDF!$A$38:$A$63,0),MATCH($A303,LDF!$B$37:$Z$37,0)),0)</f>
        <v>0</v>
      </c>
      <c r="H303" s="116">
        <f ca="1">IFERROR(H302+'Program Qtrly'!J$183*OFFSET(LDF!$A$37,MATCH($B$286,LDF!$A$38:$A$63,0),MATCH($A303,LDF!$B$37:$Z$37,0)),0)</f>
        <v>0</v>
      </c>
      <c r="I303" s="116">
        <f ca="1">IFERROR(I302+'Program Qtrly'!K$183*OFFSET(LDF!$A$37,MATCH($B$286,LDF!$A$38:$A$63,0),MATCH($A303,LDF!$B$37:$Z$37,0)),0)</f>
        <v>0</v>
      </c>
      <c r="J303" s="116">
        <f ca="1">IFERROR(J302+'Program Qtrly'!L$183*OFFSET(LDF!$A$37,MATCH($B$286,LDF!$A$38:$A$63,0),MATCH($A303,LDF!$B$37:$Z$37,0)),0)</f>
        <v>0</v>
      </c>
      <c r="K303" s="116">
        <f ca="1">IFERROR(K302+'Program Qtrly'!M$183*OFFSET(LDF!$A$37,MATCH($B$286,LDF!$A$38:$A$63,0),MATCH($A303,LDF!$B$37:$Z$37,0)),0)</f>
        <v>0</v>
      </c>
      <c r="L303" s="116">
        <f ca="1">IFERROR(L302+'Program Qtrly'!N$183*OFFSET(LDF!$A$37,MATCH($B$286,LDF!$A$38:$A$63,0),MATCH($A303,LDF!$B$37:$Z$37,0)),0)</f>
        <v>0</v>
      </c>
      <c r="M303" s="116">
        <f ca="1">IFERROR(M302+'Program Qtrly'!O$183*OFFSET(LDF!$A$37,MATCH($B$286,LDF!$A$38:$A$63,0),MATCH($A303,LDF!$B$37:$Z$37,0)),0)</f>
        <v>0</v>
      </c>
      <c r="N303" s="116">
        <f ca="1">IFERROR(N302+'Program Qtrly'!P$183*OFFSET(LDF!$A$37,MATCH($B$286,LDF!$A$38:$A$63,0),MATCH($A303,LDF!$B$37:$Z$37,0)),0)</f>
        <v>0</v>
      </c>
      <c r="O303" s="116">
        <f ca="1">IFERROR(O302+'Program Qtrly'!Q$183*OFFSET(LDF!$A$37,MATCH($B$286,LDF!$A$38:$A$63,0),MATCH($A303,LDF!$B$37:$Z$37,0)),0)</f>
        <v>0</v>
      </c>
      <c r="P303" s="116">
        <f ca="1">IFERROR(P302+'Program Qtrly'!R$183*OFFSET(LDF!$A$37,MATCH($B$286,LDF!$A$38:$A$63,0),MATCH($A303,LDF!$B$37:$Z$37,0)),0)</f>
        <v>0</v>
      </c>
      <c r="Q303" s="116">
        <f ca="1">IFERROR(Q302+'Program Qtrly'!S$183*OFFSET(LDF!$A$37,MATCH($B$286,LDF!$A$38:$A$63,0),MATCH($A303,LDF!$B$37:$Z$37,0)),0)</f>
        <v>0</v>
      </c>
      <c r="R303" s="116">
        <f ca="1">IFERROR(R302+'Program Qtrly'!T$183*OFFSET(LDF!$A$37,MATCH($B$286,LDF!$A$38:$A$63,0),MATCH($A303,LDF!$B$37:$Z$37,0)),0)</f>
        <v>0</v>
      </c>
      <c r="S303" s="116">
        <f ca="1">IFERROR(S302+'Program Qtrly'!U$183*OFFSET(LDF!$A$37,MATCH($B$286,LDF!$A$38:$A$63,0),MATCH($A303,LDF!$B$37:$Z$37,0)),0)</f>
        <v>0</v>
      </c>
      <c r="T303" s="116">
        <f ca="1">IFERROR(T302+'Program Qtrly'!V$183*OFFSET(LDF!$A$37,MATCH($B$286,LDF!$A$38:$A$63,0),MATCH($A303,LDF!$B$37:$Z$37,0)),0)</f>
        <v>0</v>
      </c>
      <c r="U303" s="116">
        <f ca="1">IFERROR(U302+'Program Qtrly'!W$183*OFFSET(LDF!$A$37,MATCH($B$286,LDF!$A$38:$A$63,0),MATCH($A303,LDF!$B$37:$Z$37,0)),0)</f>
        <v>0</v>
      </c>
      <c r="W303" s="63">
        <f t="shared" si="292"/>
        <v>48</v>
      </c>
      <c r="X303" s="116">
        <f t="shared" ca="1" si="293"/>
        <v>0</v>
      </c>
      <c r="Y303" s="116">
        <f t="shared" ca="1" si="308"/>
        <v>0</v>
      </c>
      <c r="Z303" s="116">
        <f t="shared" ca="1" si="309"/>
        <v>0</v>
      </c>
      <c r="AA303" s="116">
        <f t="shared" ca="1" si="310"/>
        <v>0</v>
      </c>
      <c r="AB303" s="116">
        <f t="shared" ca="1" si="311"/>
        <v>0</v>
      </c>
      <c r="AC303" s="116">
        <f t="shared" ca="1" si="312"/>
        <v>0</v>
      </c>
      <c r="AD303" s="116">
        <f t="shared" ca="1" si="313"/>
        <v>0</v>
      </c>
      <c r="AE303" s="116">
        <f t="shared" ca="1" si="314"/>
        <v>0</v>
      </c>
      <c r="AF303" s="116">
        <f t="shared" ca="1" si="315"/>
        <v>0</v>
      </c>
      <c r="AG303" s="116">
        <f t="shared" ca="1" si="297"/>
        <v>0</v>
      </c>
      <c r="AH303" s="116">
        <f t="shared" ca="1" si="298"/>
        <v>0</v>
      </c>
      <c r="AI303" s="116">
        <f t="shared" ca="1" si="299"/>
        <v>0</v>
      </c>
      <c r="AJ303" s="116">
        <f t="shared" ca="1" si="300"/>
        <v>0</v>
      </c>
      <c r="AK303" s="116">
        <f t="shared" ca="1" si="301"/>
        <v>0</v>
      </c>
      <c r="AL303" s="116">
        <f t="shared" ca="1" si="302"/>
        <v>0</v>
      </c>
      <c r="AM303" s="116">
        <f t="shared" ca="1" si="303"/>
        <v>0</v>
      </c>
      <c r="AN303" s="116">
        <f t="shared" ca="1" si="304"/>
        <v>0</v>
      </c>
      <c r="AO303" s="116">
        <f t="shared" ca="1" si="305"/>
        <v>0</v>
      </c>
      <c r="AP303" s="116">
        <f t="shared" ca="1" si="306"/>
        <v>0</v>
      </c>
      <c r="AQ303" s="116">
        <f t="shared" ca="1" si="307"/>
        <v>0</v>
      </c>
      <c r="AS303" s="63">
        <f t="shared" si="294"/>
        <v>48</v>
      </c>
      <c r="AT303" s="116">
        <f ca="1">IFERROR(X303*'Program Qtrly'!D$169/(1-'Program Qtrly'!D$169),0)</f>
        <v>0</v>
      </c>
      <c r="AU303" s="116">
        <f ca="1">IFERROR(Y303*'Program Qtrly'!E$169/(1-'Program Qtrly'!E$169),0)</f>
        <v>0</v>
      </c>
      <c r="AV303" s="116">
        <f ca="1">IFERROR(Z303*'Program Qtrly'!F$169/(1-'Program Qtrly'!F$169),0)</f>
        <v>0</v>
      </c>
      <c r="AW303" s="116">
        <f ca="1">IFERROR(AA303*'Program Qtrly'!G$169/(1-'Program Qtrly'!G$169),0)</f>
        <v>0</v>
      </c>
      <c r="AX303" s="116">
        <f ca="1">IFERROR(AB303*'Program Qtrly'!H$169/(1-'Program Qtrly'!H$169),0)</f>
        <v>0</v>
      </c>
      <c r="AY303" s="116">
        <f ca="1">IFERROR(AC303*'Program Qtrly'!I$169/(1-'Program Qtrly'!I$169),0)</f>
        <v>0</v>
      </c>
      <c r="AZ303" s="116">
        <f ca="1">IFERROR(AD303*'Program Qtrly'!J$169/(1-'Program Qtrly'!J$169),0)</f>
        <v>0</v>
      </c>
      <c r="BA303" s="116">
        <f ca="1">IFERROR(AE303*'Program Qtrly'!K$169/(1-'Program Qtrly'!K$169),0)</f>
        <v>0</v>
      </c>
      <c r="BB303" s="116">
        <f ca="1">IFERROR(AF303*'Program Qtrly'!L$169/(1-'Program Qtrly'!L$169),0)</f>
        <v>0</v>
      </c>
      <c r="BC303" s="116">
        <f ca="1">IFERROR(AG303*'Program Qtrly'!M$169/(1-'Program Qtrly'!M$169),0)</f>
        <v>0</v>
      </c>
      <c r="BD303" s="116">
        <f ca="1">IFERROR(AH303*'Program Qtrly'!N$169/(1-'Program Qtrly'!N$169),0)</f>
        <v>0</v>
      </c>
      <c r="BE303" s="116">
        <f ca="1">IFERROR(AI303*'Program Qtrly'!O$169/(1-'Program Qtrly'!O$169),0)</f>
        <v>0</v>
      </c>
      <c r="BF303" s="116">
        <f ca="1">IFERROR(AJ303*'Program Qtrly'!P$169/(1-'Program Qtrly'!P$169),0)</f>
        <v>0</v>
      </c>
      <c r="BG303" s="116">
        <f ca="1">IFERROR(AK303*'Program Qtrly'!Q$169/(1-'Program Qtrly'!Q$169),0)</f>
        <v>0</v>
      </c>
      <c r="BH303" s="116">
        <f ca="1">IFERROR(AL303*'Program Qtrly'!R$169/(1-'Program Qtrly'!R$169),0)</f>
        <v>0</v>
      </c>
      <c r="BI303" s="116">
        <f ca="1">IFERROR(AM303*'Program Qtrly'!S$169/(1-'Program Qtrly'!S$169),0)</f>
        <v>0</v>
      </c>
      <c r="BJ303" s="116">
        <f ca="1">IFERROR(AN303*'Program Qtrly'!T$169/(1-'Program Qtrly'!T$169),0)</f>
        <v>0</v>
      </c>
      <c r="BK303" s="116">
        <f ca="1">IFERROR(AO303*'Program Qtrly'!U$169/(1-'Program Qtrly'!U$169),0)</f>
        <v>0</v>
      </c>
      <c r="BL303" s="116">
        <f ca="1">IFERROR(AP303*'Program Qtrly'!V$169/(1-'Program Qtrly'!V$169),0)</f>
        <v>0</v>
      </c>
      <c r="BM303" s="116">
        <f ca="1">IFERROR(AQ303*'Program Qtrly'!W$169/(1-'Program Qtrly'!W$169),0)</f>
        <v>0</v>
      </c>
      <c r="BO303" s="53" t="str">
        <f t="shared" si="295"/>
        <v>P009</v>
      </c>
      <c r="BP303" s="53">
        <f t="shared" si="296"/>
        <v>0</v>
      </c>
    </row>
    <row r="304" spans="1:68" x14ac:dyDescent="0.45">
      <c r="A304" s="63">
        <f t="shared" si="291"/>
        <v>51</v>
      </c>
      <c r="B304" s="116">
        <f ca="1">IFERROR(B303+'Program Qtrly'!D$183*OFFSET(LDF!$A$37,MATCH($B$286,LDF!$A$38:$A$63,0),MATCH($A304,LDF!$B$37:$Z$37,0)),0)</f>
        <v>0</v>
      </c>
      <c r="C304" s="116">
        <f ca="1">IFERROR(C303+'Program Qtrly'!E$183*OFFSET(LDF!$A$37,MATCH($B$286,LDF!$A$38:$A$63,0),MATCH($A304,LDF!$B$37:$Z$37,0)),0)</f>
        <v>0</v>
      </c>
      <c r="D304" s="116">
        <f ca="1">IFERROR(D303+'Program Qtrly'!F$183*OFFSET(LDF!$A$37,MATCH($B$286,LDF!$A$38:$A$63,0),MATCH($A304,LDF!$B$37:$Z$37,0)),0)</f>
        <v>0</v>
      </c>
      <c r="E304" s="116">
        <f ca="1">IFERROR(E303+'Program Qtrly'!G$183*OFFSET(LDF!$A$37,MATCH($B$286,LDF!$A$38:$A$63,0),MATCH($A304,LDF!$B$37:$Z$37,0)),0)</f>
        <v>0</v>
      </c>
      <c r="F304" s="116">
        <f ca="1">IFERROR(F303+'Program Qtrly'!H$183*OFFSET(LDF!$A$37,MATCH($B$286,LDF!$A$38:$A$63,0),MATCH($A304,LDF!$B$37:$Z$37,0)),0)</f>
        <v>0</v>
      </c>
      <c r="G304" s="116">
        <f ca="1">IFERROR(G303+'Program Qtrly'!I$183*OFFSET(LDF!$A$37,MATCH($B$286,LDF!$A$38:$A$63,0),MATCH($A304,LDF!$B$37:$Z$37,0)),0)</f>
        <v>0</v>
      </c>
      <c r="H304" s="116">
        <f ca="1">IFERROR(H303+'Program Qtrly'!J$183*OFFSET(LDF!$A$37,MATCH($B$286,LDF!$A$38:$A$63,0),MATCH($A304,LDF!$B$37:$Z$37,0)),0)</f>
        <v>0</v>
      </c>
      <c r="I304" s="116">
        <f ca="1">IFERROR(I303+'Program Qtrly'!K$183*OFFSET(LDF!$A$37,MATCH($B$286,LDF!$A$38:$A$63,0),MATCH($A304,LDF!$B$37:$Z$37,0)),0)</f>
        <v>0</v>
      </c>
      <c r="J304" s="116">
        <f ca="1">IFERROR(J303+'Program Qtrly'!L$183*OFFSET(LDF!$A$37,MATCH($B$286,LDF!$A$38:$A$63,0),MATCH($A304,LDF!$B$37:$Z$37,0)),0)</f>
        <v>0</v>
      </c>
      <c r="K304" s="116">
        <f ca="1">IFERROR(K303+'Program Qtrly'!M$183*OFFSET(LDF!$A$37,MATCH($B$286,LDF!$A$38:$A$63,0),MATCH($A304,LDF!$B$37:$Z$37,0)),0)</f>
        <v>0</v>
      </c>
      <c r="L304" s="116">
        <f ca="1">IFERROR(L303+'Program Qtrly'!N$183*OFFSET(LDF!$A$37,MATCH($B$286,LDF!$A$38:$A$63,0),MATCH($A304,LDF!$B$37:$Z$37,0)),0)</f>
        <v>0</v>
      </c>
      <c r="M304" s="116">
        <f ca="1">IFERROR(M303+'Program Qtrly'!O$183*OFFSET(LDF!$A$37,MATCH($B$286,LDF!$A$38:$A$63,0),MATCH($A304,LDF!$B$37:$Z$37,0)),0)</f>
        <v>0</v>
      </c>
      <c r="N304" s="116">
        <f ca="1">IFERROR(N303+'Program Qtrly'!P$183*OFFSET(LDF!$A$37,MATCH($B$286,LDF!$A$38:$A$63,0),MATCH($A304,LDF!$B$37:$Z$37,0)),0)</f>
        <v>0</v>
      </c>
      <c r="O304" s="116">
        <f ca="1">IFERROR(O303+'Program Qtrly'!Q$183*OFFSET(LDF!$A$37,MATCH($B$286,LDF!$A$38:$A$63,0),MATCH($A304,LDF!$B$37:$Z$37,0)),0)</f>
        <v>0</v>
      </c>
      <c r="P304" s="116">
        <f ca="1">IFERROR(P303+'Program Qtrly'!R$183*OFFSET(LDF!$A$37,MATCH($B$286,LDF!$A$38:$A$63,0),MATCH($A304,LDF!$B$37:$Z$37,0)),0)</f>
        <v>0</v>
      </c>
      <c r="Q304" s="116">
        <f ca="1">IFERROR(Q303+'Program Qtrly'!S$183*OFFSET(LDF!$A$37,MATCH($B$286,LDF!$A$38:$A$63,0),MATCH($A304,LDF!$B$37:$Z$37,0)),0)</f>
        <v>0</v>
      </c>
      <c r="R304" s="116">
        <f ca="1">IFERROR(R303+'Program Qtrly'!T$183*OFFSET(LDF!$A$37,MATCH($B$286,LDF!$A$38:$A$63,0),MATCH($A304,LDF!$B$37:$Z$37,0)),0)</f>
        <v>0</v>
      </c>
      <c r="S304" s="116">
        <f ca="1">IFERROR(S303+'Program Qtrly'!U$183*OFFSET(LDF!$A$37,MATCH($B$286,LDF!$A$38:$A$63,0),MATCH($A304,LDF!$B$37:$Z$37,0)),0)</f>
        <v>0</v>
      </c>
      <c r="T304" s="116">
        <f ca="1">IFERROR(T303+'Program Qtrly'!V$183*OFFSET(LDF!$A$37,MATCH($B$286,LDF!$A$38:$A$63,0),MATCH($A304,LDF!$B$37:$Z$37,0)),0)</f>
        <v>0</v>
      </c>
      <c r="U304" s="116">
        <f ca="1">IFERROR(U303+'Program Qtrly'!W$183*OFFSET(LDF!$A$37,MATCH($B$286,LDF!$A$38:$A$63,0),MATCH($A304,LDF!$B$37:$Z$37,0)),0)</f>
        <v>0</v>
      </c>
      <c r="W304" s="63">
        <f t="shared" si="292"/>
        <v>51</v>
      </c>
      <c r="X304" s="116">
        <f t="shared" ca="1" si="293"/>
        <v>0</v>
      </c>
      <c r="Y304" s="116">
        <f t="shared" ca="1" si="308"/>
        <v>0</v>
      </c>
      <c r="Z304" s="116">
        <f t="shared" ca="1" si="309"/>
        <v>0</v>
      </c>
      <c r="AA304" s="116">
        <f t="shared" ca="1" si="310"/>
        <v>0</v>
      </c>
      <c r="AB304" s="116">
        <f t="shared" ca="1" si="311"/>
        <v>0</v>
      </c>
      <c r="AC304" s="116">
        <f t="shared" ca="1" si="312"/>
        <v>0</v>
      </c>
      <c r="AD304" s="116">
        <f t="shared" ca="1" si="313"/>
        <v>0</v>
      </c>
      <c r="AE304" s="116">
        <f t="shared" ca="1" si="314"/>
        <v>0</v>
      </c>
      <c r="AF304" s="116">
        <f t="shared" ca="1" si="315"/>
        <v>0</v>
      </c>
      <c r="AG304" s="116">
        <f t="shared" ca="1" si="297"/>
        <v>0</v>
      </c>
      <c r="AH304" s="116">
        <f t="shared" ca="1" si="298"/>
        <v>0</v>
      </c>
      <c r="AI304" s="116">
        <f t="shared" ca="1" si="299"/>
        <v>0</v>
      </c>
      <c r="AJ304" s="116">
        <f t="shared" ca="1" si="300"/>
        <v>0</v>
      </c>
      <c r="AK304" s="116">
        <f t="shared" ca="1" si="301"/>
        <v>0</v>
      </c>
      <c r="AL304" s="116">
        <f t="shared" ca="1" si="302"/>
        <v>0</v>
      </c>
      <c r="AM304" s="116">
        <f t="shared" ca="1" si="303"/>
        <v>0</v>
      </c>
      <c r="AN304" s="116">
        <f t="shared" ca="1" si="304"/>
        <v>0</v>
      </c>
      <c r="AO304" s="116">
        <f t="shared" ca="1" si="305"/>
        <v>0</v>
      </c>
      <c r="AP304" s="116">
        <f t="shared" ca="1" si="306"/>
        <v>0</v>
      </c>
      <c r="AQ304" s="116">
        <f t="shared" ca="1" si="307"/>
        <v>0</v>
      </c>
      <c r="AS304" s="63">
        <f t="shared" si="294"/>
        <v>51</v>
      </c>
      <c r="AT304" s="116">
        <f ca="1">IFERROR(X304*'Program Qtrly'!D$169/(1-'Program Qtrly'!D$169),0)</f>
        <v>0</v>
      </c>
      <c r="AU304" s="116">
        <f ca="1">IFERROR(Y304*'Program Qtrly'!E$169/(1-'Program Qtrly'!E$169),0)</f>
        <v>0</v>
      </c>
      <c r="AV304" s="116">
        <f ca="1">IFERROR(Z304*'Program Qtrly'!F$169/(1-'Program Qtrly'!F$169),0)</f>
        <v>0</v>
      </c>
      <c r="AW304" s="116">
        <f ca="1">IFERROR(AA304*'Program Qtrly'!G$169/(1-'Program Qtrly'!G$169),0)</f>
        <v>0</v>
      </c>
      <c r="AX304" s="116">
        <f ca="1">IFERROR(AB304*'Program Qtrly'!H$169/(1-'Program Qtrly'!H$169),0)</f>
        <v>0</v>
      </c>
      <c r="AY304" s="116">
        <f ca="1">IFERROR(AC304*'Program Qtrly'!I$169/(1-'Program Qtrly'!I$169),0)</f>
        <v>0</v>
      </c>
      <c r="AZ304" s="116">
        <f ca="1">IFERROR(AD304*'Program Qtrly'!J$169/(1-'Program Qtrly'!J$169),0)</f>
        <v>0</v>
      </c>
      <c r="BA304" s="116">
        <f ca="1">IFERROR(AE304*'Program Qtrly'!K$169/(1-'Program Qtrly'!K$169),0)</f>
        <v>0</v>
      </c>
      <c r="BB304" s="116">
        <f ca="1">IFERROR(AF304*'Program Qtrly'!L$169/(1-'Program Qtrly'!L$169),0)</f>
        <v>0</v>
      </c>
      <c r="BC304" s="116">
        <f ca="1">IFERROR(AG304*'Program Qtrly'!M$169/(1-'Program Qtrly'!M$169),0)</f>
        <v>0</v>
      </c>
      <c r="BD304" s="116">
        <f ca="1">IFERROR(AH304*'Program Qtrly'!N$169/(1-'Program Qtrly'!N$169),0)</f>
        <v>0</v>
      </c>
      <c r="BE304" s="116">
        <f ca="1">IFERROR(AI304*'Program Qtrly'!O$169/(1-'Program Qtrly'!O$169),0)</f>
        <v>0</v>
      </c>
      <c r="BF304" s="116">
        <f ca="1">IFERROR(AJ304*'Program Qtrly'!P$169/(1-'Program Qtrly'!P$169),0)</f>
        <v>0</v>
      </c>
      <c r="BG304" s="116">
        <f ca="1">IFERROR(AK304*'Program Qtrly'!Q$169/(1-'Program Qtrly'!Q$169),0)</f>
        <v>0</v>
      </c>
      <c r="BH304" s="116">
        <f ca="1">IFERROR(AL304*'Program Qtrly'!R$169/(1-'Program Qtrly'!R$169),0)</f>
        <v>0</v>
      </c>
      <c r="BI304" s="116">
        <f ca="1">IFERROR(AM304*'Program Qtrly'!S$169/(1-'Program Qtrly'!S$169),0)</f>
        <v>0</v>
      </c>
      <c r="BJ304" s="116">
        <f ca="1">IFERROR(AN304*'Program Qtrly'!T$169/(1-'Program Qtrly'!T$169),0)</f>
        <v>0</v>
      </c>
      <c r="BK304" s="116">
        <f ca="1">IFERROR(AO304*'Program Qtrly'!U$169/(1-'Program Qtrly'!U$169),0)</f>
        <v>0</v>
      </c>
      <c r="BL304" s="116">
        <f ca="1">IFERROR(AP304*'Program Qtrly'!V$169/(1-'Program Qtrly'!V$169),0)</f>
        <v>0</v>
      </c>
      <c r="BM304" s="116">
        <f ca="1">IFERROR(AQ304*'Program Qtrly'!W$169/(1-'Program Qtrly'!W$169),0)</f>
        <v>0</v>
      </c>
      <c r="BO304" s="53" t="str">
        <f t="shared" si="295"/>
        <v>P009</v>
      </c>
      <c r="BP304" s="53">
        <f t="shared" si="296"/>
        <v>0</v>
      </c>
    </row>
    <row r="305" spans="1:68" x14ac:dyDescent="0.45">
      <c r="A305" s="63">
        <f t="shared" si="291"/>
        <v>54</v>
      </c>
      <c r="B305" s="116">
        <f ca="1">IFERROR(B304+'Program Qtrly'!D$183*OFFSET(LDF!$A$37,MATCH($B$286,LDF!$A$38:$A$63,0),MATCH($A305,LDF!$B$37:$Z$37,0)),0)</f>
        <v>0</v>
      </c>
      <c r="C305" s="116">
        <f ca="1">IFERROR(C304+'Program Qtrly'!E$183*OFFSET(LDF!$A$37,MATCH($B$286,LDF!$A$38:$A$63,0),MATCH($A305,LDF!$B$37:$Z$37,0)),0)</f>
        <v>0</v>
      </c>
      <c r="D305" s="116">
        <f ca="1">IFERROR(D304+'Program Qtrly'!F$183*OFFSET(LDF!$A$37,MATCH($B$286,LDF!$A$38:$A$63,0),MATCH($A305,LDF!$B$37:$Z$37,0)),0)</f>
        <v>0</v>
      </c>
      <c r="E305" s="116">
        <f ca="1">IFERROR(E304+'Program Qtrly'!G$183*OFFSET(LDF!$A$37,MATCH($B$286,LDF!$A$38:$A$63,0),MATCH($A305,LDF!$B$37:$Z$37,0)),0)</f>
        <v>0</v>
      </c>
      <c r="F305" s="116">
        <f ca="1">IFERROR(F304+'Program Qtrly'!H$183*OFFSET(LDF!$A$37,MATCH($B$286,LDF!$A$38:$A$63,0),MATCH($A305,LDF!$B$37:$Z$37,0)),0)</f>
        <v>0</v>
      </c>
      <c r="G305" s="116">
        <f ca="1">IFERROR(G304+'Program Qtrly'!I$183*OFFSET(LDF!$A$37,MATCH($B$286,LDF!$A$38:$A$63,0),MATCH($A305,LDF!$B$37:$Z$37,0)),0)</f>
        <v>0</v>
      </c>
      <c r="H305" s="116">
        <f ca="1">IFERROR(H304+'Program Qtrly'!J$183*OFFSET(LDF!$A$37,MATCH($B$286,LDF!$A$38:$A$63,0),MATCH($A305,LDF!$B$37:$Z$37,0)),0)</f>
        <v>0</v>
      </c>
      <c r="I305" s="116">
        <f ca="1">IFERROR(I304+'Program Qtrly'!K$183*OFFSET(LDF!$A$37,MATCH($B$286,LDF!$A$38:$A$63,0),MATCH($A305,LDF!$B$37:$Z$37,0)),0)</f>
        <v>0</v>
      </c>
      <c r="J305" s="116">
        <f ca="1">IFERROR(J304+'Program Qtrly'!L$183*OFFSET(LDF!$A$37,MATCH($B$286,LDF!$A$38:$A$63,0),MATCH($A305,LDF!$B$37:$Z$37,0)),0)</f>
        <v>0</v>
      </c>
      <c r="K305" s="116">
        <f ca="1">IFERROR(K304+'Program Qtrly'!M$183*OFFSET(LDF!$A$37,MATCH($B$286,LDF!$A$38:$A$63,0),MATCH($A305,LDF!$B$37:$Z$37,0)),0)</f>
        <v>0</v>
      </c>
      <c r="L305" s="116">
        <f ca="1">IFERROR(L304+'Program Qtrly'!N$183*OFFSET(LDF!$A$37,MATCH($B$286,LDF!$A$38:$A$63,0),MATCH($A305,LDF!$B$37:$Z$37,0)),0)</f>
        <v>0</v>
      </c>
      <c r="M305" s="116">
        <f ca="1">IFERROR(M304+'Program Qtrly'!O$183*OFFSET(LDF!$A$37,MATCH($B$286,LDF!$A$38:$A$63,0),MATCH($A305,LDF!$B$37:$Z$37,0)),0)</f>
        <v>0</v>
      </c>
      <c r="N305" s="116">
        <f ca="1">IFERROR(N304+'Program Qtrly'!P$183*OFFSET(LDF!$A$37,MATCH($B$286,LDF!$A$38:$A$63,0),MATCH($A305,LDF!$B$37:$Z$37,0)),0)</f>
        <v>0</v>
      </c>
      <c r="O305" s="116">
        <f ca="1">IFERROR(O304+'Program Qtrly'!Q$183*OFFSET(LDF!$A$37,MATCH($B$286,LDF!$A$38:$A$63,0),MATCH($A305,LDF!$B$37:$Z$37,0)),0)</f>
        <v>0</v>
      </c>
      <c r="P305" s="116">
        <f ca="1">IFERROR(P304+'Program Qtrly'!R$183*OFFSET(LDF!$A$37,MATCH($B$286,LDF!$A$38:$A$63,0),MATCH($A305,LDF!$B$37:$Z$37,0)),0)</f>
        <v>0</v>
      </c>
      <c r="Q305" s="116">
        <f ca="1">IFERROR(Q304+'Program Qtrly'!S$183*OFFSET(LDF!$A$37,MATCH($B$286,LDF!$A$38:$A$63,0),MATCH($A305,LDF!$B$37:$Z$37,0)),0)</f>
        <v>0</v>
      </c>
      <c r="R305" s="116">
        <f ca="1">IFERROR(R304+'Program Qtrly'!T$183*OFFSET(LDF!$A$37,MATCH($B$286,LDF!$A$38:$A$63,0),MATCH($A305,LDF!$B$37:$Z$37,0)),0)</f>
        <v>0</v>
      </c>
      <c r="S305" s="116">
        <f ca="1">IFERROR(S304+'Program Qtrly'!U$183*OFFSET(LDF!$A$37,MATCH($B$286,LDF!$A$38:$A$63,0),MATCH($A305,LDF!$B$37:$Z$37,0)),0)</f>
        <v>0</v>
      </c>
      <c r="T305" s="116">
        <f ca="1">IFERROR(T304+'Program Qtrly'!V$183*OFFSET(LDF!$A$37,MATCH($B$286,LDF!$A$38:$A$63,0),MATCH($A305,LDF!$B$37:$Z$37,0)),0)</f>
        <v>0</v>
      </c>
      <c r="U305" s="116">
        <f ca="1">IFERROR(U304+'Program Qtrly'!W$183*OFFSET(LDF!$A$37,MATCH($B$286,LDF!$A$38:$A$63,0),MATCH($A305,LDF!$B$37:$Z$37,0)),0)</f>
        <v>0</v>
      </c>
      <c r="W305" s="63">
        <f t="shared" si="292"/>
        <v>54</v>
      </c>
      <c r="X305" s="116">
        <f t="shared" ca="1" si="293"/>
        <v>0</v>
      </c>
      <c r="Y305" s="116">
        <f t="shared" ca="1" si="308"/>
        <v>0</v>
      </c>
      <c r="Z305" s="116">
        <f t="shared" ca="1" si="309"/>
        <v>0</v>
      </c>
      <c r="AA305" s="116">
        <f t="shared" ca="1" si="310"/>
        <v>0</v>
      </c>
      <c r="AB305" s="116">
        <f t="shared" ca="1" si="311"/>
        <v>0</v>
      </c>
      <c r="AC305" s="116">
        <f t="shared" ca="1" si="312"/>
        <v>0</v>
      </c>
      <c r="AD305" s="116">
        <f t="shared" ca="1" si="313"/>
        <v>0</v>
      </c>
      <c r="AE305" s="116">
        <f t="shared" ca="1" si="314"/>
        <v>0</v>
      </c>
      <c r="AF305" s="116">
        <f t="shared" ca="1" si="315"/>
        <v>0</v>
      </c>
      <c r="AG305" s="116">
        <f t="shared" ca="1" si="297"/>
        <v>0</v>
      </c>
      <c r="AH305" s="116">
        <f t="shared" ca="1" si="298"/>
        <v>0</v>
      </c>
      <c r="AI305" s="116">
        <f t="shared" ca="1" si="299"/>
        <v>0</v>
      </c>
      <c r="AJ305" s="116">
        <f t="shared" ca="1" si="300"/>
        <v>0</v>
      </c>
      <c r="AK305" s="116">
        <f t="shared" ca="1" si="301"/>
        <v>0</v>
      </c>
      <c r="AL305" s="116">
        <f t="shared" ca="1" si="302"/>
        <v>0</v>
      </c>
      <c r="AM305" s="116">
        <f t="shared" ca="1" si="303"/>
        <v>0</v>
      </c>
      <c r="AN305" s="116">
        <f t="shared" ca="1" si="304"/>
        <v>0</v>
      </c>
      <c r="AO305" s="116">
        <f t="shared" ca="1" si="305"/>
        <v>0</v>
      </c>
      <c r="AP305" s="116">
        <f t="shared" ca="1" si="306"/>
        <v>0</v>
      </c>
      <c r="AQ305" s="116">
        <f t="shared" ca="1" si="307"/>
        <v>0</v>
      </c>
      <c r="AS305" s="63">
        <f t="shared" si="294"/>
        <v>54</v>
      </c>
      <c r="AT305" s="116">
        <f ca="1">IFERROR(X305*'Program Qtrly'!D$169/(1-'Program Qtrly'!D$169),0)</f>
        <v>0</v>
      </c>
      <c r="AU305" s="116">
        <f ca="1">IFERROR(Y305*'Program Qtrly'!E$169/(1-'Program Qtrly'!E$169),0)</f>
        <v>0</v>
      </c>
      <c r="AV305" s="116">
        <f ca="1">IFERROR(Z305*'Program Qtrly'!F$169/(1-'Program Qtrly'!F$169),0)</f>
        <v>0</v>
      </c>
      <c r="AW305" s="116">
        <f ca="1">IFERROR(AA305*'Program Qtrly'!G$169/(1-'Program Qtrly'!G$169),0)</f>
        <v>0</v>
      </c>
      <c r="AX305" s="116">
        <f ca="1">IFERROR(AB305*'Program Qtrly'!H$169/(1-'Program Qtrly'!H$169),0)</f>
        <v>0</v>
      </c>
      <c r="AY305" s="116">
        <f ca="1">IFERROR(AC305*'Program Qtrly'!I$169/(1-'Program Qtrly'!I$169),0)</f>
        <v>0</v>
      </c>
      <c r="AZ305" s="116">
        <f ca="1">IFERROR(AD305*'Program Qtrly'!J$169/(1-'Program Qtrly'!J$169),0)</f>
        <v>0</v>
      </c>
      <c r="BA305" s="116">
        <f ca="1">IFERROR(AE305*'Program Qtrly'!K$169/(1-'Program Qtrly'!K$169),0)</f>
        <v>0</v>
      </c>
      <c r="BB305" s="116">
        <f ca="1">IFERROR(AF305*'Program Qtrly'!L$169/(1-'Program Qtrly'!L$169),0)</f>
        <v>0</v>
      </c>
      <c r="BC305" s="116">
        <f ca="1">IFERROR(AG305*'Program Qtrly'!M$169/(1-'Program Qtrly'!M$169),0)</f>
        <v>0</v>
      </c>
      <c r="BD305" s="116">
        <f ca="1">IFERROR(AH305*'Program Qtrly'!N$169/(1-'Program Qtrly'!N$169),0)</f>
        <v>0</v>
      </c>
      <c r="BE305" s="116">
        <f ca="1">IFERROR(AI305*'Program Qtrly'!O$169/(1-'Program Qtrly'!O$169),0)</f>
        <v>0</v>
      </c>
      <c r="BF305" s="116">
        <f ca="1">IFERROR(AJ305*'Program Qtrly'!P$169/(1-'Program Qtrly'!P$169),0)</f>
        <v>0</v>
      </c>
      <c r="BG305" s="116">
        <f ca="1">IFERROR(AK305*'Program Qtrly'!Q$169/(1-'Program Qtrly'!Q$169),0)</f>
        <v>0</v>
      </c>
      <c r="BH305" s="116">
        <f ca="1">IFERROR(AL305*'Program Qtrly'!R$169/(1-'Program Qtrly'!R$169),0)</f>
        <v>0</v>
      </c>
      <c r="BI305" s="116">
        <f ca="1">IFERROR(AM305*'Program Qtrly'!S$169/(1-'Program Qtrly'!S$169),0)</f>
        <v>0</v>
      </c>
      <c r="BJ305" s="116">
        <f ca="1">IFERROR(AN305*'Program Qtrly'!T$169/(1-'Program Qtrly'!T$169),0)</f>
        <v>0</v>
      </c>
      <c r="BK305" s="116">
        <f ca="1">IFERROR(AO305*'Program Qtrly'!U$169/(1-'Program Qtrly'!U$169),0)</f>
        <v>0</v>
      </c>
      <c r="BL305" s="116">
        <f ca="1">IFERROR(AP305*'Program Qtrly'!V$169/(1-'Program Qtrly'!V$169),0)</f>
        <v>0</v>
      </c>
      <c r="BM305" s="116">
        <f ca="1">IFERROR(AQ305*'Program Qtrly'!W$169/(1-'Program Qtrly'!W$169),0)</f>
        <v>0</v>
      </c>
      <c r="BO305" s="53" t="str">
        <f t="shared" si="295"/>
        <v>P009</v>
      </c>
      <c r="BP305" s="53">
        <f t="shared" si="296"/>
        <v>0</v>
      </c>
    </row>
    <row r="306" spans="1:68" x14ac:dyDescent="0.45">
      <c r="A306" s="63">
        <f t="shared" si="291"/>
        <v>57</v>
      </c>
      <c r="B306" s="116">
        <f ca="1">IFERROR(B305+'Program Qtrly'!D$183*OFFSET(LDF!$A$37,MATCH($B$286,LDF!$A$38:$A$63,0),MATCH($A306,LDF!$B$37:$Z$37,0)),0)</f>
        <v>0</v>
      </c>
      <c r="C306" s="116">
        <f ca="1">IFERROR(C305+'Program Qtrly'!E$183*OFFSET(LDF!$A$37,MATCH($B$286,LDF!$A$38:$A$63,0),MATCH($A306,LDF!$B$37:$Z$37,0)),0)</f>
        <v>0</v>
      </c>
      <c r="D306" s="116">
        <f ca="1">IFERROR(D305+'Program Qtrly'!F$183*OFFSET(LDF!$A$37,MATCH($B$286,LDF!$A$38:$A$63,0),MATCH($A306,LDF!$B$37:$Z$37,0)),0)</f>
        <v>0</v>
      </c>
      <c r="E306" s="116">
        <f ca="1">IFERROR(E305+'Program Qtrly'!G$183*OFFSET(LDF!$A$37,MATCH($B$286,LDF!$A$38:$A$63,0),MATCH($A306,LDF!$B$37:$Z$37,0)),0)</f>
        <v>0</v>
      </c>
      <c r="F306" s="116">
        <f ca="1">IFERROR(F305+'Program Qtrly'!H$183*OFFSET(LDF!$A$37,MATCH($B$286,LDF!$A$38:$A$63,0),MATCH($A306,LDF!$B$37:$Z$37,0)),0)</f>
        <v>0</v>
      </c>
      <c r="G306" s="116">
        <f ca="1">IFERROR(G305+'Program Qtrly'!I$183*OFFSET(LDF!$A$37,MATCH($B$286,LDF!$A$38:$A$63,0),MATCH($A306,LDF!$B$37:$Z$37,0)),0)</f>
        <v>0</v>
      </c>
      <c r="H306" s="116">
        <f ca="1">IFERROR(H305+'Program Qtrly'!J$183*OFFSET(LDF!$A$37,MATCH($B$286,LDF!$A$38:$A$63,0),MATCH($A306,LDF!$B$37:$Z$37,0)),0)</f>
        <v>0</v>
      </c>
      <c r="I306" s="116">
        <f ca="1">IFERROR(I305+'Program Qtrly'!K$183*OFFSET(LDF!$A$37,MATCH($B$286,LDF!$A$38:$A$63,0),MATCH($A306,LDF!$B$37:$Z$37,0)),0)</f>
        <v>0</v>
      </c>
      <c r="J306" s="116">
        <f ca="1">IFERROR(J305+'Program Qtrly'!L$183*OFFSET(LDF!$A$37,MATCH($B$286,LDF!$A$38:$A$63,0),MATCH($A306,LDF!$B$37:$Z$37,0)),0)</f>
        <v>0</v>
      </c>
      <c r="K306" s="116">
        <f ca="1">IFERROR(K305+'Program Qtrly'!M$183*OFFSET(LDF!$A$37,MATCH($B$286,LDF!$A$38:$A$63,0),MATCH($A306,LDF!$B$37:$Z$37,0)),0)</f>
        <v>0</v>
      </c>
      <c r="L306" s="116">
        <f ca="1">IFERROR(L305+'Program Qtrly'!N$183*OFFSET(LDF!$A$37,MATCH($B$286,LDF!$A$38:$A$63,0),MATCH($A306,LDF!$B$37:$Z$37,0)),0)</f>
        <v>0</v>
      </c>
      <c r="M306" s="116">
        <f ca="1">IFERROR(M305+'Program Qtrly'!O$183*OFFSET(LDF!$A$37,MATCH($B$286,LDF!$A$38:$A$63,0),MATCH($A306,LDF!$B$37:$Z$37,0)),0)</f>
        <v>0</v>
      </c>
      <c r="N306" s="116">
        <f ca="1">IFERROR(N305+'Program Qtrly'!P$183*OFFSET(LDF!$A$37,MATCH($B$286,LDF!$A$38:$A$63,0),MATCH($A306,LDF!$B$37:$Z$37,0)),0)</f>
        <v>0</v>
      </c>
      <c r="O306" s="116">
        <f ca="1">IFERROR(O305+'Program Qtrly'!Q$183*OFFSET(LDF!$A$37,MATCH($B$286,LDF!$A$38:$A$63,0),MATCH($A306,LDF!$B$37:$Z$37,0)),0)</f>
        <v>0</v>
      </c>
      <c r="P306" s="116">
        <f ca="1">IFERROR(P305+'Program Qtrly'!R$183*OFFSET(LDF!$A$37,MATCH($B$286,LDF!$A$38:$A$63,0),MATCH($A306,LDF!$B$37:$Z$37,0)),0)</f>
        <v>0</v>
      </c>
      <c r="Q306" s="116">
        <f ca="1">IFERROR(Q305+'Program Qtrly'!S$183*OFFSET(LDF!$A$37,MATCH($B$286,LDF!$A$38:$A$63,0),MATCH($A306,LDF!$B$37:$Z$37,0)),0)</f>
        <v>0</v>
      </c>
      <c r="R306" s="116">
        <f ca="1">IFERROR(R305+'Program Qtrly'!T$183*OFFSET(LDF!$A$37,MATCH($B$286,LDF!$A$38:$A$63,0),MATCH($A306,LDF!$B$37:$Z$37,0)),0)</f>
        <v>0</v>
      </c>
      <c r="S306" s="116">
        <f ca="1">IFERROR(S305+'Program Qtrly'!U$183*OFFSET(LDF!$A$37,MATCH($B$286,LDF!$A$38:$A$63,0),MATCH($A306,LDF!$B$37:$Z$37,0)),0)</f>
        <v>0</v>
      </c>
      <c r="T306" s="116">
        <f ca="1">IFERROR(T305+'Program Qtrly'!V$183*OFFSET(LDF!$A$37,MATCH($B$286,LDF!$A$38:$A$63,0),MATCH($A306,LDF!$B$37:$Z$37,0)),0)</f>
        <v>0</v>
      </c>
      <c r="U306" s="116">
        <f ca="1">IFERROR(U305+'Program Qtrly'!W$183*OFFSET(LDF!$A$37,MATCH($B$286,LDF!$A$38:$A$63,0),MATCH($A306,LDF!$B$37:$Z$37,0)),0)</f>
        <v>0</v>
      </c>
      <c r="W306" s="63">
        <f t="shared" si="292"/>
        <v>57</v>
      </c>
      <c r="X306" s="116">
        <f t="shared" ca="1" si="293"/>
        <v>0</v>
      </c>
      <c r="Y306" s="116">
        <f t="shared" ca="1" si="308"/>
        <v>0</v>
      </c>
      <c r="Z306" s="116">
        <f t="shared" ca="1" si="309"/>
        <v>0</v>
      </c>
      <c r="AA306" s="116">
        <f t="shared" ca="1" si="310"/>
        <v>0</v>
      </c>
      <c r="AB306" s="116">
        <f t="shared" ca="1" si="311"/>
        <v>0</v>
      </c>
      <c r="AC306" s="116">
        <f t="shared" ca="1" si="312"/>
        <v>0</v>
      </c>
      <c r="AD306" s="116">
        <f t="shared" ca="1" si="313"/>
        <v>0</v>
      </c>
      <c r="AE306" s="116">
        <f t="shared" ca="1" si="314"/>
        <v>0</v>
      </c>
      <c r="AF306" s="116">
        <f t="shared" ca="1" si="315"/>
        <v>0</v>
      </c>
      <c r="AG306" s="116">
        <f t="shared" ca="1" si="297"/>
        <v>0</v>
      </c>
      <c r="AH306" s="116">
        <f t="shared" ca="1" si="298"/>
        <v>0</v>
      </c>
      <c r="AI306" s="116">
        <f t="shared" ca="1" si="299"/>
        <v>0</v>
      </c>
      <c r="AJ306" s="116">
        <f t="shared" ca="1" si="300"/>
        <v>0</v>
      </c>
      <c r="AK306" s="116">
        <f t="shared" ca="1" si="301"/>
        <v>0</v>
      </c>
      <c r="AL306" s="116">
        <f t="shared" ca="1" si="302"/>
        <v>0</v>
      </c>
      <c r="AM306" s="116">
        <f t="shared" ca="1" si="303"/>
        <v>0</v>
      </c>
      <c r="AN306" s="116">
        <f t="shared" ca="1" si="304"/>
        <v>0</v>
      </c>
      <c r="AO306" s="116">
        <f t="shared" ca="1" si="305"/>
        <v>0</v>
      </c>
      <c r="AP306" s="116">
        <f t="shared" ca="1" si="306"/>
        <v>0</v>
      </c>
      <c r="AQ306" s="116">
        <f t="shared" ca="1" si="307"/>
        <v>0</v>
      </c>
      <c r="AS306" s="63">
        <f t="shared" si="294"/>
        <v>57</v>
      </c>
      <c r="AT306" s="116">
        <f ca="1">IFERROR(X306*'Program Qtrly'!D$169/(1-'Program Qtrly'!D$169),0)</f>
        <v>0</v>
      </c>
      <c r="AU306" s="116">
        <f ca="1">IFERROR(Y306*'Program Qtrly'!E$169/(1-'Program Qtrly'!E$169),0)</f>
        <v>0</v>
      </c>
      <c r="AV306" s="116">
        <f ca="1">IFERROR(Z306*'Program Qtrly'!F$169/(1-'Program Qtrly'!F$169),0)</f>
        <v>0</v>
      </c>
      <c r="AW306" s="116">
        <f ca="1">IFERROR(AA306*'Program Qtrly'!G$169/(1-'Program Qtrly'!G$169),0)</f>
        <v>0</v>
      </c>
      <c r="AX306" s="116">
        <f ca="1">IFERROR(AB306*'Program Qtrly'!H$169/(1-'Program Qtrly'!H$169),0)</f>
        <v>0</v>
      </c>
      <c r="AY306" s="116">
        <f ca="1">IFERROR(AC306*'Program Qtrly'!I$169/(1-'Program Qtrly'!I$169),0)</f>
        <v>0</v>
      </c>
      <c r="AZ306" s="116">
        <f ca="1">IFERROR(AD306*'Program Qtrly'!J$169/(1-'Program Qtrly'!J$169),0)</f>
        <v>0</v>
      </c>
      <c r="BA306" s="116">
        <f ca="1">IFERROR(AE306*'Program Qtrly'!K$169/(1-'Program Qtrly'!K$169),0)</f>
        <v>0</v>
      </c>
      <c r="BB306" s="116">
        <f ca="1">IFERROR(AF306*'Program Qtrly'!L$169/(1-'Program Qtrly'!L$169),0)</f>
        <v>0</v>
      </c>
      <c r="BC306" s="116">
        <f ca="1">IFERROR(AG306*'Program Qtrly'!M$169/(1-'Program Qtrly'!M$169),0)</f>
        <v>0</v>
      </c>
      <c r="BD306" s="116">
        <f ca="1">IFERROR(AH306*'Program Qtrly'!N$169/(1-'Program Qtrly'!N$169),0)</f>
        <v>0</v>
      </c>
      <c r="BE306" s="116">
        <f ca="1">IFERROR(AI306*'Program Qtrly'!O$169/(1-'Program Qtrly'!O$169),0)</f>
        <v>0</v>
      </c>
      <c r="BF306" s="116">
        <f ca="1">IFERROR(AJ306*'Program Qtrly'!P$169/(1-'Program Qtrly'!P$169),0)</f>
        <v>0</v>
      </c>
      <c r="BG306" s="116">
        <f ca="1">IFERROR(AK306*'Program Qtrly'!Q$169/(1-'Program Qtrly'!Q$169),0)</f>
        <v>0</v>
      </c>
      <c r="BH306" s="116">
        <f ca="1">IFERROR(AL306*'Program Qtrly'!R$169/(1-'Program Qtrly'!R$169),0)</f>
        <v>0</v>
      </c>
      <c r="BI306" s="116">
        <f ca="1">IFERROR(AM306*'Program Qtrly'!S$169/(1-'Program Qtrly'!S$169),0)</f>
        <v>0</v>
      </c>
      <c r="BJ306" s="116">
        <f ca="1">IFERROR(AN306*'Program Qtrly'!T$169/(1-'Program Qtrly'!T$169),0)</f>
        <v>0</v>
      </c>
      <c r="BK306" s="116">
        <f ca="1">IFERROR(AO306*'Program Qtrly'!U$169/(1-'Program Qtrly'!U$169),0)</f>
        <v>0</v>
      </c>
      <c r="BL306" s="116">
        <f ca="1">IFERROR(AP306*'Program Qtrly'!V$169/(1-'Program Qtrly'!V$169),0)</f>
        <v>0</v>
      </c>
      <c r="BM306" s="116">
        <f ca="1">IFERROR(AQ306*'Program Qtrly'!W$169/(1-'Program Qtrly'!W$169),0)</f>
        <v>0</v>
      </c>
      <c r="BO306" s="53" t="str">
        <f t="shared" si="295"/>
        <v>P009</v>
      </c>
      <c r="BP306" s="53">
        <f t="shared" si="296"/>
        <v>0</v>
      </c>
    </row>
    <row r="307" spans="1:68" x14ac:dyDescent="0.45">
      <c r="A307" s="63">
        <f t="shared" si="291"/>
        <v>60</v>
      </c>
      <c r="B307" s="116">
        <f ca="1">IFERROR(B306+'Program Qtrly'!D$183*OFFSET(LDF!$A$37,MATCH($B$286,LDF!$A$38:$A$63,0),MATCH($A307,LDF!$B$37:$Z$37,0)),0)</f>
        <v>0</v>
      </c>
      <c r="C307" s="116">
        <f ca="1">IFERROR(C306+'Program Qtrly'!E$183*OFFSET(LDF!$A$37,MATCH($B$286,LDF!$A$38:$A$63,0),MATCH($A307,LDF!$B$37:$Z$37,0)),0)</f>
        <v>0</v>
      </c>
      <c r="D307" s="116">
        <f ca="1">IFERROR(D306+'Program Qtrly'!F$183*OFFSET(LDF!$A$37,MATCH($B$286,LDF!$A$38:$A$63,0),MATCH($A307,LDF!$B$37:$Z$37,0)),0)</f>
        <v>0</v>
      </c>
      <c r="E307" s="116">
        <f ca="1">IFERROR(E306+'Program Qtrly'!G$183*OFFSET(LDF!$A$37,MATCH($B$286,LDF!$A$38:$A$63,0),MATCH($A307,LDF!$B$37:$Z$37,0)),0)</f>
        <v>0</v>
      </c>
      <c r="F307" s="116">
        <f ca="1">IFERROR(F306+'Program Qtrly'!H$183*OFFSET(LDF!$A$37,MATCH($B$286,LDF!$A$38:$A$63,0),MATCH($A307,LDF!$B$37:$Z$37,0)),0)</f>
        <v>0</v>
      </c>
      <c r="G307" s="116">
        <f ca="1">IFERROR(G306+'Program Qtrly'!I$183*OFFSET(LDF!$A$37,MATCH($B$286,LDF!$A$38:$A$63,0),MATCH($A307,LDF!$B$37:$Z$37,0)),0)</f>
        <v>0</v>
      </c>
      <c r="H307" s="116">
        <f ca="1">IFERROR(H306+'Program Qtrly'!J$183*OFFSET(LDF!$A$37,MATCH($B$286,LDF!$A$38:$A$63,0),MATCH($A307,LDF!$B$37:$Z$37,0)),0)</f>
        <v>0</v>
      </c>
      <c r="I307" s="116">
        <f ca="1">IFERROR(I306+'Program Qtrly'!K$183*OFFSET(LDF!$A$37,MATCH($B$286,LDF!$A$38:$A$63,0),MATCH($A307,LDF!$B$37:$Z$37,0)),0)</f>
        <v>0</v>
      </c>
      <c r="J307" s="116">
        <f ca="1">IFERROR(J306+'Program Qtrly'!L$183*OFFSET(LDF!$A$37,MATCH($B$286,LDF!$A$38:$A$63,0),MATCH($A307,LDF!$B$37:$Z$37,0)),0)</f>
        <v>0</v>
      </c>
      <c r="K307" s="116">
        <f ca="1">IFERROR(K306+'Program Qtrly'!M$183*OFFSET(LDF!$A$37,MATCH($B$286,LDF!$A$38:$A$63,0),MATCH($A307,LDF!$B$37:$Z$37,0)),0)</f>
        <v>0</v>
      </c>
      <c r="L307" s="116">
        <f ca="1">IFERROR(L306+'Program Qtrly'!N$183*OFFSET(LDF!$A$37,MATCH($B$286,LDF!$A$38:$A$63,0),MATCH($A307,LDF!$B$37:$Z$37,0)),0)</f>
        <v>0</v>
      </c>
      <c r="M307" s="116">
        <f ca="1">IFERROR(M306+'Program Qtrly'!O$183*OFFSET(LDF!$A$37,MATCH($B$286,LDF!$A$38:$A$63,0),MATCH($A307,LDF!$B$37:$Z$37,0)),0)</f>
        <v>0</v>
      </c>
      <c r="N307" s="116">
        <f ca="1">IFERROR(N306+'Program Qtrly'!P$183*OFFSET(LDF!$A$37,MATCH($B$286,LDF!$A$38:$A$63,0),MATCH($A307,LDF!$B$37:$Z$37,0)),0)</f>
        <v>0</v>
      </c>
      <c r="O307" s="116">
        <f ca="1">IFERROR(O306+'Program Qtrly'!Q$183*OFFSET(LDF!$A$37,MATCH($B$286,LDF!$A$38:$A$63,0),MATCH($A307,LDF!$B$37:$Z$37,0)),0)</f>
        <v>0</v>
      </c>
      <c r="P307" s="116">
        <f ca="1">IFERROR(P306+'Program Qtrly'!R$183*OFFSET(LDF!$A$37,MATCH($B$286,LDF!$A$38:$A$63,0),MATCH($A307,LDF!$B$37:$Z$37,0)),0)</f>
        <v>0</v>
      </c>
      <c r="Q307" s="116">
        <f ca="1">IFERROR(Q306+'Program Qtrly'!S$183*OFFSET(LDF!$A$37,MATCH($B$286,LDF!$A$38:$A$63,0),MATCH($A307,LDF!$B$37:$Z$37,0)),0)</f>
        <v>0</v>
      </c>
      <c r="R307" s="116">
        <f ca="1">IFERROR(R306+'Program Qtrly'!T$183*OFFSET(LDF!$A$37,MATCH($B$286,LDF!$A$38:$A$63,0),MATCH($A307,LDF!$B$37:$Z$37,0)),0)</f>
        <v>0</v>
      </c>
      <c r="S307" s="116">
        <f ca="1">IFERROR(S306+'Program Qtrly'!U$183*OFFSET(LDF!$A$37,MATCH($B$286,LDF!$A$38:$A$63,0),MATCH($A307,LDF!$B$37:$Z$37,0)),0)</f>
        <v>0</v>
      </c>
      <c r="T307" s="116">
        <f ca="1">IFERROR(T306+'Program Qtrly'!V$183*OFFSET(LDF!$A$37,MATCH($B$286,LDF!$A$38:$A$63,0),MATCH($A307,LDF!$B$37:$Z$37,0)),0)</f>
        <v>0</v>
      </c>
      <c r="U307" s="116">
        <f ca="1">IFERROR(U306+'Program Qtrly'!W$183*OFFSET(LDF!$A$37,MATCH($B$286,LDF!$A$38:$A$63,0),MATCH($A307,LDF!$B$37:$Z$37,0)),0)</f>
        <v>0</v>
      </c>
      <c r="W307" s="63">
        <f t="shared" si="292"/>
        <v>60</v>
      </c>
      <c r="X307" s="116">
        <f t="shared" ca="1" si="293"/>
        <v>0</v>
      </c>
      <c r="Y307" s="116">
        <f t="shared" ca="1" si="308"/>
        <v>0</v>
      </c>
      <c r="Z307" s="116">
        <f t="shared" ca="1" si="309"/>
        <v>0</v>
      </c>
      <c r="AA307" s="116">
        <f t="shared" ca="1" si="310"/>
        <v>0</v>
      </c>
      <c r="AB307" s="116">
        <f t="shared" ca="1" si="311"/>
        <v>0</v>
      </c>
      <c r="AC307" s="116">
        <f t="shared" ca="1" si="312"/>
        <v>0</v>
      </c>
      <c r="AD307" s="116">
        <f t="shared" ca="1" si="313"/>
        <v>0</v>
      </c>
      <c r="AE307" s="116">
        <f t="shared" ca="1" si="314"/>
        <v>0</v>
      </c>
      <c r="AF307" s="116">
        <f t="shared" ca="1" si="315"/>
        <v>0</v>
      </c>
      <c r="AG307" s="116">
        <f t="shared" ca="1" si="297"/>
        <v>0</v>
      </c>
      <c r="AH307" s="116">
        <f t="shared" ca="1" si="298"/>
        <v>0</v>
      </c>
      <c r="AI307" s="116">
        <f t="shared" ca="1" si="299"/>
        <v>0</v>
      </c>
      <c r="AJ307" s="116">
        <f t="shared" ca="1" si="300"/>
        <v>0</v>
      </c>
      <c r="AK307" s="116">
        <f t="shared" ca="1" si="301"/>
        <v>0</v>
      </c>
      <c r="AL307" s="116">
        <f t="shared" ca="1" si="302"/>
        <v>0</v>
      </c>
      <c r="AM307" s="116">
        <f t="shared" ca="1" si="303"/>
        <v>0</v>
      </c>
      <c r="AN307" s="116">
        <f t="shared" ca="1" si="304"/>
        <v>0</v>
      </c>
      <c r="AO307" s="116">
        <f t="shared" ca="1" si="305"/>
        <v>0</v>
      </c>
      <c r="AP307" s="116">
        <f t="shared" ca="1" si="306"/>
        <v>0</v>
      </c>
      <c r="AQ307" s="116">
        <f t="shared" ca="1" si="307"/>
        <v>0</v>
      </c>
      <c r="AS307" s="63">
        <f t="shared" si="294"/>
        <v>60</v>
      </c>
      <c r="AT307" s="116">
        <f ca="1">IFERROR(X307*'Program Qtrly'!D$169/(1-'Program Qtrly'!D$169),0)</f>
        <v>0</v>
      </c>
      <c r="AU307" s="116">
        <f ca="1">IFERROR(Y307*'Program Qtrly'!E$169/(1-'Program Qtrly'!E$169),0)</f>
        <v>0</v>
      </c>
      <c r="AV307" s="116">
        <f ca="1">IFERROR(Z307*'Program Qtrly'!F$169/(1-'Program Qtrly'!F$169),0)</f>
        <v>0</v>
      </c>
      <c r="AW307" s="116">
        <f ca="1">IFERROR(AA307*'Program Qtrly'!G$169/(1-'Program Qtrly'!G$169),0)</f>
        <v>0</v>
      </c>
      <c r="AX307" s="116">
        <f ca="1">IFERROR(AB307*'Program Qtrly'!H$169/(1-'Program Qtrly'!H$169),0)</f>
        <v>0</v>
      </c>
      <c r="AY307" s="116">
        <f ca="1">IFERROR(AC307*'Program Qtrly'!I$169/(1-'Program Qtrly'!I$169),0)</f>
        <v>0</v>
      </c>
      <c r="AZ307" s="116">
        <f ca="1">IFERROR(AD307*'Program Qtrly'!J$169/(1-'Program Qtrly'!J$169),0)</f>
        <v>0</v>
      </c>
      <c r="BA307" s="116">
        <f ca="1">IFERROR(AE307*'Program Qtrly'!K$169/(1-'Program Qtrly'!K$169),0)</f>
        <v>0</v>
      </c>
      <c r="BB307" s="116">
        <f ca="1">IFERROR(AF307*'Program Qtrly'!L$169/(1-'Program Qtrly'!L$169),0)</f>
        <v>0</v>
      </c>
      <c r="BC307" s="116">
        <f ca="1">IFERROR(AG307*'Program Qtrly'!M$169/(1-'Program Qtrly'!M$169),0)</f>
        <v>0</v>
      </c>
      <c r="BD307" s="116">
        <f ca="1">IFERROR(AH307*'Program Qtrly'!N$169/(1-'Program Qtrly'!N$169),0)</f>
        <v>0</v>
      </c>
      <c r="BE307" s="116">
        <f ca="1">IFERROR(AI307*'Program Qtrly'!O$169/(1-'Program Qtrly'!O$169),0)</f>
        <v>0</v>
      </c>
      <c r="BF307" s="116">
        <f ca="1">IFERROR(AJ307*'Program Qtrly'!P$169/(1-'Program Qtrly'!P$169),0)</f>
        <v>0</v>
      </c>
      <c r="BG307" s="116">
        <f ca="1">IFERROR(AK307*'Program Qtrly'!Q$169/(1-'Program Qtrly'!Q$169),0)</f>
        <v>0</v>
      </c>
      <c r="BH307" s="116">
        <f ca="1">IFERROR(AL307*'Program Qtrly'!R$169/(1-'Program Qtrly'!R$169),0)</f>
        <v>0</v>
      </c>
      <c r="BI307" s="116">
        <f ca="1">IFERROR(AM307*'Program Qtrly'!S$169/(1-'Program Qtrly'!S$169),0)</f>
        <v>0</v>
      </c>
      <c r="BJ307" s="116">
        <f ca="1">IFERROR(AN307*'Program Qtrly'!T$169/(1-'Program Qtrly'!T$169),0)</f>
        <v>0</v>
      </c>
      <c r="BK307" s="116">
        <f ca="1">IFERROR(AO307*'Program Qtrly'!U$169/(1-'Program Qtrly'!U$169),0)</f>
        <v>0</v>
      </c>
      <c r="BL307" s="116">
        <f ca="1">IFERROR(AP307*'Program Qtrly'!V$169/(1-'Program Qtrly'!V$169),0)</f>
        <v>0</v>
      </c>
      <c r="BM307" s="116">
        <f ca="1">IFERROR(AQ307*'Program Qtrly'!W$169/(1-'Program Qtrly'!W$169),0)</f>
        <v>0</v>
      </c>
      <c r="BO307" s="53" t="str">
        <f t="shared" si="295"/>
        <v>P009</v>
      </c>
      <c r="BP307" s="53">
        <f t="shared" si="296"/>
        <v>0</v>
      </c>
    </row>
    <row r="308" spans="1:68" x14ac:dyDescent="0.45">
      <c r="A308" s="63">
        <f t="shared" si="291"/>
        <v>63</v>
      </c>
      <c r="B308" s="116">
        <f ca="1">IFERROR(B307+'Program Qtrly'!D$183*OFFSET(LDF!$A$37,MATCH($B$286,LDF!$A$38:$A$63,0),MATCH($A308,LDF!$B$37:$Z$37,0)),0)</f>
        <v>0</v>
      </c>
      <c r="C308" s="116">
        <f ca="1">IFERROR(C307+'Program Qtrly'!E$183*OFFSET(LDF!$A$37,MATCH($B$286,LDF!$A$38:$A$63,0),MATCH($A308,LDF!$B$37:$Z$37,0)),0)</f>
        <v>0</v>
      </c>
      <c r="D308" s="116">
        <f ca="1">IFERROR(D307+'Program Qtrly'!F$183*OFFSET(LDF!$A$37,MATCH($B$286,LDF!$A$38:$A$63,0),MATCH($A308,LDF!$B$37:$Z$37,0)),0)</f>
        <v>0</v>
      </c>
      <c r="E308" s="116">
        <f ca="1">IFERROR(E307+'Program Qtrly'!G$183*OFFSET(LDF!$A$37,MATCH($B$286,LDF!$A$38:$A$63,0),MATCH($A308,LDF!$B$37:$Z$37,0)),0)</f>
        <v>0</v>
      </c>
      <c r="F308" s="116">
        <f ca="1">IFERROR(F307+'Program Qtrly'!H$183*OFFSET(LDF!$A$37,MATCH($B$286,LDF!$A$38:$A$63,0),MATCH($A308,LDF!$B$37:$Z$37,0)),0)</f>
        <v>0</v>
      </c>
      <c r="G308" s="116">
        <f ca="1">IFERROR(G307+'Program Qtrly'!I$183*OFFSET(LDF!$A$37,MATCH($B$286,LDF!$A$38:$A$63,0),MATCH($A308,LDF!$B$37:$Z$37,0)),0)</f>
        <v>0</v>
      </c>
      <c r="H308" s="116">
        <f ca="1">IFERROR(H307+'Program Qtrly'!J$183*OFFSET(LDF!$A$37,MATCH($B$286,LDF!$A$38:$A$63,0),MATCH($A308,LDF!$B$37:$Z$37,0)),0)</f>
        <v>0</v>
      </c>
      <c r="I308" s="116">
        <f ca="1">IFERROR(I307+'Program Qtrly'!K$183*OFFSET(LDF!$A$37,MATCH($B$286,LDF!$A$38:$A$63,0),MATCH($A308,LDF!$B$37:$Z$37,0)),0)</f>
        <v>0</v>
      </c>
      <c r="J308" s="116">
        <f ca="1">IFERROR(J307+'Program Qtrly'!L$183*OFFSET(LDF!$A$37,MATCH($B$286,LDF!$A$38:$A$63,0),MATCH($A308,LDF!$B$37:$Z$37,0)),0)</f>
        <v>0</v>
      </c>
      <c r="K308" s="116">
        <f ca="1">IFERROR(K307+'Program Qtrly'!M$183*OFFSET(LDF!$A$37,MATCH($B$286,LDF!$A$38:$A$63,0),MATCH($A308,LDF!$B$37:$Z$37,0)),0)</f>
        <v>0</v>
      </c>
      <c r="L308" s="116">
        <f ca="1">IFERROR(L307+'Program Qtrly'!N$183*OFFSET(LDF!$A$37,MATCH($B$286,LDF!$A$38:$A$63,0),MATCH($A308,LDF!$B$37:$Z$37,0)),0)</f>
        <v>0</v>
      </c>
      <c r="M308" s="116">
        <f ca="1">IFERROR(M307+'Program Qtrly'!O$183*OFFSET(LDF!$A$37,MATCH($B$286,LDF!$A$38:$A$63,0),MATCH($A308,LDF!$B$37:$Z$37,0)),0)</f>
        <v>0</v>
      </c>
      <c r="N308" s="116">
        <f ca="1">IFERROR(N307+'Program Qtrly'!P$183*OFFSET(LDF!$A$37,MATCH($B$286,LDF!$A$38:$A$63,0),MATCH($A308,LDF!$B$37:$Z$37,0)),0)</f>
        <v>0</v>
      </c>
      <c r="O308" s="116">
        <f ca="1">IFERROR(O307+'Program Qtrly'!Q$183*OFFSET(LDF!$A$37,MATCH($B$286,LDF!$A$38:$A$63,0),MATCH($A308,LDF!$B$37:$Z$37,0)),0)</f>
        <v>0</v>
      </c>
      <c r="P308" s="116">
        <f ca="1">IFERROR(P307+'Program Qtrly'!R$183*OFFSET(LDF!$A$37,MATCH($B$286,LDF!$A$38:$A$63,0),MATCH($A308,LDF!$B$37:$Z$37,0)),0)</f>
        <v>0</v>
      </c>
      <c r="Q308" s="116">
        <f ca="1">IFERROR(Q307+'Program Qtrly'!S$183*OFFSET(LDF!$A$37,MATCH($B$286,LDF!$A$38:$A$63,0),MATCH($A308,LDF!$B$37:$Z$37,0)),0)</f>
        <v>0</v>
      </c>
      <c r="R308" s="116">
        <f ca="1">IFERROR(R307+'Program Qtrly'!T$183*OFFSET(LDF!$A$37,MATCH($B$286,LDF!$A$38:$A$63,0),MATCH($A308,LDF!$B$37:$Z$37,0)),0)</f>
        <v>0</v>
      </c>
      <c r="S308" s="116">
        <f ca="1">IFERROR(S307+'Program Qtrly'!U$183*OFFSET(LDF!$A$37,MATCH($B$286,LDF!$A$38:$A$63,0),MATCH($A308,LDF!$B$37:$Z$37,0)),0)</f>
        <v>0</v>
      </c>
      <c r="T308" s="116">
        <f ca="1">IFERROR(T307+'Program Qtrly'!V$183*OFFSET(LDF!$A$37,MATCH($B$286,LDF!$A$38:$A$63,0),MATCH($A308,LDF!$B$37:$Z$37,0)),0)</f>
        <v>0</v>
      </c>
      <c r="U308" s="116">
        <f ca="1">IFERROR(U307+'Program Qtrly'!W$183*OFFSET(LDF!$A$37,MATCH($B$286,LDF!$A$38:$A$63,0),MATCH($A308,LDF!$B$37:$Z$37,0)),0)</f>
        <v>0</v>
      </c>
      <c r="W308" s="63">
        <f t="shared" si="292"/>
        <v>63</v>
      </c>
      <c r="X308" s="116">
        <f t="shared" ca="1" si="293"/>
        <v>0</v>
      </c>
      <c r="Y308" s="116">
        <f t="shared" ca="1" si="308"/>
        <v>0</v>
      </c>
      <c r="Z308" s="116">
        <f t="shared" ca="1" si="309"/>
        <v>0</v>
      </c>
      <c r="AA308" s="116">
        <f t="shared" ca="1" si="310"/>
        <v>0</v>
      </c>
      <c r="AB308" s="116">
        <f t="shared" ca="1" si="311"/>
        <v>0</v>
      </c>
      <c r="AC308" s="116">
        <f t="shared" ca="1" si="312"/>
        <v>0</v>
      </c>
      <c r="AD308" s="116">
        <f t="shared" ca="1" si="313"/>
        <v>0</v>
      </c>
      <c r="AE308" s="116">
        <f t="shared" ca="1" si="314"/>
        <v>0</v>
      </c>
      <c r="AF308" s="116">
        <f t="shared" ca="1" si="315"/>
        <v>0</v>
      </c>
      <c r="AG308" s="116">
        <f t="shared" ca="1" si="297"/>
        <v>0</v>
      </c>
      <c r="AH308" s="116">
        <f t="shared" ca="1" si="298"/>
        <v>0</v>
      </c>
      <c r="AI308" s="116">
        <f t="shared" ca="1" si="299"/>
        <v>0</v>
      </c>
      <c r="AJ308" s="116">
        <f t="shared" ca="1" si="300"/>
        <v>0</v>
      </c>
      <c r="AK308" s="116">
        <f t="shared" ca="1" si="301"/>
        <v>0</v>
      </c>
      <c r="AL308" s="116">
        <f t="shared" ca="1" si="302"/>
        <v>0</v>
      </c>
      <c r="AM308" s="116">
        <f t="shared" ca="1" si="303"/>
        <v>0</v>
      </c>
      <c r="AN308" s="116">
        <f t="shared" ca="1" si="304"/>
        <v>0</v>
      </c>
      <c r="AO308" s="116">
        <f t="shared" ca="1" si="305"/>
        <v>0</v>
      </c>
      <c r="AP308" s="116">
        <f t="shared" ca="1" si="306"/>
        <v>0</v>
      </c>
      <c r="AQ308" s="116">
        <f t="shared" ca="1" si="307"/>
        <v>0</v>
      </c>
      <c r="AS308" s="63">
        <f t="shared" si="294"/>
        <v>63</v>
      </c>
      <c r="AT308" s="116">
        <f ca="1">IFERROR(X308*'Program Qtrly'!D$169/(1-'Program Qtrly'!D$169),0)</f>
        <v>0</v>
      </c>
      <c r="AU308" s="116">
        <f ca="1">IFERROR(Y308*'Program Qtrly'!E$169/(1-'Program Qtrly'!E$169),0)</f>
        <v>0</v>
      </c>
      <c r="AV308" s="116">
        <f ca="1">IFERROR(Z308*'Program Qtrly'!F$169/(1-'Program Qtrly'!F$169),0)</f>
        <v>0</v>
      </c>
      <c r="AW308" s="116">
        <f ca="1">IFERROR(AA308*'Program Qtrly'!G$169/(1-'Program Qtrly'!G$169),0)</f>
        <v>0</v>
      </c>
      <c r="AX308" s="116">
        <f ca="1">IFERROR(AB308*'Program Qtrly'!H$169/(1-'Program Qtrly'!H$169),0)</f>
        <v>0</v>
      </c>
      <c r="AY308" s="116">
        <f ca="1">IFERROR(AC308*'Program Qtrly'!I$169/(1-'Program Qtrly'!I$169),0)</f>
        <v>0</v>
      </c>
      <c r="AZ308" s="116">
        <f ca="1">IFERROR(AD308*'Program Qtrly'!J$169/(1-'Program Qtrly'!J$169),0)</f>
        <v>0</v>
      </c>
      <c r="BA308" s="116">
        <f ca="1">IFERROR(AE308*'Program Qtrly'!K$169/(1-'Program Qtrly'!K$169),0)</f>
        <v>0</v>
      </c>
      <c r="BB308" s="116">
        <f ca="1">IFERROR(AF308*'Program Qtrly'!L$169/(1-'Program Qtrly'!L$169),0)</f>
        <v>0</v>
      </c>
      <c r="BC308" s="116">
        <f ca="1">IFERROR(AG308*'Program Qtrly'!M$169/(1-'Program Qtrly'!M$169),0)</f>
        <v>0</v>
      </c>
      <c r="BD308" s="116">
        <f ca="1">IFERROR(AH308*'Program Qtrly'!N$169/(1-'Program Qtrly'!N$169),0)</f>
        <v>0</v>
      </c>
      <c r="BE308" s="116">
        <f ca="1">IFERROR(AI308*'Program Qtrly'!O$169/(1-'Program Qtrly'!O$169),0)</f>
        <v>0</v>
      </c>
      <c r="BF308" s="116">
        <f ca="1">IFERROR(AJ308*'Program Qtrly'!P$169/(1-'Program Qtrly'!P$169),0)</f>
        <v>0</v>
      </c>
      <c r="BG308" s="116">
        <f ca="1">IFERROR(AK308*'Program Qtrly'!Q$169/(1-'Program Qtrly'!Q$169),0)</f>
        <v>0</v>
      </c>
      <c r="BH308" s="116">
        <f ca="1">IFERROR(AL308*'Program Qtrly'!R$169/(1-'Program Qtrly'!R$169),0)</f>
        <v>0</v>
      </c>
      <c r="BI308" s="116">
        <f ca="1">IFERROR(AM308*'Program Qtrly'!S$169/(1-'Program Qtrly'!S$169),0)</f>
        <v>0</v>
      </c>
      <c r="BJ308" s="116">
        <f ca="1">IFERROR(AN308*'Program Qtrly'!T$169/(1-'Program Qtrly'!T$169),0)</f>
        <v>0</v>
      </c>
      <c r="BK308" s="116">
        <f ca="1">IFERROR(AO308*'Program Qtrly'!U$169/(1-'Program Qtrly'!U$169),0)</f>
        <v>0</v>
      </c>
      <c r="BL308" s="116">
        <f ca="1">IFERROR(AP308*'Program Qtrly'!V$169/(1-'Program Qtrly'!V$169),0)</f>
        <v>0</v>
      </c>
      <c r="BM308" s="116">
        <f ca="1">IFERROR(AQ308*'Program Qtrly'!W$169/(1-'Program Qtrly'!W$169),0)</f>
        <v>0</v>
      </c>
      <c r="BO308" s="53" t="str">
        <f t="shared" si="295"/>
        <v>P009</v>
      </c>
      <c r="BP308" s="53">
        <f t="shared" si="296"/>
        <v>0</v>
      </c>
    </row>
    <row r="309" spans="1:68" x14ac:dyDescent="0.45">
      <c r="A309" s="63">
        <f t="shared" si="291"/>
        <v>66</v>
      </c>
      <c r="B309" s="116">
        <f ca="1">IFERROR(B308+'Program Qtrly'!D$183*OFFSET(LDF!$A$37,MATCH($B$286,LDF!$A$38:$A$63,0),MATCH($A309,LDF!$B$37:$Z$37,0)),0)</f>
        <v>0</v>
      </c>
      <c r="C309" s="116">
        <f ca="1">IFERROR(C308+'Program Qtrly'!E$183*OFFSET(LDF!$A$37,MATCH($B$286,LDF!$A$38:$A$63,0),MATCH($A309,LDF!$B$37:$Z$37,0)),0)</f>
        <v>0</v>
      </c>
      <c r="D309" s="116">
        <f ca="1">IFERROR(D308+'Program Qtrly'!F$183*OFFSET(LDF!$A$37,MATCH($B$286,LDF!$A$38:$A$63,0),MATCH($A309,LDF!$B$37:$Z$37,0)),0)</f>
        <v>0</v>
      </c>
      <c r="E309" s="116">
        <f ca="1">IFERROR(E308+'Program Qtrly'!G$183*OFFSET(LDF!$A$37,MATCH($B$286,LDF!$A$38:$A$63,0),MATCH($A309,LDF!$B$37:$Z$37,0)),0)</f>
        <v>0</v>
      </c>
      <c r="F309" s="116">
        <f ca="1">IFERROR(F308+'Program Qtrly'!H$183*OFFSET(LDF!$A$37,MATCH($B$286,LDF!$A$38:$A$63,0),MATCH($A309,LDF!$B$37:$Z$37,0)),0)</f>
        <v>0</v>
      </c>
      <c r="G309" s="116">
        <f ca="1">IFERROR(G308+'Program Qtrly'!I$183*OFFSET(LDF!$A$37,MATCH($B$286,LDF!$A$38:$A$63,0),MATCH($A309,LDF!$B$37:$Z$37,0)),0)</f>
        <v>0</v>
      </c>
      <c r="H309" s="116">
        <f ca="1">IFERROR(H308+'Program Qtrly'!J$183*OFFSET(LDF!$A$37,MATCH($B$286,LDF!$A$38:$A$63,0),MATCH($A309,LDF!$B$37:$Z$37,0)),0)</f>
        <v>0</v>
      </c>
      <c r="I309" s="116">
        <f ca="1">IFERROR(I308+'Program Qtrly'!K$183*OFFSET(LDF!$A$37,MATCH($B$286,LDF!$A$38:$A$63,0),MATCH($A309,LDF!$B$37:$Z$37,0)),0)</f>
        <v>0</v>
      </c>
      <c r="J309" s="116">
        <f ca="1">IFERROR(J308+'Program Qtrly'!L$183*OFFSET(LDF!$A$37,MATCH($B$286,LDF!$A$38:$A$63,0),MATCH($A309,LDF!$B$37:$Z$37,0)),0)</f>
        <v>0</v>
      </c>
      <c r="K309" s="116">
        <f ca="1">IFERROR(K308+'Program Qtrly'!M$183*OFFSET(LDF!$A$37,MATCH($B$286,LDF!$A$38:$A$63,0),MATCH($A309,LDF!$B$37:$Z$37,0)),0)</f>
        <v>0</v>
      </c>
      <c r="L309" s="116">
        <f ca="1">IFERROR(L308+'Program Qtrly'!N$183*OFFSET(LDF!$A$37,MATCH($B$286,LDF!$A$38:$A$63,0),MATCH($A309,LDF!$B$37:$Z$37,0)),0)</f>
        <v>0</v>
      </c>
      <c r="M309" s="116">
        <f ca="1">IFERROR(M308+'Program Qtrly'!O$183*OFFSET(LDF!$A$37,MATCH($B$286,LDF!$A$38:$A$63,0),MATCH($A309,LDF!$B$37:$Z$37,0)),0)</f>
        <v>0</v>
      </c>
      <c r="N309" s="116">
        <f ca="1">IFERROR(N308+'Program Qtrly'!P$183*OFFSET(LDF!$A$37,MATCH($B$286,LDF!$A$38:$A$63,0),MATCH($A309,LDF!$B$37:$Z$37,0)),0)</f>
        <v>0</v>
      </c>
      <c r="O309" s="116">
        <f ca="1">IFERROR(O308+'Program Qtrly'!Q$183*OFFSET(LDF!$A$37,MATCH($B$286,LDF!$A$38:$A$63,0),MATCH($A309,LDF!$B$37:$Z$37,0)),0)</f>
        <v>0</v>
      </c>
      <c r="P309" s="116">
        <f ca="1">IFERROR(P308+'Program Qtrly'!R$183*OFFSET(LDF!$A$37,MATCH($B$286,LDF!$A$38:$A$63,0),MATCH($A309,LDF!$B$37:$Z$37,0)),0)</f>
        <v>0</v>
      </c>
      <c r="Q309" s="116">
        <f ca="1">IFERROR(Q308+'Program Qtrly'!S$183*OFFSET(LDF!$A$37,MATCH($B$286,LDF!$A$38:$A$63,0),MATCH($A309,LDF!$B$37:$Z$37,0)),0)</f>
        <v>0</v>
      </c>
      <c r="R309" s="116">
        <f ca="1">IFERROR(R308+'Program Qtrly'!T$183*OFFSET(LDF!$A$37,MATCH($B$286,LDF!$A$38:$A$63,0),MATCH($A309,LDF!$B$37:$Z$37,0)),0)</f>
        <v>0</v>
      </c>
      <c r="S309" s="116">
        <f ca="1">IFERROR(S308+'Program Qtrly'!U$183*OFFSET(LDF!$A$37,MATCH($B$286,LDF!$A$38:$A$63,0),MATCH($A309,LDF!$B$37:$Z$37,0)),0)</f>
        <v>0</v>
      </c>
      <c r="T309" s="116">
        <f ca="1">IFERROR(T308+'Program Qtrly'!V$183*OFFSET(LDF!$A$37,MATCH($B$286,LDF!$A$38:$A$63,0),MATCH($A309,LDF!$B$37:$Z$37,0)),0)</f>
        <v>0</v>
      </c>
      <c r="U309" s="116">
        <f ca="1">IFERROR(U308+'Program Qtrly'!W$183*OFFSET(LDF!$A$37,MATCH($B$286,LDF!$A$38:$A$63,0),MATCH($A309,LDF!$B$37:$Z$37,0)),0)</f>
        <v>0</v>
      </c>
      <c r="W309" s="63">
        <f t="shared" si="292"/>
        <v>66</v>
      </c>
      <c r="X309" s="116">
        <f t="shared" ca="1" si="293"/>
        <v>0</v>
      </c>
      <c r="Y309" s="116">
        <f t="shared" ca="1" si="308"/>
        <v>0</v>
      </c>
      <c r="Z309" s="116">
        <f t="shared" ca="1" si="309"/>
        <v>0</v>
      </c>
      <c r="AA309" s="116">
        <f t="shared" ca="1" si="310"/>
        <v>0</v>
      </c>
      <c r="AB309" s="116">
        <f t="shared" ca="1" si="311"/>
        <v>0</v>
      </c>
      <c r="AC309" s="116">
        <f t="shared" ca="1" si="312"/>
        <v>0</v>
      </c>
      <c r="AD309" s="116">
        <f t="shared" ca="1" si="313"/>
        <v>0</v>
      </c>
      <c r="AE309" s="116">
        <f t="shared" ca="1" si="314"/>
        <v>0</v>
      </c>
      <c r="AF309" s="116">
        <f t="shared" ca="1" si="315"/>
        <v>0</v>
      </c>
      <c r="AG309" s="116">
        <f t="shared" ca="1" si="297"/>
        <v>0</v>
      </c>
      <c r="AH309" s="116">
        <f t="shared" ca="1" si="298"/>
        <v>0</v>
      </c>
      <c r="AI309" s="116">
        <f t="shared" ca="1" si="299"/>
        <v>0</v>
      </c>
      <c r="AJ309" s="116">
        <f t="shared" ca="1" si="300"/>
        <v>0</v>
      </c>
      <c r="AK309" s="116">
        <f t="shared" ca="1" si="301"/>
        <v>0</v>
      </c>
      <c r="AL309" s="116">
        <f t="shared" ca="1" si="302"/>
        <v>0</v>
      </c>
      <c r="AM309" s="116">
        <f t="shared" ca="1" si="303"/>
        <v>0</v>
      </c>
      <c r="AN309" s="116">
        <f t="shared" ca="1" si="304"/>
        <v>0</v>
      </c>
      <c r="AO309" s="116">
        <f t="shared" ca="1" si="305"/>
        <v>0</v>
      </c>
      <c r="AP309" s="116">
        <f t="shared" ca="1" si="306"/>
        <v>0</v>
      </c>
      <c r="AQ309" s="116">
        <f t="shared" ca="1" si="307"/>
        <v>0</v>
      </c>
      <c r="AS309" s="63">
        <f t="shared" si="294"/>
        <v>66</v>
      </c>
      <c r="AT309" s="116">
        <f ca="1">IFERROR(X309*'Program Qtrly'!D$169/(1-'Program Qtrly'!D$169),0)</f>
        <v>0</v>
      </c>
      <c r="AU309" s="116">
        <f ca="1">IFERROR(Y309*'Program Qtrly'!E$169/(1-'Program Qtrly'!E$169),0)</f>
        <v>0</v>
      </c>
      <c r="AV309" s="116">
        <f ca="1">IFERROR(Z309*'Program Qtrly'!F$169/(1-'Program Qtrly'!F$169),0)</f>
        <v>0</v>
      </c>
      <c r="AW309" s="116">
        <f ca="1">IFERROR(AA309*'Program Qtrly'!G$169/(1-'Program Qtrly'!G$169),0)</f>
        <v>0</v>
      </c>
      <c r="AX309" s="116">
        <f ca="1">IFERROR(AB309*'Program Qtrly'!H$169/(1-'Program Qtrly'!H$169),0)</f>
        <v>0</v>
      </c>
      <c r="AY309" s="116">
        <f ca="1">IFERROR(AC309*'Program Qtrly'!I$169/(1-'Program Qtrly'!I$169),0)</f>
        <v>0</v>
      </c>
      <c r="AZ309" s="116">
        <f ca="1">IFERROR(AD309*'Program Qtrly'!J$169/(1-'Program Qtrly'!J$169),0)</f>
        <v>0</v>
      </c>
      <c r="BA309" s="116">
        <f ca="1">IFERROR(AE309*'Program Qtrly'!K$169/(1-'Program Qtrly'!K$169),0)</f>
        <v>0</v>
      </c>
      <c r="BB309" s="116">
        <f ca="1">IFERROR(AF309*'Program Qtrly'!L$169/(1-'Program Qtrly'!L$169),0)</f>
        <v>0</v>
      </c>
      <c r="BC309" s="116">
        <f ca="1">IFERROR(AG309*'Program Qtrly'!M$169/(1-'Program Qtrly'!M$169),0)</f>
        <v>0</v>
      </c>
      <c r="BD309" s="116">
        <f ca="1">IFERROR(AH309*'Program Qtrly'!N$169/(1-'Program Qtrly'!N$169),0)</f>
        <v>0</v>
      </c>
      <c r="BE309" s="116">
        <f ca="1">IFERROR(AI309*'Program Qtrly'!O$169/(1-'Program Qtrly'!O$169),0)</f>
        <v>0</v>
      </c>
      <c r="BF309" s="116">
        <f ca="1">IFERROR(AJ309*'Program Qtrly'!P$169/(1-'Program Qtrly'!P$169),0)</f>
        <v>0</v>
      </c>
      <c r="BG309" s="116">
        <f ca="1">IFERROR(AK309*'Program Qtrly'!Q$169/(1-'Program Qtrly'!Q$169),0)</f>
        <v>0</v>
      </c>
      <c r="BH309" s="116">
        <f ca="1">IFERROR(AL309*'Program Qtrly'!R$169/(1-'Program Qtrly'!R$169),0)</f>
        <v>0</v>
      </c>
      <c r="BI309" s="116">
        <f ca="1">IFERROR(AM309*'Program Qtrly'!S$169/(1-'Program Qtrly'!S$169),0)</f>
        <v>0</v>
      </c>
      <c r="BJ309" s="116">
        <f ca="1">IFERROR(AN309*'Program Qtrly'!T$169/(1-'Program Qtrly'!T$169),0)</f>
        <v>0</v>
      </c>
      <c r="BK309" s="116">
        <f ca="1">IFERROR(AO309*'Program Qtrly'!U$169/(1-'Program Qtrly'!U$169),0)</f>
        <v>0</v>
      </c>
      <c r="BL309" s="116">
        <f ca="1">IFERROR(AP309*'Program Qtrly'!V$169/(1-'Program Qtrly'!V$169),0)</f>
        <v>0</v>
      </c>
      <c r="BM309" s="116">
        <f ca="1">IFERROR(AQ309*'Program Qtrly'!W$169/(1-'Program Qtrly'!W$169),0)</f>
        <v>0</v>
      </c>
      <c r="BO309" s="53" t="str">
        <f t="shared" si="295"/>
        <v>P009</v>
      </c>
      <c r="BP309" s="53">
        <f t="shared" si="296"/>
        <v>0</v>
      </c>
    </row>
    <row r="310" spans="1:68" x14ac:dyDescent="0.45">
      <c r="A310" s="63">
        <f t="shared" si="291"/>
        <v>69</v>
      </c>
      <c r="B310" s="116">
        <f ca="1">IFERROR(B309+'Program Qtrly'!D$183*OFFSET(LDF!$A$37,MATCH($B$286,LDF!$A$38:$A$63,0),MATCH($A310,LDF!$B$37:$Z$37,0)),0)</f>
        <v>0</v>
      </c>
      <c r="C310" s="116">
        <f ca="1">IFERROR(C309+'Program Qtrly'!E$183*OFFSET(LDF!$A$37,MATCH($B$286,LDF!$A$38:$A$63,0),MATCH($A310,LDF!$B$37:$Z$37,0)),0)</f>
        <v>0</v>
      </c>
      <c r="D310" s="116">
        <f ca="1">IFERROR(D309+'Program Qtrly'!F$183*OFFSET(LDF!$A$37,MATCH($B$286,LDF!$A$38:$A$63,0),MATCH($A310,LDF!$B$37:$Z$37,0)),0)</f>
        <v>0</v>
      </c>
      <c r="E310" s="116">
        <f ca="1">IFERROR(E309+'Program Qtrly'!G$183*OFFSET(LDF!$A$37,MATCH($B$286,LDF!$A$38:$A$63,0),MATCH($A310,LDF!$B$37:$Z$37,0)),0)</f>
        <v>0</v>
      </c>
      <c r="F310" s="116">
        <f ca="1">IFERROR(F309+'Program Qtrly'!H$183*OFFSET(LDF!$A$37,MATCH($B$286,LDF!$A$38:$A$63,0),MATCH($A310,LDF!$B$37:$Z$37,0)),0)</f>
        <v>0</v>
      </c>
      <c r="G310" s="116">
        <f ca="1">IFERROR(G309+'Program Qtrly'!I$183*OFFSET(LDF!$A$37,MATCH($B$286,LDF!$A$38:$A$63,0),MATCH($A310,LDF!$B$37:$Z$37,0)),0)</f>
        <v>0</v>
      </c>
      <c r="H310" s="116">
        <f ca="1">IFERROR(H309+'Program Qtrly'!J$183*OFFSET(LDF!$A$37,MATCH($B$286,LDF!$A$38:$A$63,0),MATCH($A310,LDF!$B$37:$Z$37,0)),0)</f>
        <v>0</v>
      </c>
      <c r="I310" s="116">
        <f ca="1">IFERROR(I309+'Program Qtrly'!K$183*OFFSET(LDF!$A$37,MATCH($B$286,LDF!$A$38:$A$63,0),MATCH($A310,LDF!$B$37:$Z$37,0)),0)</f>
        <v>0</v>
      </c>
      <c r="J310" s="116">
        <f ca="1">IFERROR(J309+'Program Qtrly'!L$183*OFFSET(LDF!$A$37,MATCH($B$286,LDF!$A$38:$A$63,0),MATCH($A310,LDF!$B$37:$Z$37,0)),0)</f>
        <v>0</v>
      </c>
      <c r="K310" s="116">
        <f ca="1">IFERROR(K309+'Program Qtrly'!M$183*OFFSET(LDF!$A$37,MATCH($B$286,LDF!$A$38:$A$63,0),MATCH($A310,LDF!$B$37:$Z$37,0)),0)</f>
        <v>0</v>
      </c>
      <c r="L310" s="116">
        <f ca="1">IFERROR(L309+'Program Qtrly'!N$183*OFFSET(LDF!$A$37,MATCH($B$286,LDF!$A$38:$A$63,0),MATCH($A310,LDF!$B$37:$Z$37,0)),0)</f>
        <v>0</v>
      </c>
      <c r="M310" s="116">
        <f ca="1">IFERROR(M309+'Program Qtrly'!O$183*OFFSET(LDF!$A$37,MATCH($B$286,LDF!$A$38:$A$63,0),MATCH($A310,LDF!$B$37:$Z$37,0)),0)</f>
        <v>0</v>
      </c>
      <c r="N310" s="116">
        <f ca="1">IFERROR(N309+'Program Qtrly'!P$183*OFFSET(LDF!$A$37,MATCH($B$286,LDF!$A$38:$A$63,0),MATCH($A310,LDF!$B$37:$Z$37,0)),0)</f>
        <v>0</v>
      </c>
      <c r="O310" s="116">
        <f ca="1">IFERROR(O309+'Program Qtrly'!Q$183*OFFSET(LDF!$A$37,MATCH($B$286,LDF!$A$38:$A$63,0),MATCH($A310,LDF!$B$37:$Z$37,0)),0)</f>
        <v>0</v>
      </c>
      <c r="P310" s="116">
        <f ca="1">IFERROR(P309+'Program Qtrly'!R$183*OFFSET(LDF!$A$37,MATCH($B$286,LDF!$A$38:$A$63,0),MATCH($A310,LDF!$B$37:$Z$37,0)),0)</f>
        <v>0</v>
      </c>
      <c r="Q310" s="116">
        <f ca="1">IFERROR(Q309+'Program Qtrly'!S$183*OFFSET(LDF!$A$37,MATCH($B$286,LDF!$A$38:$A$63,0),MATCH($A310,LDF!$B$37:$Z$37,0)),0)</f>
        <v>0</v>
      </c>
      <c r="R310" s="116">
        <f ca="1">IFERROR(R309+'Program Qtrly'!T$183*OFFSET(LDF!$A$37,MATCH($B$286,LDF!$A$38:$A$63,0),MATCH($A310,LDF!$B$37:$Z$37,0)),0)</f>
        <v>0</v>
      </c>
      <c r="S310" s="116">
        <f ca="1">IFERROR(S309+'Program Qtrly'!U$183*OFFSET(LDF!$A$37,MATCH($B$286,LDF!$A$38:$A$63,0),MATCH($A310,LDF!$B$37:$Z$37,0)),0)</f>
        <v>0</v>
      </c>
      <c r="T310" s="116">
        <f ca="1">IFERROR(T309+'Program Qtrly'!V$183*OFFSET(LDF!$A$37,MATCH($B$286,LDF!$A$38:$A$63,0),MATCH($A310,LDF!$B$37:$Z$37,0)),0)</f>
        <v>0</v>
      </c>
      <c r="U310" s="116">
        <f ca="1">IFERROR(U309+'Program Qtrly'!W$183*OFFSET(LDF!$A$37,MATCH($B$286,LDF!$A$38:$A$63,0),MATCH($A310,LDF!$B$37:$Z$37,0)),0)</f>
        <v>0</v>
      </c>
      <c r="W310" s="63">
        <f t="shared" si="292"/>
        <v>69</v>
      </c>
      <c r="X310" s="116">
        <f t="shared" ca="1" si="293"/>
        <v>0</v>
      </c>
      <c r="Y310" s="116">
        <f t="shared" ca="1" si="308"/>
        <v>0</v>
      </c>
      <c r="Z310" s="116">
        <f t="shared" ca="1" si="309"/>
        <v>0</v>
      </c>
      <c r="AA310" s="116">
        <f t="shared" ca="1" si="310"/>
        <v>0</v>
      </c>
      <c r="AB310" s="116">
        <f t="shared" ca="1" si="311"/>
        <v>0</v>
      </c>
      <c r="AC310" s="116">
        <f t="shared" ca="1" si="312"/>
        <v>0</v>
      </c>
      <c r="AD310" s="116">
        <f t="shared" ca="1" si="313"/>
        <v>0</v>
      </c>
      <c r="AE310" s="116">
        <f t="shared" ca="1" si="314"/>
        <v>0</v>
      </c>
      <c r="AF310" s="116">
        <f t="shared" ca="1" si="315"/>
        <v>0</v>
      </c>
      <c r="AG310" s="116">
        <f t="shared" ca="1" si="297"/>
        <v>0</v>
      </c>
      <c r="AH310" s="116">
        <f t="shared" ca="1" si="298"/>
        <v>0</v>
      </c>
      <c r="AI310" s="116">
        <f t="shared" ca="1" si="299"/>
        <v>0</v>
      </c>
      <c r="AJ310" s="116">
        <f t="shared" ca="1" si="300"/>
        <v>0</v>
      </c>
      <c r="AK310" s="116">
        <f t="shared" ca="1" si="301"/>
        <v>0</v>
      </c>
      <c r="AL310" s="116">
        <f t="shared" ca="1" si="302"/>
        <v>0</v>
      </c>
      <c r="AM310" s="116">
        <f t="shared" ca="1" si="303"/>
        <v>0</v>
      </c>
      <c r="AN310" s="116">
        <f t="shared" ca="1" si="304"/>
        <v>0</v>
      </c>
      <c r="AO310" s="116">
        <f t="shared" ca="1" si="305"/>
        <v>0</v>
      </c>
      <c r="AP310" s="116">
        <f t="shared" ca="1" si="306"/>
        <v>0</v>
      </c>
      <c r="AQ310" s="116">
        <f t="shared" ca="1" si="307"/>
        <v>0</v>
      </c>
      <c r="AS310" s="63">
        <f t="shared" si="294"/>
        <v>69</v>
      </c>
      <c r="AT310" s="116">
        <f ca="1">IFERROR(X310*'Program Qtrly'!D$169/(1-'Program Qtrly'!D$169),0)</f>
        <v>0</v>
      </c>
      <c r="AU310" s="116">
        <f ca="1">IFERROR(Y310*'Program Qtrly'!E$169/(1-'Program Qtrly'!E$169),0)</f>
        <v>0</v>
      </c>
      <c r="AV310" s="116">
        <f ca="1">IFERROR(Z310*'Program Qtrly'!F$169/(1-'Program Qtrly'!F$169),0)</f>
        <v>0</v>
      </c>
      <c r="AW310" s="116">
        <f ca="1">IFERROR(AA310*'Program Qtrly'!G$169/(1-'Program Qtrly'!G$169),0)</f>
        <v>0</v>
      </c>
      <c r="AX310" s="116">
        <f ca="1">IFERROR(AB310*'Program Qtrly'!H$169/(1-'Program Qtrly'!H$169),0)</f>
        <v>0</v>
      </c>
      <c r="AY310" s="116">
        <f ca="1">IFERROR(AC310*'Program Qtrly'!I$169/(1-'Program Qtrly'!I$169),0)</f>
        <v>0</v>
      </c>
      <c r="AZ310" s="116">
        <f ca="1">IFERROR(AD310*'Program Qtrly'!J$169/(1-'Program Qtrly'!J$169),0)</f>
        <v>0</v>
      </c>
      <c r="BA310" s="116">
        <f ca="1">IFERROR(AE310*'Program Qtrly'!K$169/(1-'Program Qtrly'!K$169),0)</f>
        <v>0</v>
      </c>
      <c r="BB310" s="116">
        <f ca="1">IFERROR(AF310*'Program Qtrly'!L$169/(1-'Program Qtrly'!L$169),0)</f>
        <v>0</v>
      </c>
      <c r="BC310" s="116">
        <f ca="1">IFERROR(AG310*'Program Qtrly'!M$169/(1-'Program Qtrly'!M$169),0)</f>
        <v>0</v>
      </c>
      <c r="BD310" s="116">
        <f ca="1">IFERROR(AH310*'Program Qtrly'!N$169/(1-'Program Qtrly'!N$169),0)</f>
        <v>0</v>
      </c>
      <c r="BE310" s="116">
        <f ca="1">IFERROR(AI310*'Program Qtrly'!O$169/(1-'Program Qtrly'!O$169),0)</f>
        <v>0</v>
      </c>
      <c r="BF310" s="116">
        <f ca="1">IFERROR(AJ310*'Program Qtrly'!P$169/(1-'Program Qtrly'!P$169),0)</f>
        <v>0</v>
      </c>
      <c r="BG310" s="116">
        <f ca="1">IFERROR(AK310*'Program Qtrly'!Q$169/(1-'Program Qtrly'!Q$169),0)</f>
        <v>0</v>
      </c>
      <c r="BH310" s="116">
        <f ca="1">IFERROR(AL310*'Program Qtrly'!R$169/(1-'Program Qtrly'!R$169),0)</f>
        <v>0</v>
      </c>
      <c r="BI310" s="116">
        <f ca="1">IFERROR(AM310*'Program Qtrly'!S$169/(1-'Program Qtrly'!S$169),0)</f>
        <v>0</v>
      </c>
      <c r="BJ310" s="116">
        <f ca="1">IFERROR(AN310*'Program Qtrly'!T$169/(1-'Program Qtrly'!T$169),0)</f>
        <v>0</v>
      </c>
      <c r="BK310" s="116">
        <f ca="1">IFERROR(AO310*'Program Qtrly'!U$169/(1-'Program Qtrly'!U$169),0)</f>
        <v>0</v>
      </c>
      <c r="BL310" s="116">
        <f ca="1">IFERROR(AP310*'Program Qtrly'!V$169/(1-'Program Qtrly'!V$169),0)</f>
        <v>0</v>
      </c>
      <c r="BM310" s="116">
        <f ca="1">IFERROR(AQ310*'Program Qtrly'!W$169/(1-'Program Qtrly'!W$169),0)</f>
        <v>0</v>
      </c>
      <c r="BO310" s="53" t="str">
        <f t="shared" si="295"/>
        <v>P009</v>
      </c>
      <c r="BP310" s="53">
        <f t="shared" si="296"/>
        <v>0</v>
      </c>
    </row>
    <row r="311" spans="1:68" x14ac:dyDescent="0.45">
      <c r="A311" s="63">
        <f t="shared" si="291"/>
        <v>72</v>
      </c>
      <c r="B311" s="116">
        <f ca="1">IFERROR(B310+'Program Qtrly'!D$183*OFFSET(LDF!$A$37,MATCH($B$286,LDF!$A$38:$A$63,0),MATCH($A311,LDF!$B$37:$Z$37,0)),0)</f>
        <v>0</v>
      </c>
      <c r="C311" s="116">
        <f ca="1">IFERROR(C310+'Program Qtrly'!E$183*OFFSET(LDF!$A$37,MATCH($B$286,LDF!$A$38:$A$63,0),MATCH($A311,LDF!$B$37:$Z$37,0)),0)</f>
        <v>0</v>
      </c>
      <c r="D311" s="116">
        <f ca="1">IFERROR(D310+'Program Qtrly'!F$183*OFFSET(LDF!$A$37,MATCH($B$286,LDF!$A$38:$A$63,0),MATCH($A311,LDF!$B$37:$Z$37,0)),0)</f>
        <v>0</v>
      </c>
      <c r="E311" s="116">
        <f ca="1">IFERROR(E310+'Program Qtrly'!G$183*OFFSET(LDF!$A$37,MATCH($B$286,LDF!$A$38:$A$63,0),MATCH($A311,LDF!$B$37:$Z$37,0)),0)</f>
        <v>0</v>
      </c>
      <c r="F311" s="116">
        <f ca="1">IFERROR(F310+'Program Qtrly'!H$183*OFFSET(LDF!$A$37,MATCH($B$286,LDF!$A$38:$A$63,0),MATCH($A311,LDF!$B$37:$Z$37,0)),0)</f>
        <v>0</v>
      </c>
      <c r="G311" s="116">
        <f ca="1">IFERROR(G310+'Program Qtrly'!I$183*OFFSET(LDF!$A$37,MATCH($B$286,LDF!$A$38:$A$63,0),MATCH($A311,LDF!$B$37:$Z$37,0)),0)</f>
        <v>0</v>
      </c>
      <c r="H311" s="116">
        <f ca="1">IFERROR(H310+'Program Qtrly'!J$183*OFFSET(LDF!$A$37,MATCH($B$286,LDF!$A$38:$A$63,0),MATCH($A311,LDF!$B$37:$Z$37,0)),0)</f>
        <v>0</v>
      </c>
      <c r="I311" s="116">
        <f ca="1">IFERROR(I310+'Program Qtrly'!K$183*OFFSET(LDF!$A$37,MATCH($B$286,LDF!$A$38:$A$63,0),MATCH($A311,LDF!$B$37:$Z$37,0)),0)</f>
        <v>0</v>
      </c>
      <c r="J311" s="116">
        <f ca="1">IFERROR(J310+'Program Qtrly'!L$183*OFFSET(LDF!$A$37,MATCH($B$286,LDF!$A$38:$A$63,0),MATCH($A311,LDF!$B$37:$Z$37,0)),0)</f>
        <v>0</v>
      </c>
      <c r="K311" s="116">
        <f ca="1">IFERROR(K310+'Program Qtrly'!M$183*OFFSET(LDF!$A$37,MATCH($B$286,LDF!$A$38:$A$63,0),MATCH($A311,LDF!$B$37:$Z$37,0)),0)</f>
        <v>0</v>
      </c>
      <c r="L311" s="116">
        <f ca="1">IFERROR(L310+'Program Qtrly'!N$183*OFFSET(LDF!$A$37,MATCH($B$286,LDF!$A$38:$A$63,0),MATCH($A311,LDF!$B$37:$Z$37,0)),0)</f>
        <v>0</v>
      </c>
      <c r="M311" s="116">
        <f ca="1">IFERROR(M310+'Program Qtrly'!O$183*OFFSET(LDF!$A$37,MATCH($B$286,LDF!$A$38:$A$63,0),MATCH($A311,LDF!$B$37:$Z$37,0)),0)</f>
        <v>0</v>
      </c>
      <c r="N311" s="116">
        <f ca="1">IFERROR(N310+'Program Qtrly'!P$183*OFFSET(LDF!$A$37,MATCH($B$286,LDF!$A$38:$A$63,0),MATCH($A311,LDF!$B$37:$Z$37,0)),0)</f>
        <v>0</v>
      </c>
      <c r="O311" s="116">
        <f ca="1">IFERROR(O310+'Program Qtrly'!Q$183*OFFSET(LDF!$A$37,MATCH($B$286,LDF!$A$38:$A$63,0),MATCH($A311,LDF!$B$37:$Z$37,0)),0)</f>
        <v>0</v>
      </c>
      <c r="P311" s="116">
        <f ca="1">IFERROR(P310+'Program Qtrly'!R$183*OFFSET(LDF!$A$37,MATCH($B$286,LDF!$A$38:$A$63,0),MATCH($A311,LDF!$B$37:$Z$37,0)),0)</f>
        <v>0</v>
      </c>
      <c r="Q311" s="116">
        <f ca="1">IFERROR(Q310+'Program Qtrly'!S$183*OFFSET(LDF!$A$37,MATCH($B$286,LDF!$A$38:$A$63,0),MATCH($A311,LDF!$B$37:$Z$37,0)),0)</f>
        <v>0</v>
      </c>
      <c r="R311" s="116">
        <f ca="1">IFERROR(R310+'Program Qtrly'!T$183*OFFSET(LDF!$A$37,MATCH($B$286,LDF!$A$38:$A$63,0),MATCH($A311,LDF!$B$37:$Z$37,0)),0)</f>
        <v>0</v>
      </c>
      <c r="S311" s="116">
        <f ca="1">IFERROR(S310+'Program Qtrly'!U$183*OFFSET(LDF!$A$37,MATCH($B$286,LDF!$A$38:$A$63,0),MATCH($A311,LDF!$B$37:$Z$37,0)),0)</f>
        <v>0</v>
      </c>
      <c r="T311" s="116">
        <f ca="1">IFERROR(T310+'Program Qtrly'!V$183*OFFSET(LDF!$A$37,MATCH($B$286,LDF!$A$38:$A$63,0),MATCH($A311,LDF!$B$37:$Z$37,0)),0)</f>
        <v>0</v>
      </c>
      <c r="U311" s="116">
        <f ca="1">IFERROR(U310+'Program Qtrly'!W$183*OFFSET(LDF!$A$37,MATCH($B$286,LDF!$A$38:$A$63,0),MATCH($A311,LDF!$B$37:$Z$37,0)),0)</f>
        <v>0</v>
      </c>
      <c r="W311" s="63">
        <f t="shared" si="292"/>
        <v>72</v>
      </c>
      <c r="X311" s="116">
        <f t="shared" ca="1" si="293"/>
        <v>0</v>
      </c>
      <c r="Y311" s="116">
        <f t="shared" ca="1" si="308"/>
        <v>0</v>
      </c>
      <c r="Z311" s="116">
        <f t="shared" ca="1" si="309"/>
        <v>0</v>
      </c>
      <c r="AA311" s="116">
        <f t="shared" ca="1" si="310"/>
        <v>0</v>
      </c>
      <c r="AB311" s="116">
        <f t="shared" ca="1" si="311"/>
        <v>0</v>
      </c>
      <c r="AC311" s="116">
        <f t="shared" ca="1" si="312"/>
        <v>0</v>
      </c>
      <c r="AD311" s="116">
        <f t="shared" ca="1" si="313"/>
        <v>0</v>
      </c>
      <c r="AE311" s="116">
        <f t="shared" ca="1" si="314"/>
        <v>0</v>
      </c>
      <c r="AF311" s="116">
        <f t="shared" ca="1" si="315"/>
        <v>0</v>
      </c>
      <c r="AG311" s="116">
        <f t="shared" ca="1" si="297"/>
        <v>0</v>
      </c>
      <c r="AH311" s="116">
        <f t="shared" ca="1" si="298"/>
        <v>0</v>
      </c>
      <c r="AI311" s="116">
        <f t="shared" ca="1" si="299"/>
        <v>0</v>
      </c>
      <c r="AJ311" s="116">
        <f t="shared" ca="1" si="300"/>
        <v>0</v>
      </c>
      <c r="AK311" s="116">
        <f t="shared" ca="1" si="301"/>
        <v>0</v>
      </c>
      <c r="AL311" s="116">
        <f t="shared" ca="1" si="302"/>
        <v>0</v>
      </c>
      <c r="AM311" s="116">
        <f t="shared" ca="1" si="303"/>
        <v>0</v>
      </c>
      <c r="AN311" s="116">
        <f t="shared" ca="1" si="304"/>
        <v>0</v>
      </c>
      <c r="AO311" s="116">
        <f t="shared" ca="1" si="305"/>
        <v>0</v>
      </c>
      <c r="AP311" s="116">
        <f t="shared" ca="1" si="306"/>
        <v>0</v>
      </c>
      <c r="AQ311" s="116">
        <f t="shared" ca="1" si="307"/>
        <v>0</v>
      </c>
      <c r="AS311" s="63">
        <f t="shared" si="294"/>
        <v>72</v>
      </c>
      <c r="AT311" s="116">
        <f ca="1">IFERROR(X311*'Program Qtrly'!D$169/(1-'Program Qtrly'!D$169),0)</f>
        <v>0</v>
      </c>
      <c r="AU311" s="116">
        <f ca="1">IFERROR(Y311*'Program Qtrly'!E$169/(1-'Program Qtrly'!E$169),0)</f>
        <v>0</v>
      </c>
      <c r="AV311" s="116">
        <f ca="1">IFERROR(Z311*'Program Qtrly'!F$169/(1-'Program Qtrly'!F$169),0)</f>
        <v>0</v>
      </c>
      <c r="AW311" s="116">
        <f ca="1">IFERROR(AA311*'Program Qtrly'!G$169/(1-'Program Qtrly'!G$169),0)</f>
        <v>0</v>
      </c>
      <c r="AX311" s="116">
        <f ca="1">IFERROR(AB311*'Program Qtrly'!H$169/(1-'Program Qtrly'!H$169),0)</f>
        <v>0</v>
      </c>
      <c r="AY311" s="116">
        <f ca="1">IFERROR(AC311*'Program Qtrly'!I$169/(1-'Program Qtrly'!I$169),0)</f>
        <v>0</v>
      </c>
      <c r="AZ311" s="116">
        <f ca="1">IFERROR(AD311*'Program Qtrly'!J$169/(1-'Program Qtrly'!J$169),0)</f>
        <v>0</v>
      </c>
      <c r="BA311" s="116">
        <f ca="1">IFERROR(AE311*'Program Qtrly'!K$169/(1-'Program Qtrly'!K$169),0)</f>
        <v>0</v>
      </c>
      <c r="BB311" s="116">
        <f ca="1">IFERROR(AF311*'Program Qtrly'!L$169/(1-'Program Qtrly'!L$169),0)</f>
        <v>0</v>
      </c>
      <c r="BC311" s="116">
        <f ca="1">IFERROR(AG311*'Program Qtrly'!M$169/(1-'Program Qtrly'!M$169),0)</f>
        <v>0</v>
      </c>
      <c r="BD311" s="116">
        <f ca="1">IFERROR(AH311*'Program Qtrly'!N$169/(1-'Program Qtrly'!N$169),0)</f>
        <v>0</v>
      </c>
      <c r="BE311" s="116">
        <f ca="1">IFERROR(AI311*'Program Qtrly'!O$169/(1-'Program Qtrly'!O$169),0)</f>
        <v>0</v>
      </c>
      <c r="BF311" s="116">
        <f ca="1">IFERROR(AJ311*'Program Qtrly'!P$169/(1-'Program Qtrly'!P$169),0)</f>
        <v>0</v>
      </c>
      <c r="BG311" s="116">
        <f ca="1">IFERROR(AK311*'Program Qtrly'!Q$169/(1-'Program Qtrly'!Q$169),0)</f>
        <v>0</v>
      </c>
      <c r="BH311" s="116">
        <f ca="1">IFERROR(AL311*'Program Qtrly'!R$169/(1-'Program Qtrly'!R$169),0)</f>
        <v>0</v>
      </c>
      <c r="BI311" s="116">
        <f ca="1">IFERROR(AM311*'Program Qtrly'!S$169/(1-'Program Qtrly'!S$169),0)</f>
        <v>0</v>
      </c>
      <c r="BJ311" s="116">
        <f ca="1">IFERROR(AN311*'Program Qtrly'!T$169/(1-'Program Qtrly'!T$169),0)</f>
        <v>0</v>
      </c>
      <c r="BK311" s="116">
        <f ca="1">IFERROR(AO311*'Program Qtrly'!U$169/(1-'Program Qtrly'!U$169),0)</f>
        <v>0</v>
      </c>
      <c r="BL311" s="116">
        <f ca="1">IFERROR(AP311*'Program Qtrly'!V$169/(1-'Program Qtrly'!V$169),0)</f>
        <v>0</v>
      </c>
      <c r="BM311" s="116">
        <f ca="1">IFERROR(AQ311*'Program Qtrly'!W$169/(1-'Program Qtrly'!W$169),0)</f>
        <v>0</v>
      </c>
      <c r="BO311" s="53" t="str">
        <f t="shared" si="295"/>
        <v>P009</v>
      </c>
      <c r="BP311" s="53">
        <f t="shared" si="296"/>
        <v>0</v>
      </c>
    </row>
    <row r="312" spans="1:68" ht="28.5" x14ac:dyDescent="0.45">
      <c r="A312" s="135" t="s">
        <v>386</v>
      </c>
      <c r="B312" s="136">
        <f ca="1">'Program Qtrly'!D$183</f>
        <v>0</v>
      </c>
      <c r="C312" s="136">
        <f ca="1">'Program Qtrly'!E$183</f>
        <v>0</v>
      </c>
      <c r="D312" s="136">
        <f ca="1">'Program Qtrly'!F$183</f>
        <v>0</v>
      </c>
      <c r="E312" s="136">
        <f ca="1">'Program Qtrly'!G$183</f>
        <v>0</v>
      </c>
      <c r="F312" s="136">
        <f ca="1">'Program Qtrly'!H$183</f>
        <v>0</v>
      </c>
      <c r="G312" s="136">
        <f ca="1">'Program Qtrly'!I$183</f>
        <v>0</v>
      </c>
      <c r="H312" s="136">
        <f ca="1">'Program Qtrly'!J$183</f>
        <v>0</v>
      </c>
      <c r="I312" s="136">
        <f ca="1">'Program Qtrly'!K$183</f>
        <v>0</v>
      </c>
      <c r="J312" s="136">
        <f ca="1">'Program Qtrly'!L$183</f>
        <v>0</v>
      </c>
      <c r="K312" s="136">
        <f ca="1">'Program Qtrly'!M$183</f>
        <v>0</v>
      </c>
      <c r="L312" s="136">
        <f ca="1">'Program Qtrly'!N$183</f>
        <v>0</v>
      </c>
      <c r="M312" s="136">
        <f ca="1">'Program Qtrly'!O$183</f>
        <v>0</v>
      </c>
      <c r="N312" s="136">
        <f ca="1">'Program Qtrly'!P$183</f>
        <v>0</v>
      </c>
      <c r="O312" s="136">
        <f ca="1">'Program Qtrly'!Q$183</f>
        <v>0</v>
      </c>
      <c r="P312" s="136">
        <f ca="1">'Program Qtrly'!R$183</f>
        <v>0</v>
      </c>
      <c r="Q312" s="136">
        <f ca="1">'Program Qtrly'!S$183</f>
        <v>0</v>
      </c>
      <c r="R312" s="136">
        <f ca="1">'Program Qtrly'!T$183</f>
        <v>0</v>
      </c>
      <c r="S312" s="136">
        <f ca="1">'Program Qtrly'!U$183</f>
        <v>0</v>
      </c>
      <c r="T312" s="136">
        <f ca="1">'Program Qtrly'!V$183</f>
        <v>0</v>
      </c>
      <c r="U312" s="136">
        <f ca="1">'Program Qtrly'!W$183</f>
        <v>0</v>
      </c>
      <c r="V312" s="135"/>
      <c r="W312" s="135" t="s">
        <v>282</v>
      </c>
      <c r="X312" s="136">
        <f ca="1">X288</f>
        <v>0</v>
      </c>
      <c r="Y312" s="136">
        <f ca="1">Y288+X289</f>
        <v>0</v>
      </c>
      <c r="Z312" s="136">
        <f ca="1">Z288+Y289+X290</f>
        <v>0</v>
      </c>
      <c r="AA312" s="136">
        <f ca="1">AA288+Z289+Y290+X291</f>
        <v>0</v>
      </c>
      <c r="AB312" s="136">
        <f ca="1">AB288+AA289+Z290+Y291+X292</f>
        <v>0</v>
      </c>
      <c r="AC312" s="136">
        <f ca="1">AC288+AB289+AA290+Z291+Y292+X293</f>
        <v>0</v>
      </c>
      <c r="AD312" s="136">
        <f ca="1">AD288+AC289+AB290+AA291+Z292+Y293+X294</f>
        <v>0</v>
      </c>
      <c r="AE312" s="136">
        <f ca="1">AE288+AD289+AC290+AB291+AA292+Z293+Y294+X295</f>
        <v>0</v>
      </c>
      <c r="AF312" s="136">
        <f ca="1">AF288+AE289+AD290+AC291+AB292+AA293+Z294+Y295+X296</f>
        <v>0</v>
      </c>
      <c r="AG312" s="136">
        <f ca="1">AG288+AF289+AE290+AD291+AC292+AB293+AA294+Z295+Y296+X297</f>
        <v>0</v>
      </c>
      <c r="AH312" s="136">
        <f ca="1">AH288+AG289+AF290+AE291+AD292+AC293+AB294+AA295+Z296+Y297+X298</f>
        <v>0</v>
      </c>
      <c r="AI312" s="136">
        <f ca="1">AI288+AH289+AG290+AF291+AE292+AD293+AC294+AB295+AA296+Z297+Y298+X299</f>
        <v>0</v>
      </c>
      <c r="AJ312" s="136">
        <f ca="1">AJ288+AI289+AH290+AG291+AF292+AE293+AD294+AC295+AB296+AA297+Z298+Y299+X300</f>
        <v>0</v>
      </c>
      <c r="AK312" s="136">
        <f ca="1">AK288+AJ289+AI290+AH291+AG292+AF293+AE294+AD295+AC296+AB297+AA298+Z299+Y300+X301</f>
        <v>0</v>
      </c>
      <c r="AL312" s="136">
        <f ca="1">AL288+AK289+AJ290+AI291+AH292+AG293+AF294+AE295+AD296+AC297+AB298+AA299+Z300+Y301+X302</f>
        <v>0</v>
      </c>
      <c r="AM312" s="136">
        <f ca="1">AM288+AL289+AK290+AJ291+AI292+AH293+AG294+AF295+AE296+AD297+AC298+AB299+AA300+Z301+Y302+X303</f>
        <v>0</v>
      </c>
      <c r="AN312" s="136">
        <f ca="1">AN288+AM289+AL290+AK291+AJ292+AI293+AH294+AG295+AF296+AE297+AD298+AC299+AB300+AA301+Z302+Y303+X304</f>
        <v>0</v>
      </c>
      <c r="AO312" s="136">
        <f ca="1">AO288+AN289+AM290+AL291+AK292+AJ293+AI294+AH295+AG296+AF297+AE298+AD299+AC300+AB301+AA302+Z303+Y304+X305</f>
        <v>0</v>
      </c>
      <c r="AP312" s="136">
        <f ca="1">AP288+AO289+AN290+AM291+AL292+AK293+AJ294+AI295+AH296+AG297+AF298+AE299+AD300+AC301+AB302+AA303+Z304+Y305+X306</f>
        <v>0</v>
      </c>
      <c r="AQ312" s="136">
        <f ca="1">AQ288+AP289+AO290+AN291+AM292+AL293+AK294+AJ295+AI296+AH297+AG298+AF299+AE300+AD301+AC302+AB303+AA304+Z305+Y306+X307</f>
        <v>0</v>
      </c>
      <c r="AR312" s="135"/>
      <c r="AS312" s="135" t="s">
        <v>481</v>
      </c>
      <c r="AT312" s="136">
        <f ca="1">AT288</f>
        <v>0</v>
      </c>
      <c r="AU312" s="136">
        <f ca="1">AU288+AT289</f>
        <v>0</v>
      </c>
      <c r="AV312" s="136">
        <f ca="1">AV288+AU289+AT290</f>
        <v>0</v>
      </c>
      <c r="AW312" s="136">
        <f ca="1">AW288+AV289+AU290+AT291</f>
        <v>0</v>
      </c>
      <c r="AX312" s="136">
        <f ca="1">AX288+AW289+AV290+AU291+AT292</f>
        <v>0</v>
      </c>
      <c r="AY312" s="136">
        <f ca="1">AY288+AX289+AW290+AV291+AU292+AT293</f>
        <v>0</v>
      </c>
      <c r="AZ312" s="136">
        <f ca="1">AZ288+AY289+AX290+AW291+AV292+AU293+AT294</f>
        <v>0</v>
      </c>
      <c r="BA312" s="136">
        <f ca="1">BA288+AZ289+AY290+AX291+AW292+AV293+AU294+AT295</f>
        <v>0</v>
      </c>
      <c r="BB312" s="136">
        <f ca="1">BB288+BA289+AZ290+AY291+AX292+AW293+AV294+AU295+AT296</f>
        <v>0</v>
      </c>
      <c r="BC312" s="136">
        <f ca="1">BC288+BB289+BA290+AZ291+AY292+AX293+AW294+AV295+AU296+AT297</f>
        <v>0</v>
      </c>
      <c r="BD312" s="136">
        <f ca="1">BD288+BC289+BB290+BA291+AZ292+AY293+AX294+AW295+AV296+AU297+AT298</f>
        <v>0</v>
      </c>
      <c r="BE312" s="136">
        <f ca="1">BE288+BD289+BC290+BB291+BA292+AZ293+AY294+AX295+AW296+AV297+AU298+AT299</f>
        <v>0</v>
      </c>
      <c r="BF312" s="136">
        <f ca="1">BF288+BE289+BD290+BC291+BB292+BA293+AZ294+AY295+AX296+AW297+AV298+AU299+AT300</f>
        <v>0</v>
      </c>
      <c r="BG312" s="136">
        <f ca="1">BG288+BF289+BE290+BD291+BC292+BB293+BA294+AZ295+AY296+AX297+AW298+AV299+AU300+AT301</f>
        <v>0</v>
      </c>
      <c r="BH312" s="136">
        <f ca="1">BH288+BG289+BF290+BE291+BD292+BC293+BB294+BA295+AZ296+AY297+AX298+AW299+AV300+AU301+AT302</f>
        <v>0</v>
      </c>
      <c r="BI312" s="136">
        <f ca="1">BI288+BH289+BG290+BF291+BE292+BD293+BC294+BB295+BA296+AZ297+AY298+AX299+AW300+AV301+AU302+AT303</f>
        <v>0</v>
      </c>
      <c r="BJ312" s="136">
        <f ca="1">BJ288+BI289+BH290+BG291+BF292+BE293+BD294+BC295+BB296+BA297+AZ298+AY299+AX300+AW301+AV302+AU303+AT304</f>
        <v>0</v>
      </c>
      <c r="BK312" s="136">
        <f ca="1">BK288+BJ289+BI290+BH291+BG292+BF293+BE294+BD295+BC296+BB297+BA298+AZ299+AY300+AX301+AW302+AV303+AU304+AT305</f>
        <v>0</v>
      </c>
      <c r="BL312" s="136">
        <f ca="1">BL288+BK289+BJ290+BI291+BH292+BG293+BF294+BE295+BD296+BC297+BB298+BA299+AZ300+AY301+AX302+AW303+AV304+AU305+AT306</f>
        <v>0</v>
      </c>
      <c r="BM312" s="136">
        <f ca="1">BM288+BL289+BK290+BJ291+BI292+BH293+BG294+BF295+BE296+BD297+BC298+BB299+BA300+AZ301+AY302+AX303+AW304+AV305+AU306+AT307</f>
        <v>0</v>
      </c>
      <c r="BN312" s="135"/>
      <c r="BO312" s="53" t="str">
        <f t="shared" si="295"/>
        <v>P009</v>
      </c>
      <c r="BP312" s="53">
        <f t="shared" si="296"/>
        <v>0</v>
      </c>
    </row>
    <row r="315" spans="1:68" x14ac:dyDescent="0.45">
      <c r="A315" s="46" t="s">
        <v>88</v>
      </c>
      <c r="B315" s="46" t="str">
        <f>INDEX('Program Inputs'!$B$9:$B$28,MATCH('Loss Proj'!A315,'Program Inputs'!$A$9:$A$28,0))</f>
        <v>Fronting Casualty</v>
      </c>
      <c r="C315" s="46"/>
      <c r="W315" s="46" t="str">
        <f>A315</f>
        <v>P010</v>
      </c>
      <c r="X315" s="46" t="str">
        <f>INDEX('Program Inputs'!$B$9:$B$28,MATCH('Loss Proj'!W315,'Program Inputs'!$A$9:$A$28,0))</f>
        <v>Fronting Casualty</v>
      </c>
      <c r="Y315" s="46"/>
      <c r="AS315" s="46" t="str">
        <f>A315</f>
        <v>P010</v>
      </c>
      <c r="AT315" s="46" t="str">
        <f>INDEX('Program Inputs'!$B$9:$B$28,MATCH('Loss Proj'!AS315,'Program Inputs'!$A$9:$A$28,0))</f>
        <v>Fronting Casualty</v>
      </c>
      <c r="AU315" s="46"/>
    </row>
    <row r="316" spans="1:68" x14ac:dyDescent="0.45">
      <c r="A316" s="67" t="s">
        <v>385</v>
      </c>
      <c r="B316" s="63"/>
      <c r="W316" s="67" t="s">
        <v>479</v>
      </c>
      <c r="X316" s="63"/>
      <c r="AS316" s="67" t="s">
        <v>480</v>
      </c>
      <c r="AT316" s="63"/>
    </row>
    <row r="317" spans="1:68" x14ac:dyDescent="0.45">
      <c r="A317" s="67" t="s">
        <v>186</v>
      </c>
      <c r="B317" s="115" t="str">
        <f>INDEX('Program Inputs'!$O$8:$O$28,MATCH(A315,'Program Inputs'!$A$8:$A$28,0))</f>
        <v>Casualty_2</v>
      </c>
      <c r="D317" s="63" t="s">
        <v>489</v>
      </c>
      <c r="E317" s="133">
        <f>INDEX('Program Inputs'!$R$8:$R$28,MATCH(A315,'Program Inputs'!$A$8:$A$28,0))</f>
        <v>0</v>
      </c>
      <c r="X317" s="62"/>
      <c r="AT317" s="62"/>
    </row>
    <row r="318" spans="1:68" x14ac:dyDescent="0.45">
      <c r="A318" s="110" t="s">
        <v>180</v>
      </c>
      <c r="B318" s="3" t="str">
        <f>B$7</f>
        <v>2026 Q2</v>
      </c>
      <c r="C318" s="3" t="str">
        <f t="shared" ref="C318:U318" si="316">C$7</f>
        <v>2026 Q3</v>
      </c>
      <c r="D318" s="3" t="str">
        <f t="shared" si="316"/>
        <v>2026 Q4</v>
      </c>
      <c r="E318" s="3" t="str">
        <f t="shared" si="316"/>
        <v>2027 Q1</v>
      </c>
      <c r="F318" s="3" t="str">
        <f t="shared" si="316"/>
        <v>2027 Q2</v>
      </c>
      <c r="G318" s="3" t="str">
        <f t="shared" si="316"/>
        <v>2027 Q3</v>
      </c>
      <c r="H318" s="3" t="str">
        <f t="shared" si="316"/>
        <v>2027 Q4</v>
      </c>
      <c r="I318" s="3" t="str">
        <f t="shared" si="316"/>
        <v>2028 Q1</v>
      </c>
      <c r="J318" s="3" t="str">
        <f t="shared" si="316"/>
        <v>2028 Q2</v>
      </c>
      <c r="K318" s="3" t="str">
        <f t="shared" si="316"/>
        <v>2028 Q3</v>
      </c>
      <c r="L318" s="3" t="str">
        <f t="shared" si="316"/>
        <v>2028 Q4</v>
      </c>
      <c r="M318" s="3" t="str">
        <f t="shared" si="316"/>
        <v>2029 Q1</v>
      </c>
      <c r="N318" s="3" t="str">
        <f t="shared" si="316"/>
        <v>2029 Q2</v>
      </c>
      <c r="O318" s="3" t="str">
        <f t="shared" si="316"/>
        <v>2029 Q3</v>
      </c>
      <c r="P318" s="3" t="str">
        <f t="shared" si="316"/>
        <v>2029 Q4</v>
      </c>
      <c r="Q318" s="3" t="str">
        <f t="shared" si="316"/>
        <v>2030 Q1</v>
      </c>
      <c r="R318" s="3" t="str">
        <f t="shared" si="316"/>
        <v>2030 Q2</v>
      </c>
      <c r="S318" s="3" t="str">
        <f t="shared" si="316"/>
        <v>2030 Q3</v>
      </c>
      <c r="T318" s="3" t="str">
        <f t="shared" si="316"/>
        <v>2030 Q4</v>
      </c>
      <c r="U318" s="3" t="str">
        <f t="shared" si="316"/>
        <v>2031 Q1</v>
      </c>
      <c r="W318" s="110" t="s">
        <v>180</v>
      </c>
      <c r="X318" s="3" t="str">
        <f>X$7</f>
        <v>2026 Q2</v>
      </c>
      <c r="Y318" s="3" t="str">
        <f t="shared" ref="Y318:AQ318" si="317">Y$7</f>
        <v>2026 Q3</v>
      </c>
      <c r="Z318" s="3" t="str">
        <f t="shared" si="317"/>
        <v>2026 Q4</v>
      </c>
      <c r="AA318" s="3" t="str">
        <f t="shared" si="317"/>
        <v>2027 Q1</v>
      </c>
      <c r="AB318" s="3" t="str">
        <f t="shared" si="317"/>
        <v>2027 Q2</v>
      </c>
      <c r="AC318" s="3" t="str">
        <f t="shared" si="317"/>
        <v>2027 Q3</v>
      </c>
      <c r="AD318" s="3" t="str">
        <f t="shared" si="317"/>
        <v>2027 Q4</v>
      </c>
      <c r="AE318" s="3" t="str">
        <f t="shared" si="317"/>
        <v>2028 Q1</v>
      </c>
      <c r="AF318" s="3" t="str">
        <f t="shared" si="317"/>
        <v>2028 Q2</v>
      </c>
      <c r="AG318" s="3" t="str">
        <f t="shared" si="317"/>
        <v>2028 Q3</v>
      </c>
      <c r="AH318" s="3" t="str">
        <f t="shared" si="317"/>
        <v>2028 Q4</v>
      </c>
      <c r="AI318" s="3" t="str">
        <f t="shared" si="317"/>
        <v>2029 Q1</v>
      </c>
      <c r="AJ318" s="3" t="str">
        <f t="shared" si="317"/>
        <v>2029 Q2</v>
      </c>
      <c r="AK318" s="3" t="str">
        <f t="shared" si="317"/>
        <v>2029 Q3</v>
      </c>
      <c r="AL318" s="3" t="str">
        <f t="shared" si="317"/>
        <v>2029 Q4</v>
      </c>
      <c r="AM318" s="3" t="str">
        <f t="shared" si="317"/>
        <v>2030 Q1</v>
      </c>
      <c r="AN318" s="3" t="str">
        <f t="shared" si="317"/>
        <v>2030 Q2</v>
      </c>
      <c r="AO318" s="3" t="str">
        <f t="shared" si="317"/>
        <v>2030 Q3</v>
      </c>
      <c r="AP318" s="3" t="str">
        <f t="shared" si="317"/>
        <v>2030 Q4</v>
      </c>
      <c r="AQ318" s="3" t="str">
        <f t="shared" si="317"/>
        <v>2031 Q1</v>
      </c>
      <c r="AS318" s="110" t="s">
        <v>180</v>
      </c>
      <c r="AT318" s="3" t="str">
        <f>AT$7</f>
        <v>2026 Q2</v>
      </c>
      <c r="AU318" s="3" t="str">
        <f t="shared" ref="AU318:BM318" si="318">AU$7</f>
        <v>2026 Q3</v>
      </c>
      <c r="AV318" s="3" t="str">
        <f t="shared" si="318"/>
        <v>2026 Q4</v>
      </c>
      <c r="AW318" s="3" t="str">
        <f t="shared" si="318"/>
        <v>2027 Q1</v>
      </c>
      <c r="AX318" s="3" t="str">
        <f t="shared" si="318"/>
        <v>2027 Q2</v>
      </c>
      <c r="AY318" s="3" t="str">
        <f t="shared" si="318"/>
        <v>2027 Q3</v>
      </c>
      <c r="AZ318" s="3" t="str">
        <f t="shared" si="318"/>
        <v>2027 Q4</v>
      </c>
      <c r="BA318" s="3" t="str">
        <f t="shared" si="318"/>
        <v>2028 Q1</v>
      </c>
      <c r="BB318" s="3" t="str">
        <f t="shared" si="318"/>
        <v>2028 Q2</v>
      </c>
      <c r="BC318" s="3" t="str">
        <f t="shared" si="318"/>
        <v>2028 Q3</v>
      </c>
      <c r="BD318" s="3" t="str">
        <f t="shared" si="318"/>
        <v>2028 Q4</v>
      </c>
      <c r="BE318" s="3" t="str">
        <f t="shared" si="318"/>
        <v>2029 Q1</v>
      </c>
      <c r="BF318" s="3" t="str">
        <f t="shared" si="318"/>
        <v>2029 Q2</v>
      </c>
      <c r="BG318" s="3" t="str">
        <f t="shared" si="318"/>
        <v>2029 Q3</v>
      </c>
      <c r="BH318" s="3" t="str">
        <f t="shared" si="318"/>
        <v>2029 Q4</v>
      </c>
      <c r="BI318" s="3" t="str">
        <f t="shared" si="318"/>
        <v>2030 Q1</v>
      </c>
      <c r="BJ318" s="3" t="str">
        <f t="shared" si="318"/>
        <v>2030 Q2</v>
      </c>
      <c r="BK318" s="3" t="str">
        <f t="shared" si="318"/>
        <v>2030 Q3</v>
      </c>
      <c r="BL318" s="3" t="str">
        <f t="shared" si="318"/>
        <v>2030 Q4</v>
      </c>
      <c r="BM318" s="3" t="str">
        <f t="shared" si="318"/>
        <v>2031 Q1</v>
      </c>
      <c r="BO318" s="110" t="s">
        <v>330</v>
      </c>
      <c r="BP318" s="110" t="s">
        <v>488</v>
      </c>
    </row>
    <row r="319" spans="1:68" x14ac:dyDescent="0.45">
      <c r="A319" s="63">
        <v>3</v>
      </c>
      <c r="B319" s="116">
        <f ca="1">IFERROR('Program Qtrly'!D$203*OFFSET(LDF!$A$37,MATCH($B$317,LDF!$A$38:$A$63,0),MATCH($A319,LDF!$B$37:$Z$37,0)),0)</f>
        <v>0</v>
      </c>
      <c r="C319" s="116">
        <f ca="1">IFERROR('Program Qtrly'!E$203*OFFSET(LDF!$A$37,MATCH($B$317,LDF!$A$38:$A$63,0),MATCH($A319,LDF!$B$37:$Z$37,0)),0)</f>
        <v>0</v>
      </c>
      <c r="D319" s="116">
        <f ca="1">IFERROR('Program Qtrly'!F$203*OFFSET(LDF!$A$37,MATCH($B$317,LDF!$A$38:$A$63,0),MATCH($A319,LDF!$B$37:$Z$37,0)),0)</f>
        <v>0</v>
      </c>
      <c r="E319" s="116">
        <f ca="1">IFERROR('Program Qtrly'!G$203*OFFSET(LDF!$A$37,MATCH($B$317,LDF!$A$38:$A$63,0),MATCH($A319,LDF!$B$37:$Z$37,0)),0)</f>
        <v>0</v>
      </c>
      <c r="F319" s="116">
        <f ca="1">IFERROR('Program Qtrly'!H$203*OFFSET(LDF!$A$37,MATCH($B$317,LDF!$A$38:$A$63,0),MATCH($A319,LDF!$B$37:$Z$37,0)),0)</f>
        <v>0</v>
      </c>
      <c r="G319" s="116">
        <f ca="1">IFERROR('Program Qtrly'!I$203*OFFSET(LDF!$A$37,MATCH($B$317,LDF!$A$38:$A$63,0),MATCH($A319,LDF!$B$37:$Z$37,0)),0)</f>
        <v>0</v>
      </c>
      <c r="H319" s="116">
        <f ca="1">IFERROR('Program Qtrly'!J$203*OFFSET(LDF!$A$37,MATCH($B$317,LDF!$A$38:$A$63,0),MATCH($A319,LDF!$B$37:$Z$37,0)),0)</f>
        <v>0</v>
      </c>
      <c r="I319" s="116">
        <f ca="1">IFERROR('Program Qtrly'!K$203*OFFSET(LDF!$A$37,MATCH($B$317,LDF!$A$38:$A$63,0),MATCH($A319,LDF!$B$37:$Z$37,0)),0)</f>
        <v>0</v>
      </c>
      <c r="J319" s="116">
        <f ca="1">IFERROR('Program Qtrly'!L$203*OFFSET(LDF!$A$37,MATCH($B$317,LDF!$A$38:$A$63,0),MATCH($A319,LDF!$B$37:$Z$37,0)),0)</f>
        <v>0</v>
      </c>
      <c r="K319" s="116">
        <f ca="1">IFERROR('Program Qtrly'!M$203*OFFSET(LDF!$A$37,MATCH($B$317,LDF!$A$38:$A$63,0),MATCH($A319,LDF!$B$37:$Z$37,0)),0)</f>
        <v>0</v>
      </c>
      <c r="L319" s="116">
        <f ca="1">IFERROR('Program Qtrly'!N$203*OFFSET(LDF!$A$37,MATCH($B$317,LDF!$A$38:$A$63,0),MATCH($A319,LDF!$B$37:$Z$37,0)),0)</f>
        <v>0</v>
      </c>
      <c r="M319" s="116">
        <f ca="1">IFERROR('Program Qtrly'!O$203*OFFSET(LDF!$A$37,MATCH($B$317,LDF!$A$38:$A$63,0),MATCH($A319,LDF!$B$37:$Z$37,0)),0)</f>
        <v>0</v>
      </c>
      <c r="N319" s="116">
        <f ca="1">IFERROR('Program Qtrly'!P$203*OFFSET(LDF!$A$37,MATCH($B$317,LDF!$A$38:$A$63,0),MATCH($A319,LDF!$B$37:$Z$37,0)),0)</f>
        <v>0</v>
      </c>
      <c r="O319" s="116">
        <f ca="1">IFERROR('Program Qtrly'!Q$203*OFFSET(LDF!$A$37,MATCH($B$317,LDF!$A$38:$A$63,0),MATCH($A319,LDF!$B$37:$Z$37,0)),0)</f>
        <v>0</v>
      </c>
      <c r="P319" s="116">
        <f ca="1">IFERROR('Program Qtrly'!R$203*OFFSET(LDF!$A$37,MATCH($B$317,LDF!$A$38:$A$63,0),MATCH($A319,LDF!$B$37:$Z$37,0)),0)</f>
        <v>0</v>
      </c>
      <c r="Q319" s="116">
        <f ca="1">IFERROR('Program Qtrly'!S$203*OFFSET(LDF!$A$37,MATCH($B$317,LDF!$A$38:$A$63,0),MATCH($A319,LDF!$B$37:$Z$37,0)),0)</f>
        <v>0</v>
      </c>
      <c r="R319" s="116">
        <f ca="1">IFERROR('Program Qtrly'!T$203*OFFSET(LDF!$A$37,MATCH($B$317,LDF!$A$38:$A$63,0),MATCH($A319,LDF!$B$37:$Z$37,0)),0)</f>
        <v>0</v>
      </c>
      <c r="S319" s="116">
        <f ca="1">IFERROR('Program Qtrly'!U$203*OFFSET(LDF!$A$37,MATCH($B$317,LDF!$A$38:$A$63,0),MATCH($A319,LDF!$B$37:$Z$37,0)),0)</f>
        <v>0</v>
      </c>
      <c r="T319" s="116">
        <f ca="1">IFERROR('Program Qtrly'!V$203*OFFSET(LDF!$A$37,MATCH($B$317,LDF!$A$38:$A$63,0),MATCH($A319,LDF!$B$37:$Z$37,0)),0)</f>
        <v>0</v>
      </c>
      <c r="U319" s="116">
        <f ca="1">IFERROR('Program Qtrly'!W$203*OFFSET(LDF!$A$37,MATCH($B$317,LDF!$A$38:$A$63,0),MATCH($A319,LDF!$B$37:$Z$37,0)),0)</f>
        <v>0</v>
      </c>
      <c r="W319" s="63">
        <v>3</v>
      </c>
      <c r="X319" s="116">
        <f ca="1">B$343-B319</f>
        <v>0</v>
      </c>
      <c r="Y319" s="116">
        <f t="shared" ref="Y319:AQ332" ca="1" si="319">C$343-C319</f>
        <v>0</v>
      </c>
      <c r="Z319" s="116">
        <f t="shared" ca="1" si="319"/>
        <v>0</v>
      </c>
      <c r="AA319" s="116">
        <f t="shared" ca="1" si="319"/>
        <v>0</v>
      </c>
      <c r="AB319" s="116">
        <f t="shared" ca="1" si="319"/>
        <v>0</v>
      </c>
      <c r="AC319" s="116">
        <f t="shared" ca="1" si="319"/>
        <v>0</v>
      </c>
      <c r="AD319" s="116">
        <f t="shared" ca="1" si="319"/>
        <v>0</v>
      </c>
      <c r="AE319" s="116">
        <f t="shared" ca="1" si="319"/>
        <v>0</v>
      </c>
      <c r="AF319" s="116">
        <f t="shared" ca="1" si="319"/>
        <v>0</v>
      </c>
      <c r="AG319" s="116">
        <f t="shared" ca="1" si="319"/>
        <v>0</v>
      </c>
      <c r="AH319" s="116">
        <f t="shared" ca="1" si="319"/>
        <v>0</v>
      </c>
      <c r="AI319" s="116">
        <f t="shared" ca="1" si="319"/>
        <v>0</v>
      </c>
      <c r="AJ319" s="116">
        <f t="shared" ca="1" si="319"/>
        <v>0</v>
      </c>
      <c r="AK319" s="116">
        <f t="shared" ca="1" si="319"/>
        <v>0</v>
      </c>
      <c r="AL319" s="116">
        <f t="shared" ca="1" si="319"/>
        <v>0</v>
      </c>
      <c r="AM319" s="116">
        <f t="shared" ca="1" si="319"/>
        <v>0</v>
      </c>
      <c r="AN319" s="116">
        <f t="shared" ca="1" si="319"/>
        <v>0</v>
      </c>
      <c r="AO319" s="116">
        <f t="shared" ca="1" si="319"/>
        <v>0</v>
      </c>
      <c r="AP319" s="116">
        <f t="shared" ca="1" si="319"/>
        <v>0</v>
      </c>
      <c r="AQ319" s="116">
        <f t="shared" ca="1" si="319"/>
        <v>0</v>
      </c>
      <c r="AS319" s="63">
        <v>3</v>
      </c>
      <c r="AT319" s="116">
        <f ca="1">IFERROR(X319*'Program Qtrly'!D$189/(1-'Program Qtrly'!D$189),0)</f>
        <v>0</v>
      </c>
      <c r="AU319" s="116">
        <f ca="1">IFERROR(Y319*'Program Qtrly'!E$189/(1-'Program Qtrly'!E$189),0)</f>
        <v>0</v>
      </c>
      <c r="AV319" s="116">
        <f ca="1">IFERROR(Z319*'Program Qtrly'!F$189/(1-'Program Qtrly'!F$189),0)</f>
        <v>0</v>
      </c>
      <c r="AW319" s="116">
        <f ca="1">IFERROR(AA319*'Program Qtrly'!G$189/(1-'Program Qtrly'!G$189),0)</f>
        <v>0</v>
      </c>
      <c r="AX319" s="116">
        <f ca="1">IFERROR(AB319*'Program Qtrly'!H$189/(1-'Program Qtrly'!H$189),0)</f>
        <v>0</v>
      </c>
      <c r="AY319" s="116">
        <f ca="1">IFERROR(AC319*'Program Qtrly'!I$189/(1-'Program Qtrly'!I$189),0)</f>
        <v>0</v>
      </c>
      <c r="AZ319" s="116">
        <f ca="1">IFERROR(AD319*'Program Qtrly'!J$189/(1-'Program Qtrly'!J$189),0)</f>
        <v>0</v>
      </c>
      <c r="BA319" s="116">
        <f ca="1">IFERROR(AE319*'Program Qtrly'!K$189/(1-'Program Qtrly'!K$189),0)</f>
        <v>0</v>
      </c>
      <c r="BB319" s="116">
        <f ca="1">IFERROR(AF319*'Program Qtrly'!L$189/(1-'Program Qtrly'!L$189),0)</f>
        <v>0</v>
      </c>
      <c r="BC319" s="116">
        <f ca="1">IFERROR(AG319*'Program Qtrly'!M$189/(1-'Program Qtrly'!M$189),0)</f>
        <v>0</v>
      </c>
      <c r="BD319" s="116">
        <f ca="1">IFERROR(AH319*'Program Qtrly'!N$189/(1-'Program Qtrly'!N$189),0)</f>
        <v>0</v>
      </c>
      <c r="BE319" s="116">
        <f ca="1">IFERROR(AI319*'Program Qtrly'!O$189/(1-'Program Qtrly'!O$189),0)</f>
        <v>0</v>
      </c>
      <c r="BF319" s="116">
        <f ca="1">IFERROR(AJ319*'Program Qtrly'!P$189/(1-'Program Qtrly'!P$189),0)</f>
        <v>0</v>
      </c>
      <c r="BG319" s="116">
        <f ca="1">IFERROR(AK319*'Program Qtrly'!Q$189/(1-'Program Qtrly'!Q$189),0)</f>
        <v>0</v>
      </c>
      <c r="BH319" s="116">
        <f ca="1">IFERROR(AL319*'Program Qtrly'!R$189/(1-'Program Qtrly'!R$189),0)</f>
        <v>0</v>
      </c>
      <c r="BI319" s="116">
        <f ca="1">IFERROR(AM319*'Program Qtrly'!S$189/(1-'Program Qtrly'!S$189),0)</f>
        <v>0</v>
      </c>
      <c r="BJ319" s="116">
        <f ca="1">IFERROR(AN319*'Program Qtrly'!T$189/(1-'Program Qtrly'!T$189),0)</f>
        <v>0</v>
      </c>
      <c r="BK319" s="116">
        <f ca="1">IFERROR(AO319*'Program Qtrly'!U$189/(1-'Program Qtrly'!U$189),0)</f>
        <v>0</v>
      </c>
      <c r="BL319" s="116">
        <f ca="1">IFERROR(AP319*'Program Qtrly'!V$189/(1-'Program Qtrly'!V$189),0)</f>
        <v>0</v>
      </c>
      <c r="BM319" s="116">
        <f ca="1">IFERROR(AQ319*'Program Qtrly'!W$189/(1-'Program Qtrly'!W$189),0)</f>
        <v>0</v>
      </c>
      <c r="BO319" s="53" t="str">
        <f>$A$315</f>
        <v>P010</v>
      </c>
      <c r="BP319" s="53">
        <f>$E$317</f>
        <v>0</v>
      </c>
    </row>
    <row r="320" spans="1:68" x14ac:dyDescent="0.45">
      <c r="A320" s="63">
        <f t="shared" ref="A320:A342" si="320">A319+3</f>
        <v>6</v>
      </c>
      <c r="B320" s="116">
        <f ca="1">IFERROR(B319+'Program Qtrly'!D$203*OFFSET(LDF!$A$37,MATCH($B$317,LDF!$A$38:$A$63,0),MATCH($A320,LDF!$B$37:$Z$37,0)),0)</f>
        <v>0</v>
      </c>
      <c r="C320" s="116">
        <f ca="1">IFERROR(C319+'Program Qtrly'!E$203*OFFSET(LDF!$A$37,MATCH($B$317,LDF!$A$38:$A$63,0),MATCH($A320,LDF!$B$37:$Z$37,0)),0)</f>
        <v>0</v>
      </c>
      <c r="D320" s="116">
        <f ca="1">IFERROR(D319+'Program Qtrly'!F$203*OFFSET(LDF!$A$37,MATCH($B$317,LDF!$A$38:$A$63,0),MATCH($A320,LDF!$B$37:$Z$37,0)),0)</f>
        <v>0</v>
      </c>
      <c r="E320" s="116">
        <f ca="1">IFERROR(E319+'Program Qtrly'!G$203*OFFSET(LDF!$A$37,MATCH($B$317,LDF!$A$38:$A$63,0),MATCH($A320,LDF!$B$37:$Z$37,0)),0)</f>
        <v>0</v>
      </c>
      <c r="F320" s="116">
        <f ca="1">IFERROR(F319+'Program Qtrly'!H$203*OFFSET(LDF!$A$37,MATCH($B$317,LDF!$A$38:$A$63,0),MATCH($A320,LDF!$B$37:$Z$37,0)),0)</f>
        <v>0</v>
      </c>
      <c r="G320" s="116">
        <f ca="1">IFERROR(G319+'Program Qtrly'!I$203*OFFSET(LDF!$A$37,MATCH($B$317,LDF!$A$38:$A$63,0),MATCH($A320,LDF!$B$37:$Z$37,0)),0)</f>
        <v>0</v>
      </c>
      <c r="H320" s="116">
        <f ca="1">IFERROR(H319+'Program Qtrly'!J$203*OFFSET(LDF!$A$37,MATCH($B$317,LDF!$A$38:$A$63,0),MATCH($A320,LDF!$B$37:$Z$37,0)),0)</f>
        <v>0</v>
      </c>
      <c r="I320" s="116">
        <f ca="1">IFERROR(I319+'Program Qtrly'!K$203*OFFSET(LDF!$A$37,MATCH($B$317,LDF!$A$38:$A$63,0),MATCH($A320,LDF!$B$37:$Z$37,0)),0)</f>
        <v>0</v>
      </c>
      <c r="J320" s="116">
        <f ca="1">IFERROR(J319+'Program Qtrly'!L$203*OFFSET(LDF!$A$37,MATCH($B$317,LDF!$A$38:$A$63,0),MATCH($A320,LDF!$B$37:$Z$37,0)),0)</f>
        <v>0</v>
      </c>
      <c r="K320" s="116">
        <f ca="1">IFERROR(K319+'Program Qtrly'!M$203*OFFSET(LDF!$A$37,MATCH($B$317,LDF!$A$38:$A$63,0),MATCH($A320,LDF!$B$37:$Z$37,0)),0)</f>
        <v>0</v>
      </c>
      <c r="L320" s="116">
        <f ca="1">IFERROR(L319+'Program Qtrly'!N$203*OFFSET(LDF!$A$37,MATCH($B$317,LDF!$A$38:$A$63,0),MATCH($A320,LDF!$B$37:$Z$37,0)),0)</f>
        <v>0</v>
      </c>
      <c r="M320" s="116">
        <f ca="1">IFERROR(M319+'Program Qtrly'!O$203*OFFSET(LDF!$A$37,MATCH($B$317,LDF!$A$38:$A$63,0),MATCH($A320,LDF!$B$37:$Z$37,0)),0)</f>
        <v>0</v>
      </c>
      <c r="N320" s="116">
        <f ca="1">IFERROR(N319+'Program Qtrly'!P$203*OFFSET(LDF!$A$37,MATCH($B$317,LDF!$A$38:$A$63,0),MATCH($A320,LDF!$B$37:$Z$37,0)),0)</f>
        <v>0</v>
      </c>
      <c r="O320" s="116">
        <f ca="1">IFERROR(O319+'Program Qtrly'!Q$203*OFFSET(LDF!$A$37,MATCH($B$317,LDF!$A$38:$A$63,0),MATCH($A320,LDF!$B$37:$Z$37,0)),0)</f>
        <v>0</v>
      </c>
      <c r="P320" s="116">
        <f ca="1">IFERROR(P319+'Program Qtrly'!R$203*OFFSET(LDF!$A$37,MATCH($B$317,LDF!$A$38:$A$63,0),MATCH($A320,LDF!$B$37:$Z$37,0)),0)</f>
        <v>0</v>
      </c>
      <c r="Q320" s="116">
        <f ca="1">IFERROR(Q319+'Program Qtrly'!S$203*OFFSET(LDF!$A$37,MATCH($B$317,LDF!$A$38:$A$63,0),MATCH($A320,LDF!$B$37:$Z$37,0)),0)</f>
        <v>0</v>
      </c>
      <c r="R320" s="116">
        <f ca="1">IFERROR(R319+'Program Qtrly'!T$203*OFFSET(LDF!$A$37,MATCH($B$317,LDF!$A$38:$A$63,0),MATCH($A320,LDF!$B$37:$Z$37,0)),0)</f>
        <v>0</v>
      </c>
      <c r="S320" s="116">
        <f ca="1">IFERROR(S319+'Program Qtrly'!U$203*OFFSET(LDF!$A$37,MATCH($B$317,LDF!$A$38:$A$63,0),MATCH($A320,LDF!$B$37:$Z$37,0)),0)</f>
        <v>0</v>
      </c>
      <c r="T320" s="116">
        <f ca="1">IFERROR(T319+'Program Qtrly'!V$203*OFFSET(LDF!$A$37,MATCH($B$317,LDF!$A$38:$A$63,0),MATCH($A320,LDF!$B$37:$Z$37,0)),0)</f>
        <v>0</v>
      </c>
      <c r="U320" s="116">
        <f ca="1">IFERROR(U319+'Program Qtrly'!W$203*OFFSET(LDF!$A$37,MATCH($B$317,LDF!$A$38:$A$63,0),MATCH($A320,LDF!$B$37:$Z$37,0)),0)</f>
        <v>0</v>
      </c>
      <c r="W320" s="63">
        <f t="shared" ref="W320:W342" si="321">W319+3</f>
        <v>6</v>
      </c>
      <c r="X320" s="116">
        <f t="shared" ref="X320:X342" ca="1" si="322">B$343-B320</f>
        <v>0</v>
      </c>
      <c r="Y320" s="116">
        <f t="shared" ca="1" si="319"/>
        <v>0</v>
      </c>
      <c r="Z320" s="116">
        <f t="shared" ca="1" si="319"/>
        <v>0</v>
      </c>
      <c r="AA320" s="116">
        <f t="shared" ca="1" si="319"/>
        <v>0</v>
      </c>
      <c r="AB320" s="116">
        <f t="shared" ca="1" si="319"/>
        <v>0</v>
      </c>
      <c r="AC320" s="116">
        <f t="shared" ca="1" si="319"/>
        <v>0</v>
      </c>
      <c r="AD320" s="116">
        <f t="shared" ca="1" si="319"/>
        <v>0</v>
      </c>
      <c r="AE320" s="116">
        <f t="shared" ca="1" si="319"/>
        <v>0</v>
      </c>
      <c r="AF320" s="116">
        <f t="shared" ca="1" si="319"/>
        <v>0</v>
      </c>
      <c r="AG320" s="116">
        <f t="shared" ca="1" si="319"/>
        <v>0</v>
      </c>
      <c r="AH320" s="116">
        <f t="shared" ca="1" si="319"/>
        <v>0</v>
      </c>
      <c r="AI320" s="116">
        <f t="shared" ca="1" si="319"/>
        <v>0</v>
      </c>
      <c r="AJ320" s="116">
        <f t="shared" ca="1" si="319"/>
        <v>0</v>
      </c>
      <c r="AK320" s="116">
        <f t="shared" ca="1" si="319"/>
        <v>0</v>
      </c>
      <c r="AL320" s="116">
        <f t="shared" ca="1" si="319"/>
        <v>0</v>
      </c>
      <c r="AM320" s="116">
        <f t="shared" ca="1" si="319"/>
        <v>0</v>
      </c>
      <c r="AN320" s="116">
        <f t="shared" ca="1" si="319"/>
        <v>0</v>
      </c>
      <c r="AO320" s="116">
        <f t="shared" ca="1" si="319"/>
        <v>0</v>
      </c>
      <c r="AP320" s="116">
        <f t="shared" ca="1" si="319"/>
        <v>0</v>
      </c>
      <c r="AQ320" s="116">
        <f t="shared" ca="1" si="319"/>
        <v>0</v>
      </c>
      <c r="AS320" s="63">
        <f t="shared" ref="AS320:AS342" si="323">AS319+3</f>
        <v>6</v>
      </c>
      <c r="AT320" s="116">
        <f ca="1">IFERROR(X320*'Program Qtrly'!D$189/(1-'Program Qtrly'!D$189),0)</f>
        <v>0</v>
      </c>
      <c r="AU320" s="116">
        <f ca="1">IFERROR(Y320*'Program Qtrly'!E$189/(1-'Program Qtrly'!E$189),0)</f>
        <v>0</v>
      </c>
      <c r="AV320" s="116">
        <f ca="1">IFERROR(Z320*'Program Qtrly'!F$189/(1-'Program Qtrly'!F$189),0)</f>
        <v>0</v>
      </c>
      <c r="AW320" s="116">
        <f ca="1">IFERROR(AA320*'Program Qtrly'!G$189/(1-'Program Qtrly'!G$189),0)</f>
        <v>0</v>
      </c>
      <c r="AX320" s="116">
        <f ca="1">IFERROR(AB320*'Program Qtrly'!H$189/(1-'Program Qtrly'!H$189),0)</f>
        <v>0</v>
      </c>
      <c r="AY320" s="116">
        <f ca="1">IFERROR(AC320*'Program Qtrly'!I$189/(1-'Program Qtrly'!I$189),0)</f>
        <v>0</v>
      </c>
      <c r="AZ320" s="116">
        <f ca="1">IFERROR(AD320*'Program Qtrly'!J$189/(1-'Program Qtrly'!J$189),0)</f>
        <v>0</v>
      </c>
      <c r="BA320" s="116">
        <f ca="1">IFERROR(AE320*'Program Qtrly'!K$189/(1-'Program Qtrly'!K$189),0)</f>
        <v>0</v>
      </c>
      <c r="BB320" s="116">
        <f ca="1">IFERROR(AF320*'Program Qtrly'!L$189/(1-'Program Qtrly'!L$189),0)</f>
        <v>0</v>
      </c>
      <c r="BC320" s="116">
        <f ca="1">IFERROR(AG320*'Program Qtrly'!M$189/(1-'Program Qtrly'!M$189),0)</f>
        <v>0</v>
      </c>
      <c r="BD320" s="116">
        <f ca="1">IFERROR(AH320*'Program Qtrly'!N$189/(1-'Program Qtrly'!N$189),0)</f>
        <v>0</v>
      </c>
      <c r="BE320" s="116">
        <f ca="1">IFERROR(AI320*'Program Qtrly'!O$189/(1-'Program Qtrly'!O$189),0)</f>
        <v>0</v>
      </c>
      <c r="BF320" s="116">
        <f ca="1">IFERROR(AJ320*'Program Qtrly'!P$189/(1-'Program Qtrly'!P$189),0)</f>
        <v>0</v>
      </c>
      <c r="BG320" s="116">
        <f ca="1">IFERROR(AK320*'Program Qtrly'!Q$189/(1-'Program Qtrly'!Q$189),0)</f>
        <v>0</v>
      </c>
      <c r="BH320" s="116">
        <f ca="1">IFERROR(AL320*'Program Qtrly'!R$189/(1-'Program Qtrly'!R$189),0)</f>
        <v>0</v>
      </c>
      <c r="BI320" s="116">
        <f ca="1">IFERROR(AM320*'Program Qtrly'!S$189/(1-'Program Qtrly'!S$189),0)</f>
        <v>0</v>
      </c>
      <c r="BJ320" s="116">
        <f ca="1">IFERROR(AN320*'Program Qtrly'!T$189/(1-'Program Qtrly'!T$189),0)</f>
        <v>0</v>
      </c>
      <c r="BK320" s="116">
        <f ca="1">IFERROR(AO320*'Program Qtrly'!U$189/(1-'Program Qtrly'!U$189),0)</f>
        <v>0</v>
      </c>
      <c r="BL320" s="116">
        <f ca="1">IFERROR(AP320*'Program Qtrly'!V$189/(1-'Program Qtrly'!V$189),0)</f>
        <v>0</v>
      </c>
      <c r="BM320" s="116">
        <f ca="1">IFERROR(AQ320*'Program Qtrly'!W$189/(1-'Program Qtrly'!W$189),0)</f>
        <v>0</v>
      </c>
      <c r="BO320" s="53" t="str">
        <f t="shared" ref="BO320:BO343" si="324">$A$315</f>
        <v>P010</v>
      </c>
      <c r="BP320" s="53">
        <f t="shared" ref="BP320:BP343" si="325">$E$317</f>
        <v>0</v>
      </c>
    </row>
    <row r="321" spans="1:68" x14ac:dyDescent="0.45">
      <c r="A321" s="63">
        <f t="shared" si="320"/>
        <v>9</v>
      </c>
      <c r="B321" s="116">
        <f ca="1">IFERROR(B320+'Program Qtrly'!D$203*OFFSET(LDF!$A$37,MATCH($B$317,LDF!$A$38:$A$63,0),MATCH($A321,LDF!$B$37:$Z$37,0)),0)</f>
        <v>0</v>
      </c>
      <c r="C321" s="116">
        <f ca="1">IFERROR(C320+'Program Qtrly'!E$203*OFFSET(LDF!$A$37,MATCH($B$317,LDF!$A$38:$A$63,0),MATCH($A321,LDF!$B$37:$Z$37,0)),0)</f>
        <v>0</v>
      </c>
      <c r="D321" s="116">
        <f ca="1">IFERROR(D320+'Program Qtrly'!F$203*OFFSET(LDF!$A$37,MATCH($B$317,LDF!$A$38:$A$63,0),MATCH($A321,LDF!$B$37:$Z$37,0)),0)</f>
        <v>0</v>
      </c>
      <c r="E321" s="116">
        <f ca="1">IFERROR(E320+'Program Qtrly'!G$203*OFFSET(LDF!$A$37,MATCH($B$317,LDF!$A$38:$A$63,0),MATCH($A321,LDF!$B$37:$Z$37,0)),0)</f>
        <v>0</v>
      </c>
      <c r="F321" s="116">
        <f ca="1">IFERROR(F320+'Program Qtrly'!H$203*OFFSET(LDF!$A$37,MATCH($B$317,LDF!$A$38:$A$63,0),MATCH($A321,LDF!$B$37:$Z$37,0)),0)</f>
        <v>0</v>
      </c>
      <c r="G321" s="116">
        <f ca="1">IFERROR(G320+'Program Qtrly'!I$203*OFFSET(LDF!$A$37,MATCH($B$317,LDF!$A$38:$A$63,0),MATCH($A321,LDF!$B$37:$Z$37,0)),0)</f>
        <v>0</v>
      </c>
      <c r="H321" s="116">
        <f ca="1">IFERROR(H320+'Program Qtrly'!J$203*OFFSET(LDF!$A$37,MATCH($B$317,LDF!$A$38:$A$63,0),MATCH($A321,LDF!$B$37:$Z$37,0)),0)</f>
        <v>0</v>
      </c>
      <c r="I321" s="116">
        <f ca="1">IFERROR(I320+'Program Qtrly'!K$203*OFFSET(LDF!$A$37,MATCH($B$317,LDF!$A$38:$A$63,0),MATCH($A321,LDF!$B$37:$Z$37,0)),0)</f>
        <v>0</v>
      </c>
      <c r="J321" s="116">
        <f ca="1">IFERROR(J320+'Program Qtrly'!L$203*OFFSET(LDF!$A$37,MATCH($B$317,LDF!$A$38:$A$63,0),MATCH($A321,LDF!$B$37:$Z$37,0)),0)</f>
        <v>0</v>
      </c>
      <c r="K321" s="116">
        <f ca="1">IFERROR(K320+'Program Qtrly'!M$203*OFFSET(LDF!$A$37,MATCH($B$317,LDF!$A$38:$A$63,0),MATCH($A321,LDF!$B$37:$Z$37,0)),0)</f>
        <v>0</v>
      </c>
      <c r="L321" s="116">
        <f ca="1">IFERROR(L320+'Program Qtrly'!N$203*OFFSET(LDF!$A$37,MATCH($B$317,LDF!$A$38:$A$63,0),MATCH($A321,LDF!$B$37:$Z$37,0)),0)</f>
        <v>0</v>
      </c>
      <c r="M321" s="116">
        <f ca="1">IFERROR(M320+'Program Qtrly'!O$203*OFFSET(LDF!$A$37,MATCH($B$317,LDF!$A$38:$A$63,0),MATCH($A321,LDF!$B$37:$Z$37,0)),0)</f>
        <v>0</v>
      </c>
      <c r="N321" s="116">
        <f ca="1">IFERROR(N320+'Program Qtrly'!P$203*OFFSET(LDF!$A$37,MATCH($B$317,LDF!$A$38:$A$63,0),MATCH($A321,LDF!$B$37:$Z$37,0)),0)</f>
        <v>0</v>
      </c>
      <c r="O321" s="116">
        <f ca="1">IFERROR(O320+'Program Qtrly'!Q$203*OFFSET(LDF!$A$37,MATCH($B$317,LDF!$A$38:$A$63,0),MATCH($A321,LDF!$B$37:$Z$37,0)),0)</f>
        <v>0</v>
      </c>
      <c r="P321" s="116">
        <f ca="1">IFERROR(P320+'Program Qtrly'!R$203*OFFSET(LDF!$A$37,MATCH($B$317,LDF!$A$38:$A$63,0),MATCH($A321,LDF!$B$37:$Z$37,0)),0)</f>
        <v>0</v>
      </c>
      <c r="Q321" s="116">
        <f ca="1">IFERROR(Q320+'Program Qtrly'!S$203*OFFSET(LDF!$A$37,MATCH($B$317,LDF!$A$38:$A$63,0),MATCH($A321,LDF!$B$37:$Z$37,0)),0)</f>
        <v>0</v>
      </c>
      <c r="R321" s="116">
        <f ca="1">IFERROR(R320+'Program Qtrly'!T$203*OFFSET(LDF!$A$37,MATCH($B$317,LDF!$A$38:$A$63,0),MATCH($A321,LDF!$B$37:$Z$37,0)),0)</f>
        <v>0</v>
      </c>
      <c r="S321" s="116">
        <f ca="1">IFERROR(S320+'Program Qtrly'!U$203*OFFSET(LDF!$A$37,MATCH($B$317,LDF!$A$38:$A$63,0),MATCH($A321,LDF!$B$37:$Z$37,0)),0)</f>
        <v>0</v>
      </c>
      <c r="T321" s="116">
        <f ca="1">IFERROR(T320+'Program Qtrly'!V$203*OFFSET(LDF!$A$37,MATCH($B$317,LDF!$A$38:$A$63,0),MATCH($A321,LDF!$B$37:$Z$37,0)),0)</f>
        <v>0</v>
      </c>
      <c r="U321" s="116">
        <f ca="1">IFERROR(U320+'Program Qtrly'!W$203*OFFSET(LDF!$A$37,MATCH($B$317,LDF!$A$38:$A$63,0),MATCH($A321,LDF!$B$37:$Z$37,0)),0)</f>
        <v>0</v>
      </c>
      <c r="W321" s="63">
        <f t="shared" si="321"/>
        <v>9</v>
      </c>
      <c r="X321" s="116">
        <f t="shared" ca="1" si="322"/>
        <v>0</v>
      </c>
      <c r="Y321" s="116">
        <f t="shared" ca="1" si="319"/>
        <v>0</v>
      </c>
      <c r="Z321" s="116">
        <f t="shared" ca="1" si="319"/>
        <v>0</v>
      </c>
      <c r="AA321" s="116">
        <f t="shared" ca="1" si="319"/>
        <v>0</v>
      </c>
      <c r="AB321" s="116">
        <f t="shared" ca="1" si="319"/>
        <v>0</v>
      </c>
      <c r="AC321" s="116">
        <f t="shared" ca="1" si="319"/>
        <v>0</v>
      </c>
      <c r="AD321" s="116">
        <f t="shared" ca="1" si="319"/>
        <v>0</v>
      </c>
      <c r="AE321" s="116">
        <f t="shared" ca="1" si="319"/>
        <v>0</v>
      </c>
      <c r="AF321" s="116">
        <f t="shared" ca="1" si="319"/>
        <v>0</v>
      </c>
      <c r="AG321" s="116">
        <f t="shared" ca="1" si="319"/>
        <v>0</v>
      </c>
      <c r="AH321" s="116">
        <f t="shared" ca="1" si="319"/>
        <v>0</v>
      </c>
      <c r="AI321" s="116">
        <f t="shared" ca="1" si="319"/>
        <v>0</v>
      </c>
      <c r="AJ321" s="116">
        <f t="shared" ca="1" si="319"/>
        <v>0</v>
      </c>
      <c r="AK321" s="116">
        <f t="shared" ca="1" si="319"/>
        <v>0</v>
      </c>
      <c r="AL321" s="116">
        <f t="shared" ca="1" si="319"/>
        <v>0</v>
      </c>
      <c r="AM321" s="116">
        <f t="shared" ca="1" si="319"/>
        <v>0</v>
      </c>
      <c r="AN321" s="116">
        <f t="shared" ca="1" si="319"/>
        <v>0</v>
      </c>
      <c r="AO321" s="116">
        <f t="shared" ca="1" si="319"/>
        <v>0</v>
      </c>
      <c r="AP321" s="116">
        <f t="shared" ca="1" si="319"/>
        <v>0</v>
      </c>
      <c r="AQ321" s="116">
        <f t="shared" ca="1" si="319"/>
        <v>0</v>
      </c>
      <c r="AS321" s="63">
        <f t="shared" si="323"/>
        <v>9</v>
      </c>
      <c r="AT321" s="116">
        <f ca="1">IFERROR(X321*'Program Qtrly'!D$189/(1-'Program Qtrly'!D$189),0)</f>
        <v>0</v>
      </c>
      <c r="AU321" s="116">
        <f ca="1">IFERROR(Y321*'Program Qtrly'!E$189/(1-'Program Qtrly'!E$189),0)</f>
        <v>0</v>
      </c>
      <c r="AV321" s="116">
        <f ca="1">IFERROR(Z321*'Program Qtrly'!F$189/(1-'Program Qtrly'!F$189),0)</f>
        <v>0</v>
      </c>
      <c r="AW321" s="116">
        <f ca="1">IFERROR(AA321*'Program Qtrly'!G$189/(1-'Program Qtrly'!G$189),0)</f>
        <v>0</v>
      </c>
      <c r="AX321" s="116">
        <f ca="1">IFERROR(AB321*'Program Qtrly'!H$189/(1-'Program Qtrly'!H$189),0)</f>
        <v>0</v>
      </c>
      <c r="AY321" s="116">
        <f ca="1">IFERROR(AC321*'Program Qtrly'!I$189/(1-'Program Qtrly'!I$189),0)</f>
        <v>0</v>
      </c>
      <c r="AZ321" s="116">
        <f ca="1">IFERROR(AD321*'Program Qtrly'!J$189/(1-'Program Qtrly'!J$189),0)</f>
        <v>0</v>
      </c>
      <c r="BA321" s="116">
        <f ca="1">IFERROR(AE321*'Program Qtrly'!K$189/(1-'Program Qtrly'!K$189),0)</f>
        <v>0</v>
      </c>
      <c r="BB321" s="116">
        <f ca="1">IFERROR(AF321*'Program Qtrly'!L$189/(1-'Program Qtrly'!L$189),0)</f>
        <v>0</v>
      </c>
      <c r="BC321" s="116">
        <f ca="1">IFERROR(AG321*'Program Qtrly'!M$189/(1-'Program Qtrly'!M$189),0)</f>
        <v>0</v>
      </c>
      <c r="BD321" s="116">
        <f ca="1">IFERROR(AH321*'Program Qtrly'!N$189/(1-'Program Qtrly'!N$189),0)</f>
        <v>0</v>
      </c>
      <c r="BE321" s="116">
        <f ca="1">IFERROR(AI321*'Program Qtrly'!O$189/(1-'Program Qtrly'!O$189),0)</f>
        <v>0</v>
      </c>
      <c r="BF321" s="116">
        <f ca="1">IFERROR(AJ321*'Program Qtrly'!P$189/(1-'Program Qtrly'!P$189),0)</f>
        <v>0</v>
      </c>
      <c r="BG321" s="116">
        <f ca="1">IFERROR(AK321*'Program Qtrly'!Q$189/(1-'Program Qtrly'!Q$189),0)</f>
        <v>0</v>
      </c>
      <c r="BH321" s="116">
        <f ca="1">IFERROR(AL321*'Program Qtrly'!R$189/(1-'Program Qtrly'!R$189),0)</f>
        <v>0</v>
      </c>
      <c r="BI321" s="116">
        <f ca="1">IFERROR(AM321*'Program Qtrly'!S$189/(1-'Program Qtrly'!S$189),0)</f>
        <v>0</v>
      </c>
      <c r="BJ321" s="116">
        <f ca="1">IFERROR(AN321*'Program Qtrly'!T$189/(1-'Program Qtrly'!T$189),0)</f>
        <v>0</v>
      </c>
      <c r="BK321" s="116">
        <f ca="1">IFERROR(AO321*'Program Qtrly'!U$189/(1-'Program Qtrly'!U$189),0)</f>
        <v>0</v>
      </c>
      <c r="BL321" s="116">
        <f ca="1">IFERROR(AP321*'Program Qtrly'!V$189/(1-'Program Qtrly'!V$189),0)</f>
        <v>0</v>
      </c>
      <c r="BM321" s="116">
        <f ca="1">IFERROR(AQ321*'Program Qtrly'!W$189/(1-'Program Qtrly'!W$189),0)</f>
        <v>0</v>
      </c>
      <c r="BO321" s="53" t="str">
        <f t="shared" si="324"/>
        <v>P010</v>
      </c>
      <c r="BP321" s="53">
        <f t="shared" si="325"/>
        <v>0</v>
      </c>
    </row>
    <row r="322" spans="1:68" x14ac:dyDescent="0.45">
      <c r="A322" s="63">
        <f t="shared" si="320"/>
        <v>12</v>
      </c>
      <c r="B322" s="116">
        <f ca="1">IFERROR(B321+'Program Qtrly'!D$203*OFFSET(LDF!$A$37,MATCH($B$317,LDF!$A$38:$A$63,0),MATCH($A322,LDF!$B$37:$Z$37,0)),0)</f>
        <v>0</v>
      </c>
      <c r="C322" s="116">
        <f ca="1">IFERROR(C321+'Program Qtrly'!E$203*OFFSET(LDF!$A$37,MATCH($B$317,LDF!$A$38:$A$63,0),MATCH($A322,LDF!$B$37:$Z$37,0)),0)</f>
        <v>0</v>
      </c>
      <c r="D322" s="116">
        <f ca="1">IFERROR(D321+'Program Qtrly'!F$203*OFFSET(LDF!$A$37,MATCH($B$317,LDF!$A$38:$A$63,0),MATCH($A322,LDF!$B$37:$Z$37,0)),0)</f>
        <v>0</v>
      </c>
      <c r="E322" s="116">
        <f ca="1">IFERROR(E321+'Program Qtrly'!G$203*OFFSET(LDF!$A$37,MATCH($B$317,LDF!$A$38:$A$63,0),MATCH($A322,LDF!$B$37:$Z$37,0)),0)</f>
        <v>0</v>
      </c>
      <c r="F322" s="116">
        <f ca="1">IFERROR(F321+'Program Qtrly'!H$203*OFFSET(LDF!$A$37,MATCH($B$317,LDF!$A$38:$A$63,0),MATCH($A322,LDF!$B$37:$Z$37,0)),0)</f>
        <v>0</v>
      </c>
      <c r="G322" s="116">
        <f ca="1">IFERROR(G321+'Program Qtrly'!I$203*OFFSET(LDF!$A$37,MATCH($B$317,LDF!$A$38:$A$63,0),MATCH($A322,LDF!$B$37:$Z$37,0)),0)</f>
        <v>0</v>
      </c>
      <c r="H322" s="116">
        <f ca="1">IFERROR(H321+'Program Qtrly'!J$203*OFFSET(LDF!$A$37,MATCH($B$317,LDF!$A$38:$A$63,0),MATCH($A322,LDF!$B$37:$Z$37,0)),0)</f>
        <v>0</v>
      </c>
      <c r="I322" s="116">
        <f ca="1">IFERROR(I321+'Program Qtrly'!K$203*OFFSET(LDF!$A$37,MATCH($B$317,LDF!$A$38:$A$63,0),MATCH($A322,LDF!$B$37:$Z$37,0)),0)</f>
        <v>0</v>
      </c>
      <c r="J322" s="116">
        <f ca="1">IFERROR(J321+'Program Qtrly'!L$203*OFFSET(LDF!$A$37,MATCH($B$317,LDF!$A$38:$A$63,0),MATCH($A322,LDF!$B$37:$Z$37,0)),0)</f>
        <v>0</v>
      </c>
      <c r="K322" s="116">
        <f ca="1">IFERROR(K321+'Program Qtrly'!M$203*OFFSET(LDF!$A$37,MATCH($B$317,LDF!$A$38:$A$63,0),MATCH($A322,LDF!$B$37:$Z$37,0)),0)</f>
        <v>0</v>
      </c>
      <c r="L322" s="116">
        <f ca="1">IFERROR(L321+'Program Qtrly'!N$203*OFFSET(LDF!$A$37,MATCH($B$317,LDF!$A$38:$A$63,0),MATCH($A322,LDF!$B$37:$Z$37,0)),0)</f>
        <v>0</v>
      </c>
      <c r="M322" s="116">
        <f ca="1">IFERROR(M321+'Program Qtrly'!O$203*OFFSET(LDF!$A$37,MATCH($B$317,LDF!$A$38:$A$63,0),MATCH($A322,LDF!$B$37:$Z$37,0)),0)</f>
        <v>0</v>
      </c>
      <c r="N322" s="116">
        <f ca="1">IFERROR(N321+'Program Qtrly'!P$203*OFFSET(LDF!$A$37,MATCH($B$317,LDF!$A$38:$A$63,0),MATCH($A322,LDF!$B$37:$Z$37,0)),0)</f>
        <v>0</v>
      </c>
      <c r="O322" s="116">
        <f ca="1">IFERROR(O321+'Program Qtrly'!Q$203*OFFSET(LDF!$A$37,MATCH($B$317,LDF!$A$38:$A$63,0),MATCH($A322,LDF!$B$37:$Z$37,0)),0)</f>
        <v>0</v>
      </c>
      <c r="P322" s="116">
        <f ca="1">IFERROR(P321+'Program Qtrly'!R$203*OFFSET(LDF!$A$37,MATCH($B$317,LDF!$A$38:$A$63,0),MATCH($A322,LDF!$B$37:$Z$37,0)),0)</f>
        <v>0</v>
      </c>
      <c r="Q322" s="116">
        <f ca="1">IFERROR(Q321+'Program Qtrly'!S$203*OFFSET(LDF!$A$37,MATCH($B$317,LDF!$A$38:$A$63,0),MATCH($A322,LDF!$B$37:$Z$37,0)),0)</f>
        <v>0</v>
      </c>
      <c r="R322" s="116">
        <f ca="1">IFERROR(R321+'Program Qtrly'!T$203*OFFSET(LDF!$A$37,MATCH($B$317,LDF!$A$38:$A$63,0),MATCH($A322,LDF!$B$37:$Z$37,0)),0)</f>
        <v>0</v>
      </c>
      <c r="S322" s="116">
        <f ca="1">IFERROR(S321+'Program Qtrly'!U$203*OFFSET(LDF!$A$37,MATCH($B$317,LDF!$A$38:$A$63,0),MATCH($A322,LDF!$B$37:$Z$37,0)),0)</f>
        <v>0</v>
      </c>
      <c r="T322" s="116">
        <f ca="1">IFERROR(T321+'Program Qtrly'!V$203*OFFSET(LDF!$A$37,MATCH($B$317,LDF!$A$38:$A$63,0),MATCH($A322,LDF!$B$37:$Z$37,0)),0)</f>
        <v>0</v>
      </c>
      <c r="U322" s="116">
        <f ca="1">IFERROR(U321+'Program Qtrly'!W$203*OFFSET(LDF!$A$37,MATCH($B$317,LDF!$A$38:$A$63,0),MATCH($A322,LDF!$B$37:$Z$37,0)),0)</f>
        <v>0</v>
      </c>
      <c r="W322" s="63">
        <f t="shared" si="321"/>
        <v>12</v>
      </c>
      <c r="X322" s="116">
        <f t="shared" ca="1" si="322"/>
        <v>0</v>
      </c>
      <c r="Y322" s="116">
        <f t="shared" ca="1" si="319"/>
        <v>0</v>
      </c>
      <c r="Z322" s="116">
        <f t="shared" ca="1" si="319"/>
        <v>0</v>
      </c>
      <c r="AA322" s="116">
        <f t="shared" ca="1" si="319"/>
        <v>0</v>
      </c>
      <c r="AB322" s="116">
        <f t="shared" ca="1" si="319"/>
        <v>0</v>
      </c>
      <c r="AC322" s="116">
        <f t="shared" ca="1" si="319"/>
        <v>0</v>
      </c>
      <c r="AD322" s="116">
        <f t="shared" ca="1" si="319"/>
        <v>0</v>
      </c>
      <c r="AE322" s="116">
        <f t="shared" ca="1" si="319"/>
        <v>0</v>
      </c>
      <c r="AF322" s="116">
        <f t="shared" ca="1" si="319"/>
        <v>0</v>
      </c>
      <c r="AG322" s="116">
        <f t="shared" ca="1" si="319"/>
        <v>0</v>
      </c>
      <c r="AH322" s="116">
        <f t="shared" ca="1" si="319"/>
        <v>0</v>
      </c>
      <c r="AI322" s="116">
        <f t="shared" ca="1" si="319"/>
        <v>0</v>
      </c>
      <c r="AJ322" s="116">
        <f t="shared" ca="1" si="319"/>
        <v>0</v>
      </c>
      <c r="AK322" s="116">
        <f t="shared" ca="1" si="319"/>
        <v>0</v>
      </c>
      <c r="AL322" s="116">
        <f t="shared" ca="1" si="319"/>
        <v>0</v>
      </c>
      <c r="AM322" s="116">
        <f t="shared" ca="1" si="319"/>
        <v>0</v>
      </c>
      <c r="AN322" s="116">
        <f t="shared" ca="1" si="319"/>
        <v>0</v>
      </c>
      <c r="AO322" s="116">
        <f t="shared" ca="1" si="319"/>
        <v>0</v>
      </c>
      <c r="AP322" s="116">
        <f t="shared" ca="1" si="319"/>
        <v>0</v>
      </c>
      <c r="AQ322" s="116">
        <f t="shared" ca="1" si="319"/>
        <v>0</v>
      </c>
      <c r="AS322" s="63">
        <f t="shared" si="323"/>
        <v>12</v>
      </c>
      <c r="AT322" s="116">
        <f ca="1">IFERROR(X322*'Program Qtrly'!D$189/(1-'Program Qtrly'!D$189),0)</f>
        <v>0</v>
      </c>
      <c r="AU322" s="116">
        <f ca="1">IFERROR(Y322*'Program Qtrly'!E$189/(1-'Program Qtrly'!E$189),0)</f>
        <v>0</v>
      </c>
      <c r="AV322" s="116">
        <f ca="1">IFERROR(Z322*'Program Qtrly'!F$189/(1-'Program Qtrly'!F$189),0)</f>
        <v>0</v>
      </c>
      <c r="AW322" s="116">
        <f ca="1">IFERROR(AA322*'Program Qtrly'!G$189/(1-'Program Qtrly'!G$189),0)</f>
        <v>0</v>
      </c>
      <c r="AX322" s="116">
        <f ca="1">IFERROR(AB322*'Program Qtrly'!H$189/(1-'Program Qtrly'!H$189),0)</f>
        <v>0</v>
      </c>
      <c r="AY322" s="116">
        <f ca="1">IFERROR(AC322*'Program Qtrly'!I$189/(1-'Program Qtrly'!I$189),0)</f>
        <v>0</v>
      </c>
      <c r="AZ322" s="116">
        <f ca="1">IFERROR(AD322*'Program Qtrly'!J$189/(1-'Program Qtrly'!J$189),0)</f>
        <v>0</v>
      </c>
      <c r="BA322" s="116">
        <f ca="1">IFERROR(AE322*'Program Qtrly'!K$189/(1-'Program Qtrly'!K$189),0)</f>
        <v>0</v>
      </c>
      <c r="BB322" s="116">
        <f ca="1">IFERROR(AF322*'Program Qtrly'!L$189/(1-'Program Qtrly'!L$189),0)</f>
        <v>0</v>
      </c>
      <c r="BC322" s="116">
        <f ca="1">IFERROR(AG322*'Program Qtrly'!M$189/(1-'Program Qtrly'!M$189),0)</f>
        <v>0</v>
      </c>
      <c r="BD322" s="116">
        <f ca="1">IFERROR(AH322*'Program Qtrly'!N$189/(1-'Program Qtrly'!N$189),0)</f>
        <v>0</v>
      </c>
      <c r="BE322" s="116">
        <f ca="1">IFERROR(AI322*'Program Qtrly'!O$189/(1-'Program Qtrly'!O$189),0)</f>
        <v>0</v>
      </c>
      <c r="BF322" s="116">
        <f ca="1">IFERROR(AJ322*'Program Qtrly'!P$189/(1-'Program Qtrly'!P$189),0)</f>
        <v>0</v>
      </c>
      <c r="BG322" s="116">
        <f ca="1">IFERROR(AK322*'Program Qtrly'!Q$189/(1-'Program Qtrly'!Q$189),0)</f>
        <v>0</v>
      </c>
      <c r="BH322" s="116">
        <f ca="1">IFERROR(AL322*'Program Qtrly'!R$189/(1-'Program Qtrly'!R$189),0)</f>
        <v>0</v>
      </c>
      <c r="BI322" s="116">
        <f ca="1">IFERROR(AM322*'Program Qtrly'!S$189/(1-'Program Qtrly'!S$189),0)</f>
        <v>0</v>
      </c>
      <c r="BJ322" s="116">
        <f ca="1">IFERROR(AN322*'Program Qtrly'!T$189/(1-'Program Qtrly'!T$189),0)</f>
        <v>0</v>
      </c>
      <c r="BK322" s="116">
        <f ca="1">IFERROR(AO322*'Program Qtrly'!U$189/(1-'Program Qtrly'!U$189),0)</f>
        <v>0</v>
      </c>
      <c r="BL322" s="116">
        <f ca="1">IFERROR(AP322*'Program Qtrly'!V$189/(1-'Program Qtrly'!V$189),0)</f>
        <v>0</v>
      </c>
      <c r="BM322" s="116">
        <f ca="1">IFERROR(AQ322*'Program Qtrly'!W$189/(1-'Program Qtrly'!W$189),0)</f>
        <v>0</v>
      </c>
      <c r="BO322" s="53" t="str">
        <f t="shared" si="324"/>
        <v>P010</v>
      </c>
      <c r="BP322" s="53">
        <f t="shared" si="325"/>
        <v>0</v>
      </c>
    </row>
    <row r="323" spans="1:68" x14ac:dyDescent="0.45">
      <c r="A323" s="63">
        <f t="shared" si="320"/>
        <v>15</v>
      </c>
      <c r="B323" s="116">
        <f ca="1">IFERROR(B322+'Program Qtrly'!D$203*OFFSET(LDF!$A$37,MATCH($B$317,LDF!$A$38:$A$63,0),MATCH($A323,LDF!$B$37:$Z$37,0)),0)</f>
        <v>0</v>
      </c>
      <c r="C323" s="116">
        <f ca="1">IFERROR(C322+'Program Qtrly'!E$203*OFFSET(LDF!$A$37,MATCH($B$317,LDF!$A$38:$A$63,0),MATCH($A323,LDF!$B$37:$Z$37,0)),0)</f>
        <v>0</v>
      </c>
      <c r="D323" s="116">
        <f ca="1">IFERROR(D322+'Program Qtrly'!F$203*OFFSET(LDF!$A$37,MATCH($B$317,LDF!$A$38:$A$63,0),MATCH($A323,LDF!$B$37:$Z$37,0)),0)</f>
        <v>0</v>
      </c>
      <c r="E323" s="116">
        <f ca="1">IFERROR(E322+'Program Qtrly'!G$203*OFFSET(LDF!$A$37,MATCH($B$317,LDF!$A$38:$A$63,0),MATCH($A323,LDF!$B$37:$Z$37,0)),0)</f>
        <v>0</v>
      </c>
      <c r="F323" s="116">
        <f ca="1">IFERROR(F322+'Program Qtrly'!H$203*OFFSET(LDF!$A$37,MATCH($B$317,LDF!$A$38:$A$63,0),MATCH($A323,LDF!$B$37:$Z$37,0)),0)</f>
        <v>0</v>
      </c>
      <c r="G323" s="116">
        <f ca="1">IFERROR(G322+'Program Qtrly'!I$203*OFFSET(LDF!$A$37,MATCH($B$317,LDF!$A$38:$A$63,0),MATCH($A323,LDF!$B$37:$Z$37,0)),0)</f>
        <v>0</v>
      </c>
      <c r="H323" s="116">
        <f ca="1">IFERROR(H322+'Program Qtrly'!J$203*OFFSET(LDF!$A$37,MATCH($B$317,LDF!$A$38:$A$63,0),MATCH($A323,LDF!$B$37:$Z$37,0)),0)</f>
        <v>0</v>
      </c>
      <c r="I323" s="116">
        <f ca="1">IFERROR(I322+'Program Qtrly'!K$203*OFFSET(LDF!$A$37,MATCH($B$317,LDF!$A$38:$A$63,0),MATCH($A323,LDF!$B$37:$Z$37,0)),0)</f>
        <v>0</v>
      </c>
      <c r="J323" s="116">
        <f ca="1">IFERROR(J322+'Program Qtrly'!L$203*OFFSET(LDF!$A$37,MATCH($B$317,LDF!$A$38:$A$63,0),MATCH($A323,LDF!$B$37:$Z$37,0)),0)</f>
        <v>0</v>
      </c>
      <c r="K323" s="116">
        <f ca="1">IFERROR(K322+'Program Qtrly'!M$203*OFFSET(LDF!$A$37,MATCH($B$317,LDF!$A$38:$A$63,0),MATCH($A323,LDF!$B$37:$Z$37,0)),0)</f>
        <v>0</v>
      </c>
      <c r="L323" s="116">
        <f ca="1">IFERROR(L322+'Program Qtrly'!N$203*OFFSET(LDF!$A$37,MATCH($B$317,LDF!$A$38:$A$63,0),MATCH($A323,LDF!$B$37:$Z$37,0)),0)</f>
        <v>0</v>
      </c>
      <c r="M323" s="116">
        <f ca="1">IFERROR(M322+'Program Qtrly'!O$203*OFFSET(LDF!$A$37,MATCH($B$317,LDF!$A$38:$A$63,0),MATCH($A323,LDF!$B$37:$Z$37,0)),0)</f>
        <v>0</v>
      </c>
      <c r="N323" s="116">
        <f ca="1">IFERROR(N322+'Program Qtrly'!P$203*OFFSET(LDF!$A$37,MATCH($B$317,LDF!$A$38:$A$63,0),MATCH($A323,LDF!$B$37:$Z$37,0)),0)</f>
        <v>0</v>
      </c>
      <c r="O323" s="116">
        <f ca="1">IFERROR(O322+'Program Qtrly'!Q$203*OFFSET(LDF!$A$37,MATCH($B$317,LDF!$A$38:$A$63,0),MATCH($A323,LDF!$B$37:$Z$37,0)),0)</f>
        <v>0</v>
      </c>
      <c r="P323" s="116">
        <f ca="1">IFERROR(P322+'Program Qtrly'!R$203*OFFSET(LDF!$A$37,MATCH($B$317,LDF!$A$38:$A$63,0),MATCH($A323,LDF!$B$37:$Z$37,0)),0)</f>
        <v>0</v>
      </c>
      <c r="Q323" s="116">
        <f ca="1">IFERROR(Q322+'Program Qtrly'!S$203*OFFSET(LDF!$A$37,MATCH($B$317,LDF!$A$38:$A$63,0),MATCH($A323,LDF!$B$37:$Z$37,0)),0)</f>
        <v>0</v>
      </c>
      <c r="R323" s="116">
        <f ca="1">IFERROR(R322+'Program Qtrly'!T$203*OFFSET(LDF!$A$37,MATCH($B$317,LDF!$A$38:$A$63,0),MATCH($A323,LDF!$B$37:$Z$37,0)),0)</f>
        <v>0</v>
      </c>
      <c r="S323" s="116">
        <f ca="1">IFERROR(S322+'Program Qtrly'!U$203*OFFSET(LDF!$A$37,MATCH($B$317,LDF!$A$38:$A$63,0),MATCH($A323,LDF!$B$37:$Z$37,0)),0)</f>
        <v>0</v>
      </c>
      <c r="T323" s="116">
        <f ca="1">IFERROR(T322+'Program Qtrly'!V$203*OFFSET(LDF!$A$37,MATCH($B$317,LDF!$A$38:$A$63,0),MATCH($A323,LDF!$B$37:$Z$37,0)),0)</f>
        <v>0</v>
      </c>
      <c r="U323" s="116">
        <f ca="1">IFERROR(U322+'Program Qtrly'!W$203*OFFSET(LDF!$A$37,MATCH($B$317,LDF!$A$38:$A$63,0),MATCH($A323,LDF!$B$37:$Z$37,0)),0)</f>
        <v>0</v>
      </c>
      <c r="W323" s="63">
        <f t="shared" si="321"/>
        <v>15</v>
      </c>
      <c r="X323" s="116">
        <f t="shared" ca="1" si="322"/>
        <v>0</v>
      </c>
      <c r="Y323" s="116">
        <f t="shared" ca="1" si="319"/>
        <v>0</v>
      </c>
      <c r="Z323" s="116">
        <f t="shared" ca="1" si="319"/>
        <v>0</v>
      </c>
      <c r="AA323" s="116">
        <f t="shared" ca="1" si="319"/>
        <v>0</v>
      </c>
      <c r="AB323" s="116">
        <f t="shared" ca="1" si="319"/>
        <v>0</v>
      </c>
      <c r="AC323" s="116">
        <f t="shared" ca="1" si="319"/>
        <v>0</v>
      </c>
      <c r="AD323" s="116">
        <f t="shared" ca="1" si="319"/>
        <v>0</v>
      </c>
      <c r="AE323" s="116">
        <f t="shared" ca="1" si="319"/>
        <v>0</v>
      </c>
      <c r="AF323" s="116">
        <f t="shared" ca="1" si="319"/>
        <v>0</v>
      </c>
      <c r="AG323" s="116">
        <f t="shared" ca="1" si="319"/>
        <v>0</v>
      </c>
      <c r="AH323" s="116">
        <f t="shared" ca="1" si="319"/>
        <v>0</v>
      </c>
      <c r="AI323" s="116">
        <f t="shared" ca="1" si="319"/>
        <v>0</v>
      </c>
      <c r="AJ323" s="116">
        <f t="shared" ca="1" si="319"/>
        <v>0</v>
      </c>
      <c r="AK323" s="116">
        <f t="shared" ca="1" si="319"/>
        <v>0</v>
      </c>
      <c r="AL323" s="116">
        <f t="shared" ca="1" si="319"/>
        <v>0</v>
      </c>
      <c r="AM323" s="116">
        <f t="shared" ca="1" si="319"/>
        <v>0</v>
      </c>
      <c r="AN323" s="116">
        <f t="shared" ca="1" si="319"/>
        <v>0</v>
      </c>
      <c r="AO323" s="116">
        <f t="shared" ca="1" si="319"/>
        <v>0</v>
      </c>
      <c r="AP323" s="116">
        <f t="shared" ca="1" si="319"/>
        <v>0</v>
      </c>
      <c r="AQ323" s="116">
        <f t="shared" ca="1" si="319"/>
        <v>0</v>
      </c>
      <c r="AS323" s="63">
        <f t="shared" si="323"/>
        <v>15</v>
      </c>
      <c r="AT323" s="116">
        <f ca="1">IFERROR(X323*'Program Qtrly'!D$189/(1-'Program Qtrly'!D$189),0)</f>
        <v>0</v>
      </c>
      <c r="AU323" s="116">
        <f ca="1">IFERROR(Y323*'Program Qtrly'!E$189/(1-'Program Qtrly'!E$189),0)</f>
        <v>0</v>
      </c>
      <c r="AV323" s="116">
        <f ca="1">IFERROR(Z323*'Program Qtrly'!F$189/(1-'Program Qtrly'!F$189),0)</f>
        <v>0</v>
      </c>
      <c r="AW323" s="116">
        <f ca="1">IFERROR(AA323*'Program Qtrly'!G$189/(1-'Program Qtrly'!G$189),0)</f>
        <v>0</v>
      </c>
      <c r="AX323" s="116">
        <f ca="1">IFERROR(AB323*'Program Qtrly'!H$189/(1-'Program Qtrly'!H$189),0)</f>
        <v>0</v>
      </c>
      <c r="AY323" s="116">
        <f ca="1">IFERROR(AC323*'Program Qtrly'!I$189/(1-'Program Qtrly'!I$189),0)</f>
        <v>0</v>
      </c>
      <c r="AZ323" s="116">
        <f ca="1">IFERROR(AD323*'Program Qtrly'!J$189/(1-'Program Qtrly'!J$189),0)</f>
        <v>0</v>
      </c>
      <c r="BA323" s="116">
        <f ca="1">IFERROR(AE323*'Program Qtrly'!K$189/(1-'Program Qtrly'!K$189),0)</f>
        <v>0</v>
      </c>
      <c r="BB323" s="116">
        <f ca="1">IFERROR(AF323*'Program Qtrly'!L$189/(1-'Program Qtrly'!L$189),0)</f>
        <v>0</v>
      </c>
      <c r="BC323" s="116">
        <f ca="1">IFERROR(AG323*'Program Qtrly'!M$189/(1-'Program Qtrly'!M$189),0)</f>
        <v>0</v>
      </c>
      <c r="BD323" s="116">
        <f ca="1">IFERROR(AH323*'Program Qtrly'!N$189/(1-'Program Qtrly'!N$189),0)</f>
        <v>0</v>
      </c>
      <c r="BE323" s="116">
        <f ca="1">IFERROR(AI323*'Program Qtrly'!O$189/(1-'Program Qtrly'!O$189),0)</f>
        <v>0</v>
      </c>
      <c r="BF323" s="116">
        <f ca="1">IFERROR(AJ323*'Program Qtrly'!P$189/(1-'Program Qtrly'!P$189),0)</f>
        <v>0</v>
      </c>
      <c r="BG323" s="116">
        <f ca="1">IFERROR(AK323*'Program Qtrly'!Q$189/(1-'Program Qtrly'!Q$189),0)</f>
        <v>0</v>
      </c>
      <c r="BH323" s="116">
        <f ca="1">IFERROR(AL323*'Program Qtrly'!R$189/(1-'Program Qtrly'!R$189),0)</f>
        <v>0</v>
      </c>
      <c r="BI323" s="116">
        <f ca="1">IFERROR(AM323*'Program Qtrly'!S$189/(1-'Program Qtrly'!S$189),0)</f>
        <v>0</v>
      </c>
      <c r="BJ323" s="116">
        <f ca="1">IFERROR(AN323*'Program Qtrly'!T$189/(1-'Program Qtrly'!T$189),0)</f>
        <v>0</v>
      </c>
      <c r="BK323" s="116">
        <f ca="1">IFERROR(AO323*'Program Qtrly'!U$189/(1-'Program Qtrly'!U$189),0)</f>
        <v>0</v>
      </c>
      <c r="BL323" s="116">
        <f ca="1">IFERROR(AP323*'Program Qtrly'!V$189/(1-'Program Qtrly'!V$189),0)</f>
        <v>0</v>
      </c>
      <c r="BM323" s="116">
        <f ca="1">IFERROR(AQ323*'Program Qtrly'!W$189/(1-'Program Qtrly'!W$189),0)</f>
        <v>0</v>
      </c>
      <c r="BO323" s="53" t="str">
        <f t="shared" si="324"/>
        <v>P010</v>
      </c>
      <c r="BP323" s="53">
        <f t="shared" si="325"/>
        <v>0</v>
      </c>
    </row>
    <row r="324" spans="1:68" x14ac:dyDescent="0.45">
      <c r="A324" s="63">
        <f t="shared" si="320"/>
        <v>18</v>
      </c>
      <c r="B324" s="116">
        <f ca="1">IFERROR(B323+'Program Qtrly'!D$203*OFFSET(LDF!$A$37,MATCH($B$317,LDF!$A$38:$A$63,0),MATCH($A324,LDF!$B$37:$Z$37,0)),0)</f>
        <v>0</v>
      </c>
      <c r="C324" s="116">
        <f ca="1">IFERROR(C323+'Program Qtrly'!E$203*OFFSET(LDF!$A$37,MATCH($B$317,LDF!$A$38:$A$63,0),MATCH($A324,LDF!$B$37:$Z$37,0)),0)</f>
        <v>0</v>
      </c>
      <c r="D324" s="116">
        <f ca="1">IFERROR(D323+'Program Qtrly'!F$203*OFFSET(LDF!$A$37,MATCH($B$317,LDF!$A$38:$A$63,0),MATCH($A324,LDF!$B$37:$Z$37,0)),0)</f>
        <v>0</v>
      </c>
      <c r="E324" s="116">
        <f ca="1">IFERROR(E323+'Program Qtrly'!G$203*OFFSET(LDF!$A$37,MATCH($B$317,LDF!$A$38:$A$63,0),MATCH($A324,LDF!$B$37:$Z$37,0)),0)</f>
        <v>0</v>
      </c>
      <c r="F324" s="116">
        <f ca="1">IFERROR(F323+'Program Qtrly'!H$203*OFFSET(LDF!$A$37,MATCH($B$317,LDF!$A$38:$A$63,0),MATCH($A324,LDF!$B$37:$Z$37,0)),0)</f>
        <v>0</v>
      </c>
      <c r="G324" s="116">
        <f ca="1">IFERROR(G323+'Program Qtrly'!I$203*OFFSET(LDF!$A$37,MATCH($B$317,LDF!$A$38:$A$63,0),MATCH($A324,LDF!$B$37:$Z$37,0)),0)</f>
        <v>0</v>
      </c>
      <c r="H324" s="116">
        <f ca="1">IFERROR(H323+'Program Qtrly'!J$203*OFFSET(LDF!$A$37,MATCH($B$317,LDF!$A$38:$A$63,0),MATCH($A324,LDF!$B$37:$Z$37,0)),0)</f>
        <v>0</v>
      </c>
      <c r="I324" s="116">
        <f ca="1">IFERROR(I323+'Program Qtrly'!K$203*OFFSET(LDF!$A$37,MATCH($B$317,LDF!$A$38:$A$63,0),MATCH($A324,LDF!$B$37:$Z$37,0)),0)</f>
        <v>0</v>
      </c>
      <c r="J324" s="116">
        <f ca="1">IFERROR(J323+'Program Qtrly'!L$203*OFFSET(LDF!$A$37,MATCH($B$317,LDF!$A$38:$A$63,0),MATCH($A324,LDF!$B$37:$Z$37,0)),0)</f>
        <v>0</v>
      </c>
      <c r="K324" s="116">
        <f ca="1">IFERROR(K323+'Program Qtrly'!M$203*OFFSET(LDF!$A$37,MATCH($B$317,LDF!$A$38:$A$63,0),MATCH($A324,LDF!$B$37:$Z$37,0)),0)</f>
        <v>0</v>
      </c>
      <c r="L324" s="116">
        <f ca="1">IFERROR(L323+'Program Qtrly'!N$203*OFFSET(LDF!$A$37,MATCH($B$317,LDF!$A$38:$A$63,0),MATCH($A324,LDF!$B$37:$Z$37,0)),0)</f>
        <v>0</v>
      </c>
      <c r="M324" s="116">
        <f ca="1">IFERROR(M323+'Program Qtrly'!O$203*OFFSET(LDF!$A$37,MATCH($B$317,LDF!$A$38:$A$63,0),MATCH($A324,LDF!$B$37:$Z$37,0)),0)</f>
        <v>0</v>
      </c>
      <c r="N324" s="116">
        <f ca="1">IFERROR(N323+'Program Qtrly'!P$203*OFFSET(LDF!$A$37,MATCH($B$317,LDF!$A$38:$A$63,0),MATCH($A324,LDF!$B$37:$Z$37,0)),0)</f>
        <v>0</v>
      </c>
      <c r="O324" s="116">
        <f ca="1">IFERROR(O323+'Program Qtrly'!Q$203*OFFSET(LDF!$A$37,MATCH($B$317,LDF!$A$38:$A$63,0),MATCH($A324,LDF!$B$37:$Z$37,0)),0)</f>
        <v>0</v>
      </c>
      <c r="P324" s="116">
        <f ca="1">IFERROR(P323+'Program Qtrly'!R$203*OFFSET(LDF!$A$37,MATCH($B$317,LDF!$A$38:$A$63,0),MATCH($A324,LDF!$B$37:$Z$37,0)),0)</f>
        <v>0</v>
      </c>
      <c r="Q324" s="116">
        <f ca="1">IFERROR(Q323+'Program Qtrly'!S$203*OFFSET(LDF!$A$37,MATCH($B$317,LDF!$A$38:$A$63,0),MATCH($A324,LDF!$B$37:$Z$37,0)),0)</f>
        <v>0</v>
      </c>
      <c r="R324" s="116">
        <f ca="1">IFERROR(R323+'Program Qtrly'!T$203*OFFSET(LDF!$A$37,MATCH($B$317,LDF!$A$38:$A$63,0),MATCH($A324,LDF!$B$37:$Z$37,0)),0)</f>
        <v>0</v>
      </c>
      <c r="S324" s="116">
        <f ca="1">IFERROR(S323+'Program Qtrly'!U$203*OFFSET(LDF!$A$37,MATCH($B$317,LDF!$A$38:$A$63,0),MATCH($A324,LDF!$B$37:$Z$37,0)),0)</f>
        <v>0</v>
      </c>
      <c r="T324" s="116">
        <f ca="1">IFERROR(T323+'Program Qtrly'!V$203*OFFSET(LDF!$A$37,MATCH($B$317,LDF!$A$38:$A$63,0),MATCH($A324,LDF!$B$37:$Z$37,0)),0)</f>
        <v>0</v>
      </c>
      <c r="U324" s="116">
        <f ca="1">IFERROR(U323+'Program Qtrly'!W$203*OFFSET(LDF!$A$37,MATCH($B$317,LDF!$A$38:$A$63,0),MATCH($A324,LDF!$B$37:$Z$37,0)),0)</f>
        <v>0</v>
      </c>
      <c r="W324" s="63">
        <f t="shared" si="321"/>
        <v>18</v>
      </c>
      <c r="X324" s="116">
        <f t="shared" ca="1" si="322"/>
        <v>0</v>
      </c>
      <c r="Y324" s="116">
        <f t="shared" ca="1" si="319"/>
        <v>0</v>
      </c>
      <c r="Z324" s="116">
        <f t="shared" ca="1" si="319"/>
        <v>0</v>
      </c>
      <c r="AA324" s="116">
        <f t="shared" ca="1" si="319"/>
        <v>0</v>
      </c>
      <c r="AB324" s="116">
        <f t="shared" ca="1" si="319"/>
        <v>0</v>
      </c>
      <c r="AC324" s="116">
        <f t="shared" ca="1" si="319"/>
        <v>0</v>
      </c>
      <c r="AD324" s="116">
        <f t="shared" ca="1" si="319"/>
        <v>0</v>
      </c>
      <c r="AE324" s="116">
        <f t="shared" ca="1" si="319"/>
        <v>0</v>
      </c>
      <c r="AF324" s="116">
        <f t="shared" ca="1" si="319"/>
        <v>0</v>
      </c>
      <c r="AG324" s="116">
        <f t="shared" ca="1" si="319"/>
        <v>0</v>
      </c>
      <c r="AH324" s="116">
        <f t="shared" ca="1" si="319"/>
        <v>0</v>
      </c>
      <c r="AI324" s="116">
        <f t="shared" ca="1" si="319"/>
        <v>0</v>
      </c>
      <c r="AJ324" s="116">
        <f t="shared" ca="1" si="319"/>
        <v>0</v>
      </c>
      <c r="AK324" s="116">
        <f t="shared" ca="1" si="319"/>
        <v>0</v>
      </c>
      <c r="AL324" s="116">
        <f t="shared" ca="1" si="319"/>
        <v>0</v>
      </c>
      <c r="AM324" s="116">
        <f t="shared" ca="1" si="319"/>
        <v>0</v>
      </c>
      <c r="AN324" s="116">
        <f t="shared" ca="1" si="319"/>
        <v>0</v>
      </c>
      <c r="AO324" s="116">
        <f t="shared" ca="1" si="319"/>
        <v>0</v>
      </c>
      <c r="AP324" s="116">
        <f t="shared" ca="1" si="319"/>
        <v>0</v>
      </c>
      <c r="AQ324" s="116">
        <f t="shared" ca="1" si="319"/>
        <v>0</v>
      </c>
      <c r="AS324" s="63">
        <f t="shared" si="323"/>
        <v>18</v>
      </c>
      <c r="AT324" s="116">
        <f ca="1">IFERROR(X324*'Program Qtrly'!D$189/(1-'Program Qtrly'!D$189),0)</f>
        <v>0</v>
      </c>
      <c r="AU324" s="116">
        <f ca="1">IFERROR(Y324*'Program Qtrly'!E$189/(1-'Program Qtrly'!E$189),0)</f>
        <v>0</v>
      </c>
      <c r="AV324" s="116">
        <f ca="1">IFERROR(Z324*'Program Qtrly'!F$189/(1-'Program Qtrly'!F$189),0)</f>
        <v>0</v>
      </c>
      <c r="AW324" s="116">
        <f ca="1">IFERROR(AA324*'Program Qtrly'!G$189/(1-'Program Qtrly'!G$189),0)</f>
        <v>0</v>
      </c>
      <c r="AX324" s="116">
        <f ca="1">IFERROR(AB324*'Program Qtrly'!H$189/(1-'Program Qtrly'!H$189),0)</f>
        <v>0</v>
      </c>
      <c r="AY324" s="116">
        <f ca="1">IFERROR(AC324*'Program Qtrly'!I$189/(1-'Program Qtrly'!I$189),0)</f>
        <v>0</v>
      </c>
      <c r="AZ324" s="116">
        <f ca="1">IFERROR(AD324*'Program Qtrly'!J$189/(1-'Program Qtrly'!J$189),0)</f>
        <v>0</v>
      </c>
      <c r="BA324" s="116">
        <f ca="1">IFERROR(AE324*'Program Qtrly'!K$189/(1-'Program Qtrly'!K$189),0)</f>
        <v>0</v>
      </c>
      <c r="BB324" s="116">
        <f ca="1">IFERROR(AF324*'Program Qtrly'!L$189/(1-'Program Qtrly'!L$189),0)</f>
        <v>0</v>
      </c>
      <c r="BC324" s="116">
        <f ca="1">IFERROR(AG324*'Program Qtrly'!M$189/(1-'Program Qtrly'!M$189),0)</f>
        <v>0</v>
      </c>
      <c r="BD324" s="116">
        <f ca="1">IFERROR(AH324*'Program Qtrly'!N$189/(1-'Program Qtrly'!N$189),0)</f>
        <v>0</v>
      </c>
      <c r="BE324" s="116">
        <f ca="1">IFERROR(AI324*'Program Qtrly'!O$189/(1-'Program Qtrly'!O$189),0)</f>
        <v>0</v>
      </c>
      <c r="BF324" s="116">
        <f ca="1">IFERROR(AJ324*'Program Qtrly'!P$189/(1-'Program Qtrly'!P$189),0)</f>
        <v>0</v>
      </c>
      <c r="BG324" s="116">
        <f ca="1">IFERROR(AK324*'Program Qtrly'!Q$189/(1-'Program Qtrly'!Q$189),0)</f>
        <v>0</v>
      </c>
      <c r="BH324" s="116">
        <f ca="1">IFERROR(AL324*'Program Qtrly'!R$189/(1-'Program Qtrly'!R$189),0)</f>
        <v>0</v>
      </c>
      <c r="BI324" s="116">
        <f ca="1">IFERROR(AM324*'Program Qtrly'!S$189/(1-'Program Qtrly'!S$189),0)</f>
        <v>0</v>
      </c>
      <c r="BJ324" s="116">
        <f ca="1">IFERROR(AN324*'Program Qtrly'!T$189/(1-'Program Qtrly'!T$189),0)</f>
        <v>0</v>
      </c>
      <c r="BK324" s="116">
        <f ca="1">IFERROR(AO324*'Program Qtrly'!U$189/(1-'Program Qtrly'!U$189),0)</f>
        <v>0</v>
      </c>
      <c r="BL324" s="116">
        <f ca="1">IFERROR(AP324*'Program Qtrly'!V$189/(1-'Program Qtrly'!V$189),0)</f>
        <v>0</v>
      </c>
      <c r="BM324" s="116">
        <f ca="1">IFERROR(AQ324*'Program Qtrly'!W$189/(1-'Program Qtrly'!W$189),0)</f>
        <v>0</v>
      </c>
      <c r="BO324" s="53" t="str">
        <f t="shared" si="324"/>
        <v>P010</v>
      </c>
      <c r="BP324" s="53">
        <f t="shared" si="325"/>
        <v>0</v>
      </c>
    </row>
    <row r="325" spans="1:68" x14ac:dyDescent="0.45">
      <c r="A325" s="63">
        <f t="shared" si="320"/>
        <v>21</v>
      </c>
      <c r="B325" s="116">
        <f ca="1">IFERROR(B324+'Program Qtrly'!D$203*OFFSET(LDF!$A$37,MATCH($B$317,LDF!$A$38:$A$63,0),MATCH($A325,LDF!$B$37:$Z$37,0)),0)</f>
        <v>0</v>
      </c>
      <c r="C325" s="116">
        <f ca="1">IFERROR(C324+'Program Qtrly'!E$203*OFFSET(LDF!$A$37,MATCH($B$317,LDF!$A$38:$A$63,0),MATCH($A325,LDF!$B$37:$Z$37,0)),0)</f>
        <v>0</v>
      </c>
      <c r="D325" s="116">
        <f ca="1">IFERROR(D324+'Program Qtrly'!F$203*OFFSET(LDF!$A$37,MATCH($B$317,LDF!$A$38:$A$63,0),MATCH($A325,LDF!$B$37:$Z$37,0)),0)</f>
        <v>0</v>
      </c>
      <c r="E325" s="116">
        <f ca="1">IFERROR(E324+'Program Qtrly'!G$203*OFFSET(LDF!$A$37,MATCH($B$317,LDF!$A$38:$A$63,0),MATCH($A325,LDF!$B$37:$Z$37,0)),0)</f>
        <v>0</v>
      </c>
      <c r="F325" s="116">
        <f ca="1">IFERROR(F324+'Program Qtrly'!H$203*OFFSET(LDF!$A$37,MATCH($B$317,LDF!$A$38:$A$63,0),MATCH($A325,LDF!$B$37:$Z$37,0)),0)</f>
        <v>0</v>
      </c>
      <c r="G325" s="116">
        <f ca="1">IFERROR(G324+'Program Qtrly'!I$203*OFFSET(LDF!$A$37,MATCH($B$317,LDF!$A$38:$A$63,0),MATCH($A325,LDF!$B$37:$Z$37,0)),0)</f>
        <v>0</v>
      </c>
      <c r="H325" s="116">
        <f ca="1">IFERROR(H324+'Program Qtrly'!J$203*OFFSET(LDF!$A$37,MATCH($B$317,LDF!$A$38:$A$63,0),MATCH($A325,LDF!$B$37:$Z$37,0)),0)</f>
        <v>0</v>
      </c>
      <c r="I325" s="116">
        <f ca="1">IFERROR(I324+'Program Qtrly'!K$203*OFFSET(LDF!$A$37,MATCH($B$317,LDF!$A$38:$A$63,0),MATCH($A325,LDF!$B$37:$Z$37,0)),0)</f>
        <v>0</v>
      </c>
      <c r="J325" s="116">
        <f ca="1">IFERROR(J324+'Program Qtrly'!L$203*OFFSET(LDF!$A$37,MATCH($B$317,LDF!$A$38:$A$63,0),MATCH($A325,LDF!$B$37:$Z$37,0)),0)</f>
        <v>0</v>
      </c>
      <c r="K325" s="116">
        <f ca="1">IFERROR(K324+'Program Qtrly'!M$203*OFFSET(LDF!$A$37,MATCH($B$317,LDF!$A$38:$A$63,0),MATCH($A325,LDF!$B$37:$Z$37,0)),0)</f>
        <v>0</v>
      </c>
      <c r="L325" s="116">
        <f ca="1">IFERROR(L324+'Program Qtrly'!N$203*OFFSET(LDF!$A$37,MATCH($B$317,LDF!$A$38:$A$63,0),MATCH($A325,LDF!$B$37:$Z$37,0)),0)</f>
        <v>0</v>
      </c>
      <c r="M325" s="116">
        <f ca="1">IFERROR(M324+'Program Qtrly'!O$203*OFFSET(LDF!$A$37,MATCH($B$317,LDF!$A$38:$A$63,0),MATCH($A325,LDF!$B$37:$Z$37,0)),0)</f>
        <v>0</v>
      </c>
      <c r="N325" s="116">
        <f ca="1">IFERROR(N324+'Program Qtrly'!P$203*OFFSET(LDF!$A$37,MATCH($B$317,LDF!$A$38:$A$63,0),MATCH($A325,LDF!$B$37:$Z$37,0)),0)</f>
        <v>0</v>
      </c>
      <c r="O325" s="116">
        <f ca="1">IFERROR(O324+'Program Qtrly'!Q$203*OFFSET(LDF!$A$37,MATCH($B$317,LDF!$A$38:$A$63,0),MATCH($A325,LDF!$B$37:$Z$37,0)),0)</f>
        <v>0</v>
      </c>
      <c r="P325" s="116">
        <f ca="1">IFERROR(P324+'Program Qtrly'!R$203*OFFSET(LDF!$A$37,MATCH($B$317,LDF!$A$38:$A$63,0),MATCH($A325,LDF!$B$37:$Z$37,0)),0)</f>
        <v>0</v>
      </c>
      <c r="Q325" s="116">
        <f ca="1">IFERROR(Q324+'Program Qtrly'!S$203*OFFSET(LDF!$A$37,MATCH($B$317,LDF!$A$38:$A$63,0),MATCH($A325,LDF!$B$37:$Z$37,0)),0)</f>
        <v>0</v>
      </c>
      <c r="R325" s="116">
        <f ca="1">IFERROR(R324+'Program Qtrly'!T$203*OFFSET(LDF!$A$37,MATCH($B$317,LDF!$A$38:$A$63,0),MATCH($A325,LDF!$B$37:$Z$37,0)),0)</f>
        <v>0</v>
      </c>
      <c r="S325" s="116">
        <f ca="1">IFERROR(S324+'Program Qtrly'!U$203*OFFSET(LDF!$A$37,MATCH($B$317,LDF!$A$38:$A$63,0),MATCH($A325,LDF!$B$37:$Z$37,0)),0)</f>
        <v>0</v>
      </c>
      <c r="T325" s="116">
        <f ca="1">IFERROR(T324+'Program Qtrly'!V$203*OFFSET(LDF!$A$37,MATCH($B$317,LDF!$A$38:$A$63,0),MATCH($A325,LDF!$B$37:$Z$37,0)),0)</f>
        <v>0</v>
      </c>
      <c r="U325" s="116">
        <f ca="1">IFERROR(U324+'Program Qtrly'!W$203*OFFSET(LDF!$A$37,MATCH($B$317,LDF!$A$38:$A$63,0),MATCH($A325,LDF!$B$37:$Z$37,0)),0)</f>
        <v>0</v>
      </c>
      <c r="W325" s="63">
        <f t="shared" si="321"/>
        <v>21</v>
      </c>
      <c r="X325" s="116">
        <f t="shared" ca="1" si="322"/>
        <v>0</v>
      </c>
      <c r="Y325" s="116">
        <f t="shared" ca="1" si="319"/>
        <v>0</v>
      </c>
      <c r="Z325" s="116">
        <f t="shared" ca="1" si="319"/>
        <v>0</v>
      </c>
      <c r="AA325" s="116">
        <f t="shared" ca="1" si="319"/>
        <v>0</v>
      </c>
      <c r="AB325" s="116">
        <f t="shared" ca="1" si="319"/>
        <v>0</v>
      </c>
      <c r="AC325" s="116">
        <f t="shared" ca="1" si="319"/>
        <v>0</v>
      </c>
      <c r="AD325" s="116">
        <f t="shared" ca="1" si="319"/>
        <v>0</v>
      </c>
      <c r="AE325" s="116">
        <f t="shared" ca="1" si="319"/>
        <v>0</v>
      </c>
      <c r="AF325" s="116">
        <f t="shared" ca="1" si="319"/>
        <v>0</v>
      </c>
      <c r="AG325" s="116">
        <f t="shared" ca="1" si="319"/>
        <v>0</v>
      </c>
      <c r="AH325" s="116">
        <f t="shared" ca="1" si="319"/>
        <v>0</v>
      </c>
      <c r="AI325" s="116">
        <f t="shared" ca="1" si="319"/>
        <v>0</v>
      </c>
      <c r="AJ325" s="116">
        <f t="shared" ca="1" si="319"/>
        <v>0</v>
      </c>
      <c r="AK325" s="116">
        <f t="shared" ca="1" si="319"/>
        <v>0</v>
      </c>
      <c r="AL325" s="116">
        <f t="shared" ca="1" si="319"/>
        <v>0</v>
      </c>
      <c r="AM325" s="116">
        <f t="shared" ca="1" si="319"/>
        <v>0</v>
      </c>
      <c r="AN325" s="116">
        <f t="shared" ca="1" si="319"/>
        <v>0</v>
      </c>
      <c r="AO325" s="116">
        <f t="shared" ca="1" si="319"/>
        <v>0</v>
      </c>
      <c r="AP325" s="116">
        <f t="shared" ca="1" si="319"/>
        <v>0</v>
      </c>
      <c r="AQ325" s="116">
        <f t="shared" ca="1" si="319"/>
        <v>0</v>
      </c>
      <c r="AS325" s="63">
        <f t="shared" si="323"/>
        <v>21</v>
      </c>
      <c r="AT325" s="116">
        <f ca="1">IFERROR(X325*'Program Qtrly'!D$189/(1-'Program Qtrly'!D$189),0)</f>
        <v>0</v>
      </c>
      <c r="AU325" s="116">
        <f ca="1">IFERROR(Y325*'Program Qtrly'!E$189/(1-'Program Qtrly'!E$189),0)</f>
        <v>0</v>
      </c>
      <c r="AV325" s="116">
        <f ca="1">IFERROR(Z325*'Program Qtrly'!F$189/(1-'Program Qtrly'!F$189),0)</f>
        <v>0</v>
      </c>
      <c r="AW325" s="116">
        <f ca="1">IFERROR(AA325*'Program Qtrly'!G$189/(1-'Program Qtrly'!G$189),0)</f>
        <v>0</v>
      </c>
      <c r="AX325" s="116">
        <f ca="1">IFERROR(AB325*'Program Qtrly'!H$189/(1-'Program Qtrly'!H$189),0)</f>
        <v>0</v>
      </c>
      <c r="AY325" s="116">
        <f ca="1">IFERROR(AC325*'Program Qtrly'!I$189/(1-'Program Qtrly'!I$189),0)</f>
        <v>0</v>
      </c>
      <c r="AZ325" s="116">
        <f ca="1">IFERROR(AD325*'Program Qtrly'!J$189/(1-'Program Qtrly'!J$189),0)</f>
        <v>0</v>
      </c>
      <c r="BA325" s="116">
        <f ca="1">IFERROR(AE325*'Program Qtrly'!K$189/(1-'Program Qtrly'!K$189),0)</f>
        <v>0</v>
      </c>
      <c r="BB325" s="116">
        <f ca="1">IFERROR(AF325*'Program Qtrly'!L$189/(1-'Program Qtrly'!L$189),0)</f>
        <v>0</v>
      </c>
      <c r="BC325" s="116">
        <f ca="1">IFERROR(AG325*'Program Qtrly'!M$189/(1-'Program Qtrly'!M$189),0)</f>
        <v>0</v>
      </c>
      <c r="BD325" s="116">
        <f ca="1">IFERROR(AH325*'Program Qtrly'!N$189/(1-'Program Qtrly'!N$189),0)</f>
        <v>0</v>
      </c>
      <c r="BE325" s="116">
        <f ca="1">IFERROR(AI325*'Program Qtrly'!O$189/(1-'Program Qtrly'!O$189),0)</f>
        <v>0</v>
      </c>
      <c r="BF325" s="116">
        <f ca="1">IFERROR(AJ325*'Program Qtrly'!P$189/(1-'Program Qtrly'!P$189),0)</f>
        <v>0</v>
      </c>
      <c r="BG325" s="116">
        <f ca="1">IFERROR(AK325*'Program Qtrly'!Q$189/(1-'Program Qtrly'!Q$189),0)</f>
        <v>0</v>
      </c>
      <c r="BH325" s="116">
        <f ca="1">IFERROR(AL325*'Program Qtrly'!R$189/(1-'Program Qtrly'!R$189),0)</f>
        <v>0</v>
      </c>
      <c r="BI325" s="116">
        <f ca="1">IFERROR(AM325*'Program Qtrly'!S$189/(1-'Program Qtrly'!S$189),0)</f>
        <v>0</v>
      </c>
      <c r="BJ325" s="116">
        <f ca="1">IFERROR(AN325*'Program Qtrly'!T$189/(1-'Program Qtrly'!T$189),0)</f>
        <v>0</v>
      </c>
      <c r="BK325" s="116">
        <f ca="1">IFERROR(AO325*'Program Qtrly'!U$189/(1-'Program Qtrly'!U$189),0)</f>
        <v>0</v>
      </c>
      <c r="BL325" s="116">
        <f ca="1">IFERROR(AP325*'Program Qtrly'!V$189/(1-'Program Qtrly'!V$189),0)</f>
        <v>0</v>
      </c>
      <c r="BM325" s="116">
        <f ca="1">IFERROR(AQ325*'Program Qtrly'!W$189/(1-'Program Qtrly'!W$189),0)</f>
        <v>0</v>
      </c>
      <c r="BO325" s="53" t="str">
        <f t="shared" si="324"/>
        <v>P010</v>
      </c>
      <c r="BP325" s="53">
        <f t="shared" si="325"/>
        <v>0</v>
      </c>
    </row>
    <row r="326" spans="1:68" x14ac:dyDescent="0.45">
      <c r="A326" s="63">
        <f t="shared" si="320"/>
        <v>24</v>
      </c>
      <c r="B326" s="116">
        <f ca="1">IFERROR(B325+'Program Qtrly'!D$203*OFFSET(LDF!$A$37,MATCH($B$317,LDF!$A$38:$A$63,0),MATCH($A326,LDF!$B$37:$Z$37,0)),0)</f>
        <v>0</v>
      </c>
      <c r="C326" s="116">
        <f ca="1">IFERROR(C325+'Program Qtrly'!E$203*OFFSET(LDF!$A$37,MATCH($B$317,LDF!$A$38:$A$63,0),MATCH($A326,LDF!$B$37:$Z$37,0)),0)</f>
        <v>0</v>
      </c>
      <c r="D326" s="116">
        <f ca="1">IFERROR(D325+'Program Qtrly'!F$203*OFFSET(LDF!$A$37,MATCH($B$317,LDF!$A$38:$A$63,0),MATCH($A326,LDF!$B$37:$Z$37,0)),0)</f>
        <v>0</v>
      </c>
      <c r="E326" s="116">
        <f ca="1">IFERROR(E325+'Program Qtrly'!G$203*OFFSET(LDF!$A$37,MATCH($B$317,LDF!$A$38:$A$63,0),MATCH($A326,LDF!$B$37:$Z$37,0)),0)</f>
        <v>0</v>
      </c>
      <c r="F326" s="116">
        <f ca="1">IFERROR(F325+'Program Qtrly'!H$203*OFFSET(LDF!$A$37,MATCH($B$317,LDF!$A$38:$A$63,0),MATCH($A326,LDF!$B$37:$Z$37,0)),0)</f>
        <v>0</v>
      </c>
      <c r="G326" s="116">
        <f ca="1">IFERROR(G325+'Program Qtrly'!I$203*OFFSET(LDF!$A$37,MATCH($B$317,LDF!$A$38:$A$63,0),MATCH($A326,LDF!$B$37:$Z$37,0)),0)</f>
        <v>0</v>
      </c>
      <c r="H326" s="116">
        <f ca="1">IFERROR(H325+'Program Qtrly'!J$203*OFFSET(LDF!$A$37,MATCH($B$317,LDF!$A$38:$A$63,0),MATCH($A326,LDF!$B$37:$Z$37,0)),0)</f>
        <v>0</v>
      </c>
      <c r="I326" s="116">
        <f ca="1">IFERROR(I325+'Program Qtrly'!K$203*OFFSET(LDF!$A$37,MATCH($B$317,LDF!$A$38:$A$63,0),MATCH($A326,LDF!$B$37:$Z$37,0)),0)</f>
        <v>0</v>
      </c>
      <c r="J326" s="116">
        <f ca="1">IFERROR(J325+'Program Qtrly'!L$203*OFFSET(LDF!$A$37,MATCH($B$317,LDF!$A$38:$A$63,0),MATCH($A326,LDF!$B$37:$Z$37,0)),0)</f>
        <v>0</v>
      </c>
      <c r="K326" s="116">
        <f ca="1">IFERROR(K325+'Program Qtrly'!M$203*OFFSET(LDF!$A$37,MATCH($B$317,LDF!$A$38:$A$63,0),MATCH($A326,LDF!$B$37:$Z$37,0)),0)</f>
        <v>0</v>
      </c>
      <c r="L326" s="116">
        <f ca="1">IFERROR(L325+'Program Qtrly'!N$203*OFFSET(LDF!$A$37,MATCH($B$317,LDF!$A$38:$A$63,0),MATCH($A326,LDF!$B$37:$Z$37,0)),0)</f>
        <v>0</v>
      </c>
      <c r="M326" s="116">
        <f ca="1">IFERROR(M325+'Program Qtrly'!O$203*OFFSET(LDF!$A$37,MATCH($B$317,LDF!$A$38:$A$63,0),MATCH($A326,LDF!$B$37:$Z$37,0)),0)</f>
        <v>0</v>
      </c>
      <c r="N326" s="116">
        <f ca="1">IFERROR(N325+'Program Qtrly'!P$203*OFFSET(LDF!$A$37,MATCH($B$317,LDF!$A$38:$A$63,0),MATCH($A326,LDF!$B$37:$Z$37,0)),0)</f>
        <v>0</v>
      </c>
      <c r="O326" s="116">
        <f ca="1">IFERROR(O325+'Program Qtrly'!Q$203*OFFSET(LDF!$A$37,MATCH($B$317,LDF!$A$38:$A$63,0),MATCH($A326,LDF!$B$37:$Z$37,0)),0)</f>
        <v>0</v>
      </c>
      <c r="P326" s="116">
        <f ca="1">IFERROR(P325+'Program Qtrly'!R$203*OFFSET(LDF!$A$37,MATCH($B$317,LDF!$A$38:$A$63,0),MATCH($A326,LDF!$B$37:$Z$37,0)),0)</f>
        <v>0</v>
      </c>
      <c r="Q326" s="116">
        <f ca="1">IFERROR(Q325+'Program Qtrly'!S$203*OFFSET(LDF!$A$37,MATCH($B$317,LDF!$A$38:$A$63,0),MATCH($A326,LDF!$B$37:$Z$37,0)),0)</f>
        <v>0</v>
      </c>
      <c r="R326" s="116">
        <f ca="1">IFERROR(R325+'Program Qtrly'!T$203*OFFSET(LDF!$A$37,MATCH($B$317,LDF!$A$38:$A$63,0),MATCH($A326,LDF!$B$37:$Z$37,0)),0)</f>
        <v>0</v>
      </c>
      <c r="S326" s="116">
        <f ca="1">IFERROR(S325+'Program Qtrly'!U$203*OFFSET(LDF!$A$37,MATCH($B$317,LDF!$A$38:$A$63,0),MATCH($A326,LDF!$B$37:$Z$37,0)),0)</f>
        <v>0</v>
      </c>
      <c r="T326" s="116">
        <f ca="1">IFERROR(T325+'Program Qtrly'!V$203*OFFSET(LDF!$A$37,MATCH($B$317,LDF!$A$38:$A$63,0),MATCH($A326,LDF!$B$37:$Z$37,0)),0)</f>
        <v>0</v>
      </c>
      <c r="U326" s="116">
        <f ca="1">IFERROR(U325+'Program Qtrly'!W$203*OFFSET(LDF!$A$37,MATCH($B$317,LDF!$A$38:$A$63,0),MATCH($A326,LDF!$B$37:$Z$37,0)),0)</f>
        <v>0</v>
      </c>
      <c r="W326" s="63">
        <f t="shared" si="321"/>
        <v>24</v>
      </c>
      <c r="X326" s="116">
        <f t="shared" ca="1" si="322"/>
        <v>0</v>
      </c>
      <c r="Y326" s="116">
        <f t="shared" ca="1" si="319"/>
        <v>0</v>
      </c>
      <c r="Z326" s="116">
        <f t="shared" ca="1" si="319"/>
        <v>0</v>
      </c>
      <c r="AA326" s="116">
        <f t="shared" ca="1" si="319"/>
        <v>0</v>
      </c>
      <c r="AB326" s="116">
        <f t="shared" ca="1" si="319"/>
        <v>0</v>
      </c>
      <c r="AC326" s="116">
        <f t="shared" ca="1" si="319"/>
        <v>0</v>
      </c>
      <c r="AD326" s="116">
        <f t="shared" ca="1" si="319"/>
        <v>0</v>
      </c>
      <c r="AE326" s="116">
        <f t="shared" ca="1" si="319"/>
        <v>0</v>
      </c>
      <c r="AF326" s="116">
        <f t="shared" ca="1" si="319"/>
        <v>0</v>
      </c>
      <c r="AG326" s="116">
        <f t="shared" ca="1" si="319"/>
        <v>0</v>
      </c>
      <c r="AH326" s="116">
        <f t="shared" ca="1" si="319"/>
        <v>0</v>
      </c>
      <c r="AI326" s="116">
        <f t="shared" ca="1" si="319"/>
        <v>0</v>
      </c>
      <c r="AJ326" s="116">
        <f t="shared" ca="1" si="319"/>
        <v>0</v>
      </c>
      <c r="AK326" s="116">
        <f t="shared" ca="1" si="319"/>
        <v>0</v>
      </c>
      <c r="AL326" s="116">
        <f t="shared" ca="1" si="319"/>
        <v>0</v>
      </c>
      <c r="AM326" s="116">
        <f t="shared" ca="1" si="319"/>
        <v>0</v>
      </c>
      <c r="AN326" s="116">
        <f t="shared" ca="1" si="319"/>
        <v>0</v>
      </c>
      <c r="AO326" s="116">
        <f t="shared" ca="1" si="319"/>
        <v>0</v>
      </c>
      <c r="AP326" s="116">
        <f t="shared" ca="1" si="319"/>
        <v>0</v>
      </c>
      <c r="AQ326" s="116">
        <f t="shared" ca="1" si="319"/>
        <v>0</v>
      </c>
      <c r="AS326" s="63">
        <f t="shared" si="323"/>
        <v>24</v>
      </c>
      <c r="AT326" s="116">
        <f ca="1">IFERROR(X326*'Program Qtrly'!D$189/(1-'Program Qtrly'!D$189),0)</f>
        <v>0</v>
      </c>
      <c r="AU326" s="116">
        <f ca="1">IFERROR(Y326*'Program Qtrly'!E$189/(1-'Program Qtrly'!E$189),0)</f>
        <v>0</v>
      </c>
      <c r="AV326" s="116">
        <f ca="1">IFERROR(Z326*'Program Qtrly'!F$189/(1-'Program Qtrly'!F$189),0)</f>
        <v>0</v>
      </c>
      <c r="AW326" s="116">
        <f ca="1">IFERROR(AA326*'Program Qtrly'!G$189/(1-'Program Qtrly'!G$189),0)</f>
        <v>0</v>
      </c>
      <c r="AX326" s="116">
        <f ca="1">IFERROR(AB326*'Program Qtrly'!H$189/(1-'Program Qtrly'!H$189),0)</f>
        <v>0</v>
      </c>
      <c r="AY326" s="116">
        <f ca="1">IFERROR(AC326*'Program Qtrly'!I$189/(1-'Program Qtrly'!I$189),0)</f>
        <v>0</v>
      </c>
      <c r="AZ326" s="116">
        <f ca="1">IFERROR(AD326*'Program Qtrly'!J$189/(1-'Program Qtrly'!J$189),0)</f>
        <v>0</v>
      </c>
      <c r="BA326" s="116">
        <f ca="1">IFERROR(AE326*'Program Qtrly'!K$189/(1-'Program Qtrly'!K$189),0)</f>
        <v>0</v>
      </c>
      <c r="BB326" s="116">
        <f ca="1">IFERROR(AF326*'Program Qtrly'!L$189/(1-'Program Qtrly'!L$189),0)</f>
        <v>0</v>
      </c>
      <c r="BC326" s="116">
        <f ca="1">IFERROR(AG326*'Program Qtrly'!M$189/(1-'Program Qtrly'!M$189),0)</f>
        <v>0</v>
      </c>
      <c r="BD326" s="116">
        <f ca="1">IFERROR(AH326*'Program Qtrly'!N$189/(1-'Program Qtrly'!N$189),0)</f>
        <v>0</v>
      </c>
      <c r="BE326" s="116">
        <f ca="1">IFERROR(AI326*'Program Qtrly'!O$189/(1-'Program Qtrly'!O$189),0)</f>
        <v>0</v>
      </c>
      <c r="BF326" s="116">
        <f ca="1">IFERROR(AJ326*'Program Qtrly'!P$189/(1-'Program Qtrly'!P$189),0)</f>
        <v>0</v>
      </c>
      <c r="BG326" s="116">
        <f ca="1">IFERROR(AK326*'Program Qtrly'!Q$189/(1-'Program Qtrly'!Q$189),0)</f>
        <v>0</v>
      </c>
      <c r="BH326" s="116">
        <f ca="1">IFERROR(AL326*'Program Qtrly'!R$189/(1-'Program Qtrly'!R$189),0)</f>
        <v>0</v>
      </c>
      <c r="BI326" s="116">
        <f ca="1">IFERROR(AM326*'Program Qtrly'!S$189/(1-'Program Qtrly'!S$189),0)</f>
        <v>0</v>
      </c>
      <c r="BJ326" s="116">
        <f ca="1">IFERROR(AN326*'Program Qtrly'!T$189/(1-'Program Qtrly'!T$189),0)</f>
        <v>0</v>
      </c>
      <c r="BK326" s="116">
        <f ca="1">IFERROR(AO326*'Program Qtrly'!U$189/(1-'Program Qtrly'!U$189),0)</f>
        <v>0</v>
      </c>
      <c r="BL326" s="116">
        <f ca="1">IFERROR(AP326*'Program Qtrly'!V$189/(1-'Program Qtrly'!V$189),0)</f>
        <v>0</v>
      </c>
      <c r="BM326" s="116">
        <f ca="1">IFERROR(AQ326*'Program Qtrly'!W$189/(1-'Program Qtrly'!W$189),0)</f>
        <v>0</v>
      </c>
      <c r="BO326" s="53" t="str">
        <f t="shared" si="324"/>
        <v>P010</v>
      </c>
      <c r="BP326" s="53">
        <f t="shared" si="325"/>
        <v>0</v>
      </c>
    </row>
    <row r="327" spans="1:68" x14ac:dyDescent="0.45">
      <c r="A327" s="63">
        <f t="shared" si="320"/>
        <v>27</v>
      </c>
      <c r="B327" s="116">
        <f ca="1">IFERROR(B326+'Program Qtrly'!D$203*OFFSET(LDF!$A$37,MATCH($B$317,LDF!$A$38:$A$63,0),MATCH($A327,LDF!$B$37:$Z$37,0)),0)</f>
        <v>0</v>
      </c>
      <c r="C327" s="116">
        <f ca="1">IFERROR(C326+'Program Qtrly'!E$203*OFFSET(LDF!$A$37,MATCH($B$317,LDF!$A$38:$A$63,0),MATCH($A327,LDF!$B$37:$Z$37,0)),0)</f>
        <v>0</v>
      </c>
      <c r="D327" s="116">
        <f ca="1">IFERROR(D326+'Program Qtrly'!F$203*OFFSET(LDF!$A$37,MATCH($B$317,LDF!$A$38:$A$63,0),MATCH($A327,LDF!$B$37:$Z$37,0)),0)</f>
        <v>0</v>
      </c>
      <c r="E327" s="116">
        <f ca="1">IFERROR(E326+'Program Qtrly'!G$203*OFFSET(LDF!$A$37,MATCH($B$317,LDF!$A$38:$A$63,0),MATCH($A327,LDF!$B$37:$Z$37,0)),0)</f>
        <v>0</v>
      </c>
      <c r="F327" s="116">
        <f ca="1">IFERROR(F326+'Program Qtrly'!H$203*OFFSET(LDF!$A$37,MATCH($B$317,LDF!$A$38:$A$63,0),MATCH($A327,LDF!$B$37:$Z$37,0)),0)</f>
        <v>0</v>
      </c>
      <c r="G327" s="116">
        <f ca="1">IFERROR(G326+'Program Qtrly'!I$203*OFFSET(LDF!$A$37,MATCH($B$317,LDF!$A$38:$A$63,0),MATCH($A327,LDF!$B$37:$Z$37,0)),0)</f>
        <v>0</v>
      </c>
      <c r="H327" s="116">
        <f ca="1">IFERROR(H326+'Program Qtrly'!J$203*OFFSET(LDF!$A$37,MATCH($B$317,LDF!$A$38:$A$63,0),MATCH($A327,LDF!$B$37:$Z$37,0)),0)</f>
        <v>0</v>
      </c>
      <c r="I327" s="116">
        <f ca="1">IFERROR(I326+'Program Qtrly'!K$203*OFFSET(LDF!$A$37,MATCH($B$317,LDF!$A$38:$A$63,0),MATCH($A327,LDF!$B$37:$Z$37,0)),0)</f>
        <v>0</v>
      </c>
      <c r="J327" s="116">
        <f ca="1">IFERROR(J326+'Program Qtrly'!L$203*OFFSET(LDF!$A$37,MATCH($B$317,LDF!$A$38:$A$63,0),MATCH($A327,LDF!$B$37:$Z$37,0)),0)</f>
        <v>0</v>
      </c>
      <c r="K327" s="116">
        <f ca="1">IFERROR(K326+'Program Qtrly'!M$203*OFFSET(LDF!$A$37,MATCH($B$317,LDF!$A$38:$A$63,0),MATCH($A327,LDF!$B$37:$Z$37,0)),0)</f>
        <v>0</v>
      </c>
      <c r="L327" s="116">
        <f ca="1">IFERROR(L326+'Program Qtrly'!N$203*OFFSET(LDF!$A$37,MATCH($B$317,LDF!$A$38:$A$63,0),MATCH($A327,LDF!$B$37:$Z$37,0)),0)</f>
        <v>0</v>
      </c>
      <c r="M327" s="116">
        <f ca="1">IFERROR(M326+'Program Qtrly'!O$203*OFFSET(LDF!$A$37,MATCH($B$317,LDF!$A$38:$A$63,0),MATCH($A327,LDF!$B$37:$Z$37,0)),0)</f>
        <v>0</v>
      </c>
      <c r="N327" s="116">
        <f ca="1">IFERROR(N326+'Program Qtrly'!P$203*OFFSET(LDF!$A$37,MATCH($B$317,LDF!$A$38:$A$63,0),MATCH($A327,LDF!$B$37:$Z$37,0)),0)</f>
        <v>0</v>
      </c>
      <c r="O327" s="116">
        <f ca="1">IFERROR(O326+'Program Qtrly'!Q$203*OFFSET(LDF!$A$37,MATCH($B$317,LDF!$A$38:$A$63,0),MATCH($A327,LDF!$B$37:$Z$37,0)),0)</f>
        <v>0</v>
      </c>
      <c r="P327" s="116">
        <f ca="1">IFERROR(P326+'Program Qtrly'!R$203*OFFSET(LDF!$A$37,MATCH($B$317,LDF!$A$38:$A$63,0),MATCH($A327,LDF!$B$37:$Z$37,0)),0)</f>
        <v>0</v>
      </c>
      <c r="Q327" s="116">
        <f ca="1">IFERROR(Q326+'Program Qtrly'!S$203*OFFSET(LDF!$A$37,MATCH($B$317,LDF!$A$38:$A$63,0),MATCH($A327,LDF!$B$37:$Z$37,0)),0)</f>
        <v>0</v>
      </c>
      <c r="R327" s="116">
        <f ca="1">IFERROR(R326+'Program Qtrly'!T$203*OFFSET(LDF!$A$37,MATCH($B$317,LDF!$A$38:$A$63,0),MATCH($A327,LDF!$B$37:$Z$37,0)),0)</f>
        <v>0</v>
      </c>
      <c r="S327" s="116">
        <f ca="1">IFERROR(S326+'Program Qtrly'!U$203*OFFSET(LDF!$A$37,MATCH($B$317,LDF!$A$38:$A$63,0),MATCH($A327,LDF!$B$37:$Z$37,0)),0)</f>
        <v>0</v>
      </c>
      <c r="T327" s="116">
        <f ca="1">IFERROR(T326+'Program Qtrly'!V$203*OFFSET(LDF!$A$37,MATCH($B$317,LDF!$A$38:$A$63,0),MATCH($A327,LDF!$B$37:$Z$37,0)),0)</f>
        <v>0</v>
      </c>
      <c r="U327" s="116">
        <f ca="1">IFERROR(U326+'Program Qtrly'!W$203*OFFSET(LDF!$A$37,MATCH($B$317,LDF!$A$38:$A$63,0),MATCH($A327,LDF!$B$37:$Z$37,0)),0)</f>
        <v>0</v>
      </c>
      <c r="W327" s="63">
        <f t="shared" si="321"/>
        <v>27</v>
      </c>
      <c r="X327" s="116">
        <f t="shared" ca="1" si="322"/>
        <v>0</v>
      </c>
      <c r="Y327" s="116">
        <f t="shared" ca="1" si="319"/>
        <v>0</v>
      </c>
      <c r="Z327" s="116">
        <f t="shared" ca="1" si="319"/>
        <v>0</v>
      </c>
      <c r="AA327" s="116">
        <f t="shared" ca="1" si="319"/>
        <v>0</v>
      </c>
      <c r="AB327" s="116">
        <f t="shared" ca="1" si="319"/>
        <v>0</v>
      </c>
      <c r="AC327" s="116">
        <f t="shared" ca="1" si="319"/>
        <v>0</v>
      </c>
      <c r="AD327" s="116">
        <f t="shared" ca="1" si="319"/>
        <v>0</v>
      </c>
      <c r="AE327" s="116">
        <f t="shared" ca="1" si="319"/>
        <v>0</v>
      </c>
      <c r="AF327" s="116">
        <f t="shared" ca="1" si="319"/>
        <v>0</v>
      </c>
      <c r="AG327" s="116">
        <f t="shared" ca="1" si="319"/>
        <v>0</v>
      </c>
      <c r="AH327" s="116">
        <f t="shared" ca="1" si="319"/>
        <v>0</v>
      </c>
      <c r="AI327" s="116">
        <f t="shared" ca="1" si="319"/>
        <v>0</v>
      </c>
      <c r="AJ327" s="116">
        <f t="shared" ca="1" si="319"/>
        <v>0</v>
      </c>
      <c r="AK327" s="116">
        <f t="shared" ca="1" si="319"/>
        <v>0</v>
      </c>
      <c r="AL327" s="116">
        <f t="shared" ca="1" si="319"/>
        <v>0</v>
      </c>
      <c r="AM327" s="116">
        <f t="shared" ca="1" si="319"/>
        <v>0</v>
      </c>
      <c r="AN327" s="116">
        <f t="shared" ca="1" si="319"/>
        <v>0</v>
      </c>
      <c r="AO327" s="116">
        <f t="shared" ca="1" si="319"/>
        <v>0</v>
      </c>
      <c r="AP327" s="116">
        <f t="shared" ca="1" si="319"/>
        <v>0</v>
      </c>
      <c r="AQ327" s="116">
        <f t="shared" ca="1" si="319"/>
        <v>0</v>
      </c>
      <c r="AS327" s="63">
        <f t="shared" si="323"/>
        <v>27</v>
      </c>
      <c r="AT327" s="116">
        <f ca="1">IFERROR(X327*'Program Qtrly'!D$189/(1-'Program Qtrly'!D$189),0)</f>
        <v>0</v>
      </c>
      <c r="AU327" s="116">
        <f ca="1">IFERROR(Y327*'Program Qtrly'!E$189/(1-'Program Qtrly'!E$189),0)</f>
        <v>0</v>
      </c>
      <c r="AV327" s="116">
        <f ca="1">IFERROR(Z327*'Program Qtrly'!F$189/(1-'Program Qtrly'!F$189),0)</f>
        <v>0</v>
      </c>
      <c r="AW327" s="116">
        <f ca="1">IFERROR(AA327*'Program Qtrly'!G$189/(1-'Program Qtrly'!G$189),0)</f>
        <v>0</v>
      </c>
      <c r="AX327" s="116">
        <f ca="1">IFERROR(AB327*'Program Qtrly'!H$189/(1-'Program Qtrly'!H$189),0)</f>
        <v>0</v>
      </c>
      <c r="AY327" s="116">
        <f ca="1">IFERROR(AC327*'Program Qtrly'!I$189/(1-'Program Qtrly'!I$189),0)</f>
        <v>0</v>
      </c>
      <c r="AZ327" s="116">
        <f ca="1">IFERROR(AD327*'Program Qtrly'!J$189/(1-'Program Qtrly'!J$189),0)</f>
        <v>0</v>
      </c>
      <c r="BA327" s="116">
        <f ca="1">IFERROR(AE327*'Program Qtrly'!K$189/(1-'Program Qtrly'!K$189),0)</f>
        <v>0</v>
      </c>
      <c r="BB327" s="116">
        <f ca="1">IFERROR(AF327*'Program Qtrly'!L$189/(1-'Program Qtrly'!L$189),0)</f>
        <v>0</v>
      </c>
      <c r="BC327" s="116">
        <f ca="1">IFERROR(AG327*'Program Qtrly'!M$189/(1-'Program Qtrly'!M$189),0)</f>
        <v>0</v>
      </c>
      <c r="BD327" s="116">
        <f ca="1">IFERROR(AH327*'Program Qtrly'!N$189/(1-'Program Qtrly'!N$189),0)</f>
        <v>0</v>
      </c>
      <c r="BE327" s="116">
        <f ca="1">IFERROR(AI327*'Program Qtrly'!O$189/(1-'Program Qtrly'!O$189),0)</f>
        <v>0</v>
      </c>
      <c r="BF327" s="116">
        <f ca="1">IFERROR(AJ327*'Program Qtrly'!P$189/(1-'Program Qtrly'!P$189),0)</f>
        <v>0</v>
      </c>
      <c r="BG327" s="116">
        <f ca="1">IFERROR(AK327*'Program Qtrly'!Q$189/(1-'Program Qtrly'!Q$189),0)</f>
        <v>0</v>
      </c>
      <c r="BH327" s="116">
        <f ca="1">IFERROR(AL327*'Program Qtrly'!R$189/(1-'Program Qtrly'!R$189),0)</f>
        <v>0</v>
      </c>
      <c r="BI327" s="116">
        <f ca="1">IFERROR(AM327*'Program Qtrly'!S$189/(1-'Program Qtrly'!S$189),0)</f>
        <v>0</v>
      </c>
      <c r="BJ327" s="116">
        <f ca="1">IFERROR(AN327*'Program Qtrly'!T$189/(1-'Program Qtrly'!T$189),0)</f>
        <v>0</v>
      </c>
      <c r="BK327" s="116">
        <f ca="1">IFERROR(AO327*'Program Qtrly'!U$189/(1-'Program Qtrly'!U$189),0)</f>
        <v>0</v>
      </c>
      <c r="BL327" s="116">
        <f ca="1">IFERROR(AP327*'Program Qtrly'!V$189/(1-'Program Qtrly'!V$189),0)</f>
        <v>0</v>
      </c>
      <c r="BM327" s="116">
        <f ca="1">IFERROR(AQ327*'Program Qtrly'!W$189/(1-'Program Qtrly'!W$189),0)</f>
        <v>0</v>
      </c>
      <c r="BO327" s="53" t="str">
        <f t="shared" si="324"/>
        <v>P010</v>
      </c>
      <c r="BP327" s="53">
        <f t="shared" si="325"/>
        <v>0</v>
      </c>
    </row>
    <row r="328" spans="1:68" x14ac:dyDescent="0.45">
      <c r="A328" s="63">
        <f t="shared" si="320"/>
        <v>30</v>
      </c>
      <c r="B328" s="116">
        <f ca="1">IFERROR(B327+'Program Qtrly'!D$203*OFFSET(LDF!$A$37,MATCH($B$317,LDF!$A$38:$A$63,0),MATCH($A328,LDF!$B$37:$Z$37,0)),0)</f>
        <v>0</v>
      </c>
      <c r="C328" s="116">
        <f ca="1">IFERROR(C327+'Program Qtrly'!E$203*OFFSET(LDF!$A$37,MATCH($B$317,LDF!$A$38:$A$63,0),MATCH($A328,LDF!$B$37:$Z$37,0)),0)</f>
        <v>0</v>
      </c>
      <c r="D328" s="116">
        <f ca="1">IFERROR(D327+'Program Qtrly'!F$203*OFFSET(LDF!$A$37,MATCH($B$317,LDF!$A$38:$A$63,0),MATCH($A328,LDF!$B$37:$Z$37,0)),0)</f>
        <v>0</v>
      </c>
      <c r="E328" s="116">
        <f ca="1">IFERROR(E327+'Program Qtrly'!G$203*OFFSET(LDF!$A$37,MATCH($B$317,LDF!$A$38:$A$63,0),MATCH($A328,LDF!$B$37:$Z$37,0)),0)</f>
        <v>0</v>
      </c>
      <c r="F328" s="116">
        <f ca="1">IFERROR(F327+'Program Qtrly'!H$203*OFFSET(LDF!$A$37,MATCH($B$317,LDF!$A$38:$A$63,0),MATCH($A328,LDF!$B$37:$Z$37,0)),0)</f>
        <v>0</v>
      </c>
      <c r="G328" s="116">
        <f ca="1">IFERROR(G327+'Program Qtrly'!I$203*OFFSET(LDF!$A$37,MATCH($B$317,LDF!$A$38:$A$63,0),MATCH($A328,LDF!$B$37:$Z$37,0)),0)</f>
        <v>0</v>
      </c>
      <c r="H328" s="116">
        <f ca="1">IFERROR(H327+'Program Qtrly'!J$203*OFFSET(LDF!$A$37,MATCH($B$317,LDF!$A$38:$A$63,0),MATCH($A328,LDF!$B$37:$Z$37,0)),0)</f>
        <v>0</v>
      </c>
      <c r="I328" s="116">
        <f ca="1">IFERROR(I327+'Program Qtrly'!K$203*OFFSET(LDF!$A$37,MATCH($B$317,LDF!$A$38:$A$63,0),MATCH($A328,LDF!$B$37:$Z$37,0)),0)</f>
        <v>0</v>
      </c>
      <c r="J328" s="116">
        <f ca="1">IFERROR(J327+'Program Qtrly'!L$203*OFFSET(LDF!$A$37,MATCH($B$317,LDF!$A$38:$A$63,0),MATCH($A328,LDF!$B$37:$Z$37,0)),0)</f>
        <v>0</v>
      </c>
      <c r="K328" s="116">
        <f ca="1">IFERROR(K327+'Program Qtrly'!M$203*OFFSET(LDF!$A$37,MATCH($B$317,LDF!$A$38:$A$63,0),MATCH($A328,LDF!$B$37:$Z$37,0)),0)</f>
        <v>0</v>
      </c>
      <c r="L328" s="116">
        <f ca="1">IFERROR(L327+'Program Qtrly'!N$203*OFFSET(LDF!$A$37,MATCH($B$317,LDF!$A$38:$A$63,0),MATCH($A328,LDF!$B$37:$Z$37,0)),0)</f>
        <v>0</v>
      </c>
      <c r="M328" s="116">
        <f ca="1">IFERROR(M327+'Program Qtrly'!O$203*OFFSET(LDF!$A$37,MATCH($B$317,LDF!$A$38:$A$63,0),MATCH($A328,LDF!$B$37:$Z$37,0)),0)</f>
        <v>0</v>
      </c>
      <c r="N328" s="116">
        <f ca="1">IFERROR(N327+'Program Qtrly'!P$203*OFFSET(LDF!$A$37,MATCH($B$317,LDF!$A$38:$A$63,0),MATCH($A328,LDF!$B$37:$Z$37,0)),0)</f>
        <v>0</v>
      </c>
      <c r="O328" s="116">
        <f ca="1">IFERROR(O327+'Program Qtrly'!Q$203*OFFSET(LDF!$A$37,MATCH($B$317,LDF!$A$38:$A$63,0),MATCH($A328,LDF!$B$37:$Z$37,0)),0)</f>
        <v>0</v>
      </c>
      <c r="P328" s="116">
        <f ca="1">IFERROR(P327+'Program Qtrly'!R$203*OFFSET(LDF!$A$37,MATCH($B$317,LDF!$A$38:$A$63,0),MATCH($A328,LDF!$B$37:$Z$37,0)),0)</f>
        <v>0</v>
      </c>
      <c r="Q328" s="116">
        <f ca="1">IFERROR(Q327+'Program Qtrly'!S$203*OFFSET(LDF!$A$37,MATCH($B$317,LDF!$A$38:$A$63,0),MATCH($A328,LDF!$B$37:$Z$37,0)),0)</f>
        <v>0</v>
      </c>
      <c r="R328" s="116">
        <f ca="1">IFERROR(R327+'Program Qtrly'!T$203*OFFSET(LDF!$A$37,MATCH($B$317,LDF!$A$38:$A$63,0),MATCH($A328,LDF!$B$37:$Z$37,0)),0)</f>
        <v>0</v>
      </c>
      <c r="S328" s="116">
        <f ca="1">IFERROR(S327+'Program Qtrly'!U$203*OFFSET(LDF!$A$37,MATCH($B$317,LDF!$A$38:$A$63,0),MATCH($A328,LDF!$B$37:$Z$37,0)),0)</f>
        <v>0</v>
      </c>
      <c r="T328" s="116">
        <f ca="1">IFERROR(T327+'Program Qtrly'!V$203*OFFSET(LDF!$A$37,MATCH($B$317,LDF!$A$38:$A$63,0),MATCH($A328,LDF!$B$37:$Z$37,0)),0)</f>
        <v>0</v>
      </c>
      <c r="U328" s="116">
        <f ca="1">IFERROR(U327+'Program Qtrly'!W$203*OFFSET(LDF!$A$37,MATCH($B$317,LDF!$A$38:$A$63,0),MATCH($A328,LDF!$B$37:$Z$37,0)),0)</f>
        <v>0</v>
      </c>
      <c r="W328" s="63">
        <f t="shared" si="321"/>
        <v>30</v>
      </c>
      <c r="X328" s="116">
        <f t="shared" ca="1" si="322"/>
        <v>0</v>
      </c>
      <c r="Y328" s="116">
        <f t="shared" ca="1" si="319"/>
        <v>0</v>
      </c>
      <c r="Z328" s="116">
        <f t="shared" ca="1" si="319"/>
        <v>0</v>
      </c>
      <c r="AA328" s="116">
        <f t="shared" ca="1" si="319"/>
        <v>0</v>
      </c>
      <c r="AB328" s="116">
        <f t="shared" ca="1" si="319"/>
        <v>0</v>
      </c>
      <c r="AC328" s="116">
        <f t="shared" ca="1" si="319"/>
        <v>0</v>
      </c>
      <c r="AD328" s="116">
        <f t="shared" ca="1" si="319"/>
        <v>0</v>
      </c>
      <c r="AE328" s="116">
        <f t="shared" ca="1" si="319"/>
        <v>0</v>
      </c>
      <c r="AF328" s="116">
        <f t="shared" ca="1" si="319"/>
        <v>0</v>
      </c>
      <c r="AG328" s="116">
        <f t="shared" ca="1" si="319"/>
        <v>0</v>
      </c>
      <c r="AH328" s="116">
        <f t="shared" ca="1" si="319"/>
        <v>0</v>
      </c>
      <c r="AI328" s="116">
        <f t="shared" ca="1" si="319"/>
        <v>0</v>
      </c>
      <c r="AJ328" s="116">
        <f t="shared" ca="1" si="319"/>
        <v>0</v>
      </c>
      <c r="AK328" s="116">
        <f t="shared" ca="1" si="319"/>
        <v>0</v>
      </c>
      <c r="AL328" s="116">
        <f t="shared" ca="1" si="319"/>
        <v>0</v>
      </c>
      <c r="AM328" s="116">
        <f t="shared" ca="1" si="319"/>
        <v>0</v>
      </c>
      <c r="AN328" s="116">
        <f t="shared" ca="1" si="319"/>
        <v>0</v>
      </c>
      <c r="AO328" s="116">
        <f t="shared" ca="1" si="319"/>
        <v>0</v>
      </c>
      <c r="AP328" s="116">
        <f t="shared" ca="1" si="319"/>
        <v>0</v>
      </c>
      <c r="AQ328" s="116">
        <f t="shared" ca="1" si="319"/>
        <v>0</v>
      </c>
      <c r="AS328" s="63">
        <f t="shared" si="323"/>
        <v>30</v>
      </c>
      <c r="AT328" s="116">
        <f ca="1">IFERROR(X328*'Program Qtrly'!D$189/(1-'Program Qtrly'!D$189),0)</f>
        <v>0</v>
      </c>
      <c r="AU328" s="116">
        <f ca="1">IFERROR(Y328*'Program Qtrly'!E$189/(1-'Program Qtrly'!E$189),0)</f>
        <v>0</v>
      </c>
      <c r="AV328" s="116">
        <f ca="1">IFERROR(Z328*'Program Qtrly'!F$189/(1-'Program Qtrly'!F$189),0)</f>
        <v>0</v>
      </c>
      <c r="AW328" s="116">
        <f ca="1">IFERROR(AA328*'Program Qtrly'!G$189/(1-'Program Qtrly'!G$189),0)</f>
        <v>0</v>
      </c>
      <c r="AX328" s="116">
        <f ca="1">IFERROR(AB328*'Program Qtrly'!H$189/(1-'Program Qtrly'!H$189),0)</f>
        <v>0</v>
      </c>
      <c r="AY328" s="116">
        <f ca="1">IFERROR(AC328*'Program Qtrly'!I$189/(1-'Program Qtrly'!I$189),0)</f>
        <v>0</v>
      </c>
      <c r="AZ328" s="116">
        <f ca="1">IFERROR(AD328*'Program Qtrly'!J$189/(1-'Program Qtrly'!J$189),0)</f>
        <v>0</v>
      </c>
      <c r="BA328" s="116">
        <f ca="1">IFERROR(AE328*'Program Qtrly'!K$189/(1-'Program Qtrly'!K$189),0)</f>
        <v>0</v>
      </c>
      <c r="BB328" s="116">
        <f ca="1">IFERROR(AF328*'Program Qtrly'!L$189/(1-'Program Qtrly'!L$189),0)</f>
        <v>0</v>
      </c>
      <c r="BC328" s="116">
        <f ca="1">IFERROR(AG328*'Program Qtrly'!M$189/(1-'Program Qtrly'!M$189),0)</f>
        <v>0</v>
      </c>
      <c r="BD328" s="116">
        <f ca="1">IFERROR(AH328*'Program Qtrly'!N$189/(1-'Program Qtrly'!N$189),0)</f>
        <v>0</v>
      </c>
      <c r="BE328" s="116">
        <f ca="1">IFERROR(AI328*'Program Qtrly'!O$189/(1-'Program Qtrly'!O$189),0)</f>
        <v>0</v>
      </c>
      <c r="BF328" s="116">
        <f ca="1">IFERROR(AJ328*'Program Qtrly'!P$189/(1-'Program Qtrly'!P$189),0)</f>
        <v>0</v>
      </c>
      <c r="BG328" s="116">
        <f ca="1">IFERROR(AK328*'Program Qtrly'!Q$189/(1-'Program Qtrly'!Q$189),0)</f>
        <v>0</v>
      </c>
      <c r="BH328" s="116">
        <f ca="1">IFERROR(AL328*'Program Qtrly'!R$189/(1-'Program Qtrly'!R$189),0)</f>
        <v>0</v>
      </c>
      <c r="BI328" s="116">
        <f ca="1">IFERROR(AM328*'Program Qtrly'!S$189/(1-'Program Qtrly'!S$189),0)</f>
        <v>0</v>
      </c>
      <c r="BJ328" s="116">
        <f ca="1">IFERROR(AN328*'Program Qtrly'!T$189/(1-'Program Qtrly'!T$189),0)</f>
        <v>0</v>
      </c>
      <c r="BK328" s="116">
        <f ca="1">IFERROR(AO328*'Program Qtrly'!U$189/(1-'Program Qtrly'!U$189),0)</f>
        <v>0</v>
      </c>
      <c r="BL328" s="116">
        <f ca="1">IFERROR(AP328*'Program Qtrly'!V$189/(1-'Program Qtrly'!V$189),0)</f>
        <v>0</v>
      </c>
      <c r="BM328" s="116">
        <f ca="1">IFERROR(AQ328*'Program Qtrly'!W$189/(1-'Program Qtrly'!W$189),0)</f>
        <v>0</v>
      </c>
      <c r="BO328" s="53" t="str">
        <f t="shared" si="324"/>
        <v>P010</v>
      </c>
      <c r="BP328" s="53">
        <f t="shared" si="325"/>
        <v>0</v>
      </c>
    </row>
    <row r="329" spans="1:68" x14ac:dyDescent="0.45">
      <c r="A329" s="63">
        <f t="shared" si="320"/>
        <v>33</v>
      </c>
      <c r="B329" s="116">
        <f ca="1">IFERROR(B328+'Program Qtrly'!D$203*OFFSET(LDF!$A$37,MATCH($B$317,LDF!$A$38:$A$63,0),MATCH($A329,LDF!$B$37:$Z$37,0)),0)</f>
        <v>0</v>
      </c>
      <c r="C329" s="116">
        <f ca="1">IFERROR(C328+'Program Qtrly'!E$203*OFFSET(LDF!$A$37,MATCH($B$317,LDF!$A$38:$A$63,0),MATCH($A329,LDF!$B$37:$Z$37,0)),0)</f>
        <v>0</v>
      </c>
      <c r="D329" s="116">
        <f ca="1">IFERROR(D328+'Program Qtrly'!F$203*OFFSET(LDF!$A$37,MATCH($B$317,LDF!$A$38:$A$63,0),MATCH($A329,LDF!$B$37:$Z$37,0)),0)</f>
        <v>0</v>
      </c>
      <c r="E329" s="116">
        <f ca="1">IFERROR(E328+'Program Qtrly'!G$203*OFFSET(LDF!$A$37,MATCH($B$317,LDF!$A$38:$A$63,0),MATCH($A329,LDF!$B$37:$Z$37,0)),0)</f>
        <v>0</v>
      </c>
      <c r="F329" s="116">
        <f ca="1">IFERROR(F328+'Program Qtrly'!H$203*OFFSET(LDF!$A$37,MATCH($B$317,LDF!$A$38:$A$63,0),MATCH($A329,LDF!$B$37:$Z$37,0)),0)</f>
        <v>0</v>
      </c>
      <c r="G329" s="116">
        <f ca="1">IFERROR(G328+'Program Qtrly'!I$203*OFFSET(LDF!$A$37,MATCH($B$317,LDF!$A$38:$A$63,0),MATCH($A329,LDF!$B$37:$Z$37,0)),0)</f>
        <v>0</v>
      </c>
      <c r="H329" s="116">
        <f ca="1">IFERROR(H328+'Program Qtrly'!J$203*OFFSET(LDF!$A$37,MATCH($B$317,LDF!$A$38:$A$63,0),MATCH($A329,LDF!$B$37:$Z$37,0)),0)</f>
        <v>0</v>
      </c>
      <c r="I329" s="116">
        <f ca="1">IFERROR(I328+'Program Qtrly'!K$203*OFFSET(LDF!$A$37,MATCH($B$317,LDF!$A$38:$A$63,0),MATCH($A329,LDF!$B$37:$Z$37,0)),0)</f>
        <v>0</v>
      </c>
      <c r="J329" s="116">
        <f ca="1">IFERROR(J328+'Program Qtrly'!L$203*OFFSET(LDF!$A$37,MATCH($B$317,LDF!$A$38:$A$63,0),MATCH($A329,LDF!$B$37:$Z$37,0)),0)</f>
        <v>0</v>
      </c>
      <c r="K329" s="116">
        <f ca="1">IFERROR(K328+'Program Qtrly'!M$203*OFFSET(LDF!$A$37,MATCH($B$317,LDF!$A$38:$A$63,0),MATCH($A329,LDF!$B$37:$Z$37,0)),0)</f>
        <v>0</v>
      </c>
      <c r="L329" s="116">
        <f ca="1">IFERROR(L328+'Program Qtrly'!N$203*OFFSET(LDF!$A$37,MATCH($B$317,LDF!$A$38:$A$63,0),MATCH($A329,LDF!$B$37:$Z$37,0)),0)</f>
        <v>0</v>
      </c>
      <c r="M329" s="116">
        <f ca="1">IFERROR(M328+'Program Qtrly'!O$203*OFFSET(LDF!$A$37,MATCH($B$317,LDF!$A$38:$A$63,0),MATCH($A329,LDF!$B$37:$Z$37,0)),0)</f>
        <v>0</v>
      </c>
      <c r="N329" s="116">
        <f ca="1">IFERROR(N328+'Program Qtrly'!P$203*OFFSET(LDF!$A$37,MATCH($B$317,LDF!$A$38:$A$63,0),MATCH($A329,LDF!$B$37:$Z$37,0)),0)</f>
        <v>0</v>
      </c>
      <c r="O329" s="116">
        <f ca="1">IFERROR(O328+'Program Qtrly'!Q$203*OFFSET(LDF!$A$37,MATCH($B$317,LDF!$A$38:$A$63,0),MATCH($A329,LDF!$B$37:$Z$37,0)),0)</f>
        <v>0</v>
      </c>
      <c r="P329" s="116">
        <f ca="1">IFERROR(P328+'Program Qtrly'!R$203*OFFSET(LDF!$A$37,MATCH($B$317,LDF!$A$38:$A$63,0),MATCH($A329,LDF!$B$37:$Z$37,0)),0)</f>
        <v>0</v>
      </c>
      <c r="Q329" s="116">
        <f ca="1">IFERROR(Q328+'Program Qtrly'!S$203*OFFSET(LDF!$A$37,MATCH($B$317,LDF!$A$38:$A$63,0),MATCH($A329,LDF!$B$37:$Z$37,0)),0)</f>
        <v>0</v>
      </c>
      <c r="R329" s="116">
        <f ca="1">IFERROR(R328+'Program Qtrly'!T$203*OFFSET(LDF!$A$37,MATCH($B$317,LDF!$A$38:$A$63,0),MATCH($A329,LDF!$B$37:$Z$37,0)),0)</f>
        <v>0</v>
      </c>
      <c r="S329" s="116">
        <f ca="1">IFERROR(S328+'Program Qtrly'!U$203*OFFSET(LDF!$A$37,MATCH($B$317,LDF!$A$38:$A$63,0),MATCH($A329,LDF!$B$37:$Z$37,0)),0)</f>
        <v>0</v>
      </c>
      <c r="T329" s="116">
        <f ca="1">IFERROR(T328+'Program Qtrly'!V$203*OFFSET(LDF!$A$37,MATCH($B$317,LDF!$A$38:$A$63,0),MATCH($A329,LDF!$B$37:$Z$37,0)),0)</f>
        <v>0</v>
      </c>
      <c r="U329" s="116">
        <f ca="1">IFERROR(U328+'Program Qtrly'!W$203*OFFSET(LDF!$A$37,MATCH($B$317,LDF!$A$38:$A$63,0),MATCH($A329,LDF!$B$37:$Z$37,0)),0)</f>
        <v>0</v>
      </c>
      <c r="W329" s="63">
        <f t="shared" si="321"/>
        <v>33</v>
      </c>
      <c r="X329" s="116">
        <f t="shared" ca="1" si="322"/>
        <v>0</v>
      </c>
      <c r="Y329" s="116">
        <f t="shared" ca="1" si="319"/>
        <v>0</v>
      </c>
      <c r="Z329" s="116">
        <f t="shared" ca="1" si="319"/>
        <v>0</v>
      </c>
      <c r="AA329" s="116">
        <f t="shared" ca="1" si="319"/>
        <v>0</v>
      </c>
      <c r="AB329" s="116">
        <f t="shared" ca="1" si="319"/>
        <v>0</v>
      </c>
      <c r="AC329" s="116">
        <f t="shared" ca="1" si="319"/>
        <v>0</v>
      </c>
      <c r="AD329" s="116">
        <f t="shared" ca="1" si="319"/>
        <v>0</v>
      </c>
      <c r="AE329" s="116">
        <f t="shared" ca="1" si="319"/>
        <v>0</v>
      </c>
      <c r="AF329" s="116">
        <f t="shared" ca="1" si="319"/>
        <v>0</v>
      </c>
      <c r="AG329" s="116">
        <f t="shared" ca="1" si="319"/>
        <v>0</v>
      </c>
      <c r="AH329" s="116">
        <f t="shared" ca="1" si="319"/>
        <v>0</v>
      </c>
      <c r="AI329" s="116">
        <f t="shared" ca="1" si="319"/>
        <v>0</v>
      </c>
      <c r="AJ329" s="116">
        <f t="shared" ca="1" si="319"/>
        <v>0</v>
      </c>
      <c r="AK329" s="116">
        <f t="shared" ca="1" si="319"/>
        <v>0</v>
      </c>
      <c r="AL329" s="116">
        <f t="shared" ca="1" si="319"/>
        <v>0</v>
      </c>
      <c r="AM329" s="116">
        <f t="shared" ca="1" si="319"/>
        <v>0</v>
      </c>
      <c r="AN329" s="116">
        <f t="shared" ca="1" si="319"/>
        <v>0</v>
      </c>
      <c r="AO329" s="116">
        <f t="shared" ca="1" si="319"/>
        <v>0</v>
      </c>
      <c r="AP329" s="116">
        <f t="shared" ca="1" si="319"/>
        <v>0</v>
      </c>
      <c r="AQ329" s="116">
        <f t="shared" ca="1" si="319"/>
        <v>0</v>
      </c>
      <c r="AS329" s="63">
        <f t="shared" si="323"/>
        <v>33</v>
      </c>
      <c r="AT329" s="116">
        <f ca="1">IFERROR(X329*'Program Qtrly'!D$189/(1-'Program Qtrly'!D$189),0)</f>
        <v>0</v>
      </c>
      <c r="AU329" s="116">
        <f ca="1">IFERROR(Y329*'Program Qtrly'!E$189/(1-'Program Qtrly'!E$189),0)</f>
        <v>0</v>
      </c>
      <c r="AV329" s="116">
        <f ca="1">IFERROR(Z329*'Program Qtrly'!F$189/(1-'Program Qtrly'!F$189),0)</f>
        <v>0</v>
      </c>
      <c r="AW329" s="116">
        <f ca="1">IFERROR(AA329*'Program Qtrly'!G$189/(1-'Program Qtrly'!G$189),0)</f>
        <v>0</v>
      </c>
      <c r="AX329" s="116">
        <f ca="1">IFERROR(AB329*'Program Qtrly'!H$189/(1-'Program Qtrly'!H$189),0)</f>
        <v>0</v>
      </c>
      <c r="AY329" s="116">
        <f ca="1">IFERROR(AC329*'Program Qtrly'!I$189/(1-'Program Qtrly'!I$189),0)</f>
        <v>0</v>
      </c>
      <c r="AZ329" s="116">
        <f ca="1">IFERROR(AD329*'Program Qtrly'!J$189/(1-'Program Qtrly'!J$189),0)</f>
        <v>0</v>
      </c>
      <c r="BA329" s="116">
        <f ca="1">IFERROR(AE329*'Program Qtrly'!K$189/(1-'Program Qtrly'!K$189),0)</f>
        <v>0</v>
      </c>
      <c r="BB329" s="116">
        <f ca="1">IFERROR(AF329*'Program Qtrly'!L$189/(1-'Program Qtrly'!L$189),0)</f>
        <v>0</v>
      </c>
      <c r="BC329" s="116">
        <f ca="1">IFERROR(AG329*'Program Qtrly'!M$189/(1-'Program Qtrly'!M$189),0)</f>
        <v>0</v>
      </c>
      <c r="BD329" s="116">
        <f ca="1">IFERROR(AH329*'Program Qtrly'!N$189/(1-'Program Qtrly'!N$189),0)</f>
        <v>0</v>
      </c>
      <c r="BE329" s="116">
        <f ca="1">IFERROR(AI329*'Program Qtrly'!O$189/(1-'Program Qtrly'!O$189),0)</f>
        <v>0</v>
      </c>
      <c r="BF329" s="116">
        <f ca="1">IFERROR(AJ329*'Program Qtrly'!P$189/(1-'Program Qtrly'!P$189),0)</f>
        <v>0</v>
      </c>
      <c r="BG329" s="116">
        <f ca="1">IFERROR(AK329*'Program Qtrly'!Q$189/(1-'Program Qtrly'!Q$189),0)</f>
        <v>0</v>
      </c>
      <c r="BH329" s="116">
        <f ca="1">IFERROR(AL329*'Program Qtrly'!R$189/(1-'Program Qtrly'!R$189),0)</f>
        <v>0</v>
      </c>
      <c r="BI329" s="116">
        <f ca="1">IFERROR(AM329*'Program Qtrly'!S$189/(1-'Program Qtrly'!S$189),0)</f>
        <v>0</v>
      </c>
      <c r="BJ329" s="116">
        <f ca="1">IFERROR(AN329*'Program Qtrly'!T$189/(1-'Program Qtrly'!T$189),0)</f>
        <v>0</v>
      </c>
      <c r="BK329" s="116">
        <f ca="1">IFERROR(AO329*'Program Qtrly'!U$189/(1-'Program Qtrly'!U$189),0)</f>
        <v>0</v>
      </c>
      <c r="BL329" s="116">
        <f ca="1">IFERROR(AP329*'Program Qtrly'!V$189/(1-'Program Qtrly'!V$189),0)</f>
        <v>0</v>
      </c>
      <c r="BM329" s="116">
        <f ca="1">IFERROR(AQ329*'Program Qtrly'!W$189/(1-'Program Qtrly'!W$189),0)</f>
        <v>0</v>
      </c>
      <c r="BO329" s="53" t="str">
        <f t="shared" si="324"/>
        <v>P010</v>
      </c>
      <c r="BP329" s="53">
        <f t="shared" si="325"/>
        <v>0</v>
      </c>
    </row>
    <row r="330" spans="1:68" x14ac:dyDescent="0.45">
      <c r="A330" s="63">
        <f t="shared" si="320"/>
        <v>36</v>
      </c>
      <c r="B330" s="116">
        <f ca="1">IFERROR(B329+'Program Qtrly'!D$203*OFFSET(LDF!$A$37,MATCH($B$317,LDF!$A$38:$A$63,0),MATCH($A330,LDF!$B$37:$Z$37,0)),0)</f>
        <v>0</v>
      </c>
      <c r="C330" s="116">
        <f ca="1">IFERROR(C329+'Program Qtrly'!E$203*OFFSET(LDF!$A$37,MATCH($B$317,LDF!$A$38:$A$63,0),MATCH($A330,LDF!$B$37:$Z$37,0)),0)</f>
        <v>0</v>
      </c>
      <c r="D330" s="116">
        <f ca="1">IFERROR(D329+'Program Qtrly'!F$203*OFFSET(LDF!$A$37,MATCH($B$317,LDF!$A$38:$A$63,0),MATCH($A330,LDF!$B$37:$Z$37,0)),0)</f>
        <v>0</v>
      </c>
      <c r="E330" s="116">
        <f ca="1">IFERROR(E329+'Program Qtrly'!G$203*OFFSET(LDF!$A$37,MATCH($B$317,LDF!$A$38:$A$63,0),MATCH($A330,LDF!$B$37:$Z$37,0)),0)</f>
        <v>0</v>
      </c>
      <c r="F330" s="116">
        <f ca="1">IFERROR(F329+'Program Qtrly'!H$203*OFFSET(LDF!$A$37,MATCH($B$317,LDF!$A$38:$A$63,0),MATCH($A330,LDF!$B$37:$Z$37,0)),0)</f>
        <v>0</v>
      </c>
      <c r="G330" s="116">
        <f ca="1">IFERROR(G329+'Program Qtrly'!I$203*OFFSET(LDF!$A$37,MATCH($B$317,LDF!$A$38:$A$63,0),MATCH($A330,LDF!$B$37:$Z$37,0)),0)</f>
        <v>0</v>
      </c>
      <c r="H330" s="116">
        <f ca="1">IFERROR(H329+'Program Qtrly'!J$203*OFFSET(LDF!$A$37,MATCH($B$317,LDF!$A$38:$A$63,0),MATCH($A330,LDF!$B$37:$Z$37,0)),0)</f>
        <v>0</v>
      </c>
      <c r="I330" s="116">
        <f ca="1">IFERROR(I329+'Program Qtrly'!K$203*OFFSET(LDF!$A$37,MATCH($B$317,LDF!$A$38:$A$63,0),MATCH($A330,LDF!$B$37:$Z$37,0)),0)</f>
        <v>0</v>
      </c>
      <c r="J330" s="116">
        <f ca="1">IFERROR(J329+'Program Qtrly'!L$203*OFFSET(LDF!$A$37,MATCH($B$317,LDF!$A$38:$A$63,0),MATCH($A330,LDF!$B$37:$Z$37,0)),0)</f>
        <v>0</v>
      </c>
      <c r="K330" s="116">
        <f ca="1">IFERROR(K329+'Program Qtrly'!M$203*OFFSET(LDF!$A$37,MATCH($B$317,LDF!$A$38:$A$63,0),MATCH($A330,LDF!$B$37:$Z$37,0)),0)</f>
        <v>0</v>
      </c>
      <c r="L330" s="116">
        <f ca="1">IFERROR(L329+'Program Qtrly'!N$203*OFFSET(LDF!$A$37,MATCH($B$317,LDF!$A$38:$A$63,0),MATCH($A330,LDF!$B$37:$Z$37,0)),0)</f>
        <v>0</v>
      </c>
      <c r="M330" s="116">
        <f ca="1">IFERROR(M329+'Program Qtrly'!O$203*OFFSET(LDF!$A$37,MATCH($B$317,LDF!$A$38:$A$63,0),MATCH($A330,LDF!$B$37:$Z$37,0)),0)</f>
        <v>0</v>
      </c>
      <c r="N330" s="116">
        <f ca="1">IFERROR(N329+'Program Qtrly'!P$203*OFFSET(LDF!$A$37,MATCH($B$317,LDF!$A$38:$A$63,0),MATCH($A330,LDF!$B$37:$Z$37,0)),0)</f>
        <v>0</v>
      </c>
      <c r="O330" s="116">
        <f ca="1">IFERROR(O329+'Program Qtrly'!Q$203*OFFSET(LDF!$A$37,MATCH($B$317,LDF!$A$38:$A$63,0),MATCH($A330,LDF!$B$37:$Z$37,0)),0)</f>
        <v>0</v>
      </c>
      <c r="P330" s="116">
        <f ca="1">IFERROR(P329+'Program Qtrly'!R$203*OFFSET(LDF!$A$37,MATCH($B$317,LDF!$A$38:$A$63,0),MATCH($A330,LDF!$B$37:$Z$37,0)),0)</f>
        <v>0</v>
      </c>
      <c r="Q330" s="116">
        <f ca="1">IFERROR(Q329+'Program Qtrly'!S$203*OFFSET(LDF!$A$37,MATCH($B$317,LDF!$A$38:$A$63,0),MATCH($A330,LDF!$B$37:$Z$37,0)),0)</f>
        <v>0</v>
      </c>
      <c r="R330" s="116">
        <f ca="1">IFERROR(R329+'Program Qtrly'!T$203*OFFSET(LDF!$A$37,MATCH($B$317,LDF!$A$38:$A$63,0),MATCH($A330,LDF!$B$37:$Z$37,0)),0)</f>
        <v>0</v>
      </c>
      <c r="S330" s="116">
        <f ca="1">IFERROR(S329+'Program Qtrly'!U$203*OFFSET(LDF!$A$37,MATCH($B$317,LDF!$A$38:$A$63,0),MATCH($A330,LDF!$B$37:$Z$37,0)),0)</f>
        <v>0</v>
      </c>
      <c r="T330" s="116">
        <f ca="1">IFERROR(T329+'Program Qtrly'!V$203*OFFSET(LDF!$A$37,MATCH($B$317,LDF!$A$38:$A$63,0),MATCH($A330,LDF!$B$37:$Z$37,0)),0)</f>
        <v>0</v>
      </c>
      <c r="U330" s="116">
        <f ca="1">IFERROR(U329+'Program Qtrly'!W$203*OFFSET(LDF!$A$37,MATCH($B$317,LDF!$A$38:$A$63,0),MATCH($A330,LDF!$B$37:$Z$37,0)),0)</f>
        <v>0</v>
      </c>
      <c r="W330" s="63">
        <f t="shared" si="321"/>
        <v>36</v>
      </c>
      <c r="X330" s="116">
        <f t="shared" ca="1" si="322"/>
        <v>0</v>
      </c>
      <c r="Y330" s="116">
        <f t="shared" ca="1" si="319"/>
        <v>0</v>
      </c>
      <c r="Z330" s="116">
        <f t="shared" ca="1" si="319"/>
        <v>0</v>
      </c>
      <c r="AA330" s="116">
        <f t="shared" ca="1" si="319"/>
        <v>0</v>
      </c>
      <c r="AB330" s="116">
        <f t="shared" ca="1" si="319"/>
        <v>0</v>
      </c>
      <c r="AC330" s="116">
        <f t="shared" ca="1" si="319"/>
        <v>0</v>
      </c>
      <c r="AD330" s="116">
        <f t="shared" ca="1" si="319"/>
        <v>0</v>
      </c>
      <c r="AE330" s="116">
        <f t="shared" ca="1" si="319"/>
        <v>0</v>
      </c>
      <c r="AF330" s="116">
        <f t="shared" ca="1" si="319"/>
        <v>0</v>
      </c>
      <c r="AG330" s="116">
        <f t="shared" ca="1" si="319"/>
        <v>0</v>
      </c>
      <c r="AH330" s="116">
        <f t="shared" ca="1" si="319"/>
        <v>0</v>
      </c>
      <c r="AI330" s="116">
        <f t="shared" ca="1" si="319"/>
        <v>0</v>
      </c>
      <c r="AJ330" s="116">
        <f t="shared" ca="1" si="319"/>
        <v>0</v>
      </c>
      <c r="AK330" s="116">
        <f t="shared" ca="1" si="319"/>
        <v>0</v>
      </c>
      <c r="AL330" s="116">
        <f t="shared" ca="1" si="319"/>
        <v>0</v>
      </c>
      <c r="AM330" s="116">
        <f t="shared" ca="1" si="319"/>
        <v>0</v>
      </c>
      <c r="AN330" s="116">
        <f t="shared" ca="1" si="319"/>
        <v>0</v>
      </c>
      <c r="AO330" s="116">
        <f t="shared" ca="1" si="319"/>
        <v>0</v>
      </c>
      <c r="AP330" s="116">
        <f t="shared" ca="1" si="319"/>
        <v>0</v>
      </c>
      <c r="AQ330" s="116">
        <f t="shared" ca="1" si="319"/>
        <v>0</v>
      </c>
      <c r="AS330" s="63">
        <f t="shared" si="323"/>
        <v>36</v>
      </c>
      <c r="AT330" s="116">
        <f ca="1">IFERROR(X330*'Program Qtrly'!D$189/(1-'Program Qtrly'!D$189),0)</f>
        <v>0</v>
      </c>
      <c r="AU330" s="116">
        <f ca="1">IFERROR(Y330*'Program Qtrly'!E$189/(1-'Program Qtrly'!E$189),0)</f>
        <v>0</v>
      </c>
      <c r="AV330" s="116">
        <f ca="1">IFERROR(Z330*'Program Qtrly'!F$189/(1-'Program Qtrly'!F$189),0)</f>
        <v>0</v>
      </c>
      <c r="AW330" s="116">
        <f ca="1">IFERROR(AA330*'Program Qtrly'!G$189/(1-'Program Qtrly'!G$189),0)</f>
        <v>0</v>
      </c>
      <c r="AX330" s="116">
        <f ca="1">IFERROR(AB330*'Program Qtrly'!H$189/(1-'Program Qtrly'!H$189),0)</f>
        <v>0</v>
      </c>
      <c r="AY330" s="116">
        <f ca="1">IFERROR(AC330*'Program Qtrly'!I$189/(1-'Program Qtrly'!I$189),0)</f>
        <v>0</v>
      </c>
      <c r="AZ330" s="116">
        <f ca="1">IFERROR(AD330*'Program Qtrly'!J$189/(1-'Program Qtrly'!J$189),0)</f>
        <v>0</v>
      </c>
      <c r="BA330" s="116">
        <f ca="1">IFERROR(AE330*'Program Qtrly'!K$189/(1-'Program Qtrly'!K$189),0)</f>
        <v>0</v>
      </c>
      <c r="BB330" s="116">
        <f ca="1">IFERROR(AF330*'Program Qtrly'!L$189/(1-'Program Qtrly'!L$189),0)</f>
        <v>0</v>
      </c>
      <c r="BC330" s="116">
        <f ca="1">IFERROR(AG330*'Program Qtrly'!M$189/(1-'Program Qtrly'!M$189),0)</f>
        <v>0</v>
      </c>
      <c r="BD330" s="116">
        <f ca="1">IFERROR(AH330*'Program Qtrly'!N$189/(1-'Program Qtrly'!N$189),0)</f>
        <v>0</v>
      </c>
      <c r="BE330" s="116">
        <f ca="1">IFERROR(AI330*'Program Qtrly'!O$189/(1-'Program Qtrly'!O$189),0)</f>
        <v>0</v>
      </c>
      <c r="BF330" s="116">
        <f ca="1">IFERROR(AJ330*'Program Qtrly'!P$189/(1-'Program Qtrly'!P$189),0)</f>
        <v>0</v>
      </c>
      <c r="BG330" s="116">
        <f ca="1">IFERROR(AK330*'Program Qtrly'!Q$189/(1-'Program Qtrly'!Q$189),0)</f>
        <v>0</v>
      </c>
      <c r="BH330" s="116">
        <f ca="1">IFERROR(AL330*'Program Qtrly'!R$189/(1-'Program Qtrly'!R$189),0)</f>
        <v>0</v>
      </c>
      <c r="BI330" s="116">
        <f ca="1">IFERROR(AM330*'Program Qtrly'!S$189/(1-'Program Qtrly'!S$189),0)</f>
        <v>0</v>
      </c>
      <c r="BJ330" s="116">
        <f ca="1">IFERROR(AN330*'Program Qtrly'!T$189/(1-'Program Qtrly'!T$189),0)</f>
        <v>0</v>
      </c>
      <c r="BK330" s="116">
        <f ca="1">IFERROR(AO330*'Program Qtrly'!U$189/(1-'Program Qtrly'!U$189),0)</f>
        <v>0</v>
      </c>
      <c r="BL330" s="116">
        <f ca="1">IFERROR(AP330*'Program Qtrly'!V$189/(1-'Program Qtrly'!V$189),0)</f>
        <v>0</v>
      </c>
      <c r="BM330" s="116">
        <f ca="1">IFERROR(AQ330*'Program Qtrly'!W$189/(1-'Program Qtrly'!W$189),0)</f>
        <v>0</v>
      </c>
      <c r="BO330" s="53" t="str">
        <f t="shared" si="324"/>
        <v>P010</v>
      </c>
      <c r="BP330" s="53">
        <f t="shared" si="325"/>
        <v>0</v>
      </c>
    </row>
    <row r="331" spans="1:68" x14ac:dyDescent="0.45">
      <c r="A331" s="63">
        <f t="shared" si="320"/>
        <v>39</v>
      </c>
      <c r="B331" s="116">
        <f ca="1">IFERROR(B330+'Program Qtrly'!D$203*OFFSET(LDF!$A$37,MATCH($B$317,LDF!$A$38:$A$63,0),MATCH($A331,LDF!$B$37:$Z$37,0)),0)</f>
        <v>0</v>
      </c>
      <c r="C331" s="116">
        <f ca="1">IFERROR(C330+'Program Qtrly'!E$203*OFFSET(LDF!$A$37,MATCH($B$317,LDF!$A$38:$A$63,0),MATCH($A331,LDF!$B$37:$Z$37,0)),0)</f>
        <v>0</v>
      </c>
      <c r="D331" s="116">
        <f ca="1">IFERROR(D330+'Program Qtrly'!F$203*OFFSET(LDF!$A$37,MATCH($B$317,LDF!$A$38:$A$63,0),MATCH($A331,LDF!$B$37:$Z$37,0)),0)</f>
        <v>0</v>
      </c>
      <c r="E331" s="116">
        <f ca="1">IFERROR(E330+'Program Qtrly'!G$203*OFFSET(LDF!$A$37,MATCH($B$317,LDF!$A$38:$A$63,0),MATCH($A331,LDF!$B$37:$Z$37,0)),0)</f>
        <v>0</v>
      </c>
      <c r="F331" s="116">
        <f ca="1">IFERROR(F330+'Program Qtrly'!H$203*OFFSET(LDF!$A$37,MATCH($B$317,LDF!$A$38:$A$63,0),MATCH($A331,LDF!$B$37:$Z$37,0)),0)</f>
        <v>0</v>
      </c>
      <c r="G331" s="116">
        <f ca="1">IFERROR(G330+'Program Qtrly'!I$203*OFFSET(LDF!$A$37,MATCH($B$317,LDF!$A$38:$A$63,0),MATCH($A331,LDF!$B$37:$Z$37,0)),0)</f>
        <v>0</v>
      </c>
      <c r="H331" s="116">
        <f ca="1">IFERROR(H330+'Program Qtrly'!J$203*OFFSET(LDF!$A$37,MATCH($B$317,LDF!$A$38:$A$63,0),MATCH($A331,LDF!$B$37:$Z$37,0)),0)</f>
        <v>0</v>
      </c>
      <c r="I331" s="116">
        <f ca="1">IFERROR(I330+'Program Qtrly'!K$203*OFFSET(LDF!$A$37,MATCH($B$317,LDF!$A$38:$A$63,0),MATCH($A331,LDF!$B$37:$Z$37,0)),0)</f>
        <v>0</v>
      </c>
      <c r="J331" s="116">
        <f ca="1">IFERROR(J330+'Program Qtrly'!L$203*OFFSET(LDF!$A$37,MATCH($B$317,LDF!$A$38:$A$63,0),MATCH($A331,LDF!$B$37:$Z$37,0)),0)</f>
        <v>0</v>
      </c>
      <c r="K331" s="116">
        <f ca="1">IFERROR(K330+'Program Qtrly'!M$203*OFFSET(LDF!$A$37,MATCH($B$317,LDF!$A$38:$A$63,0),MATCH($A331,LDF!$B$37:$Z$37,0)),0)</f>
        <v>0</v>
      </c>
      <c r="L331" s="116">
        <f ca="1">IFERROR(L330+'Program Qtrly'!N$203*OFFSET(LDF!$A$37,MATCH($B$317,LDF!$A$38:$A$63,0),MATCH($A331,LDF!$B$37:$Z$37,0)),0)</f>
        <v>0</v>
      </c>
      <c r="M331" s="116">
        <f ca="1">IFERROR(M330+'Program Qtrly'!O$203*OFFSET(LDF!$A$37,MATCH($B$317,LDF!$A$38:$A$63,0),MATCH($A331,LDF!$B$37:$Z$37,0)),0)</f>
        <v>0</v>
      </c>
      <c r="N331" s="116">
        <f ca="1">IFERROR(N330+'Program Qtrly'!P$203*OFFSET(LDF!$A$37,MATCH($B$317,LDF!$A$38:$A$63,0),MATCH($A331,LDF!$B$37:$Z$37,0)),0)</f>
        <v>0</v>
      </c>
      <c r="O331" s="116">
        <f ca="1">IFERROR(O330+'Program Qtrly'!Q$203*OFFSET(LDF!$A$37,MATCH($B$317,LDF!$A$38:$A$63,0),MATCH($A331,LDF!$B$37:$Z$37,0)),0)</f>
        <v>0</v>
      </c>
      <c r="P331" s="116">
        <f ca="1">IFERROR(P330+'Program Qtrly'!R$203*OFFSET(LDF!$A$37,MATCH($B$317,LDF!$A$38:$A$63,0),MATCH($A331,LDF!$B$37:$Z$37,0)),0)</f>
        <v>0</v>
      </c>
      <c r="Q331" s="116">
        <f ca="1">IFERROR(Q330+'Program Qtrly'!S$203*OFFSET(LDF!$A$37,MATCH($B$317,LDF!$A$38:$A$63,0),MATCH($A331,LDF!$B$37:$Z$37,0)),0)</f>
        <v>0</v>
      </c>
      <c r="R331" s="116">
        <f ca="1">IFERROR(R330+'Program Qtrly'!T$203*OFFSET(LDF!$A$37,MATCH($B$317,LDF!$A$38:$A$63,0),MATCH($A331,LDF!$B$37:$Z$37,0)),0)</f>
        <v>0</v>
      </c>
      <c r="S331" s="116">
        <f ca="1">IFERROR(S330+'Program Qtrly'!U$203*OFFSET(LDF!$A$37,MATCH($B$317,LDF!$A$38:$A$63,0),MATCH($A331,LDF!$B$37:$Z$37,0)),0)</f>
        <v>0</v>
      </c>
      <c r="T331" s="116">
        <f ca="1">IFERROR(T330+'Program Qtrly'!V$203*OFFSET(LDF!$A$37,MATCH($B$317,LDF!$A$38:$A$63,0),MATCH($A331,LDF!$B$37:$Z$37,0)),0)</f>
        <v>0</v>
      </c>
      <c r="U331" s="116">
        <f ca="1">IFERROR(U330+'Program Qtrly'!W$203*OFFSET(LDF!$A$37,MATCH($B$317,LDF!$A$38:$A$63,0),MATCH($A331,LDF!$B$37:$Z$37,0)),0)</f>
        <v>0</v>
      </c>
      <c r="W331" s="63">
        <f t="shared" si="321"/>
        <v>39</v>
      </c>
      <c r="X331" s="116">
        <f t="shared" ca="1" si="322"/>
        <v>0</v>
      </c>
      <c r="Y331" s="116">
        <f t="shared" ca="1" si="319"/>
        <v>0</v>
      </c>
      <c r="Z331" s="116">
        <f t="shared" ca="1" si="319"/>
        <v>0</v>
      </c>
      <c r="AA331" s="116">
        <f t="shared" ca="1" si="319"/>
        <v>0</v>
      </c>
      <c r="AB331" s="116">
        <f t="shared" ca="1" si="319"/>
        <v>0</v>
      </c>
      <c r="AC331" s="116">
        <f t="shared" ca="1" si="319"/>
        <v>0</v>
      </c>
      <c r="AD331" s="116">
        <f t="shared" ca="1" si="319"/>
        <v>0</v>
      </c>
      <c r="AE331" s="116">
        <f t="shared" ca="1" si="319"/>
        <v>0</v>
      </c>
      <c r="AF331" s="116">
        <f t="shared" ca="1" si="319"/>
        <v>0</v>
      </c>
      <c r="AG331" s="116">
        <f t="shared" ca="1" si="319"/>
        <v>0</v>
      </c>
      <c r="AH331" s="116">
        <f t="shared" ca="1" si="319"/>
        <v>0</v>
      </c>
      <c r="AI331" s="116">
        <f t="shared" ca="1" si="319"/>
        <v>0</v>
      </c>
      <c r="AJ331" s="116">
        <f t="shared" ca="1" si="319"/>
        <v>0</v>
      </c>
      <c r="AK331" s="116">
        <f t="shared" ca="1" si="319"/>
        <v>0</v>
      </c>
      <c r="AL331" s="116">
        <f t="shared" ca="1" si="319"/>
        <v>0</v>
      </c>
      <c r="AM331" s="116">
        <f t="shared" ca="1" si="319"/>
        <v>0</v>
      </c>
      <c r="AN331" s="116">
        <f t="shared" ca="1" si="319"/>
        <v>0</v>
      </c>
      <c r="AO331" s="116">
        <f t="shared" ca="1" si="319"/>
        <v>0</v>
      </c>
      <c r="AP331" s="116">
        <f t="shared" ca="1" si="319"/>
        <v>0</v>
      </c>
      <c r="AQ331" s="116">
        <f t="shared" ca="1" si="319"/>
        <v>0</v>
      </c>
      <c r="AS331" s="63">
        <f t="shared" si="323"/>
        <v>39</v>
      </c>
      <c r="AT331" s="116">
        <f ca="1">IFERROR(X331*'Program Qtrly'!D$189/(1-'Program Qtrly'!D$189),0)</f>
        <v>0</v>
      </c>
      <c r="AU331" s="116">
        <f ca="1">IFERROR(Y331*'Program Qtrly'!E$189/(1-'Program Qtrly'!E$189),0)</f>
        <v>0</v>
      </c>
      <c r="AV331" s="116">
        <f ca="1">IFERROR(Z331*'Program Qtrly'!F$189/(1-'Program Qtrly'!F$189),0)</f>
        <v>0</v>
      </c>
      <c r="AW331" s="116">
        <f ca="1">IFERROR(AA331*'Program Qtrly'!G$189/(1-'Program Qtrly'!G$189),0)</f>
        <v>0</v>
      </c>
      <c r="AX331" s="116">
        <f ca="1">IFERROR(AB331*'Program Qtrly'!H$189/(1-'Program Qtrly'!H$189),0)</f>
        <v>0</v>
      </c>
      <c r="AY331" s="116">
        <f ca="1">IFERROR(AC331*'Program Qtrly'!I$189/(1-'Program Qtrly'!I$189),0)</f>
        <v>0</v>
      </c>
      <c r="AZ331" s="116">
        <f ca="1">IFERROR(AD331*'Program Qtrly'!J$189/(1-'Program Qtrly'!J$189),0)</f>
        <v>0</v>
      </c>
      <c r="BA331" s="116">
        <f ca="1">IFERROR(AE331*'Program Qtrly'!K$189/(1-'Program Qtrly'!K$189),0)</f>
        <v>0</v>
      </c>
      <c r="BB331" s="116">
        <f ca="1">IFERROR(AF331*'Program Qtrly'!L$189/(1-'Program Qtrly'!L$189),0)</f>
        <v>0</v>
      </c>
      <c r="BC331" s="116">
        <f ca="1">IFERROR(AG331*'Program Qtrly'!M$189/(1-'Program Qtrly'!M$189),0)</f>
        <v>0</v>
      </c>
      <c r="BD331" s="116">
        <f ca="1">IFERROR(AH331*'Program Qtrly'!N$189/(1-'Program Qtrly'!N$189),0)</f>
        <v>0</v>
      </c>
      <c r="BE331" s="116">
        <f ca="1">IFERROR(AI331*'Program Qtrly'!O$189/(1-'Program Qtrly'!O$189),0)</f>
        <v>0</v>
      </c>
      <c r="BF331" s="116">
        <f ca="1">IFERROR(AJ331*'Program Qtrly'!P$189/(1-'Program Qtrly'!P$189),0)</f>
        <v>0</v>
      </c>
      <c r="BG331" s="116">
        <f ca="1">IFERROR(AK331*'Program Qtrly'!Q$189/(1-'Program Qtrly'!Q$189),0)</f>
        <v>0</v>
      </c>
      <c r="BH331" s="116">
        <f ca="1">IFERROR(AL331*'Program Qtrly'!R$189/(1-'Program Qtrly'!R$189),0)</f>
        <v>0</v>
      </c>
      <c r="BI331" s="116">
        <f ca="1">IFERROR(AM331*'Program Qtrly'!S$189/(1-'Program Qtrly'!S$189),0)</f>
        <v>0</v>
      </c>
      <c r="BJ331" s="116">
        <f ca="1">IFERROR(AN331*'Program Qtrly'!T$189/(1-'Program Qtrly'!T$189),0)</f>
        <v>0</v>
      </c>
      <c r="BK331" s="116">
        <f ca="1">IFERROR(AO331*'Program Qtrly'!U$189/(1-'Program Qtrly'!U$189),0)</f>
        <v>0</v>
      </c>
      <c r="BL331" s="116">
        <f ca="1">IFERROR(AP331*'Program Qtrly'!V$189/(1-'Program Qtrly'!V$189),0)</f>
        <v>0</v>
      </c>
      <c r="BM331" s="116">
        <f ca="1">IFERROR(AQ331*'Program Qtrly'!W$189/(1-'Program Qtrly'!W$189),0)</f>
        <v>0</v>
      </c>
      <c r="BO331" s="53" t="str">
        <f t="shared" si="324"/>
        <v>P010</v>
      </c>
      <c r="BP331" s="53">
        <f t="shared" si="325"/>
        <v>0</v>
      </c>
    </row>
    <row r="332" spans="1:68" x14ac:dyDescent="0.45">
      <c r="A332" s="63">
        <f t="shared" si="320"/>
        <v>42</v>
      </c>
      <c r="B332" s="116">
        <f ca="1">IFERROR(B331+'Program Qtrly'!D$203*OFFSET(LDF!$A$37,MATCH($B$317,LDF!$A$38:$A$63,0),MATCH($A332,LDF!$B$37:$Z$37,0)),0)</f>
        <v>0</v>
      </c>
      <c r="C332" s="116">
        <f ca="1">IFERROR(C331+'Program Qtrly'!E$203*OFFSET(LDF!$A$37,MATCH($B$317,LDF!$A$38:$A$63,0),MATCH($A332,LDF!$B$37:$Z$37,0)),0)</f>
        <v>0</v>
      </c>
      <c r="D332" s="116">
        <f ca="1">IFERROR(D331+'Program Qtrly'!F$203*OFFSET(LDF!$A$37,MATCH($B$317,LDF!$A$38:$A$63,0),MATCH($A332,LDF!$B$37:$Z$37,0)),0)</f>
        <v>0</v>
      </c>
      <c r="E332" s="116">
        <f ca="1">IFERROR(E331+'Program Qtrly'!G$203*OFFSET(LDF!$A$37,MATCH($B$317,LDF!$A$38:$A$63,0),MATCH($A332,LDF!$B$37:$Z$37,0)),0)</f>
        <v>0</v>
      </c>
      <c r="F332" s="116">
        <f ca="1">IFERROR(F331+'Program Qtrly'!H$203*OFFSET(LDF!$A$37,MATCH($B$317,LDF!$A$38:$A$63,0),MATCH($A332,LDF!$B$37:$Z$37,0)),0)</f>
        <v>0</v>
      </c>
      <c r="G332" s="116">
        <f ca="1">IFERROR(G331+'Program Qtrly'!I$203*OFFSET(LDF!$A$37,MATCH($B$317,LDF!$A$38:$A$63,0),MATCH($A332,LDF!$B$37:$Z$37,0)),0)</f>
        <v>0</v>
      </c>
      <c r="H332" s="116">
        <f ca="1">IFERROR(H331+'Program Qtrly'!J$203*OFFSET(LDF!$A$37,MATCH($B$317,LDF!$A$38:$A$63,0),MATCH($A332,LDF!$B$37:$Z$37,0)),0)</f>
        <v>0</v>
      </c>
      <c r="I332" s="116">
        <f ca="1">IFERROR(I331+'Program Qtrly'!K$203*OFFSET(LDF!$A$37,MATCH($B$317,LDF!$A$38:$A$63,0),MATCH($A332,LDF!$B$37:$Z$37,0)),0)</f>
        <v>0</v>
      </c>
      <c r="J332" s="116">
        <f ca="1">IFERROR(J331+'Program Qtrly'!L$203*OFFSET(LDF!$A$37,MATCH($B$317,LDF!$A$38:$A$63,0),MATCH($A332,LDF!$B$37:$Z$37,0)),0)</f>
        <v>0</v>
      </c>
      <c r="K332" s="116">
        <f ca="1">IFERROR(K331+'Program Qtrly'!M$203*OFFSET(LDF!$A$37,MATCH($B$317,LDF!$A$38:$A$63,0),MATCH($A332,LDF!$B$37:$Z$37,0)),0)</f>
        <v>0</v>
      </c>
      <c r="L332" s="116">
        <f ca="1">IFERROR(L331+'Program Qtrly'!N$203*OFFSET(LDF!$A$37,MATCH($B$317,LDF!$A$38:$A$63,0),MATCH($A332,LDF!$B$37:$Z$37,0)),0)</f>
        <v>0</v>
      </c>
      <c r="M332" s="116">
        <f ca="1">IFERROR(M331+'Program Qtrly'!O$203*OFFSET(LDF!$A$37,MATCH($B$317,LDF!$A$38:$A$63,0),MATCH($A332,LDF!$B$37:$Z$37,0)),0)</f>
        <v>0</v>
      </c>
      <c r="N332" s="116">
        <f ca="1">IFERROR(N331+'Program Qtrly'!P$203*OFFSET(LDF!$A$37,MATCH($B$317,LDF!$A$38:$A$63,0),MATCH($A332,LDF!$B$37:$Z$37,0)),0)</f>
        <v>0</v>
      </c>
      <c r="O332" s="116">
        <f ca="1">IFERROR(O331+'Program Qtrly'!Q$203*OFFSET(LDF!$A$37,MATCH($B$317,LDF!$A$38:$A$63,0),MATCH($A332,LDF!$B$37:$Z$37,0)),0)</f>
        <v>0</v>
      </c>
      <c r="P332" s="116">
        <f ca="1">IFERROR(P331+'Program Qtrly'!R$203*OFFSET(LDF!$A$37,MATCH($B$317,LDF!$A$38:$A$63,0),MATCH($A332,LDF!$B$37:$Z$37,0)),0)</f>
        <v>0</v>
      </c>
      <c r="Q332" s="116">
        <f ca="1">IFERROR(Q331+'Program Qtrly'!S$203*OFFSET(LDF!$A$37,MATCH($B$317,LDF!$A$38:$A$63,0),MATCH($A332,LDF!$B$37:$Z$37,0)),0)</f>
        <v>0</v>
      </c>
      <c r="R332" s="116">
        <f ca="1">IFERROR(R331+'Program Qtrly'!T$203*OFFSET(LDF!$A$37,MATCH($B$317,LDF!$A$38:$A$63,0),MATCH($A332,LDF!$B$37:$Z$37,0)),0)</f>
        <v>0</v>
      </c>
      <c r="S332" s="116">
        <f ca="1">IFERROR(S331+'Program Qtrly'!U$203*OFFSET(LDF!$A$37,MATCH($B$317,LDF!$A$38:$A$63,0),MATCH($A332,LDF!$B$37:$Z$37,0)),0)</f>
        <v>0</v>
      </c>
      <c r="T332" s="116">
        <f ca="1">IFERROR(T331+'Program Qtrly'!V$203*OFFSET(LDF!$A$37,MATCH($B$317,LDF!$A$38:$A$63,0),MATCH($A332,LDF!$B$37:$Z$37,0)),0)</f>
        <v>0</v>
      </c>
      <c r="U332" s="116">
        <f ca="1">IFERROR(U331+'Program Qtrly'!W$203*OFFSET(LDF!$A$37,MATCH($B$317,LDF!$A$38:$A$63,0),MATCH($A332,LDF!$B$37:$Z$37,0)),0)</f>
        <v>0</v>
      </c>
      <c r="W332" s="63">
        <f t="shared" si="321"/>
        <v>42</v>
      </c>
      <c r="X332" s="116">
        <f t="shared" ca="1" si="322"/>
        <v>0</v>
      </c>
      <c r="Y332" s="116">
        <f t="shared" ca="1" si="319"/>
        <v>0</v>
      </c>
      <c r="Z332" s="116">
        <f t="shared" ca="1" si="319"/>
        <v>0</v>
      </c>
      <c r="AA332" s="116">
        <f t="shared" ca="1" si="319"/>
        <v>0</v>
      </c>
      <c r="AB332" s="116">
        <f t="shared" ca="1" si="319"/>
        <v>0</v>
      </c>
      <c r="AC332" s="116">
        <f t="shared" ca="1" si="319"/>
        <v>0</v>
      </c>
      <c r="AD332" s="116">
        <f t="shared" ca="1" si="319"/>
        <v>0</v>
      </c>
      <c r="AE332" s="116">
        <f t="shared" ca="1" si="319"/>
        <v>0</v>
      </c>
      <c r="AF332" s="116">
        <f t="shared" ca="1" si="319"/>
        <v>0</v>
      </c>
      <c r="AG332" s="116">
        <f t="shared" ref="AG332:AG342" ca="1" si="326">K$343-K332</f>
        <v>0</v>
      </c>
      <c r="AH332" s="116">
        <f t="shared" ref="AH332:AH342" ca="1" si="327">L$343-L332</f>
        <v>0</v>
      </c>
      <c r="AI332" s="116">
        <f t="shared" ref="AI332:AI342" ca="1" si="328">M$343-M332</f>
        <v>0</v>
      </c>
      <c r="AJ332" s="116">
        <f t="shared" ref="AJ332:AJ342" ca="1" si="329">N$343-N332</f>
        <v>0</v>
      </c>
      <c r="AK332" s="116">
        <f t="shared" ref="AK332:AK342" ca="1" si="330">O$343-O332</f>
        <v>0</v>
      </c>
      <c r="AL332" s="116">
        <f t="shared" ref="AL332:AL342" ca="1" si="331">P$343-P332</f>
        <v>0</v>
      </c>
      <c r="AM332" s="116">
        <f t="shared" ref="AM332:AM342" ca="1" si="332">Q$343-Q332</f>
        <v>0</v>
      </c>
      <c r="AN332" s="116">
        <f t="shared" ref="AN332:AN342" ca="1" si="333">R$343-R332</f>
        <v>0</v>
      </c>
      <c r="AO332" s="116">
        <f t="shared" ref="AO332:AO342" ca="1" si="334">S$343-S332</f>
        <v>0</v>
      </c>
      <c r="AP332" s="116">
        <f t="shared" ref="AP332:AP342" ca="1" si="335">T$343-T332</f>
        <v>0</v>
      </c>
      <c r="AQ332" s="116">
        <f t="shared" ref="AQ332:AQ342" ca="1" si="336">U$343-U332</f>
        <v>0</v>
      </c>
      <c r="AS332" s="63">
        <f t="shared" si="323"/>
        <v>42</v>
      </c>
      <c r="AT332" s="116">
        <f ca="1">IFERROR(X332*'Program Qtrly'!D$189/(1-'Program Qtrly'!D$189),0)</f>
        <v>0</v>
      </c>
      <c r="AU332" s="116">
        <f ca="1">IFERROR(Y332*'Program Qtrly'!E$189/(1-'Program Qtrly'!E$189),0)</f>
        <v>0</v>
      </c>
      <c r="AV332" s="116">
        <f ca="1">IFERROR(Z332*'Program Qtrly'!F$189/(1-'Program Qtrly'!F$189),0)</f>
        <v>0</v>
      </c>
      <c r="AW332" s="116">
        <f ca="1">IFERROR(AA332*'Program Qtrly'!G$189/(1-'Program Qtrly'!G$189),0)</f>
        <v>0</v>
      </c>
      <c r="AX332" s="116">
        <f ca="1">IFERROR(AB332*'Program Qtrly'!H$189/(1-'Program Qtrly'!H$189),0)</f>
        <v>0</v>
      </c>
      <c r="AY332" s="116">
        <f ca="1">IFERROR(AC332*'Program Qtrly'!I$189/(1-'Program Qtrly'!I$189),0)</f>
        <v>0</v>
      </c>
      <c r="AZ332" s="116">
        <f ca="1">IFERROR(AD332*'Program Qtrly'!J$189/(1-'Program Qtrly'!J$189),0)</f>
        <v>0</v>
      </c>
      <c r="BA332" s="116">
        <f ca="1">IFERROR(AE332*'Program Qtrly'!K$189/(1-'Program Qtrly'!K$189),0)</f>
        <v>0</v>
      </c>
      <c r="BB332" s="116">
        <f ca="1">IFERROR(AF332*'Program Qtrly'!L$189/(1-'Program Qtrly'!L$189),0)</f>
        <v>0</v>
      </c>
      <c r="BC332" s="116">
        <f ca="1">IFERROR(AG332*'Program Qtrly'!M$189/(1-'Program Qtrly'!M$189),0)</f>
        <v>0</v>
      </c>
      <c r="BD332" s="116">
        <f ca="1">IFERROR(AH332*'Program Qtrly'!N$189/(1-'Program Qtrly'!N$189),0)</f>
        <v>0</v>
      </c>
      <c r="BE332" s="116">
        <f ca="1">IFERROR(AI332*'Program Qtrly'!O$189/(1-'Program Qtrly'!O$189),0)</f>
        <v>0</v>
      </c>
      <c r="BF332" s="116">
        <f ca="1">IFERROR(AJ332*'Program Qtrly'!P$189/(1-'Program Qtrly'!P$189),0)</f>
        <v>0</v>
      </c>
      <c r="BG332" s="116">
        <f ca="1">IFERROR(AK332*'Program Qtrly'!Q$189/(1-'Program Qtrly'!Q$189),0)</f>
        <v>0</v>
      </c>
      <c r="BH332" s="116">
        <f ca="1">IFERROR(AL332*'Program Qtrly'!R$189/(1-'Program Qtrly'!R$189),0)</f>
        <v>0</v>
      </c>
      <c r="BI332" s="116">
        <f ca="1">IFERROR(AM332*'Program Qtrly'!S$189/(1-'Program Qtrly'!S$189),0)</f>
        <v>0</v>
      </c>
      <c r="BJ332" s="116">
        <f ca="1">IFERROR(AN332*'Program Qtrly'!T$189/(1-'Program Qtrly'!T$189),0)</f>
        <v>0</v>
      </c>
      <c r="BK332" s="116">
        <f ca="1">IFERROR(AO332*'Program Qtrly'!U$189/(1-'Program Qtrly'!U$189),0)</f>
        <v>0</v>
      </c>
      <c r="BL332" s="116">
        <f ca="1">IFERROR(AP332*'Program Qtrly'!V$189/(1-'Program Qtrly'!V$189),0)</f>
        <v>0</v>
      </c>
      <c r="BM332" s="116">
        <f ca="1">IFERROR(AQ332*'Program Qtrly'!W$189/(1-'Program Qtrly'!W$189),0)</f>
        <v>0</v>
      </c>
      <c r="BO332" s="53" t="str">
        <f t="shared" si="324"/>
        <v>P010</v>
      </c>
      <c r="BP332" s="53">
        <f t="shared" si="325"/>
        <v>0</v>
      </c>
    </row>
    <row r="333" spans="1:68" x14ac:dyDescent="0.45">
      <c r="A333" s="63">
        <f t="shared" si="320"/>
        <v>45</v>
      </c>
      <c r="B333" s="116">
        <f ca="1">IFERROR(B332+'Program Qtrly'!D$203*OFFSET(LDF!$A$37,MATCH($B$317,LDF!$A$38:$A$63,0),MATCH($A333,LDF!$B$37:$Z$37,0)),0)</f>
        <v>0</v>
      </c>
      <c r="C333" s="116">
        <f ca="1">IFERROR(C332+'Program Qtrly'!E$203*OFFSET(LDF!$A$37,MATCH($B$317,LDF!$A$38:$A$63,0),MATCH($A333,LDF!$B$37:$Z$37,0)),0)</f>
        <v>0</v>
      </c>
      <c r="D333" s="116">
        <f ca="1">IFERROR(D332+'Program Qtrly'!F$203*OFFSET(LDF!$A$37,MATCH($B$317,LDF!$A$38:$A$63,0),MATCH($A333,LDF!$B$37:$Z$37,0)),0)</f>
        <v>0</v>
      </c>
      <c r="E333" s="116">
        <f ca="1">IFERROR(E332+'Program Qtrly'!G$203*OFFSET(LDF!$A$37,MATCH($B$317,LDF!$A$38:$A$63,0),MATCH($A333,LDF!$B$37:$Z$37,0)),0)</f>
        <v>0</v>
      </c>
      <c r="F333" s="116">
        <f ca="1">IFERROR(F332+'Program Qtrly'!H$203*OFFSET(LDF!$A$37,MATCH($B$317,LDF!$A$38:$A$63,0),MATCH($A333,LDF!$B$37:$Z$37,0)),0)</f>
        <v>0</v>
      </c>
      <c r="G333" s="116">
        <f ca="1">IFERROR(G332+'Program Qtrly'!I$203*OFFSET(LDF!$A$37,MATCH($B$317,LDF!$A$38:$A$63,0),MATCH($A333,LDF!$B$37:$Z$37,0)),0)</f>
        <v>0</v>
      </c>
      <c r="H333" s="116">
        <f ca="1">IFERROR(H332+'Program Qtrly'!J$203*OFFSET(LDF!$A$37,MATCH($B$317,LDF!$A$38:$A$63,0),MATCH($A333,LDF!$B$37:$Z$37,0)),0)</f>
        <v>0</v>
      </c>
      <c r="I333" s="116">
        <f ca="1">IFERROR(I332+'Program Qtrly'!K$203*OFFSET(LDF!$A$37,MATCH($B$317,LDF!$A$38:$A$63,0),MATCH($A333,LDF!$B$37:$Z$37,0)),0)</f>
        <v>0</v>
      </c>
      <c r="J333" s="116">
        <f ca="1">IFERROR(J332+'Program Qtrly'!L$203*OFFSET(LDF!$A$37,MATCH($B$317,LDF!$A$38:$A$63,0),MATCH($A333,LDF!$B$37:$Z$37,0)),0)</f>
        <v>0</v>
      </c>
      <c r="K333" s="116">
        <f ca="1">IFERROR(K332+'Program Qtrly'!M$203*OFFSET(LDF!$A$37,MATCH($B$317,LDF!$A$38:$A$63,0),MATCH($A333,LDF!$B$37:$Z$37,0)),0)</f>
        <v>0</v>
      </c>
      <c r="L333" s="116">
        <f ca="1">IFERROR(L332+'Program Qtrly'!N$203*OFFSET(LDF!$A$37,MATCH($B$317,LDF!$A$38:$A$63,0),MATCH($A333,LDF!$B$37:$Z$37,0)),0)</f>
        <v>0</v>
      </c>
      <c r="M333" s="116">
        <f ca="1">IFERROR(M332+'Program Qtrly'!O$203*OFFSET(LDF!$A$37,MATCH($B$317,LDF!$A$38:$A$63,0),MATCH($A333,LDF!$B$37:$Z$37,0)),0)</f>
        <v>0</v>
      </c>
      <c r="N333" s="116">
        <f ca="1">IFERROR(N332+'Program Qtrly'!P$203*OFFSET(LDF!$A$37,MATCH($B$317,LDF!$A$38:$A$63,0),MATCH($A333,LDF!$B$37:$Z$37,0)),0)</f>
        <v>0</v>
      </c>
      <c r="O333" s="116">
        <f ca="1">IFERROR(O332+'Program Qtrly'!Q$203*OFFSET(LDF!$A$37,MATCH($B$317,LDF!$A$38:$A$63,0),MATCH($A333,LDF!$B$37:$Z$37,0)),0)</f>
        <v>0</v>
      </c>
      <c r="P333" s="116">
        <f ca="1">IFERROR(P332+'Program Qtrly'!R$203*OFFSET(LDF!$A$37,MATCH($B$317,LDF!$A$38:$A$63,0),MATCH($A333,LDF!$B$37:$Z$37,0)),0)</f>
        <v>0</v>
      </c>
      <c r="Q333" s="116">
        <f ca="1">IFERROR(Q332+'Program Qtrly'!S$203*OFFSET(LDF!$A$37,MATCH($B$317,LDF!$A$38:$A$63,0),MATCH($A333,LDF!$B$37:$Z$37,0)),0)</f>
        <v>0</v>
      </c>
      <c r="R333" s="116">
        <f ca="1">IFERROR(R332+'Program Qtrly'!T$203*OFFSET(LDF!$A$37,MATCH($B$317,LDF!$A$38:$A$63,0),MATCH($A333,LDF!$B$37:$Z$37,0)),0)</f>
        <v>0</v>
      </c>
      <c r="S333" s="116">
        <f ca="1">IFERROR(S332+'Program Qtrly'!U$203*OFFSET(LDF!$A$37,MATCH($B$317,LDF!$A$38:$A$63,0),MATCH($A333,LDF!$B$37:$Z$37,0)),0)</f>
        <v>0</v>
      </c>
      <c r="T333" s="116">
        <f ca="1">IFERROR(T332+'Program Qtrly'!V$203*OFFSET(LDF!$A$37,MATCH($B$317,LDF!$A$38:$A$63,0),MATCH($A333,LDF!$B$37:$Z$37,0)),0)</f>
        <v>0</v>
      </c>
      <c r="U333" s="116">
        <f ca="1">IFERROR(U332+'Program Qtrly'!W$203*OFFSET(LDF!$A$37,MATCH($B$317,LDF!$A$38:$A$63,0),MATCH($A333,LDF!$B$37:$Z$37,0)),0)</f>
        <v>0</v>
      </c>
      <c r="W333" s="63">
        <f t="shared" si="321"/>
        <v>45</v>
      </c>
      <c r="X333" s="116">
        <f t="shared" ca="1" si="322"/>
        <v>0</v>
      </c>
      <c r="Y333" s="116">
        <f t="shared" ref="Y333:Y342" ca="1" si="337">C$343-C333</f>
        <v>0</v>
      </c>
      <c r="Z333" s="116">
        <f t="shared" ref="Z333:Z342" ca="1" si="338">D$343-D333</f>
        <v>0</v>
      </c>
      <c r="AA333" s="116">
        <f t="shared" ref="AA333:AA342" ca="1" si="339">E$343-E333</f>
        <v>0</v>
      </c>
      <c r="AB333" s="116">
        <f t="shared" ref="AB333:AB342" ca="1" si="340">F$343-F333</f>
        <v>0</v>
      </c>
      <c r="AC333" s="116">
        <f t="shared" ref="AC333:AC342" ca="1" si="341">G$343-G333</f>
        <v>0</v>
      </c>
      <c r="AD333" s="116">
        <f t="shared" ref="AD333:AD342" ca="1" si="342">H$343-H333</f>
        <v>0</v>
      </c>
      <c r="AE333" s="116">
        <f t="shared" ref="AE333:AE342" ca="1" si="343">I$343-I333</f>
        <v>0</v>
      </c>
      <c r="AF333" s="116">
        <f t="shared" ref="AF333:AF342" ca="1" si="344">J$343-J333</f>
        <v>0</v>
      </c>
      <c r="AG333" s="116">
        <f t="shared" ca="1" si="326"/>
        <v>0</v>
      </c>
      <c r="AH333" s="116">
        <f t="shared" ca="1" si="327"/>
        <v>0</v>
      </c>
      <c r="AI333" s="116">
        <f t="shared" ca="1" si="328"/>
        <v>0</v>
      </c>
      <c r="AJ333" s="116">
        <f t="shared" ca="1" si="329"/>
        <v>0</v>
      </c>
      <c r="AK333" s="116">
        <f t="shared" ca="1" si="330"/>
        <v>0</v>
      </c>
      <c r="AL333" s="116">
        <f t="shared" ca="1" si="331"/>
        <v>0</v>
      </c>
      <c r="AM333" s="116">
        <f t="shared" ca="1" si="332"/>
        <v>0</v>
      </c>
      <c r="AN333" s="116">
        <f t="shared" ca="1" si="333"/>
        <v>0</v>
      </c>
      <c r="AO333" s="116">
        <f t="shared" ca="1" si="334"/>
        <v>0</v>
      </c>
      <c r="AP333" s="116">
        <f t="shared" ca="1" si="335"/>
        <v>0</v>
      </c>
      <c r="AQ333" s="116">
        <f t="shared" ca="1" si="336"/>
        <v>0</v>
      </c>
      <c r="AS333" s="63">
        <f t="shared" si="323"/>
        <v>45</v>
      </c>
      <c r="AT333" s="116">
        <f ca="1">IFERROR(X333*'Program Qtrly'!D$189/(1-'Program Qtrly'!D$189),0)</f>
        <v>0</v>
      </c>
      <c r="AU333" s="116">
        <f ca="1">IFERROR(Y333*'Program Qtrly'!E$189/(1-'Program Qtrly'!E$189),0)</f>
        <v>0</v>
      </c>
      <c r="AV333" s="116">
        <f ca="1">IFERROR(Z333*'Program Qtrly'!F$189/(1-'Program Qtrly'!F$189),0)</f>
        <v>0</v>
      </c>
      <c r="AW333" s="116">
        <f ca="1">IFERROR(AA333*'Program Qtrly'!G$189/(1-'Program Qtrly'!G$189),0)</f>
        <v>0</v>
      </c>
      <c r="AX333" s="116">
        <f ca="1">IFERROR(AB333*'Program Qtrly'!H$189/(1-'Program Qtrly'!H$189),0)</f>
        <v>0</v>
      </c>
      <c r="AY333" s="116">
        <f ca="1">IFERROR(AC333*'Program Qtrly'!I$189/(1-'Program Qtrly'!I$189),0)</f>
        <v>0</v>
      </c>
      <c r="AZ333" s="116">
        <f ca="1">IFERROR(AD333*'Program Qtrly'!J$189/(1-'Program Qtrly'!J$189),0)</f>
        <v>0</v>
      </c>
      <c r="BA333" s="116">
        <f ca="1">IFERROR(AE333*'Program Qtrly'!K$189/(1-'Program Qtrly'!K$189),0)</f>
        <v>0</v>
      </c>
      <c r="BB333" s="116">
        <f ca="1">IFERROR(AF333*'Program Qtrly'!L$189/(1-'Program Qtrly'!L$189),0)</f>
        <v>0</v>
      </c>
      <c r="BC333" s="116">
        <f ca="1">IFERROR(AG333*'Program Qtrly'!M$189/(1-'Program Qtrly'!M$189),0)</f>
        <v>0</v>
      </c>
      <c r="BD333" s="116">
        <f ca="1">IFERROR(AH333*'Program Qtrly'!N$189/(1-'Program Qtrly'!N$189),0)</f>
        <v>0</v>
      </c>
      <c r="BE333" s="116">
        <f ca="1">IFERROR(AI333*'Program Qtrly'!O$189/(1-'Program Qtrly'!O$189),0)</f>
        <v>0</v>
      </c>
      <c r="BF333" s="116">
        <f ca="1">IFERROR(AJ333*'Program Qtrly'!P$189/(1-'Program Qtrly'!P$189),0)</f>
        <v>0</v>
      </c>
      <c r="BG333" s="116">
        <f ca="1">IFERROR(AK333*'Program Qtrly'!Q$189/(1-'Program Qtrly'!Q$189),0)</f>
        <v>0</v>
      </c>
      <c r="BH333" s="116">
        <f ca="1">IFERROR(AL333*'Program Qtrly'!R$189/(1-'Program Qtrly'!R$189),0)</f>
        <v>0</v>
      </c>
      <c r="BI333" s="116">
        <f ca="1">IFERROR(AM333*'Program Qtrly'!S$189/(1-'Program Qtrly'!S$189),0)</f>
        <v>0</v>
      </c>
      <c r="BJ333" s="116">
        <f ca="1">IFERROR(AN333*'Program Qtrly'!T$189/(1-'Program Qtrly'!T$189),0)</f>
        <v>0</v>
      </c>
      <c r="BK333" s="116">
        <f ca="1">IFERROR(AO333*'Program Qtrly'!U$189/(1-'Program Qtrly'!U$189),0)</f>
        <v>0</v>
      </c>
      <c r="BL333" s="116">
        <f ca="1">IFERROR(AP333*'Program Qtrly'!V$189/(1-'Program Qtrly'!V$189),0)</f>
        <v>0</v>
      </c>
      <c r="BM333" s="116">
        <f ca="1">IFERROR(AQ333*'Program Qtrly'!W$189/(1-'Program Qtrly'!W$189),0)</f>
        <v>0</v>
      </c>
      <c r="BO333" s="53" t="str">
        <f t="shared" si="324"/>
        <v>P010</v>
      </c>
      <c r="BP333" s="53">
        <f t="shared" si="325"/>
        <v>0</v>
      </c>
    </row>
    <row r="334" spans="1:68" x14ac:dyDescent="0.45">
      <c r="A334" s="63">
        <f t="shared" si="320"/>
        <v>48</v>
      </c>
      <c r="B334" s="116">
        <f ca="1">IFERROR(B333+'Program Qtrly'!D$203*OFFSET(LDF!$A$37,MATCH($B$317,LDF!$A$38:$A$63,0),MATCH($A334,LDF!$B$37:$Z$37,0)),0)</f>
        <v>0</v>
      </c>
      <c r="C334" s="116">
        <f ca="1">IFERROR(C333+'Program Qtrly'!E$203*OFFSET(LDF!$A$37,MATCH($B$317,LDF!$A$38:$A$63,0),MATCH($A334,LDF!$B$37:$Z$37,0)),0)</f>
        <v>0</v>
      </c>
      <c r="D334" s="116">
        <f ca="1">IFERROR(D333+'Program Qtrly'!F$203*OFFSET(LDF!$A$37,MATCH($B$317,LDF!$A$38:$A$63,0),MATCH($A334,LDF!$B$37:$Z$37,0)),0)</f>
        <v>0</v>
      </c>
      <c r="E334" s="116">
        <f ca="1">IFERROR(E333+'Program Qtrly'!G$203*OFFSET(LDF!$A$37,MATCH($B$317,LDF!$A$38:$A$63,0),MATCH($A334,LDF!$B$37:$Z$37,0)),0)</f>
        <v>0</v>
      </c>
      <c r="F334" s="116">
        <f ca="1">IFERROR(F333+'Program Qtrly'!H$203*OFFSET(LDF!$A$37,MATCH($B$317,LDF!$A$38:$A$63,0),MATCH($A334,LDF!$B$37:$Z$37,0)),0)</f>
        <v>0</v>
      </c>
      <c r="G334" s="116">
        <f ca="1">IFERROR(G333+'Program Qtrly'!I$203*OFFSET(LDF!$A$37,MATCH($B$317,LDF!$A$38:$A$63,0),MATCH($A334,LDF!$B$37:$Z$37,0)),0)</f>
        <v>0</v>
      </c>
      <c r="H334" s="116">
        <f ca="1">IFERROR(H333+'Program Qtrly'!J$203*OFFSET(LDF!$A$37,MATCH($B$317,LDF!$A$38:$A$63,0),MATCH($A334,LDF!$B$37:$Z$37,0)),0)</f>
        <v>0</v>
      </c>
      <c r="I334" s="116">
        <f ca="1">IFERROR(I333+'Program Qtrly'!K$203*OFFSET(LDF!$A$37,MATCH($B$317,LDF!$A$38:$A$63,0),MATCH($A334,LDF!$B$37:$Z$37,0)),0)</f>
        <v>0</v>
      </c>
      <c r="J334" s="116">
        <f ca="1">IFERROR(J333+'Program Qtrly'!L$203*OFFSET(LDF!$A$37,MATCH($B$317,LDF!$A$38:$A$63,0),MATCH($A334,LDF!$B$37:$Z$37,0)),0)</f>
        <v>0</v>
      </c>
      <c r="K334" s="116">
        <f ca="1">IFERROR(K333+'Program Qtrly'!M$203*OFFSET(LDF!$A$37,MATCH($B$317,LDF!$A$38:$A$63,0),MATCH($A334,LDF!$B$37:$Z$37,0)),0)</f>
        <v>0</v>
      </c>
      <c r="L334" s="116">
        <f ca="1">IFERROR(L333+'Program Qtrly'!N$203*OFFSET(LDF!$A$37,MATCH($B$317,LDF!$A$38:$A$63,0),MATCH($A334,LDF!$B$37:$Z$37,0)),0)</f>
        <v>0</v>
      </c>
      <c r="M334" s="116">
        <f ca="1">IFERROR(M333+'Program Qtrly'!O$203*OFFSET(LDF!$A$37,MATCH($B$317,LDF!$A$38:$A$63,0),MATCH($A334,LDF!$B$37:$Z$37,0)),0)</f>
        <v>0</v>
      </c>
      <c r="N334" s="116">
        <f ca="1">IFERROR(N333+'Program Qtrly'!P$203*OFFSET(LDF!$A$37,MATCH($B$317,LDF!$A$38:$A$63,0),MATCH($A334,LDF!$B$37:$Z$37,0)),0)</f>
        <v>0</v>
      </c>
      <c r="O334" s="116">
        <f ca="1">IFERROR(O333+'Program Qtrly'!Q$203*OFFSET(LDF!$A$37,MATCH($B$317,LDF!$A$38:$A$63,0),MATCH($A334,LDF!$B$37:$Z$37,0)),0)</f>
        <v>0</v>
      </c>
      <c r="P334" s="116">
        <f ca="1">IFERROR(P333+'Program Qtrly'!R$203*OFFSET(LDF!$A$37,MATCH($B$317,LDF!$A$38:$A$63,0),MATCH($A334,LDF!$B$37:$Z$37,0)),0)</f>
        <v>0</v>
      </c>
      <c r="Q334" s="116">
        <f ca="1">IFERROR(Q333+'Program Qtrly'!S$203*OFFSET(LDF!$A$37,MATCH($B$317,LDF!$A$38:$A$63,0),MATCH($A334,LDF!$B$37:$Z$37,0)),0)</f>
        <v>0</v>
      </c>
      <c r="R334" s="116">
        <f ca="1">IFERROR(R333+'Program Qtrly'!T$203*OFFSET(LDF!$A$37,MATCH($B$317,LDF!$A$38:$A$63,0),MATCH($A334,LDF!$B$37:$Z$37,0)),0)</f>
        <v>0</v>
      </c>
      <c r="S334" s="116">
        <f ca="1">IFERROR(S333+'Program Qtrly'!U$203*OFFSET(LDF!$A$37,MATCH($B$317,LDF!$A$38:$A$63,0),MATCH($A334,LDF!$B$37:$Z$37,0)),0)</f>
        <v>0</v>
      </c>
      <c r="T334" s="116">
        <f ca="1">IFERROR(T333+'Program Qtrly'!V$203*OFFSET(LDF!$A$37,MATCH($B$317,LDF!$A$38:$A$63,0),MATCH($A334,LDF!$B$37:$Z$37,0)),0)</f>
        <v>0</v>
      </c>
      <c r="U334" s="116">
        <f ca="1">IFERROR(U333+'Program Qtrly'!W$203*OFFSET(LDF!$A$37,MATCH($B$317,LDF!$A$38:$A$63,0),MATCH($A334,LDF!$B$37:$Z$37,0)),0)</f>
        <v>0</v>
      </c>
      <c r="W334" s="63">
        <f t="shared" si="321"/>
        <v>48</v>
      </c>
      <c r="X334" s="116">
        <f t="shared" ca="1" si="322"/>
        <v>0</v>
      </c>
      <c r="Y334" s="116">
        <f t="shared" ca="1" si="337"/>
        <v>0</v>
      </c>
      <c r="Z334" s="116">
        <f t="shared" ca="1" si="338"/>
        <v>0</v>
      </c>
      <c r="AA334" s="116">
        <f t="shared" ca="1" si="339"/>
        <v>0</v>
      </c>
      <c r="AB334" s="116">
        <f t="shared" ca="1" si="340"/>
        <v>0</v>
      </c>
      <c r="AC334" s="116">
        <f t="shared" ca="1" si="341"/>
        <v>0</v>
      </c>
      <c r="AD334" s="116">
        <f t="shared" ca="1" si="342"/>
        <v>0</v>
      </c>
      <c r="AE334" s="116">
        <f t="shared" ca="1" si="343"/>
        <v>0</v>
      </c>
      <c r="AF334" s="116">
        <f t="shared" ca="1" si="344"/>
        <v>0</v>
      </c>
      <c r="AG334" s="116">
        <f t="shared" ca="1" si="326"/>
        <v>0</v>
      </c>
      <c r="AH334" s="116">
        <f t="shared" ca="1" si="327"/>
        <v>0</v>
      </c>
      <c r="AI334" s="116">
        <f t="shared" ca="1" si="328"/>
        <v>0</v>
      </c>
      <c r="AJ334" s="116">
        <f t="shared" ca="1" si="329"/>
        <v>0</v>
      </c>
      <c r="AK334" s="116">
        <f t="shared" ca="1" si="330"/>
        <v>0</v>
      </c>
      <c r="AL334" s="116">
        <f t="shared" ca="1" si="331"/>
        <v>0</v>
      </c>
      <c r="AM334" s="116">
        <f t="shared" ca="1" si="332"/>
        <v>0</v>
      </c>
      <c r="AN334" s="116">
        <f t="shared" ca="1" si="333"/>
        <v>0</v>
      </c>
      <c r="AO334" s="116">
        <f t="shared" ca="1" si="334"/>
        <v>0</v>
      </c>
      <c r="AP334" s="116">
        <f t="shared" ca="1" si="335"/>
        <v>0</v>
      </c>
      <c r="AQ334" s="116">
        <f t="shared" ca="1" si="336"/>
        <v>0</v>
      </c>
      <c r="AS334" s="63">
        <f t="shared" si="323"/>
        <v>48</v>
      </c>
      <c r="AT334" s="116">
        <f ca="1">IFERROR(X334*'Program Qtrly'!D$189/(1-'Program Qtrly'!D$189),0)</f>
        <v>0</v>
      </c>
      <c r="AU334" s="116">
        <f ca="1">IFERROR(Y334*'Program Qtrly'!E$189/(1-'Program Qtrly'!E$189),0)</f>
        <v>0</v>
      </c>
      <c r="AV334" s="116">
        <f ca="1">IFERROR(Z334*'Program Qtrly'!F$189/(1-'Program Qtrly'!F$189),0)</f>
        <v>0</v>
      </c>
      <c r="AW334" s="116">
        <f ca="1">IFERROR(AA334*'Program Qtrly'!G$189/(1-'Program Qtrly'!G$189),0)</f>
        <v>0</v>
      </c>
      <c r="AX334" s="116">
        <f ca="1">IFERROR(AB334*'Program Qtrly'!H$189/(1-'Program Qtrly'!H$189),0)</f>
        <v>0</v>
      </c>
      <c r="AY334" s="116">
        <f ca="1">IFERROR(AC334*'Program Qtrly'!I$189/(1-'Program Qtrly'!I$189),0)</f>
        <v>0</v>
      </c>
      <c r="AZ334" s="116">
        <f ca="1">IFERROR(AD334*'Program Qtrly'!J$189/(1-'Program Qtrly'!J$189),0)</f>
        <v>0</v>
      </c>
      <c r="BA334" s="116">
        <f ca="1">IFERROR(AE334*'Program Qtrly'!K$189/(1-'Program Qtrly'!K$189),0)</f>
        <v>0</v>
      </c>
      <c r="BB334" s="116">
        <f ca="1">IFERROR(AF334*'Program Qtrly'!L$189/(1-'Program Qtrly'!L$189),0)</f>
        <v>0</v>
      </c>
      <c r="BC334" s="116">
        <f ca="1">IFERROR(AG334*'Program Qtrly'!M$189/(1-'Program Qtrly'!M$189),0)</f>
        <v>0</v>
      </c>
      <c r="BD334" s="116">
        <f ca="1">IFERROR(AH334*'Program Qtrly'!N$189/(1-'Program Qtrly'!N$189),0)</f>
        <v>0</v>
      </c>
      <c r="BE334" s="116">
        <f ca="1">IFERROR(AI334*'Program Qtrly'!O$189/(1-'Program Qtrly'!O$189),0)</f>
        <v>0</v>
      </c>
      <c r="BF334" s="116">
        <f ca="1">IFERROR(AJ334*'Program Qtrly'!P$189/(1-'Program Qtrly'!P$189),0)</f>
        <v>0</v>
      </c>
      <c r="BG334" s="116">
        <f ca="1">IFERROR(AK334*'Program Qtrly'!Q$189/(1-'Program Qtrly'!Q$189),0)</f>
        <v>0</v>
      </c>
      <c r="BH334" s="116">
        <f ca="1">IFERROR(AL334*'Program Qtrly'!R$189/(1-'Program Qtrly'!R$189),0)</f>
        <v>0</v>
      </c>
      <c r="BI334" s="116">
        <f ca="1">IFERROR(AM334*'Program Qtrly'!S$189/(1-'Program Qtrly'!S$189),0)</f>
        <v>0</v>
      </c>
      <c r="BJ334" s="116">
        <f ca="1">IFERROR(AN334*'Program Qtrly'!T$189/(1-'Program Qtrly'!T$189),0)</f>
        <v>0</v>
      </c>
      <c r="BK334" s="116">
        <f ca="1">IFERROR(AO334*'Program Qtrly'!U$189/(1-'Program Qtrly'!U$189),0)</f>
        <v>0</v>
      </c>
      <c r="BL334" s="116">
        <f ca="1">IFERROR(AP334*'Program Qtrly'!V$189/(1-'Program Qtrly'!V$189),0)</f>
        <v>0</v>
      </c>
      <c r="BM334" s="116">
        <f ca="1">IFERROR(AQ334*'Program Qtrly'!W$189/(1-'Program Qtrly'!W$189),0)</f>
        <v>0</v>
      </c>
      <c r="BO334" s="53" t="str">
        <f t="shared" si="324"/>
        <v>P010</v>
      </c>
      <c r="BP334" s="53">
        <f t="shared" si="325"/>
        <v>0</v>
      </c>
    </row>
    <row r="335" spans="1:68" x14ac:dyDescent="0.45">
      <c r="A335" s="63">
        <f t="shared" si="320"/>
        <v>51</v>
      </c>
      <c r="B335" s="116">
        <f ca="1">IFERROR(B334+'Program Qtrly'!D$203*OFFSET(LDF!$A$37,MATCH($B$317,LDF!$A$38:$A$63,0),MATCH($A335,LDF!$B$37:$Z$37,0)),0)</f>
        <v>0</v>
      </c>
      <c r="C335" s="116">
        <f ca="1">IFERROR(C334+'Program Qtrly'!E$203*OFFSET(LDF!$A$37,MATCH($B$317,LDF!$A$38:$A$63,0),MATCH($A335,LDF!$B$37:$Z$37,0)),0)</f>
        <v>0</v>
      </c>
      <c r="D335" s="116">
        <f ca="1">IFERROR(D334+'Program Qtrly'!F$203*OFFSET(LDF!$A$37,MATCH($B$317,LDF!$A$38:$A$63,0),MATCH($A335,LDF!$B$37:$Z$37,0)),0)</f>
        <v>0</v>
      </c>
      <c r="E335" s="116">
        <f ca="1">IFERROR(E334+'Program Qtrly'!G$203*OFFSET(LDF!$A$37,MATCH($B$317,LDF!$A$38:$A$63,0),MATCH($A335,LDF!$B$37:$Z$37,0)),0)</f>
        <v>0</v>
      </c>
      <c r="F335" s="116">
        <f ca="1">IFERROR(F334+'Program Qtrly'!H$203*OFFSET(LDF!$A$37,MATCH($B$317,LDF!$A$38:$A$63,0),MATCH($A335,LDF!$B$37:$Z$37,0)),0)</f>
        <v>0</v>
      </c>
      <c r="G335" s="116">
        <f ca="1">IFERROR(G334+'Program Qtrly'!I$203*OFFSET(LDF!$A$37,MATCH($B$317,LDF!$A$38:$A$63,0),MATCH($A335,LDF!$B$37:$Z$37,0)),0)</f>
        <v>0</v>
      </c>
      <c r="H335" s="116">
        <f ca="1">IFERROR(H334+'Program Qtrly'!J$203*OFFSET(LDF!$A$37,MATCH($B$317,LDF!$A$38:$A$63,0),MATCH($A335,LDF!$B$37:$Z$37,0)),0)</f>
        <v>0</v>
      </c>
      <c r="I335" s="116">
        <f ca="1">IFERROR(I334+'Program Qtrly'!K$203*OFFSET(LDF!$A$37,MATCH($B$317,LDF!$A$38:$A$63,0),MATCH($A335,LDF!$B$37:$Z$37,0)),0)</f>
        <v>0</v>
      </c>
      <c r="J335" s="116">
        <f ca="1">IFERROR(J334+'Program Qtrly'!L$203*OFFSET(LDF!$A$37,MATCH($B$317,LDF!$A$38:$A$63,0),MATCH($A335,LDF!$B$37:$Z$37,0)),0)</f>
        <v>0</v>
      </c>
      <c r="K335" s="116">
        <f ca="1">IFERROR(K334+'Program Qtrly'!M$203*OFFSET(LDF!$A$37,MATCH($B$317,LDF!$A$38:$A$63,0),MATCH($A335,LDF!$B$37:$Z$37,0)),0)</f>
        <v>0</v>
      </c>
      <c r="L335" s="116">
        <f ca="1">IFERROR(L334+'Program Qtrly'!N$203*OFFSET(LDF!$A$37,MATCH($B$317,LDF!$A$38:$A$63,0),MATCH($A335,LDF!$B$37:$Z$37,0)),0)</f>
        <v>0</v>
      </c>
      <c r="M335" s="116">
        <f ca="1">IFERROR(M334+'Program Qtrly'!O$203*OFFSET(LDF!$A$37,MATCH($B$317,LDF!$A$38:$A$63,0),MATCH($A335,LDF!$B$37:$Z$37,0)),0)</f>
        <v>0</v>
      </c>
      <c r="N335" s="116">
        <f ca="1">IFERROR(N334+'Program Qtrly'!P$203*OFFSET(LDF!$A$37,MATCH($B$317,LDF!$A$38:$A$63,0),MATCH($A335,LDF!$B$37:$Z$37,0)),0)</f>
        <v>0</v>
      </c>
      <c r="O335" s="116">
        <f ca="1">IFERROR(O334+'Program Qtrly'!Q$203*OFFSET(LDF!$A$37,MATCH($B$317,LDF!$A$38:$A$63,0),MATCH($A335,LDF!$B$37:$Z$37,0)),0)</f>
        <v>0</v>
      </c>
      <c r="P335" s="116">
        <f ca="1">IFERROR(P334+'Program Qtrly'!R$203*OFFSET(LDF!$A$37,MATCH($B$317,LDF!$A$38:$A$63,0),MATCH($A335,LDF!$B$37:$Z$37,0)),0)</f>
        <v>0</v>
      </c>
      <c r="Q335" s="116">
        <f ca="1">IFERROR(Q334+'Program Qtrly'!S$203*OFFSET(LDF!$A$37,MATCH($B$317,LDF!$A$38:$A$63,0),MATCH($A335,LDF!$B$37:$Z$37,0)),0)</f>
        <v>0</v>
      </c>
      <c r="R335" s="116">
        <f ca="1">IFERROR(R334+'Program Qtrly'!T$203*OFFSET(LDF!$A$37,MATCH($B$317,LDF!$A$38:$A$63,0),MATCH($A335,LDF!$B$37:$Z$37,0)),0)</f>
        <v>0</v>
      </c>
      <c r="S335" s="116">
        <f ca="1">IFERROR(S334+'Program Qtrly'!U$203*OFFSET(LDF!$A$37,MATCH($B$317,LDF!$A$38:$A$63,0),MATCH($A335,LDF!$B$37:$Z$37,0)),0)</f>
        <v>0</v>
      </c>
      <c r="T335" s="116">
        <f ca="1">IFERROR(T334+'Program Qtrly'!V$203*OFFSET(LDF!$A$37,MATCH($B$317,LDF!$A$38:$A$63,0),MATCH($A335,LDF!$B$37:$Z$37,0)),0)</f>
        <v>0</v>
      </c>
      <c r="U335" s="116">
        <f ca="1">IFERROR(U334+'Program Qtrly'!W$203*OFFSET(LDF!$A$37,MATCH($B$317,LDF!$A$38:$A$63,0),MATCH($A335,LDF!$B$37:$Z$37,0)),0)</f>
        <v>0</v>
      </c>
      <c r="W335" s="63">
        <f t="shared" si="321"/>
        <v>51</v>
      </c>
      <c r="X335" s="116">
        <f t="shared" ca="1" si="322"/>
        <v>0</v>
      </c>
      <c r="Y335" s="116">
        <f t="shared" ca="1" si="337"/>
        <v>0</v>
      </c>
      <c r="Z335" s="116">
        <f t="shared" ca="1" si="338"/>
        <v>0</v>
      </c>
      <c r="AA335" s="116">
        <f t="shared" ca="1" si="339"/>
        <v>0</v>
      </c>
      <c r="AB335" s="116">
        <f t="shared" ca="1" si="340"/>
        <v>0</v>
      </c>
      <c r="AC335" s="116">
        <f t="shared" ca="1" si="341"/>
        <v>0</v>
      </c>
      <c r="AD335" s="116">
        <f t="shared" ca="1" si="342"/>
        <v>0</v>
      </c>
      <c r="AE335" s="116">
        <f t="shared" ca="1" si="343"/>
        <v>0</v>
      </c>
      <c r="AF335" s="116">
        <f t="shared" ca="1" si="344"/>
        <v>0</v>
      </c>
      <c r="AG335" s="116">
        <f t="shared" ca="1" si="326"/>
        <v>0</v>
      </c>
      <c r="AH335" s="116">
        <f t="shared" ca="1" si="327"/>
        <v>0</v>
      </c>
      <c r="AI335" s="116">
        <f t="shared" ca="1" si="328"/>
        <v>0</v>
      </c>
      <c r="AJ335" s="116">
        <f t="shared" ca="1" si="329"/>
        <v>0</v>
      </c>
      <c r="AK335" s="116">
        <f t="shared" ca="1" si="330"/>
        <v>0</v>
      </c>
      <c r="AL335" s="116">
        <f t="shared" ca="1" si="331"/>
        <v>0</v>
      </c>
      <c r="AM335" s="116">
        <f t="shared" ca="1" si="332"/>
        <v>0</v>
      </c>
      <c r="AN335" s="116">
        <f t="shared" ca="1" si="333"/>
        <v>0</v>
      </c>
      <c r="AO335" s="116">
        <f t="shared" ca="1" si="334"/>
        <v>0</v>
      </c>
      <c r="AP335" s="116">
        <f t="shared" ca="1" si="335"/>
        <v>0</v>
      </c>
      <c r="AQ335" s="116">
        <f t="shared" ca="1" si="336"/>
        <v>0</v>
      </c>
      <c r="AS335" s="63">
        <f t="shared" si="323"/>
        <v>51</v>
      </c>
      <c r="AT335" s="116">
        <f ca="1">IFERROR(X335*'Program Qtrly'!D$189/(1-'Program Qtrly'!D$189),0)</f>
        <v>0</v>
      </c>
      <c r="AU335" s="116">
        <f ca="1">IFERROR(Y335*'Program Qtrly'!E$189/(1-'Program Qtrly'!E$189),0)</f>
        <v>0</v>
      </c>
      <c r="AV335" s="116">
        <f ca="1">IFERROR(Z335*'Program Qtrly'!F$189/(1-'Program Qtrly'!F$189),0)</f>
        <v>0</v>
      </c>
      <c r="AW335" s="116">
        <f ca="1">IFERROR(AA335*'Program Qtrly'!G$189/(1-'Program Qtrly'!G$189),0)</f>
        <v>0</v>
      </c>
      <c r="AX335" s="116">
        <f ca="1">IFERROR(AB335*'Program Qtrly'!H$189/(1-'Program Qtrly'!H$189),0)</f>
        <v>0</v>
      </c>
      <c r="AY335" s="116">
        <f ca="1">IFERROR(AC335*'Program Qtrly'!I$189/(1-'Program Qtrly'!I$189),0)</f>
        <v>0</v>
      </c>
      <c r="AZ335" s="116">
        <f ca="1">IFERROR(AD335*'Program Qtrly'!J$189/(1-'Program Qtrly'!J$189),0)</f>
        <v>0</v>
      </c>
      <c r="BA335" s="116">
        <f ca="1">IFERROR(AE335*'Program Qtrly'!K$189/(1-'Program Qtrly'!K$189),0)</f>
        <v>0</v>
      </c>
      <c r="BB335" s="116">
        <f ca="1">IFERROR(AF335*'Program Qtrly'!L$189/(1-'Program Qtrly'!L$189),0)</f>
        <v>0</v>
      </c>
      <c r="BC335" s="116">
        <f ca="1">IFERROR(AG335*'Program Qtrly'!M$189/(1-'Program Qtrly'!M$189),0)</f>
        <v>0</v>
      </c>
      <c r="BD335" s="116">
        <f ca="1">IFERROR(AH335*'Program Qtrly'!N$189/(1-'Program Qtrly'!N$189),0)</f>
        <v>0</v>
      </c>
      <c r="BE335" s="116">
        <f ca="1">IFERROR(AI335*'Program Qtrly'!O$189/(1-'Program Qtrly'!O$189),0)</f>
        <v>0</v>
      </c>
      <c r="BF335" s="116">
        <f ca="1">IFERROR(AJ335*'Program Qtrly'!P$189/(1-'Program Qtrly'!P$189),0)</f>
        <v>0</v>
      </c>
      <c r="BG335" s="116">
        <f ca="1">IFERROR(AK335*'Program Qtrly'!Q$189/(1-'Program Qtrly'!Q$189),0)</f>
        <v>0</v>
      </c>
      <c r="BH335" s="116">
        <f ca="1">IFERROR(AL335*'Program Qtrly'!R$189/(1-'Program Qtrly'!R$189),0)</f>
        <v>0</v>
      </c>
      <c r="BI335" s="116">
        <f ca="1">IFERROR(AM335*'Program Qtrly'!S$189/(1-'Program Qtrly'!S$189),0)</f>
        <v>0</v>
      </c>
      <c r="BJ335" s="116">
        <f ca="1">IFERROR(AN335*'Program Qtrly'!T$189/(1-'Program Qtrly'!T$189),0)</f>
        <v>0</v>
      </c>
      <c r="BK335" s="116">
        <f ca="1">IFERROR(AO335*'Program Qtrly'!U$189/(1-'Program Qtrly'!U$189),0)</f>
        <v>0</v>
      </c>
      <c r="BL335" s="116">
        <f ca="1">IFERROR(AP335*'Program Qtrly'!V$189/(1-'Program Qtrly'!V$189),0)</f>
        <v>0</v>
      </c>
      <c r="BM335" s="116">
        <f ca="1">IFERROR(AQ335*'Program Qtrly'!W$189/(1-'Program Qtrly'!W$189),0)</f>
        <v>0</v>
      </c>
      <c r="BO335" s="53" t="str">
        <f t="shared" si="324"/>
        <v>P010</v>
      </c>
      <c r="BP335" s="53">
        <f t="shared" si="325"/>
        <v>0</v>
      </c>
    </row>
    <row r="336" spans="1:68" x14ac:dyDescent="0.45">
      <c r="A336" s="63">
        <f t="shared" si="320"/>
        <v>54</v>
      </c>
      <c r="B336" s="116">
        <f ca="1">IFERROR(B335+'Program Qtrly'!D$203*OFFSET(LDF!$A$37,MATCH($B$317,LDF!$A$38:$A$63,0),MATCH($A336,LDF!$B$37:$Z$37,0)),0)</f>
        <v>0</v>
      </c>
      <c r="C336" s="116">
        <f ca="1">IFERROR(C335+'Program Qtrly'!E$203*OFFSET(LDF!$A$37,MATCH($B$317,LDF!$A$38:$A$63,0),MATCH($A336,LDF!$B$37:$Z$37,0)),0)</f>
        <v>0</v>
      </c>
      <c r="D336" s="116">
        <f ca="1">IFERROR(D335+'Program Qtrly'!F$203*OFFSET(LDF!$A$37,MATCH($B$317,LDF!$A$38:$A$63,0),MATCH($A336,LDF!$B$37:$Z$37,0)),0)</f>
        <v>0</v>
      </c>
      <c r="E336" s="116">
        <f ca="1">IFERROR(E335+'Program Qtrly'!G$203*OFFSET(LDF!$A$37,MATCH($B$317,LDF!$A$38:$A$63,0),MATCH($A336,LDF!$B$37:$Z$37,0)),0)</f>
        <v>0</v>
      </c>
      <c r="F336" s="116">
        <f ca="1">IFERROR(F335+'Program Qtrly'!H$203*OFFSET(LDF!$A$37,MATCH($B$317,LDF!$A$38:$A$63,0),MATCH($A336,LDF!$B$37:$Z$37,0)),0)</f>
        <v>0</v>
      </c>
      <c r="G336" s="116">
        <f ca="1">IFERROR(G335+'Program Qtrly'!I$203*OFFSET(LDF!$A$37,MATCH($B$317,LDF!$A$38:$A$63,0),MATCH($A336,LDF!$B$37:$Z$37,0)),0)</f>
        <v>0</v>
      </c>
      <c r="H336" s="116">
        <f ca="1">IFERROR(H335+'Program Qtrly'!J$203*OFFSET(LDF!$A$37,MATCH($B$317,LDF!$A$38:$A$63,0),MATCH($A336,LDF!$B$37:$Z$37,0)),0)</f>
        <v>0</v>
      </c>
      <c r="I336" s="116">
        <f ca="1">IFERROR(I335+'Program Qtrly'!K$203*OFFSET(LDF!$A$37,MATCH($B$317,LDF!$A$38:$A$63,0),MATCH($A336,LDF!$B$37:$Z$37,0)),0)</f>
        <v>0</v>
      </c>
      <c r="J336" s="116">
        <f ca="1">IFERROR(J335+'Program Qtrly'!L$203*OFFSET(LDF!$A$37,MATCH($B$317,LDF!$A$38:$A$63,0),MATCH($A336,LDF!$B$37:$Z$37,0)),0)</f>
        <v>0</v>
      </c>
      <c r="K336" s="116">
        <f ca="1">IFERROR(K335+'Program Qtrly'!M$203*OFFSET(LDF!$A$37,MATCH($B$317,LDF!$A$38:$A$63,0),MATCH($A336,LDF!$B$37:$Z$37,0)),0)</f>
        <v>0</v>
      </c>
      <c r="L336" s="116">
        <f ca="1">IFERROR(L335+'Program Qtrly'!N$203*OFFSET(LDF!$A$37,MATCH($B$317,LDF!$A$38:$A$63,0),MATCH($A336,LDF!$B$37:$Z$37,0)),0)</f>
        <v>0</v>
      </c>
      <c r="M336" s="116">
        <f ca="1">IFERROR(M335+'Program Qtrly'!O$203*OFFSET(LDF!$A$37,MATCH($B$317,LDF!$A$38:$A$63,0),MATCH($A336,LDF!$B$37:$Z$37,0)),0)</f>
        <v>0</v>
      </c>
      <c r="N336" s="116">
        <f ca="1">IFERROR(N335+'Program Qtrly'!P$203*OFFSET(LDF!$A$37,MATCH($B$317,LDF!$A$38:$A$63,0),MATCH($A336,LDF!$B$37:$Z$37,0)),0)</f>
        <v>0</v>
      </c>
      <c r="O336" s="116">
        <f ca="1">IFERROR(O335+'Program Qtrly'!Q$203*OFFSET(LDF!$A$37,MATCH($B$317,LDF!$A$38:$A$63,0),MATCH($A336,LDF!$B$37:$Z$37,0)),0)</f>
        <v>0</v>
      </c>
      <c r="P336" s="116">
        <f ca="1">IFERROR(P335+'Program Qtrly'!R$203*OFFSET(LDF!$A$37,MATCH($B$317,LDF!$A$38:$A$63,0),MATCH($A336,LDF!$B$37:$Z$37,0)),0)</f>
        <v>0</v>
      </c>
      <c r="Q336" s="116">
        <f ca="1">IFERROR(Q335+'Program Qtrly'!S$203*OFFSET(LDF!$A$37,MATCH($B$317,LDF!$A$38:$A$63,0),MATCH($A336,LDF!$B$37:$Z$37,0)),0)</f>
        <v>0</v>
      </c>
      <c r="R336" s="116">
        <f ca="1">IFERROR(R335+'Program Qtrly'!T$203*OFFSET(LDF!$A$37,MATCH($B$317,LDF!$A$38:$A$63,0),MATCH($A336,LDF!$B$37:$Z$37,0)),0)</f>
        <v>0</v>
      </c>
      <c r="S336" s="116">
        <f ca="1">IFERROR(S335+'Program Qtrly'!U$203*OFFSET(LDF!$A$37,MATCH($B$317,LDF!$A$38:$A$63,0),MATCH($A336,LDF!$B$37:$Z$37,0)),0)</f>
        <v>0</v>
      </c>
      <c r="T336" s="116">
        <f ca="1">IFERROR(T335+'Program Qtrly'!V$203*OFFSET(LDF!$A$37,MATCH($B$317,LDF!$A$38:$A$63,0),MATCH($A336,LDF!$B$37:$Z$37,0)),0)</f>
        <v>0</v>
      </c>
      <c r="U336" s="116">
        <f ca="1">IFERROR(U335+'Program Qtrly'!W$203*OFFSET(LDF!$A$37,MATCH($B$317,LDF!$A$38:$A$63,0),MATCH($A336,LDF!$B$37:$Z$37,0)),0)</f>
        <v>0</v>
      </c>
      <c r="W336" s="63">
        <f t="shared" si="321"/>
        <v>54</v>
      </c>
      <c r="X336" s="116">
        <f t="shared" ca="1" si="322"/>
        <v>0</v>
      </c>
      <c r="Y336" s="116">
        <f t="shared" ca="1" si="337"/>
        <v>0</v>
      </c>
      <c r="Z336" s="116">
        <f t="shared" ca="1" si="338"/>
        <v>0</v>
      </c>
      <c r="AA336" s="116">
        <f t="shared" ca="1" si="339"/>
        <v>0</v>
      </c>
      <c r="AB336" s="116">
        <f t="shared" ca="1" si="340"/>
        <v>0</v>
      </c>
      <c r="AC336" s="116">
        <f t="shared" ca="1" si="341"/>
        <v>0</v>
      </c>
      <c r="AD336" s="116">
        <f t="shared" ca="1" si="342"/>
        <v>0</v>
      </c>
      <c r="AE336" s="116">
        <f t="shared" ca="1" si="343"/>
        <v>0</v>
      </c>
      <c r="AF336" s="116">
        <f t="shared" ca="1" si="344"/>
        <v>0</v>
      </c>
      <c r="AG336" s="116">
        <f t="shared" ca="1" si="326"/>
        <v>0</v>
      </c>
      <c r="AH336" s="116">
        <f t="shared" ca="1" si="327"/>
        <v>0</v>
      </c>
      <c r="AI336" s="116">
        <f t="shared" ca="1" si="328"/>
        <v>0</v>
      </c>
      <c r="AJ336" s="116">
        <f t="shared" ca="1" si="329"/>
        <v>0</v>
      </c>
      <c r="AK336" s="116">
        <f t="shared" ca="1" si="330"/>
        <v>0</v>
      </c>
      <c r="AL336" s="116">
        <f t="shared" ca="1" si="331"/>
        <v>0</v>
      </c>
      <c r="AM336" s="116">
        <f t="shared" ca="1" si="332"/>
        <v>0</v>
      </c>
      <c r="AN336" s="116">
        <f t="shared" ca="1" si="333"/>
        <v>0</v>
      </c>
      <c r="AO336" s="116">
        <f t="shared" ca="1" si="334"/>
        <v>0</v>
      </c>
      <c r="AP336" s="116">
        <f t="shared" ca="1" si="335"/>
        <v>0</v>
      </c>
      <c r="AQ336" s="116">
        <f t="shared" ca="1" si="336"/>
        <v>0</v>
      </c>
      <c r="AS336" s="63">
        <f t="shared" si="323"/>
        <v>54</v>
      </c>
      <c r="AT336" s="116">
        <f ca="1">IFERROR(X336*'Program Qtrly'!D$189/(1-'Program Qtrly'!D$189),0)</f>
        <v>0</v>
      </c>
      <c r="AU336" s="116">
        <f ca="1">IFERROR(Y336*'Program Qtrly'!E$189/(1-'Program Qtrly'!E$189),0)</f>
        <v>0</v>
      </c>
      <c r="AV336" s="116">
        <f ca="1">IFERROR(Z336*'Program Qtrly'!F$189/(1-'Program Qtrly'!F$189),0)</f>
        <v>0</v>
      </c>
      <c r="AW336" s="116">
        <f ca="1">IFERROR(AA336*'Program Qtrly'!G$189/(1-'Program Qtrly'!G$189),0)</f>
        <v>0</v>
      </c>
      <c r="AX336" s="116">
        <f ca="1">IFERROR(AB336*'Program Qtrly'!H$189/(1-'Program Qtrly'!H$189),0)</f>
        <v>0</v>
      </c>
      <c r="AY336" s="116">
        <f ca="1">IFERROR(AC336*'Program Qtrly'!I$189/(1-'Program Qtrly'!I$189),0)</f>
        <v>0</v>
      </c>
      <c r="AZ336" s="116">
        <f ca="1">IFERROR(AD336*'Program Qtrly'!J$189/(1-'Program Qtrly'!J$189),0)</f>
        <v>0</v>
      </c>
      <c r="BA336" s="116">
        <f ca="1">IFERROR(AE336*'Program Qtrly'!K$189/(1-'Program Qtrly'!K$189),0)</f>
        <v>0</v>
      </c>
      <c r="BB336" s="116">
        <f ca="1">IFERROR(AF336*'Program Qtrly'!L$189/(1-'Program Qtrly'!L$189),0)</f>
        <v>0</v>
      </c>
      <c r="BC336" s="116">
        <f ca="1">IFERROR(AG336*'Program Qtrly'!M$189/(1-'Program Qtrly'!M$189),0)</f>
        <v>0</v>
      </c>
      <c r="BD336" s="116">
        <f ca="1">IFERROR(AH336*'Program Qtrly'!N$189/(1-'Program Qtrly'!N$189),0)</f>
        <v>0</v>
      </c>
      <c r="BE336" s="116">
        <f ca="1">IFERROR(AI336*'Program Qtrly'!O$189/(1-'Program Qtrly'!O$189),0)</f>
        <v>0</v>
      </c>
      <c r="BF336" s="116">
        <f ca="1">IFERROR(AJ336*'Program Qtrly'!P$189/(1-'Program Qtrly'!P$189),0)</f>
        <v>0</v>
      </c>
      <c r="BG336" s="116">
        <f ca="1">IFERROR(AK336*'Program Qtrly'!Q$189/(1-'Program Qtrly'!Q$189),0)</f>
        <v>0</v>
      </c>
      <c r="BH336" s="116">
        <f ca="1">IFERROR(AL336*'Program Qtrly'!R$189/(1-'Program Qtrly'!R$189),0)</f>
        <v>0</v>
      </c>
      <c r="BI336" s="116">
        <f ca="1">IFERROR(AM336*'Program Qtrly'!S$189/(1-'Program Qtrly'!S$189),0)</f>
        <v>0</v>
      </c>
      <c r="BJ336" s="116">
        <f ca="1">IFERROR(AN336*'Program Qtrly'!T$189/(1-'Program Qtrly'!T$189),0)</f>
        <v>0</v>
      </c>
      <c r="BK336" s="116">
        <f ca="1">IFERROR(AO336*'Program Qtrly'!U$189/(1-'Program Qtrly'!U$189),0)</f>
        <v>0</v>
      </c>
      <c r="BL336" s="116">
        <f ca="1">IFERROR(AP336*'Program Qtrly'!V$189/(1-'Program Qtrly'!V$189),0)</f>
        <v>0</v>
      </c>
      <c r="BM336" s="116">
        <f ca="1">IFERROR(AQ336*'Program Qtrly'!W$189/(1-'Program Qtrly'!W$189),0)</f>
        <v>0</v>
      </c>
      <c r="BO336" s="53" t="str">
        <f t="shared" si="324"/>
        <v>P010</v>
      </c>
      <c r="BP336" s="53">
        <f t="shared" si="325"/>
        <v>0</v>
      </c>
    </row>
    <row r="337" spans="1:68" x14ac:dyDescent="0.45">
      <c r="A337" s="63">
        <f t="shared" si="320"/>
        <v>57</v>
      </c>
      <c r="B337" s="116">
        <f ca="1">IFERROR(B336+'Program Qtrly'!D$203*OFFSET(LDF!$A$37,MATCH($B$317,LDF!$A$38:$A$63,0),MATCH($A337,LDF!$B$37:$Z$37,0)),0)</f>
        <v>0</v>
      </c>
      <c r="C337" s="116">
        <f ca="1">IFERROR(C336+'Program Qtrly'!E$203*OFFSET(LDF!$A$37,MATCH($B$317,LDF!$A$38:$A$63,0),MATCH($A337,LDF!$B$37:$Z$37,0)),0)</f>
        <v>0</v>
      </c>
      <c r="D337" s="116">
        <f ca="1">IFERROR(D336+'Program Qtrly'!F$203*OFFSET(LDF!$A$37,MATCH($B$317,LDF!$A$38:$A$63,0),MATCH($A337,LDF!$B$37:$Z$37,0)),0)</f>
        <v>0</v>
      </c>
      <c r="E337" s="116">
        <f ca="1">IFERROR(E336+'Program Qtrly'!G$203*OFFSET(LDF!$A$37,MATCH($B$317,LDF!$A$38:$A$63,0),MATCH($A337,LDF!$B$37:$Z$37,0)),0)</f>
        <v>0</v>
      </c>
      <c r="F337" s="116">
        <f ca="1">IFERROR(F336+'Program Qtrly'!H$203*OFFSET(LDF!$A$37,MATCH($B$317,LDF!$A$38:$A$63,0),MATCH($A337,LDF!$B$37:$Z$37,0)),0)</f>
        <v>0</v>
      </c>
      <c r="G337" s="116">
        <f ca="1">IFERROR(G336+'Program Qtrly'!I$203*OFFSET(LDF!$A$37,MATCH($B$317,LDF!$A$38:$A$63,0),MATCH($A337,LDF!$B$37:$Z$37,0)),0)</f>
        <v>0</v>
      </c>
      <c r="H337" s="116">
        <f ca="1">IFERROR(H336+'Program Qtrly'!J$203*OFFSET(LDF!$A$37,MATCH($B$317,LDF!$A$38:$A$63,0),MATCH($A337,LDF!$B$37:$Z$37,0)),0)</f>
        <v>0</v>
      </c>
      <c r="I337" s="116">
        <f ca="1">IFERROR(I336+'Program Qtrly'!K$203*OFFSET(LDF!$A$37,MATCH($B$317,LDF!$A$38:$A$63,0),MATCH($A337,LDF!$B$37:$Z$37,0)),0)</f>
        <v>0</v>
      </c>
      <c r="J337" s="116">
        <f ca="1">IFERROR(J336+'Program Qtrly'!L$203*OFFSET(LDF!$A$37,MATCH($B$317,LDF!$A$38:$A$63,0),MATCH($A337,LDF!$B$37:$Z$37,0)),0)</f>
        <v>0</v>
      </c>
      <c r="K337" s="116">
        <f ca="1">IFERROR(K336+'Program Qtrly'!M$203*OFFSET(LDF!$A$37,MATCH($B$317,LDF!$A$38:$A$63,0),MATCH($A337,LDF!$B$37:$Z$37,0)),0)</f>
        <v>0</v>
      </c>
      <c r="L337" s="116">
        <f ca="1">IFERROR(L336+'Program Qtrly'!N$203*OFFSET(LDF!$A$37,MATCH($B$317,LDF!$A$38:$A$63,0),MATCH($A337,LDF!$B$37:$Z$37,0)),0)</f>
        <v>0</v>
      </c>
      <c r="M337" s="116">
        <f ca="1">IFERROR(M336+'Program Qtrly'!O$203*OFFSET(LDF!$A$37,MATCH($B$317,LDF!$A$38:$A$63,0),MATCH($A337,LDF!$B$37:$Z$37,0)),0)</f>
        <v>0</v>
      </c>
      <c r="N337" s="116">
        <f ca="1">IFERROR(N336+'Program Qtrly'!P$203*OFFSET(LDF!$A$37,MATCH($B$317,LDF!$A$38:$A$63,0),MATCH($A337,LDF!$B$37:$Z$37,0)),0)</f>
        <v>0</v>
      </c>
      <c r="O337" s="116">
        <f ca="1">IFERROR(O336+'Program Qtrly'!Q$203*OFFSET(LDF!$A$37,MATCH($B$317,LDF!$A$38:$A$63,0),MATCH($A337,LDF!$B$37:$Z$37,0)),0)</f>
        <v>0</v>
      </c>
      <c r="P337" s="116">
        <f ca="1">IFERROR(P336+'Program Qtrly'!R$203*OFFSET(LDF!$A$37,MATCH($B$317,LDF!$A$38:$A$63,0),MATCH($A337,LDF!$B$37:$Z$37,0)),0)</f>
        <v>0</v>
      </c>
      <c r="Q337" s="116">
        <f ca="1">IFERROR(Q336+'Program Qtrly'!S$203*OFFSET(LDF!$A$37,MATCH($B$317,LDF!$A$38:$A$63,0),MATCH($A337,LDF!$B$37:$Z$37,0)),0)</f>
        <v>0</v>
      </c>
      <c r="R337" s="116">
        <f ca="1">IFERROR(R336+'Program Qtrly'!T$203*OFFSET(LDF!$A$37,MATCH($B$317,LDF!$A$38:$A$63,0),MATCH($A337,LDF!$B$37:$Z$37,0)),0)</f>
        <v>0</v>
      </c>
      <c r="S337" s="116">
        <f ca="1">IFERROR(S336+'Program Qtrly'!U$203*OFFSET(LDF!$A$37,MATCH($B$317,LDF!$A$38:$A$63,0),MATCH($A337,LDF!$B$37:$Z$37,0)),0)</f>
        <v>0</v>
      </c>
      <c r="T337" s="116">
        <f ca="1">IFERROR(T336+'Program Qtrly'!V$203*OFFSET(LDF!$A$37,MATCH($B$317,LDF!$A$38:$A$63,0),MATCH($A337,LDF!$B$37:$Z$37,0)),0)</f>
        <v>0</v>
      </c>
      <c r="U337" s="116">
        <f ca="1">IFERROR(U336+'Program Qtrly'!W$203*OFFSET(LDF!$A$37,MATCH($B$317,LDF!$A$38:$A$63,0),MATCH($A337,LDF!$B$37:$Z$37,0)),0)</f>
        <v>0</v>
      </c>
      <c r="W337" s="63">
        <f t="shared" si="321"/>
        <v>57</v>
      </c>
      <c r="X337" s="116">
        <f t="shared" ca="1" si="322"/>
        <v>0</v>
      </c>
      <c r="Y337" s="116">
        <f t="shared" ca="1" si="337"/>
        <v>0</v>
      </c>
      <c r="Z337" s="116">
        <f t="shared" ca="1" si="338"/>
        <v>0</v>
      </c>
      <c r="AA337" s="116">
        <f t="shared" ca="1" si="339"/>
        <v>0</v>
      </c>
      <c r="AB337" s="116">
        <f t="shared" ca="1" si="340"/>
        <v>0</v>
      </c>
      <c r="AC337" s="116">
        <f t="shared" ca="1" si="341"/>
        <v>0</v>
      </c>
      <c r="AD337" s="116">
        <f t="shared" ca="1" si="342"/>
        <v>0</v>
      </c>
      <c r="AE337" s="116">
        <f t="shared" ca="1" si="343"/>
        <v>0</v>
      </c>
      <c r="AF337" s="116">
        <f t="shared" ca="1" si="344"/>
        <v>0</v>
      </c>
      <c r="AG337" s="116">
        <f t="shared" ca="1" si="326"/>
        <v>0</v>
      </c>
      <c r="AH337" s="116">
        <f t="shared" ca="1" si="327"/>
        <v>0</v>
      </c>
      <c r="AI337" s="116">
        <f t="shared" ca="1" si="328"/>
        <v>0</v>
      </c>
      <c r="AJ337" s="116">
        <f t="shared" ca="1" si="329"/>
        <v>0</v>
      </c>
      <c r="AK337" s="116">
        <f t="shared" ca="1" si="330"/>
        <v>0</v>
      </c>
      <c r="AL337" s="116">
        <f t="shared" ca="1" si="331"/>
        <v>0</v>
      </c>
      <c r="AM337" s="116">
        <f t="shared" ca="1" si="332"/>
        <v>0</v>
      </c>
      <c r="AN337" s="116">
        <f t="shared" ca="1" si="333"/>
        <v>0</v>
      </c>
      <c r="AO337" s="116">
        <f t="shared" ca="1" si="334"/>
        <v>0</v>
      </c>
      <c r="AP337" s="116">
        <f t="shared" ca="1" si="335"/>
        <v>0</v>
      </c>
      <c r="AQ337" s="116">
        <f t="shared" ca="1" si="336"/>
        <v>0</v>
      </c>
      <c r="AS337" s="63">
        <f t="shared" si="323"/>
        <v>57</v>
      </c>
      <c r="AT337" s="116">
        <f ca="1">IFERROR(X337*'Program Qtrly'!D$189/(1-'Program Qtrly'!D$189),0)</f>
        <v>0</v>
      </c>
      <c r="AU337" s="116">
        <f ca="1">IFERROR(Y337*'Program Qtrly'!E$189/(1-'Program Qtrly'!E$189),0)</f>
        <v>0</v>
      </c>
      <c r="AV337" s="116">
        <f ca="1">IFERROR(Z337*'Program Qtrly'!F$189/(1-'Program Qtrly'!F$189),0)</f>
        <v>0</v>
      </c>
      <c r="AW337" s="116">
        <f ca="1">IFERROR(AA337*'Program Qtrly'!G$189/(1-'Program Qtrly'!G$189),0)</f>
        <v>0</v>
      </c>
      <c r="AX337" s="116">
        <f ca="1">IFERROR(AB337*'Program Qtrly'!H$189/(1-'Program Qtrly'!H$189),0)</f>
        <v>0</v>
      </c>
      <c r="AY337" s="116">
        <f ca="1">IFERROR(AC337*'Program Qtrly'!I$189/(1-'Program Qtrly'!I$189),0)</f>
        <v>0</v>
      </c>
      <c r="AZ337" s="116">
        <f ca="1">IFERROR(AD337*'Program Qtrly'!J$189/(1-'Program Qtrly'!J$189),0)</f>
        <v>0</v>
      </c>
      <c r="BA337" s="116">
        <f ca="1">IFERROR(AE337*'Program Qtrly'!K$189/(1-'Program Qtrly'!K$189),0)</f>
        <v>0</v>
      </c>
      <c r="BB337" s="116">
        <f ca="1">IFERROR(AF337*'Program Qtrly'!L$189/(1-'Program Qtrly'!L$189),0)</f>
        <v>0</v>
      </c>
      <c r="BC337" s="116">
        <f ca="1">IFERROR(AG337*'Program Qtrly'!M$189/(1-'Program Qtrly'!M$189),0)</f>
        <v>0</v>
      </c>
      <c r="BD337" s="116">
        <f ca="1">IFERROR(AH337*'Program Qtrly'!N$189/(1-'Program Qtrly'!N$189),0)</f>
        <v>0</v>
      </c>
      <c r="BE337" s="116">
        <f ca="1">IFERROR(AI337*'Program Qtrly'!O$189/(1-'Program Qtrly'!O$189),0)</f>
        <v>0</v>
      </c>
      <c r="BF337" s="116">
        <f ca="1">IFERROR(AJ337*'Program Qtrly'!P$189/(1-'Program Qtrly'!P$189),0)</f>
        <v>0</v>
      </c>
      <c r="BG337" s="116">
        <f ca="1">IFERROR(AK337*'Program Qtrly'!Q$189/(1-'Program Qtrly'!Q$189),0)</f>
        <v>0</v>
      </c>
      <c r="BH337" s="116">
        <f ca="1">IFERROR(AL337*'Program Qtrly'!R$189/(1-'Program Qtrly'!R$189),0)</f>
        <v>0</v>
      </c>
      <c r="BI337" s="116">
        <f ca="1">IFERROR(AM337*'Program Qtrly'!S$189/(1-'Program Qtrly'!S$189),0)</f>
        <v>0</v>
      </c>
      <c r="BJ337" s="116">
        <f ca="1">IFERROR(AN337*'Program Qtrly'!T$189/(1-'Program Qtrly'!T$189),0)</f>
        <v>0</v>
      </c>
      <c r="BK337" s="116">
        <f ca="1">IFERROR(AO337*'Program Qtrly'!U$189/(1-'Program Qtrly'!U$189),0)</f>
        <v>0</v>
      </c>
      <c r="BL337" s="116">
        <f ca="1">IFERROR(AP337*'Program Qtrly'!V$189/(1-'Program Qtrly'!V$189),0)</f>
        <v>0</v>
      </c>
      <c r="BM337" s="116">
        <f ca="1">IFERROR(AQ337*'Program Qtrly'!W$189/(1-'Program Qtrly'!W$189),0)</f>
        <v>0</v>
      </c>
      <c r="BO337" s="53" t="str">
        <f t="shared" si="324"/>
        <v>P010</v>
      </c>
      <c r="BP337" s="53">
        <f t="shared" si="325"/>
        <v>0</v>
      </c>
    </row>
    <row r="338" spans="1:68" x14ac:dyDescent="0.45">
      <c r="A338" s="63">
        <f t="shared" si="320"/>
        <v>60</v>
      </c>
      <c r="B338" s="116">
        <f ca="1">IFERROR(B337+'Program Qtrly'!D$203*OFFSET(LDF!$A$37,MATCH($B$317,LDF!$A$38:$A$63,0),MATCH($A338,LDF!$B$37:$Z$37,0)),0)</f>
        <v>0</v>
      </c>
      <c r="C338" s="116">
        <f ca="1">IFERROR(C337+'Program Qtrly'!E$203*OFFSET(LDF!$A$37,MATCH($B$317,LDF!$A$38:$A$63,0),MATCH($A338,LDF!$B$37:$Z$37,0)),0)</f>
        <v>0</v>
      </c>
      <c r="D338" s="116">
        <f ca="1">IFERROR(D337+'Program Qtrly'!F$203*OFFSET(LDF!$A$37,MATCH($B$317,LDF!$A$38:$A$63,0),MATCH($A338,LDF!$B$37:$Z$37,0)),0)</f>
        <v>0</v>
      </c>
      <c r="E338" s="116">
        <f ca="1">IFERROR(E337+'Program Qtrly'!G$203*OFFSET(LDF!$A$37,MATCH($B$317,LDF!$A$38:$A$63,0),MATCH($A338,LDF!$B$37:$Z$37,0)),0)</f>
        <v>0</v>
      </c>
      <c r="F338" s="116">
        <f ca="1">IFERROR(F337+'Program Qtrly'!H$203*OFFSET(LDF!$A$37,MATCH($B$317,LDF!$A$38:$A$63,0),MATCH($A338,LDF!$B$37:$Z$37,0)),0)</f>
        <v>0</v>
      </c>
      <c r="G338" s="116">
        <f ca="1">IFERROR(G337+'Program Qtrly'!I$203*OFFSET(LDF!$A$37,MATCH($B$317,LDF!$A$38:$A$63,0),MATCH($A338,LDF!$B$37:$Z$37,0)),0)</f>
        <v>0</v>
      </c>
      <c r="H338" s="116">
        <f ca="1">IFERROR(H337+'Program Qtrly'!J$203*OFFSET(LDF!$A$37,MATCH($B$317,LDF!$A$38:$A$63,0),MATCH($A338,LDF!$B$37:$Z$37,0)),0)</f>
        <v>0</v>
      </c>
      <c r="I338" s="116">
        <f ca="1">IFERROR(I337+'Program Qtrly'!K$203*OFFSET(LDF!$A$37,MATCH($B$317,LDF!$A$38:$A$63,0),MATCH($A338,LDF!$B$37:$Z$37,0)),0)</f>
        <v>0</v>
      </c>
      <c r="J338" s="116">
        <f ca="1">IFERROR(J337+'Program Qtrly'!L$203*OFFSET(LDF!$A$37,MATCH($B$317,LDF!$A$38:$A$63,0),MATCH($A338,LDF!$B$37:$Z$37,0)),0)</f>
        <v>0</v>
      </c>
      <c r="K338" s="116">
        <f ca="1">IFERROR(K337+'Program Qtrly'!M$203*OFFSET(LDF!$A$37,MATCH($B$317,LDF!$A$38:$A$63,0),MATCH($A338,LDF!$B$37:$Z$37,0)),0)</f>
        <v>0</v>
      </c>
      <c r="L338" s="116">
        <f ca="1">IFERROR(L337+'Program Qtrly'!N$203*OFFSET(LDF!$A$37,MATCH($B$317,LDF!$A$38:$A$63,0),MATCH($A338,LDF!$B$37:$Z$37,0)),0)</f>
        <v>0</v>
      </c>
      <c r="M338" s="116">
        <f ca="1">IFERROR(M337+'Program Qtrly'!O$203*OFFSET(LDF!$A$37,MATCH($B$317,LDF!$A$38:$A$63,0),MATCH($A338,LDF!$B$37:$Z$37,0)),0)</f>
        <v>0</v>
      </c>
      <c r="N338" s="116">
        <f ca="1">IFERROR(N337+'Program Qtrly'!P$203*OFFSET(LDF!$A$37,MATCH($B$317,LDF!$A$38:$A$63,0),MATCH($A338,LDF!$B$37:$Z$37,0)),0)</f>
        <v>0</v>
      </c>
      <c r="O338" s="116">
        <f ca="1">IFERROR(O337+'Program Qtrly'!Q$203*OFFSET(LDF!$A$37,MATCH($B$317,LDF!$A$38:$A$63,0),MATCH($A338,LDF!$B$37:$Z$37,0)),0)</f>
        <v>0</v>
      </c>
      <c r="P338" s="116">
        <f ca="1">IFERROR(P337+'Program Qtrly'!R$203*OFFSET(LDF!$A$37,MATCH($B$317,LDF!$A$38:$A$63,0),MATCH($A338,LDF!$B$37:$Z$37,0)),0)</f>
        <v>0</v>
      </c>
      <c r="Q338" s="116">
        <f ca="1">IFERROR(Q337+'Program Qtrly'!S$203*OFFSET(LDF!$A$37,MATCH($B$317,LDF!$A$38:$A$63,0),MATCH($A338,LDF!$B$37:$Z$37,0)),0)</f>
        <v>0</v>
      </c>
      <c r="R338" s="116">
        <f ca="1">IFERROR(R337+'Program Qtrly'!T$203*OFFSET(LDF!$A$37,MATCH($B$317,LDF!$A$38:$A$63,0),MATCH($A338,LDF!$B$37:$Z$37,0)),0)</f>
        <v>0</v>
      </c>
      <c r="S338" s="116">
        <f ca="1">IFERROR(S337+'Program Qtrly'!U$203*OFFSET(LDF!$A$37,MATCH($B$317,LDF!$A$38:$A$63,0),MATCH($A338,LDF!$B$37:$Z$37,0)),0)</f>
        <v>0</v>
      </c>
      <c r="T338" s="116">
        <f ca="1">IFERROR(T337+'Program Qtrly'!V$203*OFFSET(LDF!$A$37,MATCH($B$317,LDF!$A$38:$A$63,0),MATCH($A338,LDF!$B$37:$Z$37,0)),0)</f>
        <v>0</v>
      </c>
      <c r="U338" s="116">
        <f ca="1">IFERROR(U337+'Program Qtrly'!W$203*OFFSET(LDF!$A$37,MATCH($B$317,LDF!$A$38:$A$63,0),MATCH($A338,LDF!$B$37:$Z$37,0)),0)</f>
        <v>0</v>
      </c>
      <c r="W338" s="63">
        <f t="shared" si="321"/>
        <v>60</v>
      </c>
      <c r="X338" s="116">
        <f t="shared" ca="1" si="322"/>
        <v>0</v>
      </c>
      <c r="Y338" s="116">
        <f t="shared" ca="1" si="337"/>
        <v>0</v>
      </c>
      <c r="Z338" s="116">
        <f t="shared" ca="1" si="338"/>
        <v>0</v>
      </c>
      <c r="AA338" s="116">
        <f t="shared" ca="1" si="339"/>
        <v>0</v>
      </c>
      <c r="AB338" s="116">
        <f t="shared" ca="1" si="340"/>
        <v>0</v>
      </c>
      <c r="AC338" s="116">
        <f t="shared" ca="1" si="341"/>
        <v>0</v>
      </c>
      <c r="AD338" s="116">
        <f t="shared" ca="1" si="342"/>
        <v>0</v>
      </c>
      <c r="AE338" s="116">
        <f t="shared" ca="1" si="343"/>
        <v>0</v>
      </c>
      <c r="AF338" s="116">
        <f t="shared" ca="1" si="344"/>
        <v>0</v>
      </c>
      <c r="AG338" s="116">
        <f t="shared" ca="1" si="326"/>
        <v>0</v>
      </c>
      <c r="AH338" s="116">
        <f t="shared" ca="1" si="327"/>
        <v>0</v>
      </c>
      <c r="AI338" s="116">
        <f t="shared" ca="1" si="328"/>
        <v>0</v>
      </c>
      <c r="AJ338" s="116">
        <f t="shared" ca="1" si="329"/>
        <v>0</v>
      </c>
      <c r="AK338" s="116">
        <f t="shared" ca="1" si="330"/>
        <v>0</v>
      </c>
      <c r="AL338" s="116">
        <f t="shared" ca="1" si="331"/>
        <v>0</v>
      </c>
      <c r="AM338" s="116">
        <f t="shared" ca="1" si="332"/>
        <v>0</v>
      </c>
      <c r="AN338" s="116">
        <f t="shared" ca="1" si="333"/>
        <v>0</v>
      </c>
      <c r="AO338" s="116">
        <f t="shared" ca="1" si="334"/>
        <v>0</v>
      </c>
      <c r="AP338" s="116">
        <f t="shared" ca="1" si="335"/>
        <v>0</v>
      </c>
      <c r="AQ338" s="116">
        <f t="shared" ca="1" si="336"/>
        <v>0</v>
      </c>
      <c r="AS338" s="63">
        <f t="shared" si="323"/>
        <v>60</v>
      </c>
      <c r="AT338" s="116">
        <f ca="1">IFERROR(X338*'Program Qtrly'!D$189/(1-'Program Qtrly'!D$189),0)</f>
        <v>0</v>
      </c>
      <c r="AU338" s="116">
        <f ca="1">IFERROR(Y338*'Program Qtrly'!E$189/(1-'Program Qtrly'!E$189),0)</f>
        <v>0</v>
      </c>
      <c r="AV338" s="116">
        <f ca="1">IFERROR(Z338*'Program Qtrly'!F$189/(1-'Program Qtrly'!F$189),0)</f>
        <v>0</v>
      </c>
      <c r="AW338" s="116">
        <f ca="1">IFERROR(AA338*'Program Qtrly'!G$189/(1-'Program Qtrly'!G$189),0)</f>
        <v>0</v>
      </c>
      <c r="AX338" s="116">
        <f ca="1">IFERROR(AB338*'Program Qtrly'!H$189/(1-'Program Qtrly'!H$189),0)</f>
        <v>0</v>
      </c>
      <c r="AY338" s="116">
        <f ca="1">IFERROR(AC338*'Program Qtrly'!I$189/(1-'Program Qtrly'!I$189),0)</f>
        <v>0</v>
      </c>
      <c r="AZ338" s="116">
        <f ca="1">IFERROR(AD338*'Program Qtrly'!J$189/(1-'Program Qtrly'!J$189),0)</f>
        <v>0</v>
      </c>
      <c r="BA338" s="116">
        <f ca="1">IFERROR(AE338*'Program Qtrly'!K$189/(1-'Program Qtrly'!K$189),0)</f>
        <v>0</v>
      </c>
      <c r="BB338" s="116">
        <f ca="1">IFERROR(AF338*'Program Qtrly'!L$189/(1-'Program Qtrly'!L$189),0)</f>
        <v>0</v>
      </c>
      <c r="BC338" s="116">
        <f ca="1">IFERROR(AG338*'Program Qtrly'!M$189/(1-'Program Qtrly'!M$189),0)</f>
        <v>0</v>
      </c>
      <c r="BD338" s="116">
        <f ca="1">IFERROR(AH338*'Program Qtrly'!N$189/(1-'Program Qtrly'!N$189),0)</f>
        <v>0</v>
      </c>
      <c r="BE338" s="116">
        <f ca="1">IFERROR(AI338*'Program Qtrly'!O$189/(1-'Program Qtrly'!O$189),0)</f>
        <v>0</v>
      </c>
      <c r="BF338" s="116">
        <f ca="1">IFERROR(AJ338*'Program Qtrly'!P$189/(1-'Program Qtrly'!P$189),0)</f>
        <v>0</v>
      </c>
      <c r="BG338" s="116">
        <f ca="1">IFERROR(AK338*'Program Qtrly'!Q$189/(1-'Program Qtrly'!Q$189),0)</f>
        <v>0</v>
      </c>
      <c r="BH338" s="116">
        <f ca="1">IFERROR(AL338*'Program Qtrly'!R$189/(1-'Program Qtrly'!R$189),0)</f>
        <v>0</v>
      </c>
      <c r="BI338" s="116">
        <f ca="1">IFERROR(AM338*'Program Qtrly'!S$189/(1-'Program Qtrly'!S$189),0)</f>
        <v>0</v>
      </c>
      <c r="BJ338" s="116">
        <f ca="1">IFERROR(AN338*'Program Qtrly'!T$189/(1-'Program Qtrly'!T$189),0)</f>
        <v>0</v>
      </c>
      <c r="BK338" s="116">
        <f ca="1">IFERROR(AO338*'Program Qtrly'!U$189/(1-'Program Qtrly'!U$189),0)</f>
        <v>0</v>
      </c>
      <c r="BL338" s="116">
        <f ca="1">IFERROR(AP338*'Program Qtrly'!V$189/(1-'Program Qtrly'!V$189),0)</f>
        <v>0</v>
      </c>
      <c r="BM338" s="116">
        <f ca="1">IFERROR(AQ338*'Program Qtrly'!W$189/(1-'Program Qtrly'!W$189),0)</f>
        <v>0</v>
      </c>
      <c r="BO338" s="53" t="str">
        <f t="shared" si="324"/>
        <v>P010</v>
      </c>
      <c r="BP338" s="53">
        <f t="shared" si="325"/>
        <v>0</v>
      </c>
    </row>
    <row r="339" spans="1:68" x14ac:dyDescent="0.45">
      <c r="A339" s="63">
        <f t="shared" si="320"/>
        <v>63</v>
      </c>
      <c r="B339" s="116">
        <f ca="1">IFERROR(B338+'Program Qtrly'!D$203*OFFSET(LDF!$A$37,MATCH($B$317,LDF!$A$38:$A$63,0),MATCH($A339,LDF!$B$37:$Z$37,0)),0)</f>
        <v>0</v>
      </c>
      <c r="C339" s="116">
        <f ca="1">IFERROR(C338+'Program Qtrly'!E$203*OFFSET(LDF!$A$37,MATCH($B$317,LDF!$A$38:$A$63,0),MATCH($A339,LDF!$B$37:$Z$37,0)),0)</f>
        <v>0</v>
      </c>
      <c r="D339" s="116">
        <f ca="1">IFERROR(D338+'Program Qtrly'!F$203*OFFSET(LDF!$A$37,MATCH($B$317,LDF!$A$38:$A$63,0),MATCH($A339,LDF!$B$37:$Z$37,0)),0)</f>
        <v>0</v>
      </c>
      <c r="E339" s="116">
        <f ca="1">IFERROR(E338+'Program Qtrly'!G$203*OFFSET(LDF!$A$37,MATCH($B$317,LDF!$A$38:$A$63,0),MATCH($A339,LDF!$B$37:$Z$37,0)),0)</f>
        <v>0</v>
      </c>
      <c r="F339" s="116">
        <f ca="1">IFERROR(F338+'Program Qtrly'!H$203*OFFSET(LDF!$A$37,MATCH($B$317,LDF!$A$38:$A$63,0),MATCH($A339,LDF!$B$37:$Z$37,0)),0)</f>
        <v>0</v>
      </c>
      <c r="G339" s="116">
        <f ca="1">IFERROR(G338+'Program Qtrly'!I$203*OFFSET(LDF!$A$37,MATCH($B$317,LDF!$A$38:$A$63,0),MATCH($A339,LDF!$B$37:$Z$37,0)),0)</f>
        <v>0</v>
      </c>
      <c r="H339" s="116">
        <f ca="1">IFERROR(H338+'Program Qtrly'!J$203*OFFSET(LDF!$A$37,MATCH($B$317,LDF!$A$38:$A$63,0),MATCH($A339,LDF!$B$37:$Z$37,0)),0)</f>
        <v>0</v>
      </c>
      <c r="I339" s="116">
        <f ca="1">IFERROR(I338+'Program Qtrly'!K$203*OFFSET(LDF!$A$37,MATCH($B$317,LDF!$A$38:$A$63,0),MATCH($A339,LDF!$B$37:$Z$37,0)),0)</f>
        <v>0</v>
      </c>
      <c r="J339" s="116">
        <f ca="1">IFERROR(J338+'Program Qtrly'!L$203*OFFSET(LDF!$A$37,MATCH($B$317,LDF!$A$38:$A$63,0),MATCH($A339,LDF!$B$37:$Z$37,0)),0)</f>
        <v>0</v>
      </c>
      <c r="K339" s="116">
        <f ca="1">IFERROR(K338+'Program Qtrly'!M$203*OFFSET(LDF!$A$37,MATCH($B$317,LDF!$A$38:$A$63,0),MATCH($A339,LDF!$B$37:$Z$37,0)),0)</f>
        <v>0</v>
      </c>
      <c r="L339" s="116">
        <f ca="1">IFERROR(L338+'Program Qtrly'!N$203*OFFSET(LDF!$A$37,MATCH($B$317,LDF!$A$38:$A$63,0),MATCH($A339,LDF!$B$37:$Z$37,0)),0)</f>
        <v>0</v>
      </c>
      <c r="M339" s="116">
        <f ca="1">IFERROR(M338+'Program Qtrly'!O$203*OFFSET(LDF!$A$37,MATCH($B$317,LDF!$A$38:$A$63,0),MATCH($A339,LDF!$B$37:$Z$37,0)),0)</f>
        <v>0</v>
      </c>
      <c r="N339" s="116">
        <f ca="1">IFERROR(N338+'Program Qtrly'!P$203*OFFSET(LDF!$A$37,MATCH($B$317,LDF!$A$38:$A$63,0),MATCH($A339,LDF!$B$37:$Z$37,0)),0)</f>
        <v>0</v>
      </c>
      <c r="O339" s="116">
        <f ca="1">IFERROR(O338+'Program Qtrly'!Q$203*OFFSET(LDF!$A$37,MATCH($B$317,LDF!$A$38:$A$63,0),MATCH($A339,LDF!$B$37:$Z$37,0)),0)</f>
        <v>0</v>
      </c>
      <c r="P339" s="116">
        <f ca="1">IFERROR(P338+'Program Qtrly'!R$203*OFFSET(LDF!$A$37,MATCH($B$317,LDF!$A$38:$A$63,0),MATCH($A339,LDF!$B$37:$Z$37,0)),0)</f>
        <v>0</v>
      </c>
      <c r="Q339" s="116">
        <f ca="1">IFERROR(Q338+'Program Qtrly'!S$203*OFFSET(LDF!$A$37,MATCH($B$317,LDF!$A$38:$A$63,0),MATCH($A339,LDF!$B$37:$Z$37,0)),0)</f>
        <v>0</v>
      </c>
      <c r="R339" s="116">
        <f ca="1">IFERROR(R338+'Program Qtrly'!T$203*OFFSET(LDF!$A$37,MATCH($B$317,LDF!$A$38:$A$63,0),MATCH($A339,LDF!$B$37:$Z$37,0)),0)</f>
        <v>0</v>
      </c>
      <c r="S339" s="116">
        <f ca="1">IFERROR(S338+'Program Qtrly'!U$203*OFFSET(LDF!$A$37,MATCH($B$317,LDF!$A$38:$A$63,0),MATCH($A339,LDF!$B$37:$Z$37,0)),0)</f>
        <v>0</v>
      </c>
      <c r="T339" s="116">
        <f ca="1">IFERROR(T338+'Program Qtrly'!V$203*OFFSET(LDF!$A$37,MATCH($B$317,LDF!$A$38:$A$63,0),MATCH($A339,LDF!$B$37:$Z$37,0)),0)</f>
        <v>0</v>
      </c>
      <c r="U339" s="116">
        <f ca="1">IFERROR(U338+'Program Qtrly'!W$203*OFFSET(LDF!$A$37,MATCH($B$317,LDF!$A$38:$A$63,0),MATCH($A339,LDF!$B$37:$Z$37,0)),0)</f>
        <v>0</v>
      </c>
      <c r="W339" s="63">
        <f t="shared" si="321"/>
        <v>63</v>
      </c>
      <c r="X339" s="116">
        <f t="shared" ca="1" si="322"/>
        <v>0</v>
      </c>
      <c r="Y339" s="116">
        <f t="shared" ca="1" si="337"/>
        <v>0</v>
      </c>
      <c r="Z339" s="116">
        <f t="shared" ca="1" si="338"/>
        <v>0</v>
      </c>
      <c r="AA339" s="116">
        <f t="shared" ca="1" si="339"/>
        <v>0</v>
      </c>
      <c r="AB339" s="116">
        <f t="shared" ca="1" si="340"/>
        <v>0</v>
      </c>
      <c r="AC339" s="116">
        <f t="shared" ca="1" si="341"/>
        <v>0</v>
      </c>
      <c r="AD339" s="116">
        <f t="shared" ca="1" si="342"/>
        <v>0</v>
      </c>
      <c r="AE339" s="116">
        <f t="shared" ca="1" si="343"/>
        <v>0</v>
      </c>
      <c r="AF339" s="116">
        <f t="shared" ca="1" si="344"/>
        <v>0</v>
      </c>
      <c r="AG339" s="116">
        <f t="shared" ca="1" si="326"/>
        <v>0</v>
      </c>
      <c r="AH339" s="116">
        <f t="shared" ca="1" si="327"/>
        <v>0</v>
      </c>
      <c r="AI339" s="116">
        <f t="shared" ca="1" si="328"/>
        <v>0</v>
      </c>
      <c r="AJ339" s="116">
        <f t="shared" ca="1" si="329"/>
        <v>0</v>
      </c>
      <c r="AK339" s="116">
        <f t="shared" ca="1" si="330"/>
        <v>0</v>
      </c>
      <c r="AL339" s="116">
        <f t="shared" ca="1" si="331"/>
        <v>0</v>
      </c>
      <c r="AM339" s="116">
        <f t="shared" ca="1" si="332"/>
        <v>0</v>
      </c>
      <c r="AN339" s="116">
        <f t="shared" ca="1" si="333"/>
        <v>0</v>
      </c>
      <c r="AO339" s="116">
        <f t="shared" ca="1" si="334"/>
        <v>0</v>
      </c>
      <c r="AP339" s="116">
        <f t="shared" ca="1" si="335"/>
        <v>0</v>
      </c>
      <c r="AQ339" s="116">
        <f t="shared" ca="1" si="336"/>
        <v>0</v>
      </c>
      <c r="AS339" s="63">
        <f t="shared" si="323"/>
        <v>63</v>
      </c>
      <c r="AT339" s="116">
        <f ca="1">IFERROR(X339*'Program Qtrly'!D$189/(1-'Program Qtrly'!D$189),0)</f>
        <v>0</v>
      </c>
      <c r="AU339" s="116">
        <f ca="1">IFERROR(Y339*'Program Qtrly'!E$189/(1-'Program Qtrly'!E$189),0)</f>
        <v>0</v>
      </c>
      <c r="AV339" s="116">
        <f ca="1">IFERROR(Z339*'Program Qtrly'!F$189/(1-'Program Qtrly'!F$189),0)</f>
        <v>0</v>
      </c>
      <c r="AW339" s="116">
        <f ca="1">IFERROR(AA339*'Program Qtrly'!G$189/(1-'Program Qtrly'!G$189),0)</f>
        <v>0</v>
      </c>
      <c r="AX339" s="116">
        <f ca="1">IFERROR(AB339*'Program Qtrly'!H$189/(1-'Program Qtrly'!H$189),0)</f>
        <v>0</v>
      </c>
      <c r="AY339" s="116">
        <f ca="1">IFERROR(AC339*'Program Qtrly'!I$189/(1-'Program Qtrly'!I$189),0)</f>
        <v>0</v>
      </c>
      <c r="AZ339" s="116">
        <f ca="1">IFERROR(AD339*'Program Qtrly'!J$189/(1-'Program Qtrly'!J$189),0)</f>
        <v>0</v>
      </c>
      <c r="BA339" s="116">
        <f ca="1">IFERROR(AE339*'Program Qtrly'!K$189/(1-'Program Qtrly'!K$189),0)</f>
        <v>0</v>
      </c>
      <c r="BB339" s="116">
        <f ca="1">IFERROR(AF339*'Program Qtrly'!L$189/(1-'Program Qtrly'!L$189),0)</f>
        <v>0</v>
      </c>
      <c r="BC339" s="116">
        <f ca="1">IFERROR(AG339*'Program Qtrly'!M$189/(1-'Program Qtrly'!M$189),0)</f>
        <v>0</v>
      </c>
      <c r="BD339" s="116">
        <f ca="1">IFERROR(AH339*'Program Qtrly'!N$189/(1-'Program Qtrly'!N$189),0)</f>
        <v>0</v>
      </c>
      <c r="BE339" s="116">
        <f ca="1">IFERROR(AI339*'Program Qtrly'!O$189/(1-'Program Qtrly'!O$189),0)</f>
        <v>0</v>
      </c>
      <c r="BF339" s="116">
        <f ca="1">IFERROR(AJ339*'Program Qtrly'!P$189/(1-'Program Qtrly'!P$189),0)</f>
        <v>0</v>
      </c>
      <c r="BG339" s="116">
        <f ca="1">IFERROR(AK339*'Program Qtrly'!Q$189/(1-'Program Qtrly'!Q$189),0)</f>
        <v>0</v>
      </c>
      <c r="BH339" s="116">
        <f ca="1">IFERROR(AL339*'Program Qtrly'!R$189/(1-'Program Qtrly'!R$189),0)</f>
        <v>0</v>
      </c>
      <c r="BI339" s="116">
        <f ca="1">IFERROR(AM339*'Program Qtrly'!S$189/(1-'Program Qtrly'!S$189),0)</f>
        <v>0</v>
      </c>
      <c r="BJ339" s="116">
        <f ca="1">IFERROR(AN339*'Program Qtrly'!T$189/(1-'Program Qtrly'!T$189),0)</f>
        <v>0</v>
      </c>
      <c r="BK339" s="116">
        <f ca="1">IFERROR(AO339*'Program Qtrly'!U$189/(1-'Program Qtrly'!U$189),0)</f>
        <v>0</v>
      </c>
      <c r="BL339" s="116">
        <f ca="1">IFERROR(AP339*'Program Qtrly'!V$189/(1-'Program Qtrly'!V$189),0)</f>
        <v>0</v>
      </c>
      <c r="BM339" s="116">
        <f ca="1">IFERROR(AQ339*'Program Qtrly'!W$189/(1-'Program Qtrly'!W$189),0)</f>
        <v>0</v>
      </c>
      <c r="BO339" s="53" t="str">
        <f t="shared" si="324"/>
        <v>P010</v>
      </c>
      <c r="BP339" s="53">
        <f t="shared" si="325"/>
        <v>0</v>
      </c>
    </row>
    <row r="340" spans="1:68" x14ac:dyDescent="0.45">
      <c r="A340" s="63">
        <f t="shared" si="320"/>
        <v>66</v>
      </c>
      <c r="B340" s="116">
        <f ca="1">IFERROR(B339+'Program Qtrly'!D$203*OFFSET(LDF!$A$37,MATCH($B$317,LDF!$A$38:$A$63,0),MATCH($A340,LDF!$B$37:$Z$37,0)),0)</f>
        <v>0</v>
      </c>
      <c r="C340" s="116">
        <f ca="1">IFERROR(C339+'Program Qtrly'!E$203*OFFSET(LDF!$A$37,MATCH($B$317,LDF!$A$38:$A$63,0),MATCH($A340,LDF!$B$37:$Z$37,0)),0)</f>
        <v>0</v>
      </c>
      <c r="D340" s="116">
        <f ca="1">IFERROR(D339+'Program Qtrly'!F$203*OFFSET(LDF!$A$37,MATCH($B$317,LDF!$A$38:$A$63,0),MATCH($A340,LDF!$B$37:$Z$37,0)),0)</f>
        <v>0</v>
      </c>
      <c r="E340" s="116">
        <f ca="1">IFERROR(E339+'Program Qtrly'!G$203*OFFSET(LDF!$A$37,MATCH($B$317,LDF!$A$38:$A$63,0),MATCH($A340,LDF!$B$37:$Z$37,0)),0)</f>
        <v>0</v>
      </c>
      <c r="F340" s="116">
        <f ca="1">IFERROR(F339+'Program Qtrly'!H$203*OFFSET(LDF!$A$37,MATCH($B$317,LDF!$A$38:$A$63,0),MATCH($A340,LDF!$B$37:$Z$37,0)),0)</f>
        <v>0</v>
      </c>
      <c r="G340" s="116">
        <f ca="1">IFERROR(G339+'Program Qtrly'!I$203*OFFSET(LDF!$A$37,MATCH($B$317,LDF!$A$38:$A$63,0),MATCH($A340,LDF!$B$37:$Z$37,0)),0)</f>
        <v>0</v>
      </c>
      <c r="H340" s="116">
        <f ca="1">IFERROR(H339+'Program Qtrly'!J$203*OFFSET(LDF!$A$37,MATCH($B$317,LDF!$A$38:$A$63,0),MATCH($A340,LDF!$B$37:$Z$37,0)),0)</f>
        <v>0</v>
      </c>
      <c r="I340" s="116">
        <f ca="1">IFERROR(I339+'Program Qtrly'!K$203*OFFSET(LDF!$A$37,MATCH($B$317,LDF!$A$38:$A$63,0),MATCH($A340,LDF!$B$37:$Z$37,0)),0)</f>
        <v>0</v>
      </c>
      <c r="J340" s="116">
        <f ca="1">IFERROR(J339+'Program Qtrly'!L$203*OFFSET(LDF!$A$37,MATCH($B$317,LDF!$A$38:$A$63,0),MATCH($A340,LDF!$B$37:$Z$37,0)),0)</f>
        <v>0</v>
      </c>
      <c r="K340" s="116">
        <f ca="1">IFERROR(K339+'Program Qtrly'!M$203*OFFSET(LDF!$A$37,MATCH($B$317,LDF!$A$38:$A$63,0),MATCH($A340,LDF!$B$37:$Z$37,0)),0)</f>
        <v>0</v>
      </c>
      <c r="L340" s="116">
        <f ca="1">IFERROR(L339+'Program Qtrly'!N$203*OFFSET(LDF!$A$37,MATCH($B$317,LDF!$A$38:$A$63,0),MATCH($A340,LDF!$B$37:$Z$37,0)),0)</f>
        <v>0</v>
      </c>
      <c r="M340" s="116">
        <f ca="1">IFERROR(M339+'Program Qtrly'!O$203*OFFSET(LDF!$A$37,MATCH($B$317,LDF!$A$38:$A$63,0),MATCH($A340,LDF!$B$37:$Z$37,0)),0)</f>
        <v>0</v>
      </c>
      <c r="N340" s="116">
        <f ca="1">IFERROR(N339+'Program Qtrly'!P$203*OFFSET(LDF!$A$37,MATCH($B$317,LDF!$A$38:$A$63,0),MATCH($A340,LDF!$B$37:$Z$37,0)),0)</f>
        <v>0</v>
      </c>
      <c r="O340" s="116">
        <f ca="1">IFERROR(O339+'Program Qtrly'!Q$203*OFFSET(LDF!$A$37,MATCH($B$317,LDF!$A$38:$A$63,0),MATCH($A340,LDF!$B$37:$Z$37,0)),0)</f>
        <v>0</v>
      </c>
      <c r="P340" s="116">
        <f ca="1">IFERROR(P339+'Program Qtrly'!R$203*OFFSET(LDF!$A$37,MATCH($B$317,LDF!$A$38:$A$63,0),MATCH($A340,LDF!$B$37:$Z$37,0)),0)</f>
        <v>0</v>
      </c>
      <c r="Q340" s="116">
        <f ca="1">IFERROR(Q339+'Program Qtrly'!S$203*OFFSET(LDF!$A$37,MATCH($B$317,LDF!$A$38:$A$63,0),MATCH($A340,LDF!$B$37:$Z$37,0)),0)</f>
        <v>0</v>
      </c>
      <c r="R340" s="116">
        <f ca="1">IFERROR(R339+'Program Qtrly'!T$203*OFFSET(LDF!$A$37,MATCH($B$317,LDF!$A$38:$A$63,0),MATCH($A340,LDF!$B$37:$Z$37,0)),0)</f>
        <v>0</v>
      </c>
      <c r="S340" s="116">
        <f ca="1">IFERROR(S339+'Program Qtrly'!U$203*OFFSET(LDF!$A$37,MATCH($B$317,LDF!$A$38:$A$63,0),MATCH($A340,LDF!$B$37:$Z$37,0)),0)</f>
        <v>0</v>
      </c>
      <c r="T340" s="116">
        <f ca="1">IFERROR(T339+'Program Qtrly'!V$203*OFFSET(LDF!$A$37,MATCH($B$317,LDF!$A$38:$A$63,0),MATCH($A340,LDF!$B$37:$Z$37,0)),0)</f>
        <v>0</v>
      </c>
      <c r="U340" s="116">
        <f ca="1">IFERROR(U339+'Program Qtrly'!W$203*OFFSET(LDF!$A$37,MATCH($B$317,LDF!$A$38:$A$63,0),MATCH($A340,LDF!$B$37:$Z$37,0)),0)</f>
        <v>0</v>
      </c>
      <c r="W340" s="63">
        <f t="shared" si="321"/>
        <v>66</v>
      </c>
      <c r="X340" s="116">
        <f t="shared" ca="1" si="322"/>
        <v>0</v>
      </c>
      <c r="Y340" s="116">
        <f t="shared" ca="1" si="337"/>
        <v>0</v>
      </c>
      <c r="Z340" s="116">
        <f t="shared" ca="1" si="338"/>
        <v>0</v>
      </c>
      <c r="AA340" s="116">
        <f t="shared" ca="1" si="339"/>
        <v>0</v>
      </c>
      <c r="AB340" s="116">
        <f t="shared" ca="1" si="340"/>
        <v>0</v>
      </c>
      <c r="AC340" s="116">
        <f t="shared" ca="1" si="341"/>
        <v>0</v>
      </c>
      <c r="AD340" s="116">
        <f t="shared" ca="1" si="342"/>
        <v>0</v>
      </c>
      <c r="AE340" s="116">
        <f t="shared" ca="1" si="343"/>
        <v>0</v>
      </c>
      <c r="AF340" s="116">
        <f t="shared" ca="1" si="344"/>
        <v>0</v>
      </c>
      <c r="AG340" s="116">
        <f t="shared" ca="1" si="326"/>
        <v>0</v>
      </c>
      <c r="AH340" s="116">
        <f t="shared" ca="1" si="327"/>
        <v>0</v>
      </c>
      <c r="AI340" s="116">
        <f t="shared" ca="1" si="328"/>
        <v>0</v>
      </c>
      <c r="AJ340" s="116">
        <f t="shared" ca="1" si="329"/>
        <v>0</v>
      </c>
      <c r="AK340" s="116">
        <f t="shared" ca="1" si="330"/>
        <v>0</v>
      </c>
      <c r="AL340" s="116">
        <f t="shared" ca="1" si="331"/>
        <v>0</v>
      </c>
      <c r="AM340" s="116">
        <f t="shared" ca="1" si="332"/>
        <v>0</v>
      </c>
      <c r="AN340" s="116">
        <f t="shared" ca="1" si="333"/>
        <v>0</v>
      </c>
      <c r="AO340" s="116">
        <f t="shared" ca="1" si="334"/>
        <v>0</v>
      </c>
      <c r="AP340" s="116">
        <f t="shared" ca="1" si="335"/>
        <v>0</v>
      </c>
      <c r="AQ340" s="116">
        <f t="shared" ca="1" si="336"/>
        <v>0</v>
      </c>
      <c r="AS340" s="63">
        <f t="shared" si="323"/>
        <v>66</v>
      </c>
      <c r="AT340" s="116">
        <f ca="1">IFERROR(X340*'Program Qtrly'!D$189/(1-'Program Qtrly'!D$189),0)</f>
        <v>0</v>
      </c>
      <c r="AU340" s="116">
        <f ca="1">IFERROR(Y340*'Program Qtrly'!E$189/(1-'Program Qtrly'!E$189),0)</f>
        <v>0</v>
      </c>
      <c r="AV340" s="116">
        <f ca="1">IFERROR(Z340*'Program Qtrly'!F$189/(1-'Program Qtrly'!F$189),0)</f>
        <v>0</v>
      </c>
      <c r="AW340" s="116">
        <f ca="1">IFERROR(AA340*'Program Qtrly'!G$189/(1-'Program Qtrly'!G$189),0)</f>
        <v>0</v>
      </c>
      <c r="AX340" s="116">
        <f ca="1">IFERROR(AB340*'Program Qtrly'!H$189/(1-'Program Qtrly'!H$189),0)</f>
        <v>0</v>
      </c>
      <c r="AY340" s="116">
        <f ca="1">IFERROR(AC340*'Program Qtrly'!I$189/(1-'Program Qtrly'!I$189),0)</f>
        <v>0</v>
      </c>
      <c r="AZ340" s="116">
        <f ca="1">IFERROR(AD340*'Program Qtrly'!J$189/(1-'Program Qtrly'!J$189),0)</f>
        <v>0</v>
      </c>
      <c r="BA340" s="116">
        <f ca="1">IFERROR(AE340*'Program Qtrly'!K$189/(1-'Program Qtrly'!K$189),0)</f>
        <v>0</v>
      </c>
      <c r="BB340" s="116">
        <f ca="1">IFERROR(AF340*'Program Qtrly'!L$189/(1-'Program Qtrly'!L$189),0)</f>
        <v>0</v>
      </c>
      <c r="BC340" s="116">
        <f ca="1">IFERROR(AG340*'Program Qtrly'!M$189/(1-'Program Qtrly'!M$189),0)</f>
        <v>0</v>
      </c>
      <c r="BD340" s="116">
        <f ca="1">IFERROR(AH340*'Program Qtrly'!N$189/(1-'Program Qtrly'!N$189),0)</f>
        <v>0</v>
      </c>
      <c r="BE340" s="116">
        <f ca="1">IFERROR(AI340*'Program Qtrly'!O$189/(1-'Program Qtrly'!O$189),0)</f>
        <v>0</v>
      </c>
      <c r="BF340" s="116">
        <f ca="1">IFERROR(AJ340*'Program Qtrly'!P$189/(1-'Program Qtrly'!P$189),0)</f>
        <v>0</v>
      </c>
      <c r="BG340" s="116">
        <f ca="1">IFERROR(AK340*'Program Qtrly'!Q$189/(1-'Program Qtrly'!Q$189),0)</f>
        <v>0</v>
      </c>
      <c r="BH340" s="116">
        <f ca="1">IFERROR(AL340*'Program Qtrly'!R$189/(1-'Program Qtrly'!R$189),0)</f>
        <v>0</v>
      </c>
      <c r="BI340" s="116">
        <f ca="1">IFERROR(AM340*'Program Qtrly'!S$189/(1-'Program Qtrly'!S$189),0)</f>
        <v>0</v>
      </c>
      <c r="BJ340" s="116">
        <f ca="1">IFERROR(AN340*'Program Qtrly'!T$189/(1-'Program Qtrly'!T$189),0)</f>
        <v>0</v>
      </c>
      <c r="BK340" s="116">
        <f ca="1">IFERROR(AO340*'Program Qtrly'!U$189/(1-'Program Qtrly'!U$189),0)</f>
        <v>0</v>
      </c>
      <c r="BL340" s="116">
        <f ca="1">IFERROR(AP340*'Program Qtrly'!V$189/(1-'Program Qtrly'!V$189),0)</f>
        <v>0</v>
      </c>
      <c r="BM340" s="116">
        <f ca="1">IFERROR(AQ340*'Program Qtrly'!W$189/(1-'Program Qtrly'!W$189),0)</f>
        <v>0</v>
      </c>
      <c r="BO340" s="53" t="str">
        <f t="shared" si="324"/>
        <v>P010</v>
      </c>
      <c r="BP340" s="53">
        <f t="shared" si="325"/>
        <v>0</v>
      </c>
    </row>
    <row r="341" spans="1:68" x14ac:dyDescent="0.45">
      <c r="A341" s="63">
        <f t="shared" si="320"/>
        <v>69</v>
      </c>
      <c r="B341" s="116">
        <f ca="1">IFERROR(B340+'Program Qtrly'!D$203*OFFSET(LDF!$A$37,MATCH($B$317,LDF!$A$38:$A$63,0),MATCH($A341,LDF!$B$37:$Z$37,0)),0)</f>
        <v>0</v>
      </c>
      <c r="C341" s="116">
        <f ca="1">IFERROR(C340+'Program Qtrly'!E$203*OFFSET(LDF!$A$37,MATCH($B$317,LDF!$A$38:$A$63,0),MATCH($A341,LDF!$B$37:$Z$37,0)),0)</f>
        <v>0</v>
      </c>
      <c r="D341" s="116">
        <f ca="1">IFERROR(D340+'Program Qtrly'!F$203*OFFSET(LDF!$A$37,MATCH($B$317,LDF!$A$38:$A$63,0),MATCH($A341,LDF!$B$37:$Z$37,0)),0)</f>
        <v>0</v>
      </c>
      <c r="E341" s="116">
        <f ca="1">IFERROR(E340+'Program Qtrly'!G$203*OFFSET(LDF!$A$37,MATCH($B$317,LDF!$A$38:$A$63,0),MATCH($A341,LDF!$B$37:$Z$37,0)),0)</f>
        <v>0</v>
      </c>
      <c r="F341" s="116">
        <f ca="1">IFERROR(F340+'Program Qtrly'!H$203*OFFSET(LDF!$A$37,MATCH($B$317,LDF!$A$38:$A$63,0),MATCH($A341,LDF!$B$37:$Z$37,0)),0)</f>
        <v>0</v>
      </c>
      <c r="G341" s="116">
        <f ca="1">IFERROR(G340+'Program Qtrly'!I$203*OFFSET(LDF!$A$37,MATCH($B$317,LDF!$A$38:$A$63,0),MATCH($A341,LDF!$B$37:$Z$37,0)),0)</f>
        <v>0</v>
      </c>
      <c r="H341" s="116">
        <f ca="1">IFERROR(H340+'Program Qtrly'!J$203*OFFSET(LDF!$A$37,MATCH($B$317,LDF!$A$38:$A$63,0),MATCH($A341,LDF!$B$37:$Z$37,0)),0)</f>
        <v>0</v>
      </c>
      <c r="I341" s="116">
        <f ca="1">IFERROR(I340+'Program Qtrly'!K$203*OFFSET(LDF!$A$37,MATCH($B$317,LDF!$A$38:$A$63,0),MATCH($A341,LDF!$B$37:$Z$37,0)),0)</f>
        <v>0</v>
      </c>
      <c r="J341" s="116">
        <f ca="1">IFERROR(J340+'Program Qtrly'!L$203*OFFSET(LDF!$A$37,MATCH($B$317,LDF!$A$38:$A$63,0),MATCH($A341,LDF!$B$37:$Z$37,0)),0)</f>
        <v>0</v>
      </c>
      <c r="K341" s="116">
        <f ca="1">IFERROR(K340+'Program Qtrly'!M$203*OFFSET(LDF!$A$37,MATCH($B$317,LDF!$A$38:$A$63,0),MATCH($A341,LDF!$B$37:$Z$37,0)),0)</f>
        <v>0</v>
      </c>
      <c r="L341" s="116">
        <f ca="1">IFERROR(L340+'Program Qtrly'!N$203*OFFSET(LDF!$A$37,MATCH($B$317,LDF!$A$38:$A$63,0),MATCH($A341,LDF!$B$37:$Z$37,0)),0)</f>
        <v>0</v>
      </c>
      <c r="M341" s="116">
        <f ca="1">IFERROR(M340+'Program Qtrly'!O$203*OFFSET(LDF!$A$37,MATCH($B$317,LDF!$A$38:$A$63,0),MATCH($A341,LDF!$B$37:$Z$37,0)),0)</f>
        <v>0</v>
      </c>
      <c r="N341" s="116">
        <f ca="1">IFERROR(N340+'Program Qtrly'!P$203*OFFSET(LDF!$A$37,MATCH($B$317,LDF!$A$38:$A$63,0),MATCH($A341,LDF!$B$37:$Z$37,0)),0)</f>
        <v>0</v>
      </c>
      <c r="O341" s="116">
        <f ca="1">IFERROR(O340+'Program Qtrly'!Q$203*OFFSET(LDF!$A$37,MATCH($B$317,LDF!$A$38:$A$63,0),MATCH($A341,LDF!$B$37:$Z$37,0)),0)</f>
        <v>0</v>
      </c>
      <c r="P341" s="116">
        <f ca="1">IFERROR(P340+'Program Qtrly'!R$203*OFFSET(LDF!$A$37,MATCH($B$317,LDF!$A$38:$A$63,0),MATCH($A341,LDF!$B$37:$Z$37,0)),0)</f>
        <v>0</v>
      </c>
      <c r="Q341" s="116">
        <f ca="1">IFERROR(Q340+'Program Qtrly'!S$203*OFFSET(LDF!$A$37,MATCH($B$317,LDF!$A$38:$A$63,0),MATCH($A341,LDF!$B$37:$Z$37,0)),0)</f>
        <v>0</v>
      </c>
      <c r="R341" s="116">
        <f ca="1">IFERROR(R340+'Program Qtrly'!T$203*OFFSET(LDF!$A$37,MATCH($B$317,LDF!$A$38:$A$63,0),MATCH($A341,LDF!$B$37:$Z$37,0)),0)</f>
        <v>0</v>
      </c>
      <c r="S341" s="116">
        <f ca="1">IFERROR(S340+'Program Qtrly'!U$203*OFFSET(LDF!$A$37,MATCH($B$317,LDF!$A$38:$A$63,0),MATCH($A341,LDF!$B$37:$Z$37,0)),0)</f>
        <v>0</v>
      </c>
      <c r="T341" s="116">
        <f ca="1">IFERROR(T340+'Program Qtrly'!V$203*OFFSET(LDF!$A$37,MATCH($B$317,LDF!$A$38:$A$63,0),MATCH($A341,LDF!$B$37:$Z$37,0)),0)</f>
        <v>0</v>
      </c>
      <c r="U341" s="116">
        <f ca="1">IFERROR(U340+'Program Qtrly'!W$203*OFFSET(LDF!$A$37,MATCH($B$317,LDF!$A$38:$A$63,0),MATCH($A341,LDF!$B$37:$Z$37,0)),0)</f>
        <v>0</v>
      </c>
      <c r="W341" s="63">
        <f t="shared" si="321"/>
        <v>69</v>
      </c>
      <c r="X341" s="116">
        <f t="shared" ca="1" si="322"/>
        <v>0</v>
      </c>
      <c r="Y341" s="116">
        <f t="shared" ca="1" si="337"/>
        <v>0</v>
      </c>
      <c r="Z341" s="116">
        <f t="shared" ca="1" si="338"/>
        <v>0</v>
      </c>
      <c r="AA341" s="116">
        <f t="shared" ca="1" si="339"/>
        <v>0</v>
      </c>
      <c r="AB341" s="116">
        <f t="shared" ca="1" si="340"/>
        <v>0</v>
      </c>
      <c r="AC341" s="116">
        <f t="shared" ca="1" si="341"/>
        <v>0</v>
      </c>
      <c r="AD341" s="116">
        <f t="shared" ca="1" si="342"/>
        <v>0</v>
      </c>
      <c r="AE341" s="116">
        <f t="shared" ca="1" si="343"/>
        <v>0</v>
      </c>
      <c r="AF341" s="116">
        <f t="shared" ca="1" si="344"/>
        <v>0</v>
      </c>
      <c r="AG341" s="116">
        <f t="shared" ca="1" si="326"/>
        <v>0</v>
      </c>
      <c r="AH341" s="116">
        <f t="shared" ca="1" si="327"/>
        <v>0</v>
      </c>
      <c r="AI341" s="116">
        <f t="shared" ca="1" si="328"/>
        <v>0</v>
      </c>
      <c r="AJ341" s="116">
        <f t="shared" ca="1" si="329"/>
        <v>0</v>
      </c>
      <c r="AK341" s="116">
        <f t="shared" ca="1" si="330"/>
        <v>0</v>
      </c>
      <c r="AL341" s="116">
        <f t="shared" ca="1" si="331"/>
        <v>0</v>
      </c>
      <c r="AM341" s="116">
        <f t="shared" ca="1" si="332"/>
        <v>0</v>
      </c>
      <c r="AN341" s="116">
        <f t="shared" ca="1" si="333"/>
        <v>0</v>
      </c>
      <c r="AO341" s="116">
        <f t="shared" ca="1" si="334"/>
        <v>0</v>
      </c>
      <c r="AP341" s="116">
        <f t="shared" ca="1" si="335"/>
        <v>0</v>
      </c>
      <c r="AQ341" s="116">
        <f t="shared" ca="1" si="336"/>
        <v>0</v>
      </c>
      <c r="AS341" s="63">
        <f t="shared" si="323"/>
        <v>69</v>
      </c>
      <c r="AT341" s="116">
        <f ca="1">IFERROR(X341*'Program Qtrly'!D$189/(1-'Program Qtrly'!D$189),0)</f>
        <v>0</v>
      </c>
      <c r="AU341" s="116">
        <f ca="1">IFERROR(Y341*'Program Qtrly'!E$189/(1-'Program Qtrly'!E$189),0)</f>
        <v>0</v>
      </c>
      <c r="AV341" s="116">
        <f ca="1">IFERROR(Z341*'Program Qtrly'!F$189/(1-'Program Qtrly'!F$189),0)</f>
        <v>0</v>
      </c>
      <c r="AW341" s="116">
        <f ca="1">IFERROR(AA341*'Program Qtrly'!G$189/(1-'Program Qtrly'!G$189),0)</f>
        <v>0</v>
      </c>
      <c r="AX341" s="116">
        <f ca="1">IFERROR(AB341*'Program Qtrly'!H$189/(1-'Program Qtrly'!H$189),0)</f>
        <v>0</v>
      </c>
      <c r="AY341" s="116">
        <f ca="1">IFERROR(AC341*'Program Qtrly'!I$189/(1-'Program Qtrly'!I$189),0)</f>
        <v>0</v>
      </c>
      <c r="AZ341" s="116">
        <f ca="1">IFERROR(AD341*'Program Qtrly'!J$189/(1-'Program Qtrly'!J$189),0)</f>
        <v>0</v>
      </c>
      <c r="BA341" s="116">
        <f ca="1">IFERROR(AE341*'Program Qtrly'!K$189/(1-'Program Qtrly'!K$189),0)</f>
        <v>0</v>
      </c>
      <c r="BB341" s="116">
        <f ca="1">IFERROR(AF341*'Program Qtrly'!L$189/(1-'Program Qtrly'!L$189),0)</f>
        <v>0</v>
      </c>
      <c r="BC341" s="116">
        <f ca="1">IFERROR(AG341*'Program Qtrly'!M$189/(1-'Program Qtrly'!M$189),0)</f>
        <v>0</v>
      </c>
      <c r="BD341" s="116">
        <f ca="1">IFERROR(AH341*'Program Qtrly'!N$189/(1-'Program Qtrly'!N$189),0)</f>
        <v>0</v>
      </c>
      <c r="BE341" s="116">
        <f ca="1">IFERROR(AI341*'Program Qtrly'!O$189/(1-'Program Qtrly'!O$189),0)</f>
        <v>0</v>
      </c>
      <c r="BF341" s="116">
        <f ca="1">IFERROR(AJ341*'Program Qtrly'!P$189/(1-'Program Qtrly'!P$189),0)</f>
        <v>0</v>
      </c>
      <c r="BG341" s="116">
        <f ca="1">IFERROR(AK341*'Program Qtrly'!Q$189/(1-'Program Qtrly'!Q$189),0)</f>
        <v>0</v>
      </c>
      <c r="BH341" s="116">
        <f ca="1">IFERROR(AL341*'Program Qtrly'!R$189/(1-'Program Qtrly'!R$189),0)</f>
        <v>0</v>
      </c>
      <c r="BI341" s="116">
        <f ca="1">IFERROR(AM341*'Program Qtrly'!S$189/(1-'Program Qtrly'!S$189),0)</f>
        <v>0</v>
      </c>
      <c r="BJ341" s="116">
        <f ca="1">IFERROR(AN341*'Program Qtrly'!T$189/(1-'Program Qtrly'!T$189),0)</f>
        <v>0</v>
      </c>
      <c r="BK341" s="116">
        <f ca="1">IFERROR(AO341*'Program Qtrly'!U$189/(1-'Program Qtrly'!U$189),0)</f>
        <v>0</v>
      </c>
      <c r="BL341" s="116">
        <f ca="1">IFERROR(AP341*'Program Qtrly'!V$189/(1-'Program Qtrly'!V$189),0)</f>
        <v>0</v>
      </c>
      <c r="BM341" s="116">
        <f ca="1">IFERROR(AQ341*'Program Qtrly'!W$189/(1-'Program Qtrly'!W$189),0)</f>
        <v>0</v>
      </c>
      <c r="BO341" s="53" t="str">
        <f t="shared" si="324"/>
        <v>P010</v>
      </c>
      <c r="BP341" s="53">
        <f t="shared" si="325"/>
        <v>0</v>
      </c>
    </row>
    <row r="342" spans="1:68" x14ac:dyDescent="0.45">
      <c r="A342" s="63">
        <f t="shared" si="320"/>
        <v>72</v>
      </c>
      <c r="B342" s="116">
        <f ca="1">IFERROR(B341+'Program Qtrly'!D$203*OFFSET(LDF!$A$37,MATCH($B$317,LDF!$A$38:$A$63,0),MATCH($A342,LDF!$B$37:$Z$37,0)),0)</f>
        <v>0</v>
      </c>
      <c r="C342" s="116">
        <f ca="1">IFERROR(C341+'Program Qtrly'!E$203*OFFSET(LDF!$A$37,MATCH($B$317,LDF!$A$38:$A$63,0),MATCH($A342,LDF!$B$37:$Z$37,0)),0)</f>
        <v>0</v>
      </c>
      <c r="D342" s="116">
        <f ca="1">IFERROR(D341+'Program Qtrly'!F$203*OFFSET(LDF!$A$37,MATCH($B$317,LDF!$A$38:$A$63,0),MATCH($A342,LDF!$B$37:$Z$37,0)),0)</f>
        <v>0</v>
      </c>
      <c r="E342" s="116">
        <f ca="1">IFERROR(E341+'Program Qtrly'!G$203*OFFSET(LDF!$A$37,MATCH($B$317,LDF!$A$38:$A$63,0),MATCH($A342,LDF!$B$37:$Z$37,0)),0)</f>
        <v>0</v>
      </c>
      <c r="F342" s="116">
        <f ca="1">IFERROR(F341+'Program Qtrly'!H$203*OFFSET(LDF!$A$37,MATCH($B$317,LDF!$A$38:$A$63,0),MATCH($A342,LDF!$B$37:$Z$37,0)),0)</f>
        <v>0</v>
      </c>
      <c r="G342" s="116">
        <f ca="1">IFERROR(G341+'Program Qtrly'!I$203*OFFSET(LDF!$A$37,MATCH($B$317,LDF!$A$38:$A$63,0),MATCH($A342,LDF!$B$37:$Z$37,0)),0)</f>
        <v>0</v>
      </c>
      <c r="H342" s="116">
        <f ca="1">IFERROR(H341+'Program Qtrly'!J$203*OFFSET(LDF!$A$37,MATCH($B$317,LDF!$A$38:$A$63,0),MATCH($A342,LDF!$B$37:$Z$37,0)),0)</f>
        <v>0</v>
      </c>
      <c r="I342" s="116">
        <f ca="1">IFERROR(I341+'Program Qtrly'!K$203*OFFSET(LDF!$A$37,MATCH($B$317,LDF!$A$38:$A$63,0),MATCH($A342,LDF!$B$37:$Z$37,0)),0)</f>
        <v>0</v>
      </c>
      <c r="J342" s="116">
        <f ca="1">IFERROR(J341+'Program Qtrly'!L$203*OFFSET(LDF!$A$37,MATCH($B$317,LDF!$A$38:$A$63,0),MATCH($A342,LDF!$B$37:$Z$37,0)),0)</f>
        <v>0</v>
      </c>
      <c r="K342" s="116">
        <f ca="1">IFERROR(K341+'Program Qtrly'!M$203*OFFSET(LDF!$A$37,MATCH($B$317,LDF!$A$38:$A$63,0),MATCH($A342,LDF!$B$37:$Z$37,0)),0)</f>
        <v>0</v>
      </c>
      <c r="L342" s="116">
        <f ca="1">IFERROR(L341+'Program Qtrly'!N$203*OFFSET(LDF!$A$37,MATCH($B$317,LDF!$A$38:$A$63,0),MATCH($A342,LDF!$B$37:$Z$37,0)),0)</f>
        <v>0</v>
      </c>
      <c r="M342" s="116">
        <f ca="1">IFERROR(M341+'Program Qtrly'!O$203*OFFSET(LDF!$A$37,MATCH($B$317,LDF!$A$38:$A$63,0),MATCH($A342,LDF!$B$37:$Z$37,0)),0)</f>
        <v>0</v>
      </c>
      <c r="N342" s="116">
        <f ca="1">IFERROR(N341+'Program Qtrly'!P$203*OFFSET(LDF!$A$37,MATCH($B$317,LDF!$A$38:$A$63,0),MATCH($A342,LDF!$B$37:$Z$37,0)),0)</f>
        <v>0</v>
      </c>
      <c r="O342" s="116">
        <f ca="1">IFERROR(O341+'Program Qtrly'!Q$203*OFFSET(LDF!$A$37,MATCH($B$317,LDF!$A$38:$A$63,0),MATCH($A342,LDF!$B$37:$Z$37,0)),0)</f>
        <v>0</v>
      </c>
      <c r="P342" s="116">
        <f ca="1">IFERROR(P341+'Program Qtrly'!R$203*OFFSET(LDF!$A$37,MATCH($B$317,LDF!$A$38:$A$63,0),MATCH($A342,LDF!$B$37:$Z$37,0)),0)</f>
        <v>0</v>
      </c>
      <c r="Q342" s="116">
        <f ca="1">IFERROR(Q341+'Program Qtrly'!S$203*OFFSET(LDF!$A$37,MATCH($B$317,LDF!$A$38:$A$63,0),MATCH($A342,LDF!$B$37:$Z$37,0)),0)</f>
        <v>0</v>
      </c>
      <c r="R342" s="116">
        <f ca="1">IFERROR(R341+'Program Qtrly'!T$203*OFFSET(LDF!$A$37,MATCH($B$317,LDF!$A$38:$A$63,0),MATCH($A342,LDF!$B$37:$Z$37,0)),0)</f>
        <v>0</v>
      </c>
      <c r="S342" s="116">
        <f ca="1">IFERROR(S341+'Program Qtrly'!U$203*OFFSET(LDF!$A$37,MATCH($B$317,LDF!$A$38:$A$63,0),MATCH($A342,LDF!$B$37:$Z$37,0)),0)</f>
        <v>0</v>
      </c>
      <c r="T342" s="116">
        <f ca="1">IFERROR(T341+'Program Qtrly'!V$203*OFFSET(LDF!$A$37,MATCH($B$317,LDF!$A$38:$A$63,0),MATCH($A342,LDF!$B$37:$Z$37,0)),0)</f>
        <v>0</v>
      </c>
      <c r="U342" s="116">
        <f ca="1">IFERROR(U341+'Program Qtrly'!W$203*OFFSET(LDF!$A$37,MATCH($B$317,LDF!$A$38:$A$63,0),MATCH($A342,LDF!$B$37:$Z$37,0)),0)</f>
        <v>0</v>
      </c>
      <c r="W342" s="63">
        <f t="shared" si="321"/>
        <v>72</v>
      </c>
      <c r="X342" s="116">
        <f t="shared" ca="1" si="322"/>
        <v>0</v>
      </c>
      <c r="Y342" s="116">
        <f t="shared" ca="1" si="337"/>
        <v>0</v>
      </c>
      <c r="Z342" s="116">
        <f t="shared" ca="1" si="338"/>
        <v>0</v>
      </c>
      <c r="AA342" s="116">
        <f t="shared" ca="1" si="339"/>
        <v>0</v>
      </c>
      <c r="AB342" s="116">
        <f t="shared" ca="1" si="340"/>
        <v>0</v>
      </c>
      <c r="AC342" s="116">
        <f t="shared" ca="1" si="341"/>
        <v>0</v>
      </c>
      <c r="AD342" s="116">
        <f t="shared" ca="1" si="342"/>
        <v>0</v>
      </c>
      <c r="AE342" s="116">
        <f t="shared" ca="1" si="343"/>
        <v>0</v>
      </c>
      <c r="AF342" s="116">
        <f t="shared" ca="1" si="344"/>
        <v>0</v>
      </c>
      <c r="AG342" s="116">
        <f t="shared" ca="1" si="326"/>
        <v>0</v>
      </c>
      <c r="AH342" s="116">
        <f t="shared" ca="1" si="327"/>
        <v>0</v>
      </c>
      <c r="AI342" s="116">
        <f t="shared" ca="1" si="328"/>
        <v>0</v>
      </c>
      <c r="AJ342" s="116">
        <f t="shared" ca="1" si="329"/>
        <v>0</v>
      </c>
      <c r="AK342" s="116">
        <f t="shared" ca="1" si="330"/>
        <v>0</v>
      </c>
      <c r="AL342" s="116">
        <f t="shared" ca="1" si="331"/>
        <v>0</v>
      </c>
      <c r="AM342" s="116">
        <f t="shared" ca="1" si="332"/>
        <v>0</v>
      </c>
      <c r="AN342" s="116">
        <f t="shared" ca="1" si="333"/>
        <v>0</v>
      </c>
      <c r="AO342" s="116">
        <f t="shared" ca="1" si="334"/>
        <v>0</v>
      </c>
      <c r="AP342" s="116">
        <f t="shared" ca="1" si="335"/>
        <v>0</v>
      </c>
      <c r="AQ342" s="116">
        <f t="shared" ca="1" si="336"/>
        <v>0</v>
      </c>
      <c r="AS342" s="63">
        <f t="shared" si="323"/>
        <v>72</v>
      </c>
      <c r="AT342" s="116">
        <f ca="1">IFERROR(X342*'Program Qtrly'!D$189/(1-'Program Qtrly'!D$189),0)</f>
        <v>0</v>
      </c>
      <c r="AU342" s="116">
        <f ca="1">IFERROR(Y342*'Program Qtrly'!E$189/(1-'Program Qtrly'!E$189),0)</f>
        <v>0</v>
      </c>
      <c r="AV342" s="116">
        <f ca="1">IFERROR(Z342*'Program Qtrly'!F$189/(1-'Program Qtrly'!F$189),0)</f>
        <v>0</v>
      </c>
      <c r="AW342" s="116">
        <f ca="1">IFERROR(AA342*'Program Qtrly'!G$189/(1-'Program Qtrly'!G$189),0)</f>
        <v>0</v>
      </c>
      <c r="AX342" s="116">
        <f ca="1">IFERROR(AB342*'Program Qtrly'!H$189/(1-'Program Qtrly'!H$189),0)</f>
        <v>0</v>
      </c>
      <c r="AY342" s="116">
        <f ca="1">IFERROR(AC342*'Program Qtrly'!I$189/(1-'Program Qtrly'!I$189),0)</f>
        <v>0</v>
      </c>
      <c r="AZ342" s="116">
        <f ca="1">IFERROR(AD342*'Program Qtrly'!J$189/(1-'Program Qtrly'!J$189),0)</f>
        <v>0</v>
      </c>
      <c r="BA342" s="116">
        <f ca="1">IFERROR(AE342*'Program Qtrly'!K$189/(1-'Program Qtrly'!K$189),0)</f>
        <v>0</v>
      </c>
      <c r="BB342" s="116">
        <f ca="1">IFERROR(AF342*'Program Qtrly'!L$189/(1-'Program Qtrly'!L$189),0)</f>
        <v>0</v>
      </c>
      <c r="BC342" s="116">
        <f ca="1">IFERROR(AG342*'Program Qtrly'!M$189/(1-'Program Qtrly'!M$189),0)</f>
        <v>0</v>
      </c>
      <c r="BD342" s="116">
        <f ca="1">IFERROR(AH342*'Program Qtrly'!N$189/(1-'Program Qtrly'!N$189),0)</f>
        <v>0</v>
      </c>
      <c r="BE342" s="116">
        <f ca="1">IFERROR(AI342*'Program Qtrly'!O$189/(1-'Program Qtrly'!O$189),0)</f>
        <v>0</v>
      </c>
      <c r="BF342" s="116">
        <f ca="1">IFERROR(AJ342*'Program Qtrly'!P$189/(1-'Program Qtrly'!P$189),0)</f>
        <v>0</v>
      </c>
      <c r="BG342" s="116">
        <f ca="1">IFERROR(AK342*'Program Qtrly'!Q$189/(1-'Program Qtrly'!Q$189),0)</f>
        <v>0</v>
      </c>
      <c r="BH342" s="116">
        <f ca="1">IFERROR(AL342*'Program Qtrly'!R$189/(1-'Program Qtrly'!R$189),0)</f>
        <v>0</v>
      </c>
      <c r="BI342" s="116">
        <f ca="1">IFERROR(AM342*'Program Qtrly'!S$189/(1-'Program Qtrly'!S$189),0)</f>
        <v>0</v>
      </c>
      <c r="BJ342" s="116">
        <f ca="1">IFERROR(AN342*'Program Qtrly'!T$189/(1-'Program Qtrly'!T$189),0)</f>
        <v>0</v>
      </c>
      <c r="BK342" s="116">
        <f ca="1">IFERROR(AO342*'Program Qtrly'!U$189/(1-'Program Qtrly'!U$189),0)</f>
        <v>0</v>
      </c>
      <c r="BL342" s="116">
        <f ca="1">IFERROR(AP342*'Program Qtrly'!V$189/(1-'Program Qtrly'!V$189),0)</f>
        <v>0</v>
      </c>
      <c r="BM342" s="116">
        <f ca="1">IFERROR(AQ342*'Program Qtrly'!W$189/(1-'Program Qtrly'!W$189),0)</f>
        <v>0</v>
      </c>
      <c r="BO342" s="53" t="str">
        <f t="shared" si="324"/>
        <v>P010</v>
      </c>
      <c r="BP342" s="53">
        <f t="shared" si="325"/>
        <v>0</v>
      </c>
    </row>
    <row r="343" spans="1:68" ht="28.5" x14ac:dyDescent="0.45">
      <c r="A343" s="135" t="s">
        <v>386</v>
      </c>
      <c r="B343" s="136">
        <f ca="1">'Program Qtrly'!D$203</f>
        <v>0</v>
      </c>
      <c r="C343" s="136">
        <f ca="1">'Program Qtrly'!E$203</f>
        <v>0</v>
      </c>
      <c r="D343" s="136">
        <f ca="1">'Program Qtrly'!F$203</f>
        <v>0</v>
      </c>
      <c r="E343" s="136">
        <f ca="1">'Program Qtrly'!G$203</f>
        <v>0</v>
      </c>
      <c r="F343" s="136">
        <f ca="1">'Program Qtrly'!H$203</f>
        <v>0</v>
      </c>
      <c r="G343" s="136">
        <f ca="1">'Program Qtrly'!I$203</f>
        <v>0</v>
      </c>
      <c r="H343" s="136">
        <f ca="1">'Program Qtrly'!J$203</f>
        <v>0</v>
      </c>
      <c r="I343" s="136">
        <f ca="1">'Program Qtrly'!K$203</f>
        <v>0</v>
      </c>
      <c r="J343" s="136">
        <f ca="1">'Program Qtrly'!L$203</f>
        <v>0</v>
      </c>
      <c r="K343" s="136">
        <f ca="1">'Program Qtrly'!M$203</f>
        <v>0</v>
      </c>
      <c r="L343" s="136">
        <f ca="1">'Program Qtrly'!N$203</f>
        <v>0</v>
      </c>
      <c r="M343" s="136">
        <f ca="1">'Program Qtrly'!O$203</f>
        <v>0</v>
      </c>
      <c r="N343" s="136">
        <f ca="1">'Program Qtrly'!P$203</f>
        <v>0</v>
      </c>
      <c r="O343" s="136">
        <f ca="1">'Program Qtrly'!Q$203</f>
        <v>0</v>
      </c>
      <c r="P343" s="136">
        <f ca="1">'Program Qtrly'!R$203</f>
        <v>0</v>
      </c>
      <c r="Q343" s="136">
        <f ca="1">'Program Qtrly'!S$203</f>
        <v>0</v>
      </c>
      <c r="R343" s="136">
        <f ca="1">'Program Qtrly'!T$203</f>
        <v>0</v>
      </c>
      <c r="S343" s="136">
        <f ca="1">'Program Qtrly'!U$203</f>
        <v>0</v>
      </c>
      <c r="T343" s="136">
        <f ca="1">'Program Qtrly'!V$203</f>
        <v>0</v>
      </c>
      <c r="U343" s="136">
        <f ca="1">'Program Qtrly'!W$203</f>
        <v>0</v>
      </c>
      <c r="V343" s="135"/>
      <c r="W343" s="135" t="s">
        <v>282</v>
      </c>
      <c r="X343" s="136">
        <f ca="1">X319</f>
        <v>0</v>
      </c>
      <c r="Y343" s="136">
        <f ca="1">Y319+X320</f>
        <v>0</v>
      </c>
      <c r="Z343" s="136">
        <f ca="1">Z319+Y320+X321</f>
        <v>0</v>
      </c>
      <c r="AA343" s="136">
        <f ca="1">AA319+Z320+Y321+X322</f>
        <v>0</v>
      </c>
      <c r="AB343" s="136">
        <f ca="1">AB319+AA320+Z321+Y322+X323</f>
        <v>0</v>
      </c>
      <c r="AC343" s="136">
        <f ca="1">AC319+AB320+AA321+Z322+Y323+X324</f>
        <v>0</v>
      </c>
      <c r="AD343" s="136">
        <f ca="1">AD319+AC320+AB321+AA322+Z323+Y324+X325</f>
        <v>0</v>
      </c>
      <c r="AE343" s="136">
        <f ca="1">AE319+AD320+AC321+AB322+AA323+Z324+Y325+X326</f>
        <v>0</v>
      </c>
      <c r="AF343" s="136">
        <f ca="1">AF319+AE320+AD321+AC322+AB323+AA324+Z325+Y326+X327</f>
        <v>0</v>
      </c>
      <c r="AG343" s="136">
        <f ca="1">AG319+AF320+AE321+AD322+AC323+AB324+AA325+Z326+Y327+X328</f>
        <v>0</v>
      </c>
      <c r="AH343" s="136">
        <f ca="1">AH319+AG320+AF321+AE322+AD323+AC324+AB325+AA326+Z327+Y328+X329</f>
        <v>0</v>
      </c>
      <c r="AI343" s="136">
        <f ca="1">AI319+AH320+AG321+AF322+AE323+AD324+AC325+AB326+AA327+Z328+Y329+X330</f>
        <v>0</v>
      </c>
      <c r="AJ343" s="136">
        <f ca="1">AJ319+AI320+AH321+AG322+AF323+AE324+AD325+AC326+AB327+AA328+Z329+Y330+X331</f>
        <v>0</v>
      </c>
      <c r="AK343" s="136">
        <f ca="1">AK319+AJ320+AI321+AH322+AG323+AF324+AE325+AD326+AC327+AB328+AA329+Z330+Y331+X332</f>
        <v>0</v>
      </c>
      <c r="AL343" s="136">
        <f ca="1">AL319+AK320+AJ321+AI322+AH323+AG324+AF325+AE326+AD327+AC328+AB329+AA330+Z331+Y332+X333</f>
        <v>0</v>
      </c>
      <c r="AM343" s="136">
        <f ca="1">AM319+AL320+AK321+AJ322+AI323+AH324+AG325+AF326+AE327+AD328+AC329+AB330+AA331+Z332+Y333+X334</f>
        <v>0</v>
      </c>
      <c r="AN343" s="136">
        <f ca="1">AN319+AM320+AL321+AK322+AJ323+AI324+AH325+AG326+AF327+AE328+AD329+AC330+AB331+AA332+Z333+Y334+X335</f>
        <v>0</v>
      </c>
      <c r="AO343" s="136">
        <f ca="1">AO319+AN320+AM321+AL322+AK323+AJ324+AI325+AH326+AG327+AF328+AE329+AD330+AC331+AB332+AA333+Z334+Y335+X336</f>
        <v>0</v>
      </c>
      <c r="AP343" s="136">
        <f ca="1">AP319+AO320+AN321+AM322+AL323+AK324+AJ325+AI326+AH327+AG328+AF329+AE330+AD331+AC332+AB333+AA334+Z335+Y336+X337</f>
        <v>0</v>
      </c>
      <c r="AQ343" s="136">
        <f ca="1">AQ319+AP320+AO321+AN322+AM323+AL324+AK325+AJ326+AI327+AH328+AG329+AF330+AE331+AD332+AC333+AB334+AA335+Z336+Y337+X338</f>
        <v>0</v>
      </c>
      <c r="AR343" s="135"/>
      <c r="AS343" s="135" t="s">
        <v>481</v>
      </c>
      <c r="AT343" s="136">
        <f ca="1">AT319</f>
        <v>0</v>
      </c>
      <c r="AU343" s="136">
        <f ca="1">AU319+AT320</f>
        <v>0</v>
      </c>
      <c r="AV343" s="136">
        <f ca="1">AV319+AU320+AT321</f>
        <v>0</v>
      </c>
      <c r="AW343" s="136">
        <f ca="1">AW319+AV320+AU321+AT322</f>
        <v>0</v>
      </c>
      <c r="AX343" s="136">
        <f ca="1">AX319+AW320+AV321+AU322+AT323</f>
        <v>0</v>
      </c>
      <c r="AY343" s="136">
        <f ca="1">AY319+AX320+AW321+AV322+AU323+AT324</f>
        <v>0</v>
      </c>
      <c r="AZ343" s="136">
        <f ca="1">AZ319+AY320+AX321+AW322+AV323+AU324+AT325</f>
        <v>0</v>
      </c>
      <c r="BA343" s="136">
        <f ca="1">BA319+AZ320+AY321+AX322+AW323+AV324+AU325+AT326</f>
        <v>0</v>
      </c>
      <c r="BB343" s="136">
        <f ca="1">BB319+BA320+AZ321+AY322+AX323+AW324+AV325+AU326+AT327</f>
        <v>0</v>
      </c>
      <c r="BC343" s="136">
        <f ca="1">BC319+BB320+BA321+AZ322+AY323+AX324+AW325+AV326+AU327+AT328</f>
        <v>0</v>
      </c>
      <c r="BD343" s="136">
        <f ca="1">BD319+BC320+BB321+BA322+AZ323+AY324+AX325+AW326+AV327+AU328+AT329</f>
        <v>0</v>
      </c>
      <c r="BE343" s="136">
        <f ca="1">BE319+BD320+BC321+BB322+BA323+AZ324+AY325+AX326+AW327+AV328+AU329+AT330</f>
        <v>0</v>
      </c>
      <c r="BF343" s="136">
        <f ca="1">BF319+BE320+BD321+BC322+BB323+BA324+AZ325+AY326+AX327+AW328+AV329+AU330+AT331</f>
        <v>0</v>
      </c>
      <c r="BG343" s="136">
        <f ca="1">BG319+BF320+BE321+BD322+BC323+BB324+BA325+AZ326+AY327+AX328+AW329+AV330+AU331+AT332</f>
        <v>0</v>
      </c>
      <c r="BH343" s="136">
        <f ca="1">BH319+BG320+BF321+BE322+BD323+BC324+BB325+BA326+AZ327+AY328+AX329+AW330+AV331+AU332+AT333</f>
        <v>0</v>
      </c>
      <c r="BI343" s="136">
        <f ca="1">BI319+BH320+BG321+BF322+BE323+BD324+BC325+BB326+BA327+AZ328+AY329+AX330+AW331+AV332+AU333+AT334</f>
        <v>0</v>
      </c>
      <c r="BJ343" s="136">
        <f ca="1">BJ319+BI320+BH321+BG322+BF323+BE324+BD325+BC326+BB327+BA328+AZ329+AY330+AX331+AW332+AV333+AU334+AT335</f>
        <v>0</v>
      </c>
      <c r="BK343" s="136">
        <f ca="1">BK319+BJ320+BI321+BH322+BG323+BF324+BE325+BD326+BC327+BB328+BA329+AZ330+AY331+AX332+AW333+AV334+AU335+AT336</f>
        <v>0</v>
      </c>
      <c r="BL343" s="136">
        <f ca="1">BL319+BK320+BJ321+BI322+BH323+BG324+BF325+BE326+BD327+BC328+BB329+BA330+AZ331+AY332+AX333+AW334+AV335+AU336+AT337</f>
        <v>0</v>
      </c>
      <c r="BM343" s="136">
        <f ca="1">BM319+BL320+BK321+BJ322+BI323+BH324+BG325+BF326+BE327+BD328+BC329+BB330+BA331+AZ332+AY333+AX334+AW335+AV336+AU337+AT338</f>
        <v>0</v>
      </c>
      <c r="BN343" s="135"/>
      <c r="BO343" s="53" t="str">
        <f t="shared" si="324"/>
        <v>P010</v>
      </c>
      <c r="BP343" s="53">
        <f t="shared" si="325"/>
        <v>0</v>
      </c>
    </row>
    <row r="346" spans="1:68" x14ac:dyDescent="0.45">
      <c r="A346" s="46" t="s">
        <v>174</v>
      </c>
      <c r="B346" s="46" t="str">
        <f>INDEX('Program Inputs'!$B$9:$B$28,MATCH('Loss Proj'!A346,'Program Inputs'!$A$9:$A$28,0))</f>
        <v>Short-tail</v>
      </c>
      <c r="C346" s="46"/>
      <c r="W346" s="46" t="str">
        <f>A346</f>
        <v>P011</v>
      </c>
      <c r="X346" s="46" t="str">
        <f>INDEX('Program Inputs'!$B$9:$B$28,MATCH('Loss Proj'!W346,'Program Inputs'!$A$9:$A$28,0))</f>
        <v>Short-tail</v>
      </c>
      <c r="Y346" s="46"/>
      <c r="AS346" s="46" t="str">
        <f>A346</f>
        <v>P011</v>
      </c>
      <c r="AT346" s="46" t="str">
        <f>INDEX('Program Inputs'!$B$9:$B$28,MATCH('Loss Proj'!AS346,'Program Inputs'!$A$9:$A$28,0))</f>
        <v>Short-tail</v>
      </c>
      <c r="AU346" s="46"/>
    </row>
    <row r="347" spans="1:68" x14ac:dyDescent="0.45">
      <c r="A347" s="67" t="s">
        <v>385</v>
      </c>
      <c r="B347" s="63"/>
      <c r="W347" s="67" t="s">
        <v>479</v>
      </c>
      <c r="X347" s="63"/>
      <c r="AS347" s="67" t="s">
        <v>480</v>
      </c>
      <c r="AT347" s="63"/>
    </row>
    <row r="348" spans="1:68" x14ac:dyDescent="0.45">
      <c r="A348" s="67" t="s">
        <v>186</v>
      </c>
      <c r="B348" s="115" t="str">
        <f>INDEX('Program Inputs'!$O$8:$O$28,MATCH(A346,'Program Inputs'!$A$8:$A$28,0))</f>
        <v>Homeowners and Farmowners</v>
      </c>
      <c r="D348" s="63" t="s">
        <v>489</v>
      </c>
      <c r="E348" s="133">
        <f>INDEX('Program Inputs'!$R$8:$R$28,MATCH(A346,'Program Inputs'!$A$8:$A$28,0))</f>
        <v>0</v>
      </c>
      <c r="X348" s="62"/>
      <c r="AT348" s="62"/>
    </row>
    <row r="349" spans="1:68" x14ac:dyDescent="0.45">
      <c r="A349" s="110" t="s">
        <v>180</v>
      </c>
      <c r="B349" s="3" t="str">
        <f>B$7</f>
        <v>2026 Q2</v>
      </c>
      <c r="C349" s="3" t="str">
        <f t="shared" ref="C349:U349" si="345">C$7</f>
        <v>2026 Q3</v>
      </c>
      <c r="D349" s="3" t="str">
        <f t="shared" si="345"/>
        <v>2026 Q4</v>
      </c>
      <c r="E349" s="3" t="str">
        <f t="shared" si="345"/>
        <v>2027 Q1</v>
      </c>
      <c r="F349" s="3" t="str">
        <f t="shared" si="345"/>
        <v>2027 Q2</v>
      </c>
      <c r="G349" s="3" t="str">
        <f t="shared" si="345"/>
        <v>2027 Q3</v>
      </c>
      <c r="H349" s="3" t="str">
        <f t="shared" si="345"/>
        <v>2027 Q4</v>
      </c>
      <c r="I349" s="3" t="str">
        <f t="shared" si="345"/>
        <v>2028 Q1</v>
      </c>
      <c r="J349" s="3" t="str">
        <f t="shared" si="345"/>
        <v>2028 Q2</v>
      </c>
      <c r="K349" s="3" t="str">
        <f t="shared" si="345"/>
        <v>2028 Q3</v>
      </c>
      <c r="L349" s="3" t="str">
        <f t="shared" si="345"/>
        <v>2028 Q4</v>
      </c>
      <c r="M349" s="3" t="str">
        <f t="shared" si="345"/>
        <v>2029 Q1</v>
      </c>
      <c r="N349" s="3" t="str">
        <f t="shared" si="345"/>
        <v>2029 Q2</v>
      </c>
      <c r="O349" s="3" t="str">
        <f t="shared" si="345"/>
        <v>2029 Q3</v>
      </c>
      <c r="P349" s="3" t="str">
        <f t="shared" si="345"/>
        <v>2029 Q4</v>
      </c>
      <c r="Q349" s="3" t="str">
        <f t="shared" si="345"/>
        <v>2030 Q1</v>
      </c>
      <c r="R349" s="3" t="str">
        <f t="shared" si="345"/>
        <v>2030 Q2</v>
      </c>
      <c r="S349" s="3" t="str">
        <f t="shared" si="345"/>
        <v>2030 Q3</v>
      </c>
      <c r="T349" s="3" t="str">
        <f t="shared" si="345"/>
        <v>2030 Q4</v>
      </c>
      <c r="U349" s="3" t="str">
        <f t="shared" si="345"/>
        <v>2031 Q1</v>
      </c>
      <c r="W349" s="110" t="s">
        <v>180</v>
      </c>
      <c r="X349" s="3" t="str">
        <f>X$7</f>
        <v>2026 Q2</v>
      </c>
      <c r="Y349" s="3" t="str">
        <f t="shared" ref="Y349:AQ349" si="346">Y$7</f>
        <v>2026 Q3</v>
      </c>
      <c r="Z349" s="3" t="str">
        <f t="shared" si="346"/>
        <v>2026 Q4</v>
      </c>
      <c r="AA349" s="3" t="str">
        <f t="shared" si="346"/>
        <v>2027 Q1</v>
      </c>
      <c r="AB349" s="3" t="str">
        <f t="shared" si="346"/>
        <v>2027 Q2</v>
      </c>
      <c r="AC349" s="3" t="str">
        <f t="shared" si="346"/>
        <v>2027 Q3</v>
      </c>
      <c r="AD349" s="3" t="str">
        <f t="shared" si="346"/>
        <v>2027 Q4</v>
      </c>
      <c r="AE349" s="3" t="str">
        <f t="shared" si="346"/>
        <v>2028 Q1</v>
      </c>
      <c r="AF349" s="3" t="str">
        <f t="shared" si="346"/>
        <v>2028 Q2</v>
      </c>
      <c r="AG349" s="3" t="str">
        <f t="shared" si="346"/>
        <v>2028 Q3</v>
      </c>
      <c r="AH349" s="3" t="str">
        <f t="shared" si="346"/>
        <v>2028 Q4</v>
      </c>
      <c r="AI349" s="3" t="str">
        <f t="shared" si="346"/>
        <v>2029 Q1</v>
      </c>
      <c r="AJ349" s="3" t="str">
        <f t="shared" si="346"/>
        <v>2029 Q2</v>
      </c>
      <c r="AK349" s="3" t="str">
        <f t="shared" si="346"/>
        <v>2029 Q3</v>
      </c>
      <c r="AL349" s="3" t="str">
        <f t="shared" si="346"/>
        <v>2029 Q4</v>
      </c>
      <c r="AM349" s="3" t="str">
        <f t="shared" si="346"/>
        <v>2030 Q1</v>
      </c>
      <c r="AN349" s="3" t="str">
        <f t="shared" si="346"/>
        <v>2030 Q2</v>
      </c>
      <c r="AO349" s="3" t="str">
        <f t="shared" si="346"/>
        <v>2030 Q3</v>
      </c>
      <c r="AP349" s="3" t="str">
        <f t="shared" si="346"/>
        <v>2030 Q4</v>
      </c>
      <c r="AQ349" s="3" t="str">
        <f t="shared" si="346"/>
        <v>2031 Q1</v>
      </c>
      <c r="AS349" s="110" t="s">
        <v>180</v>
      </c>
      <c r="AT349" s="3" t="str">
        <f>AT$7</f>
        <v>2026 Q2</v>
      </c>
      <c r="AU349" s="3" t="str">
        <f t="shared" ref="AU349:BM349" si="347">AU$7</f>
        <v>2026 Q3</v>
      </c>
      <c r="AV349" s="3" t="str">
        <f t="shared" si="347"/>
        <v>2026 Q4</v>
      </c>
      <c r="AW349" s="3" t="str">
        <f t="shared" si="347"/>
        <v>2027 Q1</v>
      </c>
      <c r="AX349" s="3" t="str">
        <f t="shared" si="347"/>
        <v>2027 Q2</v>
      </c>
      <c r="AY349" s="3" t="str">
        <f t="shared" si="347"/>
        <v>2027 Q3</v>
      </c>
      <c r="AZ349" s="3" t="str">
        <f t="shared" si="347"/>
        <v>2027 Q4</v>
      </c>
      <c r="BA349" s="3" t="str">
        <f t="shared" si="347"/>
        <v>2028 Q1</v>
      </c>
      <c r="BB349" s="3" t="str">
        <f t="shared" si="347"/>
        <v>2028 Q2</v>
      </c>
      <c r="BC349" s="3" t="str">
        <f t="shared" si="347"/>
        <v>2028 Q3</v>
      </c>
      <c r="BD349" s="3" t="str">
        <f t="shared" si="347"/>
        <v>2028 Q4</v>
      </c>
      <c r="BE349" s="3" t="str">
        <f t="shared" si="347"/>
        <v>2029 Q1</v>
      </c>
      <c r="BF349" s="3" t="str">
        <f t="shared" si="347"/>
        <v>2029 Q2</v>
      </c>
      <c r="BG349" s="3" t="str">
        <f t="shared" si="347"/>
        <v>2029 Q3</v>
      </c>
      <c r="BH349" s="3" t="str">
        <f t="shared" si="347"/>
        <v>2029 Q4</v>
      </c>
      <c r="BI349" s="3" t="str">
        <f t="shared" si="347"/>
        <v>2030 Q1</v>
      </c>
      <c r="BJ349" s="3" t="str">
        <f t="shared" si="347"/>
        <v>2030 Q2</v>
      </c>
      <c r="BK349" s="3" t="str">
        <f t="shared" si="347"/>
        <v>2030 Q3</v>
      </c>
      <c r="BL349" s="3" t="str">
        <f t="shared" si="347"/>
        <v>2030 Q4</v>
      </c>
      <c r="BM349" s="3" t="str">
        <f t="shared" si="347"/>
        <v>2031 Q1</v>
      </c>
      <c r="BO349" s="110" t="s">
        <v>330</v>
      </c>
      <c r="BP349" s="110" t="s">
        <v>488</v>
      </c>
    </row>
    <row r="350" spans="1:68" x14ac:dyDescent="0.45">
      <c r="A350" s="63">
        <v>3</v>
      </c>
      <c r="B350" s="116">
        <f ca="1">IFERROR('Program Qtrly'!D$223*OFFSET(LDF!$A$37,MATCH($B$348,LDF!$A$38:$A$63,0),MATCH($A350,LDF!$B$37:$Z$37,0)),0)</f>
        <v>0</v>
      </c>
      <c r="C350" s="116">
        <f ca="1">IFERROR('Program Qtrly'!E$223*OFFSET(LDF!$A$37,MATCH($B$348,LDF!$A$38:$A$63,0),MATCH($A350,LDF!$B$37:$Z$37,0)),0)</f>
        <v>0</v>
      </c>
      <c r="D350" s="116">
        <f ca="1">IFERROR('Program Qtrly'!F$223*OFFSET(LDF!$A$37,MATCH($B$348,LDF!$A$38:$A$63,0),MATCH($A350,LDF!$B$37:$Z$37,0)),0)</f>
        <v>0</v>
      </c>
      <c r="E350" s="116">
        <f ca="1">IFERROR('Program Qtrly'!G$223*OFFSET(LDF!$A$37,MATCH($B$348,LDF!$A$38:$A$63,0),MATCH($A350,LDF!$B$37:$Z$37,0)),0)</f>
        <v>0</v>
      </c>
      <c r="F350" s="116">
        <f ca="1">IFERROR('Program Qtrly'!H$223*OFFSET(LDF!$A$37,MATCH($B$348,LDF!$A$38:$A$63,0),MATCH($A350,LDF!$B$37:$Z$37,0)),0)</f>
        <v>12.720488466757121</v>
      </c>
      <c r="G350" s="116">
        <f ca="1">IFERROR('Program Qtrly'!I$223*OFFSET(LDF!$A$37,MATCH($B$348,LDF!$A$38:$A$63,0),MATCH($A350,LDF!$B$37:$Z$37,0)),0)</f>
        <v>38.161465400271354</v>
      </c>
      <c r="H350" s="116">
        <f ca="1">IFERROR('Program Qtrly'!J$223*OFFSET(LDF!$A$37,MATCH($B$348,LDF!$A$38:$A$63,0),MATCH($A350,LDF!$B$37:$Z$37,0)),0)</f>
        <v>63.602442333785589</v>
      </c>
      <c r="I350" s="116">
        <f ca="1">IFERROR('Program Qtrly'!K$223*OFFSET(LDF!$A$37,MATCH($B$348,LDF!$A$38:$A$63,0),MATCH($A350,LDF!$B$37:$Z$37,0)),0)</f>
        <v>89.043419267299853</v>
      </c>
      <c r="J350" s="116">
        <f ca="1">IFERROR('Program Qtrly'!L$223*OFFSET(LDF!$A$37,MATCH($B$348,LDF!$A$38:$A$63,0),MATCH($A350,LDF!$B$37:$Z$37,0)),0)</f>
        <v>114.48439620081409</v>
      </c>
      <c r="K350" s="116">
        <f ca="1">IFERROR('Program Qtrly'!M$223*OFFSET(LDF!$A$37,MATCH($B$348,LDF!$A$38:$A$63,0),MATCH($A350,LDF!$B$37:$Z$37,0)),0)</f>
        <v>139.92537313432834</v>
      </c>
      <c r="L350" s="116">
        <f ca="1">IFERROR('Program Qtrly'!N$223*OFFSET(LDF!$A$37,MATCH($B$348,LDF!$A$38:$A$63,0),MATCH($A350,LDF!$B$37:$Z$37,0)),0)</f>
        <v>165.36635006784255</v>
      </c>
      <c r="M350" s="116">
        <f ca="1">IFERROR('Program Qtrly'!O$223*OFFSET(LDF!$A$37,MATCH($B$348,LDF!$A$38:$A$63,0),MATCH($A350,LDF!$B$37:$Z$37,0)),0)</f>
        <v>190.80732700135681</v>
      </c>
      <c r="N350" s="116">
        <f ca="1">IFERROR('Program Qtrly'!P$223*OFFSET(LDF!$A$37,MATCH($B$348,LDF!$A$38:$A$63,0),MATCH($A350,LDF!$B$37:$Z$37,0)),0)</f>
        <v>228.96879240162818</v>
      </c>
      <c r="O350" s="116">
        <f ca="1">IFERROR('Program Qtrly'!Q$223*OFFSET(LDF!$A$37,MATCH($B$348,LDF!$A$38:$A$63,0),MATCH($A350,LDF!$B$37:$Z$37,0)),0)</f>
        <v>279.85074626865668</v>
      </c>
      <c r="P350" s="116">
        <f ca="1">IFERROR('Program Qtrly'!R$223*OFFSET(LDF!$A$37,MATCH($B$348,LDF!$A$38:$A$63,0),MATCH($A350,LDF!$B$37:$Z$37,0)),0)</f>
        <v>330.73270013568509</v>
      </c>
      <c r="Q350" s="116">
        <f ca="1">IFERROR('Program Qtrly'!S$223*OFFSET(LDF!$A$37,MATCH($B$348,LDF!$A$38:$A$63,0),MATCH($A350,LDF!$B$37:$Z$37,0)),0)</f>
        <v>381.61465400271362</v>
      </c>
      <c r="R350" s="116">
        <f ca="1">IFERROR('Program Qtrly'!T$223*OFFSET(LDF!$A$37,MATCH($B$348,LDF!$A$38:$A$63,0),MATCH($A350,LDF!$B$37:$Z$37,0)),0)</f>
        <v>432.49660786974215</v>
      </c>
      <c r="S350" s="116">
        <f ca="1">IFERROR('Program Qtrly'!U$223*OFFSET(LDF!$A$37,MATCH($B$348,LDF!$A$38:$A$63,0),MATCH($A350,LDF!$B$37:$Z$37,0)),0)</f>
        <v>483.37856173677062</v>
      </c>
      <c r="T350" s="116">
        <f ca="1">IFERROR('Program Qtrly'!V$223*OFFSET(LDF!$A$37,MATCH($B$348,LDF!$A$38:$A$63,0),MATCH($A350,LDF!$B$37:$Z$37,0)),0)</f>
        <v>534.26051560379915</v>
      </c>
      <c r="U350" s="116">
        <f ca="1">IFERROR('Program Qtrly'!W$223*OFFSET(LDF!$A$37,MATCH($B$348,LDF!$A$38:$A$63,0),MATCH($A350,LDF!$B$37:$Z$37,0)),0)</f>
        <v>585.14246947082756</v>
      </c>
      <c r="W350" s="63">
        <v>3</v>
      </c>
      <c r="X350" s="116">
        <f ca="1">B$374-B350</f>
        <v>0</v>
      </c>
      <c r="Y350" s="116">
        <f t="shared" ref="Y350:AQ363" ca="1" si="348">C$374-C350</f>
        <v>0</v>
      </c>
      <c r="Z350" s="116">
        <f t="shared" ca="1" si="348"/>
        <v>0</v>
      </c>
      <c r="AA350" s="116">
        <f t="shared" ca="1" si="348"/>
        <v>0</v>
      </c>
      <c r="AB350" s="116">
        <f t="shared" ca="1" si="348"/>
        <v>24.779511533242871</v>
      </c>
      <c r="AC350" s="116">
        <f t="shared" ca="1" si="348"/>
        <v>74.338534599728604</v>
      </c>
      <c r="AD350" s="116">
        <f t="shared" ca="1" si="348"/>
        <v>123.89755766621433</v>
      </c>
      <c r="AE350" s="116">
        <f t="shared" ca="1" si="348"/>
        <v>173.4565807327001</v>
      </c>
      <c r="AF350" s="116">
        <f t="shared" ca="1" si="348"/>
        <v>223.01560379918584</v>
      </c>
      <c r="AG350" s="116">
        <f t="shared" ca="1" si="348"/>
        <v>272.57462686567158</v>
      </c>
      <c r="AH350" s="116">
        <f t="shared" ca="1" si="348"/>
        <v>322.13364993215725</v>
      </c>
      <c r="AI350" s="116">
        <f t="shared" ca="1" si="348"/>
        <v>371.69267299864305</v>
      </c>
      <c r="AJ350" s="116">
        <f t="shared" ca="1" si="348"/>
        <v>446.03120759837168</v>
      </c>
      <c r="AK350" s="116">
        <f t="shared" ca="1" si="348"/>
        <v>545.14925373134315</v>
      </c>
      <c r="AL350" s="116">
        <f t="shared" ca="1" si="348"/>
        <v>644.26729986431451</v>
      </c>
      <c r="AM350" s="116">
        <f t="shared" ca="1" si="348"/>
        <v>743.38534599728609</v>
      </c>
      <c r="AN350" s="116">
        <f t="shared" ca="1" si="348"/>
        <v>842.50339213025768</v>
      </c>
      <c r="AO350" s="116">
        <f t="shared" ca="1" si="348"/>
        <v>941.62143826322915</v>
      </c>
      <c r="AP350" s="116">
        <f t="shared" ca="1" si="348"/>
        <v>1040.7394843962006</v>
      </c>
      <c r="AQ350" s="116">
        <f t="shared" ca="1" si="348"/>
        <v>1139.8575305291722</v>
      </c>
      <c r="AS350" s="63">
        <v>3</v>
      </c>
      <c r="AT350" s="116">
        <f ca="1">IFERROR(X350*'Program Qtrly'!D$209/(1-'Program Qtrly'!D$209),0)</f>
        <v>0</v>
      </c>
      <c r="AU350" s="116">
        <f ca="1">IFERROR(Y350*'Program Qtrly'!E$209/(1-'Program Qtrly'!E$209),0)</f>
        <v>0</v>
      </c>
      <c r="AV350" s="116">
        <f ca="1">IFERROR(Z350*'Program Qtrly'!F$209/(1-'Program Qtrly'!F$209),0)</f>
        <v>0</v>
      </c>
      <c r="AW350" s="116">
        <f ca="1">IFERROR(AA350*'Program Qtrly'!G$209/(1-'Program Qtrly'!G$209),0)</f>
        <v>0</v>
      </c>
      <c r="AX350" s="116">
        <f ca="1">IFERROR(AB350*'Program Qtrly'!H$209/(1-'Program Qtrly'!H$209),0)</f>
        <v>99.118046132971529</v>
      </c>
      <c r="AY350" s="116">
        <f ca="1">IFERROR(AC350*'Program Qtrly'!I$209/(1-'Program Qtrly'!I$209),0)</f>
        <v>297.35413839891447</v>
      </c>
      <c r="AZ350" s="116">
        <f ca="1">IFERROR(AD350*'Program Qtrly'!J$209/(1-'Program Qtrly'!J$209),0)</f>
        <v>495.59023066485747</v>
      </c>
      <c r="BA350" s="116">
        <f ca="1">IFERROR(AE350*'Program Qtrly'!K$209/(1-'Program Qtrly'!K$209),0)</f>
        <v>693.82632293080064</v>
      </c>
      <c r="BB350" s="116">
        <f ca="1">IFERROR(AF350*'Program Qtrly'!L$209/(1-'Program Qtrly'!L$209),0)</f>
        <v>892.06241519674359</v>
      </c>
      <c r="BC350" s="116">
        <f ca="1">IFERROR(AG350*'Program Qtrly'!M$209/(1-'Program Qtrly'!M$209),0)</f>
        <v>1090.2985074626865</v>
      </c>
      <c r="BD350" s="116">
        <f ca="1">IFERROR(AH350*'Program Qtrly'!N$209/(1-'Program Qtrly'!N$209),0)</f>
        <v>1288.5345997286295</v>
      </c>
      <c r="BE350" s="116">
        <f ca="1">IFERROR(AI350*'Program Qtrly'!O$209/(1-'Program Qtrly'!O$209),0)</f>
        <v>1486.7706919945726</v>
      </c>
      <c r="BF350" s="116">
        <f ca="1">IFERROR(AJ350*'Program Qtrly'!P$209/(1-'Program Qtrly'!P$209),0)</f>
        <v>1784.1248303934872</v>
      </c>
      <c r="BG350" s="116">
        <f ca="1">IFERROR(AK350*'Program Qtrly'!Q$209/(1-'Program Qtrly'!Q$209),0)</f>
        <v>2180.5970149253731</v>
      </c>
      <c r="BH350" s="116">
        <f ca="1">IFERROR(AL350*'Program Qtrly'!R$209/(1-'Program Qtrly'!R$209),0)</f>
        <v>2577.0691994572589</v>
      </c>
      <c r="BI350" s="116">
        <f ca="1">IFERROR(AM350*'Program Qtrly'!S$209/(1-'Program Qtrly'!S$209),0)</f>
        <v>2973.5413839891453</v>
      </c>
      <c r="BJ350" s="116">
        <f ca="1">IFERROR(AN350*'Program Qtrly'!T$209/(1-'Program Qtrly'!T$209),0)</f>
        <v>3370.0135685210316</v>
      </c>
      <c r="BK350" s="116">
        <f ca="1">IFERROR(AO350*'Program Qtrly'!U$209/(1-'Program Qtrly'!U$209),0)</f>
        <v>3766.4857530529175</v>
      </c>
      <c r="BL350" s="116">
        <f ca="1">IFERROR(AP350*'Program Qtrly'!V$209/(1-'Program Qtrly'!V$209),0)</f>
        <v>4162.9579375848034</v>
      </c>
      <c r="BM350" s="116">
        <f ca="1">IFERROR(AQ350*'Program Qtrly'!W$209/(1-'Program Qtrly'!W$209),0)</f>
        <v>4559.4301221166907</v>
      </c>
      <c r="BO350" s="53" t="str">
        <f>$A$346</f>
        <v>P011</v>
      </c>
      <c r="BP350" s="53">
        <f>$E$348</f>
        <v>0</v>
      </c>
    </row>
    <row r="351" spans="1:68" x14ac:dyDescent="0.45">
      <c r="A351" s="63">
        <f t="shared" ref="A351:A373" si="349">A350+3</f>
        <v>6</v>
      </c>
      <c r="B351" s="116">
        <f ca="1">IFERROR(B350+'Program Qtrly'!D$223*OFFSET(LDF!$A$37,MATCH($B$348,LDF!$A$38:$A$63,0),MATCH($A351,LDF!$B$37:$Z$37,0)),0)</f>
        <v>0</v>
      </c>
      <c r="C351" s="116">
        <f ca="1">IFERROR(C350+'Program Qtrly'!E$223*OFFSET(LDF!$A$37,MATCH($B$348,LDF!$A$38:$A$63,0),MATCH($A351,LDF!$B$37:$Z$37,0)),0)</f>
        <v>0</v>
      </c>
      <c r="D351" s="116">
        <f ca="1">IFERROR(D350+'Program Qtrly'!F$223*OFFSET(LDF!$A$37,MATCH($B$348,LDF!$A$38:$A$63,0),MATCH($A351,LDF!$B$37:$Z$37,0)),0)</f>
        <v>0</v>
      </c>
      <c r="E351" s="116">
        <f ca="1">IFERROR(E350+'Program Qtrly'!G$223*OFFSET(LDF!$A$37,MATCH($B$348,LDF!$A$38:$A$63,0),MATCH($A351,LDF!$B$37:$Z$37,0)),0)</f>
        <v>0</v>
      </c>
      <c r="F351" s="116">
        <f ca="1">IFERROR(F350+'Program Qtrly'!H$223*OFFSET(LDF!$A$37,MATCH($B$348,LDF!$A$38:$A$63,0),MATCH($A351,LDF!$B$37:$Z$37,0)),0)</f>
        <v>24.023062139654066</v>
      </c>
      <c r="G351" s="116">
        <f ca="1">IFERROR(G350+'Program Qtrly'!I$223*OFFSET(LDF!$A$37,MATCH($B$348,LDF!$A$38:$A$63,0),MATCH($A351,LDF!$B$37:$Z$37,0)),0)</f>
        <v>72.069186418962175</v>
      </c>
      <c r="H351" s="116">
        <f ca="1">IFERROR(H350+'Program Qtrly'!J$223*OFFSET(LDF!$A$37,MATCH($B$348,LDF!$A$38:$A$63,0),MATCH($A351,LDF!$B$37:$Z$37,0)),0)</f>
        <v>120.11531069827029</v>
      </c>
      <c r="I351" s="116">
        <f ca="1">IFERROR(I350+'Program Qtrly'!K$223*OFFSET(LDF!$A$37,MATCH($B$348,LDF!$A$38:$A$63,0),MATCH($A351,LDF!$B$37:$Z$37,0)),0)</f>
        <v>168.16143497757844</v>
      </c>
      <c r="J351" s="116">
        <f ca="1">IFERROR(J350+'Program Qtrly'!L$223*OFFSET(LDF!$A$37,MATCH($B$348,LDF!$A$38:$A$63,0),MATCH($A351,LDF!$B$37:$Z$37,0)),0)</f>
        <v>216.20755925688658</v>
      </c>
      <c r="K351" s="116">
        <f ca="1">IFERROR(K350+'Program Qtrly'!M$223*OFFSET(LDF!$A$37,MATCH($B$348,LDF!$A$38:$A$63,0),MATCH($A351,LDF!$B$37:$Z$37,0)),0)</f>
        <v>264.25368353619473</v>
      </c>
      <c r="L351" s="116">
        <f ca="1">IFERROR(L350+'Program Qtrly'!N$223*OFFSET(LDF!$A$37,MATCH($B$348,LDF!$A$38:$A$63,0),MATCH($A351,LDF!$B$37:$Z$37,0)),0)</f>
        <v>312.29980781550279</v>
      </c>
      <c r="M351" s="116">
        <f ca="1">IFERROR(M350+'Program Qtrly'!O$223*OFFSET(LDF!$A$37,MATCH($B$348,LDF!$A$38:$A$63,0),MATCH($A351,LDF!$B$37:$Z$37,0)),0)</f>
        <v>360.34593209481096</v>
      </c>
      <c r="N351" s="116">
        <f ca="1">IFERROR(N350+'Program Qtrly'!P$223*OFFSET(LDF!$A$37,MATCH($B$348,LDF!$A$38:$A$63,0),MATCH($A351,LDF!$B$37:$Z$37,0)),0)</f>
        <v>432.41511851377317</v>
      </c>
      <c r="O351" s="116">
        <f ca="1">IFERROR(O350+'Program Qtrly'!Q$223*OFFSET(LDF!$A$37,MATCH($B$348,LDF!$A$38:$A$63,0),MATCH($A351,LDF!$B$37:$Z$37,0)),0)</f>
        <v>528.50736707238946</v>
      </c>
      <c r="P351" s="116">
        <f ca="1">IFERROR(P350+'Program Qtrly'!R$223*OFFSET(LDF!$A$37,MATCH($B$348,LDF!$A$38:$A$63,0),MATCH($A351,LDF!$B$37:$Z$37,0)),0)</f>
        <v>624.59961563100558</v>
      </c>
      <c r="Q351" s="116">
        <f ca="1">IFERROR(Q350+'Program Qtrly'!S$223*OFFSET(LDF!$A$37,MATCH($B$348,LDF!$A$38:$A$63,0),MATCH($A351,LDF!$B$37:$Z$37,0)),0)</f>
        <v>720.69186418962192</v>
      </c>
      <c r="R351" s="116">
        <f ca="1">IFERROR(R350+'Program Qtrly'!T$223*OFFSET(LDF!$A$37,MATCH($B$348,LDF!$A$38:$A$63,0),MATCH($A351,LDF!$B$37:$Z$37,0)),0)</f>
        <v>816.78411274823816</v>
      </c>
      <c r="S351" s="116">
        <f ca="1">IFERROR(S350+'Program Qtrly'!U$223*OFFSET(LDF!$A$37,MATCH($B$348,LDF!$A$38:$A$63,0),MATCH($A351,LDF!$B$37:$Z$37,0)),0)</f>
        <v>912.87636130685451</v>
      </c>
      <c r="T351" s="116">
        <f ca="1">IFERROR(T350+'Program Qtrly'!V$223*OFFSET(LDF!$A$37,MATCH($B$348,LDF!$A$38:$A$63,0),MATCH($A351,LDF!$B$37:$Z$37,0)),0)</f>
        <v>1008.9686098654709</v>
      </c>
      <c r="U351" s="116">
        <f ca="1">IFERROR(U350+'Program Qtrly'!W$223*OFFSET(LDF!$A$37,MATCH($B$348,LDF!$A$38:$A$63,0),MATCH($A351,LDF!$B$37:$Z$37,0)),0)</f>
        <v>1105.060858424087</v>
      </c>
      <c r="W351" s="63">
        <f t="shared" ref="W351:W373" si="350">W350+3</f>
        <v>6</v>
      </c>
      <c r="X351" s="116">
        <f t="shared" ref="X351:X373" ca="1" si="351">B$374-B351</f>
        <v>0</v>
      </c>
      <c r="Y351" s="116">
        <f t="shared" ca="1" si="348"/>
        <v>0</v>
      </c>
      <c r="Z351" s="116">
        <f t="shared" ca="1" si="348"/>
        <v>0</v>
      </c>
      <c r="AA351" s="116">
        <f t="shared" ca="1" si="348"/>
        <v>0</v>
      </c>
      <c r="AB351" s="116">
        <f t="shared" ca="1" si="348"/>
        <v>13.476937860345927</v>
      </c>
      <c r="AC351" s="116">
        <f t="shared" ca="1" si="348"/>
        <v>40.430813581037782</v>
      </c>
      <c r="AD351" s="116">
        <f t="shared" ca="1" si="348"/>
        <v>67.384689301729622</v>
      </c>
      <c r="AE351" s="116">
        <f t="shared" ca="1" si="348"/>
        <v>94.338565022421506</v>
      </c>
      <c r="AF351" s="116">
        <f t="shared" ca="1" si="348"/>
        <v>121.29244074311336</v>
      </c>
      <c r="AG351" s="116">
        <f t="shared" ca="1" si="348"/>
        <v>148.24631646380521</v>
      </c>
      <c r="AH351" s="116">
        <f t="shared" ca="1" si="348"/>
        <v>175.20019218449704</v>
      </c>
      <c r="AI351" s="116">
        <f t="shared" ca="1" si="348"/>
        <v>202.15406790518892</v>
      </c>
      <c r="AJ351" s="116">
        <f t="shared" ca="1" si="348"/>
        <v>242.58488148622672</v>
      </c>
      <c r="AK351" s="116">
        <f t="shared" ca="1" si="348"/>
        <v>296.49263292761043</v>
      </c>
      <c r="AL351" s="116">
        <f t="shared" ca="1" si="348"/>
        <v>350.40038436899408</v>
      </c>
      <c r="AM351" s="116">
        <f t="shared" ca="1" si="348"/>
        <v>404.30813581037785</v>
      </c>
      <c r="AN351" s="116">
        <f t="shared" ca="1" si="348"/>
        <v>458.21588725176161</v>
      </c>
      <c r="AO351" s="116">
        <f t="shared" ca="1" si="348"/>
        <v>512.12363869314527</v>
      </c>
      <c r="AP351" s="116">
        <f t="shared" ca="1" si="348"/>
        <v>566.03139013452892</v>
      </c>
      <c r="AQ351" s="116">
        <f t="shared" ca="1" si="348"/>
        <v>619.9391415759128</v>
      </c>
      <c r="AS351" s="63">
        <f t="shared" ref="AS351:AS373" si="352">AS350+3</f>
        <v>6</v>
      </c>
      <c r="AT351" s="116">
        <f ca="1">IFERROR(X351*'Program Qtrly'!D$209/(1-'Program Qtrly'!D$209),0)</f>
        <v>0</v>
      </c>
      <c r="AU351" s="116">
        <f ca="1">IFERROR(Y351*'Program Qtrly'!E$209/(1-'Program Qtrly'!E$209),0)</f>
        <v>0</v>
      </c>
      <c r="AV351" s="116">
        <f ca="1">IFERROR(Z351*'Program Qtrly'!F$209/(1-'Program Qtrly'!F$209),0)</f>
        <v>0</v>
      </c>
      <c r="AW351" s="116">
        <f ca="1">IFERROR(AA351*'Program Qtrly'!G$209/(1-'Program Qtrly'!G$209),0)</f>
        <v>0</v>
      </c>
      <c r="AX351" s="116">
        <f ca="1">IFERROR(AB351*'Program Qtrly'!H$209/(1-'Program Qtrly'!H$209),0)</f>
        <v>53.907751441383724</v>
      </c>
      <c r="AY351" s="116">
        <f ca="1">IFERROR(AC351*'Program Qtrly'!I$209/(1-'Program Qtrly'!I$209),0)</f>
        <v>161.72325432415118</v>
      </c>
      <c r="AZ351" s="116">
        <f ca="1">IFERROR(AD351*'Program Qtrly'!J$209/(1-'Program Qtrly'!J$209),0)</f>
        <v>269.53875720691855</v>
      </c>
      <c r="BA351" s="116">
        <f ca="1">IFERROR(AE351*'Program Qtrly'!K$209/(1-'Program Qtrly'!K$209),0)</f>
        <v>377.35426008968608</v>
      </c>
      <c r="BB351" s="116">
        <f ca="1">IFERROR(AF351*'Program Qtrly'!L$209/(1-'Program Qtrly'!L$209),0)</f>
        <v>485.16976297245361</v>
      </c>
      <c r="BC351" s="116">
        <f ca="1">IFERROR(AG351*'Program Qtrly'!M$209/(1-'Program Qtrly'!M$209),0)</f>
        <v>592.98526585522109</v>
      </c>
      <c r="BD351" s="116">
        <f ca="1">IFERROR(AH351*'Program Qtrly'!N$209/(1-'Program Qtrly'!N$209),0)</f>
        <v>700.80076873798828</v>
      </c>
      <c r="BE351" s="116">
        <f ca="1">IFERROR(AI351*'Program Qtrly'!O$209/(1-'Program Qtrly'!O$209),0)</f>
        <v>808.61627162075592</v>
      </c>
      <c r="BF351" s="116">
        <f ca="1">IFERROR(AJ351*'Program Qtrly'!P$209/(1-'Program Qtrly'!P$209),0)</f>
        <v>970.33952594490722</v>
      </c>
      <c r="BG351" s="116">
        <f ca="1">IFERROR(AK351*'Program Qtrly'!Q$209/(1-'Program Qtrly'!Q$209),0)</f>
        <v>1185.9705317104422</v>
      </c>
      <c r="BH351" s="116">
        <f ca="1">IFERROR(AL351*'Program Qtrly'!R$209/(1-'Program Qtrly'!R$209),0)</f>
        <v>1401.6015374759766</v>
      </c>
      <c r="BI351" s="116">
        <f ca="1">IFERROR(AM351*'Program Qtrly'!S$209/(1-'Program Qtrly'!S$209),0)</f>
        <v>1617.2325432415118</v>
      </c>
      <c r="BJ351" s="116">
        <f ca="1">IFERROR(AN351*'Program Qtrly'!T$209/(1-'Program Qtrly'!T$209),0)</f>
        <v>1832.8635490070469</v>
      </c>
      <c r="BK351" s="116">
        <f ca="1">IFERROR(AO351*'Program Qtrly'!U$209/(1-'Program Qtrly'!U$209),0)</f>
        <v>2048.4945547725815</v>
      </c>
      <c r="BL351" s="116">
        <f ca="1">IFERROR(AP351*'Program Qtrly'!V$209/(1-'Program Qtrly'!V$209),0)</f>
        <v>2264.1255605381161</v>
      </c>
      <c r="BM351" s="116">
        <f ca="1">IFERROR(AQ351*'Program Qtrly'!W$209/(1-'Program Qtrly'!W$209),0)</f>
        <v>2479.7565663036521</v>
      </c>
      <c r="BO351" s="53" t="str">
        <f t="shared" ref="BO351:BO374" si="353">$A$346</f>
        <v>P011</v>
      </c>
      <c r="BP351" s="53">
        <f t="shared" ref="BP351:BP374" si="354">$E$348</f>
        <v>0</v>
      </c>
    </row>
    <row r="352" spans="1:68" x14ac:dyDescent="0.45">
      <c r="A352" s="63">
        <f t="shared" si="349"/>
        <v>9</v>
      </c>
      <c r="B352" s="116">
        <f ca="1">IFERROR(B351+'Program Qtrly'!D$223*OFFSET(LDF!$A$37,MATCH($B$348,LDF!$A$38:$A$63,0),MATCH($A352,LDF!$B$37:$Z$37,0)),0)</f>
        <v>0</v>
      </c>
      <c r="C352" s="116">
        <f ca="1">IFERROR(C351+'Program Qtrly'!E$223*OFFSET(LDF!$A$37,MATCH($B$348,LDF!$A$38:$A$63,0),MATCH($A352,LDF!$B$37:$Z$37,0)),0)</f>
        <v>0</v>
      </c>
      <c r="D352" s="116">
        <f ca="1">IFERROR(D351+'Program Qtrly'!F$223*OFFSET(LDF!$A$37,MATCH($B$348,LDF!$A$38:$A$63,0),MATCH($A352,LDF!$B$37:$Z$37,0)),0)</f>
        <v>0</v>
      </c>
      <c r="E352" s="116">
        <f ca="1">IFERROR(E351+'Program Qtrly'!G$223*OFFSET(LDF!$A$37,MATCH($B$348,LDF!$A$38:$A$63,0),MATCH($A352,LDF!$B$37:$Z$37,0)),0)</f>
        <v>0</v>
      </c>
      <c r="F352" s="116">
        <f ca="1">IFERROR(F351+'Program Qtrly'!H$223*OFFSET(LDF!$A$37,MATCH($B$348,LDF!$A$38:$A$63,0),MATCH($A352,LDF!$B$37:$Z$37,0)),0)</f>
        <v>27.332361516034979</v>
      </c>
      <c r="G352" s="116">
        <f ca="1">IFERROR(G351+'Program Qtrly'!I$223*OFFSET(LDF!$A$37,MATCH($B$348,LDF!$A$38:$A$63,0),MATCH($A352,LDF!$B$37:$Z$37,0)),0)</f>
        <v>81.997084548104908</v>
      </c>
      <c r="H352" s="116">
        <f ca="1">IFERROR(H351+'Program Qtrly'!J$223*OFFSET(LDF!$A$37,MATCH($B$348,LDF!$A$38:$A$63,0),MATCH($A352,LDF!$B$37:$Z$37,0)),0)</f>
        <v>136.66180758017487</v>
      </c>
      <c r="I352" s="116">
        <f ca="1">IFERROR(I351+'Program Qtrly'!K$223*OFFSET(LDF!$A$37,MATCH($B$348,LDF!$A$38:$A$63,0),MATCH($A352,LDF!$B$37:$Z$37,0)),0)</f>
        <v>191.32653061224482</v>
      </c>
      <c r="J352" s="116">
        <f ca="1">IFERROR(J351+'Program Qtrly'!L$223*OFFSET(LDF!$A$37,MATCH($B$348,LDF!$A$38:$A$63,0),MATCH($A352,LDF!$B$37:$Z$37,0)),0)</f>
        <v>245.99125364431481</v>
      </c>
      <c r="K352" s="116">
        <f ca="1">IFERROR(K351+'Program Qtrly'!M$223*OFFSET(LDF!$A$37,MATCH($B$348,LDF!$A$38:$A$63,0),MATCH($A352,LDF!$B$37:$Z$37,0)),0)</f>
        <v>300.6559766763848</v>
      </c>
      <c r="L352" s="116">
        <f ca="1">IFERROR(L351+'Program Qtrly'!N$223*OFFSET(LDF!$A$37,MATCH($B$348,LDF!$A$38:$A$63,0),MATCH($A352,LDF!$B$37:$Z$37,0)),0)</f>
        <v>355.32069970845464</v>
      </c>
      <c r="M352" s="116">
        <f ca="1">IFERROR(M351+'Program Qtrly'!O$223*OFFSET(LDF!$A$37,MATCH($B$348,LDF!$A$38:$A$63,0),MATCH($A352,LDF!$B$37:$Z$37,0)),0)</f>
        <v>409.98542274052465</v>
      </c>
      <c r="N352" s="116">
        <f ca="1">IFERROR(N351+'Program Qtrly'!P$223*OFFSET(LDF!$A$37,MATCH($B$348,LDF!$A$38:$A$63,0),MATCH($A352,LDF!$B$37:$Z$37,0)),0)</f>
        <v>491.98250728862962</v>
      </c>
      <c r="O352" s="116">
        <f ca="1">IFERROR(O351+'Program Qtrly'!Q$223*OFFSET(LDF!$A$37,MATCH($B$348,LDF!$A$38:$A$63,0),MATCH($A352,LDF!$B$37:$Z$37,0)),0)</f>
        <v>601.31195335276959</v>
      </c>
      <c r="P352" s="116">
        <f ca="1">IFERROR(P351+'Program Qtrly'!R$223*OFFSET(LDF!$A$37,MATCH($B$348,LDF!$A$38:$A$63,0),MATCH($A352,LDF!$B$37:$Z$37,0)),0)</f>
        <v>710.64139941690928</v>
      </c>
      <c r="Q352" s="116">
        <f ca="1">IFERROR(Q351+'Program Qtrly'!S$223*OFFSET(LDF!$A$37,MATCH($B$348,LDF!$A$38:$A$63,0),MATCH($A352,LDF!$B$37:$Z$37,0)),0)</f>
        <v>819.97084548104931</v>
      </c>
      <c r="R352" s="116">
        <f ca="1">IFERROR(R351+'Program Qtrly'!T$223*OFFSET(LDF!$A$37,MATCH($B$348,LDF!$A$38:$A$63,0),MATCH($A352,LDF!$B$37:$Z$37,0)),0)</f>
        <v>929.30029154518922</v>
      </c>
      <c r="S352" s="116">
        <f ca="1">IFERROR(S351+'Program Qtrly'!U$223*OFFSET(LDF!$A$37,MATCH($B$348,LDF!$A$38:$A$63,0),MATCH($A352,LDF!$B$37:$Z$37,0)),0)</f>
        <v>1038.6297376093291</v>
      </c>
      <c r="T352" s="116">
        <f ca="1">IFERROR(T351+'Program Qtrly'!V$223*OFFSET(LDF!$A$37,MATCH($B$348,LDF!$A$38:$A$63,0),MATCH($A352,LDF!$B$37:$Z$37,0)),0)</f>
        <v>1147.9591836734692</v>
      </c>
      <c r="U352" s="116">
        <f ca="1">IFERROR(U351+'Program Qtrly'!W$223*OFFSET(LDF!$A$37,MATCH($B$348,LDF!$A$38:$A$63,0),MATCH($A352,LDF!$B$37:$Z$37,0)),0)</f>
        <v>1257.288629737609</v>
      </c>
      <c r="W352" s="63">
        <f t="shared" si="350"/>
        <v>9</v>
      </c>
      <c r="X352" s="116">
        <f t="shared" ca="1" si="351"/>
        <v>0</v>
      </c>
      <c r="Y352" s="116">
        <f t="shared" ca="1" si="348"/>
        <v>0</v>
      </c>
      <c r="Z352" s="116">
        <f t="shared" ca="1" si="348"/>
        <v>0</v>
      </c>
      <c r="AA352" s="116">
        <f t="shared" ca="1" si="348"/>
        <v>0</v>
      </c>
      <c r="AB352" s="116">
        <f t="shared" ca="1" si="348"/>
        <v>10.167638483965014</v>
      </c>
      <c r="AC352" s="116">
        <f t="shared" ca="1" si="348"/>
        <v>30.502915451895049</v>
      </c>
      <c r="AD352" s="116">
        <f t="shared" ca="1" si="348"/>
        <v>50.838192419825049</v>
      </c>
      <c r="AE352" s="116">
        <f t="shared" ca="1" si="348"/>
        <v>71.173469387755119</v>
      </c>
      <c r="AF352" s="116">
        <f t="shared" ca="1" si="348"/>
        <v>91.508746355685133</v>
      </c>
      <c r="AG352" s="116">
        <f t="shared" ca="1" si="348"/>
        <v>111.84402332361515</v>
      </c>
      <c r="AH352" s="116">
        <f t="shared" ca="1" si="348"/>
        <v>132.17930029154519</v>
      </c>
      <c r="AI352" s="116">
        <f t="shared" ca="1" si="348"/>
        <v>152.51457725947523</v>
      </c>
      <c r="AJ352" s="116">
        <f t="shared" ca="1" si="348"/>
        <v>183.01749271137027</v>
      </c>
      <c r="AK352" s="116">
        <f t="shared" ca="1" si="348"/>
        <v>223.68804664723029</v>
      </c>
      <c r="AL352" s="116">
        <f t="shared" ca="1" si="348"/>
        <v>264.35860058309038</v>
      </c>
      <c r="AM352" s="116">
        <f t="shared" ca="1" si="348"/>
        <v>305.02915451895046</v>
      </c>
      <c r="AN352" s="116">
        <f t="shared" ca="1" si="348"/>
        <v>345.69970845481055</v>
      </c>
      <c r="AO352" s="116">
        <f t="shared" ca="1" si="348"/>
        <v>386.37026239067063</v>
      </c>
      <c r="AP352" s="116">
        <f t="shared" ca="1" si="348"/>
        <v>427.0408163265306</v>
      </c>
      <c r="AQ352" s="116">
        <f t="shared" ca="1" si="348"/>
        <v>467.7113702623908</v>
      </c>
      <c r="AS352" s="63">
        <f t="shared" si="352"/>
        <v>9</v>
      </c>
      <c r="AT352" s="116">
        <f ca="1">IFERROR(X352*'Program Qtrly'!D$209/(1-'Program Qtrly'!D$209),0)</f>
        <v>0</v>
      </c>
      <c r="AU352" s="116">
        <f ca="1">IFERROR(Y352*'Program Qtrly'!E$209/(1-'Program Qtrly'!E$209),0)</f>
        <v>0</v>
      </c>
      <c r="AV352" s="116">
        <f ca="1">IFERROR(Z352*'Program Qtrly'!F$209/(1-'Program Qtrly'!F$209),0)</f>
        <v>0</v>
      </c>
      <c r="AW352" s="116">
        <f ca="1">IFERROR(AA352*'Program Qtrly'!G$209/(1-'Program Qtrly'!G$209),0)</f>
        <v>0</v>
      </c>
      <c r="AX352" s="116">
        <f ca="1">IFERROR(AB352*'Program Qtrly'!H$209/(1-'Program Qtrly'!H$209),0)</f>
        <v>40.670553935860063</v>
      </c>
      <c r="AY352" s="116">
        <f ca="1">IFERROR(AC352*'Program Qtrly'!I$209/(1-'Program Qtrly'!I$209),0)</f>
        <v>122.01166180758024</v>
      </c>
      <c r="AZ352" s="116">
        <f ca="1">IFERROR(AD352*'Program Qtrly'!J$209/(1-'Program Qtrly'!J$209),0)</f>
        <v>203.35276967930025</v>
      </c>
      <c r="BA352" s="116">
        <f ca="1">IFERROR(AE352*'Program Qtrly'!K$209/(1-'Program Qtrly'!K$209),0)</f>
        <v>284.69387755102053</v>
      </c>
      <c r="BB352" s="116">
        <f ca="1">IFERROR(AF352*'Program Qtrly'!L$209/(1-'Program Qtrly'!L$209),0)</f>
        <v>366.03498542274059</v>
      </c>
      <c r="BC352" s="116">
        <f ca="1">IFERROR(AG352*'Program Qtrly'!M$209/(1-'Program Qtrly'!M$209),0)</f>
        <v>447.3760932944607</v>
      </c>
      <c r="BD352" s="116">
        <f ca="1">IFERROR(AH352*'Program Qtrly'!N$209/(1-'Program Qtrly'!N$209),0)</f>
        <v>528.71720116618087</v>
      </c>
      <c r="BE352" s="116">
        <f ca="1">IFERROR(AI352*'Program Qtrly'!O$209/(1-'Program Qtrly'!O$209),0)</f>
        <v>610.05830903790115</v>
      </c>
      <c r="BF352" s="116">
        <f ca="1">IFERROR(AJ352*'Program Qtrly'!P$209/(1-'Program Qtrly'!P$209),0)</f>
        <v>732.06997084548118</v>
      </c>
      <c r="BG352" s="116">
        <f ca="1">IFERROR(AK352*'Program Qtrly'!Q$209/(1-'Program Qtrly'!Q$209),0)</f>
        <v>894.7521865889214</v>
      </c>
      <c r="BH352" s="116">
        <f ca="1">IFERROR(AL352*'Program Qtrly'!R$209/(1-'Program Qtrly'!R$209),0)</f>
        <v>1057.4344023323617</v>
      </c>
      <c r="BI352" s="116">
        <f ca="1">IFERROR(AM352*'Program Qtrly'!S$209/(1-'Program Qtrly'!S$209),0)</f>
        <v>1220.1166180758023</v>
      </c>
      <c r="BJ352" s="116">
        <f ca="1">IFERROR(AN352*'Program Qtrly'!T$209/(1-'Program Qtrly'!T$209),0)</f>
        <v>1382.7988338192426</v>
      </c>
      <c r="BK352" s="116">
        <f ca="1">IFERROR(AO352*'Program Qtrly'!U$209/(1-'Program Qtrly'!U$209),0)</f>
        <v>1545.4810495626832</v>
      </c>
      <c r="BL352" s="116">
        <f ca="1">IFERROR(AP352*'Program Qtrly'!V$209/(1-'Program Qtrly'!V$209),0)</f>
        <v>1708.1632653061229</v>
      </c>
      <c r="BM352" s="116">
        <f ca="1">IFERROR(AQ352*'Program Qtrly'!W$209/(1-'Program Qtrly'!W$209),0)</f>
        <v>1870.8454810495637</v>
      </c>
      <c r="BO352" s="53" t="str">
        <f t="shared" si="353"/>
        <v>P011</v>
      </c>
      <c r="BP352" s="53">
        <f t="shared" si="354"/>
        <v>0</v>
      </c>
    </row>
    <row r="353" spans="1:68" x14ac:dyDescent="0.45">
      <c r="A353" s="63">
        <f t="shared" si="349"/>
        <v>12</v>
      </c>
      <c r="B353" s="116">
        <f ca="1">IFERROR(B352+'Program Qtrly'!D$223*OFFSET(LDF!$A$37,MATCH($B$348,LDF!$A$38:$A$63,0),MATCH($A353,LDF!$B$37:$Z$37,0)),0)</f>
        <v>0</v>
      </c>
      <c r="C353" s="116">
        <f ca="1">IFERROR(C352+'Program Qtrly'!E$223*OFFSET(LDF!$A$37,MATCH($B$348,LDF!$A$38:$A$63,0),MATCH($A353,LDF!$B$37:$Z$37,0)),0)</f>
        <v>0</v>
      </c>
      <c r="D353" s="116">
        <f ca="1">IFERROR(D352+'Program Qtrly'!F$223*OFFSET(LDF!$A$37,MATCH($B$348,LDF!$A$38:$A$63,0),MATCH($A353,LDF!$B$37:$Z$37,0)),0)</f>
        <v>0</v>
      </c>
      <c r="E353" s="116">
        <f ca="1">IFERROR(E352+'Program Qtrly'!G$223*OFFSET(LDF!$A$37,MATCH($B$348,LDF!$A$38:$A$63,0),MATCH($A353,LDF!$B$37:$Z$37,0)),0)</f>
        <v>0</v>
      </c>
      <c r="F353" s="116">
        <f ca="1">IFERROR(F352+'Program Qtrly'!H$223*OFFSET(LDF!$A$37,MATCH($B$348,LDF!$A$38:$A$63,0),MATCH($A353,LDF!$B$37:$Z$37,0)),0)</f>
        <v>29.667721518987335</v>
      </c>
      <c r="G353" s="116">
        <f ca="1">IFERROR(G352+'Program Qtrly'!I$223*OFFSET(LDF!$A$37,MATCH($B$348,LDF!$A$38:$A$63,0),MATCH($A353,LDF!$B$37:$Z$37,0)),0)</f>
        <v>89.003164556961977</v>
      </c>
      <c r="H353" s="116">
        <f ca="1">IFERROR(H352+'Program Qtrly'!J$223*OFFSET(LDF!$A$37,MATCH($B$348,LDF!$A$38:$A$63,0),MATCH($A353,LDF!$B$37:$Z$37,0)),0)</f>
        <v>148.33860759493666</v>
      </c>
      <c r="I353" s="116">
        <f ca="1">IFERROR(I352+'Program Qtrly'!K$223*OFFSET(LDF!$A$37,MATCH($B$348,LDF!$A$38:$A$63,0),MATCH($A353,LDF!$B$37:$Z$37,0)),0)</f>
        <v>207.67405063291133</v>
      </c>
      <c r="J353" s="116">
        <f ca="1">IFERROR(J352+'Program Qtrly'!L$223*OFFSET(LDF!$A$37,MATCH($B$348,LDF!$A$38:$A$63,0),MATCH($A353,LDF!$B$37:$Z$37,0)),0)</f>
        <v>267.00949367088606</v>
      </c>
      <c r="K353" s="116">
        <f ca="1">IFERROR(K352+'Program Qtrly'!M$223*OFFSET(LDF!$A$37,MATCH($B$348,LDF!$A$38:$A$63,0),MATCH($A353,LDF!$B$37:$Z$37,0)),0)</f>
        <v>326.34493670886076</v>
      </c>
      <c r="L353" s="116">
        <f ca="1">IFERROR(L352+'Program Qtrly'!N$223*OFFSET(LDF!$A$37,MATCH($B$348,LDF!$A$38:$A$63,0),MATCH($A353,LDF!$B$37:$Z$37,0)),0)</f>
        <v>385.68037974683529</v>
      </c>
      <c r="M353" s="116">
        <f ca="1">IFERROR(M352+'Program Qtrly'!O$223*OFFSET(LDF!$A$37,MATCH($B$348,LDF!$A$38:$A$63,0),MATCH($A353,LDF!$B$37:$Z$37,0)),0)</f>
        <v>445.01582278481004</v>
      </c>
      <c r="N353" s="116">
        <f ca="1">IFERROR(N352+'Program Qtrly'!P$223*OFFSET(LDF!$A$37,MATCH($B$348,LDF!$A$38:$A$63,0),MATCH($A353,LDF!$B$37:$Z$37,0)),0)</f>
        <v>534.01898734177212</v>
      </c>
      <c r="O353" s="116">
        <f ca="1">IFERROR(O352+'Program Qtrly'!Q$223*OFFSET(LDF!$A$37,MATCH($B$348,LDF!$A$38:$A$63,0),MATCH($A353,LDF!$B$37:$Z$37,0)),0)</f>
        <v>652.68987341772151</v>
      </c>
      <c r="P353" s="116">
        <f ca="1">IFERROR(P352+'Program Qtrly'!R$223*OFFSET(LDF!$A$37,MATCH($B$348,LDF!$A$38:$A$63,0),MATCH($A353,LDF!$B$37:$Z$37,0)),0)</f>
        <v>771.36075949367057</v>
      </c>
      <c r="Q353" s="116">
        <f ca="1">IFERROR(Q352+'Program Qtrly'!S$223*OFFSET(LDF!$A$37,MATCH($B$348,LDF!$A$38:$A$63,0),MATCH($A353,LDF!$B$37:$Z$37,0)),0)</f>
        <v>890.03164556962008</v>
      </c>
      <c r="R353" s="116">
        <f ca="1">IFERROR(R352+'Program Qtrly'!T$223*OFFSET(LDF!$A$37,MATCH($B$348,LDF!$A$38:$A$63,0),MATCH($A353,LDF!$B$37:$Z$37,0)),0)</f>
        <v>1008.7025316455694</v>
      </c>
      <c r="S353" s="116">
        <f ca="1">IFERROR(S352+'Program Qtrly'!U$223*OFFSET(LDF!$A$37,MATCH($B$348,LDF!$A$38:$A$63,0),MATCH($A353,LDF!$B$37:$Z$37,0)),0)</f>
        <v>1127.3734177215188</v>
      </c>
      <c r="T353" s="116">
        <f ca="1">IFERROR(T352+'Program Qtrly'!V$223*OFFSET(LDF!$A$37,MATCH($B$348,LDF!$A$38:$A$63,0),MATCH($A353,LDF!$B$37:$Z$37,0)),0)</f>
        <v>1246.0443037974683</v>
      </c>
      <c r="U353" s="116">
        <f ca="1">IFERROR(U352+'Program Qtrly'!W$223*OFFSET(LDF!$A$37,MATCH($B$348,LDF!$A$38:$A$63,0),MATCH($A353,LDF!$B$37:$Z$37,0)),0)</f>
        <v>1364.7151898734173</v>
      </c>
      <c r="W353" s="63">
        <f t="shared" si="350"/>
        <v>12</v>
      </c>
      <c r="X353" s="116">
        <f t="shared" ca="1" si="351"/>
        <v>0</v>
      </c>
      <c r="Y353" s="116">
        <f t="shared" ca="1" si="348"/>
        <v>0</v>
      </c>
      <c r="Z353" s="116">
        <f t="shared" ca="1" si="348"/>
        <v>0</v>
      </c>
      <c r="AA353" s="116">
        <f t="shared" ca="1" si="348"/>
        <v>0</v>
      </c>
      <c r="AB353" s="116">
        <f t="shared" ca="1" si="348"/>
        <v>7.8322784810126578</v>
      </c>
      <c r="AC353" s="116">
        <f t="shared" ca="1" si="348"/>
        <v>23.49683544303798</v>
      </c>
      <c r="AD353" s="116">
        <f t="shared" ca="1" si="348"/>
        <v>39.161392405063253</v>
      </c>
      <c r="AE353" s="116">
        <f t="shared" ca="1" si="348"/>
        <v>54.825949367088612</v>
      </c>
      <c r="AF353" s="116">
        <f t="shared" ca="1" si="348"/>
        <v>70.490506329113884</v>
      </c>
      <c r="AG353" s="116">
        <f t="shared" ca="1" si="348"/>
        <v>86.155063291139186</v>
      </c>
      <c r="AH353" s="116">
        <f t="shared" ca="1" si="348"/>
        <v>101.81962025316454</v>
      </c>
      <c r="AI353" s="116">
        <f t="shared" ca="1" si="348"/>
        <v>117.48417721518985</v>
      </c>
      <c r="AJ353" s="116">
        <f t="shared" ca="1" si="348"/>
        <v>140.98101265822777</v>
      </c>
      <c r="AK353" s="116">
        <f t="shared" ca="1" si="348"/>
        <v>172.31012658227837</v>
      </c>
      <c r="AL353" s="116">
        <f t="shared" ca="1" si="348"/>
        <v>203.63924050632909</v>
      </c>
      <c r="AM353" s="116">
        <f t="shared" ca="1" si="348"/>
        <v>234.96835443037969</v>
      </c>
      <c r="AN353" s="116">
        <f t="shared" ca="1" si="348"/>
        <v>266.29746835443041</v>
      </c>
      <c r="AO353" s="116">
        <f t="shared" ca="1" si="348"/>
        <v>297.62658227848101</v>
      </c>
      <c r="AP353" s="116">
        <f t="shared" ca="1" si="348"/>
        <v>328.9556962025315</v>
      </c>
      <c r="AQ353" s="116">
        <f t="shared" ca="1" si="348"/>
        <v>360.28481012658244</v>
      </c>
      <c r="AS353" s="63">
        <f t="shared" si="352"/>
        <v>12</v>
      </c>
      <c r="AT353" s="116">
        <f ca="1">IFERROR(X353*'Program Qtrly'!D$209/(1-'Program Qtrly'!D$209),0)</f>
        <v>0</v>
      </c>
      <c r="AU353" s="116">
        <f ca="1">IFERROR(Y353*'Program Qtrly'!E$209/(1-'Program Qtrly'!E$209),0)</f>
        <v>0</v>
      </c>
      <c r="AV353" s="116">
        <f ca="1">IFERROR(Z353*'Program Qtrly'!F$209/(1-'Program Qtrly'!F$209),0)</f>
        <v>0</v>
      </c>
      <c r="AW353" s="116">
        <f ca="1">IFERROR(AA353*'Program Qtrly'!G$209/(1-'Program Qtrly'!G$209),0)</f>
        <v>0</v>
      </c>
      <c r="AX353" s="116">
        <f ca="1">IFERROR(AB353*'Program Qtrly'!H$209/(1-'Program Qtrly'!H$209),0)</f>
        <v>31.329113924050638</v>
      </c>
      <c r="AY353" s="116">
        <f ca="1">IFERROR(AC353*'Program Qtrly'!I$209/(1-'Program Qtrly'!I$209),0)</f>
        <v>93.98734177215195</v>
      </c>
      <c r="AZ353" s="116">
        <f ca="1">IFERROR(AD353*'Program Qtrly'!J$209/(1-'Program Qtrly'!J$209),0)</f>
        <v>156.64556962025304</v>
      </c>
      <c r="BA353" s="116">
        <f ca="1">IFERROR(AE353*'Program Qtrly'!K$209/(1-'Program Qtrly'!K$209),0)</f>
        <v>219.3037974683545</v>
      </c>
      <c r="BB353" s="116">
        <f ca="1">IFERROR(AF353*'Program Qtrly'!L$209/(1-'Program Qtrly'!L$209),0)</f>
        <v>281.96202531645559</v>
      </c>
      <c r="BC353" s="116">
        <f ca="1">IFERROR(AG353*'Program Qtrly'!M$209/(1-'Program Qtrly'!M$209),0)</f>
        <v>344.6202531645568</v>
      </c>
      <c r="BD353" s="116">
        <f ca="1">IFERROR(AH353*'Program Qtrly'!N$209/(1-'Program Qtrly'!N$209),0)</f>
        <v>407.27848101265829</v>
      </c>
      <c r="BE353" s="116">
        <f ca="1">IFERROR(AI353*'Program Qtrly'!O$209/(1-'Program Qtrly'!O$209),0)</f>
        <v>469.9367088607595</v>
      </c>
      <c r="BF353" s="116">
        <f ca="1">IFERROR(AJ353*'Program Qtrly'!P$209/(1-'Program Qtrly'!P$209),0)</f>
        <v>563.92405063291119</v>
      </c>
      <c r="BG353" s="116">
        <f ca="1">IFERROR(AK353*'Program Qtrly'!Q$209/(1-'Program Qtrly'!Q$209),0)</f>
        <v>689.2405063291136</v>
      </c>
      <c r="BH353" s="116">
        <f ca="1">IFERROR(AL353*'Program Qtrly'!R$209/(1-'Program Qtrly'!R$209),0)</f>
        <v>814.55696202531658</v>
      </c>
      <c r="BI353" s="116">
        <f ca="1">IFERROR(AM353*'Program Qtrly'!S$209/(1-'Program Qtrly'!S$209),0)</f>
        <v>939.87341772151899</v>
      </c>
      <c r="BJ353" s="116">
        <f ca="1">IFERROR(AN353*'Program Qtrly'!T$209/(1-'Program Qtrly'!T$209),0)</f>
        <v>1065.1898734177221</v>
      </c>
      <c r="BK353" s="116">
        <f ca="1">IFERROR(AO353*'Program Qtrly'!U$209/(1-'Program Qtrly'!U$209),0)</f>
        <v>1190.5063291139245</v>
      </c>
      <c r="BL353" s="116">
        <f ca="1">IFERROR(AP353*'Program Qtrly'!V$209/(1-'Program Qtrly'!V$209),0)</f>
        <v>1315.8227848101262</v>
      </c>
      <c r="BM353" s="116">
        <f ca="1">IFERROR(AQ353*'Program Qtrly'!W$209/(1-'Program Qtrly'!W$209),0)</f>
        <v>1441.1392405063302</v>
      </c>
      <c r="BO353" s="53" t="str">
        <f t="shared" si="353"/>
        <v>P011</v>
      </c>
      <c r="BP353" s="53">
        <f t="shared" si="354"/>
        <v>0</v>
      </c>
    </row>
    <row r="354" spans="1:68" x14ac:dyDescent="0.45">
      <c r="A354" s="63">
        <f t="shared" si="349"/>
        <v>15</v>
      </c>
      <c r="B354" s="116">
        <f ca="1">IFERROR(B353+'Program Qtrly'!D$223*OFFSET(LDF!$A$37,MATCH($B$348,LDF!$A$38:$A$63,0),MATCH($A354,LDF!$B$37:$Z$37,0)),0)</f>
        <v>0</v>
      </c>
      <c r="C354" s="116">
        <f ca="1">IFERROR(C353+'Program Qtrly'!E$223*OFFSET(LDF!$A$37,MATCH($B$348,LDF!$A$38:$A$63,0),MATCH($A354,LDF!$B$37:$Z$37,0)),0)</f>
        <v>0</v>
      </c>
      <c r="D354" s="116">
        <f ca="1">IFERROR(D353+'Program Qtrly'!F$223*OFFSET(LDF!$A$37,MATCH($B$348,LDF!$A$38:$A$63,0),MATCH($A354,LDF!$B$37:$Z$37,0)),0)</f>
        <v>0</v>
      </c>
      <c r="E354" s="116">
        <f ca="1">IFERROR(E353+'Program Qtrly'!G$223*OFFSET(LDF!$A$37,MATCH($B$348,LDF!$A$38:$A$63,0),MATCH($A354,LDF!$B$37:$Z$37,0)),0)</f>
        <v>0</v>
      </c>
      <c r="F354" s="116">
        <f ca="1">IFERROR(F353+'Program Qtrly'!H$223*OFFSET(LDF!$A$37,MATCH($B$348,LDF!$A$38:$A$63,0),MATCH($A354,LDF!$B$37:$Z$37,0)),0)</f>
        <v>31.860662701784189</v>
      </c>
      <c r="G354" s="116">
        <f ca="1">IFERROR(G353+'Program Qtrly'!I$223*OFFSET(LDF!$A$37,MATCH($B$348,LDF!$A$38:$A$63,0),MATCH($A354,LDF!$B$37:$Z$37,0)),0)</f>
        <v>95.581988105352536</v>
      </c>
      <c r="H354" s="116">
        <f ca="1">IFERROR(H353+'Program Qtrly'!J$223*OFFSET(LDF!$A$37,MATCH($B$348,LDF!$A$38:$A$63,0),MATCH($A354,LDF!$B$37:$Z$37,0)),0)</f>
        <v>159.30331350892092</v>
      </c>
      <c r="I354" s="116">
        <f ca="1">IFERROR(I353+'Program Qtrly'!K$223*OFFSET(LDF!$A$37,MATCH($B$348,LDF!$A$38:$A$63,0),MATCH($A354,LDF!$B$37:$Z$37,0)),0)</f>
        <v>223.02463891248931</v>
      </c>
      <c r="J354" s="116">
        <f ca="1">IFERROR(J353+'Program Qtrly'!L$223*OFFSET(LDF!$A$37,MATCH($B$348,LDF!$A$38:$A$63,0),MATCH($A354,LDF!$B$37:$Z$37,0)),0)</f>
        <v>286.74596431605772</v>
      </c>
      <c r="K354" s="116">
        <f ca="1">IFERROR(K353+'Program Qtrly'!M$223*OFFSET(LDF!$A$37,MATCH($B$348,LDF!$A$38:$A$63,0),MATCH($A354,LDF!$B$37:$Z$37,0)),0)</f>
        <v>350.46728971962614</v>
      </c>
      <c r="L354" s="116">
        <f ca="1">IFERROR(L353+'Program Qtrly'!N$223*OFFSET(LDF!$A$37,MATCH($B$348,LDF!$A$38:$A$63,0),MATCH($A354,LDF!$B$37:$Z$37,0)),0)</f>
        <v>414.18861512319438</v>
      </c>
      <c r="M354" s="116">
        <f ca="1">IFERROR(M353+'Program Qtrly'!O$223*OFFSET(LDF!$A$37,MATCH($B$348,LDF!$A$38:$A$63,0),MATCH($A354,LDF!$B$37:$Z$37,0)),0)</f>
        <v>477.90994052676285</v>
      </c>
      <c r="N354" s="116">
        <f ca="1">IFERROR(N353+'Program Qtrly'!P$223*OFFSET(LDF!$A$37,MATCH($B$348,LDF!$A$38:$A$63,0),MATCH($A354,LDF!$B$37:$Z$37,0)),0)</f>
        <v>573.49192863211545</v>
      </c>
      <c r="O354" s="116">
        <f ca="1">IFERROR(O353+'Program Qtrly'!Q$223*OFFSET(LDF!$A$37,MATCH($B$348,LDF!$A$38:$A$63,0),MATCH($A354,LDF!$B$37:$Z$37,0)),0)</f>
        <v>700.93457943925227</v>
      </c>
      <c r="P354" s="116">
        <f ca="1">IFERROR(P353+'Program Qtrly'!R$223*OFFSET(LDF!$A$37,MATCH($B$348,LDF!$A$38:$A$63,0),MATCH($A354,LDF!$B$37:$Z$37,0)),0)</f>
        <v>828.37723024638876</v>
      </c>
      <c r="Q354" s="116">
        <f ca="1">IFERROR(Q353+'Program Qtrly'!S$223*OFFSET(LDF!$A$37,MATCH($B$348,LDF!$A$38:$A$63,0),MATCH($A354,LDF!$B$37:$Z$37,0)),0)</f>
        <v>955.81988105352571</v>
      </c>
      <c r="R354" s="116">
        <f ca="1">IFERROR(R353+'Program Qtrly'!T$223*OFFSET(LDF!$A$37,MATCH($B$348,LDF!$A$38:$A$63,0),MATCH($A354,LDF!$B$37:$Z$37,0)),0)</f>
        <v>1083.2625318606624</v>
      </c>
      <c r="S354" s="116">
        <f ca="1">IFERROR(S353+'Program Qtrly'!U$223*OFFSET(LDF!$A$37,MATCH($B$348,LDF!$A$38:$A$63,0),MATCH($A354,LDF!$B$37:$Z$37,0)),0)</f>
        <v>1210.7051826677991</v>
      </c>
      <c r="T354" s="116">
        <f ca="1">IFERROR(T353+'Program Qtrly'!V$223*OFFSET(LDF!$A$37,MATCH($B$348,LDF!$A$38:$A$63,0),MATCH($A354,LDF!$B$37:$Z$37,0)),0)</f>
        <v>1338.1478334749361</v>
      </c>
      <c r="U354" s="116">
        <f ca="1">IFERROR(U353+'Program Qtrly'!W$223*OFFSET(LDF!$A$37,MATCH($B$348,LDF!$A$38:$A$63,0),MATCH($A354,LDF!$B$37:$Z$37,0)),0)</f>
        <v>1465.5904842820726</v>
      </c>
      <c r="W354" s="63">
        <f t="shared" si="350"/>
        <v>15</v>
      </c>
      <c r="X354" s="116">
        <f t="shared" ca="1" si="351"/>
        <v>0</v>
      </c>
      <c r="Y354" s="116">
        <f t="shared" ca="1" si="348"/>
        <v>0</v>
      </c>
      <c r="Z354" s="116">
        <f t="shared" ca="1" si="348"/>
        <v>0</v>
      </c>
      <c r="AA354" s="116">
        <f t="shared" ca="1" si="348"/>
        <v>0</v>
      </c>
      <c r="AB354" s="116">
        <f t="shared" ca="1" si="348"/>
        <v>5.6393372982158034</v>
      </c>
      <c r="AC354" s="116">
        <f t="shared" ca="1" si="348"/>
        <v>16.918011894647421</v>
      </c>
      <c r="AD354" s="116">
        <f t="shared" ca="1" si="348"/>
        <v>28.196686491078992</v>
      </c>
      <c r="AE354" s="116">
        <f t="shared" ca="1" si="348"/>
        <v>39.475361087510635</v>
      </c>
      <c r="AF354" s="116">
        <f t="shared" ca="1" si="348"/>
        <v>50.75403568394222</v>
      </c>
      <c r="AG354" s="116">
        <f t="shared" ca="1" si="348"/>
        <v>62.032710280373806</v>
      </c>
      <c r="AH354" s="116">
        <f t="shared" ca="1" si="348"/>
        <v>73.311384876805448</v>
      </c>
      <c r="AI354" s="116">
        <f t="shared" ca="1" si="348"/>
        <v>84.590059473237034</v>
      </c>
      <c r="AJ354" s="116">
        <f t="shared" ca="1" si="348"/>
        <v>101.50807136788444</v>
      </c>
      <c r="AK354" s="116">
        <f t="shared" ca="1" si="348"/>
        <v>124.06542056074761</v>
      </c>
      <c r="AL354" s="116">
        <f t="shared" ca="1" si="348"/>
        <v>146.6227697536109</v>
      </c>
      <c r="AM354" s="116">
        <f t="shared" ca="1" si="348"/>
        <v>169.18011894647407</v>
      </c>
      <c r="AN354" s="116">
        <f t="shared" ca="1" si="348"/>
        <v>191.73746813933735</v>
      </c>
      <c r="AO354" s="116">
        <f t="shared" ca="1" si="348"/>
        <v>214.29481733220064</v>
      </c>
      <c r="AP354" s="116">
        <f t="shared" ca="1" si="348"/>
        <v>236.85216652506369</v>
      </c>
      <c r="AQ354" s="116">
        <f t="shared" ca="1" si="348"/>
        <v>259.40951571792721</v>
      </c>
      <c r="AS354" s="63">
        <f t="shared" si="352"/>
        <v>15</v>
      </c>
      <c r="AT354" s="116">
        <f ca="1">IFERROR(X354*'Program Qtrly'!D$209/(1-'Program Qtrly'!D$209),0)</f>
        <v>0</v>
      </c>
      <c r="AU354" s="116">
        <f ca="1">IFERROR(Y354*'Program Qtrly'!E$209/(1-'Program Qtrly'!E$209),0)</f>
        <v>0</v>
      </c>
      <c r="AV354" s="116">
        <f ca="1">IFERROR(Z354*'Program Qtrly'!F$209/(1-'Program Qtrly'!F$209),0)</f>
        <v>0</v>
      </c>
      <c r="AW354" s="116">
        <f ca="1">IFERROR(AA354*'Program Qtrly'!G$209/(1-'Program Qtrly'!G$209),0)</f>
        <v>0</v>
      </c>
      <c r="AX354" s="116">
        <f ca="1">IFERROR(AB354*'Program Qtrly'!H$209/(1-'Program Qtrly'!H$209),0)</f>
        <v>22.557349192863221</v>
      </c>
      <c r="AY354" s="116">
        <f ca="1">IFERROR(AC354*'Program Qtrly'!I$209/(1-'Program Qtrly'!I$209),0)</f>
        <v>67.672047578589698</v>
      </c>
      <c r="AZ354" s="116">
        <f ca="1">IFERROR(AD354*'Program Qtrly'!J$209/(1-'Program Qtrly'!J$209),0)</f>
        <v>112.78674596431601</v>
      </c>
      <c r="BA354" s="116">
        <f ca="1">IFERROR(AE354*'Program Qtrly'!K$209/(1-'Program Qtrly'!K$209),0)</f>
        <v>157.90144435004257</v>
      </c>
      <c r="BB354" s="116">
        <f ca="1">IFERROR(AF354*'Program Qtrly'!L$209/(1-'Program Qtrly'!L$209),0)</f>
        <v>203.01614273576894</v>
      </c>
      <c r="BC354" s="116">
        <f ca="1">IFERROR(AG354*'Program Qtrly'!M$209/(1-'Program Qtrly'!M$209),0)</f>
        <v>248.13084112149531</v>
      </c>
      <c r="BD354" s="116">
        <f ca="1">IFERROR(AH354*'Program Qtrly'!N$209/(1-'Program Qtrly'!N$209),0)</f>
        <v>293.24553950722185</v>
      </c>
      <c r="BE354" s="116">
        <f ca="1">IFERROR(AI354*'Program Qtrly'!O$209/(1-'Program Qtrly'!O$209),0)</f>
        <v>338.36023789294819</v>
      </c>
      <c r="BF354" s="116">
        <f ca="1">IFERROR(AJ354*'Program Qtrly'!P$209/(1-'Program Qtrly'!P$209),0)</f>
        <v>406.03228547153788</v>
      </c>
      <c r="BG354" s="116">
        <f ca="1">IFERROR(AK354*'Program Qtrly'!Q$209/(1-'Program Qtrly'!Q$209),0)</f>
        <v>496.26168224299062</v>
      </c>
      <c r="BH354" s="116">
        <f ca="1">IFERROR(AL354*'Program Qtrly'!R$209/(1-'Program Qtrly'!R$209),0)</f>
        <v>586.4910790144437</v>
      </c>
      <c r="BI354" s="116">
        <f ca="1">IFERROR(AM354*'Program Qtrly'!S$209/(1-'Program Qtrly'!S$209),0)</f>
        <v>676.72047578589638</v>
      </c>
      <c r="BJ354" s="116">
        <f ca="1">IFERROR(AN354*'Program Qtrly'!T$209/(1-'Program Qtrly'!T$209),0)</f>
        <v>766.94987255734964</v>
      </c>
      <c r="BK354" s="116">
        <f ca="1">IFERROR(AO354*'Program Qtrly'!U$209/(1-'Program Qtrly'!U$209),0)</f>
        <v>857.17926932880277</v>
      </c>
      <c r="BL354" s="116">
        <f ca="1">IFERROR(AP354*'Program Qtrly'!V$209/(1-'Program Qtrly'!V$209),0)</f>
        <v>947.408666100255</v>
      </c>
      <c r="BM354" s="116">
        <f ca="1">IFERROR(AQ354*'Program Qtrly'!W$209/(1-'Program Qtrly'!W$209),0)</f>
        <v>1037.6380628717093</v>
      </c>
      <c r="BO354" s="53" t="str">
        <f t="shared" si="353"/>
        <v>P011</v>
      </c>
      <c r="BP354" s="53">
        <f t="shared" si="354"/>
        <v>0</v>
      </c>
    </row>
    <row r="355" spans="1:68" x14ac:dyDescent="0.45">
      <c r="A355" s="63">
        <f t="shared" si="349"/>
        <v>18</v>
      </c>
      <c r="B355" s="116">
        <f ca="1">IFERROR(B354+'Program Qtrly'!D$223*OFFSET(LDF!$A$37,MATCH($B$348,LDF!$A$38:$A$63,0),MATCH($A355,LDF!$B$37:$Z$37,0)),0)</f>
        <v>0</v>
      </c>
      <c r="C355" s="116">
        <f ca="1">IFERROR(C354+'Program Qtrly'!E$223*OFFSET(LDF!$A$37,MATCH($B$348,LDF!$A$38:$A$63,0),MATCH($A355,LDF!$B$37:$Z$37,0)),0)</f>
        <v>0</v>
      </c>
      <c r="D355" s="116">
        <f ca="1">IFERROR(D354+'Program Qtrly'!F$223*OFFSET(LDF!$A$37,MATCH($B$348,LDF!$A$38:$A$63,0),MATCH($A355,LDF!$B$37:$Z$37,0)),0)</f>
        <v>0</v>
      </c>
      <c r="E355" s="116">
        <f ca="1">IFERROR(E354+'Program Qtrly'!G$223*OFFSET(LDF!$A$37,MATCH($B$348,LDF!$A$38:$A$63,0),MATCH($A355,LDF!$B$37:$Z$37,0)),0)</f>
        <v>0</v>
      </c>
      <c r="F355" s="116">
        <f ca="1">IFERROR(F354+'Program Qtrly'!H$223*OFFSET(LDF!$A$37,MATCH($B$348,LDF!$A$38:$A$63,0),MATCH($A355,LDF!$B$37:$Z$37,0)),0)</f>
        <v>33.9366515837104</v>
      </c>
      <c r="G355" s="116">
        <f ca="1">IFERROR(G354+'Program Qtrly'!I$223*OFFSET(LDF!$A$37,MATCH($B$348,LDF!$A$38:$A$63,0),MATCH($A355,LDF!$B$37:$Z$37,0)),0)</f>
        <v>101.80995475113117</v>
      </c>
      <c r="H355" s="116">
        <f ca="1">IFERROR(H354+'Program Qtrly'!J$223*OFFSET(LDF!$A$37,MATCH($B$348,LDF!$A$38:$A$63,0),MATCH($A355,LDF!$B$37:$Z$37,0)),0)</f>
        <v>169.68325791855199</v>
      </c>
      <c r="I355" s="116">
        <f ca="1">IFERROR(I354+'Program Qtrly'!K$223*OFFSET(LDF!$A$37,MATCH($B$348,LDF!$A$38:$A$63,0),MATCH($A355,LDF!$B$37:$Z$37,0)),0)</f>
        <v>237.55656108597279</v>
      </c>
      <c r="J355" s="116">
        <f ca="1">IFERROR(J354+'Program Qtrly'!L$223*OFFSET(LDF!$A$37,MATCH($B$348,LDF!$A$38:$A$63,0),MATCH($A355,LDF!$B$37:$Z$37,0)),0)</f>
        <v>305.42986425339365</v>
      </c>
      <c r="K355" s="116">
        <f ca="1">IFERROR(K354+'Program Qtrly'!M$223*OFFSET(LDF!$A$37,MATCH($B$348,LDF!$A$38:$A$63,0),MATCH($A355,LDF!$B$37:$Z$37,0)),0)</f>
        <v>373.30316742081448</v>
      </c>
      <c r="L355" s="116">
        <f ca="1">IFERROR(L354+'Program Qtrly'!N$223*OFFSET(LDF!$A$37,MATCH($B$348,LDF!$A$38:$A$63,0),MATCH($A355,LDF!$B$37:$Z$37,0)),0)</f>
        <v>441.17647058823513</v>
      </c>
      <c r="M355" s="116">
        <f ca="1">IFERROR(M354+'Program Qtrly'!O$223*OFFSET(LDF!$A$37,MATCH($B$348,LDF!$A$38:$A$63,0),MATCH($A355,LDF!$B$37:$Z$37,0)),0)</f>
        <v>509.04977375565602</v>
      </c>
      <c r="N355" s="116">
        <f ca="1">IFERROR(N354+'Program Qtrly'!P$223*OFFSET(LDF!$A$37,MATCH($B$348,LDF!$A$38:$A$63,0),MATCH($A355,LDF!$B$37:$Z$37,0)),0)</f>
        <v>610.85972850678729</v>
      </c>
      <c r="O355" s="116">
        <f ca="1">IFERROR(O354+'Program Qtrly'!Q$223*OFFSET(LDF!$A$37,MATCH($B$348,LDF!$A$38:$A$63,0),MATCH($A355,LDF!$B$37:$Z$37,0)),0)</f>
        <v>746.60633484162895</v>
      </c>
      <c r="P355" s="116">
        <f ca="1">IFERROR(P354+'Program Qtrly'!R$223*OFFSET(LDF!$A$37,MATCH($B$348,LDF!$A$38:$A$63,0),MATCH($A355,LDF!$B$37:$Z$37,0)),0)</f>
        <v>882.35294117647027</v>
      </c>
      <c r="Q355" s="116">
        <f ca="1">IFERROR(Q354+'Program Qtrly'!S$223*OFFSET(LDF!$A$37,MATCH($B$348,LDF!$A$38:$A$63,0),MATCH($A355,LDF!$B$37:$Z$37,0)),0)</f>
        <v>1018.099547511312</v>
      </c>
      <c r="R355" s="116">
        <f ca="1">IFERROR(R354+'Program Qtrly'!T$223*OFFSET(LDF!$A$37,MATCH($B$348,LDF!$A$38:$A$63,0),MATCH($A355,LDF!$B$37:$Z$37,0)),0)</f>
        <v>1153.8461538461536</v>
      </c>
      <c r="S355" s="116">
        <f ca="1">IFERROR(S354+'Program Qtrly'!U$223*OFFSET(LDF!$A$37,MATCH($B$348,LDF!$A$38:$A$63,0),MATCH($A355,LDF!$B$37:$Z$37,0)),0)</f>
        <v>1289.5927601809951</v>
      </c>
      <c r="T355" s="116">
        <f ca="1">IFERROR(T354+'Program Qtrly'!V$223*OFFSET(LDF!$A$37,MATCH($B$348,LDF!$A$38:$A$63,0),MATCH($A355,LDF!$B$37:$Z$37,0)),0)</f>
        <v>1425.3393665158369</v>
      </c>
      <c r="U355" s="116">
        <f ca="1">IFERROR(U354+'Program Qtrly'!W$223*OFFSET(LDF!$A$37,MATCH($B$348,LDF!$A$38:$A$63,0),MATCH($A355,LDF!$B$37:$Z$37,0)),0)</f>
        <v>1561.0859728506782</v>
      </c>
      <c r="W355" s="63">
        <f t="shared" si="350"/>
        <v>18</v>
      </c>
      <c r="X355" s="116">
        <f t="shared" ca="1" si="351"/>
        <v>0</v>
      </c>
      <c r="Y355" s="116">
        <f t="shared" ca="1" si="348"/>
        <v>0</v>
      </c>
      <c r="Z355" s="116">
        <f t="shared" ca="1" si="348"/>
        <v>0</v>
      </c>
      <c r="AA355" s="116">
        <f t="shared" ca="1" si="348"/>
        <v>0</v>
      </c>
      <c r="AB355" s="116">
        <f t="shared" ca="1" si="348"/>
        <v>3.5633484162895925</v>
      </c>
      <c r="AC355" s="116">
        <f t="shared" ca="1" si="348"/>
        <v>10.690045248868785</v>
      </c>
      <c r="AD355" s="116">
        <f t="shared" ca="1" si="348"/>
        <v>17.816742081447927</v>
      </c>
      <c r="AE355" s="116">
        <f t="shared" ca="1" si="348"/>
        <v>24.943438914027155</v>
      </c>
      <c r="AF355" s="116">
        <f t="shared" ca="1" si="348"/>
        <v>32.070135746606297</v>
      </c>
      <c r="AG355" s="116">
        <f t="shared" ca="1" si="348"/>
        <v>39.196832579185468</v>
      </c>
      <c r="AH355" s="116">
        <f t="shared" ca="1" si="348"/>
        <v>46.323529411764696</v>
      </c>
      <c r="AI355" s="116">
        <f t="shared" ca="1" si="348"/>
        <v>53.450226244343867</v>
      </c>
      <c r="AJ355" s="116">
        <f t="shared" ca="1" si="348"/>
        <v>64.140271493212595</v>
      </c>
      <c r="AK355" s="116">
        <f t="shared" ca="1" si="348"/>
        <v>78.393665158370936</v>
      </c>
      <c r="AL355" s="116">
        <f t="shared" ca="1" si="348"/>
        <v>92.647058823529392</v>
      </c>
      <c r="AM355" s="116">
        <f t="shared" ca="1" si="348"/>
        <v>106.90045248868773</v>
      </c>
      <c r="AN355" s="116">
        <f t="shared" ca="1" si="348"/>
        <v>121.15384615384619</v>
      </c>
      <c r="AO355" s="116">
        <f t="shared" ca="1" si="348"/>
        <v>135.40723981900464</v>
      </c>
      <c r="AP355" s="116">
        <f t="shared" ca="1" si="348"/>
        <v>149.66063348416287</v>
      </c>
      <c r="AQ355" s="116">
        <f t="shared" ca="1" si="348"/>
        <v>163.91402714932156</v>
      </c>
      <c r="AS355" s="63">
        <f t="shared" si="352"/>
        <v>18</v>
      </c>
      <c r="AT355" s="116">
        <f ca="1">IFERROR(X355*'Program Qtrly'!D$209/(1-'Program Qtrly'!D$209),0)</f>
        <v>0</v>
      </c>
      <c r="AU355" s="116">
        <f ca="1">IFERROR(Y355*'Program Qtrly'!E$209/(1-'Program Qtrly'!E$209),0)</f>
        <v>0</v>
      </c>
      <c r="AV355" s="116">
        <f ca="1">IFERROR(Z355*'Program Qtrly'!F$209/(1-'Program Qtrly'!F$209),0)</f>
        <v>0</v>
      </c>
      <c r="AW355" s="116">
        <f ca="1">IFERROR(AA355*'Program Qtrly'!G$209/(1-'Program Qtrly'!G$209),0)</f>
        <v>0</v>
      </c>
      <c r="AX355" s="116">
        <f ca="1">IFERROR(AB355*'Program Qtrly'!H$209/(1-'Program Qtrly'!H$209),0)</f>
        <v>14.253393665158375</v>
      </c>
      <c r="AY355" s="116">
        <f ca="1">IFERROR(AC355*'Program Qtrly'!I$209/(1-'Program Qtrly'!I$209),0)</f>
        <v>42.760180995475146</v>
      </c>
      <c r="AZ355" s="116">
        <f ca="1">IFERROR(AD355*'Program Qtrly'!J$209/(1-'Program Qtrly'!J$209),0)</f>
        <v>71.266968325791723</v>
      </c>
      <c r="BA355" s="116">
        <f ca="1">IFERROR(AE355*'Program Qtrly'!K$209/(1-'Program Qtrly'!K$209),0)</f>
        <v>99.773755656108662</v>
      </c>
      <c r="BB355" s="116">
        <f ca="1">IFERROR(AF355*'Program Qtrly'!L$209/(1-'Program Qtrly'!L$209),0)</f>
        <v>128.28054298642525</v>
      </c>
      <c r="BC355" s="116">
        <f ca="1">IFERROR(AG355*'Program Qtrly'!M$209/(1-'Program Qtrly'!M$209),0)</f>
        <v>156.7873303167419</v>
      </c>
      <c r="BD355" s="116">
        <f ca="1">IFERROR(AH355*'Program Qtrly'!N$209/(1-'Program Qtrly'!N$209),0)</f>
        <v>185.29411764705884</v>
      </c>
      <c r="BE355" s="116">
        <f ca="1">IFERROR(AI355*'Program Qtrly'!O$209/(1-'Program Qtrly'!O$209),0)</f>
        <v>213.80090497737552</v>
      </c>
      <c r="BF355" s="116">
        <f ca="1">IFERROR(AJ355*'Program Qtrly'!P$209/(1-'Program Qtrly'!P$209),0)</f>
        <v>256.56108597285049</v>
      </c>
      <c r="BG355" s="116">
        <f ca="1">IFERROR(AK355*'Program Qtrly'!Q$209/(1-'Program Qtrly'!Q$209),0)</f>
        <v>313.5746606334838</v>
      </c>
      <c r="BH355" s="116">
        <f ca="1">IFERROR(AL355*'Program Qtrly'!R$209/(1-'Program Qtrly'!R$209),0)</f>
        <v>370.58823529411768</v>
      </c>
      <c r="BI355" s="116">
        <f ca="1">IFERROR(AM355*'Program Qtrly'!S$209/(1-'Program Qtrly'!S$209),0)</f>
        <v>427.60180995475105</v>
      </c>
      <c r="BJ355" s="116">
        <f ca="1">IFERROR(AN355*'Program Qtrly'!T$209/(1-'Program Qtrly'!T$209),0)</f>
        <v>484.61538461538493</v>
      </c>
      <c r="BK355" s="116">
        <f ca="1">IFERROR(AO355*'Program Qtrly'!U$209/(1-'Program Qtrly'!U$209),0)</f>
        <v>541.62895927601869</v>
      </c>
      <c r="BL355" s="116">
        <f ca="1">IFERROR(AP355*'Program Qtrly'!V$209/(1-'Program Qtrly'!V$209),0)</f>
        <v>598.6425339366516</v>
      </c>
      <c r="BM355" s="116">
        <f ca="1">IFERROR(AQ355*'Program Qtrly'!W$209/(1-'Program Qtrly'!W$209),0)</f>
        <v>655.65610859728633</v>
      </c>
      <c r="BO355" s="53" t="str">
        <f t="shared" si="353"/>
        <v>P011</v>
      </c>
      <c r="BP355" s="53">
        <f t="shared" si="354"/>
        <v>0</v>
      </c>
    </row>
    <row r="356" spans="1:68" x14ac:dyDescent="0.45">
      <c r="A356" s="63">
        <f t="shared" si="349"/>
        <v>21</v>
      </c>
      <c r="B356" s="116">
        <f ca="1">IFERROR(B355+'Program Qtrly'!D$223*OFFSET(LDF!$A$37,MATCH($B$348,LDF!$A$38:$A$63,0),MATCH($A356,LDF!$B$37:$Z$37,0)),0)</f>
        <v>0</v>
      </c>
      <c r="C356" s="116">
        <f ca="1">IFERROR(C355+'Program Qtrly'!E$223*OFFSET(LDF!$A$37,MATCH($B$348,LDF!$A$38:$A$63,0),MATCH($A356,LDF!$B$37:$Z$37,0)),0)</f>
        <v>0</v>
      </c>
      <c r="D356" s="116">
        <f ca="1">IFERROR(D355+'Program Qtrly'!F$223*OFFSET(LDF!$A$37,MATCH($B$348,LDF!$A$38:$A$63,0),MATCH($A356,LDF!$B$37:$Z$37,0)),0)</f>
        <v>0</v>
      </c>
      <c r="E356" s="116">
        <f ca="1">IFERROR(E355+'Program Qtrly'!G$223*OFFSET(LDF!$A$37,MATCH($B$348,LDF!$A$38:$A$63,0),MATCH($A356,LDF!$B$37:$Z$37,0)),0)</f>
        <v>0</v>
      </c>
      <c r="F356" s="116">
        <f ca="1">IFERROR(F355+'Program Qtrly'!H$223*OFFSET(LDF!$A$37,MATCH($B$348,LDF!$A$38:$A$63,0),MATCH($A356,LDF!$B$37:$Z$37,0)),0)</f>
        <v>35.112359550561791</v>
      </c>
      <c r="G356" s="116">
        <f ca="1">IFERROR(G355+'Program Qtrly'!I$223*OFFSET(LDF!$A$37,MATCH($B$348,LDF!$A$38:$A$63,0),MATCH($A356,LDF!$B$37:$Z$37,0)),0)</f>
        <v>105.33707865168533</v>
      </c>
      <c r="H356" s="116">
        <f ca="1">IFERROR(H355+'Program Qtrly'!J$223*OFFSET(LDF!$A$37,MATCH($B$348,LDF!$A$38:$A$63,0),MATCH($A356,LDF!$B$37:$Z$37,0)),0)</f>
        <v>175.56179775280893</v>
      </c>
      <c r="I356" s="116">
        <f ca="1">IFERROR(I355+'Program Qtrly'!K$223*OFFSET(LDF!$A$37,MATCH($B$348,LDF!$A$38:$A$63,0),MATCH($A356,LDF!$B$37:$Z$37,0)),0)</f>
        <v>245.78651685393251</v>
      </c>
      <c r="J356" s="116">
        <f ca="1">IFERROR(J355+'Program Qtrly'!L$223*OFFSET(LDF!$A$37,MATCH($B$348,LDF!$A$38:$A$63,0),MATCH($A356,LDF!$B$37:$Z$37,0)),0)</f>
        <v>316.01123595505612</v>
      </c>
      <c r="K356" s="116">
        <f ca="1">IFERROR(K355+'Program Qtrly'!M$223*OFFSET(LDF!$A$37,MATCH($B$348,LDF!$A$38:$A$63,0),MATCH($A356,LDF!$B$37:$Z$37,0)),0)</f>
        <v>386.23595505617976</v>
      </c>
      <c r="L356" s="116">
        <f ca="1">IFERROR(L355+'Program Qtrly'!N$223*OFFSET(LDF!$A$37,MATCH($B$348,LDF!$A$38:$A$63,0),MATCH($A356,LDF!$B$37:$Z$37,0)),0)</f>
        <v>456.46067415730317</v>
      </c>
      <c r="M356" s="116">
        <f ca="1">IFERROR(M355+'Program Qtrly'!O$223*OFFSET(LDF!$A$37,MATCH($B$348,LDF!$A$38:$A$63,0),MATCH($A356,LDF!$B$37:$Z$37,0)),0)</f>
        <v>526.68539325842687</v>
      </c>
      <c r="N356" s="116">
        <f ca="1">IFERROR(N355+'Program Qtrly'!P$223*OFFSET(LDF!$A$37,MATCH($B$348,LDF!$A$38:$A$63,0),MATCH($A356,LDF!$B$37:$Z$37,0)),0)</f>
        <v>632.02247191011224</v>
      </c>
      <c r="O356" s="116">
        <f ca="1">IFERROR(O355+'Program Qtrly'!Q$223*OFFSET(LDF!$A$37,MATCH($B$348,LDF!$A$38:$A$63,0),MATCH($A356,LDF!$B$37:$Z$37,0)),0)</f>
        <v>772.47191011235952</v>
      </c>
      <c r="P356" s="116">
        <f ca="1">IFERROR(P355+'Program Qtrly'!R$223*OFFSET(LDF!$A$37,MATCH($B$348,LDF!$A$38:$A$63,0),MATCH($A356,LDF!$B$37:$Z$37,0)),0)</f>
        <v>912.92134831460635</v>
      </c>
      <c r="Q356" s="116">
        <f ca="1">IFERROR(Q355+'Program Qtrly'!S$223*OFFSET(LDF!$A$37,MATCH($B$348,LDF!$A$38:$A$63,0),MATCH($A356,LDF!$B$37:$Z$37,0)),0)</f>
        <v>1053.3707865168537</v>
      </c>
      <c r="R356" s="116">
        <f ca="1">IFERROR(R355+'Program Qtrly'!T$223*OFFSET(LDF!$A$37,MATCH($B$348,LDF!$A$38:$A$63,0),MATCH($A356,LDF!$B$37:$Z$37,0)),0)</f>
        <v>1193.8202247191007</v>
      </c>
      <c r="S356" s="116">
        <f ca="1">IFERROR(S355+'Program Qtrly'!U$223*OFFSET(LDF!$A$37,MATCH($B$348,LDF!$A$38:$A$63,0),MATCH($A356,LDF!$B$37:$Z$37,0)),0)</f>
        <v>1334.2696629213478</v>
      </c>
      <c r="T356" s="116">
        <f ca="1">IFERROR(T355+'Program Qtrly'!V$223*OFFSET(LDF!$A$37,MATCH($B$348,LDF!$A$38:$A$63,0),MATCH($A356,LDF!$B$37:$Z$37,0)),0)</f>
        <v>1474.7191011235952</v>
      </c>
      <c r="U356" s="116">
        <f ca="1">IFERROR(U355+'Program Qtrly'!W$223*OFFSET(LDF!$A$37,MATCH($B$348,LDF!$A$38:$A$63,0),MATCH($A356,LDF!$B$37:$Z$37,0)),0)</f>
        <v>1615.1685393258422</v>
      </c>
      <c r="W356" s="63">
        <f t="shared" si="350"/>
        <v>21</v>
      </c>
      <c r="X356" s="116">
        <f t="shared" ca="1" si="351"/>
        <v>0</v>
      </c>
      <c r="Y356" s="116">
        <f t="shared" ca="1" si="348"/>
        <v>0</v>
      </c>
      <c r="Z356" s="116">
        <f t="shared" ca="1" si="348"/>
        <v>0</v>
      </c>
      <c r="AA356" s="116">
        <f t="shared" ca="1" si="348"/>
        <v>0</v>
      </c>
      <c r="AB356" s="116">
        <f t="shared" ca="1" si="348"/>
        <v>2.3876404494382015</v>
      </c>
      <c r="AC356" s="116">
        <f t="shared" ca="1" si="348"/>
        <v>7.1629213483146259</v>
      </c>
      <c r="AD356" s="116">
        <f t="shared" ca="1" si="348"/>
        <v>11.938202247190986</v>
      </c>
      <c r="AE356" s="116">
        <f t="shared" ca="1" si="348"/>
        <v>16.713483146067432</v>
      </c>
      <c r="AF356" s="116">
        <f t="shared" ca="1" si="348"/>
        <v>21.488764044943821</v>
      </c>
      <c r="AG356" s="116">
        <f t="shared" ca="1" si="348"/>
        <v>26.264044943820181</v>
      </c>
      <c r="AH356" s="116">
        <f t="shared" ca="1" si="348"/>
        <v>31.039325842696655</v>
      </c>
      <c r="AI356" s="116">
        <f t="shared" ca="1" si="348"/>
        <v>35.814606741573016</v>
      </c>
      <c r="AJ356" s="116">
        <f t="shared" ca="1" si="348"/>
        <v>42.977528089887642</v>
      </c>
      <c r="AK356" s="116">
        <f t="shared" ca="1" si="348"/>
        <v>52.528089887640363</v>
      </c>
      <c r="AL356" s="116">
        <f t="shared" ca="1" si="348"/>
        <v>62.078651685393311</v>
      </c>
      <c r="AM356" s="116">
        <f t="shared" ca="1" si="348"/>
        <v>71.629213483146032</v>
      </c>
      <c r="AN356" s="116">
        <f t="shared" ca="1" si="348"/>
        <v>81.179775280899094</v>
      </c>
      <c r="AO356" s="116">
        <f t="shared" ca="1" si="348"/>
        <v>90.730337078651928</v>
      </c>
      <c r="AP356" s="116">
        <f t="shared" ca="1" si="348"/>
        <v>100.28089887640454</v>
      </c>
      <c r="AQ356" s="116">
        <f t="shared" ca="1" si="348"/>
        <v>109.8314606741576</v>
      </c>
      <c r="AS356" s="63">
        <f t="shared" si="352"/>
        <v>21</v>
      </c>
      <c r="AT356" s="116">
        <f ca="1">IFERROR(X356*'Program Qtrly'!D$209/(1-'Program Qtrly'!D$209),0)</f>
        <v>0</v>
      </c>
      <c r="AU356" s="116">
        <f ca="1">IFERROR(Y356*'Program Qtrly'!E$209/(1-'Program Qtrly'!E$209),0)</f>
        <v>0</v>
      </c>
      <c r="AV356" s="116">
        <f ca="1">IFERROR(Z356*'Program Qtrly'!F$209/(1-'Program Qtrly'!F$209),0)</f>
        <v>0</v>
      </c>
      <c r="AW356" s="116">
        <f ca="1">IFERROR(AA356*'Program Qtrly'!G$209/(1-'Program Qtrly'!G$209),0)</f>
        <v>0</v>
      </c>
      <c r="AX356" s="116">
        <f ca="1">IFERROR(AB356*'Program Qtrly'!H$209/(1-'Program Qtrly'!H$209),0)</f>
        <v>9.5505617977528097</v>
      </c>
      <c r="AY356" s="116">
        <f ca="1">IFERROR(AC356*'Program Qtrly'!I$209/(1-'Program Qtrly'!I$209),0)</f>
        <v>28.651685393258511</v>
      </c>
      <c r="AZ356" s="116">
        <f ca="1">IFERROR(AD356*'Program Qtrly'!J$209/(1-'Program Qtrly'!J$209),0)</f>
        <v>47.75280898876396</v>
      </c>
      <c r="BA356" s="116">
        <f ca="1">IFERROR(AE356*'Program Qtrly'!K$209/(1-'Program Qtrly'!K$209),0)</f>
        <v>66.853932584269756</v>
      </c>
      <c r="BB356" s="116">
        <f ca="1">IFERROR(AF356*'Program Qtrly'!L$209/(1-'Program Qtrly'!L$209),0)</f>
        <v>85.955056179775298</v>
      </c>
      <c r="BC356" s="116">
        <f ca="1">IFERROR(AG356*'Program Qtrly'!M$209/(1-'Program Qtrly'!M$209),0)</f>
        <v>105.05617977528075</v>
      </c>
      <c r="BD356" s="116">
        <f ca="1">IFERROR(AH356*'Program Qtrly'!N$209/(1-'Program Qtrly'!N$209),0)</f>
        <v>124.15730337078666</v>
      </c>
      <c r="BE356" s="116">
        <f ca="1">IFERROR(AI356*'Program Qtrly'!O$209/(1-'Program Qtrly'!O$209),0)</f>
        <v>143.25842696629209</v>
      </c>
      <c r="BF356" s="116">
        <f ca="1">IFERROR(AJ356*'Program Qtrly'!P$209/(1-'Program Qtrly'!P$209),0)</f>
        <v>171.9101123595506</v>
      </c>
      <c r="BG356" s="116">
        <f ca="1">IFERROR(AK356*'Program Qtrly'!Q$209/(1-'Program Qtrly'!Q$209),0)</f>
        <v>210.11235955056151</v>
      </c>
      <c r="BH356" s="116">
        <f ca="1">IFERROR(AL356*'Program Qtrly'!R$209/(1-'Program Qtrly'!R$209),0)</f>
        <v>248.31460674157333</v>
      </c>
      <c r="BI356" s="116">
        <f ca="1">IFERROR(AM356*'Program Qtrly'!S$209/(1-'Program Qtrly'!S$209),0)</f>
        <v>286.51685393258418</v>
      </c>
      <c r="BJ356" s="116">
        <f ca="1">IFERROR(AN356*'Program Qtrly'!T$209/(1-'Program Qtrly'!T$209),0)</f>
        <v>324.71910112359643</v>
      </c>
      <c r="BK356" s="116">
        <f ca="1">IFERROR(AO356*'Program Qtrly'!U$209/(1-'Program Qtrly'!U$209),0)</f>
        <v>362.92134831460777</v>
      </c>
      <c r="BL356" s="116">
        <f ca="1">IFERROR(AP356*'Program Qtrly'!V$209/(1-'Program Qtrly'!V$209),0)</f>
        <v>401.12359550561831</v>
      </c>
      <c r="BM356" s="116">
        <f ca="1">IFERROR(AQ356*'Program Qtrly'!W$209/(1-'Program Qtrly'!W$209),0)</f>
        <v>439.3258426966305</v>
      </c>
      <c r="BO356" s="53" t="str">
        <f t="shared" si="353"/>
        <v>P011</v>
      </c>
      <c r="BP356" s="53">
        <f t="shared" si="354"/>
        <v>0</v>
      </c>
    </row>
    <row r="357" spans="1:68" x14ac:dyDescent="0.45">
      <c r="A357" s="63">
        <f t="shared" si="349"/>
        <v>24</v>
      </c>
      <c r="B357" s="116">
        <f ca="1">IFERROR(B356+'Program Qtrly'!D$223*OFFSET(LDF!$A$37,MATCH($B$348,LDF!$A$38:$A$63,0),MATCH($A357,LDF!$B$37:$Z$37,0)),0)</f>
        <v>0</v>
      </c>
      <c r="C357" s="116">
        <f ca="1">IFERROR(C356+'Program Qtrly'!E$223*OFFSET(LDF!$A$37,MATCH($B$348,LDF!$A$38:$A$63,0),MATCH($A357,LDF!$B$37:$Z$37,0)),0)</f>
        <v>0</v>
      </c>
      <c r="D357" s="116">
        <f ca="1">IFERROR(D356+'Program Qtrly'!F$223*OFFSET(LDF!$A$37,MATCH($B$348,LDF!$A$38:$A$63,0),MATCH($A357,LDF!$B$37:$Z$37,0)),0)</f>
        <v>0</v>
      </c>
      <c r="E357" s="116">
        <f ca="1">IFERROR(E356+'Program Qtrly'!G$223*OFFSET(LDF!$A$37,MATCH($B$348,LDF!$A$38:$A$63,0),MATCH($A357,LDF!$B$37:$Z$37,0)),0)</f>
        <v>0</v>
      </c>
      <c r="F357" s="116">
        <f ca="1">IFERROR(F356+'Program Qtrly'!H$223*OFFSET(LDF!$A$37,MATCH($B$348,LDF!$A$38:$A$63,0),MATCH($A357,LDF!$B$37:$Z$37,0)),0)</f>
        <v>35.477767265846737</v>
      </c>
      <c r="G357" s="116">
        <f ca="1">IFERROR(G356+'Program Qtrly'!I$223*OFFSET(LDF!$A$37,MATCH($B$348,LDF!$A$38:$A$63,0),MATCH($A357,LDF!$B$37:$Z$37,0)),0)</f>
        <v>106.43330179754017</v>
      </c>
      <c r="H357" s="116">
        <f ca="1">IFERROR(H356+'Program Qtrly'!J$223*OFFSET(LDF!$A$37,MATCH($B$348,LDF!$A$38:$A$63,0),MATCH($A357,LDF!$B$37:$Z$37,0)),0)</f>
        <v>177.38883632923364</v>
      </c>
      <c r="I357" s="116">
        <f ca="1">IFERROR(I356+'Program Qtrly'!K$223*OFFSET(LDF!$A$37,MATCH($B$348,LDF!$A$38:$A$63,0),MATCH($A357,LDF!$B$37:$Z$37,0)),0)</f>
        <v>248.34437086092711</v>
      </c>
      <c r="J357" s="116">
        <f ca="1">IFERROR(J356+'Program Qtrly'!L$223*OFFSET(LDF!$A$37,MATCH($B$348,LDF!$A$38:$A$63,0),MATCH($A357,LDF!$B$37:$Z$37,0)),0)</f>
        <v>319.29990539262059</v>
      </c>
      <c r="K357" s="116">
        <f ca="1">IFERROR(K356+'Program Qtrly'!M$223*OFFSET(LDF!$A$37,MATCH($B$348,LDF!$A$38:$A$63,0),MATCH($A357,LDF!$B$37:$Z$37,0)),0)</f>
        <v>390.25543992431415</v>
      </c>
      <c r="L357" s="116">
        <f ca="1">IFERROR(L356+'Program Qtrly'!N$223*OFFSET(LDF!$A$37,MATCH($B$348,LDF!$A$38:$A$63,0),MATCH($A357,LDF!$B$37:$Z$37,0)),0)</f>
        <v>461.21097445600742</v>
      </c>
      <c r="M357" s="116">
        <f ca="1">IFERROR(M356+'Program Qtrly'!O$223*OFFSET(LDF!$A$37,MATCH($B$348,LDF!$A$38:$A$63,0),MATCH($A357,LDF!$B$37:$Z$37,0)),0)</f>
        <v>532.16650898770104</v>
      </c>
      <c r="N357" s="116">
        <f ca="1">IFERROR(N356+'Program Qtrly'!P$223*OFFSET(LDF!$A$37,MATCH($B$348,LDF!$A$38:$A$63,0),MATCH($A357,LDF!$B$37:$Z$37,0)),0)</f>
        <v>638.59981078524117</v>
      </c>
      <c r="O357" s="116">
        <f ca="1">IFERROR(O356+'Program Qtrly'!Q$223*OFFSET(LDF!$A$37,MATCH($B$348,LDF!$A$38:$A$63,0),MATCH($A357,LDF!$B$37:$Z$37,0)),0)</f>
        <v>780.51087984862829</v>
      </c>
      <c r="P357" s="116">
        <f ca="1">IFERROR(P356+'Program Qtrly'!R$223*OFFSET(LDF!$A$37,MATCH($B$348,LDF!$A$38:$A$63,0),MATCH($A357,LDF!$B$37:$Z$37,0)),0)</f>
        <v>922.42194891201484</v>
      </c>
      <c r="Q357" s="116">
        <f ca="1">IFERROR(Q356+'Program Qtrly'!S$223*OFFSET(LDF!$A$37,MATCH($B$348,LDF!$A$38:$A$63,0),MATCH($A357,LDF!$B$37:$Z$37,0)),0)</f>
        <v>1064.3330179754021</v>
      </c>
      <c r="R357" s="116">
        <f ca="1">IFERROR(R356+'Program Qtrly'!T$223*OFFSET(LDF!$A$37,MATCH($B$348,LDF!$A$38:$A$63,0),MATCH($A357,LDF!$B$37:$Z$37,0)),0)</f>
        <v>1206.2440870387888</v>
      </c>
      <c r="S357" s="116">
        <f ca="1">IFERROR(S356+'Program Qtrly'!U$223*OFFSET(LDF!$A$37,MATCH($B$348,LDF!$A$38:$A$63,0),MATCH($A357,LDF!$B$37:$Z$37,0)),0)</f>
        <v>1348.1551561021756</v>
      </c>
      <c r="T357" s="116">
        <f ca="1">IFERROR(T356+'Program Qtrly'!V$223*OFFSET(LDF!$A$37,MATCH($B$348,LDF!$A$38:$A$63,0),MATCH($A357,LDF!$B$37:$Z$37,0)),0)</f>
        <v>1490.0662251655629</v>
      </c>
      <c r="U357" s="116">
        <f ca="1">IFERROR(U356+'Program Qtrly'!W$223*OFFSET(LDF!$A$37,MATCH($B$348,LDF!$A$38:$A$63,0),MATCH($A357,LDF!$B$37:$Z$37,0)),0)</f>
        <v>1631.9772942289496</v>
      </c>
      <c r="W357" s="63">
        <f t="shared" si="350"/>
        <v>24</v>
      </c>
      <c r="X357" s="116">
        <f t="shared" ca="1" si="351"/>
        <v>0</v>
      </c>
      <c r="Y357" s="116">
        <f t="shared" ca="1" si="348"/>
        <v>0</v>
      </c>
      <c r="Z357" s="116">
        <f t="shared" ca="1" si="348"/>
        <v>0</v>
      </c>
      <c r="AA357" s="116">
        <f t="shared" ca="1" si="348"/>
        <v>0</v>
      </c>
      <c r="AB357" s="116">
        <f t="shared" ca="1" si="348"/>
        <v>2.0222327341532562</v>
      </c>
      <c r="AC357" s="116">
        <f t="shared" ca="1" si="348"/>
        <v>6.06669820245979</v>
      </c>
      <c r="AD357" s="116">
        <f t="shared" ca="1" si="348"/>
        <v>10.111163670766274</v>
      </c>
      <c r="AE357" s="116">
        <f t="shared" ca="1" si="348"/>
        <v>14.155629139072829</v>
      </c>
      <c r="AF357" s="116">
        <f t="shared" ca="1" si="348"/>
        <v>18.200094607379356</v>
      </c>
      <c r="AG357" s="116">
        <f t="shared" ca="1" si="348"/>
        <v>22.244560075685797</v>
      </c>
      <c r="AH357" s="116">
        <f t="shared" ca="1" si="348"/>
        <v>26.289025543992409</v>
      </c>
      <c r="AI357" s="116">
        <f t="shared" ca="1" si="348"/>
        <v>30.33349101229885</v>
      </c>
      <c r="AJ357" s="116">
        <f t="shared" ca="1" si="348"/>
        <v>36.400189214758711</v>
      </c>
      <c r="AK357" s="116">
        <f t="shared" ca="1" si="348"/>
        <v>44.489120151371594</v>
      </c>
      <c r="AL357" s="116">
        <f t="shared" ca="1" si="348"/>
        <v>52.578051087984818</v>
      </c>
      <c r="AM357" s="116">
        <f t="shared" ca="1" si="348"/>
        <v>60.666982024597701</v>
      </c>
      <c r="AN357" s="116">
        <f t="shared" ca="1" si="348"/>
        <v>68.755912961210925</v>
      </c>
      <c r="AO357" s="116">
        <f t="shared" ca="1" si="348"/>
        <v>76.844843897824148</v>
      </c>
      <c r="AP357" s="116">
        <f t="shared" ca="1" si="348"/>
        <v>84.933774834436917</v>
      </c>
      <c r="AQ357" s="116">
        <f t="shared" ca="1" si="348"/>
        <v>93.022705771050141</v>
      </c>
      <c r="AS357" s="63">
        <f t="shared" si="352"/>
        <v>24</v>
      </c>
      <c r="AT357" s="116">
        <f ca="1">IFERROR(X357*'Program Qtrly'!D$209/(1-'Program Qtrly'!D$209),0)</f>
        <v>0</v>
      </c>
      <c r="AU357" s="116">
        <f ca="1">IFERROR(Y357*'Program Qtrly'!E$209/(1-'Program Qtrly'!E$209),0)</f>
        <v>0</v>
      </c>
      <c r="AV357" s="116">
        <f ca="1">IFERROR(Z357*'Program Qtrly'!F$209/(1-'Program Qtrly'!F$209),0)</f>
        <v>0</v>
      </c>
      <c r="AW357" s="116">
        <f ca="1">IFERROR(AA357*'Program Qtrly'!G$209/(1-'Program Qtrly'!G$209),0)</f>
        <v>0</v>
      </c>
      <c r="AX357" s="116">
        <f ca="1">IFERROR(AB357*'Program Qtrly'!H$209/(1-'Program Qtrly'!H$209),0)</f>
        <v>8.0889309366130284</v>
      </c>
      <c r="AY357" s="116">
        <f ca="1">IFERROR(AC357*'Program Qtrly'!I$209/(1-'Program Qtrly'!I$209),0)</f>
        <v>24.266792809839167</v>
      </c>
      <c r="AZ357" s="116">
        <f ca="1">IFERROR(AD357*'Program Qtrly'!J$209/(1-'Program Qtrly'!J$209),0)</f>
        <v>40.44465468306511</v>
      </c>
      <c r="BA357" s="116">
        <f ca="1">IFERROR(AE357*'Program Qtrly'!K$209/(1-'Program Qtrly'!K$209),0)</f>
        <v>56.62251655629133</v>
      </c>
      <c r="BB357" s="116">
        <f ca="1">IFERROR(AF357*'Program Qtrly'!L$209/(1-'Program Qtrly'!L$209),0)</f>
        <v>72.800378429517437</v>
      </c>
      <c r="BC357" s="116">
        <f ca="1">IFERROR(AG357*'Program Qtrly'!M$209/(1-'Program Qtrly'!M$209),0)</f>
        <v>88.978240302743217</v>
      </c>
      <c r="BD357" s="116">
        <f ca="1">IFERROR(AH357*'Program Qtrly'!N$209/(1-'Program Qtrly'!N$209),0)</f>
        <v>105.15610217596968</v>
      </c>
      <c r="BE357" s="116">
        <f ca="1">IFERROR(AI357*'Program Qtrly'!O$209/(1-'Program Qtrly'!O$209),0)</f>
        <v>121.33396404919543</v>
      </c>
      <c r="BF357" s="116">
        <f ca="1">IFERROR(AJ357*'Program Qtrly'!P$209/(1-'Program Qtrly'!P$209),0)</f>
        <v>145.60075685903487</v>
      </c>
      <c r="BG357" s="116">
        <f ca="1">IFERROR(AK357*'Program Qtrly'!Q$209/(1-'Program Qtrly'!Q$209),0)</f>
        <v>177.95648060548643</v>
      </c>
      <c r="BH357" s="116">
        <f ca="1">IFERROR(AL357*'Program Qtrly'!R$209/(1-'Program Qtrly'!R$209),0)</f>
        <v>210.31220435193936</v>
      </c>
      <c r="BI357" s="116">
        <f ca="1">IFERROR(AM357*'Program Qtrly'!S$209/(1-'Program Qtrly'!S$209),0)</f>
        <v>242.66792809839086</v>
      </c>
      <c r="BJ357" s="116">
        <f ca="1">IFERROR(AN357*'Program Qtrly'!T$209/(1-'Program Qtrly'!T$209),0)</f>
        <v>275.02365184484376</v>
      </c>
      <c r="BK357" s="116">
        <f ca="1">IFERROR(AO357*'Program Qtrly'!U$209/(1-'Program Qtrly'!U$209),0)</f>
        <v>307.37937559129671</v>
      </c>
      <c r="BL357" s="116">
        <f ca="1">IFERROR(AP357*'Program Qtrly'!V$209/(1-'Program Qtrly'!V$209),0)</f>
        <v>339.73509933774778</v>
      </c>
      <c r="BM357" s="116">
        <f ca="1">IFERROR(AQ357*'Program Qtrly'!W$209/(1-'Program Qtrly'!W$209),0)</f>
        <v>372.09082308420068</v>
      </c>
      <c r="BO357" s="53" t="str">
        <f t="shared" si="353"/>
        <v>P011</v>
      </c>
      <c r="BP357" s="53">
        <f t="shared" si="354"/>
        <v>0</v>
      </c>
    </row>
    <row r="358" spans="1:68" x14ac:dyDescent="0.45">
      <c r="A358" s="63">
        <f t="shared" si="349"/>
        <v>27</v>
      </c>
      <c r="B358" s="116">
        <f ca="1">IFERROR(B357+'Program Qtrly'!D$223*OFFSET(LDF!$A$37,MATCH($B$348,LDF!$A$38:$A$63,0),MATCH($A358,LDF!$B$37:$Z$37,0)),0)</f>
        <v>0</v>
      </c>
      <c r="C358" s="116">
        <f ca="1">IFERROR(C357+'Program Qtrly'!E$223*OFFSET(LDF!$A$37,MATCH($B$348,LDF!$A$38:$A$63,0),MATCH($A358,LDF!$B$37:$Z$37,0)),0)</f>
        <v>0</v>
      </c>
      <c r="D358" s="116">
        <f ca="1">IFERROR(D357+'Program Qtrly'!F$223*OFFSET(LDF!$A$37,MATCH($B$348,LDF!$A$38:$A$63,0),MATCH($A358,LDF!$B$37:$Z$37,0)),0)</f>
        <v>0</v>
      </c>
      <c r="E358" s="116">
        <f ca="1">IFERROR(E357+'Program Qtrly'!G$223*OFFSET(LDF!$A$37,MATCH($B$348,LDF!$A$38:$A$63,0),MATCH($A358,LDF!$B$37:$Z$37,0)),0)</f>
        <v>0</v>
      </c>
      <c r="F358" s="116">
        <f ca="1">IFERROR(F357+'Program Qtrly'!H$223*OFFSET(LDF!$A$37,MATCH($B$348,LDF!$A$38:$A$63,0),MATCH($A358,LDF!$B$37:$Z$37,0)),0)</f>
        <v>35.850860420650093</v>
      </c>
      <c r="G358" s="116">
        <f ca="1">IFERROR(G357+'Program Qtrly'!I$223*OFFSET(LDF!$A$37,MATCH($B$348,LDF!$A$38:$A$63,0),MATCH($A358,LDF!$B$37:$Z$37,0)),0)</f>
        <v>107.55258126195022</v>
      </c>
      <c r="H358" s="116">
        <f ca="1">IFERROR(H357+'Program Qtrly'!J$223*OFFSET(LDF!$A$37,MATCH($B$348,LDF!$A$38:$A$63,0),MATCH($A358,LDF!$B$37:$Z$37,0)),0)</f>
        <v>179.25430210325041</v>
      </c>
      <c r="I358" s="116">
        <f ca="1">IFERROR(I357+'Program Qtrly'!K$223*OFFSET(LDF!$A$37,MATCH($B$348,LDF!$A$38:$A$63,0),MATCH($A358,LDF!$B$37:$Z$37,0)),0)</f>
        <v>250.9560229445506</v>
      </c>
      <c r="J358" s="116">
        <f ca="1">IFERROR(J357+'Program Qtrly'!L$223*OFFSET(LDF!$A$37,MATCH($B$348,LDF!$A$38:$A$63,0),MATCH($A358,LDF!$B$37:$Z$37,0)),0)</f>
        <v>322.65774378585076</v>
      </c>
      <c r="K358" s="116">
        <f ca="1">IFERROR(K357+'Program Qtrly'!M$223*OFFSET(LDF!$A$37,MATCH($B$348,LDF!$A$38:$A$63,0),MATCH($A358,LDF!$B$37:$Z$37,0)),0)</f>
        <v>394.35946462715106</v>
      </c>
      <c r="L358" s="116">
        <f ca="1">IFERROR(L357+'Program Qtrly'!N$223*OFFSET(LDF!$A$37,MATCH($B$348,LDF!$A$38:$A$63,0),MATCH($A358,LDF!$B$37:$Z$37,0)),0)</f>
        <v>466.06118546845101</v>
      </c>
      <c r="M358" s="116">
        <f ca="1">IFERROR(M357+'Program Qtrly'!O$223*OFFSET(LDF!$A$37,MATCH($B$348,LDF!$A$38:$A$63,0),MATCH($A358,LDF!$B$37:$Z$37,0)),0)</f>
        <v>537.76290630975132</v>
      </c>
      <c r="N358" s="116">
        <f ca="1">IFERROR(N357+'Program Qtrly'!P$223*OFFSET(LDF!$A$37,MATCH($B$348,LDF!$A$38:$A$63,0),MATCH($A358,LDF!$B$37:$Z$37,0)),0)</f>
        <v>645.31548757170151</v>
      </c>
      <c r="O358" s="116">
        <f ca="1">IFERROR(O357+'Program Qtrly'!Q$223*OFFSET(LDF!$A$37,MATCH($B$348,LDF!$A$38:$A$63,0),MATCH($A358,LDF!$B$37:$Z$37,0)),0)</f>
        <v>788.71892925430211</v>
      </c>
      <c r="P358" s="116">
        <f ca="1">IFERROR(P357+'Program Qtrly'!R$223*OFFSET(LDF!$A$37,MATCH($B$348,LDF!$A$38:$A$63,0),MATCH($A358,LDF!$B$37:$Z$37,0)),0)</f>
        <v>932.12237093690203</v>
      </c>
      <c r="Q358" s="116">
        <f ca="1">IFERROR(Q357+'Program Qtrly'!S$223*OFFSET(LDF!$A$37,MATCH($B$348,LDF!$A$38:$A$63,0),MATCH($A358,LDF!$B$37:$Z$37,0)),0)</f>
        <v>1075.5258126195026</v>
      </c>
      <c r="R358" s="116">
        <f ca="1">IFERROR(R357+'Program Qtrly'!T$223*OFFSET(LDF!$A$37,MATCH($B$348,LDF!$A$38:$A$63,0),MATCH($A358,LDF!$B$37:$Z$37,0)),0)</f>
        <v>1218.9292543021029</v>
      </c>
      <c r="S358" s="116">
        <f ca="1">IFERROR(S357+'Program Qtrly'!U$223*OFFSET(LDF!$A$37,MATCH($B$348,LDF!$A$38:$A$63,0),MATCH($A358,LDF!$B$37:$Z$37,0)),0)</f>
        <v>1362.3326959847032</v>
      </c>
      <c r="T358" s="116">
        <f ca="1">IFERROR(T357+'Program Qtrly'!V$223*OFFSET(LDF!$A$37,MATCH($B$348,LDF!$A$38:$A$63,0),MATCH($A358,LDF!$B$37:$Z$37,0)),0)</f>
        <v>1505.7361376673036</v>
      </c>
      <c r="U358" s="116">
        <f ca="1">IFERROR(U357+'Program Qtrly'!W$223*OFFSET(LDF!$A$37,MATCH($B$348,LDF!$A$38:$A$63,0),MATCH($A358,LDF!$B$37:$Z$37,0)),0)</f>
        <v>1649.1395793499039</v>
      </c>
      <c r="W358" s="63">
        <f t="shared" si="350"/>
        <v>27</v>
      </c>
      <c r="X358" s="116">
        <f t="shared" ca="1" si="351"/>
        <v>0</v>
      </c>
      <c r="Y358" s="116">
        <f t="shared" ca="1" si="348"/>
        <v>0</v>
      </c>
      <c r="Z358" s="116">
        <f t="shared" ca="1" si="348"/>
        <v>0</v>
      </c>
      <c r="AA358" s="116">
        <f t="shared" ca="1" si="348"/>
        <v>0</v>
      </c>
      <c r="AB358" s="116">
        <f t="shared" ca="1" si="348"/>
        <v>1.6491395793498995</v>
      </c>
      <c r="AC358" s="116">
        <f t="shared" ca="1" si="348"/>
        <v>4.9474187380497341</v>
      </c>
      <c r="AD358" s="116">
        <f t="shared" ca="1" si="348"/>
        <v>8.2456978967495047</v>
      </c>
      <c r="AE358" s="116">
        <f t="shared" ca="1" si="348"/>
        <v>11.543977055449346</v>
      </c>
      <c r="AF358" s="116">
        <f t="shared" ca="1" si="348"/>
        <v>14.842256214149188</v>
      </c>
      <c r="AG358" s="116">
        <f t="shared" ca="1" si="348"/>
        <v>18.140535372848888</v>
      </c>
      <c r="AH358" s="116">
        <f t="shared" ca="1" si="348"/>
        <v>21.438814531548815</v>
      </c>
      <c r="AI358" s="116">
        <f t="shared" ca="1" si="348"/>
        <v>24.737093690248571</v>
      </c>
      <c r="AJ358" s="116">
        <f t="shared" ca="1" si="348"/>
        <v>29.684512428298376</v>
      </c>
      <c r="AK358" s="116">
        <f t="shared" ca="1" si="348"/>
        <v>36.281070745697775</v>
      </c>
      <c r="AL358" s="116">
        <f t="shared" ca="1" si="348"/>
        <v>42.877629063097629</v>
      </c>
      <c r="AM358" s="116">
        <f t="shared" ca="1" si="348"/>
        <v>49.474187380497142</v>
      </c>
      <c r="AN358" s="116">
        <f t="shared" ca="1" si="348"/>
        <v>56.070745697896882</v>
      </c>
      <c r="AO358" s="116">
        <f t="shared" ca="1" si="348"/>
        <v>62.667304015296622</v>
      </c>
      <c r="AP358" s="116">
        <f t="shared" ca="1" si="348"/>
        <v>69.263862332696135</v>
      </c>
      <c r="AQ358" s="116">
        <f t="shared" ca="1" si="348"/>
        <v>75.860420650095875</v>
      </c>
      <c r="AS358" s="63">
        <f t="shared" si="352"/>
        <v>27</v>
      </c>
      <c r="AT358" s="116">
        <f ca="1">IFERROR(X358*'Program Qtrly'!D$209/(1-'Program Qtrly'!D$209),0)</f>
        <v>0</v>
      </c>
      <c r="AU358" s="116">
        <f ca="1">IFERROR(Y358*'Program Qtrly'!E$209/(1-'Program Qtrly'!E$209),0)</f>
        <v>0</v>
      </c>
      <c r="AV358" s="116">
        <f ca="1">IFERROR(Z358*'Program Qtrly'!F$209/(1-'Program Qtrly'!F$209),0)</f>
        <v>0</v>
      </c>
      <c r="AW358" s="116">
        <f ca="1">IFERROR(AA358*'Program Qtrly'!G$209/(1-'Program Qtrly'!G$209),0)</f>
        <v>0</v>
      </c>
      <c r="AX358" s="116">
        <f ca="1">IFERROR(AB358*'Program Qtrly'!H$209/(1-'Program Qtrly'!H$209),0)</f>
        <v>6.5965583173996007</v>
      </c>
      <c r="AY358" s="116">
        <f ca="1">IFERROR(AC358*'Program Qtrly'!I$209/(1-'Program Qtrly'!I$209),0)</f>
        <v>19.78967495219894</v>
      </c>
      <c r="AZ358" s="116">
        <f ca="1">IFERROR(AD358*'Program Qtrly'!J$209/(1-'Program Qtrly'!J$209),0)</f>
        <v>32.982791586998026</v>
      </c>
      <c r="BA358" s="116">
        <f ca="1">IFERROR(AE358*'Program Qtrly'!K$209/(1-'Program Qtrly'!K$209),0)</f>
        <v>46.175908221797393</v>
      </c>
      <c r="BB358" s="116">
        <f ca="1">IFERROR(AF358*'Program Qtrly'!L$209/(1-'Program Qtrly'!L$209),0)</f>
        <v>59.369024856596774</v>
      </c>
      <c r="BC358" s="116">
        <f ca="1">IFERROR(AG358*'Program Qtrly'!M$209/(1-'Program Qtrly'!M$209),0)</f>
        <v>72.562141491395579</v>
      </c>
      <c r="BD358" s="116">
        <f ca="1">IFERROR(AH358*'Program Qtrly'!N$209/(1-'Program Qtrly'!N$209),0)</f>
        <v>85.755258126195287</v>
      </c>
      <c r="BE358" s="116">
        <f ca="1">IFERROR(AI358*'Program Qtrly'!O$209/(1-'Program Qtrly'!O$209),0)</f>
        <v>98.948374760994312</v>
      </c>
      <c r="BF358" s="116">
        <f ca="1">IFERROR(AJ358*'Program Qtrly'!P$209/(1-'Program Qtrly'!P$209),0)</f>
        <v>118.73804971319355</v>
      </c>
      <c r="BG358" s="116">
        <f ca="1">IFERROR(AK358*'Program Qtrly'!Q$209/(1-'Program Qtrly'!Q$209),0)</f>
        <v>145.12428298279116</v>
      </c>
      <c r="BH358" s="116">
        <f ca="1">IFERROR(AL358*'Program Qtrly'!R$209/(1-'Program Qtrly'!R$209),0)</f>
        <v>171.51051625239057</v>
      </c>
      <c r="BI358" s="116">
        <f ca="1">IFERROR(AM358*'Program Qtrly'!S$209/(1-'Program Qtrly'!S$209),0)</f>
        <v>197.89674952198862</v>
      </c>
      <c r="BJ358" s="116">
        <f ca="1">IFERROR(AN358*'Program Qtrly'!T$209/(1-'Program Qtrly'!T$209),0)</f>
        <v>224.28298279158759</v>
      </c>
      <c r="BK358" s="116">
        <f ca="1">IFERROR(AO358*'Program Qtrly'!U$209/(1-'Program Qtrly'!U$209),0)</f>
        <v>250.66921606118657</v>
      </c>
      <c r="BL358" s="116">
        <f ca="1">IFERROR(AP358*'Program Qtrly'!V$209/(1-'Program Qtrly'!V$209),0)</f>
        <v>277.05544933078465</v>
      </c>
      <c r="BM358" s="116">
        <f ca="1">IFERROR(AQ358*'Program Qtrly'!W$209/(1-'Program Qtrly'!W$209),0)</f>
        <v>303.44168260038356</v>
      </c>
      <c r="BO358" s="53" t="str">
        <f t="shared" si="353"/>
        <v>P011</v>
      </c>
      <c r="BP358" s="53">
        <f t="shared" si="354"/>
        <v>0</v>
      </c>
    </row>
    <row r="359" spans="1:68" x14ac:dyDescent="0.45">
      <c r="A359" s="63">
        <f t="shared" si="349"/>
        <v>30</v>
      </c>
      <c r="B359" s="116">
        <f ca="1">IFERROR(B358+'Program Qtrly'!D$223*OFFSET(LDF!$A$37,MATCH($B$348,LDF!$A$38:$A$63,0),MATCH($A359,LDF!$B$37:$Z$37,0)),0)</f>
        <v>0</v>
      </c>
      <c r="C359" s="116">
        <f ca="1">IFERROR(C358+'Program Qtrly'!E$223*OFFSET(LDF!$A$37,MATCH($B$348,LDF!$A$38:$A$63,0),MATCH($A359,LDF!$B$37:$Z$37,0)),0)</f>
        <v>0</v>
      </c>
      <c r="D359" s="116">
        <f ca="1">IFERROR(D358+'Program Qtrly'!F$223*OFFSET(LDF!$A$37,MATCH($B$348,LDF!$A$38:$A$63,0),MATCH($A359,LDF!$B$37:$Z$37,0)),0)</f>
        <v>0</v>
      </c>
      <c r="E359" s="116">
        <f ca="1">IFERROR(E358+'Program Qtrly'!G$223*OFFSET(LDF!$A$37,MATCH($B$348,LDF!$A$38:$A$63,0),MATCH($A359,LDF!$B$37:$Z$37,0)),0)</f>
        <v>0</v>
      </c>
      <c r="F359" s="116">
        <f ca="1">IFERROR(F358+'Program Qtrly'!H$223*OFFSET(LDF!$A$37,MATCH($B$348,LDF!$A$38:$A$63,0),MATCH($A359,LDF!$B$37:$Z$37,0)),0)</f>
        <v>36.196911196911195</v>
      </c>
      <c r="G359" s="116">
        <f ca="1">IFERROR(G358+'Program Qtrly'!I$223*OFFSET(LDF!$A$37,MATCH($B$348,LDF!$A$38:$A$63,0),MATCH($A359,LDF!$B$37:$Z$37,0)),0)</f>
        <v>108.59073359073352</v>
      </c>
      <c r="H359" s="116">
        <f ca="1">IFERROR(H358+'Program Qtrly'!J$223*OFFSET(LDF!$A$37,MATCH($B$348,LDF!$A$38:$A$63,0),MATCH($A359,LDF!$B$37:$Z$37,0)),0)</f>
        <v>180.98455598455593</v>
      </c>
      <c r="I359" s="116">
        <f ca="1">IFERROR(I358+'Program Qtrly'!K$223*OFFSET(LDF!$A$37,MATCH($B$348,LDF!$A$38:$A$63,0),MATCH($A359,LDF!$B$37:$Z$37,0)),0)</f>
        <v>253.3783783783783</v>
      </c>
      <c r="J359" s="116">
        <f ca="1">IFERROR(J358+'Program Qtrly'!L$223*OFFSET(LDF!$A$37,MATCH($B$348,LDF!$A$38:$A$63,0),MATCH($A359,LDF!$B$37:$Z$37,0)),0)</f>
        <v>325.77220077220068</v>
      </c>
      <c r="K359" s="116">
        <f ca="1">IFERROR(K358+'Program Qtrly'!M$223*OFFSET(LDF!$A$37,MATCH($B$348,LDF!$A$38:$A$63,0),MATCH($A359,LDF!$B$37:$Z$37,0)),0)</f>
        <v>398.16602316602319</v>
      </c>
      <c r="L359" s="116">
        <f ca="1">IFERROR(L358+'Program Qtrly'!N$223*OFFSET(LDF!$A$37,MATCH($B$348,LDF!$A$38:$A$63,0),MATCH($A359,LDF!$B$37:$Z$37,0)),0)</f>
        <v>470.55984555984531</v>
      </c>
      <c r="M359" s="116">
        <f ca="1">IFERROR(M358+'Program Qtrly'!O$223*OFFSET(LDF!$A$37,MATCH($B$348,LDF!$A$38:$A$63,0),MATCH($A359,LDF!$B$37:$Z$37,0)),0)</f>
        <v>542.95366795366783</v>
      </c>
      <c r="N359" s="116">
        <f ca="1">IFERROR(N358+'Program Qtrly'!P$223*OFFSET(LDF!$A$37,MATCH($B$348,LDF!$A$38:$A$63,0),MATCH($A359,LDF!$B$37:$Z$37,0)),0)</f>
        <v>651.54440154440135</v>
      </c>
      <c r="O359" s="116">
        <f ca="1">IFERROR(O358+'Program Qtrly'!Q$223*OFFSET(LDF!$A$37,MATCH($B$348,LDF!$A$38:$A$63,0),MATCH($A359,LDF!$B$37:$Z$37,0)),0)</f>
        <v>796.33204633204639</v>
      </c>
      <c r="P359" s="116">
        <f ca="1">IFERROR(P358+'Program Qtrly'!R$223*OFFSET(LDF!$A$37,MATCH($B$348,LDF!$A$38:$A$63,0),MATCH($A359,LDF!$B$37:$Z$37,0)),0)</f>
        <v>941.11969111969063</v>
      </c>
      <c r="Q359" s="116">
        <f ca="1">IFERROR(Q358+'Program Qtrly'!S$223*OFFSET(LDF!$A$37,MATCH($B$348,LDF!$A$38:$A$63,0),MATCH($A359,LDF!$B$37:$Z$37,0)),0)</f>
        <v>1085.9073359073357</v>
      </c>
      <c r="R359" s="116">
        <f ca="1">IFERROR(R358+'Program Qtrly'!T$223*OFFSET(LDF!$A$37,MATCH($B$348,LDF!$A$38:$A$63,0),MATCH($A359,LDF!$B$37:$Z$37,0)),0)</f>
        <v>1230.6949806949804</v>
      </c>
      <c r="S359" s="116">
        <f ca="1">IFERROR(S358+'Program Qtrly'!U$223*OFFSET(LDF!$A$37,MATCH($B$348,LDF!$A$38:$A$63,0),MATCH($A359,LDF!$B$37:$Z$37,0)),0)</f>
        <v>1375.4826254826251</v>
      </c>
      <c r="T359" s="116">
        <f ca="1">IFERROR(T358+'Program Qtrly'!V$223*OFFSET(LDF!$A$37,MATCH($B$348,LDF!$A$38:$A$63,0),MATCH($A359,LDF!$B$37:$Z$37,0)),0)</f>
        <v>1520.27027027027</v>
      </c>
      <c r="U359" s="116">
        <f ca="1">IFERROR(U358+'Program Qtrly'!W$223*OFFSET(LDF!$A$37,MATCH($B$348,LDF!$A$38:$A$63,0),MATCH($A359,LDF!$B$37:$Z$37,0)),0)</f>
        <v>1665.0579150579147</v>
      </c>
      <c r="W359" s="63">
        <f t="shared" si="350"/>
        <v>30</v>
      </c>
      <c r="X359" s="116">
        <f t="shared" ca="1" si="351"/>
        <v>0</v>
      </c>
      <c r="Y359" s="116">
        <f t="shared" ca="1" si="348"/>
        <v>0</v>
      </c>
      <c r="Z359" s="116">
        <f t="shared" ca="1" si="348"/>
        <v>0</v>
      </c>
      <c r="AA359" s="116">
        <f t="shared" ca="1" si="348"/>
        <v>0</v>
      </c>
      <c r="AB359" s="116">
        <f t="shared" ca="1" si="348"/>
        <v>1.3030888030887979</v>
      </c>
      <c r="AC359" s="116">
        <f t="shared" ca="1" si="348"/>
        <v>3.9092664092664364</v>
      </c>
      <c r="AD359" s="116">
        <f t="shared" ca="1" si="348"/>
        <v>6.5154440154439897</v>
      </c>
      <c r="AE359" s="116">
        <f t="shared" ca="1" si="348"/>
        <v>9.1216216216216424</v>
      </c>
      <c r="AF359" s="116">
        <f t="shared" ca="1" si="348"/>
        <v>11.727799227799267</v>
      </c>
      <c r="AG359" s="116">
        <f t="shared" ca="1" si="348"/>
        <v>14.333976833976749</v>
      </c>
      <c r="AH359" s="116">
        <f t="shared" ca="1" si="348"/>
        <v>16.940154440154515</v>
      </c>
      <c r="AI359" s="116">
        <f t="shared" ca="1" si="348"/>
        <v>19.546332046332054</v>
      </c>
      <c r="AJ359" s="116">
        <f t="shared" ca="1" si="348"/>
        <v>23.455598455598533</v>
      </c>
      <c r="AK359" s="116">
        <f t="shared" ca="1" si="348"/>
        <v>28.667953667953498</v>
      </c>
      <c r="AL359" s="116">
        <f t="shared" ca="1" si="348"/>
        <v>33.88030888030903</v>
      </c>
      <c r="AM359" s="116">
        <f t="shared" ca="1" si="348"/>
        <v>39.092664092664108</v>
      </c>
      <c r="AN359" s="116">
        <f t="shared" ca="1" si="348"/>
        <v>44.305019305019414</v>
      </c>
      <c r="AO359" s="116">
        <f t="shared" ca="1" si="348"/>
        <v>49.517374517374719</v>
      </c>
      <c r="AP359" s="116">
        <f t="shared" ca="1" si="348"/>
        <v>54.729729729729797</v>
      </c>
      <c r="AQ359" s="116">
        <f t="shared" ca="1" si="348"/>
        <v>59.942084942085103</v>
      </c>
      <c r="AS359" s="63">
        <f t="shared" si="352"/>
        <v>30</v>
      </c>
      <c r="AT359" s="116">
        <f ca="1">IFERROR(X359*'Program Qtrly'!D$209/(1-'Program Qtrly'!D$209),0)</f>
        <v>0</v>
      </c>
      <c r="AU359" s="116">
        <f ca="1">IFERROR(Y359*'Program Qtrly'!E$209/(1-'Program Qtrly'!E$209),0)</f>
        <v>0</v>
      </c>
      <c r="AV359" s="116">
        <f ca="1">IFERROR(Z359*'Program Qtrly'!F$209/(1-'Program Qtrly'!F$209),0)</f>
        <v>0</v>
      </c>
      <c r="AW359" s="116">
        <f ca="1">IFERROR(AA359*'Program Qtrly'!G$209/(1-'Program Qtrly'!G$209),0)</f>
        <v>0</v>
      </c>
      <c r="AX359" s="116">
        <f ca="1">IFERROR(AB359*'Program Qtrly'!H$209/(1-'Program Qtrly'!H$209),0)</f>
        <v>5.2123552123551935</v>
      </c>
      <c r="AY359" s="116">
        <f ca="1">IFERROR(AC359*'Program Qtrly'!I$209/(1-'Program Qtrly'!I$209),0)</f>
        <v>15.637065637065749</v>
      </c>
      <c r="AZ359" s="116">
        <f ca="1">IFERROR(AD359*'Program Qtrly'!J$209/(1-'Program Qtrly'!J$209),0)</f>
        <v>26.061776061775966</v>
      </c>
      <c r="BA359" s="116">
        <f ca="1">IFERROR(AE359*'Program Qtrly'!K$209/(1-'Program Qtrly'!K$209),0)</f>
        <v>36.486486486486577</v>
      </c>
      <c r="BB359" s="116">
        <f ca="1">IFERROR(AF359*'Program Qtrly'!L$209/(1-'Program Qtrly'!L$209),0)</f>
        <v>46.911196911197081</v>
      </c>
      <c r="BC359" s="116">
        <f ca="1">IFERROR(AG359*'Program Qtrly'!M$209/(1-'Program Qtrly'!M$209),0)</f>
        <v>57.335907335907009</v>
      </c>
      <c r="BD359" s="116">
        <f ca="1">IFERROR(AH359*'Program Qtrly'!N$209/(1-'Program Qtrly'!N$209),0)</f>
        <v>67.760617760618075</v>
      </c>
      <c r="BE359" s="116">
        <f ca="1">IFERROR(AI359*'Program Qtrly'!O$209/(1-'Program Qtrly'!O$209),0)</f>
        <v>78.185328185328245</v>
      </c>
      <c r="BF359" s="116">
        <f ca="1">IFERROR(AJ359*'Program Qtrly'!P$209/(1-'Program Qtrly'!P$209),0)</f>
        <v>93.822393822394162</v>
      </c>
      <c r="BG359" s="116">
        <f ca="1">IFERROR(AK359*'Program Qtrly'!Q$209/(1-'Program Qtrly'!Q$209),0)</f>
        <v>114.67181467181402</v>
      </c>
      <c r="BH359" s="116">
        <f ca="1">IFERROR(AL359*'Program Qtrly'!R$209/(1-'Program Qtrly'!R$209),0)</f>
        <v>135.52123552123615</v>
      </c>
      <c r="BI359" s="116">
        <f ca="1">IFERROR(AM359*'Program Qtrly'!S$209/(1-'Program Qtrly'!S$209),0)</f>
        <v>156.37065637065649</v>
      </c>
      <c r="BJ359" s="116">
        <f ca="1">IFERROR(AN359*'Program Qtrly'!T$209/(1-'Program Qtrly'!T$209),0)</f>
        <v>177.22007722007771</v>
      </c>
      <c r="BK359" s="116">
        <f ca="1">IFERROR(AO359*'Program Qtrly'!U$209/(1-'Program Qtrly'!U$209),0)</f>
        <v>198.06949806949893</v>
      </c>
      <c r="BL359" s="116">
        <f ca="1">IFERROR(AP359*'Program Qtrly'!V$209/(1-'Program Qtrly'!V$209),0)</f>
        <v>218.91891891891925</v>
      </c>
      <c r="BM359" s="116">
        <f ca="1">IFERROR(AQ359*'Program Qtrly'!W$209/(1-'Program Qtrly'!W$209),0)</f>
        <v>239.7683397683405</v>
      </c>
      <c r="BO359" s="53" t="str">
        <f t="shared" si="353"/>
        <v>P011</v>
      </c>
      <c r="BP359" s="53">
        <f t="shared" si="354"/>
        <v>0</v>
      </c>
    </row>
    <row r="360" spans="1:68" x14ac:dyDescent="0.45">
      <c r="A360" s="63">
        <f t="shared" si="349"/>
        <v>33</v>
      </c>
      <c r="B360" s="116">
        <f ca="1">IFERROR(B359+'Program Qtrly'!D$223*OFFSET(LDF!$A$37,MATCH($B$348,LDF!$A$38:$A$63,0),MATCH($A360,LDF!$B$37:$Z$37,0)),0)</f>
        <v>0</v>
      </c>
      <c r="C360" s="116">
        <f ca="1">IFERROR(C359+'Program Qtrly'!E$223*OFFSET(LDF!$A$37,MATCH($B$348,LDF!$A$38:$A$63,0),MATCH($A360,LDF!$B$37:$Z$37,0)),0)</f>
        <v>0</v>
      </c>
      <c r="D360" s="116">
        <f ca="1">IFERROR(D359+'Program Qtrly'!F$223*OFFSET(LDF!$A$37,MATCH($B$348,LDF!$A$38:$A$63,0),MATCH($A360,LDF!$B$37:$Z$37,0)),0)</f>
        <v>0</v>
      </c>
      <c r="E360" s="116">
        <f ca="1">IFERROR(E359+'Program Qtrly'!G$223*OFFSET(LDF!$A$37,MATCH($B$348,LDF!$A$38:$A$63,0),MATCH($A360,LDF!$B$37:$Z$37,0)),0)</f>
        <v>0</v>
      </c>
      <c r="F360" s="116">
        <f ca="1">IFERROR(F359+'Program Qtrly'!H$223*OFFSET(LDF!$A$37,MATCH($B$348,LDF!$A$38:$A$63,0),MATCH($A360,LDF!$B$37:$Z$37,0)),0)</f>
        <v>36.443148688046648</v>
      </c>
      <c r="G360" s="116">
        <f ca="1">IFERROR(G359+'Program Qtrly'!I$223*OFFSET(LDF!$A$37,MATCH($B$348,LDF!$A$38:$A$63,0),MATCH($A360,LDF!$B$37:$Z$37,0)),0)</f>
        <v>109.32944606413989</v>
      </c>
      <c r="H360" s="116">
        <f ca="1">IFERROR(H359+'Program Qtrly'!J$223*OFFSET(LDF!$A$37,MATCH($B$348,LDF!$A$38:$A$63,0),MATCH($A360,LDF!$B$37:$Z$37,0)),0)</f>
        <v>182.21574344023318</v>
      </c>
      <c r="I360" s="116">
        <f ca="1">IFERROR(I359+'Program Qtrly'!K$223*OFFSET(LDF!$A$37,MATCH($B$348,LDF!$A$38:$A$63,0),MATCH($A360,LDF!$B$37:$Z$37,0)),0)</f>
        <v>255.10204081632648</v>
      </c>
      <c r="J360" s="116">
        <f ca="1">IFERROR(J359+'Program Qtrly'!L$223*OFFSET(LDF!$A$37,MATCH($B$348,LDF!$A$38:$A$63,0),MATCH($A360,LDF!$B$37:$Z$37,0)),0)</f>
        <v>327.98833819241975</v>
      </c>
      <c r="K360" s="116">
        <f ca="1">IFERROR(K359+'Program Qtrly'!M$223*OFFSET(LDF!$A$37,MATCH($B$348,LDF!$A$38:$A$63,0),MATCH($A360,LDF!$B$37:$Z$37,0)),0)</f>
        <v>400.87463556851321</v>
      </c>
      <c r="L360" s="116">
        <f ca="1">IFERROR(L359+'Program Qtrly'!N$223*OFFSET(LDF!$A$37,MATCH($B$348,LDF!$A$38:$A$63,0),MATCH($A360,LDF!$B$37:$Z$37,0)),0)</f>
        <v>473.76093294460622</v>
      </c>
      <c r="M360" s="116">
        <f ca="1">IFERROR(M359+'Program Qtrly'!O$223*OFFSET(LDF!$A$37,MATCH($B$348,LDF!$A$38:$A$63,0),MATCH($A360,LDF!$B$37:$Z$37,0)),0)</f>
        <v>546.64723032069969</v>
      </c>
      <c r="N360" s="116">
        <f ca="1">IFERROR(N359+'Program Qtrly'!P$223*OFFSET(LDF!$A$37,MATCH($B$348,LDF!$A$38:$A$63,0),MATCH($A360,LDF!$B$37:$Z$37,0)),0)</f>
        <v>655.97667638483949</v>
      </c>
      <c r="O360" s="116">
        <f ca="1">IFERROR(O359+'Program Qtrly'!Q$223*OFFSET(LDF!$A$37,MATCH($B$348,LDF!$A$38:$A$63,0),MATCH($A360,LDF!$B$37:$Z$37,0)),0)</f>
        <v>801.74927113702643</v>
      </c>
      <c r="P360" s="116">
        <f ca="1">IFERROR(P359+'Program Qtrly'!R$223*OFFSET(LDF!$A$37,MATCH($B$348,LDF!$A$38:$A$63,0),MATCH($A360,LDF!$B$37:$Z$37,0)),0)</f>
        <v>947.52186588921245</v>
      </c>
      <c r="Q360" s="116">
        <f ca="1">IFERROR(Q359+'Program Qtrly'!S$223*OFFSET(LDF!$A$37,MATCH($B$348,LDF!$A$38:$A$63,0),MATCH($A360,LDF!$B$37:$Z$37,0)),0)</f>
        <v>1093.2944606413994</v>
      </c>
      <c r="R360" s="116">
        <f ca="1">IFERROR(R359+'Program Qtrly'!T$223*OFFSET(LDF!$A$37,MATCH($B$348,LDF!$A$38:$A$63,0),MATCH($A360,LDF!$B$37:$Z$37,0)),0)</f>
        <v>1239.0670553935859</v>
      </c>
      <c r="S360" s="116">
        <f ca="1">IFERROR(S359+'Program Qtrly'!U$223*OFFSET(LDF!$A$37,MATCH($B$348,LDF!$A$38:$A$63,0),MATCH($A360,LDF!$B$37:$Z$37,0)),0)</f>
        <v>1384.8396501457723</v>
      </c>
      <c r="T360" s="116">
        <f ca="1">IFERROR(T359+'Program Qtrly'!V$223*OFFSET(LDF!$A$37,MATCH($B$348,LDF!$A$38:$A$63,0),MATCH($A360,LDF!$B$37:$Z$37,0)),0)</f>
        <v>1530.612244897959</v>
      </c>
      <c r="U360" s="116">
        <f ca="1">IFERROR(U359+'Program Qtrly'!W$223*OFFSET(LDF!$A$37,MATCH($B$348,LDF!$A$38:$A$63,0),MATCH($A360,LDF!$B$37:$Z$37,0)),0)</f>
        <v>1676.3848396501455</v>
      </c>
      <c r="W360" s="63">
        <f t="shared" si="350"/>
        <v>33</v>
      </c>
      <c r="X360" s="116">
        <f t="shared" ca="1" si="351"/>
        <v>0</v>
      </c>
      <c r="Y360" s="116">
        <f t="shared" ca="1" si="348"/>
        <v>0</v>
      </c>
      <c r="Z360" s="116">
        <f t="shared" ca="1" si="348"/>
        <v>0</v>
      </c>
      <c r="AA360" s="116">
        <f t="shared" ca="1" si="348"/>
        <v>0</v>
      </c>
      <c r="AB360" s="116">
        <f t="shared" ca="1" si="348"/>
        <v>1.0568513119533449</v>
      </c>
      <c r="AC360" s="116">
        <f t="shared" ca="1" si="348"/>
        <v>3.1705539358600703</v>
      </c>
      <c r="AD360" s="116">
        <f t="shared" ca="1" si="348"/>
        <v>5.2842565597667317</v>
      </c>
      <c r="AE360" s="116">
        <f t="shared" ca="1" si="348"/>
        <v>7.3979591836734642</v>
      </c>
      <c r="AF360" s="116">
        <f t="shared" ca="1" si="348"/>
        <v>9.5116618075801966</v>
      </c>
      <c r="AG360" s="116">
        <f t="shared" ca="1" si="348"/>
        <v>11.62536443148673</v>
      </c>
      <c r="AH360" s="116">
        <f t="shared" ca="1" si="348"/>
        <v>13.739067055393605</v>
      </c>
      <c r="AI360" s="116">
        <f t="shared" ca="1" si="348"/>
        <v>15.852769679300195</v>
      </c>
      <c r="AJ360" s="116">
        <f t="shared" ca="1" si="348"/>
        <v>19.023323615160393</v>
      </c>
      <c r="AK360" s="116">
        <f t="shared" ca="1" si="348"/>
        <v>23.25072886297346</v>
      </c>
      <c r="AL360" s="116">
        <f t="shared" ca="1" si="348"/>
        <v>27.478134110787209</v>
      </c>
      <c r="AM360" s="116">
        <f t="shared" ca="1" si="348"/>
        <v>31.70553935860039</v>
      </c>
      <c r="AN360" s="116">
        <f t="shared" ca="1" si="348"/>
        <v>35.932944606413912</v>
      </c>
      <c r="AO360" s="116">
        <f t="shared" ca="1" si="348"/>
        <v>40.160349854227434</v>
      </c>
      <c r="AP360" s="116">
        <f t="shared" ca="1" si="348"/>
        <v>44.387755102040728</v>
      </c>
      <c r="AQ360" s="116">
        <f t="shared" ca="1" si="348"/>
        <v>48.61516034985425</v>
      </c>
      <c r="AS360" s="63">
        <f t="shared" si="352"/>
        <v>33</v>
      </c>
      <c r="AT360" s="116">
        <f ca="1">IFERROR(X360*'Program Qtrly'!D$209/(1-'Program Qtrly'!D$209),0)</f>
        <v>0</v>
      </c>
      <c r="AU360" s="116">
        <f ca="1">IFERROR(Y360*'Program Qtrly'!E$209/(1-'Program Qtrly'!E$209),0)</f>
        <v>0</v>
      </c>
      <c r="AV360" s="116">
        <f ca="1">IFERROR(Z360*'Program Qtrly'!F$209/(1-'Program Qtrly'!F$209),0)</f>
        <v>0</v>
      </c>
      <c r="AW360" s="116">
        <f ca="1">IFERROR(AA360*'Program Qtrly'!G$209/(1-'Program Qtrly'!G$209),0)</f>
        <v>0</v>
      </c>
      <c r="AX360" s="116">
        <f ca="1">IFERROR(AB360*'Program Qtrly'!H$209/(1-'Program Qtrly'!H$209),0)</f>
        <v>4.2274052478133806</v>
      </c>
      <c r="AY360" s="116">
        <f ca="1">IFERROR(AC360*'Program Qtrly'!I$209/(1-'Program Qtrly'!I$209),0)</f>
        <v>12.682215743440285</v>
      </c>
      <c r="AZ360" s="116">
        <f ca="1">IFERROR(AD360*'Program Qtrly'!J$209/(1-'Program Qtrly'!J$209),0)</f>
        <v>21.137026239066934</v>
      </c>
      <c r="BA360" s="116">
        <f ca="1">IFERROR(AE360*'Program Qtrly'!K$209/(1-'Program Qtrly'!K$209),0)</f>
        <v>29.591836734693867</v>
      </c>
      <c r="BB360" s="116">
        <f ca="1">IFERROR(AF360*'Program Qtrly'!L$209/(1-'Program Qtrly'!L$209),0)</f>
        <v>38.046647230320801</v>
      </c>
      <c r="BC360" s="116">
        <f ca="1">IFERROR(AG360*'Program Qtrly'!M$209/(1-'Program Qtrly'!M$209),0)</f>
        <v>46.501457725946935</v>
      </c>
      <c r="BD360" s="116">
        <f ca="1">IFERROR(AH360*'Program Qtrly'!N$209/(1-'Program Qtrly'!N$209),0)</f>
        <v>54.956268221574433</v>
      </c>
      <c r="BE360" s="116">
        <f ca="1">IFERROR(AI360*'Program Qtrly'!O$209/(1-'Program Qtrly'!O$209),0)</f>
        <v>63.411078717200795</v>
      </c>
      <c r="BF360" s="116">
        <f ca="1">IFERROR(AJ360*'Program Qtrly'!P$209/(1-'Program Qtrly'!P$209),0)</f>
        <v>76.093294460641602</v>
      </c>
      <c r="BG360" s="116">
        <f ca="1">IFERROR(AK360*'Program Qtrly'!Q$209/(1-'Program Qtrly'!Q$209),0)</f>
        <v>93.00291545189387</v>
      </c>
      <c r="BH360" s="116">
        <f ca="1">IFERROR(AL360*'Program Qtrly'!R$209/(1-'Program Qtrly'!R$209),0)</f>
        <v>109.91253644314887</v>
      </c>
      <c r="BI360" s="116">
        <f ca="1">IFERROR(AM360*'Program Qtrly'!S$209/(1-'Program Qtrly'!S$209),0)</f>
        <v>126.82215743440159</v>
      </c>
      <c r="BJ360" s="116">
        <f ca="1">IFERROR(AN360*'Program Qtrly'!T$209/(1-'Program Qtrly'!T$209),0)</f>
        <v>143.73177842565568</v>
      </c>
      <c r="BK360" s="116">
        <f ca="1">IFERROR(AO360*'Program Qtrly'!U$209/(1-'Program Qtrly'!U$209),0)</f>
        <v>160.64139941690979</v>
      </c>
      <c r="BL360" s="116">
        <f ca="1">IFERROR(AP360*'Program Qtrly'!V$209/(1-'Program Qtrly'!V$209),0)</f>
        <v>177.55102040816297</v>
      </c>
      <c r="BM360" s="116">
        <f ca="1">IFERROR(AQ360*'Program Qtrly'!W$209/(1-'Program Qtrly'!W$209),0)</f>
        <v>194.46064139941706</v>
      </c>
      <c r="BO360" s="53" t="str">
        <f t="shared" si="353"/>
        <v>P011</v>
      </c>
      <c r="BP360" s="53">
        <f t="shared" si="354"/>
        <v>0</v>
      </c>
    </row>
    <row r="361" spans="1:68" x14ac:dyDescent="0.45">
      <c r="A361" s="63">
        <f t="shared" si="349"/>
        <v>36</v>
      </c>
      <c r="B361" s="116">
        <f ca="1">IFERROR(B360+'Program Qtrly'!D$223*OFFSET(LDF!$A$37,MATCH($B$348,LDF!$A$38:$A$63,0),MATCH($A361,LDF!$B$37:$Z$37,0)),0)</f>
        <v>0</v>
      </c>
      <c r="C361" s="116">
        <f ca="1">IFERROR(C360+'Program Qtrly'!E$223*OFFSET(LDF!$A$37,MATCH($B$348,LDF!$A$38:$A$63,0),MATCH($A361,LDF!$B$37:$Z$37,0)),0)</f>
        <v>0</v>
      </c>
      <c r="D361" s="116">
        <f ca="1">IFERROR(D360+'Program Qtrly'!F$223*OFFSET(LDF!$A$37,MATCH($B$348,LDF!$A$38:$A$63,0),MATCH($A361,LDF!$B$37:$Z$37,0)),0)</f>
        <v>0</v>
      </c>
      <c r="E361" s="116">
        <f ca="1">IFERROR(E360+'Program Qtrly'!G$223*OFFSET(LDF!$A$37,MATCH($B$348,LDF!$A$38:$A$63,0),MATCH($A361,LDF!$B$37:$Z$37,0)),0)</f>
        <v>0</v>
      </c>
      <c r="F361" s="116">
        <f ca="1">IFERROR(F360+'Program Qtrly'!H$223*OFFSET(LDF!$A$37,MATCH($B$348,LDF!$A$38:$A$63,0),MATCH($A361,LDF!$B$37:$Z$37,0)),0)</f>
        <v>36.549707602339176</v>
      </c>
      <c r="G361" s="116">
        <f ca="1">IFERROR(G360+'Program Qtrly'!I$223*OFFSET(LDF!$A$37,MATCH($B$348,LDF!$A$38:$A$63,0),MATCH($A361,LDF!$B$37:$Z$37,0)),0)</f>
        <v>109.64912280701748</v>
      </c>
      <c r="H361" s="116">
        <f ca="1">IFERROR(H360+'Program Qtrly'!J$223*OFFSET(LDF!$A$37,MATCH($B$348,LDF!$A$38:$A$63,0),MATCH($A361,LDF!$B$37:$Z$37,0)),0)</f>
        <v>182.74853801169584</v>
      </c>
      <c r="I361" s="116">
        <f ca="1">IFERROR(I360+'Program Qtrly'!K$223*OFFSET(LDF!$A$37,MATCH($B$348,LDF!$A$38:$A$63,0),MATCH($A361,LDF!$B$37:$Z$37,0)),0)</f>
        <v>255.84795321637418</v>
      </c>
      <c r="J361" s="116">
        <f ca="1">IFERROR(J360+'Program Qtrly'!L$223*OFFSET(LDF!$A$37,MATCH($B$348,LDF!$A$38:$A$63,0),MATCH($A361,LDF!$B$37:$Z$37,0)),0)</f>
        <v>328.94736842105254</v>
      </c>
      <c r="K361" s="116">
        <f ca="1">IFERROR(K360+'Program Qtrly'!M$223*OFFSET(LDF!$A$37,MATCH($B$348,LDF!$A$38:$A$63,0),MATCH($A361,LDF!$B$37:$Z$37,0)),0)</f>
        <v>402.04678362573105</v>
      </c>
      <c r="L361" s="116">
        <f ca="1">IFERROR(L360+'Program Qtrly'!N$223*OFFSET(LDF!$A$37,MATCH($B$348,LDF!$A$38:$A$63,0),MATCH($A361,LDF!$B$37:$Z$37,0)),0)</f>
        <v>475.14619883040911</v>
      </c>
      <c r="M361" s="116">
        <f ca="1">IFERROR(M360+'Program Qtrly'!O$223*OFFSET(LDF!$A$37,MATCH($B$348,LDF!$A$38:$A$63,0),MATCH($A361,LDF!$B$37:$Z$37,0)),0)</f>
        <v>548.24561403508767</v>
      </c>
      <c r="N361" s="116">
        <f ca="1">IFERROR(N360+'Program Qtrly'!P$223*OFFSET(LDF!$A$37,MATCH($B$348,LDF!$A$38:$A$63,0),MATCH($A361,LDF!$B$37:$Z$37,0)),0)</f>
        <v>657.89473684210509</v>
      </c>
      <c r="O361" s="116">
        <f ca="1">IFERROR(O360+'Program Qtrly'!Q$223*OFFSET(LDF!$A$37,MATCH($B$348,LDF!$A$38:$A$63,0),MATCH($A361,LDF!$B$37:$Z$37,0)),0)</f>
        <v>804.0935672514621</v>
      </c>
      <c r="P361" s="116">
        <f ca="1">IFERROR(P360+'Program Qtrly'!R$223*OFFSET(LDF!$A$37,MATCH($B$348,LDF!$A$38:$A$63,0),MATCH($A361,LDF!$B$37:$Z$37,0)),0)</f>
        <v>950.29239766081821</v>
      </c>
      <c r="Q361" s="116">
        <f ca="1">IFERROR(Q360+'Program Qtrly'!S$223*OFFSET(LDF!$A$37,MATCH($B$348,LDF!$A$38:$A$63,0),MATCH($A361,LDF!$B$37:$Z$37,0)),0)</f>
        <v>1096.4912280701753</v>
      </c>
      <c r="R361" s="116">
        <f ca="1">IFERROR(R360+'Program Qtrly'!T$223*OFFSET(LDF!$A$37,MATCH($B$348,LDF!$A$38:$A$63,0),MATCH($A361,LDF!$B$37:$Z$37,0)),0)</f>
        <v>1242.6900584795319</v>
      </c>
      <c r="S361" s="116">
        <f ca="1">IFERROR(S360+'Program Qtrly'!U$223*OFFSET(LDF!$A$37,MATCH($B$348,LDF!$A$38:$A$63,0),MATCH($A361,LDF!$B$37:$Z$37,0)),0)</f>
        <v>1388.8888888888885</v>
      </c>
      <c r="T361" s="116">
        <f ca="1">IFERROR(T360+'Program Qtrly'!V$223*OFFSET(LDF!$A$37,MATCH($B$348,LDF!$A$38:$A$63,0),MATCH($A361,LDF!$B$37:$Z$37,0)),0)</f>
        <v>1535.0877192982452</v>
      </c>
      <c r="U361" s="116">
        <f ca="1">IFERROR(U360+'Program Qtrly'!W$223*OFFSET(LDF!$A$37,MATCH($B$348,LDF!$A$38:$A$63,0),MATCH($A361,LDF!$B$37:$Z$37,0)),0)</f>
        <v>1681.2865497076018</v>
      </c>
      <c r="W361" s="63">
        <f t="shared" si="350"/>
        <v>36</v>
      </c>
      <c r="X361" s="116">
        <f t="shared" ca="1" si="351"/>
        <v>0</v>
      </c>
      <c r="Y361" s="116">
        <f t="shared" ca="1" si="348"/>
        <v>0</v>
      </c>
      <c r="Z361" s="116">
        <f t="shared" ca="1" si="348"/>
        <v>0</v>
      </c>
      <c r="AA361" s="116">
        <f t="shared" ca="1" si="348"/>
        <v>0</v>
      </c>
      <c r="AB361" s="116">
        <f t="shared" ca="1" si="348"/>
        <v>0.9502923976608173</v>
      </c>
      <c r="AC361" s="116">
        <f t="shared" ca="1" si="348"/>
        <v>2.8508771929824803</v>
      </c>
      <c r="AD361" s="116">
        <f t="shared" ca="1" si="348"/>
        <v>4.7514619883040723</v>
      </c>
      <c r="AE361" s="116">
        <f t="shared" ca="1" si="348"/>
        <v>6.6520467836257637</v>
      </c>
      <c r="AF361" s="116">
        <f t="shared" ca="1" si="348"/>
        <v>8.5526315789473983</v>
      </c>
      <c r="AG361" s="116">
        <f t="shared" ca="1" si="348"/>
        <v>10.453216374268891</v>
      </c>
      <c r="AH361" s="116">
        <f t="shared" ca="1" si="348"/>
        <v>12.353801169590724</v>
      </c>
      <c r="AI361" s="116">
        <f t="shared" ca="1" si="348"/>
        <v>14.254385964912217</v>
      </c>
      <c r="AJ361" s="116">
        <f t="shared" ca="1" si="348"/>
        <v>17.105263157894797</v>
      </c>
      <c r="AK361" s="116">
        <f t="shared" ca="1" si="348"/>
        <v>20.906432748537782</v>
      </c>
      <c r="AL361" s="116">
        <f t="shared" ca="1" si="348"/>
        <v>24.707602339181449</v>
      </c>
      <c r="AM361" s="116">
        <f t="shared" ca="1" si="348"/>
        <v>28.508771929824434</v>
      </c>
      <c r="AN361" s="116">
        <f t="shared" ca="1" si="348"/>
        <v>32.309941520467873</v>
      </c>
      <c r="AO361" s="116">
        <f t="shared" ca="1" si="348"/>
        <v>36.111111111111313</v>
      </c>
      <c r="AP361" s="116">
        <f t="shared" ca="1" si="348"/>
        <v>39.912280701754526</v>
      </c>
      <c r="AQ361" s="116">
        <f t="shared" ca="1" si="348"/>
        <v>43.713450292397965</v>
      </c>
      <c r="AS361" s="63">
        <f t="shared" si="352"/>
        <v>36</v>
      </c>
      <c r="AT361" s="116">
        <f ca="1">IFERROR(X361*'Program Qtrly'!D$209/(1-'Program Qtrly'!D$209),0)</f>
        <v>0</v>
      </c>
      <c r="AU361" s="116">
        <f ca="1">IFERROR(Y361*'Program Qtrly'!E$209/(1-'Program Qtrly'!E$209),0)</f>
        <v>0</v>
      </c>
      <c r="AV361" s="116">
        <f ca="1">IFERROR(Z361*'Program Qtrly'!F$209/(1-'Program Qtrly'!F$209),0)</f>
        <v>0</v>
      </c>
      <c r="AW361" s="116">
        <f ca="1">IFERROR(AA361*'Program Qtrly'!G$209/(1-'Program Qtrly'!G$209),0)</f>
        <v>0</v>
      </c>
      <c r="AX361" s="116">
        <f ca="1">IFERROR(AB361*'Program Qtrly'!H$209/(1-'Program Qtrly'!H$209),0)</f>
        <v>3.8011695906432705</v>
      </c>
      <c r="AY361" s="116">
        <f ca="1">IFERROR(AC361*'Program Qtrly'!I$209/(1-'Program Qtrly'!I$209),0)</f>
        <v>11.403508771929925</v>
      </c>
      <c r="AZ361" s="116">
        <f ca="1">IFERROR(AD361*'Program Qtrly'!J$209/(1-'Program Qtrly'!J$209),0)</f>
        <v>19.005847953216296</v>
      </c>
      <c r="BA361" s="116">
        <f ca="1">IFERROR(AE361*'Program Qtrly'!K$209/(1-'Program Qtrly'!K$209),0)</f>
        <v>26.608187134503066</v>
      </c>
      <c r="BB361" s="116">
        <f ca="1">IFERROR(AF361*'Program Qtrly'!L$209/(1-'Program Qtrly'!L$209),0)</f>
        <v>34.2105263157896</v>
      </c>
      <c r="BC361" s="116">
        <f ca="1">IFERROR(AG361*'Program Qtrly'!M$209/(1-'Program Qtrly'!M$209),0)</f>
        <v>41.812865497075578</v>
      </c>
      <c r="BD361" s="116">
        <f ca="1">IFERROR(AH361*'Program Qtrly'!N$209/(1-'Program Qtrly'!N$209),0)</f>
        <v>49.415204678362912</v>
      </c>
      <c r="BE361" s="116">
        <f ca="1">IFERROR(AI361*'Program Qtrly'!O$209/(1-'Program Qtrly'!O$209),0)</f>
        <v>57.017543859648882</v>
      </c>
      <c r="BF361" s="116">
        <f ca="1">IFERROR(AJ361*'Program Qtrly'!P$209/(1-'Program Qtrly'!P$209),0)</f>
        <v>68.421052631579201</v>
      </c>
      <c r="BG361" s="116">
        <f ca="1">IFERROR(AK361*'Program Qtrly'!Q$209/(1-'Program Qtrly'!Q$209),0)</f>
        <v>83.625730994151155</v>
      </c>
      <c r="BH361" s="116">
        <f ca="1">IFERROR(AL361*'Program Qtrly'!R$209/(1-'Program Qtrly'!R$209),0)</f>
        <v>98.830409356725823</v>
      </c>
      <c r="BI361" s="116">
        <f ca="1">IFERROR(AM361*'Program Qtrly'!S$209/(1-'Program Qtrly'!S$209),0)</f>
        <v>114.03508771929776</v>
      </c>
      <c r="BJ361" s="116">
        <f ca="1">IFERROR(AN361*'Program Qtrly'!T$209/(1-'Program Qtrly'!T$209),0)</f>
        <v>129.23976608187152</v>
      </c>
      <c r="BK361" s="116">
        <f ca="1">IFERROR(AO361*'Program Qtrly'!U$209/(1-'Program Qtrly'!U$209),0)</f>
        <v>144.44444444444531</v>
      </c>
      <c r="BL361" s="116">
        <f ca="1">IFERROR(AP361*'Program Qtrly'!V$209/(1-'Program Qtrly'!V$209),0)</f>
        <v>159.64912280701813</v>
      </c>
      <c r="BM361" s="116">
        <f ca="1">IFERROR(AQ361*'Program Qtrly'!W$209/(1-'Program Qtrly'!W$209),0)</f>
        <v>174.85380116959192</v>
      </c>
      <c r="BO361" s="53" t="str">
        <f t="shared" si="353"/>
        <v>P011</v>
      </c>
      <c r="BP361" s="53">
        <f t="shared" si="354"/>
        <v>0</v>
      </c>
    </row>
    <row r="362" spans="1:68" x14ac:dyDescent="0.45">
      <c r="A362" s="63">
        <f t="shared" si="349"/>
        <v>39</v>
      </c>
      <c r="B362" s="116">
        <f ca="1">IFERROR(B361+'Program Qtrly'!D$223*OFFSET(LDF!$A$37,MATCH($B$348,LDF!$A$38:$A$63,0),MATCH($A362,LDF!$B$37:$Z$37,0)),0)</f>
        <v>0</v>
      </c>
      <c r="C362" s="116">
        <f ca="1">IFERROR(C361+'Program Qtrly'!E$223*OFFSET(LDF!$A$37,MATCH($B$348,LDF!$A$38:$A$63,0),MATCH($A362,LDF!$B$37:$Z$37,0)),0)</f>
        <v>0</v>
      </c>
      <c r="D362" s="116">
        <f ca="1">IFERROR(D361+'Program Qtrly'!F$223*OFFSET(LDF!$A$37,MATCH($B$348,LDF!$A$38:$A$63,0),MATCH($A362,LDF!$B$37:$Z$37,0)),0)</f>
        <v>0</v>
      </c>
      <c r="E362" s="116">
        <f ca="1">IFERROR(E361+'Program Qtrly'!G$223*OFFSET(LDF!$A$37,MATCH($B$348,LDF!$A$38:$A$63,0),MATCH($A362,LDF!$B$37:$Z$37,0)),0)</f>
        <v>0</v>
      </c>
      <c r="F362" s="116">
        <f ca="1">IFERROR(F361+'Program Qtrly'!H$223*OFFSET(LDF!$A$37,MATCH($B$348,LDF!$A$38:$A$63,0),MATCH($A362,LDF!$B$37:$Z$37,0)),0)</f>
        <v>36.656891495601172</v>
      </c>
      <c r="G362" s="116">
        <f ca="1">IFERROR(G361+'Program Qtrly'!I$223*OFFSET(LDF!$A$37,MATCH($B$348,LDF!$A$38:$A$63,0),MATCH($A362,LDF!$B$37:$Z$37,0)),0)</f>
        <v>109.97067448680347</v>
      </c>
      <c r="H362" s="116">
        <f ca="1">IFERROR(H361+'Program Qtrly'!J$223*OFFSET(LDF!$A$37,MATCH($B$348,LDF!$A$38:$A$63,0),MATCH($A362,LDF!$B$37:$Z$37,0)),0)</f>
        <v>183.28445747800583</v>
      </c>
      <c r="I362" s="116">
        <f ca="1">IFERROR(I361+'Program Qtrly'!K$223*OFFSET(LDF!$A$37,MATCH($B$348,LDF!$A$38:$A$63,0),MATCH($A362,LDF!$B$37:$Z$37,0)),0)</f>
        <v>256.59824046920818</v>
      </c>
      <c r="J362" s="116">
        <f ca="1">IFERROR(J361+'Program Qtrly'!L$223*OFFSET(LDF!$A$37,MATCH($B$348,LDF!$A$38:$A$63,0),MATCH($A362,LDF!$B$37:$Z$37,0)),0)</f>
        <v>329.91202346041052</v>
      </c>
      <c r="K362" s="116">
        <f ca="1">IFERROR(K361+'Program Qtrly'!M$223*OFFSET(LDF!$A$37,MATCH($B$348,LDF!$A$38:$A$63,0),MATCH($A362,LDF!$B$37:$Z$37,0)),0)</f>
        <v>403.22580645161304</v>
      </c>
      <c r="L362" s="116">
        <f ca="1">IFERROR(L361+'Program Qtrly'!N$223*OFFSET(LDF!$A$37,MATCH($B$348,LDF!$A$38:$A$63,0),MATCH($A362,LDF!$B$37:$Z$37,0)),0)</f>
        <v>476.5395894428151</v>
      </c>
      <c r="M362" s="116">
        <f ca="1">IFERROR(M361+'Program Qtrly'!O$223*OFFSET(LDF!$A$37,MATCH($B$348,LDF!$A$38:$A$63,0),MATCH($A362,LDF!$B$37:$Z$37,0)),0)</f>
        <v>549.85337243401761</v>
      </c>
      <c r="N362" s="116">
        <f ca="1">IFERROR(N361+'Program Qtrly'!P$223*OFFSET(LDF!$A$37,MATCH($B$348,LDF!$A$38:$A$63,0),MATCH($A362,LDF!$B$37:$Z$37,0)),0)</f>
        <v>659.82404692082105</v>
      </c>
      <c r="O362" s="116">
        <f ca="1">IFERROR(O361+'Program Qtrly'!Q$223*OFFSET(LDF!$A$37,MATCH($B$348,LDF!$A$38:$A$63,0),MATCH($A362,LDF!$B$37:$Z$37,0)),0)</f>
        <v>806.45161290322608</v>
      </c>
      <c r="P362" s="116">
        <f ca="1">IFERROR(P361+'Program Qtrly'!R$223*OFFSET(LDF!$A$37,MATCH($B$348,LDF!$A$38:$A$63,0),MATCH($A362,LDF!$B$37:$Z$37,0)),0)</f>
        <v>953.0791788856302</v>
      </c>
      <c r="Q362" s="116">
        <f ca="1">IFERROR(Q361+'Program Qtrly'!S$223*OFFSET(LDF!$A$37,MATCH($B$348,LDF!$A$38:$A$63,0),MATCH($A362,LDF!$B$37:$Z$37,0)),0)</f>
        <v>1099.7067448680352</v>
      </c>
      <c r="R362" s="116">
        <f ca="1">IFERROR(R361+'Program Qtrly'!T$223*OFFSET(LDF!$A$37,MATCH($B$348,LDF!$A$38:$A$63,0),MATCH($A362,LDF!$B$37:$Z$37,0)),0)</f>
        <v>1246.3343108504398</v>
      </c>
      <c r="S362" s="116">
        <f ca="1">IFERROR(S361+'Program Qtrly'!U$223*OFFSET(LDF!$A$37,MATCH($B$348,LDF!$A$38:$A$63,0),MATCH($A362,LDF!$B$37:$Z$37,0)),0)</f>
        <v>1392.9618768328444</v>
      </c>
      <c r="T362" s="116">
        <f ca="1">IFERROR(T361+'Program Qtrly'!V$223*OFFSET(LDF!$A$37,MATCH($B$348,LDF!$A$38:$A$63,0),MATCH($A362,LDF!$B$37:$Z$37,0)),0)</f>
        <v>1539.5894428152492</v>
      </c>
      <c r="U362" s="116">
        <f ca="1">IFERROR(U361+'Program Qtrly'!W$223*OFFSET(LDF!$A$37,MATCH($B$348,LDF!$A$38:$A$63,0),MATCH($A362,LDF!$B$37:$Z$37,0)),0)</f>
        <v>1686.2170087976538</v>
      </c>
      <c r="W362" s="63">
        <f t="shared" si="350"/>
        <v>39</v>
      </c>
      <c r="X362" s="116">
        <f t="shared" ca="1" si="351"/>
        <v>0</v>
      </c>
      <c r="Y362" s="116">
        <f t="shared" ca="1" si="348"/>
        <v>0</v>
      </c>
      <c r="Z362" s="116">
        <f t="shared" ca="1" si="348"/>
        <v>0</v>
      </c>
      <c r="AA362" s="116">
        <f t="shared" ca="1" si="348"/>
        <v>0</v>
      </c>
      <c r="AB362" s="116">
        <f t="shared" ca="1" si="348"/>
        <v>0.84310850439882046</v>
      </c>
      <c r="AC362" s="116">
        <f t="shared" ca="1" si="348"/>
        <v>2.5293255131964827</v>
      </c>
      <c r="AD362" s="116">
        <f t="shared" ca="1" si="348"/>
        <v>4.215542521994081</v>
      </c>
      <c r="AE362" s="116">
        <f t="shared" ca="1" si="348"/>
        <v>5.9017595307917645</v>
      </c>
      <c r="AF362" s="116">
        <f t="shared" ca="1" si="348"/>
        <v>7.5879765395894196</v>
      </c>
      <c r="AG362" s="116">
        <f t="shared" ca="1" si="348"/>
        <v>9.2741935483869042</v>
      </c>
      <c r="AH362" s="116">
        <f t="shared" ca="1" si="348"/>
        <v>10.96041055718473</v>
      </c>
      <c r="AI362" s="116">
        <f t="shared" ca="1" si="348"/>
        <v>12.646627565982271</v>
      </c>
      <c r="AJ362" s="116">
        <f t="shared" ca="1" si="348"/>
        <v>15.175953079178839</v>
      </c>
      <c r="AK362" s="116">
        <f t="shared" ca="1" si="348"/>
        <v>18.548387096773808</v>
      </c>
      <c r="AL362" s="116">
        <f t="shared" ca="1" si="348"/>
        <v>21.92082111436946</v>
      </c>
      <c r="AM362" s="116">
        <f t="shared" ca="1" si="348"/>
        <v>25.293255131964543</v>
      </c>
      <c r="AN362" s="116">
        <f t="shared" ca="1" si="348"/>
        <v>28.665689149559967</v>
      </c>
      <c r="AO362" s="116">
        <f t="shared" ca="1" si="348"/>
        <v>32.038123167155391</v>
      </c>
      <c r="AP362" s="116">
        <f t="shared" ca="1" si="348"/>
        <v>35.410557184750587</v>
      </c>
      <c r="AQ362" s="116">
        <f t="shared" ca="1" si="348"/>
        <v>38.782991202346011</v>
      </c>
      <c r="AS362" s="63">
        <f t="shared" si="352"/>
        <v>39</v>
      </c>
      <c r="AT362" s="116">
        <f ca="1">IFERROR(X362*'Program Qtrly'!D$209/(1-'Program Qtrly'!D$209),0)</f>
        <v>0</v>
      </c>
      <c r="AU362" s="116">
        <f ca="1">IFERROR(Y362*'Program Qtrly'!E$209/(1-'Program Qtrly'!E$209),0)</f>
        <v>0</v>
      </c>
      <c r="AV362" s="116">
        <f ca="1">IFERROR(Z362*'Program Qtrly'!F$209/(1-'Program Qtrly'!F$209),0)</f>
        <v>0</v>
      </c>
      <c r="AW362" s="116">
        <f ca="1">IFERROR(AA362*'Program Qtrly'!G$209/(1-'Program Qtrly'!G$209),0)</f>
        <v>0</v>
      </c>
      <c r="AX362" s="116">
        <f ca="1">IFERROR(AB362*'Program Qtrly'!H$209/(1-'Program Qtrly'!H$209),0)</f>
        <v>3.3724340175952827</v>
      </c>
      <c r="AY362" s="116">
        <f ca="1">IFERROR(AC362*'Program Qtrly'!I$209/(1-'Program Qtrly'!I$209),0)</f>
        <v>10.117302052785933</v>
      </c>
      <c r="AZ362" s="116">
        <f ca="1">IFERROR(AD362*'Program Qtrly'!J$209/(1-'Program Qtrly'!J$209),0)</f>
        <v>16.862170087976327</v>
      </c>
      <c r="BA362" s="116">
        <f ca="1">IFERROR(AE362*'Program Qtrly'!K$209/(1-'Program Qtrly'!K$209),0)</f>
        <v>23.607038123167065</v>
      </c>
      <c r="BB362" s="116">
        <f ca="1">IFERROR(AF362*'Program Qtrly'!L$209/(1-'Program Qtrly'!L$209),0)</f>
        <v>30.351906158357689</v>
      </c>
      <c r="BC362" s="116">
        <f ca="1">IFERROR(AG362*'Program Qtrly'!M$209/(1-'Program Qtrly'!M$209),0)</f>
        <v>37.096774193547624</v>
      </c>
      <c r="BD362" s="116">
        <f ca="1">IFERROR(AH362*'Program Qtrly'!N$209/(1-'Program Qtrly'!N$209),0)</f>
        <v>43.841642228738927</v>
      </c>
      <c r="BE362" s="116">
        <f ca="1">IFERROR(AI362*'Program Qtrly'!O$209/(1-'Program Qtrly'!O$209),0)</f>
        <v>50.5865102639291</v>
      </c>
      <c r="BF362" s="116">
        <f ca="1">IFERROR(AJ362*'Program Qtrly'!P$209/(1-'Program Qtrly'!P$209),0)</f>
        <v>60.703812316715378</v>
      </c>
      <c r="BG362" s="116">
        <f ca="1">IFERROR(AK362*'Program Qtrly'!Q$209/(1-'Program Qtrly'!Q$209),0)</f>
        <v>74.193548387095248</v>
      </c>
      <c r="BH362" s="116">
        <f ca="1">IFERROR(AL362*'Program Qtrly'!R$209/(1-'Program Qtrly'!R$209),0)</f>
        <v>87.683284457477853</v>
      </c>
      <c r="BI362" s="116">
        <f ca="1">IFERROR(AM362*'Program Qtrly'!S$209/(1-'Program Qtrly'!S$209),0)</f>
        <v>101.1730205278582</v>
      </c>
      <c r="BJ362" s="116">
        <f ca="1">IFERROR(AN362*'Program Qtrly'!T$209/(1-'Program Qtrly'!T$209),0)</f>
        <v>114.66275659823989</v>
      </c>
      <c r="BK362" s="116">
        <f ca="1">IFERROR(AO362*'Program Qtrly'!U$209/(1-'Program Qtrly'!U$209),0)</f>
        <v>128.15249266862159</v>
      </c>
      <c r="BL362" s="116">
        <f ca="1">IFERROR(AP362*'Program Qtrly'!V$209/(1-'Program Qtrly'!V$209),0)</f>
        <v>141.64222873900241</v>
      </c>
      <c r="BM362" s="116">
        <f ca="1">IFERROR(AQ362*'Program Qtrly'!W$209/(1-'Program Qtrly'!W$209),0)</f>
        <v>155.13196480938407</v>
      </c>
      <c r="BO362" s="53" t="str">
        <f t="shared" si="353"/>
        <v>P011</v>
      </c>
      <c r="BP362" s="53">
        <f t="shared" si="354"/>
        <v>0</v>
      </c>
    </row>
    <row r="363" spans="1:68" x14ac:dyDescent="0.45">
      <c r="A363" s="63">
        <f t="shared" si="349"/>
        <v>42</v>
      </c>
      <c r="B363" s="116">
        <f ca="1">IFERROR(B362+'Program Qtrly'!D$223*OFFSET(LDF!$A$37,MATCH($B$348,LDF!$A$38:$A$63,0),MATCH($A363,LDF!$B$37:$Z$37,0)),0)</f>
        <v>0</v>
      </c>
      <c r="C363" s="116">
        <f ca="1">IFERROR(C362+'Program Qtrly'!E$223*OFFSET(LDF!$A$37,MATCH($B$348,LDF!$A$38:$A$63,0),MATCH($A363,LDF!$B$37:$Z$37,0)),0)</f>
        <v>0</v>
      </c>
      <c r="D363" s="116">
        <f ca="1">IFERROR(D362+'Program Qtrly'!F$223*OFFSET(LDF!$A$37,MATCH($B$348,LDF!$A$38:$A$63,0),MATCH($A363,LDF!$B$37:$Z$37,0)),0)</f>
        <v>0</v>
      </c>
      <c r="E363" s="116">
        <f ca="1">IFERROR(E362+'Program Qtrly'!G$223*OFFSET(LDF!$A$37,MATCH($B$348,LDF!$A$38:$A$63,0),MATCH($A363,LDF!$B$37:$Z$37,0)),0)</f>
        <v>0</v>
      </c>
      <c r="F363" s="116">
        <f ca="1">IFERROR(F362+'Program Qtrly'!H$223*OFFSET(LDF!$A$37,MATCH($B$348,LDF!$A$38:$A$63,0),MATCH($A363,LDF!$B$37:$Z$37,0)),0)</f>
        <v>36.764705882352935</v>
      </c>
      <c r="G363" s="116">
        <f ca="1">IFERROR(G362+'Program Qtrly'!I$223*OFFSET(LDF!$A$37,MATCH($B$348,LDF!$A$38:$A$63,0),MATCH($A363,LDF!$B$37:$Z$37,0)),0)</f>
        <v>110.29411764705875</v>
      </c>
      <c r="H363" s="116">
        <f ca="1">IFERROR(H362+'Program Qtrly'!J$223*OFFSET(LDF!$A$37,MATCH($B$348,LDF!$A$38:$A$63,0),MATCH($A363,LDF!$B$37:$Z$37,0)),0)</f>
        <v>183.82352941176464</v>
      </c>
      <c r="I363" s="116">
        <f ca="1">IFERROR(I362+'Program Qtrly'!K$223*OFFSET(LDF!$A$37,MATCH($B$348,LDF!$A$38:$A$63,0),MATCH($A363,LDF!$B$37:$Z$37,0)),0)</f>
        <v>257.35294117647049</v>
      </c>
      <c r="J363" s="116">
        <f ca="1">IFERROR(J362+'Program Qtrly'!L$223*OFFSET(LDF!$A$37,MATCH($B$348,LDF!$A$38:$A$63,0),MATCH($A363,LDF!$B$37:$Z$37,0)),0)</f>
        <v>330.88235294117635</v>
      </c>
      <c r="K363" s="116">
        <f ca="1">IFERROR(K362+'Program Qtrly'!M$223*OFFSET(LDF!$A$37,MATCH($B$348,LDF!$A$38:$A$63,0),MATCH($A363,LDF!$B$37:$Z$37,0)),0)</f>
        <v>404.41176470588243</v>
      </c>
      <c r="L363" s="116">
        <f ca="1">IFERROR(L362+'Program Qtrly'!N$223*OFFSET(LDF!$A$37,MATCH($B$348,LDF!$A$38:$A$63,0),MATCH($A363,LDF!$B$37:$Z$37,0)),0)</f>
        <v>477.941176470588</v>
      </c>
      <c r="M363" s="116">
        <f ca="1">IFERROR(M362+'Program Qtrly'!O$223*OFFSET(LDF!$A$37,MATCH($B$348,LDF!$A$38:$A$63,0),MATCH($A363,LDF!$B$37:$Z$37,0)),0)</f>
        <v>551.47058823529403</v>
      </c>
      <c r="N363" s="116">
        <f ca="1">IFERROR(N362+'Program Qtrly'!P$223*OFFSET(LDF!$A$37,MATCH($B$348,LDF!$A$38:$A$63,0),MATCH($A363,LDF!$B$37:$Z$37,0)),0)</f>
        <v>661.7647058823527</v>
      </c>
      <c r="O363" s="116">
        <f ca="1">IFERROR(O362+'Program Qtrly'!Q$223*OFFSET(LDF!$A$37,MATCH($B$348,LDF!$A$38:$A$63,0),MATCH($A363,LDF!$B$37:$Z$37,0)),0)</f>
        <v>808.82352941176487</v>
      </c>
      <c r="P363" s="116">
        <f ca="1">IFERROR(P362+'Program Qtrly'!R$223*OFFSET(LDF!$A$37,MATCH($B$348,LDF!$A$38:$A$63,0),MATCH($A363,LDF!$B$37:$Z$37,0)),0)</f>
        <v>955.88235294117601</v>
      </c>
      <c r="Q363" s="116">
        <f ca="1">IFERROR(Q362+'Program Qtrly'!S$223*OFFSET(LDF!$A$37,MATCH($B$348,LDF!$A$38:$A$63,0),MATCH($A363,LDF!$B$37:$Z$37,0)),0)</f>
        <v>1102.9411764705881</v>
      </c>
      <c r="R363" s="116">
        <f ca="1">IFERROR(R362+'Program Qtrly'!T$223*OFFSET(LDF!$A$37,MATCH($B$348,LDF!$A$38:$A$63,0),MATCH($A363,LDF!$B$37:$Z$37,0)),0)</f>
        <v>1249.9999999999998</v>
      </c>
      <c r="S363" s="116">
        <f ca="1">IFERROR(S362+'Program Qtrly'!U$223*OFFSET(LDF!$A$37,MATCH($B$348,LDF!$A$38:$A$63,0),MATCH($A363,LDF!$B$37:$Z$37,0)),0)</f>
        <v>1397.0588235294113</v>
      </c>
      <c r="T363" s="116">
        <f ca="1">IFERROR(T362+'Program Qtrly'!V$223*OFFSET(LDF!$A$37,MATCH($B$348,LDF!$A$38:$A$63,0),MATCH($A363,LDF!$B$37:$Z$37,0)),0)</f>
        <v>1544.1176470588232</v>
      </c>
      <c r="U363" s="116">
        <f ca="1">IFERROR(U362+'Program Qtrly'!W$223*OFFSET(LDF!$A$37,MATCH($B$348,LDF!$A$38:$A$63,0),MATCH($A363,LDF!$B$37:$Z$37,0)),0)</f>
        <v>1691.1764705882349</v>
      </c>
      <c r="W363" s="63">
        <f t="shared" si="350"/>
        <v>42</v>
      </c>
      <c r="X363" s="116">
        <f t="shared" ca="1" si="351"/>
        <v>0</v>
      </c>
      <c r="Y363" s="116">
        <f t="shared" ca="1" si="348"/>
        <v>0</v>
      </c>
      <c r="Z363" s="116">
        <f t="shared" ca="1" si="348"/>
        <v>0</v>
      </c>
      <c r="AA363" s="116">
        <f t="shared" ca="1" si="348"/>
        <v>0</v>
      </c>
      <c r="AB363" s="116">
        <f t="shared" ca="1" si="348"/>
        <v>0.73529411764705799</v>
      </c>
      <c r="AC363" s="116">
        <f t="shared" ca="1" si="348"/>
        <v>2.2058823529412024</v>
      </c>
      <c r="AD363" s="116">
        <f t="shared" ca="1" si="348"/>
        <v>3.6764705882352757</v>
      </c>
      <c r="AE363" s="116">
        <f t="shared" ca="1" si="348"/>
        <v>5.1470588235294485</v>
      </c>
      <c r="AF363" s="116">
        <f t="shared" ca="1" si="348"/>
        <v>6.6176470588235929</v>
      </c>
      <c r="AG363" s="116">
        <f t="shared" ref="AG363:AG373" ca="1" si="355">K$374-K363</f>
        <v>8.08823529411751</v>
      </c>
      <c r="AH363" s="116">
        <f t="shared" ref="AH363:AH373" ca="1" si="356">L$374-L363</f>
        <v>9.5588235294118249</v>
      </c>
      <c r="AI363" s="116">
        <f t="shared" ref="AI363:AI373" ca="1" si="357">M$374-M363</f>
        <v>11.029411764705856</v>
      </c>
      <c r="AJ363" s="116">
        <f t="shared" ref="AJ363:AJ373" ca="1" si="358">N$374-N363</f>
        <v>13.235294117647186</v>
      </c>
      <c r="AK363" s="116">
        <f t="shared" ref="AK363:AK373" ca="1" si="359">O$374-O363</f>
        <v>16.17647058823502</v>
      </c>
      <c r="AL363" s="116">
        <f t="shared" ref="AL363:AL373" ca="1" si="360">P$374-P363</f>
        <v>19.11764705882365</v>
      </c>
      <c r="AM363" s="116">
        <f t="shared" ref="AM363:AM373" ca="1" si="361">Q$374-Q363</f>
        <v>22.058823529411711</v>
      </c>
      <c r="AN363" s="116">
        <f t="shared" ref="AN363:AN373" ca="1" si="362">R$374-R363</f>
        <v>25</v>
      </c>
      <c r="AO363" s="116">
        <f t="shared" ref="AO363:AO373" ca="1" si="363">S$374-S363</f>
        <v>27.941176470588516</v>
      </c>
      <c r="AP363" s="116">
        <f t="shared" ref="AP363:AP373" ca="1" si="364">T$374-T363</f>
        <v>30.882352941176578</v>
      </c>
      <c r="AQ363" s="116">
        <f t="shared" ref="AQ363:AQ373" ca="1" si="365">U$374-U363</f>
        <v>33.823529411764866</v>
      </c>
      <c r="AS363" s="63">
        <f t="shared" si="352"/>
        <v>42</v>
      </c>
      <c r="AT363" s="116">
        <f ca="1">IFERROR(X363*'Program Qtrly'!D$209/(1-'Program Qtrly'!D$209),0)</f>
        <v>0</v>
      </c>
      <c r="AU363" s="116">
        <f ca="1">IFERROR(Y363*'Program Qtrly'!E$209/(1-'Program Qtrly'!E$209),0)</f>
        <v>0</v>
      </c>
      <c r="AV363" s="116">
        <f ca="1">IFERROR(Z363*'Program Qtrly'!F$209/(1-'Program Qtrly'!F$209),0)</f>
        <v>0</v>
      </c>
      <c r="AW363" s="116">
        <f ca="1">IFERROR(AA363*'Program Qtrly'!G$209/(1-'Program Qtrly'!G$209),0)</f>
        <v>0</v>
      </c>
      <c r="AX363" s="116">
        <f ca="1">IFERROR(AB363*'Program Qtrly'!H$209/(1-'Program Qtrly'!H$209),0)</f>
        <v>2.9411764705882328</v>
      </c>
      <c r="AY363" s="116">
        <f ca="1">IFERROR(AC363*'Program Qtrly'!I$209/(1-'Program Qtrly'!I$209),0)</f>
        <v>8.8235294117648113</v>
      </c>
      <c r="AZ363" s="116">
        <f ca="1">IFERROR(AD363*'Program Qtrly'!J$209/(1-'Program Qtrly'!J$209),0)</f>
        <v>14.705882352941108</v>
      </c>
      <c r="BA363" s="116">
        <f ca="1">IFERROR(AE363*'Program Qtrly'!K$209/(1-'Program Qtrly'!K$209),0)</f>
        <v>20.588235294117801</v>
      </c>
      <c r="BB363" s="116">
        <f ca="1">IFERROR(AF363*'Program Qtrly'!L$209/(1-'Program Qtrly'!L$209),0)</f>
        <v>26.470588235294379</v>
      </c>
      <c r="BC363" s="116">
        <f ca="1">IFERROR(AG363*'Program Qtrly'!M$209/(1-'Program Qtrly'!M$209),0)</f>
        <v>32.352941176470047</v>
      </c>
      <c r="BD363" s="116">
        <f ca="1">IFERROR(AH363*'Program Qtrly'!N$209/(1-'Program Qtrly'!N$209),0)</f>
        <v>38.235294117647307</v>
      </c>
      <c r="BE363" s="116">
        <f ca="1">IFERROR(AI363*'Program Qtrly'!O$209/(1-'Program Qtrly'!O$209),0)</f>
        <v>44.117647058823437</v>
      </c>
      <c r="BF363" s="116">
        <f ca="1">IFERROR(AJ363*'Program Qtrly'!P$209/(1-'Program Qtrly'!P$209),0)</f>
        <v>52.941176470588758</v>
      </c>
      <c r="BG363" s="116">
        <f ca="1">IFERROR(AK363*'Program Qtrly'!Q$209/(1-'Program Qtrly'!Q$209),0)</f>
        <v>64.705882352940094</v>
      </c>
      <c r="BH363" s="116">
        <f ca="1">IFERROR(AL363*'Program Qtrly'!R$209/(1-'Program Qtrly'!R$209),0)</f>
        <v>76.470588235294613</v>
      </c>
      <c r="BI363" s="116">
        <f ca="1">IFERROR(AM363*'Program Qtrly'!S$209/(1-'Program Qtrly'!S$209),0)</f>
        <v>88.235294117646873</v>
      </c>
      <c r="BJ363" s="116">
        <f ca="1">IFERROR(AN363*'Program Qtrly'!T$209/(1-'Program Qtrly'!T$209),0)</f>
        <v>100.00000000000003</v>
      </c>
      <c r="BK363" s="116">
        <f ca="1">IFERROR(AO363*'Program Qtrly'!U$209/(1-'Program Qtrly'!U$209),0)</f>
        <v>111.76470588235409</v>
      </c>
      <c r="BL363" s="116">
        <f ca="1">IFERROR(AP363*'Program Qtrly'!V$209/(1-'Program Qtrly'!V$209),0)</f>
        <v>123.52941176470634</v>
      </c>
      <c r="BM363" s="116">
        <f ca="1">IFERROR(AQ363*'Program Qtrly'!W$209/(1-'Program Qtrly'!W$209),0)</f>
        <v>135.29411764705952</v>
      </c>
      <c r="BO363" s="53" t="str">
        <f t="shared" si="353"/>
        <v>P011</v>
      </c>
      <c r="BP363" s="53">
        <f t="shared" si="354"/>
        <v>0</v>
      </c>
    </row>
    <row r="364" spans="1:68" x14ac:dyDescent="0.45">
      <c r="A364" s="63">
        <f t="shared" si="349"/>
        <v>45</v>
      </c>
      <c r="B364" s="116">
        <f ca="1">IFERROR(B363+'Program Qtrly'!D$223*OFFSET(LDF!$A$37,MATCH($B$348,LDF!$A$38:$A$63,0),MATCH($A364,LDF!$B$37:$Z$37,0)),0)</f>
        <v>0</v>
      </c>
      <c r="C364" s="116">
        <f ca="1">IFERROR(C363+'Program Qtrly'!E$223*OFFSET(LDF!$A$37,MATCH($B$348,LDF!$A$38:$A$63,0),MATCH($A364,LDF!$B$37:$Z$37,0)),0)</f>
        <v>0</v>
      </c>
      <c r="D364" s="116">
        <f ca="1">IFERROR(D363+'Program Qtrly'!F$223*OFFSET(LDF!$A$37,MATCH($B$348,LDF!$A$38:$A$63,0),MATCH($A364,LDF!$B$37:$Z$37,0)),0)</f>
        <v>0</v>
      </c>
      <c r="E364" s="116">
        <f ca="1">IFERROR(E363+'Program Qtrly'!G$223*OFFSET(LDF!$A$37,MATCH($B$348,LDF!$A$38:$A$63,0),MATCH($A364,LDF!$B$37:$Z$37,0)),0)</f>
        <v>0</v>
      </c>
      <c r="F364" s="116">
        <f ca="1">IFERROR(F363+'Program Qtrly'!H$223*OFFSET(LDF!$A$37,MATCH($B$348,LDF!$A$38:$A$63,0),MATCH($A364,LDF!$B$37:$Z$37,0)),0)</f>
        <v>36.836935166994103</v>
      </c>
      <c r="G364" s="116">
        <f ca="1">IFERROR(G363+'Program Qtrly'!I$223*OFFSET(LDF!$A$37,MATCH($B$348,LDF!$A$38:$A$63,0),MATCH($A364,LDF!$B$37:$Z$37,0)),0)</f>
        <v>110.51080550098226</v>
      </c>
      <c r="H364" s="116">
        <f ca="1">IFERROR(H363+'Program Qtrly'!J$223*OFFSET(LDF!$A$37,MATCH($B$348,LDF!$A$38:$A$63,0),MATCH($A364,LDF!$B$37:$Z$37,0)),0)</f>
        <v>184.18467583497048</v>
      </c>
      <c r="I364" s="116">
        <f ca="1">IFERROR(I363+'Program Qtrly'!K$223*OFFSET(LDF!$A$37,MATCH($B$348,LDF!$A$38:$A$63,0),MATCH($A364,LDF!$B$37:$Z$37,0)),0)</f>
        <v>257.85854616895864</v>
      </c>
      <c r="J364" s="116">
        <f ca="1">IFERROR(J363+'Program Qtrly'!L$223*OFFSET(LDF!$A$37,MATCH($B$348,LDF!$A$38:$A$63,0),MATCH($A364,LDF!$B$37:$Z$37,0)),0)</f>
        <v>331.53241650294683</v>
      </c>
      <c r="K364" s="116">
        <f ca="1">IFERROR(K363+'Program Qtrly'!M$223*OFFSET(LDF!$A$37,MATCH($B$348,LDF!$A$38:$A$63,0),MATCH($A364,LDF!$B$37:$Z$37,0)),0)</f>
        <v>405.20628683693525</v>
      </c>
      <c r="L364" s="116">
        <f ca="1">IFERROR(L363+'Program Qtrly'!N$223*OFFSET(LDF!$A$37,MATCH($B$348,LDF!$A$38:$A$63,0),MATCH($A364,LDF!$B$37:$Z$37,0)),0)</f>
        <v>478.88015717092316</v>
      </c>
      <c r="M364" s="116">
        <f ca="1">IFERROR(M363+'Program Qtrly'!O$223*OFFSET(LDF!$A$37,MATCH($B$348,LDF!$A$38:$A$63,0),MATCH($A364,LDF!$B$37:$Z$37,0)),0)</f>
        <v>552.55402750491157</v>
      </c>
      <c r="N364" s="116">
        <f ca="1">IFERROR(N363+'Program Qtrly'!P$223*OFFSET(LDF!$A$37,MATCH($B$348,LDF!$A$38:$A$63,0),MATCH($A364,LDF!$B$37:$Z$37,0)),0)</f>
        <v>663.06483300589366</v>
      </c>
      <c r="O364" s="116">
        <f ca="1">IFERROR(O363+'Program Qtrly'!Q$223*OFFSET(LDF!$A$37,MATCH($B$348,LDF!$A$38:$A$63,0),MATCH($A364,LDF!$B$37:$Z$37,0)),0)</f>
        <v>810.4125736738705</v>
      </c>
      <c r="P364" s="116">
        <f ca="1">IFERROR(P363+'Program Qtrly'!R$223*OFFSET(LDF!$A$37,MATCH($B$348,LDF!$A$38:$A$63,0),MATCH($A364,LDF!$B$37:$Z$37,0)),0)</f>
        <v>957.76031434184631</v>
      </c>
      <c r="Q364" s="116">
        <f ca="1">IFERROR(Q363+'Program Qtrly'!S$223*OFFSET(LDF!$A$37,MATCH($B$348,LDF!$A$38:$A$63,0),MATCH($A364,LDF!$B$37:$Z$37,0)),0)</f>
        <v>1105.1080550098231</v>
      </c>
      <c r="R364" s="116">
        <f ca="1">IFERROR(R363+'Program Qtrly'!T$223*OFFSET(LDF!$A$37,MATCH($B$348,LDF!$A$38:$A$63,0),MATCH($A364,LDF!$B$37:$Z$37,0)),0)</f>
        <v>1252.4557956777994</v>
      </c>
      <c r="S364" s="116">
        <f ca="1">IFERROR(S363+'Program Qtrly'!U$223*OFFSET(LDF!$A$37,MATCH($B$348,LDF!$A$38:$A$63,0),MATCH($A364,LDF!$B$37:$Z$37,0)),0)</f>
        <v>1399.8035363457757</v>
      </c>
      <c r="T364" s="116">
        <f ca="1">IFERROR(T363+'Program Qtrly'!V$223*OFFSET(LDF!$A$37,MATCH($B$348,LDF!$A$38:$A$63,0),MATCH($A364,LDF!$B$37:$Z$37,0)),0)</f>
        <v>1547.1512770137522</v>
      </c>
      <c r="U364" s="116">
        <f ca="1">IFERROR(U363+'Program Qtrly'!W$223*OFFSET(LDF!$A$37,MATCH($B$348,LDF!$A$38:$A$63,0),MATCH($A364,LDF!$B$37:$Z$37,0)),0)</f>
        <v>1694.4990176817284</v>
      </c>
      <c r="W364" s="63">
        <f t="shared" si="350"/>
        <v>45</v>
      </c>
      <c r="X364" s="116">
        <f t="shared" ca="1" si="351"/>
        <v>0</v>
      </c>
      <c r="Y364" s="116">
        <f t="shared" ref="Y364:Y373" ca="1" si="366">C$374-C364</f>
        <v>0</v>
      </c>
      <c r="Z364" s="116">
        <f t="shared" ref="Z364:Z373" ca="1" si="367">D$374-D364</f>
        <v>0</v>
      </c>
      <c r="AA364" s="116">
        <f t="shared" ref="AA364:AA373" ca="1" si="368">E$374-E364</f>
        <v>0</v>
      </c>
      <c r="AB364" s="116">
        <f t="shared" ref="AB364:AB373" ca="1" si="369">F$374-F364</f>
        <v>0.66306483300589036</v>
      </c>
      <c r="AC364" s="116">
        <f t="shared" ref="AC364:AC373" ca="1" si="370">G$374-G364</f>
        <v>1.9891944990176995</v>
      </c>
      <c r="AD364" s="116">
        <f t="shared" ref="AD364:AD373" ca="1" si="371">H$374-H364</f>
        <v>3.3153241650294376</v>
      </c>
      <c r="AE364" s="116">
        <f t="shared" ref="AE364:AE373" ca="1" si="372">I$374-I364</f>
        <v>4.6414538310413036</v>
      </c>
      <c r="AF364" s="116">
        <f t="shared" ref="AF364:AF373" ca="1" si="373">J$374-J364</f>
        <v>5.9675834970531128</v>
      </c>
      <c r="AG364" s="116">
        <f t="shared" ca="1" si="355"/>
        <v>7.2937131630646945</v>
      </c>
      <c r="AH364" s="116">
        <f t="shared" ca="1" si="356"/>
        <v>8.6198428290766742</v>
      </c>
      <c r="AI364" s="116">
        <f t="shared" ca="1" si="357"/>
        <v>9.9459724950883128</v>
      </c>
      <c r="AJ364" s="116">
        <f t="shared" ca="1" si="358"/>
        <v>11.935166994106226</v>
      </c>
      <c r="AK364" s="116">
        <f t="shared" ca="1" si="359"/>
        <v>14.587426326129389</v>
      </c>
      <c r="AL364" s="116">
        <f t="shared" ca="1" si="360"/>
        <v>17.239685658153348</v>
      </c>
      <c r="AM364" s="116">
        <f t="shared" ca="1" si="361"/>
        <v>19.891944990176626</v>
      </c>
      <c r="AN364" s="116">
        <f t="shared" ca="1" si="362"/>
        <v>22.544204322200358</v>
      </c>
      <c r="AO364" s="116">
        <f t="shared" ca="1" si="363"/>
        <v>25.19646365422409</v>
      </c>
      <c r="AP364" s="116">
        <f t="shared" ca="1" si="364"/>
        <v>27.848722986247594</v>
      </c>
      <c r="AQ364" s="116">
        <f t="shared" ca="1" si="365"/>
        <v>30.500982318271326</v>
      </c>
      <c r="AS364" s="63">
        <f t="shared" si="352"/>
        <v>45</v>
      </c>
      <c r="AT364" s="116">
        <f ca="1">IFERROR(X364*'Program Qtrly'!D$209/(1-'Program Qtrly'!D$209),0)</f>
        <v>0</v>
      </c>
      <c r="AU364" s="116">
        <f ca="1">IFERROR(Y364*'Program Qtrly'!E$209/(1-'Program Qtrly'!E$209),0)</f>
        <v>0</v>
      </c>
      <c r="AV364" s="116">
        <f ca="1">IFERROR(Z364*'Program Qtrly'!F$209/(1-'Program Qtrly'!F$209),0)</f>
        <v>0</v>
      </c>
      <c r="AW364" s="116">
        <f ca="1">IFERROR(AA364*'Program Qtrly'!G$209/(1-'Program Qtrly'!G$209),0)</f>
        <v>0</v>
      </c>
      <c r="AX364" s="116">
        <f ca="1">IFERROR(AB364*'Program Qtrly'!H$209/(1-'Program Qtrly'!H$209),0)</f>
        <v>2.6522593320235623</v>
      </c>
      <c r="AY364" s="116">
        <f ca="1">IFERROR(AC364*'Program Qtrly'!I$209/(1-'Program Qtrly'!I$209),0)</f>
        <v>7.9567779960707998</v>
      </c>
      <c r="AZ364" s="116">
        <f ca="1">IFERROR(AD364*'Program Qtrly'!J$209/(1-'Program Qtrly'!J$209),0)</f>
        <v>13.261296660117754</v>
      </c>
      <c r="BA364" s="116">
        <f ca="1">IFERROR(AE364*'Program Qtrly'!K$209/(1-'Program Qtrly'!K$209),0)</f>
        <v>18.565815324165222</v>
      </c>
      <c r="BB364" s="116">
        <f ca="1">IFERROR(AF364*'Program Qtrly'!L$209/(1-'Program Qtrly'!L$209),0)</f>
        <v>23.870333988212455</v>
      </c>
      <c r="BC364" s="116">
        <f ca="1">IFERROR(AG364*'Program Qtrly'!M$209/(1-'Program Qtrly'!M$209),0)</f>
        <v>29.174852652258785</v>
      </c>
      <c r="BD364" s="116">
        <f ca="1">IFERROR(AH364*'Program Qtrly'!N$209/(1-'Program Qtrly'!N$209),0)</f>
        <v>34.479371316306704</v>
      </c>
      <c r="BE364" s="116">
        <f ca="1">IFERROR(AI364*'Program Qtrly'!O$209/(1-'Program Qtrly'!O$209),0)</f>
        <v>39.783889980353258</v>
      </c>
      <c r="BF364" s="116">
        <f ca="1">IFERROR(AJ364*'Program Qtrly'!P$209/(1-'Program Qtrly'!P$209),0)</f>
        <v>47.740667976424909</v>
      </c>
      <c r="BG364" s="116">
        <f ca="1">IFERROR(AK364*'Program Qtrly'!Q$209/(1-'Program Qtrly'!Q$209),0)</f>
        <v>58.34970530451757</v>
      </c>
      <c r="BH364" s="116">
        <f ca="1">IFERROR(AL364*'Program Qtrly'!R$209/(1-'Program Qtrly'!R$209),0)</f>
        <v>68.958742632613408</v>
      </c>
      <c r="BI364" s="116">
        <f ca="1">IFERROR(AM364*'Program Qtrly'!S$209/(1-'Program Qtrly'!S$209),0)</f>
        <v>79.567779960706517</v>
      </c>
      <c r="BJ364" s="116">
        <f ca="1">IFERROR(AN364*'Program Qtrly'!T$209/(1-'Program Qtrly'!T$209),0)</f>
        <v>90.176817288801459</v>
      </c>
      <c r="BK364" s="116">
        <f ca="1">IFERROR(AO364*'Program Qtrly'!U$209/(1-'Program Qtrly'!U$209),0)</f>
        <v>100.78585461689639</v>
      </c>
      <c r="BL364" s="116">
        <f ca="1">IFERROR(AP364*'Program Qtrly'!V$209/(1-'Program Qtrly'!V$209),0)</f>
        <v>111.39489194499041</v>
      </c>
      <c r="BM364" s="116">
        <f ca="1">IFERROR(AQ364*'Program Qtrly'!W$209/(1-'Program Qtrly'!W$209),0)</f>
        <v>122.00392927308533</v>
      </c>
      <c r="BO364" s="53" t="str">
        <f t="shared" si="353"/>
        <v>P011</v>
      </c>
      <c r="BP364" s="53">
        <f t="shared" si="354"/>
        <v>0</v>
      </c>
    </row>
    <row r="365" spans="1:68" x14ac:dyDescent="0.45">
      <c r="A365" s="63">
        <f t="shared" si="349"/>
        <v>48</v>
      </c>
      <c r="B365" s="116">
        <f ca="1">IFERROR(B364+'Program Qtrly'!D$223*OFFSET(LDF!$A$37,MATCH($B$348,LDF!$A$38:$A$63,0),MATCH($A365,LDF!$B$37:$Z$37,0)),0)</f>
        <v>0</v>
      </c>
      <c r="C365" s="116">
        <f ca="1">IFERROR(C364+'Program Qtrly'!E$223*OFFSET(LDF!$A$37,MATCH($B$348,LDF!$A$38:$A$63,0),MATCH($A365,LDF!$B$37:$Z$37,0)),0)</f>
        <v>0</v>
      </c>
      <c r="D365" s="116">
        <f ca="1">IFERROR(D364+'Program Qtrly'!F$223*OFFSET(LDF!$A$37,MATCH($B$348,LDF!$A$38:$A$63,0),MATCH($A365,LDF!$B$37:$Z$37,0)),0)</f>
        <v>0</v>
      </c>
      <c r="E365" s="116">
        <f ca="1">IFERROR(E364+'Program Qtrly'!G$223*OFFSET(LDF!$A$37,MATCH($B$348,LDF!$A$38:$A$63,0),MATCH($A365,LDF!$B$37:$Z$37,0)),0)</f>
        <v>0</v>
      </c>
      <c r="F365" s="116">
        <f ca="1">IFERROR(F364+'Program Qtrly'!H$223*OFFSET(LDF!$A$37,MATCH($B$348,LDF!$A$38:$A$63,0),MATCH($A365,LDF!$B$37:$Z$37,0)),0)</f>
        <v>36.945812807881772</v>
      </c>
      <c r="G365" s="116">
        <f ca="1">IFERROR(G364+'Program Qtrly'!I$223*OFFSET(LDF!$A$37,MATCH($B$348,LDF!$A$38:$A$63,0),MATCH($A365,LDF!$B$37:$Z$37,0)),0)</f>
        <v>110.83743842364528</v>
      </c>
      <c r="H365" s="116">
        <f ca="1">IFERROR(H364+'Program Qtrly'!J$223*OFFSET(LDF!$A$37,MATCH($B$348,LDF!$A$38:$A$63,0),MATCH($A365,LDF!$B$37:$Z$37,0)),0)</f>
        <v>184.72906403940883</v>
      </c>
      <c r="I365" s="116">
        <f ca="1">IFERROR(I364+'Program Qtrly'!K$223*OFFSET(LDF!$A$37,MATCH($B$348,LDF!$A$38:$A$63,0),MATCH($A365,LDF!$B$37:$Z$37,0)),0)</f>
        <v>258.62068965517233</v>
      </c>
      <c r="J365" s="116">
        <f ca="1">IFERROR(J364+'Program Qtrly'!L$223*OFFSET(LDF!$A$37,MATCH($B$348,LDF!$A$38:$A$63,0),MATCH($A365,LDF!$B$37:$Z$37,0)),0)</f>
        <v>332.51231527093586</v>
      </c>
      <c r="K365" s="116">
        <f ca="1">IFERROR(K364+'Program Qtrly'!M$223*OFFSET(LDF!$A$37,MATCH($B$348,LDF!$A$38:$A$63,0),MATCH($A365,LDF!$B$37:$Z$37,0)),0)</f>
        <v>406.40394088669967</v>
      </c>
      <c r="L365" s="116">
        <f ca="1">IFERROR(L364+'Program Qtrly'!N$223*OFFSET(LDF!$A$37,MATCH($B$348,LDF!$A$38:$A$63,0),MATCH($A365,LDF!$B$37:$Z$37,0)),0)</f>
        <v>480.29556650246292</v>
      </c>
      <c r="M365" s="116">
        <f ca="1">IFERROR(M364+'Program Qtrly'!O$223*OFFSET(LDF!$A$37,MATCH($B$348,LDF!$A$38:$A$63,0),MATCH($A365,LDF!$B$37:$Z$37,0)),0)</f>
        <v>554.18719211822668</v>
      </c>
      <c r="N365" s="116">
        <f ca="1">IFERROR(N364+'Program Qtrly'!P$223*OFFSET(LDF!$A$37,MATCH($B$348,LDF!$A$38:$A$63,0),MATCH($A365,LDF!$B$37:$Z$37,0)),0)</f>
        <v>665.02463054187172</v>
      </c>
      <c r="O365" s="116">
        <f ca="1">IFERROR(O364+'Program Qtrly'!Q$223*OFFSET(LDF!$A$37,MATCH($B$348,LDF!$A$38:$A$63,0),MATCH($A365,LDF!$B$37:$Z$37,0)),0)</f>
        <v>812.80788177339934</v>
      </c>
      <c r="P365" s="116">
        <f ca="1">IFERROR(P364+'Program Qtrly'!R$223*OFFSET(LDF!$A$37,MATCH($B$348,LDF!$A$38:$A$63,0),MATCH($A365,LDF!$B$37:$Z$37,0)),0)</f>
        <v>960.59113300492584</v>
      </c>
      <c r="Q365" s="116">
        <f ca="1">IFERROR(Q364+'Program Qtrly'!S$223*OFFSET(LDF!$A$37,MATCH($B$348,LDF!$A$38:$A$63,0),MATCH($A365,LDF!$B$37:$Z$37,0)),0)</f>
        <v>1108.3743842364534</v>
      </c>
      <c r="R365" s="116">
        <f ca="1">IFERROR(R364+'Program Qtrly'!T$223*OFFSET(LDF!$A$37,MATCH($B$348,LDF!$A$38:$A$63,0),MATCH($A365,LDF!$B$37:$Z$37,0)),0)</f>
        <v>1256.1576354679803</v>
      </c>
      <c r="S365" s="116">
        <f ca="1">IFERROR(S364+'Program Qtrly'!U$223*OFFSET(LDF!$A$37,MATCH($B$348,LDF!$A$38:$A$63,0),MATCH($A365,LDF!$B$37:$Z$37,0)),0)</f>
        <v>1403.9408866995072</v>
      </c>
      <c r="T365" s="116">
        <f ca="1">IFERROR(T364+'Program Qtrly'!V$223*OFFSET(LDF!$A$37,MATCH($B$348,LDF!$A$38:$A$63,0),MATCH($A365,LDF!$B$37:$Z$37,0)),0)</f>
        <v>1551.7241379310344</v>
      </c>
      <c r="U365" s="116">
        <f ca="1">IFERROR(U364+'Program Qtrly'!W$223*OFFSET(LDF!$A$37,MATCH($B$348,LDF!$A$38:$A$63,0),MATCH($A365,LDF!$B$37:$Z$37,0)),0)</f>
        <v>1699.5073891625614</v>
      </c>
      <c r="W365" s="63">
        <f t="shared" si="350"/>
        <v>48</v>
      </c>
      <c r="X365" s="116">
        <f t="shared" ca="1" si="351"/>
        <v>0</v>
      </c>
      <c r="Y365" s="116">
        <f t="shared" ca="1" si="366"/>
        <v>0</v>
      </c>
      <c r="Z365" s="116">
        <f t="shared" ca="1" si="367"/>
        <v>0</v>
      </c>
      <c r="AA365" s="116">
        <f t="shared" ca="1" si="368"/>
        <v>0</v>
      </c>
      <c r="AB365" s="116">
        <f t="shared" ca="1" si="369"/>
        <v>0.55418719211822065</v>
      </c>
      <c r="AC365" s="116">
        <f t="shared" ca="1" si="370"/>
        <v>1.6625615763546762</v>
      </c>
      <c r="AD365" s="116">
        <f t="shared" ca="1" si="371"/>
        <v>2.770935960591089</v>
      </c>
      <c r="AE365" s="116">
        <f t="shared" ca="1" si="372"/>
        <v>3.8793103448276156</v>
      </c>
      <c r="AF365" s="116">
        <f t="shared" ca="1" si="373"/>
        <v>4.9876847290640853</v>
      </c>
      <c r="AG365" s="116">
        <f t="shared" ca="1" si="355"/>
        <v>6.0960591133002708</v>
      </c>
      <c r="AH365" s="116">
        <f t="shared" ca="1" si="356"/>
        <v>7.2044334975369111</v>
      </c>
      <c r="AI365" s="116">
        <f t="shared" ca="1" si="357"/>
        <v>8.3128078817732103</v>
      </c>
      <c r="AJ365" s="116">
        <f t="shared" ca="1" si="358"/>
        <v>9.9753694581281707</v>
      </c>
      <c r="AK365" s="116">
        <f t="shared" ca="1" si="359"/>
        <v>12.192118226600542</v>
      </c>
      <c r="AL365" s="116">
        <f t="shared" ca="1" si="360"/>
        <v>14.408866995073822</v>
      </c>
      <c r="AM365" s="116">
        <f t="shared" ca="1" si="361"/>
        <v>16.625615763546421</v>
      </c>
      <c r="AN365" s="116">
        <f t="shared" ca="1" si="362"/>
        <v>18.842364532019474</v>
      </c>
      <c r="AO365" s="116">
        <f t="shared" ca="1" si="363"/>
        <v>21.059113300492527</v>
      </c>
      <c r="AP365" s="116">
        <f t="shared" ca="1" si="364"/>
        <v>23.275862068965353</v>
      </c>
      <c r="AQ365" s="116">
        <f t="shared" ca="1" si="365"/>
        <v>25.492610837438406</v>
      </c>
      <c r="AS365" s="63">
        <f t="shared" si="352"/>
        <v>48</v>
      </c>
      <c r="AT365" s="116">
        <f ca="1">IFERROR(X365*'Program Qtrly'!D$209/(1-'Program Qtrly'!D$209),0)</f>
        <v>0</v>
      </c>
      <c r="AU365" s="116">
        <f ca="1">IFERROR(Y365*'Program Qtrly'!E$209/(1-'Program Qtrly'!E$209),0)</f>
        <v>0</v>
      </c>
      <c r="AV365" s="116">
        <f ca="1">IFERROR(Z365*'Program Qtrly'!F$209/(1-'Program Qtrly'!F$209),0)</f>
        <v>0</v>
      </c>
      <c r="AW365" s="116">
        <f ca="1">IFERROR(AA365*'Program Qtrly'!G$209/(1-'Program Qtrly'!G$209),0)</f>
        <v>0</v>
      </c>
      <c r="AX365" s="116">
        <f ca="1">IFERROR(AB365*'Program Qtrly'!H$209/(1-'Program Qtrly'!H$209),0)</f>
        <v>2.216748768472883</v>
      </c>
      <c r="AY365" s="116">
        <f ca="1">IFERROR(AC365*'Program Qtrly'!I$209/(1-'Program Qtrly'!I$209),0)</f>
        <v>6.6502463054187073</v>
      </c>
      <c r="AZ365" s="116">
        <f ca="1">IFERROR(AD365*'Program Qtrly'!J$209/(1-'Program Qtrly'!J$209),0)</f>
        <v>11.08374384236436</v>
      </c>
      <c r="BA365" s="116">
        <f ca="1">IFERROR(AE365*'Program Qtrly'!K$209/(1-'Program Qtrly'!K$209),0)</f>
        <v>15.517241379310466</v>
      </c>
      <c r="BB365" s="116">
        <f ca="1">IFERROR(AF365*'Program Qtrly'!L$209/(1-'Program Qtrly'!L$209),0)</f>
        <v>19.950738916256348</v>
      </c>
      <c r="BC365" s="116">
        <f ca="1">IFERROR(AG365*'Program Qtrly'!M$209/(1-'Program Qtrly'!M$209),0)</f>
        <v>24.384236453201094</v>
      </c>
      <c r="BD365" s="116">
        <f ca="1">IFERROR(AH365*'Program Qtrly'!N$209/(1-'Program Qtrly'!N$209),0)</f>
        <v>28.817733990147655</v>
      </c>
      <c r="BE365" s="116">
        <f ca="1">IFERROR(AI365*'Program Qtrly'!O$209/(1-'Program Qtrly'!O$209),0)</f>
        <v>33.251231527092848</v>
      </c>
      <c r="BF365" s="116">
        <f ca="1">IFERROR(AJ365*'Program Qtrly'!P$209/(1-'Program Qtrly'!P$209),0)</f>
        <v>39.901477832512697</v>
      </c>
      <c r="BG365" s="116">
        <f ca="1">IFERROR(AK365*'Program Qtrly'!Q$209/(1-'Program Qtrly'!Q$209),0)</f>
        <v>48.768472906402188</v>
      </c>
      <c r="BH365" s="116">
        <f ca="1">IFERROR(AL365*'Program Qtrly'!R$209/(1-'Program Qtrly'!R$209),0)</f>
        <v>57.63546798029531</v>
      </c>
      <c r="BI365" s="116">
        <f ca="1">IFERROR(AM365*'Program Qtrly'!S$209/(1-'Program Qtrly'!S$209),0)</f>
        <v>66.502463054185696</v>
      </c>
      <c r="BJ365" s="116">
        <f ca="1">IFERROR(AN365*'Program Qtrly'!T$209/(1-'Program Qtrly'!T$209),0)</f>
        <v>75.369458128077923</v>
      </c>
      <c r="BK365" s="116">
        <f ca="1">IFERROR(AO365*'Program Qtrly'!U$209/(1-'Program Qtrly'!U$209),0)</f>
        <v>84.236453201970122</v>
      </c>
      <c r="BL365" s="116">
        <f ca="1">IFERROR(AP365*'Program Qtrly'!V$209/(1-'Program Qtrly'!V$209),0)</f>
        <v>93.103448275861425</v>
      </c>
      <c r="BM365" s="116">
        <f ca="1">IFERROR(AQ365*'Program Qtrly'!W$209/(1-'Program Qtrly'!W$209),0)</f>
        <v>101.97044334975365</v>
      </c>
      <c r="BO365" s="53" t="str">
        <f t="shared" si="353"/>
        <v>P011</v>
      </c>
      <c r="BP365" s="53">
        <f t="shared" si="354"/>
        <v>0</v>
      </c>
    </row>
    <row r="366" spans="1:68" x14ac:dyDescent="0.45">
      <c r="A366" s="63">
        <f t="shared" si="349"/>
        <v>51</v>
      </c>
      <c r="B366" s="116">
        <f ca="1">IFERROR(B365+'Program Qtrly'!D$223*OFFSET(LDF!$A$37,MATCH($B$348,LDF!$A$38:$A$63,0),MATCH($A366,LDF!$B$37:$Z$37,0)),0)</f>
        <v>0</v>
      </c>
      <c r="C366" s="116">
        <f ca="1">IFERROR(C365+'Program Qtrly'!E$223*OFFSET(LDF!$A$37,MATCH($B$348,LDF!$A$38:$A$63,0),MATCH($A366,LDF!$B$37:$Z$37,0)),0)</f>
        <v>0</v>
      </c>
      <c r="D366" s="116">
        <f ca="1">IFERROR(D365+'Program Qtrly'!F$223*OFFSET(LDF!$A$37,MATCH($B$348,LDF!$A$38:$A$63,0),MATCH($A366,LDF!$B$37:$Z$37,0)),0)</f>
        <v>0</v>
      </c>
      <c r="E366" s="116">
        <f ca="1">IFERROR(E365+'Program Qtrly'!G$223*OFFSET(LDF!$A$37,MATCH($B$348,LDF!$A$38:$A$63,0),MATCH($A366,LDF!$B$37:$Z$37,0)),0)</f>
        <v>0</v>
      </c>
      <c r="F366" s="116">
        <f ca="1">IFERROR(F365+'Program Qtrly'!H$223*OFFSET(LDF!$A$37,MATCH($B$348,LDF!$A$38:$A$63,0),MATCH($A366,LDF!$B$37:$Z$37,0)),0)</f>
        <v>37.018756169792695</v>
      </c>
      <c r="G366" s="116">
        <f ca="1">IFERROR(G365+'Program Qtrly'!I$223*OFFSET(LDF!$A$37,MATCH($B$348,LDF!$A$38:$A$63,0),MATCH($A366,LDF!$B$37:$Z$37,0)),0)</f>
        <v>111.05626850937804</v>
      </c>
      <c r="H366" s="116">
        <f ca="1">IFERROR(H365+'Program Qtrly'!J$223*OFFSET(LDF!$A$37,MATCH($B$348,LDF!$A$38:$A$63,0),MATCH($A366,LDF!$B$37:$Z$37,0)),0)</f>
        <v>185.09378084896343</v>
      </c>
      <c r="I366" s="116">
        <f ca="1">IFERROR(I365+'Program Qtrly'!K$223*OFFSET(LDF!$A$37,MATCH($B$348,LDF!$A$38:$A$63,0),MATCH($A366,LDF!$B$37:$Z$37,0)),0)</f>
        <v>259.1312931885488</v>
      </c>
      <c r="J366" s="116">
        <f ca="1">IFERROR(J365+'Program Qtrly'!L$223*OFFSET(LDF!$A$37,MATCH($B$348,LDF!$A$38:$A$63,0),MATCH($A366,LDF!$B$37:$Z$37,0)),0)</f>
        <v>333.16880552813416</v>
      </c>
      <c r="K366" s="116">
        <f ca="1">IFERROR(K365+'Program Qtrly'!M$223*OFFSET(LDF!$A$37,MATCH($B$348,LDF!$A$38:$A$63,0),MATCH($A366,LDF!$B$37:$Z$37,0)),0)</f>
        <v>407.2063178677198</v>
      </c>
      <c r="L366" s="116">
        <f ca="1">IFERROR(L365+'Program Qtrly'!N$223*OFFSET(LDF!$A$37,MATCH($B$348,LDF!$A$38:$A$63,0),MATCH($A366,LDF!$B$37:$Z$37,0)),0)</f>
        <v>481.24383020730488</v>
      </c>
      <c r="M366" s="116">
        <f ca="1">IFERROR(M365+'Program Qtrly'!O$223*OFFSET(LDF!$A$37,MATCH($B$348,LDF!$A$38:$A$63,0),MATCH($A366,LDF!$B$37:$Z$37,0)),0)</f>
        <v>555.28134254689053</v>
      </c>
      <c r="N366" s="116">
        <f ca="1">IFERROR(N365+'Program Qtrly'!P$223*OFFSET(LDF!$A$37,MATCH($B$348,LDF!$A$38:$A$63,0),MATCH($A366,LDF!$B$37:$Z$37,0)),0)</f>
        <v>666.33761105626832</v>
      </c>
      <c r="O366" s="116">
        <f ca="1">IFERROR(O365+'Program Qtrly'!Q$223*OFFSET(LDF!$A$37,MATCH($B$348,LDF!$A$38:$A$63,0),MATCH($A366,LDF!$B$37:$Z$37,0)),0)</f>
        <v>814.41263573543961</v>
      </c>
      <c r="P366" s="116">
        <f ca="1">IFERROR(P365+'Program Qtrly'!R$223*OFFSET(LDF!$A$37,MATCH($B$348,LDF!$A$38:$A$63,0),MATCH($A366,LDF!$B$37:$Z$37,0)),0)</f>
        <v>962.48766041460976</v>
      </c>
      <c r="Q366" s="116">
        <f ca="1">IFERROR(Q365+'Program Qtrly'!S$223*OFFSET(LDF!$A$37,MATCH($B$348,LDF!$A$38:$A$63,0),MATCH($A366,LDF!$B$37:$Z$37,0)),0)</f>
        <v>1110.5626850937811</v>
      </c>
      <c r="R366" s="116">
        <f ca="1">IFERROR(R365+'Program Qtrly'!T$223*OFFSET(LDF!$A$37,MATCH($B$348,LDF!$A$38:$A$63,0),MATCH($A366,LDF!$B$37:$Z$37,0)),0)</f>
        <v>1258.6377097729517</v>
      </c>
      <c r="S366" s="116">
        <f ca="1">IFERROR(S365+'Program Qtrly'!U$223*OFFSET(LDF!$A$37,MATCH($B$348,LDF!$A$38:$A$63,0),MATCH($A366,LDF!$B$37:$Z$37,0)),0)</f>
        <v>1406.7127344521223</v>
      </c>
      <c r="T366" s="116">
        <f ca="1">IFERROR(T365+'Program Qtrly'!V$223*OFFSET(LDF!$A$37,MATCH($B$348,LDF!$A$38:$A$63,0),MATCH($A366,LDF!$B$37:$Z$37,0)),0)</f>
        <v>1554.7877591312931</v>
      </c>
      <c r="U366" s="116">
        <f ca="1">IFERROR(U365+'Program Qtrly'!W$223*OFFSET(LDF!$A$37,MATCH($B$348,LDF!$A$38:$A$63,0),MATCH($A366,LDF!$B$37:$Z$37,0)),0)</f>
        <v>1702.8627838104637</v>
      </c>
      <c r="W366" s="63">
        <f t="shared" si="350"/>
        <v>51</v>
      </c>
      <c r="X366" s="116">
        <f t="shared" ca="1" si="351"/>
        <v>0</v>
      </c>
      <c r="Y366" s="116">
        <f t="shared" ca="1" si="366"/>
        <v>0</v>
      </c>
      <c r="Z366" s="116">
        <f t="shared" ca="1" si="367"/>
        <v>0</v>
      </c>
      <c r="AA366" s="116">
        <f t="shared" ca="1" si="368"/>
        <v>0</v>
      </c>
      <c r="AB366" s="116">
        <f t="shared" ca="1" si="369"/>
        <v>0.48124383020729766</v>
      </c>
      <c r="AC366" s="116">
        <f t="shared" ca="1" si="370"/>
        <v>1.4437314906219143</v>
      </c>
      <c r="AD366" s="116">
        <f t="shared" ca="1" si="371"/>
        <v>2.4062191510364812</v>
      </c>
      <c r="AE366" s="116">
        <f t="shared" ca="1" si="372"/>
        <v>3.3687068114511476</v>
      </c>
      <c r="AF366" s="116">
        <f t="shared" ca="1" si="373"/>
        <v>4.3311944718657855</v>
      </c>
      <c r="AG366" s="116">
        <f t="shared" ca="1" si="355"/>
        <v>5.2936821322801393</v>
      </c>
      <c r="AH366" s="116">
        <f t="shared" ca="1" si="356"/>
        <v>6.2561697926949478</v>
      </c>
      <c r="AI366" s="116">
        <f t="shared" ca="1" si="357"/>
        <v>7.2186574531093584</v>
      </c>
      <c r="AJ366" s="116">
        <f t="shared" ca="1" si="358"/>
        <v>8.6623889437315711</v>
      </c>
      <c r="AK366" s="116">
        <f t="shared" ca="1" si="359"/>
        <v>10.587364264560279</v>
      </c>
      <c r="AL366" s="116">
        <f t="shared" ca="1" si="360"/>
        <v>12.512339585389896</v>
      </c>
      <c r="AM366" s="116">
        <f t="shared" ca="1" si="361"/>
        <v>14.437314906218717</v>
      </c>
      <c r="AN366" s="116">
        <f t="shared" ca="1" si="362"/>
        <v>16.362290227048106</v>
      </c>
      <c r="AO366" s="116">
        <f t="shared" ca="1" si="363"/>
        <v>18.287265547877496</v>
      </c>
      <c r="AP366" s="116">
        <f t="shared" ca="1" si="364"/>
        <v>20.212240868706658</v>
      </c>
      <c r="AQ366" s="116">
        <f t="shared" ca="1" si="365"/>
        <v>22.137216189536048</v>
      </c>
      <c r="AS366" s="63">
        <f t="shared" si="352"/>
        <v>51</v>
      </c>
      <c r="AT366" s="116">
        <f ca="1">IFERROR(X366*'Program Qtrly'!D$209/(1-'Program Qtrly'!D$209),0)</f>
        <v>0</v>
      </c>
      <c r="AU366" s="116">
        <f ca="1">IFERROR(Y366*'Program Qtrly'!E$209/(1-'Program Qtrly'!E$209),0)</f>
        <v>0</v>
      </c>
      <c r="AV366" s="116">
        <f ca="1">IFERROR(Z366*'Program Qtrly'!F$209/(1-'Program Qtrly'!F$209),0)</f>
        <v>0</v>
      </c>
      <c r="AW366" s="116">
        <f ca="1">IFERROR(AA366*'Program Qtrly'!G$209/(1-'Program Qtrly'!G$209),0)</f>
        <v>0</v>
      </c>
      <c r="AX366" s="116">
        <f ca="1">IFERROR(AB366*'Program Qtrly'!H$209/(1-'Program Qtrly'!H$209),0)</f>
        <v>1.9249753208291913</v>
      </c>
      <c r="AY366" s="116">
        <f ca="1">IFERROR(AC366*'Program Qtrly'!I$209/(1-'Program Qtrly'!I$209),0)</f>
        <v>5.7749259624876581</v>
      </c>
      <c r="AZ366" s="116">
        <f ca="1">IFERROR(AD366*'Program Qtrly'!J$209/(1-'Program Qtrly'!J$209),0)</f>
        <v>9.6248766041459284</v>
      </c>
      <c r="BA366" s="116">
        <f ca="1">IFERROR(AE366*'Program Qtrly'!K$209/(1-'Program Qtrly'!K$209),0)</f>
        <v>13.474827245804594</v>
      </c>
      <c r="BB366" s="116">
        <f ca="1">IFERROR(AF366*'Program Qtrly'!L$209/(1-'Program Qtrly'!L$209),0)</f>
        <v>17.324777887463146</v>
      </c>
      <c r="BC366" s="116">
        <f ca="1">IFERROR(AG366*'Program Qtrly'!M$209/(1-'Program Qtrly'!M$209),0)</f>
        <v>21.174728529120564</v>
      </c>
      <c r="BD366" s="116">
        <f ca="1">IFERROR(AH366*'Program Qtrly'!N$209/(1-'Program Qtrly'!N$209),0)</f>
        <v>25.024679170779798</v>
      </c>
      <c r="BE366" s="116">
        <f ca="1">IFERROR(AI366*'Program Qtrly'!O$209/(1-'Program Qtrly'!O$209),0)</f>
        <v>28.874629812437441</v>
      </c>
      <c r="BF366" s="116">
        <f ca="1">IFERROR(AJ366*'Program Qtrly'!P$209/(1-'Program Qtrly'!P$209),0)</f>
        <v>34.649555774926291</v>
      </c>
      <c r="BG366" s="116">
        <f ca="1">IFERROR(AK366*'Program Qtrly'!Q$209/(1-'Program Qtrly'!Q$209),0)</f>
        <v>42.349457058241128</v>
      </c>
      <c r="BH366" s="116">
        <f ca="1">IFERROR(AL366*'Program Qtrly'!R$209/(1-'Program Qtrly'!R$209),0)</f>
        <v>50.049358341559596</v>
      </c>
      <c r="BI366" s="116">
        <f ca="1">IFERROR(AM366*'Program Qtrly'!S$209/(1-'Program Qtrly'!S$209),0)</f>
        <v>57.749259624874881</v>
      </c>
      <c r="BJ366" s="116">
        <f ca="1">IFERROR(AN366*'Program Qtrly'!T$209/(1-'Program Qtrly'!T$209),0)</f>
        <v>65.449160908192439</v>
      </c>
      <c r="BK366" s="116">
        <f ca="1">IFERROR(AO366*'Program Qtrly'!U$209/(1-'Program Qtrly'!U$209),0)</f>
        <v>73.149062191509998</v>
      </c>
      <c r="BL366" s="116">
        <f ca="1">IFERROR(AP366*'Program Qtrly'!V$209/(1-'Program Qtrly'!V$209),0)</f>
        <v>80.848963474826661</v>
      </c>
      <c r="BM366" s="116">
        <f ca="1">IFERROR(AQ366*'Program Qtrly'!W$209/(1-'Program Qtrly'!W$209),0)</f>
        <v>88.548864758144219</v>
      </c>
      <c r="BO366" s="53" t="str">
        <f t="shared" si="353"/>
        <v>P011</v>
      </c>
      <c r="BP366" s="53">
        <f t="shared" si="354"/>
        <v>0</v>
      </c>
    </row>
    <row r="367" spans="1:68" x14ac:dyDescent="0.45">
      <c r="A367" s="63">
        <f t="shared" si="349"/>
        <v>54</v>
      </c>
      <c r="B367" s="116">
        <f ca="1">IFERROR(B366+'Program Qtrly'!D$223*OFFSET(LDF!$A$37,MATCH($B$348,LDF!$A$38:$A$63,0),MATCH($A367,LDF!$B$37:$Z$37,0)),0)</f>
        <v>0</v>
      </c>
      <c r="C367" s="116">
        <f ca="1">IFERROR(C366+'Program Qtrly'!E$223*OFFSET(LDF!$A$37,MATCH($B$348,LDF!$A$38:$A$63,0),MATCH($A367,LDF!$B$37:$Z$37,0)),0)</f>
        <v>0</v>
      </c>
      <c r="D367" s="116">
        <f ca="1">IFERROR(D366+'Program Qtrly'!F$223*OFFSET(LDF!$A$37,MATCH($B$348,LDF!$A$38:$A$63,0),MATCH($A367,LDF!$B$37:$Z$37,0)),0)</f>
        <v>0</v>
      </c>
      <c r="E367" s="116">
        <f ca="1">IFERROR(E366+'Program Qtrly'!G$223*OFFSET(LDF!$A$37,MATCH($B$348,LDF!$A$38:$A$63,0),MATCH($A367,LDF!$B$37:$Z$37,0)),0)</f>
        <v>0</v>
      </c>
      <c r="F367" s="116">
        <f ca="1">IFERROR(F366+'Program Qtrly'!H$223*OFFSET(LDF!$A$37,MATCH($B$348,LDF!$A$38:$A$63,0),MATCH($A367,LDF!$B$37:$Z$37,0)),0)</f>
        <v>37.091988130563799</v>
      </c>
      <c r="G367" s="116">
        <f ca="1">IFERROR(G366+'Program Qtrly'!I$223*OFFSET(LDF!$A$37,MATCH($B$348,LDF!$A$38:$A$63,0),MATCH($A367,LDF!$B$37:$Z$37,0)),0)</f>
        <v>111.27596439169135</v>
      </c>
      <c r="H367" s="116">
        <f ca="1">IFERROR(H366+'Program Qtrly'!J$223*OFFSET(LDF!$A$37,MATCH($B$348,LDF!$A$38:$A$63,0),MATCH($A367,LDF!$B$37:$Z$37,0)),0)</f>
        <v>185.45994065281894</v>
      </c>
      <c r="I367" s="116">
        <f ca="1">IFERROR(I366+'Program Qtrly'!K$223*OFFSET(LDF!$A$37,MATCH($B$348,LDF!$A$38:$A$63,0),MATCH($A367,LDF!$B$37:$Z$37,0)),0)</f>
        <v>259.6439169139465</v>
      </c>
      <c r="J367" s="116">
        <f ca="1">IFERROR(J366+'Program Qtrly'!L$223*OFFSET(LDF!$A$37,MATCH($B$348,LDF!$A$38:$A$63,0),MATCH($A367,LDF!$B$37:$Z$37,0)),0)</f>
        <v>333.82789317507411</v>
      </c>
      <c r="K367" s="116">
        <f ca="1">IFERROR(K366+'Program Qtrly'!M$223*OFFSET(LDF!$A$37,MATCH($B$348,LDF!$A$38:$A$63,0),MATCH($A367,LDF!$B$37:$Z$37,0)),0)</f>
        <v>408.01186943620195</v>
      </c>
      <c r="L367" s="116">
        <f ca="1">IFERROR(L366+'Program Qtrly'!N$223*OFFSET(LDF!$A$37,MATCH($B$348,LDF!$A$38:$A$63,0),MATCH($A367,LDF!$B$37:$Z$37,0)),0)</f>
        <v>482.19584569732922</v>
      </c>
      <c r="M367" s="116">
        <f ca="1">IFERROR(M366+'Program Qtrly'!O$223*OFFSET(LDF!$A$37,MATCH($B$348,LDF!$A$38:$A$63,0),MATCH($A367,LDF!$B$37:$Z$37,0)),0)</f>
        <v>556.37982195845711</v>
      </c>
      <c r="N367" s="116">
        <f ca="1">IFERROR(N366+'Program Qtrly'!P$223*OFFSET(LDF!$A$37,MATCH($B$348,LDF!$A$38:$A$63,0),MATCH($A367,LDF!$B$37:$Z$37,0)),0)</f>
        <v>667.65578635014822</v>
      </c>
      <c r="O367" s="116">
        <f ca="1">IFERROR(O366+'Program Qtrly'!Q$223*OFFSET(LDF!$A$37,MATCH($B$348,LDF!$A$38:$A$63,0),MATCH($A367,LDF!$B$37:$Z$37,0)),0)</f>
        <v>816.0237388724039</v>
      </c>
      <c r="P367" s="116">
        <f ca="1">IFERROR(P366+'Program Qtrly'!R$223*OFFSET(LDF!$A$37,MATCH($B$348,LDF!$A$38:$A$63,0),MATCH($A367,LDF!$B$37:$Z$37,0)),0)</f>
        <v>964.39169139465844</v>
      </c>
      <c r="Q367" s="116">
        <f ca="1">IFERROR(Q366+'Program Qtrly'!S$223*OFFSET(LDF!$A$37,MATCH($B$348,LDF!$A$38:$A$63,0),MATCH($A367,LDF!$B$37:$Z$37,0)),0)</f>
        <v>1112.7596439169142</v>
      </c>
      <c r="R367" s="116">
        <f ca="1">IFERROR(R366+'Program Qtrly'!T$223*OFFSET(LDF!$A$37,MATCH($B$348,LDF!$A$38:$A$63,0),MATCH($A367,LDF!$B$37:$Z$37,0)),0)</f>
        <v>1261.1275964391691</v>
      </c>
      <c r="S367" s="116">
        <f ca="1">IFERROR(S366+'Program Qtrly'!U$223*OFFSET(LDF!$A$37,MATCH($B$348,LDF!$A$38:$A$63,0),MATCH($A367,LDF!$B$37:$Z$37,0)),0)</f>
        <v>1409.4955489614242</v>
      </c>
      <c r="T367" s="116">
        <f ca="1">IFERROR(T366+'Program Qtrly'!V$223*OFFSET(LDF!$A$37,MATCH($B$348,LDF!$A$38:$A$63,0),MATCH($A367,LDF!$B$37:$Z$37,0)),0)</f>
        <v>1557.8635014836793</v>
      </c>
      <c r="U367" s="116">
        <f ca="1">IFERROR(U366+'Program Qtrly'!W$223*OFFSET(LDF!$A$37,MATCH($B$348,LDF!$A$38:$A$63,0),MATCH($A367,LDF!$B$37:$Z$37,0)),0)</f>
        <v>1706.2314540059344</v>
      </c>
      <c r="W367" s="63">
        <f t="shared" si="350"/>
        <v>54</v>
      </c>
      <c r="X367" s="116">
        <f t="shared" ca="1" si="351"/>
        <v>0</v>
      </c>
      <c r="Y367" s="116">
        <f t="shared" ca="1" si="366"/>
        <v>0</v>
      </c>
      <c r="Z367" s="116">
        <f t="shared" ca="1" si="367"/>
        <v>0</v>
      </c>
      <c r="AA367" s="116">
        <f t="shared" ca="1" si="368"/>
        <v>0</v>
      </c>
      <c r="AB367" s="116">
        <f t="shared" ca="1" si="369"/>
        <v>0.40801186943619427</v>
      </c>
      <c r="AC367" s="116">
        <f t="shared" ca="1" si="370"/>
        <v>1.2240356083086112</v>
      </c>
      <c r="AD367" s="116">
        <f t="shared" ca="1" si="371"/>
        <v>2.0400593471809714</v>
      </c>
      <c r="AE367" s="116">
        <f t="shared" ca="1" si="372"/>
        <v>2.8560830860534452</v>
      </c>
      <c r="AF367" s="116">
        <f t="shared" ca="1" si="373"/>
        <v>3.6721068249258337</v>
      </c>
      <c r="AG367" s="116">
        <f t="shared" ca="1" si="355"/>
        <v>4.4881305637979949</v>
      </c>
      <c r="AH367" s="116">
        <f t="shared" ca="1" si="356"/>
        <v>5.3041543026706108</v>
      </c>
      <c r="AI367" s="116">
        <f t="shared" ca="1" si="357"/>
        <v>6.120178041542772</v>
      </c>
      <c r="AJ367" s="116">
        <f t="shared" ca="1" si="358"/>
        <v>7.3442136498516675</v>
      </c>
      <c r="AK367" s="116">
        <f t="shared" ca="1" si="359"/>
        <v>8.9762611275959898</v>
      </c>
      <c r="AL367" s="116">
        <f t="shared" ca="1" si="360"/>
        <v>10.608308605341222</v>
      </c>
      <c r="AM367" s="116">
        <f t="shared" ca="1" si="361"/>
        <v>12.240356083085544</v>
      </c>
      <c r="AN367" s="116">
        <f t="shared" ca="1" si="362"/>
        <v>13.872403560830662</v>
      </c>
      <c r="AO367" s="116">
        <f t="shared" ca="1" si="363"/>
        <v>15.504451038575553</v>
      </c>
      <c r="AP367" s="116">
        <f t="shared" ca="1" si="364"/>
        <v>17.136498516320444</v>
      </c>
      <c r="AQ367" s="116">
        <f t="shared" ca="1" si="365"/>
        <v>18.768545994065335</v>
      </c>
      <c r="AS367" s="63">
        <f t="shared" si="352"/>
        <v>54</v>
      </c>
      <c r="AT367" s="116">
        <f ca="1">IFERROR(X367*'Program Qtrly'!D$209/(1-'Program Qtrly'!D$209),0)</f>
        <v>0</v>
      </c>
      <c r="AU367" s="116">
        <f ca="1">IFERROR(Y367*'Program Qtrly'!E$209/(1-'Program Qtrly'!E$209),0)</f>
        <v>0</v>
      </c>
      <c r="AV367" s="116">
        <f ca="1">IFERROR(Z367*'Program Qtrly'!F$209/(1-'Program Qtrly'!F$209),0)</f>
        <v>0</v>
      </c>
      <c r="AW367" s="116">
        <f ca="1">IFERROR(AA367*'Program Qtrly'!G$209/(1-'Program Qtrly'!G$209),0)</f>
        <v>0</v>
      </c>
      <c r="AX367" s="116">
        <f ca="1">IFERROR(AB367*'Program Qtrly'!H$209/(1-'Program Qtrly'!H$209),0)</f>
        <v>1.6320474777447775</v>
      </c>
      <c r="AY367" s="116">
        <f ca="1">IFERROR(AC367*'Program Qtrly'!I$209/(1-'Program Qtrly'!I$209),0)</f>
        <v>4.8961424332344459</v>
      </c>
      <c r="AZ367" s="116">
        <f ca="1">IFERROR(AD367*'Program Qtrly'!J$209/(1-'Program Qtrly'!J$209),0)</f>
        <v>8.1602373887238873</v>
      </c>
      <c r="BA367" s="116">
        <f ca="1">IFERROR(AE367*'Program Qtrly'!K$209/(1-'Program Qtrly'!K$209),0)</f>
        <v>11.424332344213784</v>
      </c>
      <c r="BB367" s="116">
        <f ca="1">IFERROR(AF367*'Program Qtrly'!L$209/(1-'Program Qtrly'!L$209),0)</f>
        <v>14.688427299703338</v>
      </c>
      <c r="BC367" s="116">
        <f ca="1">IFERROR(AG367*'Program Qtrly'!M$209/(1-'Program Qtrly'!M$209),0)</f>
        <v>17.952522255191983</v>
      </c>
      <c r="BD367" s="116">
        <f ca="1">IFERROR(AH367*'Program Qtrly'!N$209/(1-'Program Qtrly'!N$209),0)</f>
        <v>21.216617210682447</v>
      </c>
      <c r="BE367" s="116">
        <f ca="1">IFERROR(AI367*'Program Qtrly'!O$209/(1-'Program Qtrly'!O$209),0)</f>
        <v>24.480712166171095</v>
      </c>
      <c r="BF367" s="116">
        <f ca="1">IFERROR(AJ367*'Program Qtrly'!P$209/(1-'Program Qtrly'!P$209),0)</f>
        <v>29.376854599406677</v>
      </c>
      <c r="BG367" s="116">
        <f ca="1">IFERROR(AK367*'Program Qtrly'!Q$209/(1-'Program Qtrly'!Q$209),0)</f>
        <v>35.905044510383966</v>
      </c>
      <c r="BH367" s="116">
        <f ca="1">IFERROR(AL367*'Program Qtrly'!R$209/(1-'Program Qtrly'!R$209),0)</f>
        <v>42.433234421364894</v>
      </c>
      <c r="BI367" s="116">
        <f ca="1">IFERROR(AM367*'Program Qtrly'!S$209/(1-'Program Qtrly'!S$209),0)</f>
        <v>48.96142433234219</v>
      </c>
      <c r="BJ367" s="116">
        <f ca="1">IFERROR(AN367*'Program Qtrly'!T$209/(1-'Program Qtrly'!T$209),0)</f>
        <v>55.48961424332267</v>
      </c>
      <c r="BK367" s="116">
        <f ca="1">IFERROR(AO367*'Program Qtrly'!U$209/(1-'Program Qtrly'!U$209),0)</f>
        <v>62.017804154302226</v>
      </c>
      <c r="BL367" s="116">
        <f ca="1">IFERROR(AP367*'Program Qtrly'!V$209/(1-'Program Qtrly'!V$209),0)</f>
        <v>68.545994065281789</v>
      </c>
      <c r="BM367" s="116">
        <f ca="1">IFERROR(AQ367*'Program Qtrly'!W$209/(1-'Program Qtrly'!W$209),0)</f>
        <v>75.074183976261352</v>
      </c>
      <c r="BO367" s="53" t="str">
        <f t="shared" si="353"/>
        <v>P011</v>
      </c>
      <c r="BP367" s="53">
        <f t="shared" si="354"/>
        <v>0</v>
      </c>
    </row>
    <row r="368" spans="1:68" x14ac:dyDescent="0.45">
      <c r="A368" s="63">
        <f t="shared" si="349"/>
        <v>57</v>
      </c>
      <c r="B368" s="116">
        <f ca="1">IFERROR(B367+'Program Qtrly'!D$223*OFFSET(LDF!$A$37,MATCH($B$348,LDF!$A$38:$A$63,0),MATCH($A368,LDF!$B$37:$Z$37,0)),0)</f>
        <v>0</v>
      </c>
      <c r="C368" s="116">
        <f ca="1">IFERROR(C367+'Program Qtrly'!E$223*OFFSET(LDF!$A$37,MATCH($B$348,LDF!$A$38:$A$63,0),MATCH($A368,LDF!$B$37:$Z$37,0)),0)</f>
        <v>0</v>
      </c>
      <c r="D368" s="116">
        <f ca="1">IFERROR(D367+'Program Qtrly'!F$223*OFFSET(LDF!$A$37,MATCH($B$348,LDF!$A$38:$A$63,0),MATCH($A368,LDF!$B$37:$Z$37,0)),0)</f>
        <v>0</v>
      </c>
      <c r="E368" s="116">
        <f ca="1">IFERROR(E367+'Program Qtrly'!G$223*OFFSET(LDF!$A$37,MATCH($B$348,LDF!$A$38:$A$63,0),MATCH($A368,LDF!$B$37:$Z$37,0)),0)</f>
        <v>0</v>
      </c>
      <c r="F368" s="116">
        <f ca="1">IFERROR(F367+'Program Qtrly'!H$223*OFFSET(LDF!$A$37,MATCH($B$348,LDF!$A$38:$A$63,0),MATCH($A368,LDF!$B$37:$Z$37,0)),0)</f>
        <v>37.165510406342918</v>
      </c>
      <c r="G368" s="116">
        <f ca="1">IFERROR(G367+'Program Qtrly'!I$223*OFFSET(LDF!$A$37,MATCH($B$348,LDF!$A$38:$A$63,0),MATCH($A368,LDF!$B$37:$Z$37,0)),0)</f>
        <v>111.4965312190287</v>
      </c>
      <c r="H368" s="116">
        <f ca="1">IFERROR(H367+'Program Qtrly'!J$223*OFFSET(LDF!$A$37,MATCH($B$348,LDF!$A$38:$A$63,0),MATCH($A368,LDF!$B$37:$Z$37,0)),0)</f>
        <v>185.82755203171453</v>
      </c>
      <c r="I368" s="116">
        <f ca="1">IFERROR(I367+'Program Qtrly'!K$223*OFFSET(LDF!$A$37,MATCH($B$348,LDF!$A$38:$A$63,0),MATCH($A368,LDF!$B$37:$Z$37,0)),0)</f>
        <v>260.15857284440028</v>
      </c>
      <c r="J368" s="116">
        <f ca="1">IFERROR(J367+'Program Qtrly'!L$223*OFFSET(LDF!$A$37,MATCH($B$348,LDF!$A$38:$A$63,0),MATCH($A368,LDF!$B$37:$Z$37,0)),0)</f>
        <v>334.48959365708617</v>
      </c>
      <c r="K368" s="116">
        <f ca="1">IFERROR(K367+'Program Qtrly'!M$223*OFFSET(LDF!$A$37,MATCH($B$348,LDF!$A$38:$A$63,0),MATCH($A368,LDF!$B$37:$Z$37,0)),0)</f>
        <v>408.82061446977224</v>
      </c>
      <c r="L368" s="116">
        <f ca="1">IFERROR(L367+'Program Qtrly'!N$223*OFFSET(LDF!$A$37,MATCH($B$348,LDF!$A$38:$A$63,0),MATCH($A368,LDF!$B$37:$Z$37,0)),0)</f>
        <v>483.15163528245773</v>
      </c>
      <c r="M368" s="116">
        <f ca="1">IFERROR(M367+'Program Qtrly'!O$223*OFFSET(LDF!$A$37,MATCH($B$348,LDF!$A$38:$A$63,0),MATCH($A368,LDF!$B$37:$Z$37,0)),0)</f>
        <v>557.48265609514385</v>
      </c>
      <c r="N368" s="116">
        <f ca="1">IFERROR(N367+'Program Qtrly'!P$223*OFFSET(LDF!$A$37,MATCH($B$348,LDF!$A$38:$A$63,0),MATCH($A368,LDF!$B$37:$Z$37,0)),0)</f>
        <v>668.97918731417235</v>
      </c>
      <c r="O368" s="116">
        <f ca="1">IFERROR(O367+'Program Qtrly'!Q$223*OFFSET(LDF!$A$37,MATCH($B$348,LDF!$A$38:$A$63,0),MATCH($A368,LDF!$B$37:$Z$37,0)),0)</f>
        <v>817.64122893954448</v>
      </c>
      <c r="P368" s="116">
        <f ca="1">IFERROR(P367+'Program Qtrly'!R$223*OFFSET(LDF!$A$37,MATCH($B$348,LDF!$A$38:$A$63,0),MATCH($A368,LDF!$B$37:$Z$37,0)),0)</f>
        <v>966.30327056491547</v>
      </c>
      <c r="Q368" s="116">
        <f ca="1">IFERROR(Q367+'Program Qtrly'!S$223*OFFSET(LDF!$A$37,MATCH($B$348,LDF!$A$38:$A$63,0),MATCH($A368,LDF!$B$37:$Z$37,0)),0)</f>
        <v>1114.9653121902877</v>
      </c>
      <c r="R368" s="116">
        <f ca="1">IFERROR(R367+'Program Qtrly'!T$223*OFFSET(LDF!$A$37,MATCH($B$348,LDF!$A$38:$A$63,0),MATCH($A368,LDF!$B$37:$Z$37,0)),0)</f>
        <v>1263.627353815659</v>
      </c>
      <c r="S368" s="116">
        <f ca="1">IFERROR(S367+'Program Qtrly'!U$223*OFFSET(LDF!$A$37,MATCH($B$348,LDF!$A$38:$A$63,0),MATCH($A368,LDF!$B$37:$Z$37,0)),0)</f>
        <v>1412.2893954410306</v>
      </c>
      <c r="T368" s="116">
        <f ca="1">IFERROR(T367+'Program Qtrly'!V$223*OFFSET(LDF!$A$37,MATCH($B$348,LDF!$A$38:$A$63,0),MATCH($A368,LDF!$B$37:$Z$37,0)),0)</f>
        <v>1560.9514370664021</v>
      </c>
      <c r="U368" s="116">
        <f ca="1">IFERROR(U367+'Program Qtrly'!W$223*OFFSET(LDF!$A$37,MATCH($B$348,LDF!$A$38:$A$63,0),MATCH($A368,LDF!$B$37:$Z$37,0)),0)</f>
        <v>1709.6134786917737</v>
      </c>
      <c r="W368" s="63">
        <f t="shared" si="350"/>
        <v>57</v>
      </c>
      <c r="X368" s="116">
        <f t="shared" ca="1" si="351"/>
        <v>0</v>
      </c>
      <c r="Y368" s="116">
        <f t="shared" ca="1" si="366"/>
        <v>0</v>
      </c>
      <c r="Z368" s="116">
        <f t="shared" ca="1" si="367"/>
        <v>0</v>
      </c>
      <c r="AA368" s="116">
        <f t="shared" ca="1" si="368"/>
        <v>0</v>
      </c>
      <c r="AB368" s="116">
        <f t="shared" ca="1" si="369"/>
        <v>0.33448959365707509</v>
      </c>
      <c r="AC368" s="116">
        <f t="shared" ca="1" si="370"/>
        <v>1.0034687809712608</v>
      </c>
      <c r="AD368" s="116">
        <f t="shared" ca="1" si="371"/>
        <v>1.6724479682853826</v>
      </c>
      <c r="AE368" s="116">
        <f t="shared" ca="1" si="372"/>
        <v>2.3414271555996606</v>
      </c>
      <c r="AF368" s="116">
        <f t="shared" ca="1" si="373"/>
        <v>3.0104063429137682</v>
      </c>
      <c r="AG368" s="116">
        <f t="shared" ca="1" si="355"/>
        <v>3.6793855302277052</v>
      </c>
      <c r="AH368" s="116">
        <f t="shared" ca="1" si="356"/>
        <v>4.348364717542097</v>
      </c>
      <c r="AI368" s="116">
        <f t="shared" ca="1" si="357"/>
        <v>5.017343904856034</v>
      </c>
      <c r="AJ368" s="116">
        <f t="shared" ca="1" si="358"/>
        <v>6.0208126858275364</v>
      </c>
      <c r="AK368" s="116">
        <f t="shared" ca="1" si="359"/>
        <v>7.3587710604554104</v>
      </c>
      <c r="AL368" s="116">
        <f t="shared" ca="1" si="360"/>
        <v>8.6967294350841939</v>
      </c>
      <c r="AM368" s="116">
        <f t="shared" ca="1" si="361"/>
        <v>10.034687809712068</v>
      </c>
      <c r="AN368" s="116">
        <f t="shared" ca="1" si="362"/>
        <v>11.372646184340738</v>
      </c>
      <c r="AO368" s="116">
        <f t="shared" ca="1" si="363"/>
        <v>12.71060455896918</v>
      </c>
      <c r="AP368" s="116">
        <f t="shared" ca="1" si="364"/>
        <v>14.048562933597623</v>
      </c>
      <c r="AQ368" s="116">
        <f t="shared" ca="1" si="365"/>
        <v>15.386521308226065</v>
      </c>
      <c r="AS368" s="63">
        <f t="shared" si="352"/>
        <v>57</v>
      </c>
      <c r="AT368" s="116">
        <f ca="1">IFERROR(X368*'Program Qtrly'!D$209/(1-'Program Qtrly'!D$209),0)</f>
        <v>0</v>
      </c>
      <c r="AU368" s="116">
        <f ca="1">IFERROR(Y368*'Program Qtrly'!E$209/(1-'Program Qtrly'!E$209),0)</f>
        <v>0</v>
      </c>
      <c r="AV368" s="116">
        <f ca="1">IFERROR(Z368*'Program Qtrly'!F$209/(1-'Program Qtrly'!F$209),0)</f>
        <v>0</v>
      </c>
      <c r="AW368" s="116">
        <f ca="1">IFERROR(AA368*'Program Qtrly'!G$209/(1-'Program Qtrly'!G$209),0)</f>
        <v>0</v>
      </c>
      <c r="AX368" s="116">
        <f ca="1">IFERROR(AB368*'Program Qtrly'!H$209/(1-'Program Qtrly'!H$209),0)</f>
        <v>1.3379583746283008</v>
      </c>
      <c r="AY368" s="116">
        <f ca="1">IFERROR(AC368*'Program Qtrly'!I$209/(1-'Program Qtrly'!I$209),0)</f>
        <v>4.0138751238850441</v>
      </c>
      <c r="AZ368" s="116">
        <f ca="1">IFERROR(AD368*'Program Qtrly'!J$209/(1-'Program Qtrly'!J$209),0)</f>
        <v>6.689791873141532</v>
      </c>
      <c r="BA368" s="116">
        <f ca="1">IFERROR(AE368*'Program Qtrly'!K$209/(1-'Program Qtrly'!K$209),0)</f>
        <v>9.3657086223986443</v>
      </c>
      <c r="BB368" s="116">
        <f ca="1">IFERROR(AF368*'Program Qtrly'!L$209/(1-'Program Qtrly'!L$209),0)</f>
        <v>12.041625371655076</v>
      </c>
      <c r="BC368" s="116">
        <f ca="1">IFERROR(AG368*'Program Qtrly'!M$209/(1-'Program Qtrly'!M$209),0)</f>
        <v>14.717542120910826</v>
      </c>
      <c r="BD368" s="116">
        <f ca="1">IFERROR(AH368*'Program Qtrly'!N$209/(1-'Program Qtrly'!N$209),0)</f>
        <v>17.393458870168391</v>
      </c>
      <c r="BE368" s="116">
        <f ca="1">IFERROR(AI368*'Program Qtrly'!O$209/(1-'Program Qtrly'!O$209),0)</f>
        <v>20.069375619424143</v>
      </c>
      <c r="BF368" s="116">
        <f ca="1">IFERROR(AJ368*'Program Qtrly'!P$209/(1-'Program Qtrly'!P$209),0)</f>
        <v>24.083250743310153</v>
      </c>
      <c r="BG368" s="116">
        <f ca="1">IFERROR(AK368*'Program Qtrly'!Q$209/(1-'Program Qtrly'!Q$209),0)</f>
        <v>29.435084241821652</v>
      </c>
      <c r="BH368" s="116">
        <f ca="1">IFERROR(AL368*'Program Qtrly'!R$209/(1-'Program Qtrly'!R$209),0)</f>
        <v>34.786917740336783</v>
      </c>
      <c r="BI368" s="116">
        <f ca="1">IFERROR(AM368*'Program Qtrly'!S$209/(1-'Program Qtrly'!S$209),0)</f>
        <v>40.138751238848286</v>
      </c>
      <c r="BJ368" s="116">
        <f ca="1">IFERROR(AN368*'Program Qtrly'!T$209/(1-'Program Qtrly'!T$209),0)</f>
        <v>45.490584737362958</v>
      </c>
      <c r="BK368" s="116">
        <f ca="1">IFERROR(AO368*'Program Qtrly'!U$209/(1-'Program Qtrly'!U$209),0)</f>
        <v>50.842418235876735</v>
      </c>
      <c r="BL368" s="116">
        <f ca="1">IFERROR(AP368*'Program Qtrly'!V$209/(1-'Program Qtrly'!V$209),0)</f>
        <v>56.194251734390505</v>
      </c>
      <c r="BM368" s="116">
        <f ca="1">IFERROR(AQ368*'Program Qtrly'!W$209/(1-'Program Qtrly'!W$209),0)</f>
        <v>61.546085232904282</v>
      </c>
      <c r="BO368" s="53" t="str">
        <f t="shared" si="353"/>
        <v>P011</v>
      </c>
      <c r="BP368" s="53">
        <f t="shared" si="354"/>
        <v>0</v>
      </c>
    </row>
    <row r="369" spans="1:68" x14ac:dyDescent="0.45">
      <c r="A369" s="63">
        <f t="shared" si="349"/>
        <v>60</v>
      </c>
      <c r="B369" s="116">
        <f ca="1">IFERROR(B368+'Program Qtrly'!D$223*OFFSET(LDF!$A$37,MATCH($B$348,LDF!$A$38:$A$63,0),MATCH($A369,LDF!$B$37:$Z$37,0)),0)</f>
        <v>0</v>
      </c>
      <c r="C369" s="116">
        <f ca="1">IFERROR(C368+'Program Qtrly'!E$223*OFFSET(LDF!$A$37,MATCH($B$348,LDF!$A$38:$A$63,0),MATCH($A369,LDF!$B$37:$Z$37,0)),0)</f>
        <v>0</v>
      </c>
      <c r="D369" s="116">
        <f ca="1">IFERROR(D368+'Program Qtrly'!F$223*OFFSET(LDF!$A$37,MATCH($B$348,LDF!$A$38:$A$63,0),MATCH($A369,LDF!$B$37:$Z$37,0)),0)</f>
        <v>0</v>
      </c>
      <c r="E369" s="116">
        <f ca="1">IFERROR(E368+'Program Qtrly'!G$223*OFFSET(LDF!$A$37,MATCH($B$348,LDF!$A$38:$A$63,0),MATCH($A369,LDF!$B$37:$Z$37,0)),0)</f>
        <v>0</v>
      </c>
      <c r="F369" s="116">
        <f ca="1">IFERROR(F368+'Program Qtrly'!H$223*OFFSET(LDF!$A$37,MATCH($B$348,LDF!$A$38:$A$63,0),MATCH($A369,LDF!$B$37:$Z$37,0)),0)</f>
        <v>37.202380952380949</v>
      </c>
      <c r="G369" s="116">
        <f ca="1">IFERROR(G368+'Program Qtrly'!I$223*OFFSET(LDF!$A$37,MATCH($B$348,LDF!$A$38:$A$63,0),MATCH($A369,LDF!$B$37:$Z$37,0)),0)</f>
        <v>111.6071428571428</v>
      </c>
      <c r="H369" s="116">
        <f ca="1">IFERROR(H368+'Program Qtrly'!J$223*OFFSET(LDF!$A$37,MATCH($B$348,LDF!$A$38:$A$63,0),MATCH($A369,LDF!$B$37:$Z$37,0)),0)</f>
        <v>186.0119047619047</v>
      </c>
      <c r="I369" s="116">
        <f ca="1">IFERROR(I368+'Program Qtrly'!K$223*OFFSET(LDF!$A$37,MATCH($B$348,LDF!$A$38:$A$63,0),MATCH($A369,LDF!$B$37:$Z$37,0)),0)</f>
        <v>260.41666666666652</v>
      </c>
      <c r="J369" s="116">
        <f ca="1">IFERROR(J368+'Program Qtrly'!L$223*OFFSET(LDF!$A$37,MATCH($B$348,LDF!$A$38:$A$63,0),MATCH($A369,LDF!$B$37:$Z$37,0)),0)</f>
        <v>334.8214285714285</v>
      </c>
      <c r="K369" s="116">
        <f ca="1">IFERROR(K368+'Program Qtrly'!M$223*OFFSET(LDF!$A$37,MATCH($B$348,LDF!$A$38:$A$63,0),MATCH($A369,LDF!$B$37:$Z$37,0)),0)</f>
        <v>409.2261904761906</v>
      </c>
      <c r="L369" s="116">
        <f ca="1">IFERROR(L368+'Program Qtrly'!N$223*OFFSET(LDF!$A$37,MATCH($B$348,LDF!$A$38:$A$63,0),MATCH($A369,LDF!$B$37:$Z$37,0)),0)</f>
        <v>483.63095238095218</v>
      </c>
      <c r="M369" s="116">
        <f ca="1">IFERROR(M368+'Program Qtrly'!O$223*OFFSET(LDF!$A$37,MATCH($B$348,LDF!$A$38:$A$63,0),MATCH($A369,LDF!$B$37:$Z$37,0)),0)</f>
        <v>558.03571428571433</v>
      </c>
      <c r="N369" s="116">
        <f ca="1">IFERROR(N368+'Program Qtrly'!P$223*OFFSET(LDF!$A$37,MATCH($B$348,LDF!$A$38:$A$63,0),MATCH($A369,LDF!$B$37:$Z$37,0)),0)</f>
        <v>669.642857142857</v>
      </c>
      <c r="O369" s="116">
        <f ca="1">IFERROR(O368+'Program Qtrly'!Q$223*OFFSET(LDF!$A$37,MATCH($B$348,LDF!$A$38:$A$63,0),MATCH($A369,LDF!$B$37:$Z$37,0)),0)</f>
        <v>818.45238095238119</v>
      </c>
      <c r="P369" s="116">
        <f ca="1">IFERROR(P368+'Program Qtrly'!R$223*OFFSET(LDF!$A$37,MATCH($B$348,LDF!$A$38:$A$63,0),MATCH($A369,LDF!$B$37:$Z$37,0)),0)</f>
        <v>967.26190476190436</v>
      </c>
      <c r="Q369" s="116">
        <f ca="1">IFERROR(Q368+'Program Qtrly'!S$223*OFFSET(LDF!$A$37,MATCH($B$348,LDF!$A$38:$A$63,0),MATCH($A369,LDF!$B$37:$Z$37,0)),0)</f>
        <v>1116.0714285714287</v>
      </c>
      <c r="R369" s="116">
        <f ca="1">IFERROR(R368+'Program Qtrly'!T$223*OFFSET(LDF!$A$37,MATCH($B$348,LDF!$A$38:$A$63,0),MATCH($A369,LDF!$B$37:$Z$37,0)),0)</f>
        <v>1264.8809523809523</v>
      </c>
      <c r="S369" s="116">
        <f ca="1">IFERROR(S368+'Program Qtrly'!U$223*OFFSET(LDF!$A$37,MATCH($B$348,LDF!$A$38:$A$63,0),MATCH($A369,LDF!$B$37:$Z$37,0)),0)</f>
        <v>1413.6904761904759</v>
      </c>
      <c r="T369" s="116">
        <f ca="1">IFERROR(T368+'Program Qtrly'!V$223*OFFSET(LDF!$A$37,MATCH($B$348,LDF!$A$38:$A$63,0),MATCH($A369,LDF!$B$37:$Z$37,0)),0)</f>
        <v>1562.4999999999995</v>
      </c>
      <c r="U369" s="116">
        <f ca="1">IFERROR(U368+'Program Qtrly'!W$223*OFFSET(LDF!$A$37,MATCH($B$348,LDF!$A$38:$A$63,0),MATCH($A369,LDF!$B$37:$Z$37,0)),0)</f>
        <v>1711.3095238095232</v>
      </c>
      <c r="W369" s="63">
        <f t="shared" si="350"/>
        <v>60</v>
      </c>
      <c r="X369" s="116">
        <f t="shared" ca="1" si="351"/>
        <v>0</v>
      </c>
      <c r="Y369" s="116">
        <f t="shared" ca="1" si="366"/>
        <v>0</v>
      </c>
      <c r="Z369" s="116">
        <f t="shared" ca="1" si="367"/>
        <v>0</v>
      </c>
      <c r="AA369" s="116">
        <f t="shared" ca="1" si="368"/>
        <v>0</v>
      </c>
      <c r="AB369" s="116">
        <f t="shared" ca="1" si="369"/>
        <v>0.2976190476190439</v>
      </c>
      <c r="AC369" s="116">
        <f t="shared" ca="1" si="370"/>
        <v>0.89285714285715301</v>
      </c>
      <c r="AD369" s="116">
        <f t="shared" ca="1" si="371"/>
        <v>1.4880952380952124</v>
      </c>
      <c r="AE369" s="116">
        <f t="shared" ca="1" si="372"/>
        <v>2.0833333333334281</v>
      </c>
      <c r="AF369" s="116">
        <f t="shared" ca="1" si="373"/>
        <v>2.6785714285714448</v>
      </c>
      <c r="AG369" s="116">
        <f t="shared" ca="1" si="355"/>
        <v>3.2738095238093479</v>
      </c>
      <c r="AH369" s="116">
        <f t="shared" ca="1" si="356"/>
        <v>3.8690476190476488</v>
      </c>
      <c r="AI369" s="116">
        <f t="shared" ca="1" si="357"/>
        <v>4.4642857142855519</v>
      </c>
      <c r="AJ369" s="116">
        <f t="shared" ca="1" si="358"/>
        <v>5.3571428571428896</v>
      </c>
      <c r="AK369" s="116">
        <f t="shared" ca="1" si="359"/>
        <v>6.5476190476186957</v>
      </c>
      <c r="AL369" s="116">
        <f t="shared" ca="1" si="360"/>
        <v>7.7380952380952976</v>
      </c>
      <c r="AM369" s="116">
        <f t="shared" ca="1" si="361"/>
        <v>8.9285714285711038</v>
      </c>
      <c r="AN369" s="116">
        <f t="shared" ca="1" si="362"/>
        <v>10.119047619047478</v>
      </c>
      <c r="AO369" s="116">
        <f t="shared" ca="1" si="363"/>
        <v>11.309523809523853</v>
      </c>
      <c r="AP369" s="116">
        <f t="shared" ca="1" si="364"/>
        <v>12.500000000000227</v>
      </c>
      <c r="AQ369" s="116">
        <f t="shared" ca="1" si="365"/>
        <v>13.690476190476602</v>
      </c>
      <c r="AS369" s="63">
        <f t="shared" si="352"/>
        <v>60</v>
      </c>
      <c r="AT369" s="116">
        <f ca="1">IFERROR(X369*'Program Qtrly'!D$209/(1-'Program Qtrly'!D$209),0)</f>
        <v>0</v>
      </c>
      <c r="AU369" s="116">
        <f ca="1">IFERROR(Y369*'Program Qtrly'!E$209/(1-'Program Qtrly'!E$209),0)</f>
        <v>0</v>
      </c>
      <c r="AV369" s="116">
        <f ca="1">IFERROR(Z369*'Program Qtrly'!F$209/(1-'Program Qtrly'!F$209),0)</f>
        <v>0</v>
      </c>
      <c r="AW369" s="116">
        <f ca="1">IFERROR(AA369*'Program Qtrly'!G$209/(1-'Program Qtrly'!G$209),0)</f>
        <v>0</v>
      </c>
      <c r="AX369" s="116">
        <f ca="1">IFERROR(AB369*'Program Qtrly'!H$209/(1-'Program Qtrly'!H$209),0)</f>
        <v>1.190476190476176</v>
      </c>
      <c r="AY369" s="116">
        <f ca="1">IFERROR(AC369*'Program Qtrly'!I$209/(1-'Program Qtrly'!I$209),0)</f>
        <v>3.5714285714286129</v>
      </c>
      <c r="AZ369" s="116">
        <f ca="1">IFERROR(AD369*'Program Qtrly'!J$209/(1-'Program Qtrly'!J$209),0)</f>
        <v>5.9523809523808513</v>
      </c>
      <c r="BA369" s="116">
        <f ca="1">IFERROR(AE369*'Program Qtrly'!K$209/(1-'Program Qtrly'!K$209),0)</f>
        <v>8.3333333333337141</v>
      </c>
      <c r="BB369" s="116">
        <f ca="1">IFERROR(AF369*'Program Qtrly'!L$209/(1-'Program Qtrly'!L$209),0)</f>
        <v>10.714285714285783</v>
      </c>
      <c r="BC369" s="116">
        <f ca="1">IFERROR(AG369*'Program Qtrly'!M$209/(1-'Program Qtrly'!M$209),0)</f>
        <v>13.095238095237395</v>
      </c>
      <c r="BD369" s="116">
        <f ca="1">IFERROR(AH369*'Program Qtrly'!N$209/(1-'Program Qtrly'!N$209),0)</f>
        <v>15.476190476190601</v>
      </c>
      <c r="BE369" s="116">
        <f ca="1">IFERROR(AI369*'Program Qtrly'!O$209/(1-'Program Qtrly'!O$209),0)</f>
        <v>17.857142857142211</v>
      </c>
      <c r="BF369" s="116">
        <f ca="1">IFERROR(AJ369*'Program Qtrly'!P$209/(1-'Program Qtrly'!P$209),0)</f>
        <v>21.428571428571566</v>
      </c>
      <c r="BG369" s="116">
        <f ca="1">IFERROR(AK369*'Program Qtrly'!Q$209/(1-'Program Qtrly'!Q$209),0)</f>
        <v>26.19047619047479</v>
      </c>
      <c r="BH369" s="116">
        <f ca="1">IFERROR(AL369*'Program Qtrly'!R$209/(1-'Program Qtrly'!R$209),0)</f>
        <v>30.952380952381201</v>
      </c>
      <c r="BI369" s="116">
        <f ca="1">IFERROR(AM369*'Program Qtrly'!S$209/(1-'Program Qtrly'!S$209),0)</f>
        <v>35.714285714284422</v>
      </c>
      <c r="BJ369" s="116">
        <f ca="1">IFERROR(AN369*'Program Qtrly'!T$209/(1-'Program Qtrly'!T$209),0)</f>
        <v>40.476190476189927</v>
      </c>
      <c r="BK369" s="116">
        <f ca="1">IFERROR(AO369*'Program Qtrly'!U$209/(1-'Program Qtrly'!U$209),0)</f>
        <v>45.238095238095426</v>
      </c>
      <c r="BL369" s="116">
        <f ca="1">IFERROR(AP369*'Program Qtrly'!V$209/(1-'Program Qtrly'!V$209),0)</f>
        <v>50.000000000000924</v>
      </c>
      <c r="BM369" s="116">
        <f ca="1">IFERROR(AQ369*'Program Qtrly'!W$209/(1-'Program Qtrly'!W$209),0)</f>
        <v>54.761904761906429</v>
      </c>
      <c r="BO369" s="53" t="str">
        <f t="shared" si="353"/>
        <v>P011</v>
      </c>
      <c r="BP369" s="53">
        <f t="shared" si="354"/>
        <v>0</v>
      </c>
    </row>
    <row r="370" spans="1:68" x14ac:dyDescent="0.45">
      <c r="A370" s="63">
        <f t="shared" si="349"/>
        <v>63</v>
      </c>
      <c r="B370" s="116">
        <f ca="1">IFERROR(B369+'Program Qtrly'!D$223*OFFSET(LDF!$A$37,MATCH($B$348,LDF!$A$38:$A$63,0),MATCH($A370,LDF!$B$37:$Z$37,0)),0)</f>
        <v>0</v>
      </c>
      <c r="C370" s="116">
        <f ca="1">IFERROR(C369+'Program Qtrly'!E$223*OFFSET(LDF!$A$37,MATCH($B$348,LDF!$A$38:$A$63,0),MATCH($A370,LDF!$B$37:$Z$37,0)),0)</f>
        <v>0</v>
      </c>
      <c r="D370" s="116">
        <f ca="1">IFERROR(D369+'Program Qtrly'!F$223*OFFSET(LDF!$A$37,MATCH($B$348,LDF!$A$38:$A$63,0),MATCH($A370,LDF!$B$37:$Z$37,0)),0)</f>
        <v>0</v>
      </c>
      <c r="E370" s="116">
        <f ca="1">IFERROR(E369+'Program Qtrly'!G$223*OFFSET(LDF!$A$37,MATCH($B$348,LDF!$A$38:$A$63,0),MATCH($A370,LDF!$B$37:$Z$37,0)),0)</f>
        <v>0</v>
      </c>
      <c r="F370" s="116">
        <f ca="1">IFERROR(F369+'Program Qtrly'!H$223*OFFSET(LDF!$A$37,MATCH($B$348,LDF!$A$38:$A$63,0),MATCH($A370,LDF!$B$37:$Z$37,0)),0)</f>
        <v>37.239324726911619</v>
      </c>
      <c r="G370" s="116">
        <f ca="1">IFERROR(G369+'Program Qtrly'!I$223*OFFSET(LDF!$A$37,MATCH($B$348,LDF!$A$38:$A$63,0),MATCH($A370,LDF!$B$37:$Z$37,0)),0)</f>
        <v>111.71797418073481</v>
      </c>
      <c r="H370" s="116">
        <f ca="1">IFERROR(H369+'Program Qtrly'!J$223*OFFSET(LDF!$A$37,MATCH($B$348,LDF!$A$38:$A$63,0),MATCH($A370,LDF!$B$37:$Z$37,0)),0)</f>
        <v>186.19662363455805</v>
      </c>
      <c r="I370" s="116">
        <f ca="1">IFERROR(I369+'Program Qtrly'!K$223*OFFSET(LDF!$A$37,MATCH($B$348,LDF!$A$38:$A$63,0),MATCH($A370,LDF!$B$37:$Z$37,0)),0)</f>
        <v>260.67527308838123</v>
      </c>
      <c r="J370" s="116">
        <f ca="1">IFERROR(J369+'Program Qtrly'!L$223*OFFSET(LDF!$A$37,MATCH($B$348,LDF!$A$38:$A$63,0),MATCH($A370,LDF!$B$37:$Z$37,0)),0)</f>
        <v>335.15392254220455</v>
      </c>
      <c r="K370" s="116">
        <f ca="1">IFERROR(K369+'Program Qtrly'!M$223*OFFSET(LDF!$A$37,MATCH($B$348,LDF!$A$38:$A$63,0),MATCH($A370,LDF!$B$37:$Z$37,0)),0)</f>
        <v>409.63257199602799</v>
      </c>
      <c r="L370" s="116">
        <f ca="1">IFERROR(L369+'Program Qtrly'!N$223*OFFSET(LDF!$A$37,MATCH($B$348,LDF!$A$38:$A$63,0),MATCH($A370,LDF!$B$37:$Z$37,0)),0)</f>
        <v>484.11122144985092</v>
      </c>
      <c r="M370" s="116">
        <f ca="1">IFERROR(M369+'Program Qtrly'!O$223*OFFSET(LDF!$A$37,MATCH($B$348,LDF!$A$38:$A$63,0),MATCH($A370,LDF!$B$37:$Z$37,0)),0)</f>
        <v>558.58987090367441</v>
      </c>
      <c r="N370" s="116">
        <f ca="1">IFERROR(N369+'Program Qtrly'!P$223*OFFSET(LDF!$A$37,MATCH($B$348,LDF!$A$38:$A$63,0),MATCH($A370,LDF!$B$37:$Z$37,0)),0)</f>
        <v>670.30784508440911</v>
      </c>
      <c r="O370" s="116">
        <f ca="1">IFERROR(O369+'Program Qtrly'!Q$223*OFFSET(LDF!$A$37,MATCH($B$348,LDF!$A$38:$A$63,0),MATCH($A370,LDF!$B$37:$Z$37,0)),0)</f>
        <v>819.26514399205598</v>
      </c>
      <c r="P370" s="116">
        <f ca="1">IFERROR(P369+'Program Qtrly'!R$223*OFFSET(LDF!$A$37,MATCH($B$348,LDF!$A$38:$A$63,0),MATCH($A370,LDF!$B$37:$Z$37,0)),0)</f>
        <v>968.22244289970183</v>
      </c>
      <c r="Q370" s="116">
        <f ca="1">IFERROR(Q369+'Program Qtrly'!S$223*OFFSET(LDF!$A$37,MATCH($B$348,LDF!$A$38:$A$63,0),MATCH($A370,LDF!$B$37:$Z$37,0)),0)</f>
        <v>1117.1797418073488</v>
      </c>
      <c r="R370" s="116">
        <f ca="1">IFERROR(R369+'Program Qtrly'!T$223*OFFSET(LDF!$A$37,MATCH($B$348,LDF!$A$38:$A$63,0),MATCH($A370,LDF!$B$37:$Z$37,0)),0)</f>
        <v>1266.137040714995</v>
      </c>
      <c r="S370" s="116">
        <f ca="1">IFERROR(S369+'Program Qtrly'!U$223*OFFSET(LDF!$A$37,MATCH($B$348,LDF!$A$38:$A$63,0),MATCH($A370,LDF!$B$37:$Z$37,0)),0)</f>
        <v>1415.0943396226414</v>
      </c>
      <c r="T370" s="116">
        <f ca="1">IFERROR(T369+'Program Qtrly'!V$223*OFFSET(LDF!$A$37,MATCH($B$348,LDF!$A$38:$A$63,0),MATCH($A370,LDF!$B$37:$Z$37,0)),0)</f>
        <v>1564.0516385302876</v>
      </c>
      <c r="U370" s="116">
        <f ca="1">IFERROR(U369+'Program Qtrly'!W$223*OFFSET(LDF!$A$37,MATCH($B$348,LDF!$A$38:$A$63,0),MATCH($A370,LDF!$B$37:$Z$37,0)),0)</f>
        <v>1713.008937437934</v>
      </c>
      <c r="W370" s="63">
        <f t="shared" si="350"/>
        <v>63</v>
      </c>
      <c r="X370" s="116">
        <f t="shared" ca="1" si="351"/>
        <v>0</v>
      </c>
      <c r="Y370" s="116">
        <f t="shared" ca="1" si="366"/>
        <v>0</v>
      </c>
      <c r="Z370" s="116">
        <f t="shared" ca="1" si="367"/>
        <v>0</v>
      </c>
      <c r="AA370" s="116">
        <f t="shared" ca="1" si="368"/>
        <v>0</v>
      </c>
      <c r="AB370" s="116">
        <f t="shared" ca="1" si="369"/>
        <v>0.26067527308837413</v>
      </c>
      <c r="AC370" s="116">
        <f t="shared" ca="1" si="370"/>
        <v>0.7820258192651437</v>
      </c>
      <c r="AD370" s="116">
        <f t="shared" ca="1" si="371"/>
        <v>1.3033763654418635</v>
      </c>
      <c r="AE370" s="116">
        <f t="shared" ca="1" si="372"/>
        <v>1.8247269116187113</v>
      </c>
      <c r="AF370" s="116">
        <f t="shared" ca="1" si="373"/>
        <v>2.3460774577953885</v>
      </c>
      <c r="AG370" s="116">
        <f t="shared" ca="1" si="355"/>
        <v>2.867428003971952</v>
      </c>
      <c r="AH370" s="116">
        <f t="shared" ca="1" si="356"/>
        <v>3.3887785501489134</v>
      </c>
      <c r="AI370" s="116">
        <f t="shared" ca="1" si="357"/>
        <v>3.9101290963254769</v>
      </c>
      <c r="AJ370" s="116">
        <f t="shared" ca="1" si="358"/>
        <v>4.6921549155907769</v>
      </c>
      <c r="AK370" s="116">
        <f t="shared" ca="1" si="359"/>
        <v>5.7348560079439039</v>
      </c>
      <c r="AL370" s="116">
        <f t="shared" ca="1" si="360"/>
        <v>6.7775571002978268</v>
      </c>
      <c r="AM370" s="116">
        <f t="shared" ca="1" si="361"/>
        <v>7.8202581926509538</v>
      </c>
      <c r="AN370" s="116">
        <f t="shared" ca="1" si="362"/>
        <v>8.8629592850047629</v>
      </c>
      <c r="AO370" s="116">
        <f t="shared" ca="1" si="363"/>
        <v>9.9056603773583447</v>
      </c>
      <c r="AP370" s="116">
        <f t="shared" ca="1" si="364"/>
        <v>10.948361469712154</v>
      </c>
      <c r="AQ370" s="116">
        <f t="shared" ca="1" si="365"/>
        <v>11.991062562065736</v>
      </c>
      <c r="AS370" s="63">
        <f t="shared" si="352"/>
        <v>63</v>
      </c>
      <c r="AT370" s="116">
        <f ca="1">IFERROR(X370*'Program Qtrly'!D$209/(1-'Program Qtrly'!D$209),0)</f>
        <v>0</v>
      </c>
      <c r="AU370" s="116">
        <f ca="1">IFERROR(Y370*'Program Qtrly'!E$209/(1-'Program Qtrly'!E$209),0)</f>
        <v>0</v>
      </c>
      <c r="AV370" s="116">
        <f ca="1">IFERROR(Z370*'Program Qtrly'!F$209/(1-'Program Qtrly'!F$209),0)</f>
        <v>0</v>
      </c>
      <c r="AW370" s="116">
        <f ca="1">IFERROR(AA370*'Program Qtrly'!G$209/(1-'Program Qtrly'!G$209),0)</f>
        <v>0</v>
      </c>
      <c r="AX370" s="116">
        <f ca="1">IFERROR(AB370*'Program Qtrly'!H$209/(1-'Program Qtrly'!H$209),0)</f>
        <v>1.0427010923534967</v>
      </c>
      <c r="AY370" s="116">
        <f ca="1">IFERROR(AC370*'Program Qtrly'!I$209/(1-'Program Qtrly'!I$209),0)</f>
        <v>3.1281032770605757</v>
      </c>
      <c r="AZ370" s="116">
        <f ca="1">IFERROR(AD370*'Program Qtrly'!J$209/(1-'Program Qtrly'!J$209),0)</f>
        <v>5.2135054617674559</v>
      </c>
      <c r="BA370" s="116">
        <f ca="1">IFERROR(AE370*'Program Qtrly'!K$209/(1-'Program Qtrly'!K$209),0)</f>
        <v>7.2989076464748477</v>
      </c>
      <c r="BB370" s="116">
        <f ca="1">IFERROR(AF370*'Program Qtrly'!L$209/(1-'Program Qtrly'!L$209),0)</f>
        <v>9.3843098311815556</v>
      </c>
      <c r="BC370" s="116">
        <f ca="1">IFERROR(AG370*'Program Qtrly'!M$209/(1-'Program Qtrly'!M$209),0)</f>
        <v>11.46971201588781</v>
      </c>
      <c r="BD370" s="116">
        <f ca="1">IFERROR(AH370*'Program Qtrly'!N$209/(1-'Program Qtrly'!N$209),0)</f>
        <v>13.555114200595657</v>
      </c>
      <c r="BE370" s="116">
        <f ca="1">IFERROR(AI370*'Program Qtrly'!O$209/(1-'Program Qtrly'!O$209),0)</f>
        <v>15.640516385301911</v>
      </c>
      <c r="BF370" s="116">
        <f ca="1">IFERROR(AJ370*'Program Qtrly'!P$209/(1-'Program Qtrly'!P$209),0)</f>
        <v>18.768619662363111</v>
      </c>
      <c r="BG370" s="116">
        <f ca="1">IFERROR(AK370*'Program Qtrly'!Q$209/(1-'Program Qtrly'!Q$209),0)</f>
        <v>22.939424031775619</v>
      </c>
      <c r="BH370" s="116">
        <f ca="1">IFERROR(AL370*'Program Qtrly'!R$209/(1-'Program Qtrly'!R$209),0)</f>
        <v>27.110228401191314</v>
      </c>
      <c r="BI370" s="116">
        <f ca="1">IFERROR(AM370*'Program Qtrly'!S$209/(1-'Program Qtrly'!S$209),0)</f>
        <v>31.281032770603822</v>
      </c>
      <c r="BJ370" s="116">
        <f ca="1">IFERROR(AN370*'Program Qtrly'!T$209/(1-'Program Qtrly'!T$209),0)</f>
        <v>35.451837140019059</v>
      </c>
      <c r="BK370" s="116">
        <f ca="1">IFERROR(AO370*'Program Qtrly'!U$209/(1-'Program Qtrly'!U$209),0)</f>
        <v>39.622641509433386</v>
      </c>
      <c r="BL370" s="116">
        <f ca="1">IFERROR(AP370*'Program Qtrly'!V$209/(1-'Program Qtrly'!V$209),0)</f>
        <v>43.793445878848622</v>
      </c>
      <c r="BM370" s="116">
        <f ca="1">IFERROR(AQ370*'Program Qtrly'!W$209/(1-'Program Qtrly'!W$209),0)</f>
        <v>47.964250248262957</v>
      </c>
      <c r="BO370" s="53" t="str">
        <f t="shared" si="353"/>
        <v>P011</v>
      </c>
      <c r="BP370" s="53">
        <f t="shared" si="354"/>
        <v>0</v>
      </c>
    </row>
    <row r="371" spans="1:68" x14ac:dyDescent="0.45">
      <c r="A371" s="63">
        <f t="shared" si="349"/>
        <v>66</v>
      </c>
      <c r="B371" s="116">
        <f ca="1">IFERROR(B370+'Program Qtrly'!D$223*OFFSET(LDF!$A$37,MATCH($B$348,LDF!$A$38:$A$63,0),MATCH($A371,LDF!$B$37:$Z$37,0)),0)</f>
        <v>0</v>
      </c>
      <c r="C371" s="116">
        <f ca="1">IFERROR(C370+'Program Qtrly'!E$223*OFFSET(LDF!$A$37,MATCH($B$348,LDF!$A$38:$A$63,0),MATCH($A371,LDF!$B$37:$Z$37,0)),0)</f>
        <v>0</v>
      </c>
      <c r="D371" s="116">
        <f ca="1">IFERROR(D370+'Program Qtrly'!F$223*OFFSET(LDF!$A$37,MATCH($B$348,LDF!$A$38:$A$63,0),MATCH($A371,LDF!$B$37:$Z$37,0)),0)</f>
        <v>0</v>
      </c>
      <c r="E371" s="116">
        <f ca="1">IFERROR(E370+'Program Qtrly'!G$223*OFFSET(LDF!$A$37,MATCH($B$348,LDF!$A$38:$A$63,0),MATCH($A371,LDF!$B$37:$Z$37,0)),0)</f>
        <v>0</v>
      </c>
      <c r="F371" s="116">
        <f ca="1">IFERROR(F370+'Program Qtrly'!H$223*OFFSET(LDF!$A$37,MATCH($B$348,LDF!$A$38:$A$63,0),MATCH($A371,LDF!$B$37:$Z$37,0)),0)</f>
        <v>37.276341948310133</v>
      </c>
      <c r="G371" s="116">
        <f ca="1">IFERROR(G370+'Program Qtrly'!I$223*OFFSET(LDF!$A$37,MATCH($B$348,LDF!$A$38:$A$63,0),MATCH($A371,LDF!$B$37:$Z$37,0)),0)</f>
        <v>111.82902584493036</v>
      </c>
      <c r="H371" s="116">
        <f ca="1">IFERROR(H370+'Program Qtrly'!J$223*OFFSET(LDF!$A$37,MATCH($B$348,LDF!$A$38:$A$63,0),MATCH($A371,LDF!$B$37:$Z$37,0)),0)</f>
        <v>186.38170974155062</v>
      </c>
      <c r="I371" s="116">
        <f ca="1">IFERROR(I370+'Program Qtrly'!K$223*OFFSET(LDF!$A$37,MATCH($B$348,LDF!$A$38:$A$63,0),MATCH($A371,LDF!$B$37:$Z$37,0)),0)</f>
        <v>260.93439363817083</v>
      </c>
      <c r="J371" s="116">
        <f ca="1">IFERROR(J370+'Program Qtrly'!L$223*OFFSET(LDF!$A$37,MATCH($B$348,LDF!$A$38:$A$63,0),MATCH($A371,LDF!$B$37:$Z$37,0)),0)</f>
        <v>335.48707753479118</v>
      </c>
      <c r="K371" s="116">
        <f ca="1">IFERROR(K370+'Program Qtrly'!M$223*OFFSET(LDF!$A$37,MATCH($B$348,LDF!$A$38:$A$63,0),MATCH($A371,LDF!$B$37:$Z$37,0)),0)</f>
        <v>410.03976143141165</v>
      </c>
      <c r="L371" s="116">
        <f ca="1">IFERROR(L370+'Program Qtrly'!N$223*OFFSET(LDF!$A$37,MATCH($B$348,LDF!$A$38:$A$63,0),MATCH($A371,LDF!$B$37:$Z$37,0)),0)</f>
        <v>484.59244532803166</v>
      </c>
      <c r="M371" s="116">
        <f ca="1">IFERROR(M370+'Program Qtrly'!O$223*OFFSET(LDF!$A$37,MATCH($B$348,LDF!$A$38:$A$63,0),MATCH($A371,LDF!$B$37:$Z$37,0)),0)</f>
        <v>559.14512922465212</v>
      </c>
      <c r="N371" s="116">
        <f ca="1">IFERROR(N370+'Program Qtrly'!P$223*OFFSET(LDF!$A$37,MATCH($B$348,LDF!$A$38:$A$63,0),MATCH($A371,LDF!$B$37:$Z$37,0)),0)</f>
        <v>670.97415506958237</v>
      </c>
      <c r="O371" s="116">
        <f ca="1">IFERROR(O370+'Program Qtrly'!Q$223*OFFSET(LDF!$A$37,MATCH($B$348,LDF!$A$38:$A$63,0),MATCH($A371,LDF!$B$37:$Z$37,0)),0)</f>
        <v>820.0795228628233</v>
      </c>
      <c r="P371" s="116">
        <f ca="1">IFERROR(P370+'Program Qtrly'!R$223*OFFSET(LDF!$A$37,MATCH($B$348,LDF!$A$38:$A$63,0),MATCH($A371,LDF!$B$37:$Z$37,0)),0)</f>
        <v>969.18489065606332</v>
      </c>
      <c r="Q371" s="116">
        <f ca="1">IFERROR(Q370+'Program Qtrly'!S$223*OFFSET(LDF!$A$37,MATCH($B$348,LDF!$A$38:$A$63,0),MATCH($A371,LDF!$B$37:$Z$37,0)),0)</f>
        <v>1118.2902584493042</v>
      </c>
      <c r="R371" s="116">
        <f ca="1">IFERROR(R370+'Program Qtrly'!T$223*OFFSET(LDF!$A$37,MATCH($B$348,LDF!$A$38:$A$63,0),MATCH($A371,LDF!$B$37:$Z$37,0)),0)</f>
        <v>1267.3956262425445</v>
      </c>
      <c r="S371" s="116">
        <f ca="1">IFERROR(S370+'Program Qtrly'!U$223*OFFSET(LDF!$A$37,MATCH($B$348,LDF!$A$38:$A$63,0),MATCH($A371,LDF!$B$37:$Z$37,0)),0)</f>
        <v>1416.500994035785</v>
      </c>
      <c r="T371" s="116">
        <f ca="1">IFERROR(T370+'Program Qtrly'!V$223*OFFSET(LDF!$A$37,MATCH($B$348,LDF!$A$38:$A$63,0),MATCH($A371,LDF!$B$37:$Z$37,0)),0)</f>
        <v>1565.6063618290252</v>
      </c>
      <c r="U371" s="116">
        <f ca="1">IFERROR(U370+'Program Qtrly'!W$223*OFFSET(LDF!$A$37,MATCH($B$348,LDF!$A$38:$A$63,0),MATCH($A371,LDF!$B$37:$Z$37,0)),0)</f>
        <v>1714.7117296222657</v>
      </c>
      <c r="W371" s="63">
        <f t="shared" si="350"/>
        <v>66</v>
      </c>
      <c r="X371" s="116">
        <f t="shared" ca="1" si="351"/>
        <v>0</v>
      </c>
      <c r="Y371" s="116">
        <f t="shared" ca="1" si="366"/>
        <v>0</v>
      </c>
      <c r="Z371" s="116">
        <f t="shared" ca="1" si="367"/>
        <v>0</v>
      </c>
      <c r="AA371" s="116">
        <f t="shared" ca="1" si="368"/>
        <v>0</v>
      </c>
      <c r="AB371" s="116">
        <f t="shared" ca="1" si="369"/>
        <v>0.22365805168985986</v>
      </c>
      <c r="AC371" s="116">
        <f t="shared" ca="1" si="370"/>
        <v>0.6709741550696009</v>
      </c>
      <c r="AD371" s="116">
        <f t="shared" ca="1" si="371"/>
        <v>1.1182902584492922</v>
      </c>
      <c r="AE371" s="116">
        <f t="shared" ca="1" si="372"/>
        <v>1.5656063618291114</v>
      </c>
      <c r="AF371" s="116">
        <f t="shared" ca="1" si="373"/>
        <v>2.0129224652087601</v>
      </c>
      <c r="AG371" s="116">
        <f t="shared" ca="1" si="355"/>
        <v>2.460238568588295</v>
      </c>
      <c r="AH371" s="116">
        <f t="shared" ca="1" si="356"/>
        <v>2.9075546719681711</v>
      </c>
      <c r="AI371" s="116">
        <f t="shared" ca="1" si="357"/>
        <v>3.3548707753477629</v>
      </c>
      <c r="AJ371" s="116">
        <f t="shared" ca="1" si="358"/>
        <v>4.0258449304175201</v>
      </c>
      <c r="AK371" s="116">
        <f t="shared" ca="1" si="359"/>
        <v>4.9204771371765901</v>
      </c>
      <c r="AL371" s="116">
        <f t="shared" ca="1" si="360"/>
        <v>5.8151093439363422</v>
      </c>
      <c r="AM371" s="116">
        <f t="shared" ca="1" si="361"/>
        <v>6.7097415506955258</v>
      </c>
      <c r="AN371" s="116">
        <f t="shared" ca="1" si="362"/>
        <v>7.6043737574552779</v>
      </c>
      <c r="AO371" s="116">
        <f t="shared" ca="1" si="363"/>
        <v>8.4990059642148026</v>
      </c>
      <c r="AP371" s="116">
        <f t="shared" ca="1" si="364"/>
        <v>9.3936381709745547</v>
      </c>
      <c r="AQ371" s="116">
        <f t="shared" ca="1" si="365"/>
        <v>10.288270377734079</v>
      </c>
      <c r="AS371" s="63">
        <f t="shared" si="352"/>
        <v>66</v>
      </c>
      <c r="AT371" s="116">
        <f ca="1">IFERROR(X371*'Program Qtrly'!D$209/(1-'Program Qtrly'!D$209),0)</f>
        <v>0</v>
      </c>
      <c r="AU371" s="116">
        <f ca="1">IFERROR(Y371*'Program Qtrly'!E$209/(1-'Program Qtrly'!E$209),0)</f>
        <v>0</v>
      </c>
      <c r="AV371" s="116">
        <f ca="1">IFERROR(Z371*'Program Qtrly'!F$209/(1-'Program Qtrly'!F$209),0)</f>
        <v>0</v>
      </c>
      <c r="AW371" s="116">
        <f ca="1">IFERROR(AA371*'Program Qtrly'!G$209/(1-'Program Qtrly'!G$209),0)</f>
        <v>0</v>
      </c>
      <c r="AX371" s="116">
        <f ca="1">IFERROR(AB371*'Program Qtrly'!H$209/(1-'Program Qtrly'!H$209),0)</f>
        <v>0.89463220675943966</v>
      </c>
      <c r="AY371" s="116">
        <f ca="1">IFERROR(AC371*'Program Qtrly'!I$209/(1-'Program Qtrly'!I$209),0)</f>
        <v>2.6838966202784045</v>
      </c>
      <c r="AZ371" s="116">
        <f ca="1">IFERROR(AD371*'Program Qtrly'!J$209/(1-'Program Qtrly'!J$209),0)</f>
        <v>4.4731610337971697</v>
      </c>
      <c r="BA371" s="116">
        <f ca="1">IFERROR(AE371*'Program Qtrly'!K$209/(1-'Program Qtrly'!K$209),0)</f>
        <v>6.2624254473164482</v>
      </c>
      <c r="BB371" s="116">
        <f ca="1">IFERROR(AF371*'Program Qtrly'!L$209/(1-'Program Qtrly'!L$209),0)</f>
        <v>8.051689860835042</v>
      </c>
      <c r="BC371" s="116">
        <f ca="1">IFERROR(AG371*'Program Qtrly'!M$209/(1-'Program Qtrly'!M$209),0)</f>
        <v>9.8409542743531837</v>
      </c>
      <c r="BD371" s="116">
        <f ca="1">IFERROR(AH371*'Program Qtrly'!N$209/(1-'Program Qtrly'!N$209),0)</f>
        <v>11.630218687872686</v>
      </c>
      <c r="BE371" s="116">
        <f ca="1">IFERROR(AI371*'Program Qtrly'!O$209/(1-'Program Qtrly'!O$209),0)</f>
        <v>13.419483101391055</v>
      </c>
      <c r="BF371" s="116">
        <f ca="1">IFERROR(AJ371*'Program Qtrly'!P$209/(1-'Program Qtrly'!P$209),0)</f>
        <v>16.103379721670084</v>
      </c>
      <c r="BG371" s="116">
        <f ca="1">IFERROR(AK371*'Program Qtrly'!Q$209/(1-'Program Qtrly'!Q$209),0)</f>
        <v>19.681908548706367</v>
      </c>
      <c r="BH371" s="116">
        <f ca="1">IFERROR(AL371*'Program Qtrly'!R$209/(1-'Program Qtrly'!R$209),0)</f>
        <v>23.260437375745372</v>
      </c>
      <c r="BI371" s="116">
        <f ca="1">IFERROR(AM371*'Program Qtrly'!S$209/(1-'Program Qtrly'!S$209),0)</f>
        <v>26.83896620278211</v>
      </c>
      <c r="BJ371" s="116">
        <f ca="1">IFERROR(AN371*'Program Qtrly'!T$209/(1-'Program Qtrly'!T$209),0)</f>
        <v>30.417495029821119</v>
      </c>
      <c r="BK371" s="116">
        <f ca="1">IFERROR(AO371*'Program Qtrly'!U$209/(1-'Program Qtrly'!U$209),0)</f>
        <v>33.996023856859217</v>
      </c>
      <c r="BL371" s="116">
        <f ca="1">IFERROR(AP371*'Program Qtrly'!V$209/(1-'Program Qtrly'!V$209),0)</f>
        <v>37.574552683898233</v>
      </c>
      <c r="BM371" s="116">
        <f ca="1">IFERROR(AQ371*'Program Qtrly'!W$209/(1-'Program Qtrly'!W$209),0)</f>
        <v>41.153081510936325</v>
      </c>
      <c r="BO371" s="53" t="str">
        <f t="shared" si="353"/>
        <v>P011</v>
      </c>
      <c r="BP371" s="53">
        <f t="shared" si="354"/>
        <v>0</v>
      </c>
    </row>
    <row r="372" spans="1:68" x14ac:dyDescent="0.45">
      <c r="A372" s="63">
        <f t="shared" si="349"/>
        <v>69</v>
      </c>
      <c r="B372" s="116">
        <f ca="1">IFERROR(B371+'Program Qtrly'!D$223*OFFSET(LDF!$A$37,MATCH($B$348,LDF!$A$38:$A$63,0),MATCH($A372,LDF!$B$37:$Z$37,0)),0)</f>
        <v>0</v>
      </c>
      <c r="C372" s="116">
        <f ca="1">IFERROR(C371+'Program Qtrly'!E$223*OFFSET(LDF!$A$37,MATCH($B$348,LDF!$A$38:$A$63,0),MATCH($A372,LDF!$B$37:$Z$37,0)),0)</f>
        <v>0</v>
      </c>
      <c r="D372" s="116">
        <f ca="1">IFERROR(D371+'Program Qtrly'!F$223*OFFSET(LDF!$A$37,MATCH($B$348,LDF!$A$38:$A$63,0),MATCH($A372,LDF!$B$37:$Z$37,0)),0)</f>
        <v>0</v>
      </c>
      <c r="E372" s="116">
        <f ca="1">IFERROR(E371+'Program Qtrly'!G$223*OFFSET(LDF!$A$37,MATCH($B$348,LDF!$A$38:$A$63,0),MATCH($A372,LDF!$B$37:$Z$37,0)),0)</f>
        <v>0</v>
      </c>
      <c r="F372" s="116">
        <f ca="1">IFERROR(F371+'Program Qtrly'!H$223*OFFSET(LDF!$A$37,MATCH($B$348,LDF!$A$38:$A$63,0),MATCH($A372,LDF!$B$37:$Z$37,0)),0)</f>
        <v>37.31343283582089</v>
      </c>
      <c r="G372" s="116">
        <f ca="1">IFERROR(G371+'Program Qtrly'!I$223*OFFSET(LDF!$A$37,MATCH($B$348,LDF!$A$38:$A$63,0),MATCH($A372,LDF!$B$37:$Z$37,0)),0)</f>
        <v>111.94029850746264</v>
      </c>
      <c r="H372" s="116">
        <f ca="1">IFERROR(H371+'Program Qtrly'!J$223*OFFSET(LDF!$A$37,MATCH($B$348,LDF!$A$38:$A$63,0),MATCH($A372,LDF!$B$37:$Z$37,0)),0)</f>
        <v>186.56716417910442</v>
      </c>
      <c r="I372" s="116">
        <f ca="1">IFERROR(I371+'Program Qtrly'!K$223*OFFSET(LDF!$A$37,MATCH($B$348,LDF!$A$38:$A$63,0),MATCH($A372,LDF!$B$37:$Z$37,0)),0)</f>
        <v>261.19402985074618</v>
      </c>
      <c r="J372" s="116">
        <f ca="1">IFERROR(J371+'Program Qtrly'!L$223*OFFSET(LDF!$A$37,MATCH($B$348,LDF!$A$38:$A$63,0),MATCH($A372,LDF!$B$37:$Z$37,0)),0)</f>
        <v>335.82089552238801</v>
      </c>
      <c r="K372" s="116">
        <f ca="1">IFERROR(K371+'Program Qtrly'!M$223*OFFSET(LDF!$A$37,MATCH($B$348,LDF!$A$38:$A$63,0),MATCH($A372,LDF!$B$37:$Z$37,0)),0)</f>
        <v>410.44776119403002</v>
      </c>
      <c r="L372" s="116">
        <f ca="1">IFERROR(L371+'Program Qtrly'!N$223*OFFSET(LDF!$A$37,MATCH($B$348,LDF!$A$38:$A$63,0),MATCH($A372,LDF!$B$37:$Z$37,0)),0)</f>
        <v>485.07462686567152</v>
      </c>
      <c r="M372" s="116">
        <f ca="1">IFERROR(M371+'Program Qtrly'!O$223*OFFSET(LDF!$A$37,MATCH($B$348,LDF!$A$38:$A$63,0),MATCH($A372,LDF!$B$37:$Z$37,0)),0)</f>
        <v>559.70149253731347</v>
      </c>
      <c r="N372" s="116">
        <f ca="1">IFERROR(N371+'Program Qtrly'!P$223*OFFSET(LDF!$A$37,MATCH($B$348,LDF!$A$38:$A$63,0),MATCH($A372,LDF!$B$37:$Z$37,0)),0)</f>
        <v>671.64179104477603</v>
      </c>
      <c r="O372" s="116">
        <f ca="1">IFERROR(O371+'Program Qtrly'!Q$223*OFFSET(LDF!$A$37,MATCH($B$348,LDF!$A$38:$A$63,0),MATCH($A372,LDF!$B$37:$Z$37,0)),0)</f>
        <v>820.89552238806004</v>
      </c>
      <c r="P372" s="116">
        <f ca="1">IFERROR(P371+'Program Qtrly'!R$223*OFFSET(LDF!$A$37,MATCH($B$348,LDF!$A$38:$A$63,0),MATCH($A372,LDF!$B$37:$Z$37,0)),0)</f>
        <v>970.14925373134304</v>
      </c>
      <c r="Q372" s="116">
        <f ca="1">IFERROR(Q371+'Program Qtrly'!S$223*OFFSET(LDF!$A$37,MATCH($B$348,LDF!$A$38:$A$63,0),MATCH($A372,LDF!$B$37:$Z$37,0)),0)</f>
        <v>1119.4029850746269</v>
      </c>
      <c r="R372" s="116">
        <f ca="1">IFERROR(R371+'Program Qtrly'!T$223*OFFSET(LDF!$A$37,MATCH($B$348,LDF!$A$38:$A$63,0),MATCH($A372,LDF!$B$37:$Z$37,0)),0)</f>
        <v>1268.6567164179103</v>
      </c>
      <c r="S372" s="116">
        <f ca="1">IFERROR(S371+'Program Qtrly'!U$223*OFFSET(LDF!$A$37,MATCH($B$348,LDF!$A$38:$A$63,0),MATCH($A372,LDF!$B$37:$Z$37,0)),0)</f>
        <v>1417.9104477611938</v>
      </c>
      <c r="T372" s="116">
        <f ca="1">IFERROR(T371+'Program Qtrly'!V$223*OFFSET(LDF!$A$37,MATCH($B$348,LDF!$A$38:$A$63,0),MATCH($A372,LDF!$B$37:$Z$37,0)),0)</f>
        <v>1567.1641791044772</v>
      </c>
      <c r="U372" s="116">
        <f ca="1">IFERROR(U371+'Program Qtrly'!W$223*OFFSET(LDF!$A$37,MATCH($B$348,LDF!$A$38:$A$63,0),MATCH($A372,LDF!$B$37:$Z$37,0)),0)</f>
        <v>1716.4179104477607</v>
      </c>
      <c r="W372" s="63">
        <f t="shared" si="350"/>
        <v>69</v>
      </c>
      <c r="X372" s="116">
        <f t="shared" ca="1" si="351"/>
        <v>0</v>
      </c>
      <c r="Y372" s="116">
        <f t="shared" ca="1" si="366"/>
        <v>0</v>
      </c>
      <c r="Z372" s="116">
        <f t="shared" ca="1" si="367"/>
        <v>0</v>
      </c>
      <c r="AA372" s="116">
        <f t="shared" ca="1" si="368"/>
        <v>0</v>
      </c>
      <c r="AB372" s="116">
        <f t="shared" ca="1" si="369"/>
        <v>0.18656716417910246</v>
      </c>
      <c r="AC372" s="116">
        <f t="shared" ca="1" si="370"/>
        <v>0.55970149253731449</v>
      </c>
      <c r="AD372" s="116">
        <f t="shared" ca="1" si="371"/>
        <v>0.932835820895491</v>
      </c>
      <c r="AE372" s="116">
        <f t="shared" ca="1" si="372"/>
        <v>1.305970149253767</v>
      </c>
      <c r="AF372" s="116">
        <f t="shared" ca="1" si="373"/>
        <v>1.6791044776119293</v>
      </c>
      <c r="AG372" s="116">
        <f t="shared" ca="1" si="355"/>
        <v>2.052238805969921</v>
      </c>
      <c r="AH372" s="116">
        <f t="shared" ca="1" si="356"/>
        <v>2.4253731343283107</v>
      </c>
      <c r="AI372" s="116">
        <f t="shared" ca="1" si="357"/>
        <v>2.7985074626864161</v>
      </c>
      <c r="AJ372" s="116">
        <f t="shared" ca="1" si="358"/>
        <v>3.3582089552238585</v>
      </c>
      <c r="AK372" s="116">
        <f t="shared" ca="1" si="359"/>
        <v>4.1044776119398421</v>
      </c>
      <c r="AL372" s="116">
        <f t="shared" ca="1" si="360"/>
        <v>4.8507462686566214</v>
      </c>
      <c r="AM372" s="116">
        <f t="shared" ca="1" si="361"/>
        <v>5.5970149253728323</v>
      </c>
      <c r="AN372" s="116">
        <f t="shared" ca="1" si="362"/>
        <v>6.3432835820894979</v>
      </c>
      <c r="AO372" s="116">
        <f t="shared" ca="1" si="363"/>
        <v>7.0895522388059362</v>
      </c>
      <c r="AP372" s="116">
        <f t="shared" ca="1" si="364"/>
        <v>7.8358208955226019</v>
      </c>
      <c r="AQ372" s="116">
        <f t="shared" ca="1" si="365"/>
        <v>8.5820895522390401</v>
      </c>
      <c r="AS372" s="63">
        <f t="shared" si="352"/>
        <v>69</v>
      </c>
      <c r="AT372" s="116">
        <f ca="1">IFERROR(X372*'Program Qtrly'!D$209/(1-'Program Qtrly'!D$209),0)</f>
        <v>0</v>
      </c>
      <c r="AU372" s="116">
        <f ca="1">IFERROR(Y372*'Program Qtrly'!E$209/(1-'Program Qtrly'!E$209),0)</f>
        <v>0</v>
      </c>
      <c r="AV372" s="116">
        <f ca="1">IFERROR(Z372*'Program Qtrly'!F$209/(1-'Program Qtrly'!F$209),0)</f>
        <v>0</v>
      </c>
      <c r="AW372" s="116">
        <f ca="1">IFERROR(AA372*'Program Qtrly'!G$209/(1-'Program Qtrly'!G$209),0)</f>
        <v>0</v>
      </c>
      <c r="AX372" s="116">
        <f ca="1">IFERROR(AB372*'Program Qtrly'!H$209/(1-'Program Qtrly'!H$209),0)</f>
        <v>0.74626865671641007</v>
      </c>
      <c r="AY372" s="116">
        <f ca="1">IFERROR(AC372*'Program Qtrly'!I$209/(1-'Program Qtrly'!I$209),0)</f>
        <v>2.2388059701492584</v>
      </c>
      <c r="AZ372" s="116">
        <f ca="1">IFERROR(AD372*'Program Qtrly'!J$209/(1-'Program Qtrly'!J$209),0)</f>
        <v>3.7313432835819653</v>
      </c>
      <c r="BA372" s="116">
        <f ca="1">IFERROR(AE372*'Program Qtrly'!K$209/(1-'Program Qtrly'!K$209),0)</f>
        <v>5.2238805970150697</v>
      </c>
      <c r="BB372" s="116">
        <f ca="1">IFERROR(AF372*'Program Qtrly'!L$209/(1-'Program Qtrly'!L$209),0)</f>
        <v>6.7164179104477189</v>
      </c>
      <c r="BC372" s="116">
        <f ca="1">IFERROR(AG372*'Program Qtrly'!M$209/(1-'Program Qtrly'!M$209),0)</f>
        <v>8.2089552238796859</v>
      </c>
      <c r="BD372" s="116">
        <f ca="1">IFERROR(AH372*'Program Qtrly'!N$209/(1-'Program Qtrly'!N$209),0)</f>
        <v>9.7014925373132446</v>
      </c>
      <c r="BE372" s="116">
        <f ca="1">IFERROR(AI372*'Program Qtrly'!O$209/(1-'Program Qtrly'!O$209),0)</f>
        <v>11.194029850745668</v>
      </c>
      <c r="BF372" s="116">
        <f ca="1">IFERROR(AJ372*'Program Qtrly'!P$209/(1-'Program Qtrly'!P$209),0)</f>
        <v>13.432835820895438</v>
      </c>
      <c r="BG372" s="116">
        <f ca="1">IFERROR(AK372*'Program Qtrly'!Q$209/(1-'Program Qtrly'!Q$209),0)</f>
        <v>16.417910447759372</v>
      </c>
      <c r="BH372" s="116">
        <f ca="1">IFERROR(AL372*'Program Qtrly'!R$209/(1-'Program Qtrly'!R$209),0)</f>
        <v>19.402985074626489</v>
      </c>
      <c r="BI372" s="116">
        <f ca="1">IFERROR(AM372*'Program Qtrly'!S$209/(1-'Program Qtrly'!S$209),0)</f>
        <v>22.388059701491336</v>
      </c>
      <c r="BJ372" s="116">
        <f ca="1">IFERROR(AN372*'Program Qtrly'!T$209/(1-'Program Qtrly'!T$209),0)</f>
        <v>25.373134328357999</v>
      </c>
      <c r="BK372" s="116">
        <f ca="1">IFERROR(AO372*'Program Qtrly'!U$209/(1-'Program Qtrly'!U$209),0)</f>
        <v>28.358208955223752</v>
      </c>
      <c r="BL372" s="116">
        <f ca="1">IFERROR(AP372*'Program Qtrly'!V$209/(1-'Program Qtrly'!V$209),0)</f>
        <v>31.343283582090418</v>
      </c>
      <c r="BM372" s="116">
        <f ca="1">IFERROR(AQ372*'Program Qtrly'!W$209/(1-'Program Qtrly'!W$209),0)</f>
        <v>34.328358208956168</v>
      </c>
      <c r="BO372" s="53" t="str">
        <f t="shared" si="353"/>
        <v>P011</v>
      </c>
      <c r="BP372" s="53">
        <f t="shared" si="354"/>
        <v>0</v>
      </c>
    </row>
    <row r="373" spans="1:68" x14ac:dyDescent="0.45">
      <c r="A373" s="63">
        <f t="shared" si="349"/>
        <v>72</v>
      </c>
      <c r="B373" s="116">
        <f ca="1">IFERROR(B372+'Program Qtrly'!D$223*OFFSET(LDF!$A$37,MATCH($B$348,LDF!$A$38:$A$63,0),MATCH($A373,LDF!$B$37:$Z$37,0)),0)</f>
        <v>0</v>
      </c>
      <c r="C373" s="116">
        <f ca="1">IFERROR(C372+'Program Qtrly'!E$223*OFFSET(LDF!$A$37,MATCH($B$348,LDF!$A$38:$A$63,0),MATCH($A373,LDF!$B$37:$Z$37,0)),0)</f>
        <v>0</v>
      </c>
      <c r="D373" s="116">
        <f ca="1">IFERROR(D372+'Program Qtrly'!F$223*OFFSET(LDF!$A$37,MATCH($B$348,LDF!$A$38:$A$63,0),MATCH($A373,LDF!$B$37:$Z$37,0)),0)</f>
        <v>0</v>
      </c>
      <c r="E373" s="116">
        <f ca="1">IFERROR(E372+'Program Qtrly'!G$223*OFFSET(LDF!$A$37,MATCH($B$348,LDF!$A$38:$A$63,0),MATCH($A373,LDF!$B$37:$Z$37,0)),0)</f>
        <v>0</v>
      </c>
      <c r="F373" s="116">
        <f ca="1">IFERROR(F372+'Program Qtrly'!H$223*OFFSET(LDF!$A$37,MATCH($B$348,LDF!$A$38:$A$63,0),MATCH($A373,LDF!$B$37:$Z$37,0)),0)</f>
        <v>37.31343283582089</v>
      </c>
      <c r="G373" s="116">
        <f ca="1">IFERROR(G372+'Program Qtrly'!I$223*OFFSET(LDF!$A$37,MATCH($B$348,LDF!$A$38:$A$63,0),MATCH($A373,LDF!$B$37:$Z$37,0)),0)</f>
        <v>111.94029850746264</v>
      </c>
      <c r="H373" s="116">
        <f ca="1">IFERROR(H372+'Program Qtrly'!J$223*OFFSET(LDF!$A$37,MATCH($B$348,LDF!$A$38:$A$63,0),MATCH($A373,LDF!$B$37:$Z$37,0)),0)</f>
        <v>186.56716417910442</v>
      </c>
      <c r="I373" s="116">
        <f ca="1">IFERROR(I372+'Program Qtrly'!K$223*OFFSET(LDF!$A$37,MATCH($B$348,LDF!$A$38:$A$63,0),MATCH($A373,LDF!$B$37:$Z$37,0)),0)</f>
        <v>261.19402985074618</v>
      </c>
      <c r="J373" s="116">
        <f ca="1">IFERROR(J372+'Program Qtrly'!L$223*OFFSET(LDF!$A$37,MATCH($B$348,LDF!$A$38:$A$63,0),MATCH($A373,LDF!$B$37:$Z$37,0)),0)</f>
        <v>335.82089552238801</v>
      </c>
      <c r="K373" s="116">
        <f ca="1">IFERROR(K372+'Program Qtrly'!M$223*OFFSET(LDF!$A$37,MATCH($B$348,LDF!$A$38:$A$63,0),MATCH($A373,LDF!$B$37:$Z$37,0)),0)</f>
        <v>410.44776119403002</v>
      </c>
      <c r="L373" s="116">
        <f ca="1">IFERROR(L372+'Program Qtrly'!N$223*OFFSET(LDF!$A$37,MATCH($B$348,LDF!$A$38:$A$63,0),MATCH($A373,LDF!$B$37:$Z$37,0)),0)</f>
        <v>485.07462686567152</v>
      </c>
      <c r="M373" s="116">
        <f ca="1">IFERROR(M372+'Program Qtrly'!O$223*OFFSET(LDF!$A$37,MATCH($B$348,LDF!$A$38:$A$63,0),MATCH($A373,LDF!$B$37:$Z$37,0)),0)</f>
        <v>559.70149253731347</v>
      </c>
      <c r="N373" s="116">
        <f ca="1">IFERROR(N372+'Program Qtrly'!P$223*OFFSET(LDF!$A$37,MATCH($B$348,LDF!$A$38:$A$63,0),MATCH($A373,LDF!$B$37:$Z$37,0)),0)</f>
        <v>671.64179104477603</v>
      </c>
      <c r="O373" s="116">
        <f ca="1">IFERROR(O372+'Program Qtrly'!Q$223*OFFSET(LDF!$A$37,MATCH($B$348,LDF!$A$38:$A$63,0),MATCH($A373,LDF!$B$37:$Z$37,0)),0)</f>
        <v>820.89552238806004</v>
      </c>
      <c r="P373" s="116">
        <f ca="1">IFERROR(P372+'Program Qtrly'!R$223*OFFSET(LDF!$A$37,MATCH($B$348,LDF!$A$38:$A$63,0),MATCH($A373,LDF!$B$37:$Z$37,0)),0)</f>
        <v>970.14925373134304</v>
      </c>
      <c r="Q373" s="116">
        <f ca="1">IFERROR(Q372+'Program Qtrly'!S$223*OFFSET(LDF!$A$37,MATCH($B$348,LDF!$A$38:$A$63,0),MATCH($A373,LDF!$B$37:$Z$37,0)),0)</f>
        <v>1119.4029850746269</v>
      </c>
      <c r="R373" s="116">
        <f ca="1">IFERROR(R372+'Program Qtrly'!T$223*OFFSET(LDF!$A$37,MATCH($B$348,LDF!$A$38:$A$63,0),MATCH($A373,LDF!$B$37:$Z$37,0)),0)</f>
        <v>1268.6567164179103</v>
      </c>
      <c r="S373" s="116">
        <f ca="1">IFERROR(S372+'Program Qtrly'!U$223*OFFSET(LDF!$A$37,MATCH($B$348,LDF!$A$38:$A$63,0),MATCH($A373,LDF!$B$37:$Z$37,0)),0)</f>
        <v>1417.9104477611938</v>
      </c>
      <c r="T373" s="116">
        <f ca="1">IFERROR(T372+'Program Qtrly'!V$223*OFFSET(LDF!$A$37,MATCH($B$348,LDF!$A$38:$A$63,0),MATCH($A373,LDF!$B$37:$Z$37,0)),0)</f>
        <v>1567.1641791044772</v>
      </c>
      <c r="U373" s="116">
        <f ca="1">IFERROR(U372+'Program Qtrly'!W$223*OFFSET(LDF!$A$37,MATCH($B$348,LDF!$A$38:$A$63,0),MATCH($A373,LDF!$B$37:$Z$37,0)),0)</f>
        <v>1716.4179104477607</v>
      </c>
      <c r="W373" s="63">
        <f t="shared" si="350"/>
        <v>72</v>
      </c>
      <c r="X373" s="116">
        <f t="shared" ca="1" si="351"/>
        <v>0</v>
      </c>
      <c r="Y373" s="116">
        <f t="shared" ca="1" si="366"/>
        <v>0</v>
      </c>
      <c r="Z373" s="116">
        <f t="shared" ca="1" si="367"/>
        <v>0</v>
      </c>
      <c r="AA373" s="116">
        <f t="shared" ca="1" si="368"/>
        <v>0</v>
      </c>
      <c r="AB373" s="116">
        <f t="shared" ca="1" si="369"/>
        <v>0.18656716417910246</v>
      </c>
      <c r="AC373" s="116">
        <f t="shared" ca="1" si="370"/>
        <v>0.55970149253731449</v>
      </c>
      <c r="AD373" s="116">
        <f t="shared" ca="1" si="371"/>
        <v>0.932835820895491</v>
      </c>
      <c r="AE373" s="116">
        <f t="shared" ca="1" si="372"/>
        <v>1.305970149253767</v>
      </c>
      <c r="AF373" s="116">
        <f t="shared" ca="1" si="373"/>
        <v>1.6791044776119293</v>
      </c>
      <c r="AG373" s="116">
        <f t="shared" ca="1" si="355"/>
        <v>2.052238805969921</v>
      </c>
      <c r="AH373" s="116">
        <f t="shared" ca="1" si="356"/>
        <v>2.4253731343283107</v>
      </c>
      <c r="AI373" s="116">
        <f t="shared" ca="1" si="357"/>
        <v>2.7985074626864161</v>
      </c>
      <c r="AJ373" s="116">
        <f t="shared" ca="1" si="358"/>
        <v>3.3582089552238585</v>
      </c>
      <c r="AK373" s="116">
        <f t="shared" ca="1" si="359"/>
        <v>4.1044776119398421</v>
      </c>
      <c r="AL373" s="116">
        <f t="shared" ca="1" si="360"/>
        <v>4.8507462686566214</v>
      </c>
      <c r="AM373" s="116">
        <f t="shared" ca="1" si="361"/>
        <v>5.5970149253728323</v>
      </c>
      <c r="AN373" s="116">
        <f t="shared" ca="1" si="362"/>
        <v>6.3432835820894979</v>
      </c>
      <c r="AO373" s="116">
        <f t="shared" ca="1" si="363"/>
        <v>7.0895522388059362</v>
      </c>
      <c r="AP373" s="116">
        <f t="shared" ca="1" si="364"/>
        <v>7.8358208955226019</v>
      </c>
      <c r="AQ373" s="116">
        <f t="shared" ca="1" si="365"/>
        <v>8.5820895522390401</v>
      </c>
      <c r="AS373" s="63">
        <f t="shared" si="352"/>
        <v>72</v>
      </c>
      <c r="AT373" s="116">
        <f ca="1">IFERROR(X373*'Program Qtrly'!D$209/(1-'Program Qtrly'!D$209),0)</f>
        <v>0</v>
      </c>
      <c r="AU373" s="116">
        <f ca="1">IFERROR(Y373*'Program Qtrly'!E$209/(1-'Program Qtrly'!E$209),0)</f>
        <v>0</v>
      </c>
      <c r="AV373" s="116">
        <f ca="1">IFERROR(Z373*'Program Qtrly'!F$209/(1-'Program Qtrly'!F$209),0)</f>
        <v>0</v>
      </c>
      <c r="AW373" s="116">
        <f ca="1">IFERROR(AA373*'Program Qtrly'!G$209/(1-'Program Qtrly'!G$209),0)</f>
        <v>0</v>
      </c>
      <c r="AX373" s="116">
        <f ca="1">IFERROR(AB373*'Program Qtrly'!H$209/(1-'Program Qtrly'!H$209),0)</f>
        <v>0.74626865671641007</v>
      </c>
      <c r="AY373" s="116">
        <f ca="1">IFERROR(AC373*'Program Qtrly'!I$209/(1-'Program Qtrly'!I$209),0)</f>
        <v>2.2388059701492584</v>
      </c>
      <c r="AZ373" s="116">
        <f ca="1">IFERROR(AD373*'Program Qtrly'!J$209/(1-'Program Qtrly'!J$209),0)</f>
        <v>3.7313432835819653</v>
      </c>
      <c r="BA373" s="116">
        <f ca="1">IFERROR(AE373*'Program Qtrly'!K$209/(1-'Program Qtrly'!K$209),0)</f>
        <v>5.2238805970150697</v>
      </c>
      <c r="BB373" s="116">
        <f ca="1">IFERROR(AF373*'Program Qtrly'!L$209/(1-'Program Qtrly'!L$209),0)</f>
        <v>6.7164179104477189</v>
      </c>
      <c r="BC373" s="116">
        <f ca="1">IFERROR(AG373*'Program Qtrly'!M$209/(1-'Program Qtrly'!M$209),0)</f>
        <v>8.2089552238796859</v>
      </c>
      <c r="BD373" s="116">
        <f ca="1">IFERROR(AH373*'Program Qtrly'!N$209/(1-'Program Qtrly'!N$209),0)</f>
        <v>9.7014925373132446</v>
      </c>
      <c r="BE373" s="116">
        <f ca="1">IFERROR(AI373*'Program Qtrly'!O$209/(1-'Program Qtrly'!O$209),0)</f>
        <v>11.194029850745668</v>
      </c>
      <c r="BF373" s="116">
        <f ca="1">IFERROR(AJ373*'Program Qtrly'!P$209/(1-'Program Qtrly'!P$209),0)</f>
        <v>13.432835820895438</v>
      </c>
      <c r="BG373" s="116">
        <f ca="1">IFERROR(AK373*'Program Qtrly'!Q$209/(1-'Program Qtrly'!Q$209),0)</f>
        <v>16.417910447759372</v>
      </c>
      <c r="BH373" s="116">
        <f ca="1">IFERROR(AL373*'Program Qtrly'!R$209/(1-'Program Qtrly'!R$209),0)</f>
        <v>19.402985074626489</v>
      </c>
      <c r="BI373" s="116">
        <f ca="1">IFERROR(AM373*'Program Qtrly'!S$209/(1-'Program Qtrly'!S$209),0)</f>
        <v>22.388059701491336</v>
      </c>
      <c r="BJ373" s="116">
        <f ca="1">IFERROR(AN373*'Program Qtrly'!T$209/(1-'Program Qtrly'!T$209),0)</f>
        <v>25.373134328357999</v>
      </c>
      <c r="BK373" s="116">
        <f ca="1">IFERROR(AO373*'Program Qtrly'!U$209/(1-'Program Qtrly'!U$209),0)</f>
        <v>28.358208955223752</v>
      </c>
      <c r="BL373" s="116">
        <f ca="1">IFERROR(AP373*'Program Qtrly'!V$209/(1-'Program Qtrly'!V$209),0)</f>
        <v>31.343283582090418</v>
      </c>
      <c r="BM373" s="116">
        <f ca="1">IFERROR(AQ373*'Program Qtrly'!W$209/(1-'Program Qtrly'!W$209),0)</f>
        <v>34.328358208956168</v>
      </c>
      <c r="BO373" s="53" t="str">
        <f t="shared" si="353"/>
        <v>P011</v>
      </c>
      <c r="BP373" s="53">
        <f t="shared" si="354"/>
        <v>0</v>
      </c>
    </row>
    <row r="374" spans="1:68" ht="28.5" x14ac:dyDescent="0.45">
      <c r="A374" s="135" t="s">
        <v>386</v>
      </c>
      <c r="B374" s="136">
        <f ca="1">'Program Qtrly'!D$223</f>
        <v>0</v>
      </c>
      <c r="C374" s="136">
        <f ca="1">'Program Qtrly'!E$223</f>
        <v>0</v>
      </c>
      <c r="D374" s="136">
        <f ca="1">'Program Qtrly'!F$223</f>
        <v>0</v>
      </c>
      <c r="E374" s="136">
        <f ca="1">'Program Qtrly'!G$223</f>
        <v>0</v>
      </c>
      <c r="F374" s="136">
        <f ca="1">'Program Qtrly'!H$223</f>
        <v>37.499999999999993</v>
      </c>
      <c r="G374" s="136">
        <f ca="1">'Program Qtrly'!I$223</f>
        <v>112.49999999999996</v>
      </c>
      <c r="H374" s="136">
        <f ca="1">'Program Qtrly'!J$223</f>
        <v>187.49999999999991</v>
      </c>
      <c r="I374" s="136">
        <f ca="1">'Program Qtrly'!K$223</f>
        <v>262.49999999999994</v>
      </c>
      <c r="J374" s="136">
        <f ca="1">'Program Qtrly'!L$223</f>
        <v>337.49999999999994</v>
      </c>
      <c r="K374" s="136">
        <f ca="1">'Program Qtrly'!M$223</f>
        <v>412.49999999999994</v>
      </c>
      <c r="L374" s="136">
        <f ca="1">'Program Qtrly'!N$223</f>
        <v>487.49999999999983</v>
      </c>
      <c r="M374" s="136">
        <f ca="1">'Program Qtrly'!O$223</f>
        <v>562.49999999999989</v>
      </c>
      <c r="N374" s="136">
        <f ca="1">'Program Qtrly'!P$223</f>
        <v>674.99999999999989</v>
      </c>
      <c r="O374" s="136">
        <f ca="1">'Program Qtrly'!Q$223</f>
        <v>824.99999999999989</v>
      </c>
      <c r="P374" s="136">
        <f ca="1">'Program Qtrly'!R$223</f>
        <v>974.99999999999966</v>
      </c>
      <c r="Q374" s="136">
        <f ca="1">'Program Qtrly'!S$223</f>
        <v>1124.9999999999998</v>
      </c>
      <c r="R374" s="136">
        <f ca="1">'Program Qtrly'!T$223</f>
        <v>1274.9999999999998</v>
      </c>
      <c r="S374" s="136">
        <f ca="1">'Program Qtrly'!U$223</f>
        <v>1424.9999999999998</v>
      </c>
      <c r="T374" s="136">
        <f ca="1">'Program Qtrly'!V$223</f>
        <v>1574.9999999999998</v>
      </c>
      <c r="U374" s="136">
        <f ca="1">'Program Qtrly'!W$223</f>
        <v>1724.9999999999998</v>
      </c>
      <c r="V374" s="135"/>
      <c r="W374" s="135" t="s">
        <v>282</v>
      </c>
      <c r="X374" s="136">
        <f ca="1">X350</f>
        <v>0</v>
      </c>
      <c r="Y374" s="136">
        <f ca="1">Y350+X351</f>
        <v>0</v>
      </c>
      <c r="Z374" s="136">
        <f ca="1">Z350+Y351+X352</f>
        <v>0</v>
      </c>
      <c r="AA374" s="136">
        <f ca="1">AA350+Z351+Y352+X353</f>
        <v>0</v>
      </c>
      <c r="AB374" s="136">
        <f ca="1">AB350+AA351+Z352+Y353+X354</f>
        <v>24.779511533242871</v>
      </c>
      <c r="AC374" s="136">
        <f ca="1">AC350+AB351+AA352+Z353+Y354+X355</f>
        <v>87.815472460074531</v>
      </c>
      <c r="AD374" s="136">
        <f ca="1">AD350+AC351+AB352+AA353+Z354+Y355+X356</f>
        <v>174.49600973121713</v>
      </c>
      <c r="AE374" s="136">
        <f ca="1">AE350+AD351+AC352+AB353+AA354+Z355+Y356+X357</f>
        <v>279.17646396733744</v>
      </c>
      <c r="AF374" s="136">
        <f ca="1">AF350+AE351+AD352+AC353+AB354+AA355+Z356+Y357+X358</f>
        <v>397.32853398268622</v>
      </c>
      <c r="AG374" s="136">
        <f ca="1">AG350+AF351+AE352+AD353+AC354+AB355+AA356+Z357+Y358+X359</f>
        <v>524.68328971254039</v>
      </c>
      <c r="AH374" s="136">
        <f ca="1">AH350+AG351+AF352+AE353+AD354+AC355+AB356+AA357+Z358+Y359+X360</f>
        <v>657.98903430812209</v>
      </c>
      <c r="AI374" s="136">
        <f ca="1">AI350+AH351+AG352+AF353+AE354+AD355+AC356+AB357+AA358+Z359+Y360+X361</f>
        <v>795.70465208729559</v>
      </c>
      <c r="AJ374" s="136">
        <f ca="1">AJ350+AI351+AH352+AG353+AF354+AE355+AD356+AC357+AB358+AA359+Z360+Y361+X362</f>
        <v>961.87115371321499</v>
      </c>
      <c r="AK374" s="136">
        <f ca="1">AK350+AJ351+AI352+AH353+AG354+AF355+AE356+AD357+AC358+AB359+AA360+Z361+Y362+X363</f>
        <v>1169.2463331151619</v>
      </c>
      <c r="AL374" s="136">
        <f ca="1">AL350+AK351+AJ352+AI353+AH354+AG355+AF356+AE357+AD358+AC359+AB360+AA361+Z362+Y363+X364</f>
        <v>1402.6260289764618</v>
      </c>
      <c r="AM374" s="136">
        <f ca="1">AM350+AL351+AK352+AJ353+AI354+AH355+AG356+AF357+AE358+AD359+AC360+AB361+AA362+Z363+Y364+X365</f>
        <v>1656.0127855123537</v>
      </c>
      <c r="AN374" s="136">
        <f ca="1">AN350+AM351+AL352+AK353+AJ354+AI355+AH356+AG357+AF358+AE359+AD360+AC361+AB362+AA363+Z364+Y365+X366</f>
        <v>1924.6645587295338</v>
      </c>
      <c r="AO374" s="136">
        <f ca="1">AO350+AN351+AM352+AL353+AK354+AJ355+AI356+AH357+AG358+AF359+AE360+AD361+AC362+AB363+AA364+Z365+Y366+X367</f>
        <v>2204.0974202832645</v>
      </c>
      <c r="AP374" s="136">
        <f ca="1">AP350+AO351+AN352+AM353+AL354+AK355+AJ356+AI357+AH358+AG359+AF360+AE361+AD362+AC363+AB364+AA365+Z366+Y367+X368</f>
        <v>2490.8796296533769</v>
      </c>
      <c r="AQ374" s="136">
        <f ca="1">AQ350+AP351+AO352+AN353+AM354+AL355+AK356+AJ357+AI358+AH359+AG360+AF361+AE362+AD363+AC364+AB365+AA366+Z367+Y368+X369</f>
        <v>2783.2889642322039</v>
      </c>
      <c r="AR374" s="135"/>
      <c r="AS374" s="135" t="s">
        <v>481</v>
      </c>
      <c r="AT374" s="136">
        <f ca="1">AT350</f>
        <v>0</v>
      </c>
      <c r="AU374" s="136">
        <f ca="1">AU350+AT351</f>
        <v>0</v>
      </c>
      <c r="AV374" s="136">
        <f ca="1">AV350+AU351+AT352</f>
        <v>0</v>
      </c>
      <c r="AW374" s="136">
        <f ca="1">AW350+AV351+AU352+AT353</f>
        <v>0</v>
      </c>
      <c r="AX374" s="136">
        <f ca="1">AX350+AW351+AV352+AU353+AT354</f>
        <v>99.118046132971529</v>
      </c>
      <c r="AY374" s="136">
        <f ca="1">AY350+AX351+AW352+AV353+AU354+AT355</f>
        <v>351.26188984029818</v>
      </c>
      <c r="AZ374" s="136">
        <f ca="1">AZ350+AY351+AX352+AW353+AV354+AU355+AT356</f>
        <v>697.98403892486874</v>
      </c>
      <c r="BA374" s="136">
        <f ca="1">BA350+AZ351+AY352+AX353+AW354+AV355+AU356+AT357</f>
        <v>1116.70585586935</v>
      </c>
      <c r="BB374" s="136">
        <f ca="1">BB350+BA351+AZ352+AY353+AX354+AW355+AV356+AU357+AT358</f>
        <v>1589.3141359307451</v>
      </c>
      <c r="BC374" s="136">
        <f ca="1">BC350+BB351+BA352+AZ353+AY354+AX355+AW356+AV357+AU358+AT359</f>
        <v>2098.733158850162</v>
      </c>
      <c r="BD374" s="136">
        <f ca="1">BD350+BC351+BB352+BA353+AZ354+AY355+AX356+AW357+AV358+AU359+AT360</f>
        <v>2631.9561372324897</v>
      </c>
      <c r="BE374" s="136">
        <f ca="1">BE350+BD351+BC352+BB353+BA354+AZ355+AY356+AX357+AW358+AV359+AU360+AT361</f>
        <v>3182.8186083491833</v>
      </c>
      <c r="BF374" s="136">
        <f ca="1">BF350+BE351+BD352+BC353+BB354+BA355+AZ356+AY357+AX358+AW359+AV360+AU361+AT362</f>
        <v>3847.4846148528613</v>
      </c>
      <c r="BG374" s="136">
        <f ca="1">BG350+BF351+BE352+BD353+BC354+BB355+BA356+AZ357+AY358+AX359+AW360+AV361+AU362+AT363</f>
        <v>4676.9853324606484</v>
      </c>
      <c r="BH374" s="136">
        <f ca="1">BH350+BG351+BF352+BE353+BD354+BC355+BB356+BA357+AZ358+AY359+AX360+AW361+AV362+AU363+AT364</f>
        <v>5610.5041159058483</v>
      </c>
      <c r="BI374" s="136">
        <f ca="1">BI350+BH351+BG352+BF353+BE354+BD355+BC356+BB357+BA358+AZ359+AY360+AX361+AW362+AV363+AU364+AT365</f>
        <v>6624.0511420494167</v>
      </c>
      <c r="BJ374" s="136">
        <f ca="1">BJ350+BI351+BH352+BG353+BF354+BE355+BD356+BC357+BB358+BA359+AZ360+AY361+AX362+AW363+AV364+AU365+AT366</f>
        <v>7698.6582349181381</v>
      </c>
      <c r="BK374" s="136">
        <f ca="1">BK350+BJ351+BI352+BH353+BG354+BF355+BE356+BD357+BC358+BB359+BA360+AZ361+AY362+AX363+AW364+AV365+AU366+AT367</f>
        <v>8816.3896811330615</v>
      </c>
      <c r="BL374" s="136">
        <f ca="1">BL350+BK351+BJ352+BI353+BH354+BG355+BF356+BE357+BD358+BC359+BB360+BA361+AZ362+AY363+AX364+AW365+AV366+AU367+AT368</f>
        <v>9963.5185186135113</v>
      </c>
      <c r="BM374" s="136">
        <f ca="1">BM350+BL351+BK352+BJ353+BI354+BH355+BG356+BF357+BE358+BD359+BC360+BB361+BA362+AZ363+AY364+AX365+AW366+AV367+AU368+AT369</f>
        <v>11133.155856928823</v>
      </c>
      <c r="BN374" s="135"/>
      <c r="BO374" s="53" t="str">
        <f t="shared" si="353"/>
        <v>P011</v>
      </c>
      <c r="BP374" s="53">
        <f t="shared" si="354"/>
        <v>0</v>
      </c>
    </row>
    <row r="377" spans="1:68" x14ac:dyDescent="0.45">
      <c r="A377" s="46" t="s">
        <v>175</v>
      </c>
      <c r="B377" s="46" t="str">
        <f>INDEX('Program Inputs'!$B$9:$B$28,MATCH('Loss Proj'!A377,'Program Inputs'!$A$9:$A$28,0))</f>
        <v>Long-tail</v>
      </c>
      <c r="C377" s="46"/>
      <c r="W377" s="46" t="str">
        <f>A377</f>
        <v>P012</v>
      </c>
      <c r="X377" s="46" t="str">
        <f>INDEX('Program Inputs'!$B$9:$B$28,MATCH('Loss Proj'!W377,'Program Inputs'!$A$9:$A$28,0))</f>
        <v>Long-tail</v>
      </c>
      <c r="Y377" s="46"/>
      <c r="AS377" s="46" t="str">
        <f>A377</f>
        <v>P012</v>
      </c>
      <c r="AT377" s="46" t="str">
        <f>INDEX('Program Inputs'!$B$9:$B$28,MATCH('Loss Proj'!AS377,'Program Inputs'!$A$9:$A$28,0))</f>
        <v>Long-tail</v>
      </c>
      <c r="AU377" s="46"/>
    </row>
    <row r="378" spans="1:68" x14ac:dyDescent="0.45">
      <c r="A378" s="67" t="s">
        <v>385</v>
      </c>
      <c r="B378" s="63"/>
      <c r="W378" s="67" t="s">
        <v>479</v>
      </c>
      <c r="X378" s="63"/>
      <c r="AS378" s="67" t="s">
        <v>480</v>
      </c>
      <c r="AT378" s="63"/>
    </row>
    <row r="379" spans="1:68" x14ac:dyDescent="0.45">
      <c r="A379" s="67" t="s">
        <v>186</v>
      </c>
      <c r="B379" s="115" t="str">
        <f>INDEX('Program Inputs'!$O$8:$O$28,MATCH(A377,'Program Inputs'!$A$8:$A$28,0))</f>
        <v>Property_2</v>
      </c>
      <c r="D379" s="63" t="s">
        <v>489</v>
      </c>
      <c r="E379" s="133">
        <f>INDEX('Program Inputs'!$R$8:$R$28,MATCH(A377,'Program Inputs'!$A$8:$A$28,0))</f>
        <v>0</v>
      </c>
      <c r="X379" s="62"/>
      <c r="AT379" s="62"/>
    </row>
    <row r="380" spans="1:68" x14ac:dyDescent="0.45">
      <c r="A380" s="110" t="s">
        <v>180</v>
      </c>
      <c r="B380" s="3" t="str">
        <f>B$7</f>
        <v>2026 Q2</v>
      </c>
      <c r="C380" s="3" t="str">
        <f t="shared" ref="C380:U380" si="374">C$7</f>
        <v>2026 Q3</v>
      </c>
      <c r="D380" s="3" t="str">
        <f t="shared" si="374"/>
        <v>2026 Q4</v>
      </c>
      <c r="E380" s="3" t="str">
        <f t="shared" si="374"/>
        <v>2027 Q1</v>
      </c>
      <c r="F380" s="3" t="str">
        <f t="shared" si="374"/>
        <v>2027 Q2</v>
      </c>
      <c r="G380" s="3" t="str">
        <f t="shared" si="374"/>
        <v>2027 Q3</v>
      </c>
      <c r="H380" s="3" t="str">
        <f t="shared" si="374"/>
        <v>2027 Q4</v>
      </c>
      <c r="I380" s="3" t="str">
        <f t="shared" si="374"/>
        <v>2028 Q1</v>
      </c>
      <c r="J380" s="3" t="str">
        <f t="shared" si="374"/>
        <v>2028 Q2</v>
      </c>
      <c r="K380" s="3" t="str">
        <f t="shared" si="374"/>
        <v>2028 Q3</v>
      </c>
      <c r="L380" s="3" t="str">
        <f t="shared" si="374"/>
        <v>2028 Q4</v>
      </c>
      <c r="M380" s="3" t="str">
        <f t="shared" si="374"/>
        <v>2029 Q1</v>
      </c>
      <c r="N380" s="3" t="str">
        <f t="shared" si="374"/>
        <v>2029 Q2</v>
      </c>
      <c r="O380" s="3" t="str">
        <f t="shared" si="374"/>
        <v>2029 Q3</v>
      </c>
      <c r="P380" s="3" t="str">
        <f t="shared" si="374"/>
        <v>2029 Q4</v>
      </c>
      <c r="Q380" s="3" t="str">
        <f t="shared" si="374"/>
        <v>2030 Q1</v>
      </c>
      <c r="R380" s="3" t="str">
        <f t="shared" si="374"/>
        <v>2030 Q2</v>
      </c>
      <c r="S380" s="3" t="str">
        <f t="shared" si="374"/>
        <v>2030 Q3</v>
      </c>
      <c r="T380" s="3" t="str">
        <f t="shared" si="374"/>
        <v>2030 Q4</v>
      </c>
      <c r="U380" s="3" t="str">
        <f t="shared" si="374"/>
        <v>2031 Q1</v>
      </c>
      <c r="W380" s="110" t="s">
        <v>180</v>
      </c>
      <c r="X380" s="3" t="str">
        <f>X$7</f>
        <v>2026 Q2</v>
      </c>
      <c r="Y380" s="3" t="str">
        <f t="shared" ref="Y380:AQ380" si="375">Y$7</f>
        <v>2026 Q3</v>
      </c>
      <c r="Z380" s="3" t="str">
        <f t="shared" si="375"/>
        <v>2026 Q4</v>
      </c>
      <c r="AA380" s="3" t="str">
        <f t="shared" si="375"/>
        <v>2027 Q1</v>
      </c>
      <c r="AB380" s="3" t="str">
        <f t="shared" si="375"/>
        <v>2027 Q2</v>
      </c>
      <c r="AC380" s="3" t="str">
        <f t="shared" si="375"/>
        <v>2027 Q3</v>
      </c>
      <c r="AD380" s="3" t="str">
        <f t="shared" si="375"/>
        <v>2027 Q4</v>
      </c>
      <c r="AE380" s="3" t="str">
        <f t="shared" si="375"/>
        <v>2028 Q1</v>
      </c>
      <c r="AF380" s="3" t="str">
        <f t="shared" si="375"/>
        <v>2028 Q2</v>
      </c>
      <c r="AG380" s="3" t="str">
        <f t="shared" si="375"/>
        <v>2028 Q3</v>
      </c>
      <c r="AH380" s="3" t="str">
        <f t="shared" si="375"/>
        <v>2028 Q4</v>
      </c>
      <c r="AI380" s="3" t="str">
        <f t="shared" si="375"/>
        <v>2029 Q1</v>
      </c>
      <c r="AJ380" s="3" t="str">
        <f t="shared" si="375"/>
        <v>2029 Q2</v>
      </c>
      <c r="AK380" s="3" t="str">
        <f t="shared" si="375"/>
        <v>2029 Q3</v>
      </c>
      <c r="AL380" s="3" t="str">
        <f t="shared" si="375"/>
        <v>2029 Q4</v>
      </c>
      <c r="AM380" s="3" t="str">
        <f t="shared" si="375"/>
        <v>2030 Q1</v>
      </c>
      <c r="AN380" s="3" t="str">
        <f t="shared" si="375"/>
        <v>2030 Q2</v>
      </c>
      <c r="AO380" s="3" t="str">
        <f t="shared" si="375"/>
        <v>2030 Q3</v>
      </c>
      <c r="AP380" s="3" t="str">
        <f t="shared" si="375"/>
        <v>2030 Q4</v>
      </c>
      <c r="AQ380" s="3" t="str">
        <f t="shared" si="375"/>
        <v>2031 Q1</v>
      </c>
      <c r="AS380" s="110" t="s">
        <v>180</v>
      </c>
      <c r="AT380" s="3" t="str">
        <f>AT$7</f>
        <v>2026 Q2</v>
      </c>
      <c r="AU380" s="3" t="str">
        <f t="shared" ref="AU380:BM380" si="376">AU$7</f>
        <v>2026 Q3</v>
      </c>
      <c r="AV380" s="3" t="str">
        <f t="shared" si="376"/>
        <v>2026 Q4</v>
      </c>
      <c r="AW380" s="3" t="str">
        <f t="shared" si="376"/>
        <v>2027 Q1</v>
      </c>
      <c r="AX380" s="3" t="str">
        <f t="shared" si="376"/>
        <v>2027 Q2</v>
      </c>
      <c r="AY380" s="3" t="str">
        <f t="shared" si="376"/>
        <v>2027 Q3</v>
      </c>
      <c r="AZ380" s="3" t="str">
        <f t="shared" si="376"/>
        <v>2027 Q4</v>
      </c>
      <c r="BA380" s="3" t="str">
        <f t="shared" si="376"/>
        <v>2028 Q1</v>
      </c>
      <c r="BB380" s="3" t="str">
        <f t="shared" si="376"/>
        <v>2028 Q2</v>
      </c>
      <c r="BC380" s="3" t="str">
        <f t="shared" si="376"/>
        <v>2028 Q3</v>
      </c>
      <c r="BD380" s="3" t="str">
        <f t="shared" si="376"/>
        <v>2028 Q4</v>
      </c>
      <c r="BE380" s="3" t="str">
        <f t="shared" si="376"/>
        <v>2029 Q1</v>
      </c>
      <c r="BF380" s="3" t="str">
        <f t="shared" si="376"/>
        <v>2029 Q2</v>
      </c>
      <c r="BG380" s="3" t="str">
        <f t="shared" si="376"/>
        <v>2029 Q3</v>
      </c>
      <c r="BH380" s="3" t="str">
        <f t="shared" si="376"/>
        <v>2029 Q4</v>
      </c>
      <c r="BI380" s="3" t="str">
        <f t="shared" si="376"/>
        <v>2030 Q1</v>
      </c>
      <c r="BJ380" s="3" t="str">
        <f t="shared" si="376"/>
        <v>2030 Q2</v>
      </c>
      <c r="BK380" s="3" t="str">
        <f t="shared" si="376"/>
        <v>2030 Q3</v>
      </c>
      <c r="BL380" s="3" t="str">
        <f t="shared" si="376"/>
        <v>2030 Q4</v>
      </c>
      <c r="BM380" s="3" t="str">
        <f t="shared" si="376"/>
        <v>2031 Q1</v>
      </c>
      <c r="BO380" s="110" t="s">
        <v>330</v>
      </c>
      <c r="BP380" s="110" t="s">
        <v>488</v>
      </c>
    </row>
    <row r="381" spans="1:68" x14ac:dyDescent="0.45">
      <c r="A381" s="63">
        <v>3</v>
      </c>
      <c r="B381" s="116">
        <f ca="1">IFERROR('Program Qtrly'!D$243*OFFSET(LDF!$A$37,MATCH($B$379,LDF!$A$38:$A$63,0),MATCH($A381,LDF!$B$37:$Z$37,0)),0)</f>
        <v>0</v>
      </c>
      <c r="C381" s="116">
        <f ca="1">IFERROR('Program Qtrly'!E$243*OFFSET(LDF!$A$37,MATCH($B$379,LDF!$A$38:$A$63,0),MATCH($A381,LDF!$B$37:$Z$37,0)),0)</f>
        <v>0</v>
      </c>
      <c r="D381" s="116">
        <f ca="1">IFERROR('Program Qtrly'!F$243*OFFSET(LDF!$A$37,MATCH($B$379,LDF!$A$38:$A$63,0),MATCH($A381,LDF!$B$37:$Z$37,0)),0)</f>
        <v>0</v>
      </c>
      <c r="E381" s="116">
        <f ca="1">IFERROR('Program Qtrly'!G$243*OFFSET(LDF!$A$37,MATCH($B$379,LDF!$A$38:$A$63,0),MATCH($A381,LDF!$B$37:$Z$37,0)),0)</f>
        <v>0</v>
      </c>
      <c r="F381" s="116">
        <f ca="1">IFERROR('Program Qtrly'!H$243*OFFSET(LDF!$A$37,MATCH($B$379,LDF!$A$38:$A$63,0),MATCH($A381,LDF!$B$37:$Z$37,0)),0)</f>
        <v>0</v>
      </c>
      <c r="G381" s="116">
        <f ca="1">IFERROR('Program Qtrly'!I$243*OFFSET(LDF!$A$37,MATCH($B$379,LDF!$A$38:$A$63,0),MATCH($A381,LDF!$B$37:$Z$37,0)),0)</f>
        <v>0</v>
      </c>
      <c r="H381" s="116">
        <f ca="1">IFERROR('Program Qtrly'!J$243*OFFSET(LDF!$A$37,MATCH($B$379,LDF!$A$38:$A$63,0),MATCH($A381,LDF!$B$37:$Z$37,0)),0)</f>
        <v>0</v>
      </c>
      <c r="I381" s="116">
        <f ca="1">IFERROR('Program Qtrly'!K$243*OFFSET(LDF!$A$37,MATCH($B$379,LDF!$A$38:$A$63,0),MATCH($A381,LDF!$B$37:$Z$37,0)),0)</f>
        <v>0</v>
      </c>
      <c r="J381" s="116">
        <f ca="1">IFERROR('Program Qtrly'!L$243*OFFSET(LDF!$A$37,MATCH($B$379,LDF!$A$38:$A$63,0),MATCH($A381,LDF!$B$37:$Z$37,0)),0)</f>
        <v>0</v>
      </c>
      <c r="K381" s="116">
        <f ca="1">IFERROR('Program Qtrly'!M$243*OFFSET(LDF!$A$37,MATCH($B$379,LDF!$A$38:$A$63,0),MATCH($A381,LDF!$B$37:$Z$37,0)),0)</f>
        <v>0</v>
      </c>
      <c r="L381" s="116">
        <f ca="1">IFERROR('Program Qtrly'!N$243*OFFSET(LDF!$A$37,MATCH($B$379,LDF!$A$38:$A$63,0),MATCH($A381,LDF!$B$37:$Z$37,0)),0)</f>
        <v>0</v>
      </c>
      <c r="M381" s="116">
        <f ca="1">IFERROR('Program Qtrly'!O$243*OFFSET(LDF!$A$37,MATCH($B$379,LDF!$A$38:$A$63,0),MATCH($A381,LDF!$B$37:$Z$37,0)),0)</f>
        <v>0</v>
      </c>
      <c r="N381" s="116">
        <f ca="1">IFERROR('Program Qtrly'!P$243*OFFSET(LDF!$A$37,MATCH($B$379,LDF!$A$38:$A$63,0),MATCH($A381,LDF!$B$37:$Z$37,0)),0)</f>
        <v>20.174999999999997</v>
      </c>
      <c r="O381" s="116">
        <f ca="1">IFERROR('Program Qtrly'!Q$243*OFFSET(LDF!$A$37,MATCH($B$379,LDF!$A$38:$A$63,0),MATCH($A381,LDF!$B$37:$Z$37,0)),0)</f>
        <v>60.524999999999984</v>
      </c>
      <c r="P381" s="116">
        <f ca="1">IFERROR('Program Qtrly'!R$243*OFFSET(LDF!$A$37,MATCH($B$379,LDF!$A$38:$A$63,0),MATCH($A381,LDF!$B$37:$Z$37,0)),0)</f>
        <v>100.87499999999996</v>
      </c>
      <c r="Q381" s="116">
        <f ca="1">IFERROR('Program Qtrly'!S$243*OFFSET(LDF!$A$37,MATCH($B$379,LDF!$A$38:$A$63,0),MATCH($A381,LDF!$B$37:$Z$37,0)),0)</f>
        <v>141.22499999999997</v>
      </c>
      <c r="R381" s="116">
        <f ca="1">IFERROR('Program Qtrly'!T$243*OFFSET(LDF!$A$37,MATCH($B$379,LDF!$A$38:$A$63,0),MATCH($A381,LDF!$B$37:$Z$37,0)),0)</f>
        <v>181.57499999999999</v>
      </c>
      <c r="S381" s="116">
        <f ca="1">IFERROR('Program Qtrly'!U$243*OFFSET(LDF!$A$37,MATCH($B$379,LDF!$A$38:$A$63,0),MATCH($A381,LDF!$B$37:$Z$37,0)),0)</f>
        <v>221.92499999999998</v>
      </c>
      <c r="T381" s="116">
        <f ca="1">IFERROR('Program Qtrly'!V$243*OFFSET(LDF!$A$37,MATCH($B$379,LDF!$A$38:$A$63,0),MATCH($A381,LDF!$B$37:$Z$37,0)),0)</f>
        <v>262.27499999999992</v>
      </c>
      <c r="U381" s="116">
        <f ca="1">IFERROR('Program Qtrly'!W$243*OFFSET(LDF!$A$37,MATCH($B$379,LDF!$A$38:$A$63,0),MATCH($A381,LDF!$B$37:$Z$37,0)),0)</f>
        <v>302.62499999999994</v>
      </c>
      <c r="W381" s="63">
        <v>3</v>
      </c>
      <c r="X381" s="116">
        <f ca="1">B$405-B381</f>
        <v>0</v>
      </c>
      <c r="Y381" s="116">
        <f t="shared" ref="Y381:AQ394" ca="1" si="377">C$405-C381</f>
        <v>0</v>
      </c>
      <c r="Z381" s="116">
        <f t="shared" ca="1" si="377"/>
        <v>0</v>
      </c>
      <c r="AA381" s="116">
        <f t="shared" ca="1" si="377"/>
        <v>0</v>
      </c>
      <c r="AB381" s="116">
        <f t="shared" ca="1" si="377"/>
        <v>0</v>
      </c>
      <c r="AC381" s="116">
        <f t="shared" ca="1" si="377"/>
        <v>0</v>
      </c>
      <c r="AD381" s="116">
        <f t="shared" ca="1" si="377"/>
        <v>0</v>
      </c>
      <c r="AE381" s="116">
        <f t="shared" ca="1" si="377"/>
        <v>0</v>
      </c>
      <c r="AF381" s="116">
        <f t="shared" ca="1" si="377"/>
        <v>0</v>
      </c>
      <c r="AG381" s="116">
        <f t="shared" ca="1" si="377"/>
        <v>0</v>
      </c>
      <c r="AH381" s="116">
        <f t="shared" ca="1" si="377"/>
        <v>0</v>
      </c>
      <c r="AI381" s="116">
        <f t="shared" ca="1" si="377"/>
        <v>0</v>
      </c>
      <c r="AJ381" s="116">
        <f t="shared" ca="1" si="377"/>
        <v>17.324999999999996</v>
      </c>
      <c r="AK381" s="116">
        <f t="shared" ca="1" si="377"/>
        <v>51.974999999999973</v>
      </c>
      <c r="AL381" s="116">
        <f t="shared" ca="1" si="377"/>
        <v>86.624999999999957</v>
      </c>
      <c r="AM381" s="116">
        <f t="shared" ca="1" si="377"/>
        <v>121.27499999999998</v>
      </c>
      <c r="AN381" s="116">
        <f t="shared" ca="1" si="377"/>
        <v>155.92499999999995</v>
      </c>
      <c r="AO381" s="116">
        <f t="shared" ca="1" si="377"/>
        <v>190.57499999999996</v>
      </c>
      <c r="AP381" s="116">
        <f t="shared" ca="1" si="377"/>
        <v>225.22499999999991</v>
      </c>
      <c r="AQ381" s="116">
        <f t="shared" ca="1" si="377"/>
        <v>259.87499999999994</v>
      </c>
      <c r="AS381" s="63">
        <v>3</v>
      </c>
      <c r="AT381" s="116">
        <f ca="1">IFERROR(X381*'Program Qtrly'!D$229/(1-'Program Qtrly'!D$229),0)</f>
        <v>0</v>
      </c>
      <c r="AU381" s="116">
        <f ca="1">IFERROR(Y381*'Program Qtrly'!E$229/(1-'Program Qtrly'!E$229),0)</f>
        <v>0</v>
      </c>
      <c r="AV381" s="116">
        <f ca="1">IFERROR(Z381*'Program Qtrly'!F$229/(1-'Program Qtrly'!F$229),0)</f>
        <v>0</v>
      </c>
      <c r="AW381" s="116">
        <f ca="1">IFERROR(AA381*'Program Qtrly'!G$229/(1-'Program Qtrly'!G$229),0)</f>
        <v>0</v>
      </c>
      <c r="AX381" s="116">
        <f ca="1">IFERROR(AB381*'Program Qtrly'!H$229/(1-'Program Qtrly'!H$229),0)</f>
        <v>0</v>
      </c>
      <c r="AY381" s="116">
        <f ca="1">IFERROR(AC381*'Program Qtrly'!I$229/(1-'Program Qtrly'!I$229),0)</f>
        <v>0</v>
      </c>
      <c r="AZ381" s="116">
        <f ca="1">IFERROR(AD381*'Program Qtrly'!J$229/(1-'Program Qtrly'!J$229),0)</f>
        <v>0</v>
      </c>
      <c r="BA381" s="116">
        <f ca="1">IFERROR(AE381*'Program Qtrly'!K$229/(1-'Program Qtrly'!K$229),0)</f>
        <v>0</v>
      </c>
      <c r="BB381" s="116">
        <f ca="1">IFERROR(AF381*'Program Qtrly'!L$229/(1-'Program Qtrly'!L$229),0)</f>
        <v>0</v>
      </c>
      <c r="BC381" s="116">
        <f ca="1">IFERROR(AG381*'Program Qtrly'!M$229/(1-'Program Qtrly'!M$229),0)</f>
        <v>0</v>
      </c>
      <c r="BD381" s="116">
        <f ca="1">IFERROR(AH381*'Program Qtrly'!N$229/(1-'Program Qtrly'!N$229),0)</f>
        <v>0</v>
      </c>
      <c r="BE381" s="116">
        <f ca="1">IFERROR(AI381*'Program Qtrly'!O$229/(1-'Program Qtrly'!O$229),0)</f>
        <v>0</v>
      </c>
      <c r="BF381" s="116">
        <f ca="1">IFERROR(AJ381*'Program Qtrly'!P$229/(1-'Program Qtrly'!P$229),0)</f>
        <v>69.3</v>
      </c>
      <c r="BG381" s="116">
        <f ca="1">IFERROR(AK381*'Program Qtrly'!Q$229/(1-'Program Qtrly'!Q$229),0)</f>
        <v>207.89999999999998</v>
      </c>
      <c r="BH381" s="116">
        <f ca="1">IFERROR(AL381*'Program Qtrly'!R$229/(1-'Program Qtrly'!R$229),0)</f>
        <v>346.49999999999994</v>
      </c>
      <c r="BI381" s="116">
        <f ca="1">IFERROR(AM381*'Program Qtrly'!S$229/(1-'Program Qtrly'!S$229),0)</f>
        <v>485.1</v>
      </c>
      <c r="BJ381" s="116">
        <f ca="1">IFERROR(AN381*'Program Qtrly'!T$229/(1-'Program Qtrly'!T$229),0)</f>
        <v>623.69999999999993</v>
      </c>
      <c r="BK381" s="116">
        <f ca="1">IFERROR(AO381*'Program Qtrly'!U$229/(1-'Program Qtrly'!U$229),0)</f>
        <v>762.30000000000007</v>
      </c>
      <c r="BL381" s="116">
        <f ca="1">IFERROR(AP381*'Program Qtrly'!V$229/(1-'Program Qtrly'!V$229),0)</f>
        <v>900.9</v>
      </c>
      <c r="BM381" s="116">
        <f ca="1">IFERROR(AQ381*'Program Qtrly'!W$229/(1-'Program Qtrly'!W$229),0)</f>
        <v>1039.5000000000002</v>
      </c>
      <c r="BO381" s="53" t="str">
        <f>$A$377</f>
        <v>P012</v>
      </c>
      <c r="BP381" s="53">
        <f>$E$379</f>
        <v>0</v>
      </c>
    </row>
    <row r="382" spans="1:68" x14ac:dyDescent="0.45">
      <c r="A382" s="63">
        <f t="shared" ref="A382:A404" si="378">A381+3</f>
        <v>6</v>
      </c>
      <c r="B382" s="116">
        <f ca="1">IFERROR(B381+'Program Qtrly'!D$243*OFFSET(LDF!$A$37,MATCH($B$379,LDF!$A$38:$A$63,0),MATCH($A382,LDF!$B$37:$Z$37,0)),0)</f>
        <v>0</v>
      </c>
      <c r="C382" s="116">
        <f ca="1">IFERROR(C381+'Program Qtrly'!E$243*OFFSET(LDF!$A$37,MATCH($B$379,LDF!$A$38:$A$63,0),MATCH($A382,LDF!$B$37:$Z$37,0)),0)</f>
        <v>0</v>
      </c>
      <c r="D382" s="116">
        <f ca="1">IFERROR(D381+'Program Qtrly'!F$243*OFFSET(LDF!$A$37,MATCH($B$379,LDF!$A$38:$A$63,0),MATCH($A382,LDF!$B$37:$Z$37,0)),0)</f>
        <v>0</v>
      </c>
      <c r="E382" s="116">
        <f ca="1">IFERROR(E381+'Program Qtrly'!G$243*OFFSET(LDF!$A$37,MATCH($B$379,LDF!$A$38:$A$63,0),MATCH($A382,LDF!$B$37:$Z$37,0)),0)</f>
        <v>0</v>
      </c>
      <c r="F382" s="116">
        <f ca="1">IFERROR(F381+'Program Qtrly'!H$243*OFFSET(LDF!$A$37,MATCH($B$379,LDF!$A$38:$A$63,0),MATCH($A382,LDF!$B$37:$Z$37,0)),0)</f>
        <v>0</v>
      </c>
      <c r="G382" s="116">
        <f ca="1">IFERROR(G381+'Program Qtrly'!I$243*OFFSET(LDF!$A$37,MATCH($B$379,LDF!$A$38:$A$63,0),MATCH($A382,LDF!$B$37:$Z$37,0)),0)</f>
        <v>0</v>
      </c>
      <c r="H382" s="116">
        <f ca="1">IFERROR(H381+'Program Qtrly'!J$243*OFFSET(LDF!$A$37,MATCH($B$379,LDF!$A$38:$A$63,0),MATCH($A382,LDF!$B$37:$Z$37,0)),0)</f>
        <v>0</v>
      </c>
      <c r="I382" s="116">
        <f ca="1">IFERROR(I381+'Program Qtrly'!K$243*OFFSET(LDF!$A$37,MATCH($B$379,LDF!$A$38:$A$63,0),MATCH($A382,LDF!$B$37:$Z$37,0)),0)</f>
        <v>0</v>
      </c>
      <c r="J382" s="116">
        <f ca="1">IFERROR(J381+'Program Qtrly'!L$243*OFFSET(LDF!$A$37,MATCH($B$379,LDF!$A$38:$A$63,0),MATCH($A382,LDF!$B$37:$Z$37,0)),0)</f>
        <v>0</v>
      </c>
      <c r="K382" s="116">
        <f ca="1">IFERROR(K381+'Program Qtrly'!M$243*OFFSET(LDF!$A$37,MATCH($B$379,LDF!$A$38:$A$63,0),MATCH($A382,LDF!$B$37:$Z$37,0)),0)</f>
        <v>0</v>
      </c>
      <c r="L382" s="116">
        <f ca="1">IFERROR(L381+'Program Qtrly'!N$243*OFFSET(LDF!$A$37,MATCH($B$379,LDF!$A$38:$A$63,0),MATCH($A382,LDF!$B$37:$Z$37,0)),0)</f>
        <v>0</v>
      </c>
      <c r="M382" s="116">
        <f ca="1">IFERROR(M381+'Program Qtrly'!O$243*OFFSET(LDF!$A$37,MATCH($B$379,LDF!$A$38:$A$63,0),MATCH($A382,LDF!$B$37:$Z$37,0)),0)</f>
        <v>0</v>
      </c>
      <c r="N382" s="116">
        <f ca="1">IFERROR(N381+'Program Qtrly'!P$243*OFFSET(LDF!$A$37,MATCH($B$379,LDF!$A$38:$A$63,0),MATCH($A382,LDF!$B$37:$Z$37,0)),0)</f>
        <v>24.112499999999997</v>
      </c>
      <c r="O382" s="116">
        <f ca="1">IFERROR(O381+'Program Qtrly'!Q$243*OFFSET(LDF!$A$37,MATCH($B$379,LDF!$A$38:$A$63,0),MATCH($A382,LDF!$B$37:$Z$37,0)),0)</f>
        <v>72.337499999999977</v>
      </c>
      <c r="P382" s="116">
        <f ca="1">IFERROR(P381+'Program Qtrly'!R$243*OFFSET(LDF!$A$37,MATCH($B$379,LDF!$A$38:$A$63,0),MATCH($A382,LDF!$B$37:$Z$37,0)),0)</f>
        <v>120.56249999999994</v>
      </c>
      <c r="Q382" s="116">
        <f ca="1">IFERROR(Q381+'Program Qtrly'!S$243*OFFSET(LDF!$A$37,MATCH($B$379,LDF!$A$38:$A$63,0),MATCH($A382,LDF!$B$37:$Z$37,0)),0)</f>
        <v>168.78749999999997</v>
      </c>
      <c r="R382" s="116">
        <f ca="1">IFERROR(R381+'Program Qtrly'!T$243*OFFSET(LDF!$A$37,MATCH($B$379,LDF!$A$38:$A$63,0),MATCH($A382,LDF!$B$37:$Z$37,0)),0)</f>
        <v>217.01249999999999</v>
      </c>
      <c r="S382" s="116">
        <f ca="1">IFERROR(S381+'Program Qtrly'!U$243*OFFSET(LDF!$A$37,MATCH($B$379,LDF!$A$38:$A$63,0),MATCH($A382,LDF!$B$37:$Z$37,0)),0)</f>
        <v>265.23749999999995</v>
      </c>
      <c r="T382" s="116">
        <f ca="1">IFERROR(T381+'Program Qtrly'!V$243*OFFSET(LDF!$A$37,MATCH($B$379,LDF!$A$38:$A$63,0),MATCH($A382,LDF!$B$37:$Z$37,0)),0)</f>
        <v>313.46249999999986</v>
      </c>
      <c r="U382" s="116">
        <f ca="1">IFERROR(U381+'Program Qtrly'!W$243*OFFSET(LDF!$A$37,MATCH($B$379,LDF!$A$38:$A$63,0),MATCH($A382,LDF!$B$37:$Z$37,0)),0)</f>
        <v>361.68749999999994</v>
      </c>
      <c r="W382" s="63">
        <f t="shared" ref="W382:W404" si="379">W381+3</f>
        <v>6</v>
      </c>
      <c r="X382" s="116">
        <f t="shared" ref="X382:X404" ca="1" si="380">B$405-B382</f>
        <v>0</v>
      </c>
      <c r="Y382" s="116">
        <f t="shared" ca="1" si="377"/>
        <v>0</v>
      </c>
      <c r="Z382" s="116">
        <f t="shared" ca="1" si="377"/>
        <v>0</v>
      </c>
      <c r="AA382" s="116">
        <f t="shared" ca="1" si="377"/>
        <v>0</v>
      </c>
      <c r="AB382" s="116">
        <f t="shared" ca="1" si="377"/>
        <v>0</v>
      </c>
      <c r="AC382" s="116">
        <f t="shared" ca="1" si="377"/>
        <v>0</v>
      </c>
      <c r="AD382" s="116">
        <f t="shared" ca="1" si="377"/>
        <v>0</v>
      </c>
      <c r="AE382" s="116">
        <f t="shared" ca="1" si="377"/>
        <v>0</v>
      </c>
      <c r="AF382" s="116">
        <f t="shared" ca="1" si="377"/>
        <v>0</v>
      </c>
      <c r="AG382" s="116">
        <f t="shared" ca="1" si="377"/>
        <v>0</v>
      </c>
      <c r="AH382" s="116">
        <f t="shared" ca="1" si="377"/>
        <v>0</v>
      </c>
      <c r="AI382" s="116">
        <f t="shared" ca="1" si="377"/>
        <v>0</v>
      </c>
      <c r="AJ382" s="116">
        <f t="shared" ca="1" si="377"/>
        <v>13.387499999999996</v>
      </c>
      <c r="AK382" s="116">
        <f t="shared" ca="1" si="377"/>
        <v>40.16249999999998</v>
      </c>
      <c r="AL382" s="116">
        <f t="shared" ca="1" si="377"/>
        <v>66.937499999999972</v>
      </c>
      <c r="AM382" s="116">
        <f t="shared" ca="1" si="377"/>
        <v>93.712499999999977</v>
      </c>
      <c r="AN382" s="116">
        <f t="shared" ca="1" si="377"/>
        <v>120.48749999999995</v>
      </c>
      <c r="AO382" s="116">
        <f t="shared" ca="1" si="377"/>
        <v>147.26249999999999</v>
      </c>
      <c r="AP382" s="116">
        <f t="shared" ca="1" si="377"/>
        <v>174.03749999999997</v>
      </c>
      <c r="AQ382" s="116">
        <f t="shared" ca="1" si="377"/>
        <v>200.81249999999994</v>
      </c>
      <c r="AS382" s="63">
        <f t="shared" ref="AS382:AS404" si="381">AS381+3</f>
        <v>6</v>
      </c>
      <c r="AT382" s="116">
        <f ca="1">IFERROR(X382*'Program Qtrly'!D$229/(1-'Program Qtrly'!D$229),0)</f>
        <v>0</v>
      </c>
      <c r="AU382" s="116">
        <f ca="1">IFERROR(Y382*'Program Qtrly'!E$229/(1-'Program Qtrly'!E$229),0)</f>
        <v>0</v>
      </c>
      <c r="AV382" s="116">
        <f ca="1">IFERROR(Z382*'Program Qtrly'!F$229/(1-'Program Qtrly'!F$229),0)</f>
        <v>0</v>
      </c>
      <c r="AW382" s="116">
        <f ca="1">IFERROR(AA382*'Program Qtrly'!G$229/(1-'Program Qtrly'!G$229),0)</f>
        <v>0</v>
      </c>
      <c r="AX382" s="116">
        <f ca="1">IFERROR(AB382*'Program Qtrly'!H$229/(1-'Program Qtrly'!H$229),0)</f>
        <v>0</v>
      </c>
      <c r="AY382" s="116">
        <f ca="1">IFERROR(AC382*'Program Qtrly'!I$229/(1-'Program Qtrly'!I$229),0)</f>
        <v>0</v>
      </c>
      <c r="AZ382" s="116">
        <f ca="1">IFERROR(AD382*'Program Qtrly'!J$229/(1-'Program Qtrly'!J$229),0)</f>
        <v>0</v>
      </c>
      <c r="BA382" s="116">
        <f ca="1">IFERROR(AE382*'Program Qtrly'!K$229/(1-'Program Qtrly'!K$229),0)</f>
        <v>0</v>
      </c>
      <c r="BB382" s="116">
        <f ca="1">IFERROR(AF382*'Program Qtrly'!L$229/(1-'Program Qtrly'!L$229),0)</f>
        <v>0</v>
      </c>
      <c r="BC382" s="116">
        <f ca="1">IFERROR(AG382*'Program Qtrly'!M$229/(1-'Program Qtrly'!M$229),0)</f>
        <v>0</v>
      </c>
      <c r="BD382" s="116">
        <f ca="1">IFERROR(AH382*'Program Qtrly'!N$229/(1-'Program Qtrly'!N$229),0)</f>
        <v>0</v>
      </c>
      <c r="BE382" s="116">
        <f ca="1">IFERROR(AI382*'Program Qtrly'!O$229/(1-'Program Qtrly'!O$229),0)</f>
        <v>0</v>
      </c>
      <c r="BF382" s="116">
        <f ca="1">IFERROR(AJ382*'Program Qtrly'!P$229/(1-'Program Qtrly'!P$229),0)</f>
        <v>53.55</v>
      </c>
      <c r="BG382" s="116">
        <f ca="1">IFERROR(AK382*'Program Qtrly'!Q$229/(1-'Program Qtrly'!Q$229),0)</f>
        <v>160.64999999999998</v>
      </c>
      <c r="BH382" s="116">
        <f ca="1">IFERROR(AL382*'Program Qtrly'!R$229/(1-'Program Qtrly'!R$229),0)</f>
        <v>267.75</v>
      </c>
      <c r="BI382" s="116">
        <f ca="1">IFERROR(AM382*'Program Qtrly'!S$229/(1-'Program Qtrly'!S$229),0)</f>
        <v>374.85</v>
      </c>
      <c r="BJ382" s="116">
        <f ca="1">IFERROR(AN382*'Program Qtrly'!T$229/(1-'Program Qtrly'!T$229),0)</f>
        <v>481.95</v>
      </c>
      <c r="BK382" s="116">
        <f ca="1">IFERROR(AO382*'Program Qtrly'!U$229/(1-'Program Qtrly'!U$229),0)</f>
        <v>589.05000000000018</v>
      </c>
      <c r="BL382" s="116">
        <f ca="1">IFERROR(AP382*'Program Qtrly'!V$229/(1-'Program Qtrly'!V$229),0)</f>
        <v>696.15000000000009</v>
      </c>
      <c r="BM382" s="116">
        <f ca="1">IFERROR(AQ382*'Program Qtrly'!W$229/(1-'Program Qtrly'!W$229),0)</f>
        <v>803.25000000000011</v>
      </c>
      <c r="BO382" s="53" t="str">
        <f t="shared" ref="BO382:BO405" si="382">$A$377</f>
        <v>P012</v>
      </c>
      <c r="BP382" s="53">
        <f t="shared" ref="BP382:BP405" si="383">$E$379</f>
        <v>0</v>
      </c>
    </row>
    <row r="383" spans="1:68" x14ac:dyDescent="0.45">
      <c r="A383" s="63">
        <f t="shared" si="378"/>
        <v>9</v>
      </c>
      <c r="B383" s="116">
        <f ca="1">IFERROR(B382+'Program Qtrly'!D$243*OFFSET(LDF!$A$37,MATCH($B$379,LDF!$A$38:$A$63,0),MATCH($A383,LDF!$B$37:$Z$37,0)),0)</f>
        <v>0</v>
      </c>
      <c r="C383" s="116">
        <f ca="1">IFERROR(C382+'Program Qtrly'!E$243*OFFSET(LDF!$A$37,MATCH($B$379,LDF!$A$38:$A$63,0),MATCH($A383,LDF!$B$37:$Z$37,0)),0)</f>
        <v>0</v>
      </c>
      <c r="D383" s="116">
        <f ca="1">IFERROR(D382+'Program Qtrly'!F$243*OFFSET(LDF!$A$37,MATCH($B$379,LDF!$A$38:$A$63,0),MATCH($A383,LDF!$B$37:$Z$37,0)),0)</f>
        <v>0</v>
      </c>
      <c r="E383" s="116">
        <f ca="1">IFERROR(E382+'Program Qtrly'!G$243*OFFSET(LDF!$A$37,MATCH($B$379,LDF!$A$38:$A$63,0),MATCH($A383,LDF!$B$37:$Z$37,0)),0)</f>
        <v>0</v>
      </c>
      <c r="F383" s="116">
        <f ca="1">IFERROR(F382+'Program Qtrly'!H$243*OFFSET(LDF!$A$37,MATCH($B$379,LDF!$A$38:$A$63,0),MATCH($A383,LDF!$B$37:$Z$37,0)),0)</f>
        <v>0</v>
      </c>
      <c r="G383" s="116">
        <f ca="1">IFERROR(G382+'Program Qtrly'!I$243*OFFSET(LDF!$A$37,MATCH($B$379,LDF!$A$38:$A$63,0),MATCH($A383,LDF!$B$37:$Z$37,0)),0)</f>
        <v>0</v>
      </c>
      <c r="H383" s="116">
        <f ca="1">IFERROR(H382+'Program Qtrly'!J$243*OFFSET(LDF!$A$37,MATCH($B$379,LDF!$A$38:$A$63,0),MATCH($A383,LDF!$B$37:$Z$37,0)),0)</f>
        <v>0</v>
      </c>
      <c r="I383" s="116">
        <f ca="1">IFERROR(I382+'Program Qtrly'!K$243*OFFSET(LDF!$A$37,MATCH($B$379,LDF!$A$38:$A$63,0),MATCH($A383,LDF!$B$37:$Z$37,0)),0)</f>
        <v>0</v>
      </c>
      <c r="J383" s="116">
        <f ca="1">IFERROR(J382+'Program Qtrly'!L$243*OFFSET(LDF!$A$37,MATCH($B$379,LDF!$A$38:$A$63,0),MATCH($A383,LDF!$B$37:$Z$37,0)),0)</f>
        <v>0</v>
      </c>
      <c r="K383" s="116">
        <f ca="1">IFERROR(K382+'Program Qtrly'!M$243*OFFSET(LDF!$A$37,MATCH($B$379,LDF!$A$38:$A$63,0),MATCH($A383,LDF!$B$37:$Z$37,0)),0)</f>
        <v>0</v>
      </c>
      <c r="L383" s="116">
        <f ca="1">IFERROR(L382+'Program Qtrly'!N$243*OFFSET(LDF!$A$37,MATCH($B$379,LDF!$A$38:$A$63,0),MATCH($A383,LDF!$B$37:$Z$37,0)),0)</f>
        <v>0</v>
      </c>
      <c r="M383" s="116">
        <f ca="1">IFERROR(M382+'Program Qtrly'!O$243*OFFSET(LDF!$A$37,MATCH($B$379,LDF!$A$38:$A$63,0),MATCH($A383,LDF!$B$37:$Z$37,0)),0)</f>
        <v>0</v>
      </c>
      <c r="N383" s="116">
        <f ca="1">IFERROR(N382+'Program Qtrly'!P$243*OFFSET(LDF!$A$37,MATCH($B$379,LDF!$A$38:$A$63,0),MATCH($A383,LDF!$B$37:$Z$37,0)),0)</f>
        <v>27.824999999999996</v>
      </c>
      <c r="O383" s="116">
        <f ca="1">IFERROR(O382+'Program Qtrly'!Q$243*OFFSET(LDF!$A$37,MATCH($B$379,LDF!$A$38:$A$63,0),MATCH($A383,LDF!$B$37:$Z$37,0)),0)</f>
        <v>83.474999999999966</v>
      </c>
      <c r="P383" s="116">
        <f ca="1">IFERROR(P382+'Program Qtrly'!R$243*OFFSET(LDF!$A$37,MATCH($B$379,LDF!$A$38:$A$63,0),MATCH($A383,LDF!$B$37:$Z$37,0)),0)</f>
        <v>139.12499999999994</v>
      </c>
      <c r="Q383" s="116">
        <f ca="1">IFERROR(Q382+'Program Qtrly'!S$243*OFFSET(LDF!$A$37,MATCH($B$379,LDF!$A$38:$A$63,0),MATCH($A383,LDF!$B$37:$Z$37,0)),0)</f>
        <v>194.77499999999995</v>
      </c>
      <c r="R383" s="116">
        <f ca="1">IFERROR(R382+'Program Qtrly'!T$243*OFFSET(LDF!$A$37,MATCH($B$379,LDF!$A$38:$A$63,0),MATCH($A383,LDF!$B$37:$Z$37,0)),0)</f>
        <v>250.42499999999998</v>
      </c>
      <c r="S383" s="116">
        <f ca="1">IFERROR(S382+'Program Qtrly'!U$243*OFFSET(LDF!$A$37,MATCH($B$379,LDF!$A$38:$A$63,0),MATCH($A383,LDF!$B$37:$Z$37,0)),0)</f>
        <v>306.07499999999993</v>
      </c>
      <c r="T383" s="116">
        <f ca="1">IFERROR(T382+'Program Qtrly'!V$243*OFFSET(LDF!$A$37,MATCH($B$379,LDF!$A$38:$A$63,0),MATCH($A383,LDF!$B$37:$Z$37,0)),0)</f>
        <v>361.72499999999985</v>
      </c>
      <c r="U383" s="116">
        <f ca="1">IFERROR(U382+'Program Qtrly'!W$243*OFFSET(LDF!$A$37,MATCH($B$379,LDF!$A$38:$A$63,0),MATCH($A383,LDF!$B$37:$Z$37,0)),0)</f>
        <v>417.37499999999994</v>
      </c>
      <c r="W383" s="63">
        <f t="shared" si="379"/>
        <v>9</v>
      </c>
      <c r="X383" s="116">
        <f t="shared" ca="1" si="380"/>
        <v>0</v>
      </c>
      <c r="Y383" s="116">
        <f t="shared" ca="1" si="377"/>
        <v>0</v>
      </c>
      <c r="Z383" s="116">
        <f t="shared" ca="1" si="377"/>
        <v>0</v>
      </c>
      <c r="AA383" s="116">
        <f t="shared" ca="1" si="377"/>
        <v>0</v>
      </c>
      <c r="AB383" s="116">
        <f t="shared" ca="1" si="377"/>
        <v>0</v>
      </c>
      <c r="AC383" s="116">
        <f t="shared" ca="1" si="377"/>
        <v>0</v>
      </c>
      <c r="AD383" s="116">
        <f t="shared" ca="1" si="377"/>
        <v>0</v>
      </c>
      <c r="AE383" s="116">
        <f t="shared" ca="1" si="377"/>
        <v>0</v>
      </c>
      <c r="AF383" s="116">
        <f t="shared" ca="1" si="377"/>
        <v>0</v>
      </c>
      <c r="AG383" s="116">
        <f t="shared" ca="1" si="377"/>
        <v>0</v>
      </c>
      <c r="AH383" s="116">
        <f t="shared" ca="1" si="377"/>
        <v>0</v>
      </c>
      <c r="AI383" s="116">
        <f t="shared" ca="1" si="377"/>
        <v>0</v>
      </c>
      <c r="AJ383" s="116">
        <f t="shared" ca="1" si="377"/>
        <v>9.6749999999999972</v>
      </c>
      <c r="AK383" s="116">
        <f t="shared" ca="1" si="377"/>
        <v>29.024999999999991</v>
      </c>
      <c r="AL383" s="116">
        <f t="shared" ca="1" si="377"/>
        <v>48.374999999999972</v>
      </c>
      <c r="AM383" s="116">
        <f t="shared" ca="1" si="377"/>
        <v>67.724999999999994</v>
      </c>
      <c r="AN383" s="116">
        <f t="shared" ca="1" si="377"/>
        <v>87.07499999999996</v>
      </c>
      <c r="AO383" s="116">
        <f t="shared" ca="1" si="377"/>
        <v>106.42500000000001</v>
      </c>
      <c r="AP383" s="116">
        <f t="shared" ca="1" si="377"/>
        <v>125.77499999999998</v>
      </c>
      <c r="AQ383" s="116">
        <f t="shared" ca="1" si="377"/>
        <v>145.12499999999994</v>
      </c>
      <c r="AS383" s="63">
        <f t="shared" si="381"/>
        <v>9</v>
      </c>
      <c r="AT383" s="116">
        <f ca="1">IFERROR(X383*'Program Qtrly'!D$229/(1-'Program Qtrly'!D$229),0)</f>
        <v>0</v>
      </c>
      <c r="AU383" s="116">
        <f ca="1">IFERROR(Y383*'Program Qtrly'!E$229/(1-'Program Qtrly'!E$229),0)</f>
        <v>0</v>
      </c>
      <c r="AV383" s="116">
        <f ca="1">IFERROR(Z383*'Program Qtrly'!F$229/(1-'Program Qtrly'!F$229),0)</f>
        <v>0</v>
      </c>
      <c r="AW383" s="116">
        <f ca="1">IFERROR(AA383*'Program Qtrly'!G$229/(1-'Program Qtrly'!G$229),0)</f>
        <v>0</v>
      </c>
      <c r="AX383" s="116">
        <f ca="1">IFERROR(AB383*'Program Qtrly'!H$229/(1-'Program Qtrly'!H$229),0)</f>
        <v>0</v>
      </c>
      <c r="AY383" s="116">
        <f ca="1">IFERROR(AC383*'Program Qtrly'!I$229/(1-'Program Qtrly'!I$229),0)</f>
        <v>0</v>
      </c>
      <c r="AZ383" s="116">
        <f ca="1">IFERROR(AD383*'Program Qtrly'!J$229/(1-'Program Qtrly'!J$229),0)</f>
        <v>0</v>
      </c>
      <c r="BA383" s="116">
        <f ca="1">IFERROR(AE383*'Program Qtrly'!K$229/(1-'Program Qtrly'!K$229),0)</f>
        <v>0</v>
      </c>
      <c r="BB383" s="116">
        <f ca="1">IFERROR(AF383*'Program Qtrly'!L$229/(1-'Program Qtrly'!L$229),0)</f>
        <v>0</v>
      </c>
      <c r="BC383" s="116">
        <f ca="1">IFERROR(AG383*'Program Qtrly'!M$229/(1-'Program Qtrly'!M$229),0)</f>
        <v>0</v>
      </c>
      <c r="BD383" s="116">
        <f ca="1">IFERROR(AH383*'Program Qtrly'!N$229/(1-'Program Qtrly'!N$229),0)</f>
        <v>0</v>
      </c>
      <c r="BE383" s="116">
        <f ca="1">IFERROR(AI383*'Program Qtrly'!O$229/(1-'Program Qtrly'!O$229),0)</f>
        <v>0</v>
      </c>
      <c r="BF383" s="116">
        <f ca="1">IFERROR(AJ383*'Program Qtrly'!P$229/(1-'Program Qtrly'!P$229),0)</f>
        <v>38.700000000000003</v>
      </c>
      <c r="BG383" s="116">
        <f ca="1">IFERROR(AK383*'Program Qtrly'!Q$229/(1-'Program Qtrly'!Q$229),0)</f>
        <v>116.10000000000001</v>
      </c>
      <c r="BH383" s="116">
        <f ca="1">IFERROR(AL383*'Program Qtrly'!R$229/(1-'Program Qtrly'!R$229),0)</f>
        <v>193.49999999999994</v>
      </c>
      <c r="BI383" s="116">
        <f ca="1">IFERROR(AM383*'Program Qtrly'!S$229/(1-'Program Qtrly'!S$229),0)</f>
        <v>270.90000000000003</v>
      </c>
      <c r="BJ383" s="116">
        <f ca="1">IFERROR(AN383*'Program Qtrly'!T$229/(1-'Program Qtrly'!T$229),0)</f>
        <v>348.2999999999999</v>
      </c>
      <c r="BK383" s="116">
        <f ca="1">IFERROR(AO383*'Program Qtrly'!U$229/(1-'Program Qtrly'!U$229),0)</f>
        <v>425.70000000000016</v>
      </c>
      <c r="BL383" s="116">
        <f ca="1">IFERROR(AP383*'Program Qtrly'!V$229/(1-'Program Qtrly'!V$229),0)</f>
        <v>503.10000000000008</v>
      </c>
      <c r="BM383" s="116">
        <f ca="1">IFERROR(AQ383*'Program Qtrly'!W$229/(1-'Program Qtrly'!W$229),0)</f>
        <v>580.5</v>
      </c>
      <c r="BO383" s="53" t="str">
        <f t="shared" si="382"/>
        <v>P012</v>
      </c>
      <c r="BP383" s="53">
        <f t="shared" si="383"/>
        <v>0</v>
      </c>
    </row>
    <row r="384" spans="1:68" x14ac:dyDescent="0.45">
      <c r="A384" s="63">
        <f t="shared" si="378"/>
        <v>12</v>
      </c>
      <c r="B384" s="116">
        <f ca="1">IFERROR(B383+'Program Qtrly'!D$243*OFFSET(LDF!$A$37,MATCH($B$379,LDF!$A$38:$A$63,0),MATCH($A384,LDF!$B$37:$Z$37,0)),0)</f>
        <v>0</v>
      </c>
      <c r="C384" s="116">
        <f ca="1">IFERROR(C383+'Program Qtrly'!E$243*OFFSET(LDF!$A$37,MATCH($B$379,LDF!$A$38:$A$63,0),MATCH($A384,LDF!$B$37:$Z$37,0)),0)</f>
        <v>0</v>
      </c>
      <c r="D384" s="116">
        <f ca="1">IFERROR(D383+'Program Qtrly'!F$243*OFFSET(LDF!$A$37,MATCH($B$379,LDF!$A$38:$A$63,0),MATCH($A384,LDF!$B$37:$Z$37,0)),0)</f>
        <v>0</v>
      </c>
      <c r="E384" s="116">
        <f ca="1">IFERROR(E383+'Program Qtrly'!G$243*OFFSET(LDF!$A$37,MATCH($B$379,LDF!$A$38:$A$63,0),MATCH($A384,LDF!$B$37:$Z$37,0)),0)</f>
        <v>0</v>
      </c>
      <c r="F384" s="116">
        <f ca="1">IFERROR(F383+'Program Qtrly'!H$243*OFFSET(LDF!$A$37,MATCH($B$379,LDF!$A$38:$A$63,0),MATCH($A384,LDF!$B$37:$Z$37,0)),0)</f>
        <v>0</v>
      </c>
      <c r="G384" s="116">
        <f ca="1">IFERROR(G383+'Program Qtrly'!I$243*OFFSET(LDF!$A$37,MATCH($B$379,LDF!$A$38:$A$63,0),MATCH($A384,LDF!$B$37:$Z$37,0)),0)</f>
        <v>0</v>
      </c>
      <c r="H384" s="116">
        <f ca="1">IFERROR(H383+'Program Qtrly'!J$243*OFFSET(LDF!$A$37,MATCH($B$379,LDF!$A$38:$A$63,0),MATCH($A384,LDF!$B$37:$Z$37,0)),0)</f>
        <v>0</v>
      </c>
      <c r="I384" s="116">
        <f ca="1">IFERROR(I383+'Program Qtrly'!K$243*OFFSET(LDF!$A$37,MATCH($B$379,LDF!$A$38:$A$63,0),MATCH($A384,LDF!$B$37:$Z$37,0)),0)</f>
        <v>0</v>
      </c>
      <c r="J384" s="116">
        <f ca="1">IFERROR(J383+'Program Qtrly'!L$243*OFFSET(LDF!$A$37,MATCH($B$379,LDF!$A$38:$A$63,0),MATCH($A384,LDF!$B$37:$Z$37,0)),0)</f>
        <v>0</v>
      </c>
      <c r="K384" s="116">
        <f ca="1">IFERROR(K383+'Program Qtrly'!M$243*OFFSET(LDF!$A$37,MATCH($B$379,LDF!$A$38:$A$63,0),MATCH($A384,LDF!$B$37:$Z$37,0)),0)</f>
        <v>0</v>
      </c>
      <c r="L384" s="116">
        <f ca="1">IFERROR(L383+'Program Qtrly'!N$243*OFFSET(LDF!$A$37,MATCH($B$379,LDF!$A$38:$A$63,0),MATCH($A384,LDF!$B$37:$Z$37,0)),0)</f>
        <v>0</v>
      </c>
      <c r="M384" s="116">
        <f ca="1">IFERROR(M383+'Program Qtrly'!O$243*OFFSET(LDF!$A$37,MATCH($B$379,LDF!$A$38:$A$63,0),MATCH($A384,LDF!$B$37:$Z$37,0)),0)</f>
        <v>0</v>
      </c>
      <c r="N384" s="116">
        <f ca="1">IFERROR(N383+'Program Qtrly'!P$243*OFFSET(LDF!$A$37,MATCH($B$379,LDF!$A$38:$A$63,0),MATCH($A384,LDF!$B$37:$Z$37,0)),0)</f>
        <v>30.187499999999996</v>
      </c>
      <c r="O384" s="116">
        <f ca="1">IFERROR(O383+'Program Qtrly'!Q$243*OFFSET(LDF!$A$37,MATCH($B$379,LDF!$A$38:$A$63,0),MATCH($A384,LDF!$B$37:$Z$37,0)),0)</f>
        <v>90.562499999999972</v>
      </c>
      <c r="P384" s="116">
        <f ca="1">IFERROR(P383+'Program Qtrly'!R$243*OFFSET(LDF!$A$37,MATCH($B$379,LDF!$A$38:$A$63,0),MATCH($A384,LDF!$B$37:$Z$37,0)),0)</f>
        <v>150.93749999999994</v>
      </c>
      <c r="Q384" s="116">
        <f ca="1">IFERROR(Q383+'Program Qtrly'!S$243*OFFSET(LDF!$A$37,MATCH($B$379,LDF!$A$38:$A$63,0),MATCH($A384,LDF!$B$37:$Z$37,0)),0)</f>
        <v>211.31249999999997</v>
      </c>
      <c r="R384" s="116">
        <f ca="1">IFERROR(R383+'Program Qtrly'!T$243*OFFSET(LDF!$A$37,MATCH($B$379,LDF!$A$38:$A$63,0),MATCH($A384,LDF!$B$37:$Z$37,0)),0)</f>
        <v>271.6875</v>
      </c>
      <c r="S384" s="116">
        <f ca="1">IFERROR(S383+'Program Qtrly'!U$243*OFFSET(LDF!$A$37,MATCH($B$379,LDF!$A$38:$A$63,0),MATCH($A384,LDF!$B$37:$Z$37,0)),0)</f>
        <v>332.06249999999994</v>
      </c>
      <c r="T384" s="116">
        <f ca="1">IFERROR(T383+'Program Qtrly'!V$243*OFFSET(LDF!$A$37,MATCH($B$379,LDF!$A$38:$A$63,0),MATCH($A384,LDF!$B$37:$Z$37,0)),0)</f>
        <v>392.43749999999989</v>
      </c>
      <c r="U384" s="116">
        <f ca="1">IFERROR(U383+'Program Qtrly'!W$243*OFFSET(LDF!$A$37,MATCH($B$379,LDF!$A$38:$A$63,0),MATCH($A384,LDF!$B$37:$Z$37,0)),0)</f>
        <v>452.81249999999994</v>
      </c>
      <c r="W384" s="63">
        <f t="shared" si="379"/>
        <v>12</v>
      </c>
      <c r="X384" s="116">
        <f t="shared" ca="1" si="380"/>
        <v>0</v>
      </c>
      <c r="Y384" s="116">
        <f t="shared" ca="1" si="377"/>
        <v>0</v>
      </c>
      <c r="Z384" s="116">
        <f t="shared" ca="1" si="377"/>
        <v>0</v>
      </c>
      <c r="AA384" s="116">
        <f t="shared" ca="1" si="377"/>
        <v>0</v>
      </c>
      <c r="AB384" s="116">
        <f t="shared" ca="1" si="377"/>
        <v>0</v>
      </c>
      <c r="AC384" s="116">
        <f t="shared" ca="1" si="377"/>
        <v>0</v>
      </c>
      <c r="AD384" s="116">
        <f t="shared" ca="1" si="377"/>
        <v>0</v>
      </c>
      <c r="AE384" s="116">
        <f t="shared" ca="1" si="377"/>
        <v>0</v>
      </c>
      <c r="AF384" s="116">
        <f t="shared" ca="1" si="377"/>
        <v>0</v>
      </c>
      <c r="AG384" s="116">
        <f t="shared" ca="1" si="377"/>
        <v>0</v>
      </c>
      <c r="AH384" s="116">
        <f t="shared" ca="1" si="377"/>
        <v>0</v>
      </c>
      <c r="AI384" s="116">
        <f t="shared" ca="1" si="377"/>
        <v>0</v>
      </c>
      <c r="AJ384" s="116">
        <f t="shared" ca="1" si="377"/>
        <v>7.3124999999999964</v>
      </c>
      <c r="AK384" s="116">
        <f t="shared" ca="1" si="377"/>
        <v>21.937499999999986</v>
      </c>
      <c r="AL384" s="116">
        <f t="shared" ca="1" si="377"/>
        <v>36.562499999999972</v>
      </c>
      <c r="AM384" s="116">
        <f t="shared" ca="1" si="377"/>
        <v>51.187499999999972</v>
      </c>
      <c r="AN384" s="116">
        <f t="shared" ca="1" si="377"/>
        <v>65.812499999999943</v>
      </c>
      <c r="AO384" s="116">
        <f t="shared" ca="1" si="377"/>
        <v>80.4375</v>
      </c>
      <c r="AP384" s="116">
        <f t="shared" ca="1" si="377"/>
        <v>95.062499999999943</v>
      </c>
      <c r="AQ384" s="116">
        <f t="shared" ca="1" si="377"/>
        <v>109.68749999999994</v>
      </c>
      <c r="AS384" s="63">
        <f t="shared" si="381"/>
        <v>12</v>
      </c>
      <c r="AT384" s="116">
        <f ca="1">IFERROR(X384*'Program Qtrly'!D$229/(1-'Program Qtrly'!D$229),0)</f>
        <v>0</v>
      </c>
      <c r="AU384" s="116">
        <f ca="1">IFERROR(Y384*'Program Qtrly'!E$229/(1-'Program Qtrly'!E$229),0)</f>
        <v>0</v>
      </c>
      <c r="AV384" s="116">
        <f ca="1">IFERROR(Z384*'Program Qtrly'!F$229/(1-'Program Qtrly'!F$229),0)</f>
        <v>0</v>
      </c>
      <c r="AW384" s="116">
        <f ca="1">IFERROR(AA384*'Program Qtrly'!G$229/(1-'Program Qtrly'!G$229),0)</f>
        <v>0</v>
      </c>
      <c r="AX384" s="116">
        <f ca="1">IFERROR(AB384*'Program Qtrly'!H$229/(1-'Program Qtrly'!H$229),0)</f>
        <v>0</v>
      </c>
      <c r="AY384" s="116">
        <f ca="1">IFERROR(AC384*'Program Qtrly'!I$229/(1-'Program Qtrly'!I$229),0)</f>
        <v>0</v>
      </c>
      <c r="AZ384" s="116">
        <f ca="1">IFERROR(AD384*'Program Qtrly'!J$229/(1-'Program Qtrly'!J$229),0)</f>
        <v>0</v>
      </c>
      <c r="BA384" s="116">
        <f ca="1">IFERROR(AE384*'Program Qtrly'!K$229/(1-'Program Qtrly'!K$229),0)</f>
        <v>0</v>
      </c>
      <c r="BB384" s="116">
        <f ca="1">IFERROR(AF384*'Program Qtrly'!L$229/(1-'Program Qtrly'!L$229),0)</f>
        <v>0</v>
      </c>
      <c r="BC384" s="116">
        <f ca="1">IFERROR(AG384*'Program Qtrly'!M$229/(1-'Program Qtrly'!M$229),0)</f>
        <v>0</v>
      </c>
      <c r="BD384" s="116">
        <f ca="1">IFERROR(AH384*'Program Qtrly'!N$229/(1-'Program Qtrly'!N$229),0)</f>
        <v>0</v>
      </c>
      <c r="BE384" s="116">
        <f ca="1">IFERROR(AI384*'Program Qtrly'!O$229/(1-'Program Qtrly'!O$229),0)</f>
        <v>0</v>
      </c>
      <c r="BF384" s="116">
        <f ca="1">IFERROR(AJ384*'Program Qtrly'!P$229/(1-'Program Qtrly'!P$229),0)</f>
        <v>29.249999999999996</v>
      </c>
      <c r="BG384" s="116">
        <f ca="1">IFERROR(AK384*'Program Qtrly'!Q$229/(1-'Program Qtrly'!Q$229),0)</f>
        <v>87.749999999999972</v>
      </c>
      <c r="BH384" s="116">
        <f ca="1">IFERROR(AL384*'Program Qtrly'!R$229/(1-'Program Qtrly'!R$229),0)</f>
        <v>146.24999999999991</v>
      </c>
      <c r="BI384" s="116">
        <f ca="1">IFERROR(AM384*'Program Qtrly'!S$229/(1-'Program Qtrly'!S$229),0)</f>
        <v>204.74999999999994</v>
      </c>
      <c r="BJ384" s="116">
        <f ca="1">IFERROR(AN384*'Program Qtrly'!T$229/(1-'Program Qtrly'!T$229),0)</f>
        <v>263.24999999999983</v>
      </c>
      <c r="BK384" s="116">
        <f ca="1">IFERROR(AO384*'Program Qtrly'!U$229/(1-'Program Qtrly'!U$229),0)</f>
        <v>321.75000000000011</v>
      </c>
      <c r="BL384" s="116">
        <f ca="1">IFERROR(AP384*'Program Qtrly'!V$229/(1-'Program Qtrly'!V$229),0)</f>
        <v>380.24999999999983</v>
      </c>
      <c r="BM384" s="116">
        <f ca="1">IFERROR(AQ384*'Program Qtrly'!W$229/(1-'Program Qtrly'!W$229),0)</f>
        <v>438.74999999999989</v>
      </c>
      <c r="BO384" s="53" t="str">
        <f t="shared" si="382"/>
        <v>P012</v>
      </c>
      <c r="BP384" s="53">
        <f t="shared" si="383"/>
        <v>0</v>
      </c>
    </row>
    <row r="385" spans="1:68" x14ac:dyDescent="0.45">
      <c r="A385" s="63">
        <f t="shared" si="378"/>
        <v>15</v>
      </c>
      <c r="B385" s="116">
        <f ca="1">IFERROR(B384+'Program Qtrly'!D$243*OFFSET(LDF!$A$37,MATCH($B$379,LDF!$A$38:$A$63,0),MATCH($A385,LDF!$B$37:$Z$37,0)),0)</f>
        <v>0</v>
      </c>
      <c r="C385" s="116">
        <f ca="1">IFERROR(C384+'Program Qtrly'!E$243*OFFSET(LDF!$A$37,MATCH($B$379,LDF!$A$38:$A$63,0),MATCH($A385,LDF!$B$37:$Z$37,0)),0)</f>
        <v>0</v>
      </c>
      <c r="D385" s="116">
        <f ca="1">IFERROR(D384+'Program Qtrly'!F$243*OFFSET(LDF!$A$37,MATCH($B$379,LDF!$A$38:$A$63,0),MATCH($A385,LDF!$B$37:$Z$37,0)),0)</f>
        <v>0</v>
      </c>
      <c r="E385" s="116">
        <f ca="1">IFERROR(E384+'Program Qtrly'!G$243*OFFSET(LDF!$A$37,MATCH($B$379,LDF!$A$38:$A$63,0),MATCH($A385,LDF!$B$37:$Z$37,0)),0)</f>
        <v>0</v>
      </c>
      <c r="F385" s="116">
        <f ca="1">IFERROR(F384+'Program Qtrly'!H$243*OFFSET(LDF!$A$37,MATCH($B$379,LDF!$A$38:$A$63,0),MATCH($A385,LDF!$B$37:$Z$37,0)),0)</f>
        <v>0</v>
      </c>
      <c r="G385" s="116">
        <f ca="1">IFERROR(G384+'Program Qtrly'!I$243*OFFSET(LDF!$A$37,MATCH($B$379,LDF!$A$38:$A$63,0),MATCH($A385,LDF!$B$37:$Z$37,0)),0)</f>
        <v>0</v>
      </c>
      <c r="H385" s="116">
        <f ca="1">IFERROR(H384+'Program Qtrly'!J$243*OFFSET(LDF!$A$37,MATCH($B$379,LDF!$A$38:$A$63,0),MATCH($A385,LDF!$B$37:$Z$37,0)),0)</f>
        <v>0</v>
      </c>
      <c r="I385" s="116">
        <f ca="1">IFERROR(I384+'Program Qtrly'!K$243*OFFSET(LDF!$A$37,MATCH($B$379,LDF!$A$38:$A$63,0),MATCH($A385,LDF!$B$37:$Z$37,0)),0)</f>
        <v>0</v>
      </c>
      <c r="J385" s="116">
        <f ca="1">IFERROR(J384+'Program Qtrly'!L$243*OFFSET(LDF!$A$37,MATCH($B$379,LDF!$A$38:$A$63,0),MATCH($A385,LDF!$B$37:$Z$37,0)),0)</f>
        <v>0</v>
      </c>
      <c r="K385" s="116">
        <f ca="1">IFERROR(K384+'Program Qtrly'!M$243*OFFSET(LDF!$A$37,MATCH($B$379,LDF!$A$38:$A$63,0),MATCH($A385,LDF!$B$37:$Z$37,0)),0)</f>
        <v>0</v>
      </c>
      <c r="L385" s="116">
        <f ca="1">IFERROR(L384+'Program Qtrly'!N$243*OFFSET(LDF!$A$37,MATCH($B$379,LDF!$A$38:$A$63,0),MATCH($A385,LDF!$B$37:$Z$37,0)),0)</f>
        <v>0</v>
      </c>
      <c r="M385" s="116">
        <f ca="1">IFERROR(M384+'Program Qtrly'!O$243*OFFSET(LDF!$A$37,MATCH($B$379,LDF!$A$38:$A$63,0),MATCH($A385,LDF!$B$37:$Z$37,0)),0)</f>
        <v>0</v>
      </c>
      <c r="N385" s="116">
        <f ca="1">IFERROR(N384+'Program Qtrly'!P$243*OFFSET(LDF!$A$37,MATCH($B$379,LDF!$A$38:$A$63,0),MATCH($A385,LDF!$B$37:$Z$37,0)),0)</f>
        <v>31.987499999999994</v>
      </c>
      <c r="O385" s="116">
        <f ca="1">IFERROR(O384+'Program Qtrly'!Q$243*OFFSET(LDF!$A$37,MATCH($B$379,LDF!$A$38:$A$63,0),MATCH($A385,LDF!$B$37:$Z$37,0)),0)</f>
        <v>95.962499999999963</v>
      </c>
      <c r="P385" s="116">
        <f ca="1">IFERROR(P384+'Program Qtrly'!R$243*OFFSET(LDF!$A$37,MATCH($B$379,LDF!$A$38:$A$63,0),MATCH($A385,LDF!$B$37:$Z$37,0)),0)</f>
        <v>159.93749999999991</v>
      </c>
      <c r="Q385" s="116">
        <f ca="1">IFERROR(Q384+'Program Qtrly'!S$243*OFFSET(LDF!$A$37,MATCH($B$379,LDF!$A$38:$A$63,0),MATCH($A385,LDF!$B$37:$Z$37,0)),0)</f>
        <v>223.91249999999997</v>
      </c>
      <c r="R385" s="116">
        <f ca="1">IFERROR(R384+'Program Qtrly'!T$243*OFFSET(LDF!$A$37,MATCH($B$379,LDF!$A$38:$A$63,0),MATCH($A385,LDF!$B$37:$Z$37,0)),0)</f>
        <v>287.88749999999999</v>
      </c>
      <c r="S385" s="116">
        <f ca="1">IFERROR(S384+'Program Qtrly'!U$243*OFFSET(LDF!$A$37,MATCH($B$379,LDF!$A$38:$A$63,0),MATCH($A385,LDF!$B$37:$Z$37,0)),0)</f>
        <v>351.8624999999999</v>
      </c>
      <c r="T385" s="116">
        <f ca="1">IFERROR(T384+'Program Qtrly'!V$243*OFFSET(LDF!$A$37,MATCH($B$379,LDF!$A$38:$A$63,0),MATCH($A385,LDF!$B$37:$Z$37,0)),0)</f>
        <v>415.83749999999986</v>
      </c>
      <c r="U385" s="116">
        <f ca="1">IFERROR(U384+'Program Qtrly'!W$243*OFFSET(LDF!$A$37,MATCH($B$379,LDF!$A$38:$A$63,0),MATCH($A385,LDF!$B$37:$Z$37,0)),0)</f>
        <v>479.81249999999989</v>
      </c>
      <c r="W385" s="63">
        <f t="shared" si="379"/>
        <v>15</v>
      </c>
      <c r="X385" s="116">
        <f t="shared" ca="1" si="380"/>
        <v>0</v>
      </c>
      <c r="Y385" s="116">
        <f t="shared" ca="1" si="377"/>
        <v>0</v>
      </c>
      <c r="Z385" s="116">
        <f t="shared" ca="1" si="377"/>
        <v>0</v>
      </c>
      <c r="AA385" s="116">
        <f t="shared" ca="1" si="377"/>
        <v>0</v>
      </c>
      <c r="AB385" s="116">
        <f t="shared" ca="1" si="377"/>
        <v>0</v>
      </c>
      <c r="AC385" s="116">
        <f t="shared" ca="1" si="377"/>
        <v>0</v>
      </c>
      <c r="AD385" s="116">
        <f t="shared" ca="1" si="377"/>
        <v>0</v>
      </c>
      <c r="AE385" s="116">
        <f t="shared" ca="1" si="377"/>
        <v>0</v>
      </c>
      <c r="AF385" s="116">
        <f t="shared" ca="1" si="377"/>
        <v>0</v>
      </c>
      <c r="AG385" s="116">
        <f t="shared" ca="1" si="377"/>
        <v>0</v>
      </c>
      <c r="AH385" s="116">
        <f t="shared" ca="1" si="377"/>
        <v>0</v>
      </c>
      <c r="AI385" s="116">
        <f t="shared" ca="1" si="377"/>
        <v>0</v>
      </c>
      <c r="AJ385" s="116">
        <f t="shared" ca="1" si="377"/>
        <v>5.5124999999999993</v>
      </c>
      <c r="AK385" s="116">
        <f t="shared" ca="1" si="377"/>
        <v>16.537499999999994</v>
      </c>
      <c r="AL385" s="116">
        <f t="shared" ca="1" si="377"/>
        <v>27.5625</v>
      </c>
      <c r="AM385" s="116">
        <f t="shared" ca="1" si="377"/>
        <v>38.587499999999977</v>
      </c>
      <c r="AN385" s="116">
        <f t="shared" ca="1" si="377"/>
        <v>49.612499999999955</v>
      </c>
      <c r="AO385" s="116">
        <f t="shared" ca="1" si="377"/>
        <v>60.637500000000045</v>
      </c>
      <c r="AP385" s="116">
        <f t="shared" ca="1" si="377"/>
        <v>71.662499999999966</v>
      </c>
      <c r="AQ385" s="116">
        <f t="shared" ca="1" si="377"/>
        <v>82.6875</v>
      </c>
      <c r="AS385" s="63">
        <f t="shared" si="381"/>
        <v>15</v>
      </c>
      <c r="AT385" s="116">
        <f ca="1">IFERROR(X385*'Program Qtrly'!D$229/(1-'Program Qtrly'!D$229),0)</f>
        <v>0</v>
      </c>
      <c r="AU385" s="116">
        <f ca="1">IFERROR(Y385*'Program Qtrly'!E$229/(1-'Program Qtrly'!E$229),0)</f>
        <v>0</v>
      </c>
      <c r="AV385" s="116">
        <f ca="1">IFERROR(Z385*'Program Qtrly'!F$229/(1-'Program Qtrly'!F$229),0)</f>
        <v>0</v>
      </c>
      <c r="AW385" s="116">
        <f ca="1">IFERROR(AA385*'Program Qtrly'!G$229/(1-'Program Qtrly'!G$229),0)</f>
        <v>0</v>
      </c>
      <c r="AX385" s="116">
        <f ca="1">IFERROR(AB385*'Program Qtrly'!H$229/(1-'Program Qtrly'!H$229),0)</f>
        <v>0</v>
      </c>
      <c r="AY385" s="116">
        <f ca="1">IFERROR(AC385*'Program Qtrly'!I$229/(1-'Program Qtrly'!I$229),0)</f>
        <v>0</v>
      </c>
      <c r="AZ385" s="116">
        <f ca="1">IFERROR(AD385*'Program Qtrly'!J$229/(1-'Program Qtrly'!J$229),0)</f>
        <v>0</v>
      </c>
      <c r="BA385" s="116">
        <f ca="1">IFERROR(AE385*'Program Qtrly'!K$229/(1-'Program Qtrly'!K$229),0)</f>
        <v>0</v>
      </c>
      <c r="BB385" s="116">
        <f ca="1">IFERROR(AF385*'Program Qtrly'!L$229/(1-'Program Qtrly'!L$229),0)</f>
        <v>0</v>
      </c>
      <c r="BC385" s="116">
        <f ca="1">IFERROR(AG385*'Program Qtrly'!M$229/(1-'Program Qtrly'!M$229),0)</f>
        <v>0</v>
      </c>
      <c r="BD385" s="116">
        <f ca="1">IFERROR(AH385*'Program Qtrly'!N$229/(1-'Program Qtrly'!N$229),0)</f>
        <v>0</v>
      </c>
      <c r="BE385" s="116">
        <f ca="1">IFERROR(AI385*'Program Qtrly'!O$229/(1-'Program Qtrly'!O$229),0)</f>
        <v>0</v>
      </c>
      <c r="BF385" s="116">
        <f ca="1">IFERROR(AJ385*'Program Qtrly'!P$229/(1-'Program Qtrly'!P$229),0)</f>
        <v>22.05</v>
      </c>
      <c r="BG385" s="116">
        <f ca="1">IFERROR(AK385*'Program Qtrly'!Q$229/(1-'Program Qtrly'!Q$229),0)</f>
        <v>66.150000000000006</v>
      </c>
      <c r="BH385" s="116">
        <f ca="1">IFERROR(AL385*'Program Qtrly'!R$229/(1-'Program Qtrly'!R$229),0)</f>
        <v>110.25000000000003</v>
      </c>
      <c r="BI385" s="116">
        <f ca="1">IFERROR(AM385*'Program Qtrly'!S$229/(1-'Program Qtrly'!S$229),0)</f>
        <v>154.34999999999994</v>
      </c>
      <c r="BJ385" s="116">
        <f ca="1">IFERROR(AN385*'Program Qtrly'!T$229/(1-'Program Qtrly'!T$229),0)</f>
        <v>198.4499999999999</v>
      </c>
      <c r="BK385" s="116">
        <f ca="1">IFERROR(AO385*'Program Qtrly'!U$229/(1-'Program Qtrly'!U$229),0)</f>
        <v>242.55000000000027</v>
      </c>
      <c r="BL385" s="116">
        <f ca="1">IFERROR(AP385*'Program Qtrly'!V$229/(1-'Program Qtrly'!V$229),0)</f>
        <v>286.64999999999992</v>
      </c>
      <c r="BM385" s="116">
        <f ca="1">IFERROR(AQ385*'Program Qtrly'!W$229/(1-'Program Qtrly'!W$229),0)</f>
        <v>330.75000000000011</v>
      </c>
      <c r="BO385" s="53" t="str">
        <f t="shared" si="382"/>
        <v>P012</v>
      </c>
      <c r="BP385" s="53">
        <f t="shared" si="383"/>
        <v>0</v>
      </c>
    </row>
    <row r="386" spans="1:68" x14ac:dyDescent="0.45">
      <c r="A386" s="63">
        <f t="shared" si="378"/>
        <v>18</v>
      </c>
      <c r="B386" s="116">
        <f ca="1">IFERROR(B385+'Program Qtrly'!D$243*OFFSET(LDF!$A$37,MATCH($B$379,LDF!$A$38:$A$63,0),MATCH($A386,LDF!$B$37:$Z$37,0)),0)</f>
        <v>0</v>
      </c>
      <c r="C386" s="116">
        <f ca="1">IFERROR(C385+'Program Qtrly'!E$243*OFFSET(LDF!$A$37,MATCH($B$379,LDF!$A$38:$A$63,0),MATCH($A386,LDF!$B$37:$Z$37,0)),0)</f>
        <v>0</v>
      </c>
      <c r="D386" s="116">
        <f ca="1">IFERROR(D385+'Program Qtrly'!F$243*OFFSET(LDF!$A$37,MATCH($B$379,LDF!$A$38:$A$63,0),MATCH($A386,LDF!$B$37:$Z$37,0)),0)</f>
        <v>0</v>
      </c>
      <c r="E386" s="116">
        <f ca="1">IFERROR(E385+'Program Qtrly'!G$243*OFFSET(LDF!$A$37,MATCH($B$379,LDF!$A$38:$A$63,0),MATCH($A386,LDF!$B$37:$Z$37,0)),0)</f>
        <v>0</v>
      </c>
      <c r="F386" s="116">
        <f ca="1">IFERROR(F385+'Program Qtrly'!H$243*OFFSET(LDF!$A$37,MATCH($B$379,LDF!$A$38:$A$63,0),MATCH($A386,LDF!$B$37:$Z$37,0)),0)</f>
        <v>0</v>
      </c>
      <c r="G386" s="116">
        <f ca="1">IFERROR(G385+'Program Qtrly'!I$243*OFFSET(LDF!$A$37,MATCH($B$379,LDF!$A$38:$A$63,0),MATCH($A386,LDF!$B$37:$Z$37,0)),0)</f>
        <v>0</v>
      </c>
      <c r="H386" s="116">
        <f ca="1">IFERROR(H385+'Program Qtrly'!J$243*OFFSET(LDF!$A$37,MATCH($B$379,LDF!$A$38:$A$63,0),MATCH($A386,LDF!$B$37:$Z$37,0)),0)</f>
        <v>0</v>
      </c>
      <c r="I386" s="116">
        <f ca="1">IFERROR(I385+'Program Qtrly'!K$243*OFFSET(LDF!$A$37,MATCH($B$379,LDF!$A$38:$A$63,0),MATCH($A386,LDF!$B$37:$Z$37,0)),0)</f>
        <v>0</v>
      </c>
      <c r="J386" s="116">
        <f ca="1">IFERROR(J385+'Program Qtrly'!L$243*OFFSET(LDF!$A$37,MATCH($B$379,LDF!$A$38:$A$63,0),MATCH($A386,LDF!$B$37:$Z$37,0)),0)</f>
        <v>0</v>
      </c>
      <c r="K386" s="116">
        <f ca="1">IFERROR(K385+'Program Qtrly'!M$243*OFFSET(LDF!$A$37,MATCH($B$379,LDF!$A$38:$A$63,0),MATCH($A386,LDF!$B$37:$Z$37,0)),0)</f>
        <v>0</v>
      </c>
      <c r="L386" s="116">
        <f ca="1">IFERROR(L385+'Program Qtrly'!N$243*OFFSET(LDF!$A$37,MATCH($B$379,LDF!$A$38:$A$63,0),MATCH($A386,LDF!$B$37:$Z$37,0)),0)</f>
        <v>0</v>
      </c>
      <c r="M386" s="116">
        <f ca="1">IFERROR(M385+'Program Qtrly'!O$243*OFFSET(LDF!$A$37,MATCH($B$379,LDF!$A$38:$A$63,0),MATCH($A386,LDF!$B$37:$Z$37,0)),0)</f>
        <v>0</v>
      </c>
      <c r="N386" s="116">
        <f ca="1">IFERROR(N385+'Program Qtrly'!P$243*OFFSET(LDF!$A$37,MATCH($B$379,LDF!$A$38:$A$63,0),MATCH($A386,LDF!$B$37:$Z$37,0)),0)</f>
        <v>33.524999999999991</v>
      </c>
      <c r="O386" s="116">
        <f ca="1">IFERROR(O385+'Program Qtrly'!Q$243*OFFSET(LDF!$A$37,MATCH($B$379,LDF!$A$38:$A$63,0),MATCH($A386,LDF!$B$37:$Z$37,0)),0)</f>
        <v>100.57499999999996</v>
      </c>
      <c r="P386" s="116">
        <f ca="1">IFERROR(P385+'Program Qtrly'!R$243*OFFSET(LDF!$A$37,MATCH($B$379,LDF!$A$38:$A$63,0),MATCH($A386,LDF!$B$37:$Z$37,0)),0)</f>
        <v>167.62499999999991</v>
      </c>
      <c r="Q386" s="116">
        <f ca="1">IFERROR(Q385+'Program Qtrly'!S$243*OFFSET(LDF!$A$37,MATCH($B$379,LDF!$A$38:$A$63,0),MATCH($A386,LDF!$B$37:$Z$37,0)),0)</f>
        <v>234.67499999999998</v>
      </c>
      <c r="R386" s="116">
        <f ca="1">IFERROR(R385+'Program Qtrly'!T$243*OFFSET(LDF!$A$37,MATCH($B$379,LDF!$A$38:$A$63,0),MATCH($A386,LDF!$B$37:$Z$37,0)),0)</f>
        <v>301.72500000000002</v>
      </c>
      <c r="S386" s="116">
        <f ca="1">IFERROR(S385+'Program Qtrly'!U$243*OFFSET(LDF!$A$37,MATCH($B$379,LDF!$A$38:$A$63,0),MATCH($A386,LDF!$B$37:$Z$37,0)),0)</f>
        <v>368.77499999999992</v>
      </c>
      <c r="T386" s="116">
        <f ca="1">IFERROR(T385+'Program Qtrly'!V$243*OFFSET(LDF!$A$37,MATCH($B$379,LDF!$A$38:$A$63,0),MATCH($A386,LDF!$B$37:$Z$37,0)),0)</f>
        <v>435.82499999999987</v>
      </c>
      <c r="U386" s="116">
        <f ca="1">IFERROR(U385+'Program Qtrly'!W$243*OFFSET(LDF!$A$37,MATCH($B$379,LDF!$A$38:$A$63,0),MATCH($A386,LDF!$B$37:$Z$37,0)),0)</f>
        <v>502.87499999999989</v>
      </c>
      <c r="W386" s="63">
        <f t="shared" si="379"/>
        <v>18</v>
      </c>
      <c r="X386" s="116">
        <f t="shared" ca="1" si="380"/>
        <v>0</v>
      </c>
      <c r="Y386" s="116">
        <f t="shared" ca="1" si="377"/>
        <v>0</v>
      </c>
      <c r="Z386" s="116">
        <f t="shared" ca="1" si="377"/>
        <v>0</v>
      </c>
      <c r="AA386" s="116">
        <f t="shared" ca="1" si="377"/>
        <v>0</v>
      </c>
      <c r="AB386" s="116">
        <f t="shared" ca="1" si="377"/>
        <v>0</v>
      </c>
      <c r="AC386" s="116">
        <f t="shared" ca="1" si="377"/>
        <v>0</v>
      </c>
      <c r="AD386" s="116">
        <f t="shared" ca="1" si="377"/>
        <v>0</v>
      </c>
      <c r="AE386" s="116">
        <f t="shared" ca="1" si="377"/>
        <v>0</v>
      </c>
      <c r="AF386" s="116">
        <f t="shared" ca="1" si="377"/>
        <v>0</v>
      </c>
      <c r="AG386" s="116">
        <f t="shared" ca="1" si="377"/>
        <v>0</v>
      </c>
      <c r="AH386" s="116">
        <f t="shared" ca="1" si="377"/>
        <v>0</v>
      </c>
      <c r="AI386" s="116">
        <f t="shared" ca="1" si="377"/>
        <v>0</v>
      </c>
      <c r="AJ386" s="116">
        <f t="shared" ca="1" si="377"/>
        <v>3.9750000000000014</v>
      </c>
      <c r="AK386" s="116">
        <f t="shared" ca="1" si="377"/>
        <v>11.924999999999997</v>
      </c>
      <c r="AL386" s="116">
        <f t="shared" ca="1" si="377"/>
        <v>19.875</v>
      </c>
      <c r="AM386" s="116">
        <f t="shared" ca="1" si="377"/>
        <v>27.82499999999996</v>
      </c>
      <c r="AN386" s="116">
        <f t="shared" ca="1" si="377"/>
        <v>35.77499999999992</v>
      </c>
      <c r="AO386" s="116">
        <f t="shared" ca="1" si="377"/>
        <v>43.725000000000023</v>
      </c>
      <c r="AP386" s="116">
        <f t="shared" ca="1" si="377"/>
        <v>51.674999999999955</v>
      </c>
      <c r="AQ386" s="116">
        <f t="shared" ca="1" si="377"/>
        <v>59.625</v>
      </c>
      <c r="AS386" s="63">
        <f t="shared" si="381"/>
        <v>18</v>
      </c>
      <c r="AT386" s="116">
        <f ca="1">IFERROR(X386*'Program Qtrly'!D$229/(1-'Program Qtrly'!D$229),0)</f>
        <v>0</v>
      </c>
      <c r="AU386" s="116">
        <f ca="1">IFERROR(Y386*'Program Qtrly'!E$229/(1-'Program Qtrly'!E$229),0)</f>
        <v>0</v>
      </c>
      <c r="AV386" s="116">
        <f ca="1">IFERROR(Z386*'Program Qtrly'!F$229/(1-'Program Qtrly'!F$229),0)</f>
        <v>0</v>
      </c>
      <c r="AW386" s="116">
        <f ca="1">IFERROR(AA386*'Program Qtrly'!G$229/(1-'Program Qtrly'!G$229),0)</f>
        <v>0</v>
      </c>
      <c r="AX386" s="116">
        <f ca="1">IFERROR(AB386*'Program Qtrly'!H$229/(1-'Program Qtrly'!H$229),0)</f>
        <v>0</v>
      </c>
      <c r="AY386" s="116">
        <f ca="1">IFERROR(AC386*'Program Qtrly'!I$229/(1-'Program Qtrly'!I$229),0)</f>
        <v>0</v>
      </c>
      <c r="AZ386" s="116">
        <f ca="1">IFERROR(AD386*'Program Qtrly'!J$229/(1-'Program Qtrly'!J$229),0)</f>
        <v>0</v>
      </c>
      <c r="BA386" s="116">
        <f ca="1">IFERROR(AE386*'Program Qtrly'!K$229/(1-'Program Qtrly'!K$229),0)</f>
        <v>0</v>
      </c>
      <c r="BB386" s="116">
        <f ca="1">IFERROR(AF386*'Program Qtrly'!L$229/(1-'Program Qtrly'!L$229),0)</f>
        <v>0</v>
      </c>
      <c r="BC386" s="116">
        <f ca="1">IFERROR(AG386*'Program Qtrly'!M$229/(1-'Program Qtrly'!M$229),0)</f>
        <v>0</v>
      </c>
      <c r="BD386" s="116">
        <f ca="1">IFERROR(AH386*'Program Qtrly'!N$229/(1-'Program Qtrly'!N$229),0)</f>
        <v>0</v>
      </c>
      <c r="BE386" s="116">
        <f ca="1">IFERROR(AI386*'Program Qtrly'!O$229/(1-'Program Qtrly'!O$229),0)</f>
        <v>0</v>
      </c>
      <c r="BF386" s="116">
        <f ca="1">IFERROR(AJ386*'Program Qtrly'!P$229/(1-'Program Qtrly'!P$229),0)</f>
        <v>15.900000000000011</v>
      </c>
      <c r="BG386" s="116">
        <f ca="1">IFERROR(AK386*'Program Qtrly'!Q$229/(1-'Program Qtrly'!Q$229),0)</f>
        <v>47.699999999999996</v>
      </c>
      <c r="BH386" s="116">
        <f ca="1">IFERROR(AL386*'Program Qtrly'!R$229/(1-'Program Qtrly'!R$229),0)</f>
        <v>79.500000000000014</v>
      </c>
      <c r="BI386" s="116">
        <f ca="1">IFERROR(AM386*'Program Qtrly'!S$229/(1-'Program Qtrly'!S$229),0)</f>
        <v>111.29999999999987</v>
      </c>
      <c r="BJ386" s="116">
        <f ca="1">IFERROR(AN386*'Program Qtrly'!T$229/(1-'Program Qtrly'!T$229),0)</f>
        <v>143.09999999999971</v>
      </c>
      <c r="BK386" s="116">
        <f ca="1">IFERROR(AO386*'Program Qtrly'!U$229/(1-'Program Qtrly'!U$229),0)</f>
        <v>174.90000000000012</v>
      </c>
      <c r="BL386" s="116">
        <f ca="1">IFERROR(AP386*'Program Qtrly'!V$229/(1-'Program Qtrly'!V$229),0)</f>
        <v>206.69999999999987</v>
      </c>
      <c r="BM386" s="116">
        <f ca="1">IFERROR(AQ386*'Program Qtrly'!W$229/(1-'Program Qtrly'!W$229),0)</f>
        <v>238.50000000000006</v>
      </c>
      <c r="BO386" s="53" t="str">
        <f t="shared" si="382"/>
        <v>P012</v>
      </c>
      <c r="BP386" s="53">
        <f t="shared" si="383"/>
        <v>0</v>
      </c>
    </row>
    <row r="387" spans="1:68" x14ac:dyDescent="0.45">
      <c r="A387" s="63">
        <f t="shared" si="378"/>
        <v>21</v>
      </c>
      <c r="B387" s="116">
        <f ca="1">IFERROR(B386+'Program Qtrly'!D$243*OFFSET(LDF!$A$37,MATCH($B$379,LDF!$A$38:$A$63,0),MATCH($A387,LDF!$B$37:$Z$37,0)),0)</f>
        <v>0</v>
      </c>
      <c r="C387" s="116">
        <f ca="1">IFERROR(C386+'Program Qtrly'!E$243*OFFSET(LDF!$A$37,MATCH($B$379,LDF!$A$38:$A$63,0),MATCH($A387,LDF!$B$37:$Z$37,0)),0)</f>
        <v>0</v>
      </c>
      <c r="D387" s="116">
        <f ca="1">IFERROR(D386+'Program Qtrly'!F$243*OFFSET(LDF!$A$37,MATCH($B$379,LDF!$A$38:$A$63,0),MATCH($A387,LDF!$B$37:$Z$37,0)),0)</f>
        <v>0</v>
      </c>
      <c r="E387" s="116">
        <f ca="1">IFERROR(E386+'Program Qtrly'!G$243*OFFSET(LDF!$A$37,MATCH($B$379,LDF!$A$38:$A$63,0),MATCH($A387,LDF!$B$37:$Z$37,0)),0)</f>
        <v>0</v>
      </c>
      <c r="F387" s="116">
        <f ca="1">IFERROR(F386+'Program Qtrly'!H$243*OFFSET(LDF!$A$37,MATCH($B$379,LDF!$A$38:$A$63,0),MATCH($A387,LDF!$B$37:$Z$37,0)),0)</f>
        <v>0</v>
      </c>
      <c r="G387" s="116">
        <f ca="1">IFERROR(G386+'Program Qtrly'!I$243*OFFSET(LDF!$A$37,MATCH($B$379,LDF!$A$38:$A$63,0),MATCH($A387,LDF!$B$37:$Z$37,0)),0)</f>
        <v>0</v>
      </c>
      <c r="H387" s="116">
        <f ca="1">IFERROR(H386+'Program Qtrly'!J$243*OFFSET(LDF!$A$37,MATCH($B$379,LDF!$A$38:$A$63,0),MATCH($A387,LDF!$B$37:$Z$37,0)),0)</f>
        <v>0</v>
      </c>
      <c r="I387" s="116">
        <f ca="1">IFERROR(I386+'Program Qtrly'!K$243*OFFSET(LDF!$A$37,MATCH($B$379,LDF!$A$38:$A$63,0),MATCH($A387,LDF!$B$37:$Z$37,0)),0)</f>
        <v>0</v>
      </c>
      <c r="J387" s="116">
        <f ca="1">IFERROR(J386+'Program Qtrly'!L$243*OFFSET(LDF!$A$37,MATCH($B$379,LDF!$A$38:$A$63,0),MATCH($A387,LDF!$B$37:$Z$37,0)),0)</f>
        <v>0</v>
      </c>
      <c r="K387" s="116">
        <f ca="1">IFERROR(K386+'Program Qtrly'!M$243*OFFSET(LDF!$A$37,MATCH($B$379,LDF!$A$38:$A$63,0),MATCH($A387,LDF!$B$37:$Z$37,0)),0)</f>
        <v>0</v>
      </c>
      <c r="L387" s="116">
        <f ca="1">IFERROR(L386+'Program Qtrly'!N$243*OFFSET(LDF!$A$37,MATCH($B$379,LDF!$A$38:$A$63,0),MATCH($A387,LDF!$B$37:$Z$37,0)),0)</f>
        <v>0</v>
      </c>
      <c r="M387" s="116">
        <f ca="1">IFERROR(M386+'Program Qtrly'!O$243*OFFSET(LDF!$A$37,MATCH($B$379,LDF!$A$38:$A$63,0),MATCH($A387,LDF!$B$37:$Z$37,0)),0)</f>
        <v>0</v>
      </c>
      <c r="N387" s="116">
        <f ca="1">IFERROR(N386+'Program Qtrly'!P$243*OFFSET(LDF!$A$37,MATCH($B$379,LDF!$A$38:$A$63,0),MATCH($A387,LDF!$B$37:$Z$37,0)),0)</f>
        <v>34.462499999999991</v>
      </c>
      <c r="O387" s="116">
        <f ca="1">IFERROR(O386+'Program Qtrly'!Q$243*OFFSET(LDF!$A$37,MATCH($B$379,LDF!$A$38:$A$63,0),MATCH($A387,LDF!$B$37:$Z$37,0)),0)</f>
        <v>103.38749999999996</v>
      </c>
      <c r="P387" s="116">
        <f ca="1">IFERROR(P386+'Program Qtrly'!R$243*OFFSET(LDF!$A$37,MATCH($B$379,LDF!$A$38:$A$63,0),MATCH($A387,LDF!$B$37:$Z$37,0)),0)</f>
        <v>172.31249999999991</v>
      </c>
      <c r="Q387" s="116">
        <f ca="1">IFERROR(Q386+'Program Qtrly'!S$243*OFFSET(LDF!$A$37,MATCH($B$379,LDF!$A$38:$A$63,0),MATCH($A387,LDF!$B$37:$Z$37,0)),0)</f>
        <v>241.23749999999998</v>
      </c>
      <c r="R387" s="116">
        <f ca="1">IFERROR(R386+'Program Qtrly'!T$243*OFFSET(LDF!$A$37,MATCH($B$379,LDF!$A$38:$A$63,0),MATCH($A387,LDF!$B$37:$Z$37,0)),0)</f>
        <v>310.16250000000002</v>
      </c>
      <c r="S387" s="116">
        <f ca="1">IFERROR(S386+'Program Qtrly'!U$243*OFFSET(LDF!$A$37,MATCH($B$379,LDF!$A$38:$A$63,0),MATCH($A387,LDF!$B$37:$Z$37,0)),0)</f>
        <v>379.08749999999992</v>
      </c>
      <c r="T387" s="116">
        <f ca="1">IFERROR(T386+'Program Qtrly'!V$243*OFFSET(LDF!$A$37,MATCH($B$379,LDF!$A$38:$A$63,0),MATCH($A387,LDF!$B$37:$Z$37,0)),0)</f>
        <v>448.01249999999987</v>
      </c>
      <c r="U387" s="116">
        <f ca="1">IFERROR(U386+'Program Qtrly'!W$243*OFFSET(LDF!$A$37,MATCH($B$379,LDF!$A$38:$A$63,0),MATCH($A387,LDF!$B$37:$Z$37,0)),0)</f>
        <v>516.93749999999989</v>
      </c>
      <c r="W387" s="63">
        <f t="shared" si="379"/>
        <v>21</v>
      </c>
      <c r="X387" s="116">
        <f t="shared" ca="1" si="380"/>
        <v>0</v>
      </c>
      <c r="Y387" s="116">
        <f t="shared" ca="1" si="377"/>
        <v>0</v>
      </c>
      <c r="Z387" s="116">
        <f t="shared" ca="1" si="377"/>
        <v>0</v>
      </c>
      <c r="AA387" s="116">
        <f t="shared" ca="1" si="377"/>
        <v>0</v>
      </c>
      <c r="AB387" s="116">
        <f t="shared" ca="1" si="377"/>
        <v>0</v>
      </c>
      <c r="AC387" s="116">
        <f t="shared" ca="1" si="377"/>
        <v>0</v>
      </c>
      <c r="AD387" s="116">
        <f t="shared" ca="1" si="377"/>
        <v>0</v>
      </c>
      <c r="AE387" s="116">
        <f t="shared" ca="1" si="377"/>
        <v>0</v>
      </c>
      <c r="AF387" s="116">
        <f t="shared" ca="1" si="377"/>
        <v>0</v>
      </c>
      <c r="AG387" s="116">
        <f t="shared" ca="1" si="377"/>
        <v>0</v>
      </c>
      <c r="AH387" s="116">
        <f t="shared" ca="1" si="377"/>
        <v>0</v>
      </c>
      <c r="AI387" s="116">
        <f t="shared" ca="1" si="377"/>
        <v>0</v>
      </c>
      <c r="AJ387" s="116">
        <f t="shared" ca="1" si="377"/>
        <v>3.0375000000000014</v>
      </c>
      <c r="AK387" s="116">
        <f t="shared" ca="1" si="377"/>
        <v>9.1124999999999972</v>
      </c>
      <c r="AL387" s="116">
        <f t="shared" ca="1" si="377"/>
        <v>15.1875</v>
      </c>
      <c r="AM387" s="116">
        <f t="shared" ca="1" si="377"/>
        <v>21.26249999999996</v>
      </c>
      <c r="AN387" s="116">
        <f t="shared" ca="1" si="377"/>
        <v>27.33749999999992</v>
      </c>
      <c r="AO387" s="116">
        <f t="shared" ca="1" si="377"/>
        <v>33.412500000000023</v>
      </c>
      <c r="AP387" s="116">
        <f t="shared" ca="1" si="377"/>
        <v>39.487499999999955</v>
      </c>
      <c r="AQ387" s="116">
        <f t="shared" ca="1" si="377"/>
        <v>45.5625</v>
      </c>
      <c r="AS387" s="63">
        <f t="shared" si="381"/>
        <v>21</v>
      </c>
      <c r="AT387" s="116">
        <f ca="1">IFERROR(X387*'Program Qtrly'!D$229/(1-'Program Qtrly'!D$229),0)</f>
        <v>0</v>
      </c>
      <c r="AU387" s="116">
        <f ca="1">IFERROR(Y387*'Program Qtrly'!E$229/(1-'Program Qtrly'!E$229),0)</f>
        <v>0</v>
      </c>
      <c r="AV387" s="116">
        <f ca="1">IFERROR(Z387*'Program Qtrly'!F$229/(1-'Program Qtrly'!F$229),0)</f>
        <v>0</v>
      </c>
      <c r="AW387" s="116">
        <f ca="1">IFERROR(AA387*'Program Qtrly'!G$229/(1-'Program Qtrly'!G$229),0)</f>
        <v>0</v>
      </c>
      <c r="AX387" s="116">
        <f ca="1">IFERROR(AB387*'Program Qtrly'!H$229/(1-'Program Qtrly'!H$229),0)</f>
        <v>0</v>
      </c>
      <c r="AY387" s="116">
        <f ca="1">IFERROR(AC387*'Program Qtrly'!I$229/(1-'Program Qtrly'!I$229),0)</f>
        <v>0</v>
      </c>
      <c r="AZ387" s="116">
        <f ca="1">IFERROR(AD387*'Program Qtrly'!J$229/(1-'Program Qtrly'!J$229),0)</f>
        <v>0</v>
      </c>
      <c r="BA387" s="116">
        <f ca="1">IFERROR(AE387*'Program Qtrly'!K$229/(1-'Program Qtrly'!K$229),0)</f>
        <v>0</v>
      </c>
      <c r="BB387" s="116">
        <f ca="1">IFERROR(AF387*'Program Qtrly'!L$229/(1-'Program Qtrly'!L$229),0)</f>
        <v>0</v>
      </c>
      <c r="BC387" s="116">
        <f ca="1">IFERROR(AG387*'Program Qtrly'!M$229/(1-'Program Qtrly'!M$229),0)</f>
        <v>0</v>
      </c>
      <c r="BD387" s="116">
        <f ca="1">IFERROR(AH387*'Program Qtrly'!N$229/(1-'Program Qtrly'!N$229),0)</f>
        <v>0</v>
      </c>
      <c r="BE387" s="116">
        <f ca="1">IFERROR(AI387*'Program Qtrly'!O$229/(1-'Program Qtrly'!O$229),0)</f>
        <v>0</v>
      </c>
      <c r="BF387" s="116">
        <f ca="1">IFERROR(AJ387*'Program Qtrly'!P$229/(1-'Program Qtrly'!P$229),0)</f>
        <v>12.150000000000011</v>
      </c>
      <c r="BG387" s="116">
        <f ca="1">IFERROR(AK387*'Program Qtrly'!Q$229/(1-'Program Qtrly'!Q$229),0)</f>
        <v>36.450000000000003</v>
      </c>
      <c r="BH387" s="116">
        <f ca="1">IFERROR(AL387*'Program Qtrly'!R$229/(1-'Program Qtrly'!R$229),0)</f>
        <v>60.750000000000014</v>
      </c>
      <c r="BI387" s="116">
        <f ca="1">IFERROR(AM387*'Program Qtrly'!S$229/(1-'Program Qtrly'!S$229),0)</f>
        <v>85.049999999999869</v>
      </c>
      <c r="BJ387" s="116">
        <f ca="1">IFERROR(AN387*'Program Qtrly'!T$229/(1-'Program Qtrly'!T$229),0)</f>
        <v>109.34999999999971</v>
      </c>
      <c r="BK387" s="116">
        <f ca="1">IFERROR(AO387*'Program Qtrly'!U$229/(1-'Program Qtrly'!U$229),0)</f>
        <v>133.65000000000012</v>
      </c>
      <c r="BL387" s="116">
        <f ca="1">IFERROR(AP387*'Program Qtrly'!V$229/(1-'Program Qtrly'!V$229),0)</f>
        <v>157.94999999999985</v>
      </c>
      <c r="BM387" s="116">
        <f ca="1">IFERROR(AQ387*'Program Qtrly'!W$229/(1-'Program Qtrly'!W$229),0)</f>
        <v>182.25000000000006</v>
      </c>
      <c r="BO387" s="53" t="str">
        <f t="shared" si="382"/>
        <v>P012</v>
      </c>
      <c r="BP387" s="53">
        <f t="shared" si="383"/>
        <v>0</v>
      </c>
    </row>
    <row r="388" spans="1:68" x14ac:dyDescent="0.45">
      <c r="A388" s="63">
        <f t="shared" si="378"/>
        <v>24</v>
      </c>
      <c r="B388" s="116">
        <f ca="1">IFERROR(B387+'Program Qtrly'!D$243*OFFSET(LDF!$A$37,MATCH($B$379,LDF!$A$38:$A$63,0),MATCH($A388,LDF!$B$37:$Z$37,0)),0)</f>
        <v>0</v>
      </c>
      <c r="C388" s="116">
        <f ca="1">IFERROR(C387+'Program Qtrly'!E$243*OFFSET(LDF!$A$37,MATCH($B$379,LDF!$A$38:$A$63,0),MATCH($A388,LDF!$B$37:$Z$37,0)),0)</f>
        <v>0</v>
      </c>
      <c r="D388" s="116">
        <f ca="1">IFERROR(D387+'Program Qtrly'!F$243*OFFSET(LDF!$A$37,MATCH($B$379,LDF!$A$38:$A$63,0),MATCH($A388,LDF!$B$37:$Z$37,0)),0)</f>
        <v>0</v>
      </c>
      <c r="E388" s="116">
        <f ca="1">IFERROR(E387+'Program Qtrly'!G$243*OFFSET(LDF!$A$37,MATCH($B$379,LDF!$A$38:$A$63,0),MATCH($A388,LDF!$B$37:$Z$37,0)),0)</f>
        <v>0</v>
      </c>
      <c r="F388" s="116">
        <f ca="1">IFERROR(F387+'Program Qtrly'!H$243*OFFSET(LDF!$A$37,MATCH($B$379,LDF!$A$38:$A$63,0),MATCH($A388,LDF!$B$37:$Z$37,0)),0)</f>
        <v>0</v>
      </c>
      <c r="G388" s="116">
        <f ca="1">IFERROR(G387+'Program Qtrly'!I$243*OFFSET(LDF!$A$37,MATCH($B$379,LDF!$A$38:$A$63,0),MATCH($A388,LDF!$B$37:$Z$37,0)),0)</f>
        <v>0</v>
      </c>
      <c r="H388" s="116">
        <f ca="1">IFERROR(H387+'Program Qtrly'!J$243*OFFSET(LDF!$A$37,MATCH($B$379,LDF!$A$38:$A$63,0),MATCH($A388,LDF!$B$37:$Z$37,0)),0)</f>
        <v>0</v>
      </c>
      <c r="I388" s="116">
        <f ca="1">IFERROR(I387+'Program Qtrly'!K$243*OFFSET(LDF!$A$37,MATCH($B$379,LDF!$A$38:$A$63,0),MATCH($A388,LDF!$B$37:$Z$37,0)),0)</f>
        <v>0</v>
      </c>
      <c r="J388" s="116">
        <f ca="1">IFERROR(J387+'Program Qtrly'!L$243*OFFSET(LDF!$A$37,MATCH($B$379,LDF!$A$38:$A$63,0),MATCH($A388,LDF!$B$37:$Z$37,0)),0)</f>
        <v>0</v>
      </c>
      <c r="K388" s="116">
        <f ca="1">IFERROR(K387+'Program Qtrly'!M$243*OFFSET(LDF!$A$37,MATCH($B$379,LDF!$A$38:$A$63,0),MATCH($A388,LDF!$B$37:$Z$37,0)),0)</f>
        <v>0</v>
      </c>
      <c r="L388" s="116">
        <f ca="1">IFERROR(L387+'Program Qtrly'!N$243*OFFSET(LDF!$A$37,MATCH($B$379,LDF!$A$38:$A$63,0),MATCH($A388,LDF!$B$37:$Z$37,0)),0)</f>
        <v>0</v>
      </c>
      <c r="M388" s="116">
        <f ca="1">IFERROR(M387+'Program Qtrly'!O$243*OFFSET(LDF!$A$37,MATCH($B$379,LDF!$A$38:$A$63,0),MATCH($A388,LDF!$B$37:$Z$37,0)),0)</f>
        <v>0</v>
      </c>
      <c r="N388" s="116">
        <f ca="1">IFERROR(N387+'Program Qtrly'!P$243*OFFSET(LDF!$A$37,MATCH($B$379,LDF!$A$38:$A$63,0),MATCH($A388,LDF!$B$37:$Z$37,0)),0)</f>
        <v>34.949999999999989</v>
      </c>
      <c r="O388" s="116">
        <f ca="1">IFERROR(O387+'Program Qtrly'!Q$243*OFFSET(LDF!$A$37,MATCH($B$379,LDF!$A$38:$A$63,0),MATCH($A388,LDF!$B$37:$Z$37,0)),0)</f>
        <v>104.84999999999997</v>
      </c>
      <c r="P388" s="116">
        <f ca="1">IFERROR(P387+'Program Qtrly'!R$243*OFFSET(LDF!$A$37,MATCH($B$379,LDF!$A$38:$A$63,0),MATCH($A388,LDF!$B$37:$Z$37,0)),0)</f>
        <v>174.74999999999991</v>
      </c>
      <c r="Q388" s="116">
        <f ca="1">IFERROR(Q387+'Program Qtrly'!S$243*OFFSET(LDF!$A$37,MATCH($B$379,LDF!$A$38:$A$63,0),MATCH($A388,LDF!$B$37:$Z$37,0)),0)</f>
        <v>244.64999999999998</v>
      </c>
      <c r="R388" s="116">
        <f ca="1">IFERROR(R387+'Program Qtrly'!T$243*OFFSET(LDF!$A$37,MATCH($B$379,LDF!$A$38:$A$63,0),MATCH($A388,LDF!$B$37:$Z$37,0)),0)</f>
        <v>314.55</v>
      </c>
      <c r="S388" s="116">
        <f ca="1">IFERROR(S387+'Program Qtrly'!U$243*OFFSET(LDF!$A$37,MATCH($B$379,LDF!$A$38:$A$63,0),MATCH($A388,LDF!$B$37:$Z$37,0)),0)</f>
        <v>384.44999999999993</v>
      </c>
      <c r="T388" s="116">
        <f ca="1">IFERROR(T387+'Program Qtrly'!V$243*OFFSET(LDF!$A$37,MATCH($B$379,LDF!$A$38:$A$63,0),MATCH($A388,LDF!$B$37:$Z$37,0)),0)</f>
        <v>454.34999999999985</v>
      </c>
      <c r="U388" s="116">
        <f ca="1">IFERROR(U387+'Program Qtrly'!W$243*OFFSET(LDF!$A$37,MATCH($B$379,LDF!$A$38:$A$63,0),MATCH($A388,LDF!$B$37:$Z$37,0)),0)</f>
        <v>524.24999999999989</v>
      </c>
      <c r="W388" s="63">
        <f t="shared" si="379"/>
        <v>24</v>
      </c>
      <c r="X388" s="116">
        <f t="shared" ca="1" si="380"/>
        <v>0</v>
      </c>
      <c r="Y388" s="116">
        <f t="shared" ca="1" si="377"/>
        <v>0</v>
      </c>
      <c r="Z388" s="116">
        <f t="shared" ca="1" si="377"/>
        <v>0</v>
      </c>
      <c r="AA388" s="116">
        <f t="shared" ca="1" si="377"/>
        <v>0</v>
      </c>
      <c r="AB388" s="116">
        <f t="shared" ca="1" si="377"/>
        <v>0</v>
      </c>
      <c r="AC388" s="116">
        <f t="shared" ca="1" si="377"/>
        <v>0</v>
      </c>
      <c r="AD388" s="116">
        <f t="shared" ca="1" si="377"/>
        <v>0</v>
      </c>
      <c r="AE388" s="116">
        <f t="shared" ca="1" si="377"/>
        <v>0</v>
      </c>
      <c r="AF388" s="116">
        <f t="shared" ca="1" si="377"/>
        <v>0</v>
      </c>
      <c r="AG388" s="116">
        <f t="shared" ca="1" si="377"/>
        <v>0</v>
      </c>
      <c r="AH388" s="116">
        <f t="shared" ca="1" si="377"/>
        <v>0</v>
      </c>
      <c r="AI388" s="116">
        <f t="shared" ca="1" si="377"/>
        <v>0</v>
      </c>
      <c r="AJ388" s="116">
        <f t="shared" ca="1" si="377"/>
        <v>2.5500000000000043</v>
      </c>
      <c r="AK388" s="116">
        <f t="shared" ca="1" si="377"/>
        <v>7.6499999999999915</v>
      </c>
      <c r="AL388" s="116">
        <f t="shared" ca="1" si="377"/>
        <v>12.75</v>
      </c>
      <c r="AM388" s="116">
        <f t="shared" ca="1" si="377"/>
        <v>17.849999999999966</v>
      </c>
      <c r="AN388" s="116">
        <f t="shared" ca="1" si="377"/>
        <v>22.949999999999932</v>
      </c>
      <c r="AO388" s="116">
        <f t="shared" ca="1" si="377"/>
        <v>28.050000000000011</v>
      </c>
      <c r="AP388" s="116">
        <f t="shared" ca="1" si="377"/>
        <v>33.149999999999977</v>
      </c>
      <c r="AQ388" s="116">
        <f t="shared" ca="1" si="377"/>
        <v>38.25</v>
      </c>
      <c r="AS388" s="63">
        <f t="shared" si="381"/>
        <v>24</v>
      </c>
      <c r="AT388" s="116">
        <f ca="1">IFERROR(X388*'Program Qtrly'!D$229/(1-'Program Qtrly'!D$229),0)</f>
        <v>0</v>
      </c>
      <c r="AU388" s="116">
        <f ca="1">IFERROR(Y388*'Program Qtrly'!E$229/(1-'Program Qtrly'!E$229),0)</f>
        <v>0</v>
      </c>
      <c r="AV388" s="116">
        <f ca="1">IFERROR(Z388*'Program Qtrly'!F$229/(1-'Program Qtrly'!F$229),0)</f>
        <v>0</v>
      </c>
      <c r="AW388" s="116">
        <f ca="1">IFERROR(AA388*'Program Qtrly'!G$229/(1-'Program Qtrly'!G$229),0)</f>
        <v>0</v>
      </c>
      <c r="AX388" s="116">
        <f ca="1">IFERROR(AB388*'Program Qtrly'!H$229/(1-'Program Qtrly'!H$229),0)</f>
        <v>0</v>
      </c>
      <c r="AY388" s="116">
        <f ca="1">IFERROR(AC388*'Program Qtrly'!I$229/(1-'Program Qtrly'!I$229),0)</f>
        <v>0</v>
      </c>
      <c r="AZ388" s="116">
        <f ca="1">IFERROR(AD388*'Program Qtrly'!J$229/(1-'Program Qtrly'!J$229),0)</f>
        <v>0</v>
      </c>
      <c r="BA388" s="116">
        <f ca="1">IFERROR(AE388*'Program Qtrly'!K$229/(1-'Program Qtrly'!K$229),0)</f>
        <v>0</v>
      </c>
      <c r="BB388" s="116">
        <f ca="1">IFERROR(AF388*'Program Qtrly'!L$229/(1-'Program Qtrly'!L$229),0)</f>
        <v>0</v>
      </c>
      <c r="BC388" s="116">
        <f ca="1">IFERROR(AG388*'Program Qtrly'!M$229/(1-'Program Qtrly'!M$229),0)</f>
        <v>0</v>
      </c>
      <c r="BD388" s="116">
        <f ca="1">IFERROR(AH388*'Program Qtrly'!N$229/(1-'Program Qtrly'!N$229),0)</f>
        <v>0</v>
      </c>
      <c r="BE388" s="116">
        <f ca="1">IFERROR(AI388*'Program Qtrly'!O$229/(1-'Program Qtrly'!O$229),0)</f>
        <v>0</v>
      </c>
      <c r="BF388" s="116">
        <f ca="1">IFERROR(AJ388*'Program Qtrly'!P$229/(1-'Program Qtrly'!P$229),0)</f>
        <v>10.200000000000021</v>
      </c>
      <c r="BG388" s="116">
        <f ca="1">IFERROR(AK388*'Program Qtrly'!Q$229/(1-'Program Qtrly'!Q$229),0)</f>
        <v>30.599999999999977</v>
      </c>
      <c r="BH388" s="116">
        <f ca="1">IFERROR(AL388*'Program Qtrly'!R$229/(1-'Program Qtrly'!R$229),0)</f>
        <v>51.000000000000014</v>
      </c>
      <c r="BI388" s="116">
        <f ca="1">IFERROR(AM388*'Program Qtrly'!S$229/(1-'Program Qtrly'!S$229),0)</f>
        <v>71.399999999999878</v>
      </c>
      <c r="BJ388" s="116">
        <f ca="1">IFERROR(AN388*'Program Qtrly'!T$229/(1-'Program Qtrly'!T$229),0)</f>
        <v>91.799999999999756</v>
      </c>
      <c r="BK388" s="116">
        <f ca="1">IFERROR(AO388*'Program Qtrly'!U$229/(1-'Program Qtrly'!U$229),0)</f>
        <v>112.20000000000009</v>
      </c>
      <c r="BL388" s="116">
        <f ca="1">IFERROR(AP388*'Program Qtrly'!V$229/(1-'Program Qtrly'!V$229),0)</f>
        <v>132.59999999999994</v>
      </c>
      <c r="BM388" s="116">
        <f ca="1">IFERROR(AQ388*'Program Qtrly'!W$229/(1-'Program Qtrly'!W$229),0)</f>
        <v>153.00000000000003</v>
      </c>
      <c r="BO388" s="53" t="str">
        <f t="shared" si="382"/>
        <v>P012</v>
      </c>
      <c r="BP388" s="53">
        <f t="shared" si="383"/>
        <v>0</v>
      </c>
    </row>
    <row r="389" spans="1:68" x14ac:dyDescent="0.45">
      <c r="A389" s="63">
        <f t="shared" si="378"/>
        <v>27</v>
      </c>
      <c r="B389" s="116">
        <f ca="1">IFERROR(B388+'Program Qtrly'!D$243*OFFSET(LDF!$A$37,MATCH($B$379,LDF!$A$38:$A$63,0),MATCH($A389,LDF!$B$37:$Z$37,0)),0)</f>
        <v>0</v>
      </c>
      <c r="C389" s="116">
        <f ca="1">IFERROR(C388+'Program Qtrly'!E$243*OFFSET(LDF!$A$37,MATCH($B$379,LDF!$A$38:$A$63,0),MATCH($A389,LDF!$B$37:$Z$37,0)),0)</f>
        <v>0</v>
      </c>
      <c r="D389" s="116">
        <f ca="1">IFERROR(D388+'Program Qtrly'!F$243*OFFSET(LDF!$A$37,MATCH($B$379,LDF!$A$38:$A$63,0),MATCH($A389,LDF!$B$37:$Z$37,0)),0)</f>
        <v>0</v>
      </c>
      <c r="E389" s="116">
        <f ca="1">IFERROR(E388+'Program Qtrly'!G$243*OFFSET(LDF!$A$37,MATCH($B$379,LDF!$A$38:$A$63,0),MATCH($A389,LDF!$B$37:$Z$37,0)),0)</f>
        <v>0</v>
      </c>
      <c r="F389" s="116">
        <f ca="1">IFERROR(F388+'Program Qtrly'!H$243*OFFSET(LDF!$A$37,MATCH($B$379,LDF!$A$38:$A$63,0),MATCH($A389,LDF!$B$37:$Z$37,0)),0)</f>
        <v>0</v>
      </c>
      <c r="G389" s="116">
        <f ca="1">IFERROR(G388+'Program Qtrly'!I$243*OFFSET(LDF!$A$37,MATCH($B$379,LDF!$A$38:$A$63,0),MATCH($A389,LDF!$B$37:$Z$37,0)),0)</f>
        <v>0</v>
      </c>
      <c r="H389" s="116">
        <f ca="1">IFERROR(H388+'Program Qtrly'!J$243*OFFSET(LDF!$A$37,MATCH($B$379,LDF!$A$38:$A$63,0),MATCH($A389,LDF!$B$37:$Z$37,0)),0)</f>
        <v>0</v>
      </c>
      <c r="I389" s="116">
        <f ca="1">IFERROR(I388+'Program Qtrly'!K$243*OFFSET(LDF!$A$37,MATCH($B$379,LDF!$A$38:$A$63,0),MATCH($A389,LDF!$B$37:$Z$37,0)),0)</f>
        <v>0</v>
      </c>
      <c r="J389" s="116">
        <f ca="1">IFERROR(J388+'Program Qtrly'!L$243*OFFSET(LDF!$A$37,MATCH($B$379,LDF!$A$38:$A$63,0),MATCH($A389,LDF!$B$37:$Z$37,0)),0)</f>
        <v>0</v>
      </c>
      <c r="K389" s="116">
        <f ca="1">IFERROR(K388+'Program Qtrly'!M$243*OFFSET(LDF!$A$37,MATCH($B$379,LDF!$A$38:$A$63,0),MATCH($A389,LDF!$B$37:$Z$37,0)),0)</f>
        <v>0</v>
      </c>
      <c r="L389" s="116">
        <f ca="1">IFERROR(L388+'Program Qtrly'!N$243*OFFSET(LDF!$A$37,MATCH($B$379,LDF!$A$38:$A$63,0),MATCH($A389,LDF!$B$37:$Z$37,0)),0)</f>
        <v>0</v>
      </c>
      <c r="M389" s="116">
        <f ca="1">IFERROR(M388+'Program Qtrly'!O$243*OFFSET(LDF!$A$37,MATCH($B$379,LDF!$A$38:$A$63,0),MATCH($A389,LDF!$B$37:$Z$37,0)),0)</f>
        <v>0</v>
      </c>
      <c r="N389" s="116">
        <f ca="1">IFERROR(N388+'Program Qtrly'!P$243*OFFSET(LDF!$A$37,MATCH($B$379,LDF!$A$38:$A$63,0),MATCH($A389,LDF!$B$37:$Z$37,0)),0)</f>
        <v>35.362499999999983</v>
      </c>
      <c r="O389" s="116">
        <f ca="1">IFERROR(O388+'Program Qtrly'!Q$243*OFFSET(LDF!$A$37,MATCH($B$379,LDF!$A$38:$A$63,0),MATCH($A389,LDF!$B$37:$Z$37,0)),0)</f>
        <v>106.08749999999995</v>
      </c>
      <c r="P389" s="116">
        <f ca="1">IFERROR(P388+'Program Qtrly'!R$243*OFFSET(LDF!$A$37,MATCH($B$379,LDF!$A$38:$A$63,0),MATCH($A389,LDF!$B$37:$Z$37,0)),0)</f>
        <v>176.81249999999989</v>
      </c>
      <c r="Q389" s="116">
        <f ca="1">IFERROR(Q388+'Program Qtrly'!S$243*OFFSET(LDF!$A$37,MATCH($B$379,LDF!$A$38:$A$63,0),MATCH($A389,LDF!$B$37:$Z$37,0)),0)</f>
        <v>247.53749999999994</v>
      </c>
      <c r="R389" s="116">
        <f ca="1">IFERROR(R388+'Program Qtrly'!T$243*OFFSET(LDF!$A$37,MATCH($B$379,LDF!$A$38:$A$63,0),MATCH($A389,LDF!$B$37:$Z$37,0)),0)</f>
        <v>318.26249999999999</v>
      </c>
      <c r="S389" s="116">
        <f ca="1">IFERROR(S388+'Program Qtrly'!U$243*OFFSET(LDF!$A$37,MATCH($B$379,LDF!$A$38:$A$63,0),MATCH($A389,LDF!$B$37:$Z$37,0)),0)</f>
        <v>388.9874999999999</v>
      </c>
      <c r="T389" s="116">
        <f ca="1">IFERROR(T388+'Program Qtrly'!V$243*OFFSET(LDF!$A$37,MATCH($B$379,LDF!$A$38:$A$63,0),MATCH($A389,LDF!$B$37:$Z$37,0)),0)</f>
        <v>459.71249999999981</v>
      </c>
      <c r="U389" s="116">
        <f ca="1">IFERROR(U388+'Program Qtrly'!W$243*OFFSET(LDF!$A$37,MATCH($B$379,LDF!$A$38:$A$63,0),MATCH($A389,LDF!$B$37:$Z$37,0)),0)</f>
        <v>530.43749999999977</v>
      </c>
      <c r="W389" s="63">
        <f t="shared" si="379"/>
        <v>27</v>
      </c>
      <c r="X389" s="116">
        <f t="shared" ca="1" si="380"/>
        <v>0</v>
      </c>
      <c r="Y389" s="116">
        <f t="shared" ca="1" si="377"/>
        <v>0</v>
      </c>
      <c r="Z389" s="116">
        <f t="shared" ca="1" si="377"/>
        <v>0</v>
      </c>
      <c r="AA389" s="116">
        <f t="shared" ca="1" si="377"/>
        <v>0</v>
      </c>
      <c r="AB389" s="116">
        <f t="shared" ca="1" si="377"/>
        <v>0</v>
      </c>
      <c r="AC389" s="116">
        <f t="shared" ca="1" si="377"/>
        <v>0</v>
      </c>
      <c r="AD389" s="116">
        <f t="shared" ca="1" si="377"/>
        <v>0</v>
      </c>
      <c r="AE389" s="116">
        <f t="shared" ca="1" si="377"/>
        <v>0</v>
      </c>
      <c r="AF389" s="116">
        <f t="shared" ca="1" si="377"/>
        <v>0</v>
      </c>
      <c r="AG389" s="116">
        <f t="shared" ca="1" si="377"/>
        <v>0</v>
      </c>
      <c r="AH389" s="116">
        <f t="shared" ca="1" si="377"/>
        <v>0</v>
      </c>
      <c r="AI389" s="116">
        <f t="shared" ca="1" si="377"/>
        <v>0</v>
      </c>
      <c r="AJ389" s="116">
        <f t="shared" ca="1" si="377"/>
        <v>2.1375000000000099</v>
      </c>
      <c r="AK389" s="116">
        <f t="shared" ca="1" si="377"/>
        <v>6.4125000000000085</v>
      </c>
      <c r="AL389" s="116">
        <f t="shared" ca="1" si="377"/>
        <v>10.687500000000028</v>
      </c>
      <c r="AM389" s="116">
        <f t="shared" ca="1" si="377"/>
        <v>14.962500000000006</v>
      </c>
      <c r="AN389" s="116">
        <f t="shared" ca="1" si="377"/>
        <v>19.237499999999955</v>
      </c>
      <c r="AO389" s="116">
        <f t="shared" ca="1" si="377"/>
        <v>23.512500000000045</v>
      </c>
      <c r="AP389" s="116">
        <f t="shared" ca="1" si="377"/>
        <v>27.787500000000023</v>
      </c>
      <c r="AQ389" s="116">
        <f t="shared" ca="1" si="377"/>
        <v>32.062500000000114</v>
      </c>
      <c r="AS389" s="63">
        <f t="shared" si="381"/>
        <v>27</v>
      </c>
      <c r="AT389" s="116">
        <f ca="1">IFERROR(X389*'Program Qtrly'!D$229/(1-'Program Qtrly'!D$229),0)</f>
        <v>0</v>
      </c>
      <c r="AU389" s="116">
        <f ca="1">IFERROR(Y389*'Program Qtrly'!E$229/(1-'Program Qtrly'!E$229),0)</f>
        <v>0</v>
      </c>
      <c r="AV389" s="116">
        <f ca="1">IFERROR(Z389*'Program Qtrly'!F$229/(1-'Program Qtrly'!F$229),0)</f>
        <v>0</v>
      </c>
      <c r="AW389" s="116">
        <f ca="1">IFERROR(AA389*'Program Qtrly'!G$229/(1-'Program Qtrly'!G$229),0)</f>
        <v>0</v>
      </c>
      <c r="AX389" s="116">
        <f ca="1">IFERROR(AB389*'Program Qtrly'!H$229/(1-'Program Qtrly'!H$229),0)</f>
        <v>0</v>
      </c>
      <c r="AY389" s="116">
        <f ca="1">IFERROR(AC389*'Program Qtrly'!I$229/(1-'Program Qtrly'!I$229),0)</f>
        <v>0</v>
      </c>
      <c r="AZ389" s="116">
        <f ca="1">IFERROR(AD389*'Program Qtrly'!J$229/(1-'Program Qtrly'!J$229),0)</f>
        <v>0</v>
      </c>
      <c r="BA389" s="116">
        <f ca="1">IFERROR(AE389*'Program Qtrly'!K$229/(1-'Program Qtrly'!K$229),0)</f>
        <v>0</v>
      </c>
      <c r="BB389" s="116">
        <f ca="1">IFERROR(AF389*'Program Qtrly'!L$229/(1-'Program Qtrly'!L$229),0)</f>
        <v>0</v>
      </c>
      <c r="BC389" s="116">
        <f ca="1">IFERROR(AG389*'Program Qtrly'!M$229/(1-'Program Qtrly'!M$229),0)</f>
        <v>0</v>
      </c>
      <c r="BD389" s="116">
        <f ca="1">IFERROR(AH389*'Program Qtrly'!N$229/(1-'Program Qtrly'!N$229),0)</f>
        <v>0</v>
      </c>
      <c r="BE389" s="116">
        <f ca="1">IFERROR(AI389*'Program Qtrly'!O$229/(1-'Program Qtrly'!O$229),0)</f>
        <v>0</v>
      </c>
      <c r="BF389" s="116">
        <f ca="1">IFERROR(AJ389*'Program Qtrly'!P$229/(1-'Program Qtrly'!P$229),0)</f>
        <v>8.5500000000000416</v>
      </c>
      <c r="BG389" s="116">
        <f ca="1">IFERROR(AK389*'Program Qtrly'!Q$229/(1-'Program Qtrly'!Q$229),0)</f>
        <v>25.650000000000041</v>
      </c>
      <c r="BH389" s="116">
        <f ca="1">IFERROR(AL389*'Program Qtrly'!R$229/(1-'Program Qtrly'!R$229),0)</f>
        <v>42.750000000000128</v>
      </c>
      <c r="BI389" s="116">
        <f ca="1">IFERROR(AM389*'Program Qtrly'!S$229/(1-'Program Qtrly'!S$229),0)</f>
        <v>59.850000000000044</v>
      </c>
      <c r="BJ389" s="116">
        <f ca="1">IFERROR(AN389*'Program Qtrly'!T$229/(1-'Program Qtrly'!T$229),0)</f>
        <v>76.949999999999847</v>
      </c>
      <c r="BK389" s="116">
        <f ca="1">IFERROR(AO389*'Program Qtrly'!U$229/(1-'Program Qtrly'!U$229),0)</f>
        <v>94.05000000000021</v>
      </c>
      <c r="BL389" s="116">
        <f ca="1">IFERROR(AP389*'Program Qtrly'!V$229/(1-'Program Qtrly'!V$229),0)</f>
        <v>111.15000000000012</v>
      </c>
      <c r="BM389" s="116">
        <f ca="1">IFERROR(AQ389*'Program Qtrly'!W$229/(1-'Program Qtrly'!W$229),0)</f>
        <v>128.25000000000048</v>
      </c>
      <c r="BO389" s="53" t="str">
        <f t="shared" si="382"/>
        <v>P012</v>
      </c>
      <c r="BP389" s="53">
        <f t="shared" si="383"/>
        <v>0</v>
      </c>
    </row>
    <row r="390" spans="1:68" x14ac:dyDescent="0.45">
      <c r="A390" s="63">
        <f t="shared" si="378"/>
        <v>30</v>
      </c>
      <c r="B390" s="116">
        <f ca="1">IFERROR(B389+'Program Qtrly'!D$243*OFFSET(LDF!$A$37,MATCH($B$379,LDF!$A$38:$A$63,0),MATCH($A390,LDF!$B$37:$Z$37,0)),0)</f>
        <v>0</v>
      </c>
      <c r="C390" s="116">
        <f ca="1">IFERROR(C389+'Program Qtrly'!E$243*OFFSET(LDF!$A$37,MATCH($B$379,LDF!$A$38:$A$63,0),MATCH($A390,LDF!$B$37:$Z$37,0)),0)</f>
        <v>0</v>
      </c>
      <c r="D390" s="116">
        <f ca="1">IFERROR(D389+'Program Qtrly'!F$243*OFFSET(LDF!$A$37,MATCH($B$379,LDF!$A$38:$A$63,0),MATCH($A390,LDF!$B$37:$Z$37,0)),0)</f>
        <v>0</v>
      </c>
      <c r="E390" s="116">
        <f ca="1">IFERROR(E389+'Program Qtrly'!G$243*OFFSET(LDF!$A$37,MATCH($B$379,LDF!$A$38:$A$63,0),MATCH($A390,LDF!$B$37:$Z$37,0)),0)</f>
        <v>0</v>
      </c>
      <c r="F390" s="116">
        <f ca="1">IFERROR(F389+'Program Qtrly'!H$243*OFFSET(LDF!$A$37,MATCH($B$379,LDF!$A$38:$A$63,0),MATCH($A390,LDF!$B$37:$Z$37,0)),0)</f>
        <v>0</v>
      </c>
      <c r="G390" s="116">
        <f ca="1">IFERROR(G389+'Program Qtrly'!I$243*OFFSET(LDF!$A$37,MATCH($B$379,LDF!$A$38:$A$63,0),MATCH($A390,LDF!$B$37:$Z$37,0)),0)</f>
        <v>0</v>
      </c>
      <c r="H390" s="116">
        <f ca="1">IFERROR(H389+'Program Qtrly'!J$243*OFFSET(LDF!$A$37,MATCH($B$379,LDF!$A$38:$A$63,0),MATCH($A390,LDF!$B$37:$Z$37,0)),0)</f>
        <v>0</v>
      </c>
      <c r="I390" s="116">
        <f ca="1">IFERROR(I389+'Program Qtrly'!K$243*OFFSET(LDF!$A$37,MATCH($B$379,LDF!$A$38:$A$63,0),MATCH($A390,LDF!$B$37:$Z$37,0)),0)</f>
        <v>0</v>
      </c>
      <c r="J390" s="116">
        <f ca="1">IFERROR(J389+'Program Qtrly'!L$243*OFFSET(LDF!$A$37,MATCH($B$379,LDF!$A$38:$A$63,0),MATCH($A390,LDF!$B$37:$Z$37,0)),0)</f>
        <v>0</v>
      </c>
      <c r="K390" s="116">
        <f ca="1">IFERROR(K389+'Program Qtrly'!M$243*OFFSET(LDF!$A$37,MATCH($B$379,LDF!$A$38:$A$63,0),MATCH($A390,LDF!$B$37:$Z$37,0)),0)</f>
        <v>0</v>
      </c>
      <c r="L390" s="116">
        <f ca="1">IFERROR(L389+'Program Qtrly'!N$243*OFFSET(LDF!$A$37,MATCH($B$379,LDF!$A$38:$A$63,0),MATCH($A390,LDF!$B$37:$Z$37,0)),0)</f>
        <v>0</v>
      </c>
      <c r="M390" s="116">
        <f ca="1">IFERROR(M389+'Program Qtrly'!O$243*OFFSET(LDF!$A$37,MATCH($B$379,LDF!$A$38:$A$63,0),MATCH($A390,LDF!$B$37:$Z$37,0)),0)</f>
        <v>0</v>
      </c>
      <c r="N390" s="116">
        <f ca="1">IFERROR(N389+'Program Qtrly'!P$243*OFFSET(LDF!$A$37,MATCH($B$379,LDF!$A$38:$A$63,0),MATCH($A390,LDF!$B$37:$Z$37,0)),0)</f>
        <v>35.737499999999983</v>
      </c>
      <c r="O390" s="116">
        <f ca="1">IFERROR(O389+'Program Qtrly'!Q$243*OFFSET(LDF!$A$37,MATCH($B$379,LDF!$A$38:$A$63,0),MATCH($A390,LDF!$B$37:$Z$37,0)),0)</f>
        <v>107.21249999999995</v>
      </c>
      <c r="P390" s="116">
        <f ca="1">IFERROR(P389+'Program Qtrly'!R$243*OFFSET(LDF!$A$37,MATCH($B$379,LDF!$A$38:$A$63,0),MATCH($A390,LDF!$B$37:$Z$37,0)),0)</f>
        <v>178.68749999999989</v>
      </c>
      <c r="Q390" s="116">
        <f ca="1">IFERROR(Q389+'Program Qtrly'!S$243*OFFSET(LDF!$A$37,MATCH($B$379,LDF!$A$38:$A$63,0),MATCH($A390,LDF!$B$37:$Z$37,0)),0)</f>
        <v>250.16249999999994</v>
      </c>
      <c r="R390" s="116">
        <f ca="1">IFERROR(R389+'Program Qtrly'!T$243*OFFSET(LDF!$A$37,MATCH($B$379,LDF!$A$38:$A$63,0),MATCH($A390,LDF!$B$37:$Z$37,0)),0)</f>
        <v>321.63749999999999</v>
      </c>
      <c r="S390" s="116">
        <f ca="1">IFERROR(S389+'Program Qtrly'!U$243*OFFSET(LDF!$A$37,MATCH($B$379,LDF!$A$38:$A$63,0),MATCH($A390,LDF!$B$37:$Z$37,0)),0)</f>
        <v>393.1124999999999</v>
      </c>
      <c r="T390" s="116">
        <f ca="1">IFERROR(T389+'Program Qtrly'!V$243*OFFSET(LDF!$A$37,MATCH($B$379,LDF!$A$38:$A$63,0),MATCH($A390,LDF!$B$37:$Z$37,0)),0)</f>
        <v>464.58749999999981</v>
      </c>
      <c r="U390" s="116">
        <f ca="1">IFERROR(U389+'Program Qtrly'!W$243*OFFSET(LDF!$A$37,MATCH($B$379,LDF!$A$38:$A$63,0),MATCH($A390,LDF!$B$37:$Z$37,0)),0)</f>
        <v>536.06249999999977</v>
      </c>
      <c r="W390" s="63">
        <f t="shared" si="379"/>
        <v>30</v>
      </c>
      <c r="X390" s="116">
        <f t="shared" ca="1" si="380"/>
        <v>0</v>
      </c>
      <c r="Y390" s="116">
        <f t="shared" ca="1" si="377"/>
        <v>0</v>
      </c>
      <c r="Z390" s="116">
        <f t="shared" ca="1" si="377"/>
        <v>0</v>
      </c>
      <c r="AA390" s="116">
        <f t="shared" ca="1" si="377"/>
        <v>0</v>
      </c>
      <c r="AB390" s="116">
        <f t="shared" ca="1" si="377"/>
        <v>0</v>
      </c>
      <c r="AC390" s="116">
        <f t="shared" ca="1" si="377"/>
        <v>0</v>
      </c>
      <c r="AD390" s="116">
        <f t="shared" ca="1" si="377"/>
        <v>0</v>
      </c>
      <c r="AE390" s="116">
        <f t="shared" ca="1" si="377"/>
        <v>0</v>
      </c>
      <c r="AF390" s="116">
        <f t="shared" ca="1" si="377"/>
        <v>0</v>
      </c>
      <c r="AG390" s="116">
        <f t="shared" ca="1" si="377"/>
        <v>0</v>
      </c>
      <c r="AH390" s="116">
        <f t="shared" ca="1" si="377"/>
        <v>0</v>
      </c>
      <c r="AI390" s="116">
        <f t="shared" ca="1" si="377"/>
        <v>0</v>
      </c>
      <c r="AJ390" s="116">
        <f t="shared" ca="1" si="377"/>
        <v>1.7625000000000099</v>
      </c>
      <c r="AK390" s="116">
        <f t="shared" ca="1" si="377"/>
        <v>5.2875000000000085</v>
      </c>
      <c r="AL390" s="116">
        <f t="shared" ca="1" si="377"/>
        <v>8.8125000000000284</v>
      </c>
      <c r="AM390" s="116">
        <f t="shared" ca="1" si="377"/>
        <v>12.337500000000006</v>
      </c>
      <c r="AN390" s="116">
        <f t="shared" ca="1" si="377"/>
        <v>15.862499999999955</v>
      </c>
      <c r="AO390" s="116">
        <f t="shared" ca="1" si="377"/>
        <v>19.387500000000045</v>
      </c>
      <c r="AP390" s="116">
        <f t="shared" ca="1" si="377"/>
        <v>22.912500000000023</v>
      </c>
      <c r="AQ390" s="116">
        <f t="shared" ca="1" si="377"/>
        <v>26.437500000000114</v>
      </c>
      <c r="AS390" s="63">
        <f t="shared" si="381"/>
        <v>30</v>
      </c>
      <c r="AT390" s="116">
        <f ca="1">IFERROR(X390*'Program Qtrly'!D$229/(1-'Program Qtrly'!D$229),0)</f>
        <v>0</v>
      </c>
      <c r="AU390" s="116">
        <f ca="1">IFERROR(Y390*'Program Qtrly'!E$229/(1-'Program Qtrly'!E$229),0)</f>
        <v>0</v>
      </c>
      <c r="AV390" s="116">
        <f ca="1">IFERROR(Z390*'Program Qtrly'!F$229/(1-'Program Qtrly'!F$229),0)</f>
        <v>0</v>
      </c>
      <c r="AW390" s="116">
        <f ca="1">IFERROR(AA390*'Program Qtrly'!G$229/(1-'Program Qtrly'!G$229),0)</f>
        <v>0</v>
      </c>
      <c r="AX390" s="116">
        <f ca="1">IFERROR(AB390*'Program Qtrly'!H$229/(1-'Program Qtrly'!H$229),0)</f>
        <v>0</v>
      </c>
      <c r="AY390" s="116">
        <f ca="1">IFERROR(AC390*'Program Qtrly'!I$229/(1-'Program Qtrly'!I$229),0)</f>
        <v>0</v>
      </c>
      <c r="AZ390" s="116">
        <f ca="1">IFERROR(AD390*'Program Qtrly'!J$229/(1-'Program Qtrly'!J$229),0)</f>
        <v>0</v>
      </c>
      <c r="BA390" s="116">
        <f ca="1">IFERROR(AE390*'Program Qtrly'!K$229/(1-'Program Qtrly'!K$229),0)</f>
        <v>0</v>
      </c>
      <c r="BB390" s="116">
        <f ca="1">IFERROR(AF390*'Program Qtrly'!L$229/(1-'Program Qtrly'!L$229),0)</f>
        <v>0</v>
      </c>
      <c r="BC390" s="116">
        <f ca="1">IFERROR(AG390*'Program Qtrly'!M$229/(1-'Program Qtrly'!M$229),0)</f>
        <v>0</v>
      </c>
      <c r="BD390" s="116">
        <f ca="1">IFERROR(AH390*'Program Qtrly'!N$229/(1-'Program Qtrly'!N$229),0)</f>
        <v>0</v>
      </c>
      <c r="BE390" s="116">
        <f ca="1">IFERROR(AI390*'Program Qtrly'!O$229/(1-'Program Qtrly'!O$229),0)</f>
        <v>0</v>
      </c>
      <c r="BF390" s="116">
        <f ca="1">IFERROR(AJ390*'Program Qtrly'!P$229/(1-'Program Qtrly'!P$229),0)</f>
        <v>7.0500000000000425</v>
      </c>
      <c r="BG390" s="116">
        <f ca="1">IFERROR(AK390*'Program Qtrly'!Q$229/(1-'Program Qtrly'!Q$229),0)</f>
        <v>21.150000000000038</v>
      </c>
      <c r="BH390" s="116">
        <f ca="1">IFERROR(AL390*'Program Qtrly'!R$229/(1-'Program Qtrly'!R$229),0)</f>
        <v>35.250000000000121</v>
      </c>
      <c r="BI390" s="116">
        <f ca="1">IFERROR(AM390*'Program Qtrly'!S$229/(1-'Program Qtrly'!S$229),0)</f>
        <v>49.350000000000037</v>
      </c>
      <c r="BJ390" s="116">
        <f ca="1">IFERROR(AN390*'Program Qtrly'!T$229/(1-'Program Qtrly'!T$229),0)</f>
        <v>63.449999999999832</v>
      </c>
      <c r="BK390" s="116">
        <f ca="1">IFERROR(AO390*'Program Qtrly'!U$229/(1-'Program Qtrly'!U$229),0)</f>
        <v>77.550000000000196</v>
      </c>
      <c r="BL390" s="116">
        <f ca="1">IFERROR(AP390*'Program Qtrly'!V$229/(1-'Program Qtrly'!V$229),0)</f>
        <v>91.650000000000119</v>
      </c>
      <c r="BM390" s="116">
        <f ca="1">IFERROR(AQ390*'Program Qtrly'!W$229/(1-'Program Qtrly'!W$229),0)</f>
        <v>105.75000000000048</v>
      </c>
      <c r="BO390" s="53" t="str">
        <f t="shared" si="382"/>
        <v>P012</v>
      </c>
      <c r="BP390" s="53">
        <f t="shared" si="383"/>
        <v>0</v>
      </c>
    </row>
    <row r="391" spans="1:68" x14ac:dyDescent="0.45">
      <c r="A391" s="63">
        <f t="shared" si="378"/>
        <v>33</v>
      </c>
      <c r="B391" s="116">
        <f ca="1">IFERROR(B390+'Program Qtrly'!D$243*OFFSET(LDF!$A$37,MATCH($B$379,LDF!$A$38:$A$63,0),MATCH($A391,LDF!$B$37:$Z$37,0)),0)</f>
        <v>0</v>
      </c>
      <c r="C391" s="116">
        <f ca="1">IFERROR(C390+'Program Qtrly'!E$243*OFFSET(LDF!$A$37,MATCH($B$379,LDF!$A$38:$A$63,0),MATCH($A391,LDF!$B$37:$Z$37,0)),0)</f>
        <v>0</v>
      </c>
      <c r="D391" s="116">
        <f ca="1">IFERROR(D390+'Program Qtrly'!F$243*OFFSET(LDF!$A$37,MATCH($B$379,LDF!$A$38:$A$63,0),MATCH($A391,LDF!$B$37:$Z$37,0)),0)</f>
        <v>0</v>
      </c>
      <c r="E391" s="116">
        <f ca="1">IFERROR(E390+'Program Qtrly'!G$243*OFFSET(LDF!$A$37,MATCH($B$379,LDF!$A$38:$A$63,0),MATCH($A391,LDF!$B$37:$Z$37,0)),0)</f>
        <v>0</v>
      </c>
      <c r="F391" s="116">
        <f ca="1">IFERROR(F390+'Program Qtrly'!H$243*OFFSET(LDF!$A$37,MATCH($B$379,LDF!$A$38:$A$63,0),MATCH($A391,LDF!$B$37:$Z$37,0)),0)</f>
        <v>0</v>
      </c>
      <c r="G391" s="116">
        <f ca="1">IFERROR(G390+'Program Qtrly'!I$243*OFFSET(LDF!$A$37,MATCH($B$379,LDF!$A$38:$A$63,0),MATCH($A391,LDF!$B$37:$Z$37,0)),0)</f>
        <v>0</v>
      </c>
      <c r="H391" s="116">
        <f ca="1">IFERROR(H390+'Program Qtrly'!J$243*OFFSET(LDF!$A$37,MATCH($B$379,LDF!$A$38:$A$63,0),MATCH($A391,LDF!$B$37:$Z$37,0)),0)</f>
        <v>0</v>
      </c>
      <c r="I391" s="116">
        <f ca="1">IFERROR(I390+'Program Qtrly'!K$243*OFFSET(LDF!$A$37,MATCH($B$379,LDF!$A$38:$A$63,0),MATCH($A391,LDF!$B$37:$Z$37,0)),0)</f>
        <v>0</v>
      </c>
      <c r="J391" s="116">
        <f ca="1">IFERROR(J390+'Program Qtrly'!L$243*OFFSET(LDF!$A$37,MATCH($B$379,LDF!$A$38:$A$63,0),MATCH($A391,LDF!$B$37:$Z$37,0)),0)</f>
        <v>0</v>
      </c>
      <c r="K391" s="116">
        <f ca="1">IFERROR(K390+'Program Qtrly'!M$243*OFFSET(LDF!$A$37,MATCH($B$379,LDF!$A$38:$A$63,0),MATCH($A391,LDF!$B$37:$Z$37,0)),0)</f>
        <v>0</v>
      </c>
      <c r="L391" s="116">
        <f ca="1">IFERROR(L390+'Program Qtrly'!N$243*OFFSET(LDF!$A$37,MATCH($B$379,LDF!$A$38:$A$63,0),MATCH($A391,LDF!$B$37:$Z$37,0)),0)</f>
        <v>0</v>
      </c>
      <c r="M391" s="116">
        <f ca="1">IFERROR(M390+'Program Qtrly'!O$243*OFFSET(LDF!$A$37,MATCH($B$379,LDF!$A$38:$A$63,0),MATCH($A391,LDF!$B$37:$Z$37,0)),0)</f>
        <v>0</v>
      </c>
      <c r="N391" s="116">
        <f ca="1">IFERROR(N390+'Program Qtrly'!P$243*OFFSET(LDF!$A$37,MATCH($B$379,LDF!$A$38:$A$63,0),MATCH($A391,LDF!$B$37:$Z$37,0)),0)</f>
        <v>35.999999999999986</v>
      </c>
      <c r="O391" s="116">
        <f ca="1">IFERROR(O390+'Program Qtrly'!Q$243*OFFSET(LDF!$A$37,MATCH($B$379,LDF!$A$38:$A$63,0),MATCH($A391,LDF!$B$37:$Z$37,0)),0)</f>
        <v>107.99999999999994</v>
      </c>
      <c r="P391" s="116">
        <f ca="1">IFERROR(P390+'Program Qtrly'!R$243*OFFSET(LDF!$A$37,MATCH($B$379,LDF!$A$38:$A$63,0),MATCH($A391,LDF!$B$37:$Z$37,0)),0)</f>
        <v>179.99999999999989</v>
      </c>
      <c r="Q391" s="116">
        <f ca="1">IFERROR(Q390+'Program Qtrly'!S$243*OFFSET(LDF!$A$37,MATCH($B$379,LDF!$A$38:$A$63,0),MATCH($A391,LDF!$B$37:$Z$37,0)),0)</f>
        <v>251.99999999999994</v>
      </c>
      <c r="R391" s="116">
        <f ca="1">IFERROR(R390+'Program Qtrly'!T$243*OFFSET(LDF!$A$37,MATCH($B$379,LDF!$A$38:$A$63,0),MATCH($A391,LDF!$B$37:$Z$37,0)),0)</f>
        <v>324</v>
      </c>
      <c r="S391" s="116">
        <f ca="1">IFERROR(S390+'Program Qtrly'!U$243*OFFSET(LDF!$A$37,MATCH($B$379,LDF!$A$38:$A$63,0),MATCH($A391,LDF!$B$37:$Z$37,0)),0)</f>
        <v>395.99999999999989</v>
      </c>
      <c r="T391" s="116">
        <f ca="1">IFERROR(T390+'Program Qtrly'!V$243*OFFSET(LDF!$A$37,MATCH($B$379,LDF!$A$38:$A$63,0),MATCH($A391,LDF!$B$37:$Z$37,0)),0)</f>
        <v>467.99999999999983</v>
      </c>
      <c r="U391" s="116">
        <f ca="1">IFERROR(U390+'Program Qtrly'!W$243*OFFSET(LDF!$A$37,MATCH($B$379,LDF!$A$38:$A$63,0),MATCH($A391,LDF!$B$37:$Z$37,0)),0)</f>
        <v>539.99999999999977</v>
      </c>
      <c r="W391" s="63">
        <f t="shared" si="379"/>
        <v>33</v>
      </c>
      <c r="X391" s="116">
        <f t="shared" ca="1" si="380"/>
        <v>0</v>
      </c>
      <c r="Y391" s="116">
        <f t="shared" ca="1" si="377"/>
        <v>0</v>
      </c>
      <c r="Z391" s="116">
        <f t="shared" ca="1" si="377"/>
        <v>0</v>
      </c>
      <c r="AA391" s="116">
        <f t="shared" ca="1" si="377"/>
        <v>0</v>
      </c>
      <c r="AB391" s="116">
        <f t="shared" ca="1" si="377"/>
        <v>0</v>
      </c>
      <c r="AC391" s="116">
        <f t="shared" ca="1" si="377"/>
        <v>0</v>
      </c>
      <c r="AD391" s="116">
        <f t="shared" ca="1" si="377"/>
        <v>0</v>
      </c>
      <c r="AE391" s="116">
        <f t="shared" ca="1" si="377"/>
        <v>0</v>
      </c>
      <c r="AF391" s="116">
        <f t="shared" ca="1" si="377"/>
        <v>0</v>
      </c>
      <c r="AG391" s="116">
        <f t="shared" ca="1" si="377"/>
        <v>0</v>
      </c>
      <c r="AH391" s="116">
        <f t="shared" ca="1" si="377"/>
        <v>0</v>
      </c>
      <c r="AI391" s="116">
        <f t="shared" ca="1" si="377"/>
        <v>0</v>
      </c>
      <c r="AJ391" s="116">
        <f t="shared" ca="1" si="377"/>
        <v>1.5000000000000071</v>
      </c>
      <c r="AK391" s="116">
        <f t="shared" ca="1" si="377"/>
        <v>4.5000000000000142</v>
      </c>
      <c r="AL391" s="116">
        <f t="shared" ca="1" si="377"/>
        <v>7.5000000000000284</v>
      </c>
      <c r="AM391" s="116">
        <f t="shared" ca="1" si="377"/>
        <v>10.5</v>
      </c>
      <c r="AN391" s="116">
        <f t="shared" ca="1" si="377"/>
        <v>13.499999999999943</v>
      </c>
      <c r="AO391" s="116">
        <f t="shared" ca="1" si="377"/>
        <v>16.500000000000057</v>
      </c>
      <c r="AP391" s="116">
        <f t="shared" ca="1" si="377"/>
        <v>19.5</v>
      </c>
      <c r="AQ391" s="116">
        <f t="shared" ca="1" si="377"/>
        <v>22.500000000000114</v>
      </c>
      <c r="AS391" s="63">
        <f t="shared" si="381"/>
        <v>33</v>
      </c>
      <c r="AT391" s="116">
        <f ca="1">IFERROR(X391*'Program Qtrly'!D$229/(1-'Program Qtrly'!D$229),0)</f>
        <v>0</v>
      </c>
      <c r="AU391" s="116">
        <f ca="1">IFERROR(Y391*'Program Qtrly'!E$229/(1-'Program Qtrly'!E$229),0)</f>
        <v>0</v>
      </c>
      <c r="AV391" s="116">
        <f ca="1">IFERROR(Z391*'Program Qtrly'!F$229/(1-'Program Qtrly'!F$229),0)</f>
        <v>0</v>
      </c>
      <c r="AW391" s="116">
        <f ca="1">IFERROR(AA391*'Program Qtrly'!G$229/(1-'Program Qtrly'!G$229),0)</f>
        <v>0</v>
      </c>
      <c r="AX391" s="116">
        <f ca="1">IFERROR(AB391*'Program Qtrly'!H$229/(1-'Program Qtrly'!H$229),0)</f>
        <v>0</v>
      </c>
      <c r="AY391" s="116">
        <f ca="1">IFERROR(AC391*'Program Qtrly'!I$229/(1-'Program Qtrly'!I$229),0)</f>
        <v>0</v>
      </c>
      <c r="AZ391" s="116">
        <f ca="1">IFERROR(AD391*'Program Qtrly'!J$229/(1-'Program Qtrly'!J$229),0)</f>
        <v>0</v>
      </c>
      <c r="BA391" s="116">
        <f ca="1">IFERROR(AE391*'Program Qtrly'!K$229/(1-'Program Qtrly'!K$229),0)</f>
        <v>0</v>
      </c>
      <c r="BB391" s="116">
        <f ca="1">IFERROR(AF391*'Program Qtrly'!L$229/(1-'Program Qtrly'!L$229),0)</f>
        <v>0</v>
      </c>
      <c r="BC391" s="116">
        <f ca="1">IFERROR(AG391*'Program Qtrly'!M$229/(1-'Program Qtrly'!M$229),0)</f>
        <v>0</v>
      </c>
      <c r="BD391" s="116">
        <f ca="1">IFERROR(AH391*'Program Qtrly'!N$229/(1-'Program Qtrly'!N$229),0)</f>
        <v>0</v>
      </c>
      <c r="BE391" s="116">
        <f ca="1">IFERROR(AI391*'Program Qtrly'!O$229/(1-'Program Qtrly'!O$229),0)</f>
        <v>0</v>
      </c>
      <c r="BF391" s="116">
        <f ca="1">IFERROR(AJ391*'Program Qtrly'!P$229/(1-'Program Qtrly'!P$229),0)</f>
        <v>6.0000000000000302</v>
      </c>
      <c r="BG391" s="116">
        <f ca="1">IFERROR(AK391*'Program Qtrly'!Q$229/(1-'Program Qtrly'!Q$229),0)</f>
        <v>18.000000000000064</v>
      </c>
      <c r="BH391" s="116">
        <f ca="1">IFERROR(AL391*'Program Qtrly'!R$229/(1-'Program Qtrly'!R$229),0)</f>
        <v>30.000000000000121</v>
      </c>
      <c r="BI391" s="116">
        <f ca="1">IFERROR(AM391*'Program Qtrly'!S$229/(1-'Program Qtrly'!S$229),0)</f>
        <v>42.000000000000014</v>
      </c>
      <c r="BJ391" s="116">
        <f ca="1">IFERROR(AN391*'Program Qtrly'!T$229/(1-'Program Qtrly'!T$229),0)</f>
        <v>53.999999999999787</v>
      </c>
      <c r="BK391" s="116">
        <f ca="1">IFERROR(AO391*'Program Qtrly'!U$229/(1-'Program Qtrly'!U$229),0)</f>
        <v>66.000000000000242</v>
      </c>
      <c r="BL391" s="116">
        <f ca="1">IFERROR(AP391*'Program Qtrly'!V$229/(1-'Program Qtrly'!V$229),0)</f>
        <v>78.000000000000028</v>
      </c>
      <c r="BM391" s="116">
        <f ca="1">IFERROR(AQ391*'Program Qtrly'!W$229/(1-'Program Qtrly'!W$229),0)</f>
        <v>90.000000000000483</v>
      </c>
      <c r="BO391" s="53" t="str">
        <f t="shared" si="382"/>
        <v>P012</v>
      </c>
      <c r="BP391" s="53">
        <f t="shared" si="383"/>
        <v>0</v>
      </c>
    </row>
    <row r="392" spans="1:68" x14ac:dyDescent="0.45">
      <c r="A392" s="63">
        <f t="shared" si="378"/>
        <v>36</v>
      </c>
      <c r="B392" s="116">
        <f ca="1">IFERROR(B391+'Program Qtrly'!D$243*OFFSET(LDF!$A$37,MATCH($B$379,LDF!$A$38:$A$63,0),MATCH($A392,LDF!$B$37:$Z$37,0)),0)</f>
        <v>0</v>
      </c>
      <c r="C392" s="116">
        <f ca="1">IFERROR(C391+'Program Qtrly'!E$243*OFFSET(LDF!$A$37,MATCH($B$379,LDF!$A$38:$A$63,0),MATCH($A392,LDF!$B$37:$Z$37,0)),0)</f>
        <v>0</v>
      </c>
      <c r="D392" s="116">
        <f ca="1">IFERROR(D391+'Program Qtrly'!F$243*OFFSET(LDF!$A$37,MATCH($B$379,LDF!$A$38:$A$63,0),MATCH($A392,LDF!$B$37:$Z$37,0)),0)</f>
        <v>0</v>
      </c>
      <c r="E392" s="116">
        <f ca="1">IFERROR(E391+'Program Qtrly'!G$243*OFFSET(LDF!$A$37,MATCH($B$379,LDF!$A$38:$A$63,0),MATCH($A392,LDF!$B$37:$Z$37,0)),0)</f>
        <v>0</v>
      </c>
      <c r="F392" s="116">
        <f ca="1">IFERROR(F391+'Program Qtrly'!H$243*OFFSET(LDF!$A$37,MATCH($B$379,LDF!$A$38:$A$63,0),MATCH($A392,LDF!$B$37:$Z$37,0)),0)</f>
        <v>0</v>
      </c>
      <c r="G392" s="116">
        <f ca="1">IFERROR(G391+'Program Qtrly'!I$243*OFFSET(LDF!$A$37,MATCH($B$379,LDF!$A$38:$A$63,0),MATCH($A392,LDF!$B$37:$Z$37,0)),0)</f>
        <v>0</v>
      </c>
      <c r="H392" s="116">
        <f ca="1">IFERROR(H391+'Program Qtrly'!J$243*OFFSET(LDF!$A$37,MATCH($B$379,LDF!$A$38:$A$63,0),MATCH($A392,LDF!$B$37:$Z$37,0)),0)</f>
        <v>0</v>
      </c>
      <c r="I392" s="116">
        <f ca="1">IFERROR(I391+'Program Qtrly'!K$243*OFFSET(LDF!$A$37,MATCH($B$379,LDF!$A$38:$A$63,0),MATCH($A392,LDF!$B$37:$Z$37,0)),0)</f>
        <v>0</v>
      </c>
      <c r="J392" s="116">
        <f ca="1">IFERROR(J391+'Program Qtrly'!L$243*OFFSET(LDF!$A$37,MATCH($B$379,LDF!$A$38:$A$63,0),MATCH($A392,LDF!$B$37:$Z$37,0)),0)</f>
        <v>0</v>
      </c>
      <c r="K392" s="116">
        <f ca="1">IFERROR(K391+'Program Qtrly'!M$243*OFFSET(LDF!$A$37,MATCH($B$379,LDF!$A$38:$A$63,0),MATCH($A392,LDF!$B$37:$Z$37,0)),0)</f>
        <v>0</v>
      </c>
      <c r="L392" s="116">
        <f ca="1">IFERROR(L391+'Program Qtrly'!N$243*OFFSET(LDF!$A$37,MATCH($B$379,LDF!$A$38:$A$63,0),MATCH($A392,LDF!$B$37:$Z$37,0)),0)</f>
        <v>0</v>
      </c>
      <c r="M392" s="116">
        <f ca="1">IFERROR(M391+'Program Qtrly'!O$243*OFFSET(LDF!$A$37,MATCH($B$379,LDF!$A$38:$A$63,0),MATCH($A392,LDF!$B$37:$Z$37,0)),0)</f>
        <v>0</v>
      </c>
      <c r="N392" s="116">
        <f ca="1">IFERROR(N391+'Program Qtrly'!P$243*OFFSET(LDF!$A$37,MATCH($B$379,LDF!$A$38:$A$63,0),MATCH($A392,LDF!$B$37:$Z$37,0)),0)</f>
        <v>36.187499999999986</v>
      </c>
      <c r="O392" s="116">
        <f ca="1">IFERROR(O391+'Program Qtrly'!Q$243*OFFSET(LDF!$A$37,MATCH($B$379,LDF!$A$38:$A$63,0),MATCH($A392,LDF!$B$37:$Z$37,0)),0)</f>
        <v>108.56249999999994</v>
      </c>
      <c r="P392" s="116">
        <f ca="1">IFERROR(P391+'Program Qtrly'!R$243*OFFSET(LDF!$A$37,MATCH($B$379,LDF!$A$38:$A$63,0),MATCH($A392,LDF!$B$37:$Z$37,0)),0)</f>
        <v>180.93749999999989</v>
      </c>
      <c r="Q392" s="116">
        <f ca="1">IFERROR(Q391+'Program Qtrly'!S$243*OFFSET(LDF!$A$37,MATCH($B$379,LDF!$A$38:$A$63,0),MATCH($A392,LDF!$B$37:$Z$37,0)),0)</f>
        <v>253.31249999999994</v>
      </c>
      <c r="R392" s="116">
        <f ca="1">IFERROR(R391+'Program Qtrly'!T$243*OFFSET(LDF!$A$37,MATCH($B$379,LDF!$A$38:$A$63,0),MATCH($A392,LDF!$B$37:$Z$37,0)),0)</f>
        <v>325.6875</v>
      </c>
      <c r="S392" s="116">
        <f ca="1">IFERROR(S391+'Program Qtrly'!U$243*OFFSET(LDF!$A$37,MATCH($B$379,LDF!$A$38:$A$63,0),MATCH($A392,LDF!$B$37:$Z$37,0)),0)</f>
        <v>398.06249999999989</v>
      </c>
      <c r="T392" s="116">
        <f ca="1">IFERROR(T391+'Program Qtrly'!V$243*OFFSET(LDF!$A$37,MATCH($B$379,LDF!$A$38:$A$63,0),MATCH($A392,LDF!$B$37:$Z$37,0)),0)</f>
        <v>470.43749999999983</v>
      </c>
      <c r="U392" s="116">
        <f ca="1">IFERROR(U391+'Program Qtrly'!W$243*OFFSET(LDF!$A$37,MATCH($B$379,LDF!$A$38:$A$63,0),MATCH($A392,LDF!$B$37:$Z$37,0)),0)</f>
        <v>542.81249999999977</v>
      </c>
      <c r="W392" s="63">
        <f t="shared" si="379"/>
        <v>36</v>
      </c>
      <c r="X392" s="116">
        <f t="shared" ca="1" si="380"/>
        <v>0</v>
      </c>
      <c r="Y392" s="116">
        <f t="shared" ca="1" si="377"/>
        <v>0</v>
      </c>
      <c r="Z392" s="116">
        <f t="shared" ca="1" si="377"/>
        <v>0</v>
      </c>
      <c r="AA392" s="116">
        <f t="shared" ca="1" si="377"/>
        <v>0</v>
      </c>
      <c r="AB392" s="116">
        <f t="shared" ca="1" si="377"/>
        <v>0</v>
      </c>
      <c r="AC392" s="116">
        <f t="shared" ca="1" si="377"/>
        <v>0</v>
      </c>
      <c r="AD392" s="116">
        <f t="shared" ca="1" si="377"/>
        <v>0</v>
      </c>
      <c r="AE392" s="116">
        <f t="shared" ca="1" si="377"/>
        <v>0</v>
      </c>
      <c r="AF392" s="116">
        <f t="shared" ca="1" si="377"/>
        <v>0</v>
      </c>
      <c r="AG392" s="116">
        <f t="shared" ca="1" si="377"/>
        <v>0</v>
      </c>
      <c r="AH392" s="116">
        <f t="shared" ca="1" si="377"/>
        <v>0</v>
      </c>
      <c r="AI392" s="116">
        <f t="shared" ca="1" si="377"/>
        <v>0</v>
      </c>
      <c r="AJ392" s="116">
        <f t="shared" ca="1" si="377"/>
        <v>1.3125000000000071</v>
      </c>
      <c r="AK392" s="116">
        <f t="shared" ca="1" si="377"/>
        <v>3.9375000000000142</v>
      </c>
      <c r="AL392" s="116">
        <f t="shared" ca="1" si="377"/>
        <v>6.5625000000000284</v>
      </c>
      <c r="AM392" s="116">
        <f t="shared" ca="1" si="377"/>
        <v>9.1875</v>
      </c>
      <c r="AN392" s="116">
        <f t="shared" ca="1" si="377"/>
        <v>11.812499999999943</v>
      </c>
      <c r="AO392" s="116">
        <f t="shared" ca="1" si="377"/>
        <v>14.437500000000057</v>
      </c>
      <c r="AP392" s="116">
        <f t="shared" ca="1" si="377"/>
        <v>17.0625</v>
      </c>
      <c r="AQ392" s="116">
        <f t="shared" ca="1" si="377"/>
        <v>19.687500000000114</v>
      </c>
      <c r="AS392" s="63">
        <f t="shared" si="381"/>
        <v>36</v>
      </c>
      <c r="AT392" s="116">
        <f ca="1">IFERROR(X392*'Program Qtrly'!D$229/(1-'Program Qtrly'!D$229),0)</f>
        <v>0</v>
      </c>
      <c r="AU392" s="116">
        <f ca="1">IFERROR(Y392*'Program Qtrly'!E$229/(1-'Program Qtrly'!E$229),0)</f>
        <v>0</v>
      </c>
      <c r="AV392" s="116">
        <f ca="1">IFERROR(Z392*'Program Qtrly'!F$229/(1-'Program Qtrly'!F$229),0)</f>
        <v>0</v>
      </c>
      <c r="AW392" s="116">
        <f ca="1">IFERROR(AA392*'Program Qtrly'!G$229/(1-'Program Qtrly'!G$229),0)</f>
        <v>0</v>
      </c>
      <c r="AX392" s="116">
        <f ca="1">IFERROR(AB392*'Program Qtrly'!H$229/(1-'Program Qtrly'!H$229),0)</f>
        <v>0</v>
      </c>
      <c r="AY392" s="116">
        <f ca="1">IFERROR(AC392*'Program Qtrly'!I$229/(1-'Program Qtrly'!I$229),0)</f>
        <v>0</v>
      </c>
      <c r="AZ392" s="116">
        <f ca="1">IFERROR(AD392*'Program Qtrly'!J$229/(1-'Program Qtrly'!J$229),0)</f>
        <v>0</v>
      </c>
      <c r="BA392" s="116">
        <f ca="1">IFERROR(AE392*'Program Qtrly'!K$229/(1-'Program Qtrly'!K$229),0)</f>
        <v>0</v>
      </c>
      <c r="BB392" s="116">
        <f ca="1">IFERROR(AF392*'Program Qtrly'!L$229/(1-'Program Qtrly'!L$229),0)</f>
        <v>0</v>
      </c>
      <c r="BC392" s="116">
        <f ca="1">IFERROR(AG392*'Program Qtrly'!M$229/(1-'Program Qtrly'!M$229),0)</f>
        <v>0</v>
      </c>
      <c r="BD392" s="116">
        <f ca="1">IFERROR(AH392*'Program Qtrly'!N$229/(1-'Program Qtrly'!N$229),0)</f>
        <v>0</v>
      </c>
      <c r="BE392" s="116">
        <f ca="1">IFERROR(AI392*'Program Qtrly'!O$229/(1-'Program Qtrly'!O$229),0)</f>
        <v>0</v>
      </c>
      <c r="BF392" s="116">
        <f ca="1">IFERROR(AJ392*'Program Qtrly'!P$229/(1-'Program Qtrly'!P$229),0)</f>
        <v>5.2500000000000302</v>
      </c>
      <c r="BG392" s="116">
        <f ca="1">IFERROR(AK392*'Program Qtrly'!Q$229/(1-'Program Qtrly'!Q$229),0)</f>
        <v>15.75000000000006</v>
      </c>
      <c r="BH392" s="116">
        <f ca="1">IFERROR(AL392*'Program Qtrly'!R$229/(1-'Program Qtrly'!R$229),0)</f>
        <v>26.250000000000121</v>
      </c>
      <c r="BI392" s="116">
        <f ca="1">IFERROR(AM392*'Program Qtrly'!S$229/(1-'Program Qtrly'!S$229),0)</f>
        <v>36.750000000000014</v>
      </c>
      <c r="BJ392" s="116">
        <f ca="1">IFERROR(AN392*'Program Qtrly'!T$229/(1-'Program Qtrly'!T$229),0)</f>
        <v>47.249999999999787</v>
      </c>
      <c r="BK392" s="116">
        <f ca="1">IFERROR(AO392*'Program Qtrly'!U$229/(1-'Program Qtrly'!U$229),0)</f>
        <v>57.750000000000249</v>
      </c>
      <c r="BL392" s="116">
        <f ca="1">IFERROR(AP392*'Program Qtrly'!V$229/(1-'Program Qtrly'!V$229),0)</f>
        <v>68.250000000000014</v>
      </c>
      <c r="BM392" s="116">
        <f ca="1">IFERROR(AQ392*'Program Qtrly'!W$229/(1-'Program Qtrly'!W$229),0)</f>
        <v>78.750000000000483</v>
      </c>
      <c r="BO392" s="53" t="str">
        <f t="shared" si="382"/>
        <v>P012</v>
      </c>
      <c r="BP392" s="53">
        <f t="shared" si="383"/>
        <v>0</v>
      </c>
    </row>
    <row r="393" spans="1:68" x14ac:dyDescent="0.45">
      <c r="A393" s="63">
        <f t="shared" si="378"/>
        <v>39</v>
      </c>
      <c r="B393" s="116">
        <f ca="1">IFERROR(B392+'Program Qtrly'!D$243*OFFSET(LDF!$A$37,MATCH($B$379,LDF!$A$38:$A$63,0),MATCH($A393,LDF!$B$37:$Z$37,0)),0)</f>
        <v>0</v>
      </c>
      <c r="C393" s="116">
        <f ca="1">IFERROR(C392+'Program Qtrly'!E$243*OFFSET(LDF!$A$37,MATCH($B$379,LDF!$A$38:$A$63,0),MATCH($A393,LDF!$B$37:$Z$37,0)),0)</f>
        <v>0</v>
      </c>
      <c r="D393" s="116">
        <f ca="1">IFERROR(D392+'Program Qtrly'!F$243*OFFSET(LDF!$A$37,MATCH($B$379,LDF!$A$38:$A$63,0),MATCH($A393,LDF!$B$37:$Z$37,0)),0)</f>
        <v>0</v>
      </c>
      <c r="E393" s="116">
        <f ca="1">IFERROR(E392+'Program Qtrly'!G$243*OFFSET(LDF!$A$37,MATCH($B$379,LDF!$A$38:$A$63,0),MATCH($A393,LDF!$B$37:$Z$37,0)),0)</f>
        <v>0</v>
      </c>
      <c r="F393" s="116">
        <f ca="1">IFERROR(F392+'Program Qtrly'!H$243*OFFSET(LDF!$A$37,MATCH($B$379,LDF!$A$38:$A$63,0),MATCH($A393,LDF!$B$37:$Z$37,0)),0)</f>
        <v>0</v>
      </c>
      <c r="G393" s="116">
        <f ca="1">IFERROR(G392+'Program Qtrly'!I$243*OFFSET(LDF!$A$37,MATCH($B$379,LDF!$A$38:$A$63,0),MATCH($A393,LDF!$B$37:$Z$37,0)),0)</f>
        <v>0</v>
      </c>
      <c r="H393" s="116">
        <f ca="1">IFERROR(H392+'Program Qtrly'!J$243*OFFSET(LDF!$A$37,MATCH($B$379,LDF!$A$38:$A$63,0),MATCH($A393,LDF!$B$37:$Z$37,0)),0)</f>
        <v>0</v>
      </c>
      <c r="I393" s="116">
        <f ca="1">IFERROR(I392+'Program Qtrly'!K$243*OFFSET(LDF!$A$37,MATCH($B$379,LDF!$A$38:$A$63,0),MATCH($A393,LDF!$B$37:$Z$37,0)),0)</f>
        <v>0</v>
      </c>
      <c r="J393" s="116">
        <f ca="1">IFERROR(J392+'Program Qtrly'!L$243*OFFSET(LDF!$A$37,MATCH($B$379,LDF!$A$38:$A$63,0),MATCH($A393,LDF!$B$37:$Z$37,0)),0)</f>
        <v>0</v>
      </c>
      <c r="K393" s="116">
        <f ca="1">IFERROR(K392+'Program Qtrly'!M$243*OFFSET(LDF!$A$37,MATCH($B$379,LDF!$A$38:$A$63,0),MATCH($A393,LDF!$B$37:$Z$37,0)),0)</f>
        <v>0</v>
      </c>
      <c r="L393" s="116">
        <f ca="1">IFERROR(L392+'Program Qtrly'!N$243*OFFSET(LDF!$A$37,MATCH($B$379,LDF!$A$38:$A$63,0),MATCH($A393,LDF!$B$37:$Z$37,0)),0)</f>
        <v>0</v>
      </c>
      <c r="M393" s="116">
        <f ca="1">IFERROR(M392+'Program Qtrly'!O$243*OFFSET(LDF!$A$37,MATCH($B$379,LDF!$A$38:$A$63,0),MATCH($A393,LDF!$B$37:$Z$37,0)),0)</f>
        <v>0</v>
      </c>
      <c r="N393" s="116">
        <f ca="1">IFERROR(N392+'Program Qtrly'!P$243*OFFSET(LDF!$A$37,MATCH($B$379,LDF!$A$38:$A$63,0),MATCH($A393,LDF!$B$37:$Z$37,0)),0)</f>
        <v>36.374999999999986</v>
      </c>
      <c r="O393" s="116">
        <f ca="1">IFERROR(O392+'Program Qtrly'!Q$243*OFFSET(LDF!$A$37,MATCH($B$379,LDF!$A$38:$A$63,0),MATCH($A393,LDF!$B$37:$Z$37,0)),0)</f>
        <v>109.12499999999994</v>
      </c>
      <c r="P393" s="116">
        <f ca="1">IFERROR(P392+'Program Qtrly'!R$243*OFFSET(LDF!$A$37,MATCH($B$379,LDF!$A$38:$A$63,0),MATCH($A393,LDF!$B$37:$Z$37,0)),0)</f>
        <v>181.87499999999989</v>
      </c>
      <c r="Q393" s="116">
        <f ca="1">IFERROR(Q392+'Program Qtrly'!S$243*OFFSET(LDF!$A$37,MATCH($B$379,LDF!$A$38:$A$63,0),MATCH($A393,LDF!$B$37:$Z$37,0)),0)</f>
        <v>254.62499999999994</v>
      </c>
      <c r="R393" s="116">
        <f ca="1">IFERROR(R392+'Program Qtrly'!T$243*OFFSET(LDF!$A$37,MATCH($B$379,LDF!$A$38:$A$63,0),MATCH($A393,LDF!$B$37:$Z$37,0)),0)</f>
        <v>327.375</v>
      </c>
      <c r="S393" s="116">
        <f ca="1">IFERROR(S392+'Program Qtrly'!U$243*OFFSET(LDF!$A$37,MATCH($B$379,LDF!$A$38:$A$63,0),MATCH($A393,LDF!$B$37:$Z$37,0)),0)</f>
        <v>400.12499999999989</v>
      </c>
      <c r="T393" s="116">
        <f ca="1">IFERROR(T392+'Program Qtrly'!V$243*OFFSET(LDF!$A$37,MATCH($B$379,LDF!$A$38:$A$63,0),MATCH($A393,LDF!$B$37:$Z$37,0)),0)</f>
        <v>472.87499999999983</v>
      </c>
      <c r="U393" s="116">
        <f ca="1">IFERROR(U392+'Program Qtrly'!W$243*OFFSET(LDF!$A$37,MATCH($B$379,LDF!$A$38:$A$63,0),MATCH($A393,LDF!$B$37:$Z$37,0)),0)</f>
        <v>545.62499999999977</v>
      </c>
      <c r="W393" s="63">
        <f t="shared" si="379"/>
        <v>39</v>
      </c>
      <c r="X393" s="116">
        <f t="shared" ca="1" si="380"/>
        <v>0</v>
      </c>
      <c r="Y393" s="116">
        <f t="shared" ca="1" si="377"/>
        <v>0</v>
      </c>
      <c r="Z393" s="116">
        <f t="shared" ca="1" si="377"/>
        <v>0</v>
      </c>
      <c r="AA393" s="116">
        <f t="shared" ca="1" si="377"/>
        <v>0</v>
      </c>
      <c r="AB393" s="116">
        <f t="shared" ca="1" si="377"/>
        <v>0</v>
      </c>
      <c r="AC393" s="116">
        <f t="shared" ca="1" si="377"/>
        <v>0</v>
      </c>
      <c r="AD393" s="116">
        <f t="shared" ca="1" si="377"/>
        <v>0</v>
      </c>
      <c r="AE393" s="116">
        <f t="shared" ca="1" si="377"/>
        <v>0</v>
      </c>
      <c r="AF393" s="116">
        <f t="shared" ca="1" si="377"/>
        <v>0</v>
      </c>
      <c r="AG393" s="116">
        <f t="shared" ca="1" si="377"/>
        <v>0</v>
      </c>
      <c r="AH393" s="116">
        <f t="shared" ca="1" si="377"/>
        <v>0</v>
      </c>
      <c r="AI393" s="116">
        <f t="shared" ca="1" si="377"/>
        <v>0</v>
      </c>
      <c r="AJ393" s="116">
        <f t="shared" ca="1" si="377"/>
        <v>1.1250000000000071</v>
      </c>
      <c r="AK393" s="116">
        <f t="shared" ca="1" si="377"/>
        <v>3.3750000000000142</v>
      </c>
      <c r="AL393" s="116">
        <f t="shared" ca="1" si="377"/>
        <v>5.6250000000000284</v>
      </c>
      <c r="AM393" s="116">
        <f t="shared" ca="1" si="377"/>
        <v>7.875</v>
      </c>
      <c r="AN393" s="116">
        <f t="shared" ca="1" si="377"/>
        <v>10.124999999999943</v>
      </c>
      <c r="AO393" s="116">
        <f t="shared" ca="1" si="377"/>
        <v>12.375000000000057</v>
      </c>
      <c r="AP393" s="116">
        <f t="shared" ca="1" si="377"/>
        <v>14.625</v>
      </c>
      <c r="AQ393" s="116">
        <f t="shared" ca="1" si="377"/>
        <v>16.875000000000114</v>
      </c>
      <c r="AS393" s="63">
        <f t="shared" si="381"/>
        <v>39</v>
      </c>
      <c r="AT393" s="116">
        <f ca="1">IFERROR(X393*'Program Qtrly'!D$229/(1-'Program Qtrly'!D$229),0)</f>
        <v>0</v>
      </c>
      <c r="AU393" s="116">
        <f ca="1">IFERROR(Y393*'Program Qtrly'!E$229/(1-'Program Qtrly'!E$229),0)</f>
        <v>0</v>
      </c>
      <c r="AV393" s="116">
        <f ca="1">IFERROR(Z393*'Program Qtrly'!F$229/(1-'Program Qtrly'!F$229),0)</f>
        <v>0</v>
      </c>
      <c r="AW393" s="116">
        <f ca="1">IFERROR(AA393*'Program Qtrly'!G$229/(1-'Program Qtrly'!G$229),0)</f>
        <v>0</v>
      </c>
      <c r="AX393" s="116">
        <f ca="1">IFERROR(AB393*'Program Qtrly'!H$229/(1-'Program Qtrly'!H$229),0)</f>
        <v>0</v>
      </c>
      <c r="AY393" s="116">
        <f ca="1">IFERROR(AC393*'Program Qtrly'!I$229/(1-'Program Qtrly'!I$229),0)</f>
        <v>0</v>
      </c>
      <c r="AZ393" s="116">
        <f ca="1">IFERROR(AD393*'Program Qtrly'!J$229/(1-'Program Qtrly'!J$229),0)</f>
        <v>0</v>
      </c>
      <c r="BA393" s="116">
        <f ca="1">IFERROR(AE393*'Program Qtrly'!K$229/(1-'Program Qtrly'!K$229),0)</f>
        <v>0</v>
      </c>
      <c r="BB393" s="116">
        <f ca="1">IFERROR(AF393*'Program Qtrly'!L$229/(1-'Program Qtrly'!L$229),0)</f>
        <v>0</v>
      </c>
      <c r="BC393" s="116">
        <f ca="1">IFERROR(AG393*'Program Qtrly'!M$229/(1-'Program Qtrly'!M$229),0)</f>
        <v>0</v>
      </c>
      <c r="BD393" s="116">
        <f ca="1">IFERROR(AH393*'Program Qtrly'!N$229/(1-'Program Qtrly'!N$229),0)</f>
        <v>0</v>
      </c>
      <c r="BE393" s="116">
        <f ca="1">IFERROR(AI393*'Program Qtrly'!O$229/(1-'Program Qtrly'!O$229),0)</f>
        <v>0</v>
      </c>
      <c r="BF393" s="116">
        <f ca="1">IFERROR(AJ393*'Program Qtrly'!P$229/(1-'Program Qtrly'!P$229),0)</f>
        <v>4.5000000000000293</v>
      </c>
      <c r="BG393" s="116">
        <f ca="1">IFERROR(AK393*'Program Qtrly'!Q$229/(1-'Program Qtrly'!Q$229),0)</f>
        <v>13.500000000000062</v>
      </c>
      <c r="BH393" s="116">
        <f ca="1">IFERROR(AL393*'Program Qtrly'!R$229/(1-'Program Qtrly'!R$229),0)</f>
        <v>22.500000000000121</v>
      </c>
      <c r="BI393" s="116">
        <f ca="1">IFERROR(AM393*'Program Qtrly'!S$229/(1-'Program Qtrly'!S$229),0)</f>
        <v>31.500000000000011</v>
      </c>
      <c r="BJ393" s="116">
        <f ca="1">IFERROR(AN393*'Program Qtrly'!T$229/(1-'Program Qtrly'!T$229),0)</f>
        <v>40.499999999999787</v>
      </c>
      <c r="BK393" s="116">
        <f ca="1">IFERROR(AO393*'Program Qtrly'!U$229/(1-'Program Qtrly'!U$229),0)</f>
        <v>49.500000000000242</v>
      </c>
      <c r="BL393" s="116">
        <f ca="1">IFERROR(AP393*'Program Qtrly'!V$229/(1-'Program Qtrly'!V$229),0)</f>
        <v>58.500000000000021</v>
      </c>
      <c r="BM393" s="116">
        <f ca="1">IFERROR(AQ393*'Program Qtrly'!W$229/(1-'Program Qtrly'!W$229),0)</f>
        <v>67.500000000000483</v>
      </c>
      <c r="BO393" s="53" t="str">
        <f t="shared" si="382"/>
        <v>P012</v>
      </c>
      <c r="BP393" s="53">
        <f t="shared" si="383"/>
        <v>0</v>
      </c>
    </row>
    <row r="394" spans="1:68" x14ac:dyDescent="0.45">
      <c r="A394" s="63">
        <f t="shared" si="378"/>
        <v>42</v>
      </c>
      <c r="B394" s="116">
        <f ca="1">IFERROR(B393+'Program Qtrly'!D$243*OFFSET(LDF!$A$37,MATCH($B$379,LDF!$A$38:$A$63,0),MATCH($A394,LDF!$B$37:$Z$37,0)),0)</f>
        <v>0</v>
      </c>
      <c r="C394" s="116">
        <f ca="1">IFERROR(C393+'Program Qtrly'!E$243*OFFSET(LDF!$A$37,MATCH($B$379,LDF!$A$38:$A$63,0),MATCH($A394,LDF!$B$37:$Z$37,0)),0)</f>
        <v>0</v>
      </c>
      <c r="D394" s="116">
        <f ca="1">IFERROR(D393+'Program Qtrly'!F$243*OFFSET(LDF!$A$37,MATCH($B$379,LDF!$A$38:$A$63,0),MATCH($A394,LDF!$B$37:$Z$37,0)),0)</f>
        <v>0</v>
      </c>
      <c r="E394" s="116">
        <f ca="1">IFERROR(E393+'Program Qtrly'!G$243*OFFSET(LDF!$A$37,MATCH($B$379,LDF!$A$38:$A$63,0),MATCH($A394,LDF!$B$37:$Z$37,0)),0)</f>
        <v>0</v>
      </c>
      <c r="F394" s="116">
        <f ca="1">IFERROR(F393+'Program Qtrly'!H$243*OFFSET(LDF!$A$37,MATCH($B$379,LDF!$A$38:$A$63,0),MATCH($A394,LDF!$B$37:$Z$37,0)),0)</f>
        <v>0</v>
      </c>
      <c r="G394" s="116">
        <f ca="1">IFERROR(G393+'Program Qtrly'!I$243*OFFSET(LDF!$A$37,MATCH($B$379,LDF!$A$38:$A$63,0),MATCH($A394,LDF!$B$37:$Z$37,0)),0)</f>
        <v>0</v>
      </c>
      <c r="H394" s="116">
        <f ca="1">IFERROR(H393+'Program Qtrly'!J$243*OFFSET(LDF!$A$37,MATCH($B$379,LDF!$A$38:$A$63,0),MATCH($A394,LDF!$B$37:$Z$37,0)),0)</f>
        <v>0</v>
      </c>
      <c r="I394" s="116">
        <f ca="1">IFERROR(I393+'Program Qtrly'!K$243*OFFSET(LDF!$A$37,MATCH($B$379,LDF!$A$38:$A$63,0),MATCH($A394,LDF!$B$37:$Z$37,0)),0)</f>
        <v>0</v>
      </c>
      <c r="J394" s="116">
        <f ca="1">IFERROR(J393+'Program Qtrly'!L$243*OFFSET(LDF!$A$37,MATCH($B$379,LDF!$A$38:$A$63,0),MATCH($A394,LDF!$B$37:$Z$37,0)),0)</f>
        <v>0</v>
      </c>
      <c r="K394" s="116">
        <f ca="1">IFERROR(K393+'Program Qtrly'!M$243*OFFSET(LDF!$A$37,MATCH($B$379,LDF!$A$38:$A$63,0),MATCH($A394,LDF!$B$37:$Z$37,0)),0)</f>
        <v>0</v>
      </c>
      <c r="L394" s="116">
        <f ca="1">IFERROR(L393+'Program Qtrly'!N$243*OFFSET(LDF!$A$37,MATCH($B$379,LDF!$A$38:$A$63,0),MATCH($A394,LDF!$B$37:$Z$37,0)),0)</f>
        <v>0</v>
      </c>
      <c r="M394" s="116">
        <f ca="1">IFERROR(M393+'Program Qtrly'!O$243*OFFSET(LDF!$A$37,MATCH($B$379,LDF!$A$38:$A$63,0),MATCH($A394,LDF!$B$37:$Z$37,0)),0)</f>
        <v>0</v>
      </c>
      <c r="N394" s="116">
        <f ca="1">IFERROR(N393+'Program Qtrly'!P$243*OFFSET(LDF!$A$37,MATCH($B$379,LDF!$A$38:$A$63,0),MATCH($A394,LDF!$B$37:$Z$37,0)),0)</f>
        <v>36.562499999999986</v>
      </c>
      <c r="O394" s="116">
        <f ca="1">IFERROR(O393+'Program Qtrly'!Q$243*OFFSET(LDF!$A$37,MATCH($B$379,LDF!$A$38:$A$63,0),MATCH($A394,LDF!$B$37:$Z$37,0)),0)</f>
        <v>109.68749999999994</v>
      </c>
      <c r="P394" s="116">
        <f ca="1">IFERROR(P393+'Program Qtrly'!R$243*OFFSET(LDF!$A$37,MATCH($B$379,LDF!$A$38:$A$63,0),MATCH($A394,LDF!$B$37:$Z$37,0)),0)</f>
        <v>182.81249999999989</v>
      </c>
      <c r="Q394" s="116">
        <f ca="1">IFERROR(Q393+'Program Qtrly'!S$243*OFFSET(LDF!$A$37,MATCH($B$379,LDF!$A$38:$A$63,0),MATCH($A394,LDF!$B$37:$Z$37,0)),0)</f>
        <v>255.93749999999994</v>
      </c>
      <c r="R394" s="116">
        <f ca="1">IFERROR(R393+'Program Qtrly'!T$243*OFFSET(LDF!$A$37,MATCH($B$379,LDF!$A$38:$A$63,0),MATCH($A394,LDF!$B$37:$Z$37,0)),0)</f>
        <v>329.0625</v>
      </c>
      <c r="S394" s="116">
        <f ca="1">IFERROR(S393+'Program Qtrly'!U$243*OFFSET(LDF!$A$37,MATCH($B$379,LDF!$A$38:$A$63,0),MATCH($A394,LDF!$B$37:$Z$37,0)),0)</f>
        <v>402.18749999999989</v>
      </c>
      <c r="T394" s="116">
        <f ca="1">IFERROR(T393+'Program Qtrly'!V$243*OFFSET(LDF!$A$37,MATCH($B$379,LDF!$A$38:$A$63,0),MATCH($A394,LDF!$B$37:$Z$37,0)),0)</f>
        <v>475.31249999999983</v>
      </c>
      <c r="U394" s="116">
        <f ca="1">IFERROR(U393+'Program Qtrly'!W$243*OFFSET(LDF!$A$37,MATCH($B$379,LDF!$A$38:$A$63,0),MATCH($A394,LDF!$B$37:$Z$37,0)),0)</f>
        <v>548.43749999999977</v>
      </c>
      <c r="W394" s="63">
        <f t="shared" si="379"/>
        <v>42</v>
      </c>
      <c r="X394" s="116">
        <f t="shared" ca="1" si="380"/>
        <v>0</v>
      </c>
      <c r="Y394" s="116">
        <f t="shared" ca="1" si="377"/>
        <v>0</v>
      </c>
      <c r="Z394" s="116">
        <f t="shared" ca="1" si="377"/>
        <v>0</v>
      </c>
      <c r="AA394" s="116">
        <f t="shared" ca="1" si="377"/>
        <v>0</v>
      </c>
      <c r="AB394" s="116">
        <f t="shared" ca="1" si="377"/>
        <v>0</v>
      </c>
      <c r="AC394" s="116">
        <f t="shared" ca="1" si="377"/>
        <v>0</v>
      </c>
      <c r="AD394" s="116">
        <f t="shared" ca="1" si="377"/>
        <v>0</v>
      </c>
      <c r="AE394" s="116">
        <f t="shared" ca="1" si="377"/>
        <v>0</v>
      </c>
      <c r="AF394" s="116">
        <f t="shared" ca="1" si="377"/>
        <v>0</v>
      </c>
      <c r="AG394" s="116">
        <f t="shared" ref="AG394:AG404" ca="1" si="384">K$405-K394</f>
        <v>0</v>
      </c>
      <c r="AH394" s="116">
        <f t="shared" ref="AH394:AH404" ca="1" si="385">L$405-L394</f>
        <v>0</v>
      </c>
      <c r="AI394" s="116">
        <f t="shared" ref="AI394:AI404" ca="1" si="386">M$405-M394</f>
        <v>0</v>
      </c>
      <c r="AJ394" s="116">
        <f t="shared" ref="AJ394:AJ404" ca="1" si="387">N$405-N394</f>
        <v>0.93750000000000711</v>
      </c>
      <c r="AK394" s="116">
        <f t="shared" ref="AK394:AK404" ca="1" si="388">O$405-O394</f>
        <v>2.8125000000000142</v>
      </c>
      <c r="AL394" s="116">
        <f t="shared" ref="AL394:AL404" ca="1" si="389">P$405-P394</f>
        <v>4.6875000000000284</v>
      </c>
      <c r="AM394" s="116">
        <f t="shared" ref="AM394:AM404" ca="1" si="390">Q$405-Q394</f>
        <v>6.5625</v>
      </c>
      <c r="AN394" s="116">
        <f t="shared" ref="AN394:AN404" ca="1" si="391">R$405-R394</f>
        <v>8.4374999999999432</v>
      </c>
      <c r="AO394" s="116">
        <f t="shared" ref="AO394:AO404" ca="1" si="392">S$405-S394</f>
        <v>10.312500000000057</v>
      </c>
      <c r="AP394" s="116">
        <f t="shared" ref="AP394:AP404" ca="1" si="393">T$405-T394</f>
        <v>12.1875</v>
      </c>
      <c r="AQ394" s="116">
        <f t="shared" ref="AQ394:AQ404" ca="1" si="394">U$405-U394</f>
        <v>14.062500000000114</v>
      </c>
      <c r="AS394" s="63">
        <f t="shared" si="381"/>
        <v>42</v>
      </c>
      <c r="AT394" s="116">
        <f ca="1">IFERROR(X394*'Program Qtrly'!D$229/(1-'Program Qtrly'!D$229),0)</f>
        <v>0</v>
      </c>
      <c r="AU394" s="116">
        <f ca="1">IFERROR(Y394*'Program Qtrly'!E$229/(1-'Program Qtrly'!E$229),0)</f>
        <v>0</v>
      </c>
      <c r="AV394" s="116">
        <f ca="1">IFERROR(Z394*'Program Qtrly'!F$229/(1-'Program Qtrly'!F$229),0)</f>
        <v>0</v>
      </c>
      <c r="AW394" s="116">
        <f ca="1">IFERROR(AA394*'Program Qtrly'!G$229/(1-'Program Qtrly'!G$229),0)</f>
        <v>0</v>
      </c>
      <c r="AX394" s="116">
        <f ca="1">IFERROR(AB394*'Program Qtrly'!H$229/(1-'Program Qtrly'!H$229),0)</f>
        <v>0</v>
      </c>
      <c r="AY394" s="116">
        <f ca="1">IFERROR(AC394*'Program Qtrly'!I$229/(1-'Program Qtrly'!I$229),0)</f>
        <v>0</v>
      </c>
      <c r="AZ394" s="116">
        <f ca="1">IFERROR(AD394*'Program Qtrly'!J$229/(1-'Program Qtrly'!J$229),0)</f>
        <v>0</v>
      </c>
      <c r="BA394" s="116">
        <f ca="1">IFERROR(AE394*'Program Qtrly'!K$229/(1-'Program Qtrly'!K$229),0)</f>
        <v>0</v>
      </c>
      <c r="BB394" s="116">
        <f ca="1">IFERROR(AF394*'Program Qtrly'!L$229/(1-'Program Qtrly'!L$229),0)</f>
        <v>0</v>
      </c>
      <c r="BC394" s="116">
        <f ca="1">IFERROR(AG394*'Program Qtrly'!M$229/(1-'Program Qtrly'!M$229),0)</f>
        <v>0</v>
      </c>
      <c r="BD394" s="116">
        <f ca="1">IFERROR(AH394*'Program Qtrly'!N$229/(1-'Program Qtrly'!N$229),0)</f>
        <v>0</v>
      </c>
      <c r="BE394" s="116">
        <f ca="1">IFERROR(AI394*'Program Qtrly'!O$229/(1-'Program Qtrly'!O$229),0)</f>
        <v>0</v>
      </c>
      <c r="BF394" s="116">
        <f ca="1">IFERROR(AJ394*'Program Qtrly'!P$229/(1-'Program Qtrly'!P$229),0)</f>
        <v>3.7500000000000298</v>
      </c>
      <c r="BG394" s="116">
        <f ca="1">IFERROR(AK394*'Program Qtrly'!Q$229/(1-'Program Qtrly'!Q$229),0)</f>
        <v>11.25000000000006</v>
      </c>
      <c r="BH394" s="116">
        <f ca="1">IFERROR(AL394*'Program Qtrly'!R$229/(1-'Program Qtrly'!R$229),0)</f>
        <v>18.750000000000121</v>
      </c>
      <c r="BI394" s="116">
        <f ca="1">IFERROR(AM394*'Program Qtrly'!S$229/(1-'Program Qtrly'!S$229),0)</f>
        <v>26.250000000000007</v>
      </c>
      <c r="BJ394" s="116">
        <f ca="1">IFERROR(AN394*'Program Qtrly'!T$229/(1-'Program Qtrly'!T$229),0)</f>
        <v>33.74999999999978</v>
      </c>
      <c r="BK394" s="116">
        <f ca="1">IFERROR(AO394*'Program Qtrly'!U$229/(1-'Program Qtrly'!U$229),0)</f>
        <v>41.250000000000242</v>
      </c>
      <c r="BL394" s="116">
        <f ca="1">IFERROR(AP394*'Program Qtrly'!V$229/(1-'Program Qtrly'!V$229),0)</f>
        <v>48.750000000000014</v>
      </c>
      <c r="BM394" s="116">
        <f ca="1">IFERROR(AQ394*'Program Qtrly'!W$229/(1-'Program Qtrly'!W$229),0)</f>
        <v>56.250000000000476</v>
      </c>
      <c r="BO394" s="53" t="str">
        <f t="shared" si="382"/>
        <v>P012</v>
      </c>
      <c r="BP394" s="53">
        <f t="shared" si="383"/>
        <v>0</v>
      </c>
    </row>
    <row r="395" spans="1:68" x14ac:dyDescent="0.45">
      <c r="A395" s="63">
        <f t="shared" si="378"/>
        <v>45</v>
      </c>
      <c r="B395" s="116">
        <f ca="1">IFERROR(B394+'Program Qtrly'!D$243*OFFSET(LDF!$A$37,MATCH($B$379,LDF!$A$38:$A$63,0),MATCH($A395,LDF!$B$37:$Z$37,0)),0)</f>
        <v>0</v>
      </c>
      <c r="C395" s="116">
        <f ca="1">IFERROR(C394+'Program Qtrly'!E$243*OFFSET(LDF!$A$37,MATCH($B$379,LDF!$A$38:$A$63,0),MATCH($A395,LDF!$B$37:$Z$37,0)),0)</f>
        <v>0</v>
      </c>
      <c r="D395" s="116">
        <f ca="1">IFERROR(D394+'Program Qtrly'!F$243*OFFSET(LDF!$A$37,MATCH($B$379,LDF!$A$38:$A$63,0),MATCH($A395,LDF!$B$37:$Z$37,0)),0)</f>
        <v>0</v>
      </c>
      <c r="E395" s="116">
        <f ca="1">IFERROR(E394+'Program Qtrly'!G$243*OFFSET(LDF!$A$37,MATCH($B$379,LDF!$A$38:$A$63,0),MATCH($A395,LDF!$B$37:$Z$37,0)),0)</f>
        <v>0</v>
      </c>
      <c r="F395" s="116">
        <f ca="1">IFERROR(F394+'Program Qtrly'!H$243*OFFSET(LDF!$A$37,MATCH($B$379,LDF!$A$38:$A$63,0),MATCH($A395,LDF!$B$37:$Z$37,0)),0)</f>
        <v>0</v>
      </c>
      <c r="G395" s="116">
        <f ca="1">IFERROR(G394+'Program Qtrly'!I$243*OFFSET(LDF!$A$37,MATCH($B$379,LDF!$A$38:$A$63,0),MATCH($A395,LDF!$B$37:$Z$37,0)),0)</f>
        <v>0</v>
      </c>
      <c r="H395" s="116">
        <f ca="1">IFERROR(H394+'Program Qtrly'!J$243*OFFSET(LDF!$A$37,MATCH($B$379,LDF!$A$38:$A$63,0),MATCH($A395,LDF!$B$37:$Z$37,0)),0)</f>
        <v>0</v>
      </c>
      <c r="I395" s="116">
        <f ca="1">IFERROR(I394+'Program Qtrly'!K$243*OFFSET(LDF!$A$37,MATCH($B$379,LDF!$A$38:$A$63,0),MATCH($A395,LDF!$B$37:$Z$37,0)),0)</f>
        <v>0</v>
      </c>
      <c r="J395" s="116">
        <f ca="1">IFERROR(J394+'Program Qtrly'!L$243*OFFSET(LDF!$A$37,MATCH($B$379,LDF!$A$38:$A$63,0),MATCH($A395,LDF!$B$37:$Z$37,0)),0)</f>
        <v>0</v>
      </c>
      <c r="K395" s="116">
        <f ca="1">IFERROR(K394+'Program Qtrly'!M$243*OFFSET(LDF!$A$37,MATCH($B$379,LDF!$A$38:$A$63,0),MATCH($A395,LDF!$B$37:$Z$37,0)),0)</f>
        <v>0</v>
      </c>
      <c r="L395" s="116">
        <f ca="1">IFERROR(L394+'Program Qtrly'!N$243*OFFSET(LDF!$A$37,MATCH($B$379,LDF!$A$38:$A$63,0),MATCH($A395,LDF!$B$37:$Z$37,0)),0)</f>
        <v>0</v>
      </c>
      <c r="M395" s="116">
        <f ca="1">IFERROR(M394+'Program Qtrly'!O$243*OFFSET(LDF!$A$37,MATCH($B$379,LDF!$A$38:$A$63,0),MATCH($A395,LDF!$B$37:$Z$37,0)),0)</f>
        <v>0</v>
      </c>
      <c r="N395" s="116">
        <f ca="1">IFERROR(N394+'Program Qtrly'!P$243*OFFSET(LDF!$A$37,MATCH($B$379,LDF!$A$38:$A$63,0),MATCH($A395,LDF!$B$37:$Z$37,0)),0)</f>
        <v>36.674999999999983</v>
      </c>
      <c r="O395" s="116">
        <f ca="1">IFERROR(O394+'Program Qtrly'!Q$243*OFFSET(LDF!$A$37,MATCH($B$379,LDF!$A$38:$A$63,0),MATCH($A395,LDF!$B$37:$Z$37,0)),0)</f>
        <v>110.02499999999995</v>
      </c>
      <c r="P395" s="116">
        <f ca="1">IFERROR(P394+'Program Qtrly'!R$243*OFFSET(LDF!$A$37,MATCH($B$379,LDF!$A$38:$A$63,0),MATCH($A395,LDF!$B$37:$Z$37,0)),0)</f>
        <v>183.37499999999989</v>
      </c>
      <c r="Q395" s="116">
        <f ca="1">IFERROR(Q394+'Program Qtrly'!S$243*OFFSET(LDF!$A$37,MATCH($B$379,LDF!$A$38:$A$63,0),MATCH($A395,LDF!$B$37:$Z$37,0)),0)</f>
        <v>256.72499999999997</v>
      </c>
      <c r="R395" s="116">
        <f ca="1">IFERROR(R394+'Program Qtrly'!T$243*OFFSET(LDF!$A$37,MATCH($B$379,LDF!$A$38:$A$63,0),MATCH($A395,LDF!$B$37:$Z$37,0)),0)</f>
        <v>330.07499999999999</v>
      </c>
      <c r="S395" s="116">
        <f ca="1">IFERROR(S394+'Program Qtrly'!U$243*OFFSET(LDF!$A$37,MATCH($B$379,LDF!$A$38:$A$63,0),MATCH($A395,LDF!$B$37:$Z$37,0)),0)</f>
        <v>403.4249999999999</v>
      </c>
      <c r="T395" s="116">
        <f ca="1">IFERROR(T394+'Program Qtrly'!V$243*OFFSET(LDF!$A$37,MATCH($B$379,LDF!$A$38:$A$63,0),MATCH($A395,LDF!$B$37:$Z$37,0)),0)</f>
        <v>476.77499999999981</v>
      </c>
      <c r="U395" s="116">
        <f ca="1">IFERROR(U394+'Program Qtrly'!W$243*OFFSET(LDF!$A$37,MATCH($B$379,LDF!$A$38:$A$63,0),MATCH($A395,LDF!$B$37:$Z$37,0)),0)</f>
        <v>550.12499999999977</v>
      </c>
      <c r="W395" s="63">
        <f t="shared" si="379"/>
        <v>45</v>
      </c>
      <c r="X395" s="116">
        <f t="shared" ca="1" si="380"/>
        <v>0</v>
      </c>
      <c r="Y395" s="116">
        <f t="shared" ref="Y395:Y404" ca="1" si="395">C$405-C395</f>
        <v>0</v>
      </c>
      <c r="Z395" s="116">
        <f t="shared" ref="Z395:Z404" ca="1" si="396">D$405-D395</f>
        <v>0</v>
      </c>
      <c r="AA395" s="116">
        <f t="shared" ref="AA395:AA404" ca="1" si="397">E$405-E395</f>
        <v>0</v>
      </c>
      <c r="AB395" s="116">
        <f t="shared" ref="AB395:AB404" ca="1" si="398">F$405-F395</f>
        <v>0</v>
      </c>
      <c r="AC395" s="116">
        <f t="shared" ref="AC395:AC404" ca="1" si="399">G$405-G395</f>
        <v>0</v>
      </c>
      <c r="AD395" s="116">
        <f t="shared" ref="AD395:AD404" ca="1" si="400">H$405-H395</f>
        <v>0</v>
      </c>
      <c r="AE395" s="116">
        <f t="shared" ref="AE395:AE404" ca="1" si="401">I$405-I395</f>
        <v>0</v>
      </c>
      <c r="AF395" s="116">
        <f t="shared" ref="AF395:AF404" ca="1" si="402">J$405-J395</f>
        <v>0</v>
      </c>
      <c r="AG395" s="116">
        <f t="shared" ca="1" si="384"/>
        <v>0</v>
      </c>
      <c r="AH395" s="116">
        <f t="shared" ca="1" si="385"/>
        <v>0</v>
      </c>
      <c r="AI395" s="116">
        <f t="shared" ca="1" si="386"/>
        <v>0</v>
      </c>
      <c r="AJ395" s="116">
        <f t="shared" ca="1" si="387"/>
        <v>0.82500000000000995</v>
      </c>
      <c r="AK395" s="116">
        <f t="shared" ca="1" si="388"/>
        <v>2.4750000000000085</v>
      </c>
      <c r="AL395" s="116">
        <f t="shared" ca="1" si="389"/>
        <v>4.1250000000000284</v>
      </c>
      <c r="AM395" s="116">
        <f t="shared" ca="1" si="390"/>
        <v>5.7749999999999773</v>
      </c>
      <c r="AN395" s="116">
        <f t="shared" ca="1" si="391"/>
        <v>7.4249999999999545</v>
      </c>
      <c r="AO395" s="116">
        <f t="shared" ca="1" si="392"/>
        <v>9.0750000000000455</v>
      </c>
      <c r="AP395" s="116">
        <f t="shared" ca="1" si="393"/>
        <v>10.725000000000023</v>
      </c>
      <c r="AQ395" s="116">
        <f t="shared" ca="1" si="394"/>
        <v>12.375000000000114</v>
      </c>
      <c r="AS395" s="63">
        <f t="shared" si="381"/>
        <v>45</v>
      </c>
      <c r="AT395" s="116">
        <f ca="1">IFERROR(X395*'Program Qtrly'!D$229/(1-'Program Qtrly'!D$229),0)</f>
        <v>0</v>
      </c>
      <c r="AU395" s="116">
        <f ca="1">IFERROR(Y395*'Program Qtrly'!E$229/(1-'Program Qtrly'!E$229),0)</f>
        <v>0</v>
      </c>
      <c r="AV395" s="116">
        <f ca="1">IFERROR(Z395*'Program Qtrly'!F$229/(1-'Program Qtrly'!F$229),0)</f>
        <v>0</v>
      </c>
      <c r="AW395" s="116">
        <f ca="1">IFERROR(AA395*'Program Qtrly'!G$229/(1-'Program Qtrly'!G$229),0)</f>
        <v>0</v>
      </c>
      <c r="AX395" s="116">
        <f ca="1">IFERROR(AB395*'Program Qtrly'!H$229/(1-'Program Qtrly'!H$229),0)</f>
        <v>0</v>
      </c>
      <c r="AY395" s="116">
        <f ca="1">IFERROR(AC395*'Program Qtrly'!I$229/(1-'Program Qtrly'!I$229),0)</f>
        <v>0</v>
      </c>
      <c r="AZ395" s="116">
        <f ca="1">IFERROR(AD395*'Program Qtrly'!J$229/(1-'Program Qtrly'!J$229),0)</f>
        <v>0</v>
      </c>
      <c r="BA395" s="116">
        <f ca="1">IFERROR(AE395*'Program Qtrly'!K$229/(1-'Program Qtrly'!K$229),0)</f>
        <v>0</v>
      </c>
      <c r="BB395" s="116">
        <f ca="1">IFERROR(AF395*'Program Qtrly'!L$229/(1-'Program Qtrly'!L$229),0)</f>
        <v>0</v>
      </c>
      <c r="BC395" s="116">
        <f ca="1">IFERROR(AG395*'Program Qtrly'!M$229/(1-'Program Qtrly'!M$229),0)</f>
        <v>0</v>
      </c>
      <c r="BD395" s="116">
        <f ca="1">IFERROR(AH395*'Program Qtrly'!N$229/(1-'Program Qtrly'!N$229),0)</f>
        <v>0</v>
      </c>
      <c r="BE395" s="116">
        <f ca="1">IFERROR(AI395*'Program Qtrly'!O$229/(1-'Program Qtrly'!O$229),0)</f>
        <v>0</v>
      </c>
      <c r="BF395" s="116">
        <f ca="1">IFERROR(AJ395*'Program Qtrly'!P$229/(1-'Program Qtrly'!P$229),0)</f>
        <v>3.3000000000000407</v>
      </c>
      <c r="BG395" s="116">
        <f ca="1">IFERROR(AK395*'Program Qtrly'!Q$229/(1-'Program Qtrly'!Q$229),0)</f>
        <v>9.9000000000000359</v>
      </c>
      <c r="BH395" s="116">
        <f ca="1">IFERROR(AL395*'Program Qtrly'!R$229/(1-'Program Qtrly'!R$229),0)</f>
        <v>16.500000000000117</v>
      </c>
      <c r="BI395" s="116">
        <f ca="1">IFERROR(AM395*'Program Qtrly'!S$229/(1-'Program Qtrly'!S$229),0)</f>
        <v>23.099999999999916</v>
      </c>
      <c r="BJ395" s="116">
        <f ca="1">IFERROR(AN395*'Program Qtrly'!T$229/(1-'Program Qtrly'!T$229),0)</f>
        <v>29.699999999999825</v>
      </c>
      <c r="BK395" s="116">
        <f ca="1">IFERROR(AO395*'Program Qtrly'!U$229/(1-'Program Qtrly'!U$229),0)</f>
        <v>36.300000000000196</v>
      </c>
      <c r="BL395" s="116">
        <f ca="1">IFERROR(AP395*'Program Qtrly'!V$229/(1-'Program Qtrly'!V$229),0)</f>
        <v>42.900000000000098</v>
      </c>
      <c r="BM395" s="116">
        <f ca="1">IFERROR(AQ395*'Program Qtrly'!W$229/(1-'Program Qtrly'!W$229),0)</f>
        <v>49.500000000000469</v>
      </c>
      <c r="BO395" s="53" t="str">
        <f t="shared" si="382"/>
        <v>P012</v>
      </c>
      <c r="BP395" s="53">
        <f t="shared" si="383"/>
        <v>0</v>
      </c>
    </row>
    <row r="396" spans="1:68" x14ac:dyDescent="0.45">
      <c r="A396" s="63">
        <f t="shared" si="378"/>
        <v>48</v>
      </c>
      <c r="B396" s="116">
        <f ca="1">IFERROR(B395+'Program Qtrly'!D$243*OFFSET(LDF!$A$37,MATCH($B$379,LDF!$A$38:$A$63,0),MATCH($A396,LDF!$B$37:$Z$37,0)),0)</f>
        <v>0</v>
      </c>
      <c r="C396" s="116">
        <f ca="1">IFERROR(C395+'Program Qtrly'!E$243*OFFSET(LDF!$A$37,MATCH($B$379,LDF!$A$38:$A$63,0),MATCH($A396,LDF!$B$37:$Z$37,0)),0)</f>
        <v>0</v>
      </c>
      <c r="D396" s="116">
        <f ca="1">IFERROR(D395+'Program Qtrly'!F$243*OFFSET(LDF!$A$37,MATCH($B$379,LDF!$A$38:$A$63,0),MATCH($A396,LDF!$B$37:$Z$37,0)),0)</f>
        <v>0</v>
      </c>
      <c r="E396" s="116">
        <f ca="1">IFERROR(E395+'Program Qtrly'!G$243*OFFSET(LDF!$A$37,MATCH($B$379,LDF!$A$38:$A$63,0),MATCH($A396,LDF!$B$37:$Z$37,0)),0)</f>
        <v>0</v>
      </c>
      <c r="F396" s="116">
        <f ca="1">IFERROR(F395+'Program Qtrly'!H$243*OFFSET(LDF!$A$37,MATCH($B$379,LDF!$A$38:$A$63,0),MATCH($A396,LDF!$B$37:$Z$37,0)),0)</f>
        <v>0</v>
      </c>
      <c r="G396" s="116">
        <f ca="1">IFERROR(G395+'Program Qtrly'!I$243*OFFSET(LDF!$A$37,MATCH($B$379,LDF!$A$38:$A$63,0),MATCH($A396,LDF!$B$37:$Z$37,0)),0)</f>
        <v>0</v>
      </c>
      <c r="H396" s="116">
        <f ca="1">IFERROR(H395+'Program Qtrly'!J$243*OFFSET(LDF!$A$37,MATCH($B$379,LDF!$A$38:$A$63,0),MATCH($A396,LDF!$B$37:$Z$37,0)),0)</f>
        <v>0</v>
      </c>
      <c r="I396" s="116">
        <f ca="1">IFERROR(I395+'Program Qtrly'!K$243*OFFSET(LDF!$A$37,MATCH($B$379,LDF!$A$38:$A$63,0),MATCH($A396,LDF!$B$37:$Z$37,0)),0)</f>
        <v>0</v>
      </c>
      <c r="J396" s="116">
        <f ca="1">IFERROR(J395+'Program Qtrly'!L$243*OFFSET(LDF!$A$37,MATCH($B$379,LDF!$A$38:$A$63,0),MATCH($A396,LDF!$B$37:$Z$37,0)),0)</f>
        <v>0</v>
      </c>
      <c r="K396" s="116">
        <f ca="1">IFERROR(K395+'Program Qtrly'!M$243*OFFSET(LDF!$A$37,MATCH($B$379,LDF!$A$38:$A$63,0),MATCH($A396,LDF!$B$37:$Z$37,0)),0)</f>
        <v>0</v>
      </c>
      <c r="L396" s="116">
        <f ca="1">IFERROR(L395+'Program Qtrly'!N$243*OFFSET(LDF!$A$37,MATCH($B$379,LDF!$A$38:$A$63,0),MATCH($A396,LDF!$B$37:$Z$37,0)),0)</f>
        <v>0</v>
      </c>
      <c r="M396" s="116">
        <f ca="1">IFERROR(M395+'Program Qtrly'!O$243*OFFSET(LDF!$A$37,MATCH($B$379,LDF!$A$38:$A$63,0),MATCH($A396,LDF!$B$37:$Z$37,0)),0)</f>
        <v>0</v>
      </c>
      <c r="N396" s="116">
        <f ca="1">IFERROR(N395+'Program Qtrly'!P$243*OFFSET(LDF!$A$37,MATCH($B$379,LDF!$A$38:$A$63,0),MATCH($A396,LDF!$B$37:$Z$37,0)),0)</f>
        <v>36.78749999999998</v>
      </c>
      <c r="O396" s="116">
        <f ca="1">IFERROR(O395+'Program Qtrly'!Q$243*OFFSET(LDF!$A$37,MATCH($B$379,LDF!$A$38:$A$63,0),MATCH($A396,LDF!$B$37:$Z$37,0)),0)</f>
        <v>110.36249999999995</v>
      </c>
      <c r="P396" s="116">
        <f ca="1">IFERROR(P395+'Program Qtrly'!R$243*OFFSET(LDF!$A$37,MATCH($B$379,LDF!$A$38:$A$63,0),MATCH($A396,LDF!$B$37:$Z$37,0)),0)</f>
        <v>183.93749999999989</v>
      </c>
      <c r="Q396" s="116">
        <f ca="1">IFERROR(Q395+'Program Qtrly'!S$243*OFFSET(LDF!$A$37,MATCH($B$379,LDF!$A$38:$A$63,0),MATCH($A396,LDF!$B$37:$Z$37,0)),0)</f>
        <v>257.51249999999999</v>
      </c>
      <c r="R396" s="116">
        <f ca="1">IFERROR(R395+'Program Qtrly'!T$243*OFFSET(LDF!$A$37,MATCH($B$379,LDF!$A$38:$A$63,0),MATCH($A396,LDF!$B$37:$Z$37,0)),0)</f>
        <v>331.08749999999998</v>
      </c>
      <c r="S396" s="116">
        <f ca="1">IFERROR(S395+'Program Qtrly'!U$243*OFFSET(LDF!$A$37,MATCH($B$379,LDF!$A$38:$A$63,0),MATCH($A396,LDF!$B$37:$Z$37,0)),0)</f>
        <v>404.66249999999991</v>
      </c>
      <c r="T396" s="116">
        <f ca="1">IFERROR(T395+'Program Qtrly'!V$243*OFFSET(LDF!$A$37,MATCH($B$379,LDF!$A$38:$A$63,0),MATCH($A396,LDF!$B$37:$Z$37,0)),0)</f>
        <v>478.23749999999978</v>
      </c>
      <c r="U396" s="116">
        <f ca="1">IFERROR(U395+'Program Qtrly'!W$243*OFFSET(LDF!$A$37,MATCH($B$379,LDF!$A$38:$A$63,0),MATCH($A396,LDF!$B$37:$Z$37,0)),0)</f>
        <v>551.81249999999977</v>
      </c>
      <c r="W396" s="63">
        <f t="shared" si="379"/>
        <v>48</v>
      </c>
      <c r="X396" s="116">
        <f t="shared" ca="1" si="380"/>
        <v>0</v>
      </c>
      <c r="Y396" s="116">
        <f t="shared" ca="1" si="395"/>
        <v>0</v>
      </c>
      <c r="Z396" s="116">
        <f t="shared" ca="1" si="396"/>
        <v>0</v>
      </c>
      <c r="AA396" s="116">
        <f t="shared" ca="1" si="397"/>
        <v>0</v>
      </c>
      <c r="AB396" s="116">
        <f t="shared" ca="1" si="398"/>
        <v>0</v>
      </c>
      <c r="AC396" s="116">
        <f t="shared" ca="1" si="399"/>
        <v>0</v>
      </c>
      <c r="AD396" s="116">
        <f t="shared" ca="1" si="400"/>
        <v>0</v>
      </c>
      <c r="AE396" s="116">
        <f t="shared" ca="1" si="401"/>
        <v>0</v>
      </c>
      <c r="AF396" s="116">
        <f t="shared" ca="1" si="402"/>
        <v>0</v>
      </c>
      <c r="AG396" s="116">
        <f t="shared" ca="1" si="384"/>
        <v>0</v>
      </c>
      <c r="AH396" s="116">
        <f t="shared" ca="1" si="385"/>
        <v>0</v>
      </c>
      <c r="AI396" s="116">
        <f t="shared" ca="1" si="386"/>
        <v>0</v>
      </c>
      <c r="AJ396" s="116">
        <f t="shared" ca="1" si="387"/>
        <v>0.71250000000001279</v>
      </c>
      <c r="AK396" s="116">
        <f t="shared" ca="1" si="388"/>
        <v>2.1375000000000028</v>
      </c>
      <c r="AL396" s="116">
        <f t="shared" ca="1" si="389"/>
        <v>3.5625000000000284</v>
      </c>
      <c r="AM396" s="116">
        <f t="shared" ca="1" si="390"/>
        <v>4.9874999999999545</v>
      </c>
      <c r="AN396" s="116">
        <f t="shared" ca="1" si="391"/>
        <v>6.4124999999999659</v>
      </c>
      <c r="AO396" s="116">
        <f t="shared" ca="1" si="392"/>
        <v>7.8375000000000341</v>
      </c>
      <c r="AP396" s="116">
        <f t="shared" ca="1" si="393"/>
        <v>9.2625000000000455</v>
      </c>
      <c r="AQ396" s="116">
        <f t="shared" ca="1" si="394"/>
        <v>10.687500000000114</v>
      </c>
      <c r="AS396" s="63">
        <f t="shared" si="381"/>
        <v>48</v>
      </c>
      <c r="AT396" s="116">
        <f ca="1">IFERROR(X396*'Program Qtrly'!D$229/(1-'Program Qtrly'!D$229),0)</f>
        <v>0</v>
      </c>
      <c r="AU396" s="116">
        <f ca="1">IFERROR(Y396*'Program Qtrly'!E$229/(1-'Program Qtrly'!E$229),0)</f>
        <v>0</v>
      </c>
      <c r="AV396" s="116">
        <f ca="1">IFERROR(Z396*'Program Qtrly'!F$229/(1-'Program Qtrly'!F$229),0)</f>
        <v>0</v>
      </c>
      <c r="AW396" s="116">
        <f ca="1">IFERROR(AA396*'Program Qtrly'!G$229/(1-'Program Qtrly'!G$229),0)</f>
        <v>0</v>
      </c>
      <c r="AX396" s="116">
        <f ca="1">IFERROR(AB396*'Program Qtrly'!H$229/(1-'Program Qtrly'!H$229),0)</f>
        <v>0</v>
      </c>
      <c r="AY396" s="116">
        <f ca="1">IFERROR(AC396*'Program Qtrly'!I$229/(1-'Program Qtrly'!I$229),0)</f>
        <v>0</v>
      </c>
      <c r="AZ396" s="116">
        <f ca="1">IFERROR(AD396*'Program Qtrly'!J$229/(1-'Program Qtrly'!J$229),0)</f>
        <v>0</v>
      </c>
      <c r="BA396" s="116">
        <f ca="1">IFERROR(AE396*'Program Qtrly'!K$229/(1-'Program Qtrly'!K$229),0)</f>
        <v>0</v>
      </c>
      <c r="BB396" s="116">
        <f ca="1">IFERROR(AF396*'Program Qtrly'!L$229/(1-'Program Qtrly'!L$229),0)</f>
        <v>0</v>
      </c>
      <c r="BC396" s="116">
        <f ca="1">IFERROR(AG396*'Program Qtrly'!M$229/(1-'Program Qtrly'!M$229),0)</f>
        <v>0</v>
      </c>
      <c r="BD396" s="116">
        <f ca="1">IFERROR(AH396*'Program Qtrly'!N$229/(1-'Program Qtrly'!N$229),0)</f>
        <v>0</v>
      </c>
      <c r="BE396" s="116">
        <f ca="1">IFERROR(AI396*'Program Qtrly'!O$229/(1-'Program Qtrly'!O$229),0)</f>
        <v>0</v>
      </c>
      <c r="BF396" s="116">
        <f ca="1">IFERROR(AJ396*'Program Qtrly'!P$229/(1-'Program Qtrly'!P$229),0)</f>
        <v>2.850000000000052</v>
      </c>
      <c r="BG396" s="116">
        <f ca="1">IFERROR(AK396*'Program Qtrly'!Q$229/(1-'Program Qtrly'!Q$229),0)</f>
        <v>8.5500000000000131</v>
      </c>
      <c r="BH396" s="116">
        <f ca="1">IFERROR(AL396*'Program Qtrly'!R$229/(1-'Program Qtrly'!R$229),0)</f>
        <v>14.250000000000117</v>
      </c>
      <c r="BI396" s="116">
        <f ca="1">IFERROR(AM396*'Program Qtrly'!S$229/(1-'Program Qtrly'!S$229),0)</f>
        <v>19.949999999999822</v>
      </c>
      <c r="BJ396" s="116">
        <f ca="1">IFERROR(AN396*'Program Qtrly'!T$229/(1-'Program Qtrly'!T$229),0)</f>
        <v>25.649999999999871</v>
      </c>
      <c r="BK396" s="116">
        <f ca="1">IFERROR(AO396*'Program Qtrly'!U$229/(1-'Program Qtrly'!U$229),0)</f>
        <v>31.350000000000147</v>
      </c>
      <c r="BL396" s="116">
        <f ca="1">IFERROR(AP396*'Program Qtrly'!V$229/(1-'Program Qtrly'!V$229),0)</f>
        <v>37.050000000000189</v>
      </c>
      <c r="BM396" s="116">
        <f ca="1">IFERROR(AQ396*'Program Qtrly'!W$229/(1-'Program Qtrly'!W$229),0)</f>
        <v>42.750000000000469</v>
      </c>
      <c r="BO396" s="53" t="str">
        <f t="shared" si="382"/>
        <v>P012</v>
      </c>
      <c r="BP396" s="53">
        <f t="shared" si="383"/>
        <v>0</v>
      </c>
    </row>
    <row r="397" spans="1:68" x14ac:dyDescent="0.45">
      <c r="A397" s="63">
        <f t="shared" si="378"/>
        <v>51</v>
      </c>
      <c r="B397" s="116">
        <f ca="1">IFERROR(B396+'Program Qtrly'!D$243*OFFSET(LDF!$A$37,MATCH($B$379,LDF!$A$38:$A$63,0),MATCH($A397,LDF!$B$37:$Z$37,0)),0)</f>
        <v>0</v>
      </c>
      <c r="C397" s="116">
        <f ca="1">IFERROR(C396+'Program Qtrly'!E$243*OFFSET(LDF!$A$37,MATCH($B$379,LDF!$A$38:$A$63,0),MATCH($A397,LDF!$B$37:$Z$37,0)),0)</f>
        <v>0</v>
      </c>
      <c r="D397" s="116">
        <f ca="1">IFERROR(D396+'Program Qtrly'!F$243*OFFSET(LDF!$A$37,MATCH($B$379,LDF!$A$38:$A$63,0),MATCH($A397,LDF!$B$37:$Z$37,0)),0)</f>
        <v>0</v>
      </c>
      <c r="E397" s="116">
        <f ca="1">IFERROR(E396+'Program Qtrly'!G$243*OFFSET(LDF!$A$37,MATCH($B$379,LDF!$A$38:$A$63,0),MATCH($A397,LDF!$B$37:$Z$37,0)),0)</f>
        <v>0</v>
      </c>
      <c r="F397" s="116">
        <f ca="1">IFERROR(F396+'Program Qtrly'!H$243*OFFSET(LDF!$A$37,MATCH($B$379,LDF!$A$38:$A$63,0),MATCH($A397,LDF!$B$37:$Z$37,0)),0)</f>
        <v>0</v>
      </c>
      <c r="G397" s="116">
        <f ca="1">IFERROR(G396+'Program Qtrly'!I$243*OFFSET(LDF!$A$37,MATCH($B$379,LDF!$A$38:$A$63,0),MATCH($A397,LDF!$B$37:$Z$37,0)),0)</f>
        <v>0</v>
      </c>
      <c r="H397" s="116">
        <f ca="1">IFERROR(H396+'Program Qtrly'!J$243*OFFSET(LDF!$A$37,MATCH($B$379,LDF!$A$38:$A$63,0),MATCH($A397,LDF!$B$37:$Z$37,0)),0)</f>
        <v>0</v>
      </c>
      <c r="I397" s="116">
        <f ca="1">IFERROR(I396+'Program Qtrly'!K$243*OFFSET(LDF!$A$37,MATCH($B$379,LDF!$A$38:$A$63,0),MATCH($A397,LDF!$B$37:$Z$37,0)),0)</f>
        <v>0</v>
      </c>
      <c r="J397" s="116">
        <f ca="1">IFERROR(J396+'Program Qtrly'!L$243*OFFSET(LDF!$A$37,MATCH($B$379,LDF!$A$38:$A$63,0),MATCH($A397,LDF!$B$37:$Z$37,0)),0)</f>
        <v>0</v>
      </c>
      <c r="K397" s="116">
        <f ca="1">IFERROR(K396+'Program Qtrly'!M$243*OFFSET(LDF!$A$37,MATCH($B$379,LDF!$A$38:$A$63,0),MATCH($A397,LDF!$B$37:$Z$37,0)),0)</f>
        <v>0</v>
      </c>
      <c r="L397" s="116">
        <f ca="1">IFERROR(L396+'Program Qtrly'!N$243*OFFSET(LDF!$A$37,MATCH($B$379,LDF!$A$38:$A$63,0),MATCH($A397,LDF!$B$37:$Z$37,0)),0)</f>
        <v>0</v>
      </c>
      <c r="M397" s="116">
        <f ca="1">IFERROR(M396+'Program Qtrly'!O$243*OFFSET(LDF!$A$37,MATCH($B$379,LDF!$A$38:$A$63,0),MATCH($A397,LDF!$B$37:$Z$37,0)),0)</f>
        <v>0</v>
      </c>
      <c r="N397" s="116">
        <f ca="1">IFERROR(N396+'Program Qtrly'!P$243*OFFSET(LDF!$A$37,MATCH($B$379,LDF!$A$38:$A$63,0),MATCH($A397,LDF!$B$37:$Z$37,0)),0)</f>
        <v>36.862499999999983</v>
      </c>
      <c r="O397" s="116">
        <f ca="1">IFERROR(O396+'Program Qtrly'!Q$243*OFFSET(LDF!$A$37,MATCH($B$379,LDF!$A$38:$A$63,0),MATCH($A397,LDF!$B$37:$Z$37,0)),0)</f>
        <v>110.58749999999995</v>
      </c>
      <c r="P397" s="116">
        <f ca="1">IFERROR(P396+'Program Qtrly'!R$243*OFFSET(LDF!$A$37,MATCH($B$379,LDF!$A$38:$A$63,0),MATCH($A397,LDF!$B$37:$Z$37,0)),0)</f>
        <v>184.31249999999989</v>
      </c>
      <c r="Q397" s="116">
        <f ca="1">IFERROR(Q396+'Program Qtrly'!S$243*OFFSET(LDF!$A$37,MATCH($B$379,LDF!$A$38:$A$63,0),MATCH($A397,LDF!$B$37:$Z$37,0)),0)</f>
        <v>258.03749999999997</v>
      </c>
      <c r="R397" s="116">
        <f ca="1">IFERROR(R396+'Program Qtrly'!T$243*OFFSET(LDF!$A$37,MATCH($B$379,LDF!$A$38:$A$63,0),MATCH($A397,LDF!$B$37:$Z$37,0)),0)</f>
        <v>331.76249999999999</v>
      </c>
      <c r="S397" s="116">
        <f ca="1">IFERROR(S396+'Program Qtrly'!U$243*OFFSET(LDF!$A$37,MATCH($B$379,LDF!$A$38:$A$63,0),MATCH($A397,LDF!$B$37:$Z$37,0)),0)</f>
        <v>405.4874999999999</v>
      </c>
      <c r="T397" s="116">
        <f ca="1">IFERROR(T396+'Program Qtrly'!V$243*OFFSET(LDF!$A$37,MATCH($B$379,LDF!$A$38:$A$63,0),MATCH($A397,LDF!$B$37:$Z$37,0)),0)</f>
        <v>479.21249999999981</v>
      </c>
      <c r="U397" s="116">
        <f ca="1">IFERROR(U396+'Program Qtrly'!W$243*OFFSET(LDF!$A$37,MATCH($B$379,LDF!$A$38:$A$63,0),MATCH($A397,LDF!$B$37:$Z$37,0)),0)</f>
        <v>552.93749999999977</v>
      </c>
      <c r="W397" s="63">
        <f t="shared" si="379"/>
        <v>51</v>
      </c>
      <c r="X397" s="116">
        <f t="shared" ca="1" si="380"/>
        <v>0</v>
      </c>
      <c r="Y397" s="116">
        <f t="shared" ca="1" si="395"/>
        <v>0</v>
      </c>
      <c r="Z397" s="116">
        <f t="shared" ca="1" si="396"/>
        <v>0</v>
      </c>
      <c r="AA397" s="116">
        <f t="shared" ca="1" si="397"/>
        <v>0</v>
      </c>
      <c r="AB397" s="116">
        <f t="shared" ca="1" si="398"/>
        <v>0</v>
      </c>
      <c r="AC397" s="116">
        <f t="shared" ca="1" si="399"/>
        <v>0</v>
      </c>
      <c r="AD397" s="116">
        <f t="shared" ca="1" si="400"/>
        <v>0</v>
      </c>
      <c r="AE397" s="116">
        <f t="shared" ca="1" si="401"/>
        <v>0</v>
      </c>
      <c r="AF397" s="116">
        <f t="shared" ca="1" si="402"/>
        <v>0</v>
      </c>
      <c r="AG397" s="116">
        <f t="shared" ca="1" si="384"/>
        <v>0</v>
      </c>
      <c r="AH397" s="116">
        <f t="shared" ca="1" si="385"/>
        <v>0</v>
      </c>
      <c r="AI397" s="116">
        <f t="shared" ca="1" si="386"/>
        <v>0</v>
      </c>
      <c r="AJ397" s="116">
        <f t="shared" ca="1" si="387"/>
        <v>0.63750000000000995</v>
      </c>
      <c r="AK397" s="116">
        <f t="shared" ca="1" si="388"/>
        <v>1.9125000000000085</v>
      </c>
      <c r="AL397" s="116">
        <f t="shared" ca="1" si="389"/>
        <v>3.1875000000000284</v>
      </c>
      <c r="AM397" s="116">
        <f t="shared" ca="1" si="390"/>
        <v>4.4624999999999773</v>
      </c>
      <c r="AN397" s="116">
        <f t="shared" ca="1" si="391"/>
        <v>5.7374999999999545</v>
      </c>
      <c r="AO397" s="116">
        <f t="shared" ca="1" si="392"/>
        <v>7.0125000000000455</v>
      </c>
      <c r="AP397" s="116">
        <f t="shared" ca="1" si="393"/>
        <v>8.2875000000000227</v>
      </c>
      <c r="AQ397" s="116">
        <f t="shared" ca="1" si="394"/>
        <v>9.5625000000001137</v>
      </c>
      <c r="AS397" s="63">
        <f t="shared" si="381"/>
        <v>51</v>
      </c>
      <c r="AT397" s="116">
        <f ca="1">IFERROR(X397*'Program Qtrly'!D$229/(1-'Program Qtrly'!D$229),0)</f>
        <v>0</v>
      </c>
      <c r="AU397" s="116">
        <f ca="1">IFERROR(Y397*'Program Qtrly'!E$229/(1-'Program Qtrly'!E$229),0)</f>
        <v>0</v>
      </c>
      <c r="AV397" s="116">
        <f ca="1">IFERROR(Z397*'Program Qtrly'!F$229/(1-'Program Qtrly'!F$229),0)</f>
        <v>0</v>
      </c>
      <c r="AW397" s="116">
        <f ca="1">IFERROR(AA397*'Program Qtrly'!G$229/(1-'Program Qtrly'!G$229),0)</f>
        <v>0</v>
      </c>
      <c r="AX397" s="116">
        <f ca="1">IFERROR(AB397*'Program Qtrly'!H$229/(1-'Program Qtrly'!H$229),0)</f>
        <v>0</v>
      </c>
      <c r="AY397" s="116">
        <f ca="1">IFERROR(AC397*'Program Qtrly'!I$229/(1-'Program Qtrly'!I$229),0)</f>
        <v>0</v>
      </c>
      <c r="AZ397" s="116">
        <f ca="1">IFERROR(AD397*'Program Qtrly'!J$229/(1-'Program Qtrly'!J$229),0)</f>
        <v>0</v>
      </c>
      <c r="BA397" s="116">
        <f ca="1">IFERROR(AE397*'Program Qtrly'!K$229/(1-'Program Qtrly'!K$229),0)</f>
        <v>0</v>
      </c>
      <c r="BB397" s="116">
        <f ca="1">IFERROR(AF397*'Program Qtrly'!L$229/(1-'Program Qtrly'!L$229),0)</f>
        <v>0</v>
      </c>
      <c r="BC397" s="116">
        <f ca="1">IFERROR(AG397*'Program Qtrly'!M$229/(1-'Program Qtrly'!M$229),0)</f>
        <v>0</v>
      </c>
      <c r="BD397" s="116">
        <f ca="1">IFERROR(AH397*'Program Qtrly'!N$229/(1-'Program Qtrly'!N$229),0)</f>
        <v>0</v>
      </c>
      <c r="BE397" s="116">
        <f ca="1">IFERROR(AI397*'Program Qtrly'!O$229/(1-'Program Qtrly'!O$229),0)</f>
        <v>0</v>
      </c>
      <c r="BF397" s="116">
        <f ca="1">IFERROR(AJ397*'Program Qtrly'!P$229/(1-'Program Qtrly'!P$229),0)</f>
        <v>2.5500000000000407</v>
      </c>
      <c r="BG397" s="116">
        <f ca="1">IFERROR(AK397*'Program Qtrly'!Q$229/(1-'Program Qtrly'!Q$229),0)</f>
        <v>7.6500000000000359</v>
      </c>
      <c r="BH397" s="116">
        <f ca="1">IFERROR(AL397*'Program Qtrly'!R$229/(1-'Program Qtrly'!R$229),0)</f>
        <v>12.750000000000117</v>
      </c>
      <c r="BI397" s="116">
        <f ca="1">IFERROR(AM397*'Program Qtrly'!S$229/(1-'Program Qtrly'!S$229),0)</f>
        <v>17.849999999999913</v>
      </c>
      <c r="BJ397" s="116">
        <f ca="1">IFERROR(AN397*'Program Qtrly'!T$229/(1-'Program Qtrly'!T$229),0)</f>
        <v>22.949999999999822</v>
      </c>
      <c r="BK397" s="116">
        <f ca="1">IFERROR(AO397*'Program Qtrly'!U$229/(1-'Program Qtrly'!U$229),0)</f>
        <v>28.050000000000189</v>
      </c>
      <c r="BL397" s="116">
        <f ca="1">IFERROR(AP397*'Program Qtrly'!V$229/(1-'Program Qtrly'!V$229),0)</f>
        <v>33.150000000000098</v>
      </c>
      <c r="BM397" s="116">
        <f ca="1">IFERROR(AQ397*'Program Qtrly'!W$229/(1-'Program Qtrly'!W$229),0)</f>
        <v>38.250000000000462</v>
      </c>
      <c r="BO397" s="53" t="str">
        <f t="shared" si="382"/>
        <v>P012</v>
      </c>
      <c r="BP397" s="53">
        <f t="shared" si="383"/>
        <v>0</v>
      </c>
    </row>
    <row r="398" spans="1:68" x14ac:dyDescent="0.45">
      <c r="A398" s="63">
        <f t="shared" si="378"/>
        <v>54</v>
      </c>
      <c r="B398" s="116">
        <f ca="1">IFERROR(B397+'Program Qtrly'!D$243*OFFSET(LDF!$A$37,MATCH($B$379,LDF!$A$38:$A$63,0),MATCH($A398,LDF!$B$37:$Z$37,0)),0)</f>
        <v>0</v>
      </c>
      <c r="C398" s="116">
        <f ca="1">IFERROR(C397+'Program Qtrly'!E$243*OFFSET(LDF!$A$37,MATCH($B$379,LDF!$A$38:$A$63,0),MATCH($A398,LDF!$B$37:$Z$37,0)),0)</f>
        <v>0</v>
      </c>
      <c r="D398" s="116">
        <f ca="1">IFERROR(D397+'Program Qtrly'!F$243*OFFSET(LDF!$A$37,MATCH($B$379,LDF!$A$38:$A$63,0),MATCH($A398,LDF!$B$37:$Z$37,0)),0)</f>
        <v>0</v>
      </c>
      <c r="E398" s="116">
        <f ca="1">IFERROR(E397+'Program Qtrly'!G$243*OFFSET(LDF!$A$37,MATCH($B$379,LDF!$A$38:$A$63,0),MATCH($A398,LDF!$B$37:$Z$37,0)),0)</f>
        <v>0</v>
      </c>
      <c r="F398" s="116">
        <f ca="1">IFERROR(F397+'Program Qtrly'!H$243*OFFSET(LDF!$A$37,MATCH($B$379,LDF!$A$38:$A$63,0),MATCH($A398,LDF!$B$37:$Z$37,0)),0)</f>
        <v>0</v>
      </c>
      <c r="G398" s="116">
        <f ca="1">IFERROR(G397+'Program Qtrly'!I$243*OFFSET(LDF!$A$37,MATCH($B$379,LDF!$A$38:$A$63,0),MATCH($A398,LDF!$B$37:$Z$37,0)),0)</f>
        <v>0</v>
      </c>
      <c r="H398" s="116">
        <f ca="1">IFERROR(H397+'Program Qtrly'!J$243*OFFSET(LDF!$A$37,MATCH($B$379,LDF!$A$38:$A$63,0),MATCH($A398,LDF!$B$37:$Z$37,0)),0)</f>
        <v>0</v>
      </c>
      <c r="I398" s="116">
        <f ca="1">IFERROR(I397+'Program Qtrly'!K$243*OFFSET(LDF!$A$37,MATCH($B$379,LDF!$A$38:$A$63,0),MATCH($A398,LDF!$B$37:$Z$37,0)),0)</f>
        <v>0</v>
      </c>
      <c r="J398" s="116">
        <f ca="1">IFERROR(J397+'Program Qtrly'!L$243*OFFSET(LDF!$A$37,MATCH($B$379,LDF!$A$38:$A$63,0),MATCH($A398,LDF!$B$37:$Z$37,0)),0)</f>
        <v>0</v>
      </c>
      <c r="K398" s="116">
        <f ca="1">IFERROR(K397+'Program Qtrly'!M$243*OFFSET(LDF!$A$37,MATCH($B$379,LDF!$A$38:$A$63,0),MATCH($A398,LDF!$B$37:$Z$37,0)),0)</f>
        <v>0</v>
      </c>
      <c r="L398" s="116">
        <f ca="1">IFERROR(L397+'Program Qtrly'!N$243*OFFSET(LDF!$A$37,MATCH($B$379,LDF!$A$38:$A$63,0),MATCH($A398,LDF!$B$37:$Z$37,0)),0)</f>
        <v>0</v>
      </c>
      <c r="M398" s="116">
        <f ca="1">IFERROR(M397+'Program Qtrly'!O$243*OFFSET(LDF!$A$37,MATCH($B$379,LDF!$A$38:$A$63,0),MATCH($A398,LDF!$B$37:$Z$37,0)),0)</f>
        <v>0</v>
      </c>
      <c r="N398" s="116">
        <f ca="1">IFERROR(N397+'Program Qtrly'!P$243*OFFSET(LDF!$A$37,MATCH($B$379,LDF!$A$38:$A$63,0),MATCH($A398,LDF!$B$37:$Z$37,0)),0)</f>
        <v>36.97499999999998</v>
      </c>
      <c r="O398" s="116">
        <f ca="1">IFERROR(O397+'Program Qtrly'!Q$243*OFFSET(LDF!$A$37,MATCH($B$379,LDF!$A$38:$A$63,0),MATCH($A398,LDF!$B$37:$Z$37,0)),0)</f>
        <v>110.92499999999995</v>
      </c>
      <c r="P398" s="116">
        <f ca="1">IFERROR(P397+'Program Qtrly'!R$243*OFFSET(LDF!$A$37,MATCH($B$379,LDF!$A$38:$A$63,0),MATCH($A398,LDF!$B$37:$Z$37,0)),0)</f>
        <v>184.87499999999989</v>
      </c>
      <c r="Q398" s="116">
        <f ca="1">IFERROR(Q397+'Program Qtrly'!S$243*OFFSET(LDF!$A$37,MATCH($B$379,LDF!$A$38:$A$63,0),MATCH($A398,LDF!$B$37:$Z$37,0)),0)</f>
        <v>258.82499999999999</v>
      </c>
      <c r="R398" s="116">
        <f ca="1">IFERROR(R397+'Program Qtrly'!T$243*OFFSET(LDF!$A$37,MATCH($B$379,LDF!$A$38:$A$63,0),MATCH($A398,LDF!$B$37:$Z$37,0)),0)</f>
        <v>332.77499999999998</v>
      </c>
      <c r="S398" s="116">
        <f ca="1">IFERROR(S397+'Program Qtrly'!U$243*OFFSET(LDF!$A$37,MATCH($B$379,LDF!$A$38:$A$63,0),MATCH($A398,LDF!$B$37:$Z$37,0)),0)</f>
        <v>406.72499999999991</v>
      </c>
      <c r="T398" s="116">
        <f ca="1">IFERROR(T397+'Program Qtrly'!V$243*OFFSET(LDF!$A$37,MATCH($B$379,LDF!$A$38:$A$63,0),MATCH($A398,LDF!$B$37:$Z$37,0)),0)</f>
        <v>480.67499999999978</v>
      </c>
      <c r="U398" s="116">
        <f ca="1">IFERROR(U397+'Program Qtrly'!W$243*OFFSET(LDF!$A$37,MATCH($B$379,LDF!$A$38:$A$63,0),MATCH($A398,LDF!$B$37:$Z$37,0)),0)</f>
        <v>554.62499999999977</v>
      </c>
      <c r="W398" s="63">
        <f t="shared" si="379"/>
        <v>54</v>
      </c>
      <c r="X398" s="116">
        <f t="shared" ca="1" si="380"/>
        <v>0</v>
      </c>
      <c r="Y398" s="116">
        <f t="shared" ca="1" si="395"/>
        <v>0</v>
      </c>
      <c r="Z398" s="116">
        <f t="shared" ca="1" si="396"/>
        <v>0</v>
      </c>
      <c r="AA398" s="116">
        <f t="shared" ca="1" si="397"/>
        <v>0</v>
      </c>
      <c r="AB398" s="116">
        <f t="shared" ca="1" si="398"/>
        <v>0</v>
      </c>
      <c r="AC398" s="116">
        <f t="shared" ca="1" si="399"/>
        <v>0</v>
      </c>
      <c r="AD398" s="116">
        <f t="shared" ca="1" si="400"/>
        <v>0</v>
      </c>
      <c r="AE398" s="116">
        <f t="shared" ca="1" si="401"/>
        <v>0</v>
      </c>
      <c r="AF398" s="116">
        <f t="shared" ca="1" si="402"/>
        <v>0</v>
      </c>
      <c r="AG398" s="116">
        <f t="shared" ca="1" si="384"/>
        <v>0</v>
      </c>
      <c r="AH398" s="116">
        <f t="shared" ca="1" si="385"/>
        <v>0</v>
      </c>
      <c r="AI398" s="116">
        <f t="shared" ca="1" si="386"/>
        <v>0</v>
      </c>
      <c r="AJ398" s="116">
        <f t="shared" ca="1" si="387"/>
        <v>0.52500000000001279</v>
      </c>
      <c r="AK398" s="116">
        <f t="shared" ca="1" si="388"/>
        <v>1.5750000000000028</v>
      </c>
      <c r="AL398" s="116">
        <f t="shared" ca="1" si="389"/>
        <v>2.6250000000000284</v>
      </c>
      <c r="AM398" s="116">
        <f t="shared" ca="1" si="390"/>
        <v>3.6749999999999545</v>
      </c>
      <c r="AN398" s="116">
        <f t="shared" ca="1" si="391"/>
        <v>4.7249999999999659</v>
      </c>
      <c r="AO398" s="116">
        <f t="shared" ca="1" si="392"/>
        <v>5.7750000000000341</v>
      </c>
      <c r="AP398" s="116">
        <f t="shared" ca="1" si="393"/>
        <v>6.8250000000000455</v>
      </c>
      <c r="AQ398" s="116">
        <f t="shared" ca="1" si="394"/>
        <v>7.8750000000001137</v>
      </c>
      <c r="AS398" s="63">
        <f t="shared" si="381"/>
        <v>54</v>
      </c>
      <c r="AT398" s="116">
        <f ca="1">IFERROR(X398*'Program Qtrly'!D$229/(1-'Program Qtrly'!D$229),0)</f>
        <v>0</v>
      </c>
      <c r="AU398" s="116">
        <f ca="1">IFERROR(Y398*'Program Qtrly'!E$229/(1-'Program Qtrly'!E$229),0)</f>
        <v>0</v>
      </c>
      <c r="AV398" s="116">
        <f ca="1">IFERROR(Z398*'Program Qtrly'!F$229/(1-'Program Qtrly'!F$229),0)</f>
        <v>0</v>
      </c>
      <c r="AW398" s="116">
        <f ca="1">IFERROR(AA398*'Program Qtrly'!G$229/(1-'Program Qtrly'!G$229),0)</f>
        <v>0</v>
      </c>
      <c r="AX398" s="116">
        <f ca="1">IFERROR(AB398*'Program Qtrly'!H$229/(1-'Program Qtrly'!H$229),0)</f>
        <v>0</v>
      </c>
      <c r="AY398" s="116">
        <f ca="1">IFERROR(AC398*'Program Qtrly'!I$229/(1-'Program Qtrly'!I$229),0)</f>
        <v>0</v>
      </c>
      <c r="AZ398" s="116">
        <f ca="1">IFERROR(AD398*'Program Qtrly'!J$229/(1-'Program Qtrly'!J$229),0)</f>
        <v>0</v>
      </c>
      <c r="BA398" s="116">
        <f ca="1">IFERROR(AE398*'Program Qtrly'!K$229/(1-'Program Qtrly'!K$229),0)</f>
        <v>0</v>
      </c>
      <c r="BB398" s="116">
        <f ca="1">IFERROR(AF398*'Program Qtrly'!L$229/(1-'Program Qtrly'!L$229),0)</f>
        <v>0</v>
      </c>
      <c r="BC398" s="116">
        <f ca="1">IFERROR(AG398*'Program Qtrly'!M$229/(1-'Program Qtrly'!M$229),0)</f>
        <v>0</v>
      </c>
      <c r="BD398" s="116">
        <f ca="1">IFERROR(AH398*'Program Qtrly'!N$229/(1-'Program Qtrly'!N$229),0)</f>
        <v>0</v>
      </c>
      <c r="BE398" s="116">
        <f ca="1">IFERROR(AI398*'Program Qtrly'!O$229/(1-'Program Qtrly'!O$229),0)</f>
        <v>0</v>
      </c>
      <c r="BF398" s="116">
        <f ca="1">IFERROR(AJ398*'Program Qtrly'!P$229/(1-'Program Qtrly'!P$229),0)</f>
        <v>2.1000000000000516</v>
      </c>
      <c r="BG398" s="116">
        <f ca="1">IFERROR(AK398*'Program Qtrly'!Q$229/(1-'Program Qtrly'!Q$229),0)</f>
        <v>6.300000000000014</v>
      </c>
      <c r="BH398" s="116">
        <f ca="1">IFERROR(AL398*'Program Qtrly'!R$229/(1-'Program Qtrly'!R$229),0)</f>
        <v>10.500000000000115</v>
      </c>
      <c r="BI398" s="116">
        <f ca="1">IFERROR(AM398*'Program Qtrly'!S$229/(1-'Program Qtrly'!S$229),0)</f>
        <v>14.699999999999823</v>
      </c>
      <c r="BJ398" s="116">
        <f ca="1">IFERROR(AN398*'Program Qtrly'!T$229/(1-'Program Qtrly'!T$229),0)</f>
        <v>18.899999999999867</v>
      </c>
      <c r="BK398" s="116">
        <f ca="1">IFERROR(AO398*'Program Qtrly'!U$229/(1-'Program Qtrly'!U$229),0)</f>
        <v>23.100000000000144</v>
      </c>
      <c r="BL398" s="116">
        <f ca="1">IFERROR(AP398*'Program Qtrly'!V$229/(1-'Program Qtrly'!V$229),0)</f>
        <v>27.300000000000189</v>
      </c>
      <c r="BM398" s="116">
        <f ca="1">IFERROR(AQ398*'Program Qtrly'!W$229/(1-'Program Qtrly'!W$229),0)</f>
        <v>31.500000000000462</v>
      </c>
      <c r="BO398" s="53" t="str">
        <f t="shared" si="382"/>
        <v>P012</v>
      </c>
      <c r="BP398" s="53">
        <f t="shared" si="383"/>
        <v>0</v>
      </c>
    </row>
    <row r="399" spans="1:68" x14ac:dyDescent="0.45">
      <c r="A399" s="63">
        <f t="shared" si="378"/>
        <v>57</v>
      </c>
      <c r="B399" s="116">
        <f ca="1">IFERROR(B398+'Program Qtrly'!D$243*OFFSET(LDF!$A$37,MATCH($B$379,LDF!$A$38:$A$63,0),MATCH($A399,LDF!$B$37:$Z$37,0)),0)</f>
        <v>0</v>
      </c>
      <c r="C399" s="116">
        <f ca="1">IFERROR(C398+'Program Qtrly'!E$243*OFFSET(LDF!$A$37,MATCH($B$379,LDF!$A$38:$A$63,0),MATCH($A399,LDF!$B$37:$Z$37,0)),0)</f>
        <v>0</v>
      </c>
      <c r="D399" s="116">
        <f ca="1">IFERROR(D398+'Program Qtrly'!F$243*OFFSET(LDF!$A$37,MATCH($B$379,LDF!$A$38:$A$63,0),MATCH($A399,LDF!$B$37:$Z$37,0)),0)</f>
        <v>0</v>
      </c>
      <c r="E399" s="116">
        <f ca="1">IFERROR(E398+'Program Qtrly'!G$243*OFFSET(LDF!$A$37,MATCH($B$379,LDF!$A$38:$A$63,0),MATCH($A399,LDF!$B$37:$Z$37,0)),0)</f>
        <v>0</v>
      </c>
      <c r="F399" s="116">
        <f ca="1">IFERROR(F398+'Program Qtrly'!H$243*OFFSET(LDF!$A$37,MATCH($B$379,LDF!$A$38:$A$63,0),MATCH($A399,LDF!$B$37:$Z$37,0)),0)</f>
        <v>0</v>
      </c>
      <c r="G399" s="116">
        <f ca="1">IFERROR(G398+'Program Qtrly'!I$243*OFFSET(LDF!$A$37,MATCH($B$379,LDF!$A$38:$A$63,0),MATCH($A399,LDF!$B$37:$Z$37,0)),0)</f>
        <v>0</v>
      </c>
      <c r="H399" s="116">
        <f ca="1">IFERROR(H398+'Program Qtrly'!J$243*OFFSET(LDF!$A$37,MATCH($B$379,LDF!$A$38:$A$63,0),MATCH($A399,LDF!$B$37:$Z$37,0)),0)</f>
        <v>0</v>
      </c>
      <c r="I399" s="116">
        <f ca="1">IFERROR(I398+'Program Qtrly'!K$243*OFFSET(LDF!$A$37,MATCH($B$379,LDF!$A$38:$A$63,0),MATCH($A399,LDF!$B$37:$Z$37,0)),0)</f>
        <v>0</v>
      </c>
      <c r="J399" s="116">
        <f ca="1">IFERROR(J398+'Program Qtrly'!L$243*OFFSET(LDF!$A$37,MATCH($B$379,LDF!$A$38:$A$63,0),MATCH($A399,LDF!$B$37:$Z$37,0)),0)</f>
        <v>0</v>
      </c>
      <c r="K399" s="116">
        <f ca="1">IFERROR(K398+'Program Qtrly'!M$243*OFFSET(LDF!$A$37,MATCH($B$379,LDF!$A$38:$A$63,0),MATCH($A399,LDF!$B$37:$Z$37,0)),0)</f>
        <v>0</v>
      </c>
      <c r="L399" s="116">
        <f ca="1">IFERROR(L398+'Program Qtrly'!N$243*OFFSET(LDF!$A$37,MATCH($B$379,LDF!$A$38:$A$63,0),MATCH($A399,LDF!$B$37:$Z$37,0)),0)</f>
        <v>0</v>
      </c>
      <c r="M399" s="116">
        <f ca="1">IFERROR(M398+'Program Qtrly'!O$243*OFFSET(LDF!$A$37,MATCH($B$379,LDF!$A$38:$A$63,0),MATCH($A399,LDF!$B$37:$Z$37,0)),0)</f>
        <v>0</v>
      </c>
      <c r="N399" s="116">
        <f ca="1">IFERROR(N398+'Program Qtrly'!P$243*OFFSET(LDF!$A$37,MATCH($B$379,LDF!$A$38:$A$63,0),MATCH($A399,LDF!$B$37:$Z$37,0)),0)</f>
        <v>37.012499999999982</v>
      </c>
      <c r="O399" s="116">
        <f ca="1">IFERROR(O398+'Program Qtrly'!Q$243*OFFSET(LDF!$A$37,MATCH($B$379,LDF!$A$38:$A$63,0),MATCH($A399,LDF!$B$37:$Z$37,0)),0)</f>
        <v>111.03749999999995</v>
      </c>
      <c r="P399" s="116">
        <f ca="1">IFERROR(P398+'Program Qtrly'!R$243*OFFSET(LDF!$A$37,MATCH($B$379,LDF!$A$38:$A$63,0),MATCH($A399,LDF!$B$37:$Z$37,0)),0)</f>
        <v>185.06249999999989</v>
      </c>
      <c r="Q399" s="116">
        <f ca="1">IFERROR(Q398+'Program Qtrly'!S$243*OFFSET(LDF!$A$37,MATCH($B$379,LDF!$A$38:$A$63,0),MATCH($A399,LDF!$B$37:$Z$37,0)),0)</f>
        <v>259.08749999999998</v>
      </c>
      <c r="R399" s="116">
        <f ca="1">IFERROR(R398+'Program Qtrly'!T$243*OFFSET(LDF!$A$37,MATCH($B$379,LDF!$A$38:$A$63,0),MATCH($A399,LDF!$B$37:$Z$37,0)),0)</f>
        <v>333.11249999999995</v>
      </c>
      <c r="S399" s="116">
        <f ca="1">IFERROR(S398+'Program Qtrly'!U$243*OFFSET(LDF!$A$37,MATCH($B$379,LDF!$A$38:$A$63,0),MATCH($A399,LDF!$B$37:$Z$37,0)),0)</f>
        <v>407.13749999999993</v>
      </c>
      <c r="T399" s="116">
        <f ca="1">IFERROR(T398+'Program Qtrly'!V$243*OFFSET(LDF!$A$37,MATCH($B$379,LDF!$A$38:$A$63,0),MATCH($A399,LDF!$B$37:$Z$37,0)),0)</f>
        <v>481.1624999999998</v>
      </c>
      <c r="U399" s="116">
        <f ca="1">IFERROR(U398+'Program Qtrly'!W$243*OFFSET(LDF!$A$37,MATCH($B$379,LDF!$A$38:$A$63,0),MATCH($A399,LDF!$B$37:$Z$37,0)),0)</f>
        <v>555.18749999999977</v>
      </c>
      <c r="W399" s="63">
        <f t="shared" si="379"/>
        <v>57</v>
      </c>
      <c r="X399" s="116">
        <f t="shared" ca="1" si="380"/>
        <v>0</v>
      </c>
      <c r="Y399" s="116">
        <f t="shared" ca="1" si="395"/>
        <v>0</v>
      </c>
      <c r="Z399" s="116">
        <f t="shared" ca="1" si="396"/>
        <v>0</v>
      </c>
      <c r="AA399" s="116">
        <f t="shared" ca="1" si="397"/>
        <v>0</v>
      </c>
      <c r="AB399" s="116">
        <f t="shared" ca="1" si="398"/>
        <v>0</v>
      </c>
      <c r="AC399" s="116">
        <f t="shared" ca="1" si="399"/>
        <v>0</v>
      </c>
      <c r="AD399" s="116">
        <f t="shared" ca="1" si="400"/>
        <v>0</v>
      </c>
      <c r="AE399" s="116">
        <f t="shared" ca="1" si="401"/>
        <v>0</v>
      </c>
      <c r="AF399" s="116">
        <f t="shared" ca="1" si="402"/>
        <v>0</v>
      </c>
      <c r="AG399" s="116">
        <f t="shared" ca="1" si="384"/>
        <v>0</v>
      </c>
      <c r="AH399" s="116">
        <f t="shared" ca="1" si="385"/>
        <v>0</v>
      </c>
      <c r="AI399" s="116">
        <f t="shared" ca="1" si="386"/>
        <v>0</v>
      </c>
      <c r="AJ399" s="116">
        <f t="shared" ca="1" si="387"/>
        <v>0.48750000000001137</v>
      </c>
      <c r="AK399" s="116">
        <f t="shared" ca="1" si="388"/>
        <v>1.4625000000000057</v>
      </c>
      <c r="AL399" s="116">
        <f t="shared" ca="1" si="389"/>
        <v>2.4375000000000284</v>
      </c>
      <c r="AM399" s="116">
        <f t="shared" ca="1" si="390"/>
        <v>3.4124999999999659</v>
      </c>
      <c r="AN399" s="116">
        <f t="shared" ca="1" si="391"/>
        <v>4.3874999999999886</v>
      </c>
      <c r="AO399" s="116">
        <f t="shared" ca="1" si="392"/>
        <v>5.3625000000000114</v>
      </c>
      <c r="AP399" s="116">
        <f t="shared" ca="1" si="393"/>
        <v>6.3375000000000341</v>
      </c>
      <c r="AQ399" s="116">
        <f t="shared" ca="1" si="394"/>
        <v>7.3125000000001137</v>
      </c>
      <c r="AS399" s="63">
        <f t="shared" si="381"/>
        <v>57</v>
      </c>
      <c r="AT399" s="116">
        <f ca="1">IFERROR(X399*'Program Qtrly'!D$229/(1-'Program Qtrly'!D$229),0)</f>
        <v>0</v>
      </c>
      <c r="AU399" s="116">
        <f ca="1">IFERROR(Y399*'Program Qtrly'!E$229/(1-'Program Qtrly'!E$229),0)</f>
        <v>0</v>
      </c>
      <c r="AV399" s="116">
        <f ca="1">IFERROR(Z399*'Program Qtrly'!F$229/(1-'Program Qtrly'!F$229),0)</f>
        <v>0</v>
      </c>
      <c r="AW399" s="116">
        <f ca="1">IFERROR(AA399*'Program Qtrly'!G$229/(1-'Program Qtrly'!G$229),0)</f>
        <v>0</v>
      </c>
      <c r="AX399" s="116">
        <f ca="1">IFERROR(AB399*'Program Qtrly'!H$229/(1-'Program Qtrly'!H$229),0)</f>
        <v>0</v>
      </c>
      <c r="AY399" s="116">
        <f ca="1">IFERROR(AC399*'Program Qtrly'!I$229/(1-'Program Qtrly'!I$229),0)</f>
        <v>0</v>
      </c>
      <c r="AZ399" s="116">
        <f ca="1">IFERROR(AD399*'Program Qtrly'!J$229/(1-'Program Qtrly'!J$229),0)</f>
        <v>0</v>
      </c>
      <c r="BA399" s="116">
        <f ca="1">IFERROR(AE399*'Program Qtrly'!K$229/(1-'Program Qtrly'!K$229),0)</f>
        <v>0</v>
      </c>
      <c r="BB399" s="116">
        <f ca="1">IFERROR(AF399*'Program Qtrly'!L$229/(1-'Program Qtrly'!L$229),0)</f>
        <v>0</v>
      </c>
      <c r="BC399" s="116">
        <f ca="1">IFERROR(AG399*'Program Qtrly'!M$229/(1-'Program Qtrly'!M$229),0)</f>
        <v>0</v>
      </c>
      <c r="BD399" s="116">
        <f ca="1">IFERROR(AH399*'Program Qtrly'!N$229/(1-'Program Qtrly'!N$229),0)</f>
        <v>0</v>
      </c>
      <c r="BE399" s="116">
        <f ca="1">IFERROR(AI399*'Program Qtrly'!O$229/(1-'Program Qtrly'!O$229),0)</f>
        <v>0</v>
      </c>
      <c r="BF399" s="116">
        <f ca="1">IFERROR(AJ399*'Program Qtrly'!P$229/(1-'Program Qtrly'!P$229),0)</f>
        <v>1.9500000000000459</v>
      </c>
      <c r="BG399" s="116">
        <f ca="1">IFERROR(AK399*'Program Qtrly'!Q$229/(1-'Program Qtrly'!Q$229),0)</f>
        <v>5.8500000000000245</v>
      </c>
      <c r="BH399" s="116">
        <f ca="1">IFERROR(AL399*'Program Qtrly'!R$229/(1-'Program Qtrly'!R$229),0)</f>
        <v>9.7500000000001155</v>
      </c>
      <c r="BI399" s="116">
        <f ca="1">IFERROR(AM399*'Program Qtrly'!S$229/(1-'Program Qtrly'!S$229),0)</f>
        <v>13.649999999999867</v>
      </c>
      <c r="BJ399" s="116">
        <f ca="1">IFERROR(AN399*'Program Qtrly'!T$229/(1-'Program Qtrly'!T$229),0)</f>
        <v>17.549999999999958</v>
      </c>
      <c r="BK399" s="116">
        <f ca="1">IFERROR(AO399*'Program Qtrly'!U$229/(1-'Program Qtrly'!U$229),0)</f>
        <v>21.450000000000049</v>
      </c>
      <c r="BL399" s="116">
        <f ca="1">IFERROR(AP399*'Program Qtrly'!V$229/(1-'Program Qtrly'!V$229),0)</f>
        <v>25.350000000000144</v>
      </c>
      <c r="BM399" s="116">
        <f ca="1">IFERROR(AQ399*'Program Qtrly'!W$229/(1-'Program Qtrly'!W$229),0)</f>
        <v>29.250000000000462</v>
      </c>
      <c r="BO399" s="53" t="str">
        <f t="shared" si="382"/>
        <v>P012</v>
      </c>
      <c r="BP399" s="53">
        <f t="shared" si="383"/>
        <v>0</v>
      </c>
    </row>
    <row r="400" spans="1:68" x14ac:dyDescent="0.45">
      <c r="A400" s="63">
        <f t="shared" si="378"/>
        <v>60</v>
      </c>
      <c r="B400" s="116">
        <f ca="1">IFERROR(B399+'Program Qtrly'!D$243*OFFSET(LDF!$A$37,MATCH($B$379,LDF!$A$38:$A$63,0),MATCH($A400,LDF!$B$37:$Z$37,0)),0)</f>
        <v>0</v>
      </c>
      <c r="C400" s="116">
        <f ca="1">IFERROR(C399+'Program Qtrly'!E$243*OFFSET(LDF!$A$37,MATCH($B$379,LDF!$A$38:$A$63,0),MATCH($A400,LDF!$B$37:$Z$37,0)),0)</f>
        <v>0</v>
      </c>
      <c r="D400" s="116">
        <f ca="1">IFERROR(D399+'Program Qtrly'!F$243*OFFSET(LDF!$A$37,MATCH($B$379,LDF!$A$38:$A$63,0),MATCH($A400,LDF!$B$37:$Z$37,0)),0)</f>
        <v>0</v>
      </c>
      <c r="E400" s="116">
        <f ca="1">IFERROR(E399+'Program Qtrly'!G$243*OFFSET(LDF!$A$37,MATCH($B$379,LDF!$A$38:$A$63,0),MATCH($A400,LDF!$B$37:$Z$37,0)),0)</f>
        <v>0</v>
      </c>
      <c r="F400" s="116">
        <f ca="1">IFERROR(F399+'Program Qtrly'!H$243*OFFSET(LDF!$A$37,MATCH($B$379,LDF!$A$38:$A$63,0),MATCH($A400,LDF!$B$37:$Z$37,0)),0)</f>
        <v>0</v>
      </c>
      <c r="G400" s="116">
        <f ca="1">IFERROR(G399+'Program Qtrly'!I$243*OFFSET(LDF!$A$37,MATCH($B$379,LDF!$A$38:$A$63,0),MATCH($A400,LDF!$B$37:$Z$37,0)),0)</f>
        <v>0</v>
      </c>
      <c r="H400" s="116">
        <f ca="1">IFERROR(H399+'Program Qtrly'!J$243*OFFSET(LDF!$A$37,MATCH($B$379,LDF!$A$38:$A$63,0),MATCH($A400,LDF!$B$37:$Z$37,0)),0)</f>
        <v>0</v>
      </c>
      <c r="I400" s="116">
        <f ca="1">IFERROR(I399+'Program Qtrly'!K$243*OFFSET(LDF!$A$37,MATCH($B$379,LDF!$A$38:$A$63,0),MATCH($A400,LDF!$B$37:$Z$37,0)),0)</f>
        <v>0</v>
      </c>
      <c r="J400" s="116">
        <f ca="1">IFERROR(J399+'Program Qtrly'!L$243*OFFSET(LDF!$A$37,MATCH($B$379,LDF!$A$38:$A$63,0),MATCH($A400,LDF!$B$37:$Z$37,0)),0)</f>
        <v>0</v>
      </c>
      <c r="K400" s="116">
        <f ca="1">IFERROR(K399+'Program Qtrly'!M$243*OFFSET(LDF!$A$37,MATCH($B$379,LDF!$A$38:$A$63,0),MATCH($A400,LDF!$B$37:$Z$37,0)),0)</f>
        <v>0</v>
      </c>
      <c r="L400" s="116">
        <f ca="1">IFERROR(L399+'Program Qtrly'!N$243*OFFSET(LDF!$A$37,MATCH($B$379,LDF!$A$38:$A$63,0),MATCH($A400,LDF!$B$37:$Z$37,0)),0)</f>
        <v>0</v>
      </c>
      <c r="M400" s="116">
        <f ca="1">IFERROR(M399+'Program Qtrly'!O$243*OFFSET(LDF!$A$37,MATCH($B$379,LDF!$A$38:$A$63,0),MATCH($A400,LDF!$B$37:$Z$37,0)),0)</f>
        <v>0</v>
      </c>
      <c r="N400" s="116">
        <f ca="1">IFERROR(N399+'Program Qtrly'!P$243*OFFSET(LDF!$A$37,MATCH($B$379,LDF!$A$38:$A$63,0),MATCH($A400,LDF!$B$37:$Z$37,0)),0)</f>
        <v>37.087499999999984</v>
      </c>
      <c r="O400" s="116">
        <f ca="1">IFERROR(O399+'Program Qtrly'!Q$243*OFFSET(LDF!$A$37,MATCH($B$379,LDF!$A$38:$A$63,0),MATCH($A400,LDF!$B$37:$Z$37,0)),0)</f>
        <v>111.26249999999995</v>
      </c>
      <c r="P400" s="116">
        <f ca="1">IFERROR(P399+'Program Qtrly'!R$243*OFFSET(LDF!$A$37,MATCH($B$379,LDF!$A$38:$A$63,0),MATCH($A400,LDF!$B$37:$Z$37,0)),0)</f>
        <v>185.43749999999989</v>
      </c>
      <c r="Q400" s="116">
        <f ca="1">IFERROR(Q399+'Program Qtrly'!S$243*OFFSET(LDF!$A$37,MATCH($B$379,LDF!$A$38:$A$63,0),MATCH($A400,LDF!$B$37:$Z$37,0)),0)</f>
        <v>259.61249999999995</v>
      </c>
      <c r="R400" s="116">
        <f ca="1">IFERROR(R399+'Program Qtrly'!T$243*OFFSET(LDF!$A$37,MATCH($B$379,LDF!$A$38:$A$63,0),MATCH($A400,LDF!$B$37:$Z$37,0)),0)</f>
        <v>333.78749999999997</v>
      </c>
      <c r="S400" s="116">
        <f ca="1">IFERROR(S399+'Program Qtrly'!U$243*OFFSET(LDF!$A$37,MATCH($B$379,LDF!$A$38:$A$63,0),MATCH($A400,LDF!$B$37:$Z$37,0)),0)</f>
        <v>407.96249999999992</v>
      </c>
      <c r="T400" s="116">
        <f ca="1">IFERROR(T399+'Program Qtrly'!V$243*OFFSET(LDF!$A$37,MATCH($B$379,LDF!$A$38:$A$63,0),MATCH($A400,LDF!$B$37:$Z$37,0)),0)</f>
        <v>482.13749999999982</v>
      </c>
      <c r="U400" s="116">
        <f ca="1">IFERROR(U399+'Program Qtrly'!W$243*OFFSET(LDF!$A$37,MATCH($B$379,LDF!$A$38:$A$63,0),MATCH($A400,LDF!$B$37:$Z$37,0)),0)</f>
        <v>556.31249999999977</v>
      </c>
      <c r="W400" s="63">
        <f t="shared" si="379"/>
        <v>60</v>
      </c>
      <c r="X400" s="116">
        <f t="shared" ca="1" si="380"/>
        <v>0</v>
      </c>
      <c r="Y400" s="116">
        <f t="shared" ca="1" si="395"/>
        <v>0</v>
      </c>
      <c r="Z400" s="116">
        <f t="shared" ca="1" si="396"/>
        <v>0</v>
      </c>
      <c r="AA400" s="116">
        <f t="shared" ca="1" si="397"/>
        <v>0</v>
      </c>
      <c r="AB400" s="116">
        <f t="shared" ca="1" si="398"/>
        <v>0</v>
      </c>
      <c r="AC400" s="116">
        <f t="shared" ca="1" si="399"/>
        <v>0</v>
      </c>
      <c r="AD400" s="116">
        <f t="shared" ca="1" si="400"/>
        <v>0</v>
      </c>
      <c r="AE400" s="116">
        <f t="shared" ca="1" si="401"/>
        <v>0</v>
      </c>
      <c r="AF400" s="116">
        <f t="shared" ca="1" si="402"/>
        <v>0</v>
      </c>
      <c r="AG400" s="116">
        <f t="shared" ca="1" si="384"/>
        <v>0</v>
      </c>
      <c r="AH400" s="116">
        <f t="shared" ca="1" si="385"/>
        <v>0</v>
      </c>
      <c r="AI400" s="116">
        <f t="shared" ca="1" si="386"/>
        <v>0</v>
      </c>
      <c r="AJ400" s="116">
        <f t="shared" ca="1" si="387"/>
        <v>0.41250000000000853</v>
      </c>
      <c r="AK400" s="116">
        <f t="shared" ca="1" si="388"/>
        <v>1.2375000000000114</v>
      </c>
      <c r="AL400" s="116">
        <f t="shared" ca="1" si="389"/>
        <v>2.0625000000000284</v>
      </c>
      <c r="AM400" s="116">
        <f t="shared" ca="1" si="390"/>
        <v>2.8874999999999886</v>
      </c>
      <c r="AN400" s="116">
        <f t="shared" ca="1" si="391"/>
        <v>3.7124999999999773</v>
      </c>
      <c r="AO400" s="116">
        <f t="shared" ca="1" si="392"/>
        <v>4.5375000000000227</v>
      </c>
      <c r="AP400" s="116">
        <f t="shared" ca="1" si="393"/>
        <v>5.3625000000000114</v>
      </c>
      <c r="AQ400" s="116">
        <f t="shared" ca="1" si="394"/>
        <v>6.1875000000001137</v>
      </c>
      <c r="AS400" s="63">
        <f t="shared" si="381"/>
        <v>60</v>
      </c>
      <c r="AT400" s="116">
        <f ca="1">IFERROR(X400*'Program Qtrly'!D$229/(1-'Program Qtrly'!D$229),0)</f>
        <v>0</v>
      </c>
      <c r="AU400" s="116">
        <f ca="1">IFERROR(Y400*'Program Qtrly'!E$229/(1-'Program Qtrly'!E$229),0)</f>
        <v>0</v>
      </c>
      <c r="AV400" s="116">
        <f ca="1">IFERROR(Z400*'Program Qtrly'!F$229/(1-'Program Qtrly'!F$229),0)</f>
        <v>0</v>
      </c>
      <c r="AW400" s="116">
        <f ca="1">IFERROR(AA400*'Program Qtrly'!G$229/(1-'Program Qtrly'!G$229),0)</f>
        <v>0</v>
      </c>
      <c r="AX400" s="116">
        <f ca="1">IFERROR(AB400*'Program Qtrly'!H$229/(1-'Program Qtrly'!H$229),0)</f>
        <v>0</v>
      </c>
      <c r="AY400" s="116">
        <f ca="1">IFERROR(AC400*'Program Qtrly'!I$229/(1-'Program Qtrly'!I$229),0)</f>
        <v>0</v>
      </c>
      <c r="AZ400" s="116">
        <f ca="1">IFERROR(AD400*'Program Qtrly'!J$229/(1-'Program Qtrly'!J$229),0)</f>
        <v>0</v>
      </c>
      <c r="BA400" s="116">
        <f ca="1">IFERROR(AE400*'Program Qtrly'!K$229/(1-'Program Qtrly'!K$229),0)</f>
        <v>0</v>
      </c>
      <c r="BB400" s="116">
        <f ca="1">IFERROR(AF400*'Program Qtrly'!L$229/(1-'Program Qtrly'!L$229),0)</f>
        <v>0</v>
      </c>
      <c r="BC400" s="116">
        <f ca="1">IFERROR(AG400*'Program Qtrly'!M$229/(1-'Program Qtrly'!M$229),0)</f>
        <v>0</v>
      </c>
      <c r="BD400" s="116">
        <f ca="1">IFERROR(AH400*'Program Qtrly'!N$229/(1-'Program Qtrly'!N$229),0)</f>
        <v>0</v>
      </c>
      <c r="BE400" s="116">
        <f ca="1">IFERROR(AI400*'Program Qtrly'!O$229/(1-'Program Qtrly'!O$229),0)</f>
        <v>0</v>
      </c>
      <c r="BF400" s="116">
        <f ca="1">IFERROR(AJ400*'Program Qtrly'!P$229/(1-'Program Qtrly'!P$229),0)</f>
        <v>1.6500000000000346</v>
      </c>
      <c r="BG400" s="116">
        <f ca="1">IFERROR(AK400*'Program Qtrly'!Q$229/(1-'Program Qtrly'!Q$229),0)</f>
        <v>4.9500000000000464</v>
      </c>
      <c r="BH400" s="116">
        <f ca="1">IFERROR(AL400*'Program Qtrly'!R$229/(1-'Program Qtrly'!R$229),0)</f>
        <v>8.2500000000001155</v>
      </c>
      <c r="BI400" s="116">
        <f ca="1">IFERROR(AM400*'Program Qtrly'!S$229/(1-'Program Qtrly'!S$229),0)</f>
        <v>11.549999999999958</v>
      </c>
      <c r="BJ400" s="116">
        <f ca="1">IFERROR(AN400*'Program Qtrly'!T$229/(1-'Program Qtrly'!T$229),0)</f>
        <v>14.849999999999913</v>
      </c>
      <c r="BK400" s="116">
        <f ca="1">IFERROR(AO400*'Program Qtrly'!U$229/(1-'Program Qtrly'!U$229),0)</f>
        <v>18.150000000000098</v>
      </c>
      <c r="BL400" s="116">
        <f ca="1">IFERROR(AP400*'Program Qtrly'!V$229/(1-'Program Qtrly'!V$229),0)</f>
        <v>21.450000000000049</v>
      </c>
      <c r="BM400" s="116">
        <f ca="1">IFERROR(AQ400*'Program Qtrly'!W$229/(1-'Program Qtrly'!W$229),0)</f>
        <v>24.750000000000465</v>
      </c>
      <c r="BO400" s="53" t="str">
        <f t="shared" si="382"/>
        <v>P012</v>
      </c>
      <c r="BP400" s="53">
        <f t="shared" si="383"/>
        <v>0</v>
      </c>
    </row>
    <row r="401" spans="1:68" x14ac:dyDescent="0.45">
      <c r="A401" s="63">
        <f t="shared" si="378"/>
        <v>63</v>
      </c>
      <c r="B401" s="116">
        <f ca="1">IFERROR(B400+'Program Qtrly'!D$243*OFFSET(LDF!$A$37,MATCH($B$379,LDF!$A$38:$A$63,0),MATCH($A401,LDF!$B$37:$Z$37,0)),0)</f>
        <v>0</v>
      </c>
      <c r="C401" s="116">
        <f ca="1">IFERROR(C400+'Program Qtrly'!E$243*OFFSET(LDF!$A$37,MATCH($B$379,LDF!$A$38:$A$63,0),MATCH($A401,LDF!$B$37:$Z$37,0)),0)</f>
        <v>0</v>
      </c>
      <c r="D401" s="116">
        <f ca="1">IFERROR(D400+'Program Qtrly'!F$243*OFFSET(LDF!$A$37,MATCH($B$379,LDF!$A$38:$A$63,0),MATCH($A401,LDF!$B$37:$Z$37,0)),0)</f>
        <v>0</v>
      </c>
      <c r="E401" s="116">
        <f ca="1">IFERROR(E400+'Program Qtrly'!G$243*OFFSET(LDF!$A$37,MATCH($B$379,LDF!$A$38:$A$63,0),MATCH($A401,LDF!$B$37:$Z$37,0)),0)</f>
        <v>0</v>
      </c>
      <c r="F401" s="116">
        <f ca="1">IFERROR(F400+'Program Qtrly'!H$243*OFFSET(LDF!$A$37,MATCH($B$379,LDF!$A$38:$A$63,0),MATCH($A401,LDF!$B$37:$Z$37,0)),0)</f>
        <v>0</v>
      </c>
      <c r="G401" s="116">
        <f ca="1">IFERROR(G400+'Program Qtrly'!I$243*OFFSET(LDF!$A$37,MATCH($B$379,LDF!$A$38:$A$63,0),MATCH($A401,LDF!$B$37:$Z$37,0)),0)</f>
        <v>0</v>
      </c>
      <c r="H401" s="116">
        <f ca="1">IFERROR(H400+'Program Qtrly'!J$243*OFFSET(LDF!$A$37,MATCH($B$379,LDF!$A$38:$A$63,0),MATCH($A401,LDF!$B$37:$Z$37,0)),0)</f>
        <v>0</v>
      </c>
      <c r="I401" s="116">
        <f ca="1">IFERROR(I400+'Program Qtrly'!K$243*OFFSET(LDF!$A$37,MATCH($B$379,LDF!$A$38:$A$63,0),MATCH($A401,LDF!$B$37:$Z$37,0)),0)</f>
        <v>0</v>
      </c>
      <c r="J401" s="116">
        <f ca="1">IFERROR(J400+'Program Qtrly'!L$243*OFFSET(LDF!$A$37,MATCH($B$379,LDF!$A$38:$A$63,0),MATCH($A401,LDF!$B$37:$Z$37,0)),0)</f>
        <v>0</v>
      </c>
      <c r="K401" s="116">
        <f ca="1">IFERROR(K400+'Program Qtrly'!M$243*OFFSET(LDF!$A$37,MATCH($B$379,LDF!$A$38:$A$63,0),MATCH($A401,LDF!$B$37:$Z$37,0)),0)</f>
        <v>0</v>
      </c>
      <c r="L401" s="116">
        <f ca="1">IFERROR(L400+'Program Qtrly'!N$243*OFFSET(LDF!$A$37,MATCH($B$379,LDF!$A$38:$A$63,0),MATCH($A401,LDF!$B$37:$Z$37,0)),0)</f>
        <v>0</v>
      </c>
      <c r="M401" s="116">
        <f ca="1">IFERROR(M400+'Program Qtrly'!O$243*OFFSET(LDF!$A$37,MATCH($B$379,LDF!$A$38:$A$63,0),MATCH($A401,LDF!$B$37:$Z$37,0)),0)</f>
        <v>0</v>
      </c>
      <c r="N401" s="116">
        <f ca="1">IFERROR(N400+'Program Qtrly'!P$243*OFFSET(LDF!$A$37,MATCH($B$379,LDF!$A$38:$A$63,0),MATCH($A401,LDF!$B$37:$Z$37,0)),0)</f>
        <v>37.124999999999986</v>
      </c>
      <c r="O401" s="116">
        <f ca="1">IFERROR(O400+'Program Qtrly'!Q$243*OFFSET(LDF!$A$37,MATCH($B$379,LDF!$A$38:$A$63,0),MATCH($A401,LDF!$B$37:$Z$37,0)),0)</f>
        <v>111.37499999999994</v>
      </c>
      <c r="P401" s="116">
        <f ca="1">IFERROR(P400+'Program Qtrly'!R$243*OFFSET(LDF!$A$37,MATCH($B$379,LDF!$A$38:$A$63,0),MATCH($A401,LDF!$B$37:$Z$37,0)),0)</f>
        <v>185.62499999999989</v>
      </c>
      <c r="Q401" s="116">
        <f ca="1">IFERROR(Q400+'Program Qtrly'!S$243*OFFSET(LDF!$A$37,MATCH($B$379,LDF!$A$38:$A$63,0),MATCH($A401,LDF!$B$37:$Z$37,0)),0)</f>
        <v>259.87499999999994</v>
      </c>
      <c r="R401" s="116">
        <f ca="1">IFERROR(R400+'Program Qtrly'!T$243*OFFSET(LDF!$A$37,MATCH($B$379,LDF!$A$38:$A$63,0),MATCH($A401,LDF!$B$37:$Z$37,0)),0)</f>
        <v>334.12499999999994</v>
      </c>
      <c r="S401" s="116">
        <f ca="1">IFERROR(S400+'Program Qtrly'!U$243*OFFSET(LDF!$A$37,MATCH($B$379,LDF!$A$38:$A$63,0),MATCH($A401,LDF!$B$37:$Z$37,0)),0)</f>
        <v>408.37499999999994</v>
      </c>
      <c r="T401" s="116">
        <f ca="1">IFERROR(T400+'Program Qtrly'!V$243*OFFSET(LDF!$A$37,MATCH($B$379,LDF!$A$38:$A$63,0),MATCH($A401,LDF!$B$37:$Z$37,0)),0)</f>
        <v>482.62499999999983</v>
      </c>
      <c r="U401" s="116">
        <f ca="1">IFERROR(U400+'Program Qtrly'!W$243*OFFSET(LDF!$A$37,MATCH($B$379,LDF!$A$38:$A$63,0),MATCH($A401,LDF!$B$37:$Z$37,0)),0)</f>
        <v>556.87499999999977</v>
      </c>
      <c r="W401" s="63">
        <f t="shared" si="379"/>
        <v>63</v>
      </c>
      <c r="X401" s="116">
        <f t="shared" ca="1" si="380"/>
        <v>0</v>
      </c>
      <c r="Y401" s="116">
        <f t="shared" ca="1" si="395"/>
        <v>0</v>
      </c>
      <c r="Z401" s="116">
        <f t="shared" ca="1" si="396"/>
        <v>0</v>
      </c>
      <c r="AA401" s="116">
        <f t="shared" ca="1" si="397"/>
        <v>0</v>
      </c>
      <c r="AB401" s="116">
        <f t="shared" ca="1" si="398"/>
        <v>0</v>
      </c>
      <c r="AC401" s="116">
        <f t="shared" ca="1" si="399"/>
        <v>0</v>
      </c>
      <c r="AD401" s="116">
        <f t="shared" ca="1" si="400"/>
        <v>0</v>
      </c>
      <c r="AE401" s="116">
        <f t="shared" ca="1" si="401"/>
        <v>0</v>
      </c>
      <c r="AF401" s="116">
        <f t="shared" ca="1" si="402"/>
        <v>0</v>
      </c>
      <c r="AG401" s="116">
        <f t="shared" ca="1" si="384"/>
        <v>0</v>
      </c>
      <c r="AH401" s="116">
        <f t="shared" ca="1" si="385"/>
        <v>0</v>
      </c>
      <c r="AI401" s="116">
        <f t="shared" ca="1" si="386"/>
        <v>0</v>
      </c>
      <c r="AJ401" s="116">
        <f t="shared" ca="1" si="387"/>
        <v>0.37500000000000711</v>
      </c>
      <c r="AK401" s="116">
        <f t="shared" ca="1" si="388"/>
        <v>1.1250000000000142</v>
      </c>
      <c r="AL401" s="116">
        <f t="shared" ca="1" si="389"/>
        <v>1.8750000000000284</v>
      </c>
      <c r="AM401" s="116">
        <f t="shared" ca="1" si="390"/>
        <v>2.625</v>
      </c>
      <c r="AN401" s="116">
        <f t="shared" ca="1" si="391"/>
        <v>3.375</v>
      </c>
      <c r="AO401" s="116">
        <f t="shared" ca="1" si="392"/>
        <v>4.125</v>
      </c>
      <c r="AP401" s="116">
        <f t="shared" ca="1" si="393"/>
        <v>4.875</v>
      </c>
      <c r="AQ401" s="116">
        <f t="shared" ca="1" si="394"/>
        <v>5.6250000000001137</v>
      </c>
      <c r="AS401" s="63">
        <f t="shared" si="381"/>
        <v>63</v>
      </c>
      <c r="AT401" s="116">
        <f ca="1">IFERROR(X401*'Program Qtrly'!D$229/(1-'Program Qtrly'!D$229),0)</f>
        <v>0</v>
      </c>
      <c r="AU401" s="116">
        <f ca="1">IFERROR(Y401*'Program Qtrly'!E$229/(1-'Program Qtrly'!E$229),0)</f>
        <v>0</v>
      </c>
      <c r="AV401" s="116">
        <f ca="1">IFERROR(Z401*'Program Qtrly'!F$229/(1-'Program Qtrly'!F$229),0)</f>
        <v>0</v>
      </c>
      <c r="AW401" s="116">
        <f ca="1">IFERROR(AA401*'Program Qtrly'!G$229/(1-'Program Qtrly'!G$229),0)</f>
        <v>0</v>
      </c>
      <c r="AX401" s="116">
        <f ca="1">IFERROR(AB401*'Program Qtrly'!H$229/(1-'Program Qtrly'!H$229),0)</f>
        <v>0</v>
      </c>
      <c r="AY401" s="116">
        <f ca="1">IFERROR(AC401*'Program Qtrly'!I$229/(1-'Program Qtrly'!I$229),0)</f>
        <v>0</v>
      </c>
      <c r="AZ401" s="116">
        <f ca="1">IFERROR(AD401*'Program Qtrly'!J$229/(1-'Program Qtrly'!J$229),0)</f>
        <v>0</v>
      </c>
      <c r="BA401" s="116">
        <f ca="1">IFERROR(AE401*'Program Qtrly'!K$229/(1-'Program Qtrly'!K$229),0)</f>
        <v>0</v>
      </c>
      <c r="BB401" s="116">
        <f ca="1">IFERROR(AF401*'Program Qtrly'!L$229/(1-'Program Qtrly'!L$229),0)</f>
        <v>0</v>
      </c>
      <c r="BC401" s="116">
        <f ca="1">IFERROR(AG401*'Program Qtrly'!M$229/(1-'Program Qtrly'!M$229),0)</f>
        <v>0</v>
      </c>
      <c r="BD401" s="116">
        <f ca="1">IFERROR(AH401*'Program Qtrly'!N$229/(1-'Program Qtrly'!N$229),0)</f>
        <v>0</v>
      </c>
      <c r="BE401" s="116">
        <f ca="1">IFERROR(AI401*'Program Qtrly'!O$229/(1-'Program Qtrly'!O$229),0)</f>
        <v>0</v>
      </c>
      <c r="BF401" s="116">
        <f ca="1">IFERROR(AJ401*'Program Qtrly'!P$229/(1-'Program Qtrly'!P$229),0)</f>
        <v>1.5000000000000289</v>
      </c>
      <c r="BG401" s="116">
        <f ca="1">IFERROR(AK401*'Program Qtrly'!Q$229/(1-'Program Qtrly'!Q$229),0)</f>
        <v>4.5000000000000586</v>
      </c>
      <c r="BH401" s="116">
        <f ca="1">IFERROR(AL401*'Program Qtrly'!R$229/(1-'Program Qtrly'!R$229),0)</f>
        <v>7.5000000000001164</v>
      </c>
      <c r="BI401" s="116">
        <f ca="1">IFERROR(AM401*'Program Qtrly'!S$229/(1-'Program Qtrly'!S$229),0)</f>
        <v>10.500000000000004</v>
      </c>
      <c r="BJ401" s="116">
        <f ca="1">IFERROR(AN401*'Program Qtrly'!T$229/(1-'Program Qtrly'!T$229),0)</f>
        <v>13.500000000000004</v>
      </c>
      <c r="BK401" s="116">
        <f ca="1">IFERROR(AO401*'Program Qtrly'!U$229/(1-'Program Qtrly'!U$229),0)</f>
        <v>16.500000000000004</v>
      </c>
      <c r="BL401" s="116">
        <f ca="1">IFERROR(AP401*'Program Qtrly'!V$229/(1-'Program Qtrly'!V$229),0)</f>
        <v>19.500000000000007</v>
      </c>
      <c r="BM401" s="116">
        <f ca="1">IFERROR(AQ401*'Program Qtrly'!W$229/(1-'Program Qtrly'!W$229),0)</f>
        <v>22.500000000000462</v>
      </c>
      <c r="BO401" s="53" t="str">
        <f t="shared" si="382"/>
        <v>P012</v>
      </c>
      <c r="BP401" s="53">
        <f t="shared" si="383"/>
        <v>0</v>
      </c>
    </row>
    <row r="402" spans="1:68" x14ac:dyDescent="0.45">
      <c r="A402" s="63">
        <f t="shared" si="378"/>
        <v>66</v>
      </c>
      <c r="B402" s="116">
        <f ca="1">IFERROR(B401+'Program Qtrly'!D$243*OFFSET(LDF!$A$37,MATCH($B$379,LDF!$A$38:$A$63,0),MATCH($A402,LDF!$B$37:$Z$37,0)),0)</f>
        <v>0</v>
      </c>
      <c r="C402" s="116">
        <f ca="1">IFERROR(C401+'Program Qtrly'!E$243*OFFSET(LDF!$A$37,MATCH($B$379,LDF!$A$38:$A$63,0),MATCH($A402,LDF!$B$37:$Z$37,0)),0)</f>
        <v>0</v>
      </c>
      <c r="D402" s="116">
        <f ca="1">IFERROR(D401+'Program Qtrly'!F$243*OFFSET(LDF!$A$37,MATCH($B$379,LDF!$A$38:$A$63,0),MATCH($A402,LDF!$B$37:$Z$37,0)),0)</f>
        <v>0</v>
      </c>
      <c r="E402" s="116">
        <f ca="1">IFERROR(E401+'Program Qtrly'!G$243*OFFSET(LDF!$A$37,MATCH($B$379,LDF!$A$38:$A$63,0),MATCH($A402,LDF!$B$37:$Z$37,0)),0)</f>
        <v>0</v>
      </c>
      <c r="F402" s="116">
        <f ca="1">IFERROR(F401+'Program Qtrly'!H$243*OFFSET(LDF!$A$37,MATCH($B$379,LDF!$A$38:$A$63,0),MATCH($A402,LDF!$B$37:$Z$37,0)),0)</f>
        <v>0</v>
      </c>
      <c r="G402" s="116">
        <f ca="1">IFERROR(G401+'Program Qtrly'!I$243*OFFSET(LDF!$A$37,MATCH($B$379,LDF!$A$38:$A$63,0),MATCH($A402,LDF!$B$37:$Z$37,0)),0)</f>
        <v>0</v>
      </c>
      <c r="H402" s="116">
        <f ca="1">IFERROR(H401+'Program Qtrly'!J$243*OFFSET(LDF!$A$37,MATCH($B$379,LDF!$A$38:$A$63,0),MATCH($A402,LDF!$B$37:$Z$37,0)),0)</f>
        <v>0</v>
      </c>
      <c r="I402" s="116">
        <f ca="1">IFERROR(I401+'Program Qtrly'!K$243*OFFSET(LDF!$A$37,MATCH($B$379,LDF!$A$38:$A$63,0),MATCH($A402,LDF!$B$37:$Z$37,0)),0)</f>
        <v>0</v>
      </c>
      <c r="J402" s="116">
        <f ca="1">IFERROR(J401+'Program Qtrly'!L$243*OFFSET(LDF!$A$37,MATCH($B$379,LDF!$A$38:$A$63,0),MATCH($A402,LDF!$B$37:$Z$37,0)),0)</f>
        <v>0</v>
      </c>
      <c r="K402" s="116">
        <f ca="1">IFERROR(K401+'Program Qtrly'!M$243*OFFSET(LDF!$A$37,MATCH($B$379,LDF!$A$38:$A$63,0),MATCH($A402,LDF!$B$37:$Z$37,0)),0)</f>
        <v>0</v>
      </c>
      <c r="L402" s="116">
        <f ca="1">IFERROR(L401+'Program Qtrly'!N$243*OFFSET(LDF!$A$37,MATCH($B$379,LDF!$A$38:$A$63,0),MATCH($A402,LDF!$B$37:$Z$37,0)),0)</f>
        <v>0</v>
      </c>
      <c r="M402" s="116">
        <f ca="1">IFERROR(M401+'Program Qtrly'!O$243*OFFSET(LDF!$A$37,MATCH($B$379,LDF!$A$38:$A$63,0),MATCH($A402,LDF!$B$37:$Z$37,0)),0)</f>
        <v>0</v>
      </c>
      <c r="N402" s="116">
        <f ca="1">IFERROR(N401+'Program Qtrly'!P$243*OFFSET(LDF!$A$37,MATCH($B$379,LDF!$A$38:$A$63,0),MATCH($A402,LDF!$B$37:$Z$37,0)),0)</f>
        <v>37.162499999999987</v>
      </c>
      <c r="O402" s="116">
        <f ca="1">IFERROR(O401+'Program Qtrly'!Q$243*OFFSET(LDF!$A$37,MATCH($B$379,LDF!$A$38:$A$63,0),MATCH($A402,LDF!$B$37:$Z$37,0)),0)</f>
        <v>111.48749999999994</v>
      </c>
      <c r="P402" s="116">
        <f ca="1">IFERROR(P401+'Program Qtrly'!R$243*OFFSET(LDF!$A$37,MATCH($B$379,LDF!$A$38:$A$63,0),MATCH($A402,LDF!$B$37:$Z$37,0)),0)</f>
        <v>185.81249999999989</v>
      </c>
      <c r="Q402" s="116">
        <f ca="1">IFERROR(Q401+'Program Qtrly'!S$243*OFFSET(LDF!$A$37,MATCH($B$379,LDF!$A$38:$A$63,0),MATCH($A402,LDF!$B$37:$Z$37,0)),0)</f>
        <v>260.13749999999993</v>
      </c>
      <c r="R402" s="116">
        <f ca="1">IFERROR(R401+'Program Qtrly'!T$243*OFFSET(LDF!$A$37,MATCH($B$379,LDF!$A$38:$A$63,0),MATCH($A402,LDF!$B$37:$Z$37,0)),0)</f>
        <v>334.46249999999992</v>
      </c>
      <c r="S402" s="116">
        <f ca="1">IFERROR(S401+'Program Qtrly'!U$243*OFFSET(LDF!$A$37,MATCH($B$379,LDF!$A$38:$A$63,0),MATCH($A402,LDF!$B$37:$Z$37,0)),0)</f>
        <v>408.78749999999997</v>
      </c>
      <c r="T402" s="116">
        <f ca="1">IFERROR(T401+'Program Qtrly'!V$243*OFFSET(LDF!$A$37,MATCH($B$379,LDF!$A$38:$A$63,0),MATCH($A402,LDF!$B$37:$Z$37,0)),0)</f>
        <v>483.11249999999984</v>
      </c>
      <c r="U402" s="116">
        <f ca="1">IFERROR(U401+'Program Qtrly'!W$243*OFFSET(LDF!$A$37,MATCH($B$379,LDF!$A$38:$A$63,0),MATCH($A402,LDF!$B$37:$Z$37,0)),0)</f>
        <v>557.43749999999977</v>
      </c>
      <c r="W402" s="63">
        <f t="shared" si="379"/>
        <v>66</v>
      </c>
      <c r="X402" s="116">
        <f t="shared" ca="1" si="380"/>
        <v>0</v>
      </c>
      <c r="Y402" s="116">
        <f t="shared" ca="1" si="395"/>
        <v>0</v>
      </c>
      <c r="Z402" s="116">
        <f t="shared" ca="1" si="396"/>
        <v>0</v>
      </c>
      <c r="AA402" s="116">
        <f t="shared" ca="1" si="397"/>
        <v>0</v>
      </c>
      <c r="AB402" s="116">
        <f t="shared" ca="1" si="398"/>
        <v>0</v>
      </c>
      <c r="AC402" s="116">
        <f t="shared" ca="1" si="399"/>
        <v>0</v>
      </c>
      <c r="AD402" s="116">
        <f t="shared" ca="1" si="400"/>
        <v>0</v>
      </c>
      <c r="AE402" s="116">
        <f t="shared" ca="1" si="401"/>
        <v>0</v>
      </c>
      <c r="AF402" s="116">
        <f t="shared" ca="1" si="402"/>
        <v>0</v>
      </c>
      <c r="AG402" s="116">
        <f t="shared" ca="1" si="384"/>
        <v>0</v>
      </c>
      <c r="AH402" s="116">
        <f t="shared" ca="1" si="385"/>
        <v>0</v>
      </c>
      <c r="AI402" s="116">
        <f t="shared" ca="1" si="386"/>
        <v>0</v>
      </c>
      <c r="AJ402" s="116">
        <f t="shared" ca="1" si="387"/>
        <v>0.33750000000000568</v>
      </c>
      <c r="AK402" s="116">
        <f t="shared" ca="1" si="388"/>
        <v>1.0125000000000171</v>
      </c>
      <c r="AL402" s="116">
        <f t="shared" ca="1" si="389"/>
        <v>1.6875000000000284</v>
      </c>
      <c r="AM402" s="116">
        <f t="shared" ca="1" si="390"/>
        <v>2.3625000000000114</v>
      </c>
      <c r="AN402" s="116">
        <f t="shared" ca="1" si="391"/>
        <v>3.0375000000000227</v>
      </c>
      <c r="AO402" s="116">
        <f t="shared" ca="1" si="392"/>
        <v>3.7124999999999773</v>
      </c>
      <c r="AP402" s="116">
        <f t="shared" ca="1" si="393"/>
        <v>4.3874999999999886</v>
      </c>
      <c r="AQ402" s="116">
        <f t="shared" ca="1" si="394"/>
        <v>5.0625000000001137</v>
      </c>
      <c r="AS402" s="63">
        <f t="shared" si="381"/>
        <v>66</v>
      </c>
      <c r="AT402" s="116">
        <f ca="1">IFERROR(X402*'Program Qtrly'!D$229/(1-'Program Qtrly'!D$229),0)</f>
        <v>0</v>
      </c>
      <c r="AU402" s="116">
        <f ca="1">IFERROR(Y402*'Program Qtrly'!E$229/(1-'Program Qtrly'!E$229),0)</f>
        <v>0</v>
      </c>
      <c r="AV402" s="116">
        <f ca="1">IFERROR(Z402*'Program Qtrly'!F$229/(1-'Program Qtrly'!F$229),0)</f>
        <v>0</v>
      </c>
      <c r="AW402" s="116">
        <f ca="1">IFERROR(AA402*'Program Qtrly'!G$229/(1-'Program Qtrly'!G$229),0)</f>
        <v>0</v>
      </c>
      <c r="AX402" s="116">
        <f ca="1">IFERROR(AB402*'Program Qtrly'!H$229/(1-'Program Qtrly'!H$229),0)</f>
        <v>0</v>
      </c>
      <c r="AY402" s="116">
        <f ca="1">IFERROR(AC402*'Program Qtrly'!I$229/(1-'Program Qtrly'!I$229),0)</f>
        <v>0</v>
      </c>
      <c r="AZ402" s="116">
        <f ca="1">IFERROR(AD402*'Program Qtrly'!J$229/(1-'Program Qtrly'!J$229),0)</f>
        <v>0</v>
      </c>
      <c r="BA402" s="116">
        <f ca="1">IFERROR(AE402*'Program Qtrly'!K$229/(1-'Program Qtrly'!K$229),0)</f>
        <v>0</v>
      </c>
      <c r="BB402" s="116">
        <f ca="1">IFERROR(AF402*'Program Qtrly'!L$229/(1-'Program Qtrly'!L$229),0)</f>
        <v>0</v>
      </c>
      <c r="BC402" s="116">
        <f ca="1">IFERROR(AG402*'Program Qtrly'!M$229/(1-'Program Qtrly'!M$229),0)</f>
        <v>0</v>
      </c>
      <c r="BD402" s="116">
        <f ca="1">IFERROR(AH402*'Program Qtrly'!N$229/(1-'Program Qtrly'!N$229),0)</f>
        <v>0</v>
      </c>
      <c r="BE402" s="116">
        <f ca="1">IFERROR(AI402*'Program Qtrly'!O$229/(1-'Program Qtrly'!O$229),0)</f>
        <v>0</v>
      </c>
      <c r="BF402" s="116">
        <f ca="1">IFERROR(AJ402*'Program Qtrly'!P$229/(1-'Program Qtrly'!P$229),0)</f>
        <v>1.3500000000000232</v>
      </c>
      <c r="BG402" s="116">
        <f ca="1">IFERROR(AK402*'Program Qtrly'!Q$229/(1-'Program Qtrly'!Q$229),0)</f>
        <v>4.0500000000000691</v>
      </c>
      <c r="BH402" s="116">
        <f ca="1">IFERROR(AL402*'Program Qtrly'!R$229/(1-'Program Qtrly'!R$229),0)</f>
        <v>6.7500000000001155</v>
      </c>
      <c r="BI402" s="116">
        <f ca="1">IFERROR(AM402*'Program Qtrly'!S$229/(1-'Program Qtrly'!S$229),0)</f>
        <v>9.450000000000049</v>
      </c>
      <c r="BJ402" s="116">
        <f ca="1">IFERROR(AN402*'Program Qtrly'!T$229/(1-'Program Qtrly'!T$229),0)</f>
        <v>12.150000000000095</v>
      </c>
      <c r="BK402" s="116">
        <f ca="1">IFERROR(AO402*'Program Qtrly'!U$229/(1-'Program Qtrly'!U$229),0)</f>
        <v>14.849999999999913</v>
      </c>
      <c r="BL402" s="116">
        <f ca="1">IFERROR(AP402*'Program Qtrly'!V$229/(1-'Program Qtrly'!V$229),0)</f>
        <v>17.549999999999958</v>
      </c>
      <c r="BM402" s="116">
        <f ca="1">IFERROR(AQ402*'Program Qtrly'!W$229/(1-'Program Qtrly'!W$229),0)</f>
        <v>20.250000000000462</v>
      </c>
      <c r="BO402" s="53" t="str">
        <f t="shared" si="382"/>
        <v>P012</v>
      </c>
      <c r="BP402" s="53">
        <f t="shared" si="383"/>
        <v>0</v>
      </c>
    </row>
    <row r="403" spans="1:68" x14ac:dyDescent="0.45">
      <c r="A403" s="63">
        <f t="shared" si="378"/>
        <v>69</v>
      </c>
      <c r="B403" s="116">
        <f ca="1">IFERROR(B402+'Program Qtrly'!D$243*OFFSET(LDF!$A$37,MATCH($B$379,LDF!$A$38:$A$63,0),MATCH($A403,LDF!$B$37:$Z$37,0)),0)</f>
        <v>0</v>
      </c>
      <c r="C403" s="116">
        <f ca="1">IFERROR(C402+'Program Qtrly'!E$243*OFFSET(LDF!$A$37,MATCH($B$379,LDF!$A$38:$A$63,0),MATCH($A403,LDF!$B$37:$Z$37,0)),0)</f>
        <v>0</v>
      </c>
      <c r="D403" s="116">
        <f ca="1">IFERROR(D402+'Program Qtrly'!F$243*OFFSET(LDF!$A$37,MATCH($B$379,LDF!$A$38:$A$63,0),MATCH($A403,LDF!$B$37:$Z$37,0)),0)</f>
        <v>0</v>
      </c>
      <c r="E403" s="116">
        <f ca="1">IFERROR(E402+'Program Qtrly'!G$243*OFFSET(LDF!$A$37,MATCH($B$379,LDF!$A$38:$A$63,0),MATCH($A403,LDF!$B$37:$Z$37,0)),0)</f>
        <v>0</v>
      </c>
      <c r="F403" s="116">
        <f ca="1">IFERROR(F402+'Program Qtrly'!H$243*OFFSET(LDF!$A$37,MATCH($B$379,LDF!$A$38:$A$63,0),MATCH($A403,LDF!$B$37:$Z$37,0)),0)</f>
        <v>0</v>
      </c>
      <c r="G403" s="116">
        <f ca="1">IFERROR(G402+'Program Qtrly'!I$243*OFFSET(LDF!$A$37,MATCH($B$379,LDF!$A$38:$A$63,0),MATCH($A403,LDF!$B$37:$Z$37,0)),0)</f>
        <v>0</v>
      </c>
      <c r="H403" s="116">
        <f ca="1">IFERROR(H402+'Program Qtrly'!J$243*OFFSET(LDF!$A$37,MATCH($B$379,LDF!$A$38:$A$63,0),MATCH($A403,LDF!$B$37:$Z$37,0)),0)</f>
        <v>0</v>
      </c>
      <c r="I403" s="116">
        <f ca="1">IFERROR(I402+'Program Qtrly'!K$243*OFFSET(LDF!$A$37,MATCH($B$379,LDF!$A$38:$A$63,0),MATCH($A403,LDF!$B$37:$Z$37,0)),0)</f>
        <v>0</v>
      </c>
      <c r="J403" s="116">
        <f ca="1">IFERROR(J402+'Program Qtrly'!L$243*OFFSET(LDF!$A$37,MATCH($B$379,LDF!$A$38:$A$63,0),MATCH($A403,LDF!$B$37:$Z$37,0)),0)</f>
        <v>0</v>
      </c>
      <c r="K403" s="116">
        <f ca="1">IFERROR(K402+'Program Qtrly'!M$243*OFFSET(LDF!$A$37,MATCH($B$379,LDF!$A$38:$A$63,0),MATCH($A403,LDF!$B$37:$Z$37,0)),0)</f>
        <v>0</v>
      </c>
      <c r="L403" s="116">
        <f ca="1">IFERROR(L402+'Program Qtrly'!N$243*OFFSET(LDF!$A$37,MATCH($B$379,LDF!$A$38:$A$63,0),MATCH($A403,LDF!$B$37:$Z$37,0)),0)</f>
        <v>0</v>
      </c>
      <c r="M403" s="116">
        <f ca="1">IFERROR(M402+'Program Qtrly'!O$243*OFFSET(LDF!$A$37,MATCH($B$379,LDF!$A$38:$A$63,0),MATCH($A403,LDF!$B$37:$Z$37,0)),0)</f>
        <v>0</v>
      </c>
      <c r="N403" s="116">
        <f ca="1">IFERROR(N402+'Program Qtrly'!P$243*OFFSET(LDF!$A$37,MATCH($B$379,LDF!$A$38:$A$63,0),MATCH($A403,LDF!$B$37:$Z$37,0)),0)</f>
        <v>37.199999999999989</v>
      </c>
      <c r="O403" s="116">
        <f ca="1">IFERROR(O402+'Program Qtrly'!Q$243*OFFSET(LDF!$A$37,MATCH($B$379,LDF!$A$38:$A$63,0),MATCH($A403,LDF!$B$37:$Z$37,0)),0)</f>
        <v>111.59999999999994</v>
      </c>
      <c r="P403" s="116">
        <f ca="1">IFERROR(P402+'Program Qtrly'!R$243*OFFSET(LDF!$A$37,MATCH($B$379,LDF!$A$38:$A$63,0),MATCH($A403,LDF!$B$37:$Z$37,0)),0)</f>
        <v>185.99999999999989</v>
      </c>
      <c r="Q403" s="116">
        <f ca="1">IFERROR(Q402+'Program Qtrly'!S$243*OFFSET(LDF!$A$37,MATCH($B$379,LDF!$A$38:$A$63,0),MATCH($A403,LDF!$B$37:$Z$37,0)),0)</f>
        <v>260.39999999999992</v>
      </c>
      <c r="R403" s="116">
        <f ca="1">IFERROR(R402+'Program Qtrly'!T$243*OFFSET(LDF!$A$37,MATCH($B$379,LDF!$A$38:$A$63,0),MATCH($A403,LDF!$B$37:$Z$37,0)),0)</f>
        <v>334.7999999999999</v>
      </c>
      <c r="S403" s="116">
        <f ca="1">IFERROR(S402+'Program Qtrly'!U$243*OFFSET(LDF!$A$37,MATCH($B$379,LDF!$A$38:$A$63,0),MATCH($A403,LDF!$B$37:$Z$37,0)),0)</f>
        <v>409.2</v>
      </c>
      <c r="T403" s="116">
        <f ca="1">IFERROR(T402+'Program Qtrly'!V$243*OFFSET(LDF!$A$37,MATCH($B$379,LDF!$A$38:$A$63,0),MATCH($A403,LDF!$B$37:$Z$37,0)),0)</f>
        <v>483.59999999999985</v>
      </c>
      <c r="U403" s="116">
        <f ca="1">IFERROR(U402+'Program Qtrly'!W$243*OFFSET(LDF!$A$37,MATCH($B$379,LDF!$A$38:$A$63,0),MATCH($A403,LDF!$B$37:$Z$37,0)),0)</f>
        <v>557.99999999999977</v>
      </c>
      <c r="W403" s="63">
        <f t="shared" si="379"/>
        <v>69</v>
      </c>
      <c r="X403" s="116">
        <f t="shared" ca="1" si="380"/>
        <v>0</v>
      </c>
      <c r="Y403" s="116">
        <f t="shared" ca="1" si="395"/>
        <v>0</v>
      </c>
      <c r="Z403" s="116">
        <f t="shared" ca="1" si="396"/>
        <v>0</v>
      </c>
      <c r="AA403" s="116">
        <f t="shared" ca="1" si="397"/>
        <v>0</v>
      </c>
      <c r="AB403" s="116">
        <f t="shared" ca="1" si="398"/>
        <v>0</v>
      </c>
      <c r="AC403" s="116">
        <f t="shared" ca="1" si="399"/>
        <v>0</v>
      </c>
      <c r="AD403" s="116">
        <f t="shared" ca="1" si="400"/>
        <v>0</v>
      </c>
      <c r="AE403" s="116">
        <f t="shared" ca="1" si="401"/>
        <v>0</v>
      </c>
      <c r="AF403" s="116">
        <f t="shared" ca="1" si="402"/>
        <v>0</v>
      </c>
      <c r="AG403" s="116">
        <f t="shared" ca="1" si="384"/>
        <v>0</v>
      </c>
      <c r="AH403" s="116">
        <f t="shared" ca="1" si="385"/>
        <v>0</v>
      </c>
      <c r="AI403" s="116">
        <f t="shared" ca="1" si="386"/>
        <v>0</v>
      </c>
      <c r="AJ403" s="116">
        <f t="shared" ca="1" si="387"/>
        <v>0.30000000000000426</v>
      </c>
      <c r="AK403" s="116">
        <f t="shared" ca="1" si="388"/>
        <v>0.9000000000000199</v>
      </c>
      <c r="AL403" s="116">
        <f t="shared" ca="1" si="389"/>
        <v>1.5000000000000284</v>
      </c>
      <c r="AM403" s="116">
        <f t="shared" ca="1" si="390"/>
        <v>2.1000000000000227</v>
      </c>
      <c r="AN403" s="116">
        <f t="shared" ca="1" si="391"/>
        <v>2.7000000000000455</v>
      </c>
      <c r="AO403" s="116">
        <f t="shared" ca="1" si="392"/>
        <v>3.2999999999999545</v>
      </c>
      <c r="AP403" s="116">
        <f t="shared" ca="1" si="393"/>
        <v>3.8999999999999773</v>
      </c>
      <c r="AQ403" s="116">
        <f t="shared" ca="1" si="394"/>
        <v>4.5000000000001137</v>
      </c>
      <c r="AS403" s="63">
        <f t="shared" si="381"/>
        <v>69</v>
      </c>
      <c r="AT403" s="116">
        <f ca="1">IFERROR(X403*'Program Qtrly'!D$229/(1-'Program Qtrly'!D$229),0)</f>
        <v>0</v>
      </c>
      <c r="AU403" s="116">
        <f ca="1">IFERROR(Y403*'Program Qtrly'!E$229/(1-'Program Qtrly'!E$229),0)</f>
        <v>0</v>
      </c>
      <c r="AV403" s="116">
        <f ca="1">IFERROR(Z403*'Program Qtrly'!F$229/(1-'Program Qtrly'!F$229),0)</f>
        <v>0</v>
      </c>
      <c r="AW403" s="116">
        <f ca="1">IFERROR(AA403*'Program Qtrly'!G$229/(1-'Program Qtrly'!G$229),0)</f>
        <v>0</v>
      </c>
      <c r="AX403" s="116">
        <f ca="1">IFERROR(AB403*'Program Qtrly'!H$229/(1-'Program Qtrly'!H$229),0)</f>
        <v>0</v>
      </c>
      <c r="AY403" s="116">
        <f ca="1">IFERROR(AC403*'Program Qtrly'!I$229/(1-'Program Qtrly'!I$229),0)</f>
        <v>0</v>
      </c>
      <c r="AZ403" s="116">
        <f ca="1">IFERROR(AD403*'Program Qtrly'!J$229/(1-'Program Qtrly'!J$229),0)</f>
        <v>0</v>
      </c>
      <c r="BA403" s="116">
        <f ca="1">IFERROR(AE403*'Program Qtrly'!K$229/(1-'Program Qtrly'!K$229),0)</f>
        <v>0</v>
      </c>
      <c r="BB403" s="116">
        <f ca="1">IFERROR(AF403*'Program Qtrly'!L$229/(1-'Program Qtrly'!L$229),0)</f>
        <v>0</v>
      </c>
      <c r="BC403" s="116">
        <f ca="1">IFERROR(AG403*'Program Qtrly'!M$229/(1-'Program Qtrly'!M$229),0)</f>
        <v>0</v>
      </c>
      <c r="BD403" s="116">
        <f ca="1">IFERROR(AH403*'Program Qtrly'!N$229/(1-'Program Qtrly'!N$229),0)</f>
        <v>0</v>
      </c>
      <c r="BE403" s="116">
        <f ca="1">IFERROR(AI403*'Program Qtrly'!O$229/(1-'Program Qtrly'!O$229),0)</f>
        <v>0</v>
      </c>
      <c r="BF403" s="116">
        <f ca="1">IFERROR(AJ403*'Program Qtrly'!P$229/(1-'Program Qtrly'!P$229),0)</f>
        <v>1.2000000000000175</v>
      </c>
      <c r="BG403" s="116">
        <f ca="1">IFERROR(AK403*'Program Qtrly'!Q$229/(1-'Program Qtrly'!Q$229),0)</f>
        <v>3.6000000000000805</v>
      </c>
      <c r="BH403" s="116">
        <f ca="1">IFERROR(AL403*'Program Qtrly'!R$229/(1-'Program Qtrly'!R$229),0)</f>
        <v>6.0000000000001155</v>
      </c>
      <c r="BI403" s="116">
        <f ca="1">IFERROR(AM403*'Program Qtrly'!S$229/(1-'Program Qtrly'!S$229),0)</f>
        <v>8.4000000000000945</v>
      </c>
      <c r="BJ403" s="116">
        <f ca="1">IFERROR(AN403*'Program Qtrly'!T$229/(1-'Program Qtrly'!T$229),0)</f>
        <v>10.800000000000185</v>
      </c>
      <c r="BK403" s="116">
        <f ca="1">IFERROR(AO403*'Program Qtrly'!U$229/(1-'Program Qtrly'!U$229),0)</f>
        <v>13.199999999999822</v>
      </c>
      <c r="BL403" s="116">
        <f ca="1">IFERROR(AP403*'Program Qtrly'!V$229/(1-'Program Qtrly'!V$229),0)</f>
        <v>15.599999999999913</v>
      </c>
      <c r="BM403" s="116">
        <f ca="1">IFERROR(AQ403*'Program Qtrly'!W$229/(1-'Program Qtrly'!W$229),0)</f>
        <v>18.000000000000458</v>
      </c>
      <c r="BO403" s="53" t="str">
        <f t="shared" si="382"/>
        <v>P012</v>
      </c>
      <c r="BP403" s="53">
        <f t="shared" si="383"/>
        <v>0</v>
      </c>
    </row>
    <row r="404" spans="1:68" x14ac:dyDescent="0.45">
      <c r="A404" s="63">
        <f t="shared" si="378"/>
        <v>72</v>
      </c>
      <c r="B404" s="116">
        <f ca="1">IFERROR(B403+'Program Qtrly'!D$243*OFFSET(LDF!$A$37,MATCH($B$379,LDF!$A$38:$A$63,0),MATCH($A404,LDF!$B$37:$Z$37,0)),0)</f>
        <v>0</v>
      </c>
      <c r="C404" s="116">
        <f ca="1">IFERROR(C403+'Program Qtrly'!E$243*OFFSET(LDF!$A$37,MATCH($B$379,LDF!$A$38:$A$63,0),MATCH($A404,LDF!$B$37:$Z$37,0)),0)</f>
        <v>0</v>
      </c>
      <c r="D404" s="116">
        <f ca="1">IFERROR(D403+'Program Qtrly'!F$243*OFFSET(LDF!$A$37,MATCH($B$379,LDF!$A$38:$A$63,0),MATCH($A404,LDF!$B$37:$Z$37,0)),0)</f>
        <v>0</v>
      </c>
      <c r="E404" s="116">
        <f ca="1">IFERROR(E403+'Program Qtrly'!G$243*OFFSET(LDF!$A$37,MATCH($B$379,LDF!$A$38:$A$63,0),MATCH($A404,LDF!$B$37:$Z$37,0)),0)</f>
        <v>0</v>
      </c>
      <c r="F404" s="116">
        <f ca="1">IFERROR(F403+'Program Qtrly'!H$243*OFFSET(LDF!$A$37,MATCH($B$379,LDF!$A$38:$A$63,0),MATCH($A404,LDF!$B$37:$Z$37,0)),0)</f>
        <v>0</v>
      </c>
      <c r="G404" s="116">
        <f ca="1">IFERROR(G403+'Program Qtrly'!I$243*OFFSET(LDF!$A$37,MATCH($B$379,LDF!$A$38:$A$63,0),MATCH($A404,LDF!$B$37:$Z$37,0)),0)</f>
        <v>0</v>
      </c>
      <c r="H404" s="116">
        <f ca="1">IFERROR(H403+'Program Qtrly'!J$243*OFFSET(LDF!$A$37,MATCH($B$379,LDF!$A$38:$A$63,0),MATCH($A404,LDF!$B$37:$Z$37,0)),0)</f>
        <v>0</v>
      </c>
      <c r="I404" s="116">
        <f ca="1">IFERROR(I403+'Program Qtrly'!K$243*OFFSET(LDF!$A$37,MATCH($B$379,LDF!$A$38:$A$63,0),MATCH($A404,LDF!$B$37:$Z$37,0)),0)</f>
        <v>0</v>
      </c>
      <c r="J404" s="116">
        <f ca="1">IFERROR(J403+'Program Qtrly'!L$243*OFFSET(LDF!$A$37,MATCH($B$379,LDF!$A$38:$A$63,0),MATCH($A404,LDF!$B$37:$Z$37,0)),0)</f>
        <v>0</v>
      </c>
      <c r="K404" s="116">
        <f ca="1">IFERROR(K403+'Program Qtrly'!M$243*OFFSET(LDF!$A$37,MATCH($B$379,LDF!$A$38:$A$63,0),MATCH($A404,LDF!$B$37:$Z$37,0)),0)</f>
        <v>0</v>
      </c>
      <c r="L404" s="116">
        <f ca="1">IFERROR(L403+'Program Qtrly'!N$243*OFFSET(LDF!$A$37,MATCH($B$379,LDF!$A$38:$A$63,0),MATCH($A404,LDF!$B$37:$Z$37,0)),0)</f>
        <v>0</v>
      </c>
      <c r="M404" s="116">
        <f ca="1">IFERROR(M403+'Program Qtrly'!O$243*OFFSET(LDF!$A$37,MATCH($B$379,LDF!$A$38:$A$63,0),MATCH($A404,LDF!$B$37:$Z$37,0)),0)</f>
        <v>0</v>
      </c>
      <c r="N404" s="116">
        <f ca="1">IFERROR(N403+'Program Qtrly'!P$243*OFFSET(LDF!$A$37,MATCH($B$379,LDF!$A$38:$A$63,0),MATCH($A404,LDF!$B$37:$Z$37,0)),0)</f>
        <v>37.23749999999999</v>
      </c>
      <c r="O404" s="116">
        <f ca="1">IFERROR(O403+'Program Qtrly'!Q$243*OFFSET(LDF!$A$37,MATCH($B$379,LDF!$A$38:$A$63,0),MATCH($A404,LDF!$B$37:$Z$37,0)),0)</f>
        <v>111.71249999999993</v>
      </c>
      <c r="P404" s="116">
        <f ca="1">IFERROR(P403+'Program Qtrly'!R$243*OFFSET(LDF!$A$37,MATCH($B$379,LDF!$A$38:$A$63,0),MATCH($A404,LDF!$B$37:$Z$37,0)),0)</f>
        <v>186.18749999999989</v>
      </c>
      <c r="Q404" s="116">
        <f ca="1">IFERROR(Q403+'Program Qtrly'!S$243*OFFSET(LDF!$A$37,MATCH($B$379,LDF!$A$38:$A$63,0),MATCH($A404,LDF!$B$37:$Z$37,0)),0)</f>
        <v>260.66249999999991</v>
      </c>
      <c r="R404" s="116">
        <f ca="1">IFERROR(R403+'Program Qtrly'!T$243*OFFSET(LDF!$A$37,MATCH($B$379,LDF!$A$38:$A$63,0),MATCH($A404,LDF!$B$37:$Z$37,0)),0)</f>
        <v>335.13749999999987</v>
      </c>
      <c r="S404" s="116">
        <f ca="1">IFERROR(S403+'Program Qtrly'!U$243*OFFSET(LDF!$A$37,MATCH($B$379,LDF!$A$38:$A$63,0),MATCH($A404,LDF!$B$37:$Z$37,0)),0)</f>
        <v>409.61250000000001</v>
      </c>
      <c r="T404" s="116">
        <f ca="1">IFERROR(T403+'Program Qtrly'!V$243*OFFSET(LDF!$A$37,MATCH($B$379,LDF!$A$38:$A$63,0),MATCH($A404,LDF!$B$37:$Z$37,0)),0)</f>
        <v>484.08749999999986</v>
      </c>
      <c r="U404" s="116">
        <f ca="1">IFERROR(U403+'Program Qtrly'!W$243*OFFSET(LDF!$A$37,MATCH($B$379,LDF!$A$38:$A$63,0),MATCH($A404,LDF!$B$37:$Z$37,0)),0)</f>
        <v>558.56249999999977</v>
      </c>
      <c r="W404" s="63">
        <f t="shared" si="379"/>
        <v>72</v>
      </c>
      <c r="X404" s="116">
        <f t="shared" ca="1" si="380"/>
        <v>0</v>
      </c>
      <c r="Y404" s="116">
        <f t="shared" ca="1" si="395"/>
        <v>0</v>
      </c>
      <c r="Z404" s="116">
        <f t="shared" ca="1" si="396"/>
        <v>0</v>
      </c>
      <c r="AA404" s="116">
        <f t="shared" ca="1" si="397"/>
        <v>0</v>
      </c>
      <c r="AB404" s="116">
        <f t="shared" ca="1" si="398"/>
        <v>0</v>
      </c>
      <c r="AC404" s="116">
        <f t="shared" ca="1" si="399"/>
        <v>0</v>
      </c>
      <c r="AD404" s="116">
        <f t="shared" ca="1" si="400"/>
        <v>0</v>
      </c>
      <c r="AE404" s="116">
        <f t="shared" ca="1" si="401"/>
        <v>0</v>
      </c>
      <c r="AF404" s="116">
        <f t="shared" ca="1" si="402"/>
        <v>0</v>
      </c>
      <c r="AG404" s="116">
        <f t="shared" ca="1" si="384"/>
        <v>0</v>
      </c>
      <c r="AH404" s="116">
        <f t="shared" ca="1" si="385"/>
        <v>0</v>
      </c>
      <c r="AI404" s="116">
        <f t="shared" ca="1" si="386"/>
        <v>0</v>
      </c>
      <c r="AJ404" s="116">
        <f t="shared" ca="1" si="387"/>
        <v>0.26250000000000284</v>
      </c>
      <c r="AK404" s="116">
        <f t="shared" ca="1" si="388"/>
        <v>0.78750000000002274</v>
      </c>
      <c r="AL404" s="116">
        <f t="shared" ca="1" si="389"/>
        <v>1.3125000000000284</v>
      </c>
      <c r="AM404" s="116">
        <f t="shared" ca="1" si="390"/>
        <v>1.8375000000000341</v>
      </c>
      <c r="AN404" s="116">
        <f t="shared" ca="1" si="391"/>
        <v>2.3625000000000682</v>
      </c>
      <c r="AO404" s="116">
        <f t="shared" ca="1" si="392"/>
        <v>2.8874999999999318</v>
      </c>
      <c r="AP404" s="116">
        <f t="shared" ca="1" si="393"/>
        <v>3.4124999999999659</v>
      </c>
      <c r="AQ404" s="116">
        <f t="shared" ca="1" si="394"/>
        <v>3.9375000000001137</v>
      </c>
      <c r="AS404" s="63">
        <f t="shared" si="381"/>
        <v>72</v>
      </c>
      <c r="AT404" s="116">
        <f ca="1">IFERROR(X404*'Program Qtrly'!D$229/(1-'Program Qtrly'!D$229),0)</f>
        <v>0</v>
      </c>
      <c r="AU404" s="116">
        <f ca="1">IFERROR(Y404*'Program Qtrly'!E$229/(1-'Program Qtrly'!E$229),0)</f>
        <v>0</v>
      </c>
      <c r="AV404" s="116">
        <f ca="1">IFERROR(Z404*'Program Qtrly'!F$229/(1-'Program Qtrly'!F$229),0)</f>
        <v>0</v>
      </c>
      <c r="AW404" s="116">
        <f ca="1">IFERROR(AA404*'Program Qtrly'!G$229/(1-'Program Qtrly'!G$229),0)</f>
        <v>0</v>
      </c>
      <c r="AX404" s="116">
        <f ca="1">IFERROR(AB404*'Program Qtrly'!H$229/(1-'Program Qtrly'!H$229),0)</f>
        <v>0</v>
      </c>
      <c r="AY404" s="116">
        <f ca="1">IFERROR(AC404*'Program Qtrly'!I$229/(1-'Program Qtrly'!I$229),0)</f>
        <v>0</v>
      </c>
      <c r="AZ404" s="116">
        <f ca="1">IFERROR(AD404*'Program Qtrly'!J$229/(1-'Program Qtrly'!J$229),0)</f>
        <v>0</v>
      </c>
      <c r="BA404" s="116">
        <f ca="1">IFERROR(AE404*'Program Qtrly'!K$229/(1-'Program Qtrly'!K$229),0)</f>
        <v>0</v>
      </c>
      <c r="BB404" s="116">
        <f ca="1">IFERROR(AF404*'Program Qtrly'!L$229/(1-'Program Qtrly'!L$229),0)</f>
        <v>0</v>
      </c>
      <c r="BC404" s="116">
        <f ca="1">IFERROR(AG404*'Program Qtrly'!M$229/(1-'Program Qtrly'!M$229),0)</f>
        <v>0</v>
      </c>
      <c r="BD404" s="116">
        <f ca="1">IFERROR(AH404*'Program Qtrly'!N$229/(1-'Program Qtrly'!N$229),0)</f>
        <v>0</v>
      </c>
      <c r="BE404" s="116">
        <f ca="1">IFERROR(AI404*'Program Qtrly'!O$229/(1-'Program Qtrly'!O$229),0)</f>
        <v>0</v>
      </c>
      <c r="BF404" s="116">
        <f ca="1">IFERROR(AJ404*'Program Qtrly'!P$229/(1-'Program Qtrly'!P$229),0)</f>
        <v>1.0500000000000118</v>
      </c>
      <c r="BG404" s="116">
        <f ca="1">IFERROR(AK404*'Program Qtrly'!Q$229/(1-'Program Qtrly'!Q$229),0)</f>
        <v>3.1500000000000918</v>
      </c>
      <c r="BH404" s="116">
        <f ca="1">IFERROR(AL404*'Program Qtrly'!R$229/(1-'Program Qtrly'!R$229),0)</f>
        <v>5.2500000000001146</v>
      </c>
      <c r="BI404" s="116">
        <f ca="1">IFERROR(AM404*'Program Qtrly'!S$229/(1-'Program Qtrly'!S$229),0)</f>
        <v>7.3500000000001382</v>
      </c>
      <c r="BJ404" s="116">
        <f ca="1">IFERROR(AN404*'Program Qtrly'!T$229/(1-'Program Qtrly'!T$229),0)</f>
        <v>9.4500000000002764</v>
      </c>
      <c r="BK404" s="116">
        <f ca="1">IFERROR(AO404*'Program Qtrly'!U$229/(1-'Program Qtrly'!U$229),0)</f>
        <v>11.549999999999729</v>
      </c>
      <c r="BL404" s="116">
        <f ca="1">IFERROR(AP404*'Program Qtrly'!V$229/(1-'Program Qtrly'!V$229),0)</f>
        <v>13.649999999999867</v>
      </c>
      <c r="BM404" s="116">
        <f ca="1">IFERROR(AQ404*'Program Qtrly'!W$229/(1-'Program Qtrly'!W$229),0)</f>
        <v>15.750000000000458</v>
      </c>
      <c r="BO404" s="53" t="str">
        <f t="shared" si="382"/>
        <v>P012</v>
      </c>
      <c r="BP404" s="53">
        <f t="shared" si="383"/>
        <v>0</v>
      </c>
    </row>
    <row r="405" spans="1:68" ht="28.5" x14ac:dyDescent="0.45">
      <c r="A405" s="135" t="s">
        <v>386</v>
      </c>
      <c r="B405" s="136">
        <f ca="1">'Program Qtrly'!D$243</f>
        <v>0</v>
      </c>
      <c r="C405" s="136">
        <f ca="1">'Program Qtrly'!E$243</f>
        <v>0</v>
      </c>
      <c r="D405" s="136">
        <f ca="1">'Program Qtrly'!F$243</f>
        <v>0</v>
      </c>
      <c r="E405" s="136">
        <f ca="1">'Program Qtrly'!G$243</f>
        <v>0</v>
      </c>
      <c r="F405" s="136">
        <f ca="1">'Program Qtrly'!H$243</f>
        <v>0</v>
      </c>
      <c r="G405" s="136">
        <f ca="1">'Program Qtrly'!I$243</f>
        <v>0</v>
      </c>
      <c r="H405" s="136">
        <f ca="1">'Program Qtrly'!J$243</f>
        <v>0</v>
      </c>
      <c r="I405" s="136">
        <f ca="1">'Program Qtrly'!K$243</f>
        <v>0</v>
      </c>
      <c r="J405" s="136">
        <f ca="1">'Program Qtrly'!L$243</f>
        <v>0</v>
      </c>
      <c r="K405" s="136">
        <f ca="1">'Program Qtrly'!M$243</f>
        <v>0</v>
      </c>
      <c r="L405" s="136">
        <f ca="1">'Program Qtrly'!N$243</f>
        <v>0</v>
      </c>
      <c r="M405" s="136">
        <f ca="1">'Program Qtrly'!O$243</f>
        <v>0</v>
      </c>
      <c r="N405" s="136">
        <f ca="1">'Program Qtrly'!P$243</f>
        <v>37.499999999999993</v>
      </c>
      <c r="O405" s="136">
        <f ca="1">'Program Qtrly'!Q$243</f>
        <v>112.49999999999996</v>
      </c>
      <c r="P405" s="136">
        <f ca="1">'Program Qtrly'!R$243</f>
        <v>187.49999999999991</v>
      </c>
      <c r="Q405" s="136">
        <f ca="1">'Program Qtrly'!S$243</f>
        <v>262.49999999999994</v>
      </c>
      <c r="R405" s="136">
        <f ca="1">'Program Qtrly'!T$243</f>
        <v>337.49999999999994</v>
      </c>
      <c r="S405" s="136">
        <f ca="1">'Program Qtrly'!U$243</f>
        <v>412.49999999999994</v>
      </c>
      <c r="T405" s="136">
        <f ca="1">'Program Qtrly'!V$243</f>
        <v>487.49999999999983</v>
      </c>
      <c r="U405" s="136">
        <f ca="1">'Program Qtrly'!W$243</f>
        <v>562.49999999999989</v>
      </c>
      <c r="V405" s="135"/>
      <c r="W405" s="135" t="s">
        <v>282</v>
      </c>
      <c r="X405" s="136">
        <f ca="1">X381</f>
        <v>0</v>
      </c>
      <c r="Y405" s="136">
        <f ca="1">Y381+X382</f>
        <v>0</v>
      </c>
      <c r="Z405" s="136">
        <f ca="1">Z381+Y382+X383</f>
        <v>0</v>
      </c>
      <c r="AA405" s="136">
        <f ca="1">AA381+Z382+Y383+X384</f>
        <v>0</v>
      </c>
      <c r="AB405" s="136">
        <f ca="1">AB381+AA382+Z383+Y384+X385</f>
        <v>0</v>
      </c>
      <c r="AC405" s="136">
        <f ca="1">AC381+AB382+AA383+Z384+Y385+X386</f>
        <v>0</v>
      </c>
      <c r="AD405" s="136">
        <f ca="1">AD381+AC382+AB383+AA384+Z385+Y386+X387</f>
        <v>0</v>
      </c>
      <c r="AE405" s="136">
        <f ca="1">AE381+AD382+AC383+AB384+AA385+Z386+Y387+X388</f>
        <v>0</v>
      </c>
      <c r="AF405" s="136">
        <f ca="1">AF381+AE382+AD383+AC384+AB385+AA386+Z387+Y388+X389</f>
        <v>0</v>
      </c>
      <c r="AG405" s="136">
        <f ca="1">AG381+AF382+AE383+AD384+AC385+AB386+AA387+Z388+Y389+X390</f>
        <v>0</v>
      </c>
      <c r="AH405" s="136">
        <f ca="1">AH381+AG382+AF383+AE384+AD385+AC386+AB387+AA388+Z389+Y390+X391</f>
        <v>0</v>
      </c>
      <c r="AI405" s="136">
        <f ca="1">AI381+AH382+AG383+AF384+AE385+AD386+AC387+AB388+AA389+Z390+Y391+X392</f>
        <v>0</v>
      </c>
      <c r="AJ405" s="136">
        <f ca="1">AJ381+AI382+AH383+AG384+AF385+AE386+AD387+AC388+AB389+AA390+Z391+Y392+X393</f>
        <v>17.324999999999996</v>
      </c>
      <c r="AK405" s="136">
        <f ca="1">AK381+AJ382+AI383+AH384+AG385+AF386+AE387+AD388+AC389+AB390+AA391+Z392+Y393+X394</f>
        <v>65.362499999999969</v>
      </c>
      <c r="AL405" s="136">
        <f ca="1">AL381+AK382+AJ383+AI384+AH385+AG386+AF387+AE388+AD389+AC390+AB391+AA392+Z393+Y394+X395</f>
        <v>136.46249999999992</v>
      </c>
      <c r="AM405" s="136">
        <f ca="1">AM381+AL382+AK383+AJ384+AI385+AH386+AG387+AF388+AE389+AD390+AC391+AB392+AA393+Z394+Y395+X396</f>
        <v>224.54999999999995</v>
      </c>
      <c r="AN405" s="136">
        <f ca="1">AN381+AM382+AL383+AK384+AJ385+AI386+AH387+AG388+AF389+AE390+AD391+AC392+AB393+AA394+Z395+Y396+X397</f>
        <v>325.46249999999992</v>
      </c>
      <c r="AO405" s="136">
        <f ca="1">AO381+AN382+AM383+AL384+AK385+AJ386+AI387+AH388+AG389+AF390+AE391+AD392+AC393+AB394+AA395+Z396+Y397+X398</f>
        <v>435.86249999999995</v>
      </c>
      <c r="AP405" s="136">
        <f ca="1">AP381+AO382+AN383+AM384+AL385+AK386+AJ387+AI388+AH389+AG390+AF391+AE392+AD393+AC394+AB395+AA396+Z397+Y398+X399</f>
        <v>553.27499999999986</v>
      </c>
      <c r="AQ405" s="136">
        <f ca="1">AQ381+AP382+AO383+AN384+AM385+AL386+AK387+AJ388+AI389+AH390+AG391+AF392+AE393+AD394+AC395+AB396+AA397+Z398+Y399+X400</f>
        <v>676.27499999999975</v>
      </c>
      <c r="AR405" s="135"/>
      <c r="AS405" s="135" t="s">
        <v>481</v>
      </c>
      <c r="AT405" s="136">
        <f ca="1">AT381</f>
        <v>0</v>
      </c>
      <c r="AU405" s="136">
        <f ca="1">AU381+AT382</f>
        <v>0</v>
      </c>
      <c r="AV405" s="136">
        <f ca="1">AV381+AU382+AT383</f>
        <v>0</v>
      </c>
      <c r="AW405" s="136">
        <f ca="1">AW381+AV382+AU383+AT384</f>
        <v>0</v>
      </c>
      <c r="AX405" s="136">
        <f ca="1">AX381+AW382+AV383+AU384+AT385</f>
        <v>0</v>
      </c>
      <c r="AY405" s="136">
        <f ca="1">AY381+AX382+AW383+AV384+AU385+AT386</f>
        <v>0</v>
      </c>
      <c r="AZ405" s="136">
        <f ca="1">AZ381+AY382+AX383+AW384+AV385+AU386+AT387</f>
        <v>0</v>
      </c>
      <c r="BA405" s="136">
        <f ca="1">BA381+AZ382+AY383+AX384+AW385+AV386+AU387+AT388</f>
        <v>0</v>
      </c>
      <c r="BB405" s="136">
        <f ca="1">BB381+BA382+AZ383+AY384+AX385+AW386+AV387+AU388+AT389</f>
        <v>0</v>
      </c>
      <c r="BC405" s="136">
        <f ca="1">BC381+BB382+BA383+AZ384+AY385+AX386+AW387+AV388+AU389+AT390</f>
        <v>0</v>
      </c>
      <c r="BD405" s="136">
        <f ca="1">BD381+BC382+BB383+BA384+AZ385+AY386+AX387+AW388+AV389+AU390+AT391</f>
        <v>0</v>
      </c>
      <c r="BE405" s="136">
        <f ca="1">BE381+BD382+BC383+BB384+BA385+AZ386+AY387+AX388+AW389+AV390+AU391+AT392</f>
        <v>0</v>
      </c>
      <c r="BF405" s="136">
        <f ca="1">BF381+BE382+BD383+BC384+BB385+BA386+AZ387+AY388+AX389+AW390+AV391+AU392+AT393</f>
        <v>69.3</v>
      </c>
      <c r="BG405" s="136">
        <f ca="1">BG381+BF382+BE383+BD384+BC385+BB386+BA387+AZ388+AY389+AX390+AW391+AV392+AU393+AT394</f>
        <v>261.45</v>
      </c>
      <c r="BH405" s="136">
        <f ca="1">BH381+BG382+BF383+BE384+BD385+BC386+BB387+BA388+AZ389+AY390+AX391+AW392+AV393+AU394+AT395</f>
        <v>545.84999999999991</v>
      </c>
      <c r="BI405" s="136">
        <f ca="1">BI381+BH382+BG383+BF384+BE385+BD386+BC387+BB388+BA389+AZ390+AY391+AX392+AW393+AV394+AU395+AT396</f>
        <v>898.2</v>
      </c>
      <c r="BJ405" s="136">
        <f ca="1">BJ381+BI382+BH383+BG384+BF385+BE386+BD387+BC388+BB389+BA390+AZ391+AY392+AX393+AW394+AV395+AU396+AT397</f>
        <v>1301.8499999999999</v>
      </c>
      <c r="BK405" s="136">
        <f ca="1">BK381+BJ382+BI383+BH384+BG385+BF386+BE387+BD388+BC389+BB390+BA391+AZ392+AY393+AX394+AW395+AV396+AU397+AT398</f>
        <v>1743.4500000000003</v>
      </c>
      <c r="BL405" s="136">
        <f ca="1">BL381+BK382+BJ383+BI384+BH385+BG386+BF387+BE388+BD389+BC390+BB391+BA392+AZ393+AY394+AX395+AW396+AV397+AU398+AT399</f>
        <v>2213.1000000000004</v>
      </c>
      <c r="BM405" s="136">
        <f ca="1">BM381+BL382+BK383+BJ384+BI385+BH386+BG387+BF388+BE389+BD390+BC391+BB392+BA393+AZ394+AY395+AX396+AW397+AV398+AU399+AT400</f>
        <v>2705.1</v>
      </c>
      <c r="BN405" s="135"/>
      <c r="BO405" s="53" t="str">
        <f t="shared" si="382"/>
        <v>P012</v>
      </c>
      <c r="BP405" s="53">
        <f t="shared" si="383"/>
        <v>0</v>
      </c>
    </row>
    <row r="408" spans="1:68" x14ac:dyDescent="0.45">
      <c r="A408" s="46" t="s">
        <v>176</v>
      </c>
      <c r="B408" s="46" t="str">
        <f>INDEX('Program Inputs'!$B$9:$B$28,MATCH('Loss Proj'!A408,'Program Inputs'!$A$9:$A$28,0))</f>
        <v>Other</v>
      </c>
      <c r="C408" s="46"/>
      <c r="W408" s="46" t="str">
        <f>A408</f>
        <v>P013</v>
      </c>
      <c r="X408" s="46" t="str">
        <f>INDEX('Program Inputs'!$B$9:$B$28,MATCH('Loss Proj'!W408,'Program Inputs'!$A$9:$A$28,0))</f>
        <v>Other</v>
      </c>
      <c r="Y408" s="46"/>
      <c r="AS408" s="46" t="str">
        <f>A408</f>
        <v>P013</v>
      </c>
      <c r="AT408" s="46" t="str">
        <f>INDEX('Program Inputs'!$B$9:$B$28,MATCH('Loss Proj'!AS408,'Program Inputs'!$A$9:$A$28,0))</f>
        <v>Other</v>
      </c>
      <c r="AU408" s="46"/>
    </row>
    <row r="409" spans="1:68" x14ac:dyDescent="0.45">
      <c r="A409" s="67" t="s">
        <v>385</v>
      </c>
      <c r="B409" s="63"/>
      <c r="W409" s="67" t="s">
        <v>479</v>
      </c>
      <c r="X409" s="63"/>
      <c r="AS409" s="67" t="s">
        <v>480</v>
      </c>
      <c r="AT409" s="63"/>
    </row>
    <row r="410" spans="1:68" x14ac:dyDescent="0.45">
      <c r="A410" s="67" t="s">
        <v>186</v>
      </c>
      <c r="B410" s="115" t="str">
        <f>INDEX('Program Inputs'!$O$8:$O$28,MATCH(A408,'Program Inputs'!$A$8:$A$28,0))</f>
        <v>Property_1</v>
      </c>
      <c r="D410" s="63" t="s">
        <v>489</v>
      </c>
      <c r="E410" s="133">
        <f>INDEX('Program Inputs'!$R$8:$R$28,MATCH(A408,'Program Inputs'!$A$8:$A$28,0))</f>
        <v>0</v>
      </c>
      <c r="X410" s="62"/>
      <c r="AT410" s="62"/>
    </row>
    <row r="411" spans="1:68" x14ac:dyDescent="0.45">
      <c r="A411" s="110" t="s">
        <v>180</v>
      </c>
      <c r="B411" s="3" t="str">
        <f>B$7</f>
        <v>2026 Q2</v>
      </c>
      <c r="C411" s="3" t="str">
        <f t="shared" ref="C411:U411" si="403">C$7</f>
        <v>2026 Q3</v>
      </c>
      <c r="D411" s="3" t="str">
        <f t="shared" si="403"/>
        <v>2026 Q4</v>
      </c>
      <c r="E411" s="3" t="str">
        <f t="shared" si="403"/>
        <v>2027 Q1</v>
      </c>
      <c r="F411" s="3" t="str">
        <f t="shared" si="403"/>
        <v>2027 Q2</v>
      </c>
      <c r="G411" s="3" t="str">
        <f t="shared" si="403"/>
        <v>2027 Q3</v>
      </c>
      <c r="H411" s="3" t="str">
        <f t="shared" si="403"/>
        <v>2027 Q4</v>
      </c>
      <c r="I411" s="3" t="str">
        <f t="shared" si="403"/>
        <v>2028 Q1</v>
      </c>
      <c r="J411" s="3" t="str">
        <f t="shared" si="403"/>
        <v>2028 Q2</v>
      </c>
      <c r="K411" s="3" t="str">
        <f t="shared" si="403"/>
        <v>2028 Q3</v>
      </c>
      <c r="L411" s="3" t="str">
        <f t="shared" si="403"/>
        <v>2028 Q4</v>
      </c>
      <c r="M411" s="3" t="str">
        <f t="shared" si="403"/>
        <v>2029 Q1</v>
      </c>
      <c r="N411" s="3" t="str">
        <f t="shared" si="403"/>
        <v>2029 Q2</v>
      </c>
      <c r="O411" s="3" t="str">
        <f t="shared" si="403"/>
        <v>2029 Q3</v>
      </c>
      <c r="P411" s="3" t="str">
        <f t="shared" si="403"/>
        <v>2029 Q4</v>
      </c>
      <c r="Q411" s="3" t="str">
        <f t="shared" si="403"/>
        <v>2030 Q1</v>
      </c>
      <c r="R411" s="3" t="str">
        <f t="shared" si="403"/>
        <v>2030 Q2</v>
      </c>
      <c r="S411" s="3" t="str">
        <f t="shared" si="403"/>
        <v>2030 Q3</v>
      </c>
      <c r="T411" s="3" t="str">
        <f t="shared" si="403"/>
        <v>2030 Q4</v>
      </c>
      <c r="U411" s="3" t="str">
        <f t="shared" si="403"/>
        <v>2031 Q1</v>
      </c>
      <c r="W411" s="110" t="s">
        <v>180</v>
      </c>
      <c r="X411" s="3" t="str">
        <f>X$7</f>
        <v>2026 Q2</v>
      </c>
      <c r="Y411" s="3" t="str">
        <f t="shared" ref="Y411:AQ411" si="404">Y$7</f>
        <v>2026 Q3</v>
      </c>
      <c r="Z411" s="3" t="str">
        <f t="shared" si="404"/>
        <v>2026 Q4</v>
      </c>
      <c r="AA411" s="3" t="str">
        <f t="shared" si="404"/>
        <v>2027 Q1</v>
      </c>
      <c r="AB411" s="3" t="str">
        <f t="shared" si="404"/>
        <v>2027 Q2</v>
      </c>
      <c r="AC411" s="3" t="str">
        <f t="shared" si="404"/>
        <v>2027 Q3</v>
      </c>
      <c r="AD411" s="3" t="str">
        <f t="shared" si="404"/>
        <v>2027 Q4</v>
      </c>
      <c r="AE411" s="3" t="str">
        <f t="shared" si="404"/>
        <v>2028 Q1</v>
      </c>
      <c r="AF411" s="3" t="str">
        <f t="shared" si="404"/>
        <v>2028 Q2</v>
      </c>
      <c r="AG411" s="3" t="str">
        <f t="shared" si="404"/>
        <v>2028 Q3</v>
      </c>
      <c r="AH411" s="3" t="str">
        <f t="shared" si="404"/>
        <v>2028 Q4</v>
      </c>
      <c r="AI411" s="3" t="str">
        <f t="shared" si="404"/>
        <v>2029 Q1</v>
      </c>
      <c r="AJ411" s="3" t="str">
        <f t="shared" si="404"/>
        <v>2029 Q2</v>
      </c>
      <c r="AK411" s="3" t="str">
        <f t="shared" si="404"/>
        <v>2029 Q3</v>
      </c>
      <c r="AL411" s="3" t="str">
        <f t="shared" si="404"/>
        <v>2029 Q4</v>
      </c>
      <c r="AM411" s="3" t="str">
        <f t="shared" si="404"/>
        <v>2030 Q1</v>
      </c>
      <c r="AN411" s="3" t="str">
        <f t="shared" si="404"/>
        <v>2030 Q2</v>
      </c>
      <c r="AO411" s="3" t="str">
        <f t="shared" si="404"/>
        <v>2030 Q3</v>
      </c>
      <c r="AP411" s="3" t="str">
        <f t="shared" si="404"/>
        <v>2030 Q4</v>
      </c>
      <c r="AQ411" s="3" t="str">
        <f t="shared" si="404"/>
        <v>2031 Q1</v>
      </c>
      <c r="AS411" s="110" t="s">
        <v>180</v>
      </c>
      <c r="AT411" s="3" t="str">
        <f>AT$7</f>
        <v>2026 Q2</v>
      </c>
      <c r="AU411" s="3" t="str">
        <f t="shared" ref="AU411:BM411" si="405">AU$7</f>
        <v>2026 Q3</v>
      </c>
      <c r="AV411" s="3" t="str">
        <f t="shared" si="405"/>
        <v>2026 Q4</v>
      </c>
      <c r="AW411" s="3" t="str">
        <f t="shared" si="405"/>
        <v>2027 Q1</v>
      </c>
      <c r="AX411" s="3" t="str">
        <f t="shared" si="405"/>
        <v>2027 Q2</v>
      </c>
      <c r="AY411" s="3" t="str">
        <f t="shared" si="405"/>
        <v>2027 Q3</v>
      </c>
      <c r="AZ411" s="3" t="str">
        <f t="shared" si="405"/>
        <v>2027 Q4</v>
      </c>
      <c r="BA411" s="3" t="str">
        <f t="shared" si="405"/>
        <v>2028 Q1</v>
      </c>
      <c r="BB411" s="3" t="str">
        <f t="shared" si="405"/>
        <v>2028 Q2</v>
      </c>
      <c r="BC411" s="3" t="str">
        <f t="shared" si="405"/>
        <v>2028 Q3</v>
      </c>
      <c r="BD411" s="3" t="str">
        <f t="shared" si="405"/>
        <v>2028 Q4</v>
      </c>
      <c r="BE411" s="3" t="str">
        <f t="shared" si="405"/>
        <v>2029 Q1</v>
      </c>
      <c r="BF411" s="3" t="str">
        <f t="shared" si="405"/>
        <v>2029 Q2</v>
      </c>
      <c r="BG411" s="3" t="str">
        <f t="shared" si="405"/>
        <v>2029 Q3</v>
      </c>
      <c r="BH411" s="3" t="str">
        <f t="shared" si="405"/>
        <v>2029 Q4</v>
      </c>
      <c r="BI411" s="3" t="str">
        <f t="shared" si="405"/>
        <v>2030 Q1</v>
      </c>
      <c r="BJ411" s="3" t="str">
        <f t="shared" si="405"/>
        <v>2030 Q2</v>
      </c>
      <c r="BK411" s="3" t="str">
        <f t="shared" si="405"/>
        <v>2030 Q3</v>
      </c>
      <c r="BL411" s="3" t="str">
        <f t="shared" si="405"/>
        <v>2030 Q4</v>
      </c>
      <c r="BM411" s="3" t="str">
        <f t="shared" si="405"/>
        <v>2031 Q1</v>
      </c>
      <c r="BO411" s="110" t="s">
        <v>330</v>
      </c>
      <c r="BP411" s="110" t="s">
        <v>488</v>
      </c>
    </row>
    <row r="412" spans="1:68" x14ac:dyDescent="0.45">
      <c r="A412" s="63">
        <v>3</v>
      </c>
      <c r="B412" s="116">
        <f ca="1">IFERROR('Program Qtrly'!D$263*OFFSET(LDF!$A$37,MATCH($B$410,LDF!$A$38:$A$63,0),MATCH($A412,LDF!$B$37:$Z$37,0)),0)</f>
        <v>5.53125</v>
      </c>
      <c r="C412" s="116">
        <f ca="1">IFERROR('Program Qtrly'!E$263*OFFSET(LDF!$A$37,MATCH($B$410,LDF!$A$38:$A$63,0),MATCH($A412,LDF!$B$37:$Z$37,0)),0)</f>
        <v>16.59375</v>
      </c>
      <c r="D412" s="116">
        <f ca="1">IFERROR('Program Qtrly'!F$263*OFFSET(LDF!$A$37,MATCH($B$410,LDF!$A$38:$A$63,0),MATCH($A412,LDF!$B$37:$Z$37,0)),0)</f>
        <v>27.65625</v>
      </c>
      <c r="E412" s="116">
        <f ca="1">IFERROR('Program Qtrly'!G$263*OFFSET(LDF!$A$37,MATCH($B$410,LDF!$A$38:$A$63,0),MATCH($A412,LDF!$B$37:$Z$37,0)),0)</f>
        <v>38.71875</v>
      </c>
      <c r="F412" s="116">
        <f ca="1">IFERROR('Program Qtrly'!H$263*OFFSET(LDF!$A$37,MATCH($B$410,LDF!$A$38:$A$63,0),MATCH($A412,LDF!$B$37:$Z$37,0)),0)</f>
        <v>66.375</v>
      </c>
      <c r="G412" s="116">
        <f ca="1">IFERROR('Program Qtrly'!I$263*OFFSET(LDF!$A$37,MATCH($B$410,LDF!$A$38:$A$63,0),MATCH($A412,LDF!$B$37:$Z$37,0)),0)</f>
        <v>110.625</v>
      </c>
      <c r="H412" s="116">
        <f ca="1">IFERROR('Program Qtrly'!J$263*OFFSET(LDF!$A$37,MATCH($B$410,LDF!$A$38:$A$63,0),MATCH($A412,LDF!$B$37:$Z$37,0)),0)</f>
        <v>154.875</v>
      </c>
      <c r="I412" s="116">
        <f ca="1">IFERROR('Program Qtrly'!K$263*OFFSET(LDF!$A$37,MATCH($B$410,LDF!$A$38:$A$63,0),MATCH($A412,LDF!$B$37:$Z$37,0)),0)</f>
        <v>199.125</v>
      </c>
      <c r="J412" s="116">
        <f ca="1">IFERROR('Program Qtrly'!L$263*OFFSET(LDF!$A$37,MATCH($B$410,LDF!$A$38:$A$63,0),MATCH($A412,LDF!$B$37:$Z$37,0)),0)</f>
        <v>248.90625</v>
      </c>
      <c r="K412" s="116">
        <f ca="1">IFERROR('Program Qtrly'!M$263*OFFSET(LDF!$A$37,MATCH($B$410,LDF!$A$38:$A$63,0),MATCH($A412,LDF!$B$37:$Z$37,0)),0)</f>
        <v>304.21875</v>
      </c>
      <c r="L412" s="116">
        <f ca="1">IFERROR('Program Qtrly'!N$263*OFFSET(LDF!$A$37,MATCH($B$410,LDF!$A$38:$A$63,0),MATCH($A412,LDF!$B$37:$Z$37,0)),0)</f>
        <v>359.53125</v>
      </c>
      <c r="M412" s="116">
        <f ca="1">IFERROR('Program Qtrly'!O$263*OFFSET(LDF!$A$37,MATCH($B$410,LDF!$A$38:$A$63,0),MATCH($A412,LDF!$B$37:$Z$37,0)),0)</f>
        <v>414.84375</v>
      </c>
      <c r="N412" s="116">
        <f ca="1">IFERROR('Program Qtrly'!P$263*OFFSET(LDF!$A$37,MATCH($B$410,LDF!$A$38:$A$63,0),MATCH($A412,LDF!$B$37:$Z$37,0)),0)</f>
        <v>497.8125</v>
      </c>
      <c r="O412" s="116">
        <f ca="1">IFERROR('Program Qtrly'!Q$263*OFFSET(LDF!$A$37,MATCH($B$410,LDF!$A$38:$A$63,0),MATCH($A412,LDF!$B$37:$Z$37,0)),0)</f>
        <v>608.4375</v>
      </c>
      <c r="P412" s="116">
        <f ca="1">IFERROR('Program Qtrly'!R$263*OFFSET(LDF!$A$37,MATCH($B$410,LDF!$A$38:$A$63,0),MATCH($A412,LDF!$B$37:$Z$37,0)),0)</f>
        <v>719.0625</v>
      </c>
      <c r="Q412" s="116">
        <f ca="1">IFERROR('Program Qtrly'!S$263*OFFSET(LDF!$A$37,MATCH($B$410,LDF!$A$38:$A$63,0),MATCH($A412,LDF!$B$37:$Z$37,0)),0)</f>
        <v>829.6875</v>
      </c>
      <c r="R412" s="116">
        <f ca="1">IFERROR('Program Qtrly'!T$263*OFFSET(LDF!$A$37,MATCH($B$410,LDF!$A$38:$A$63,0),MATCH($A412,LDF!$B$37:$Z$37,0)),0)</f>
        <v>940.3125</v>
      </c>
      <c r="S412" s="116">
        <f ca="1">IFERROR('Program Qtrly'!U$263*OFFSET(LDF!$A$37,MATCH($B$410,LDF!$A$38:$A$63,0),MATCH($A412,LDF!$B$37:$Z$37,0)),0)</f>
        <v>1050.9375</v>
      </c>
      <c r="T412" s="116">
        <f ca="1">IFERROR('Program Qtrly'!V$263*OFFSET(LDF!$A$37,MATCH($B$410,LDF!$A$38:$A$63,0),MATCH($A412,LDF!$B$37:$Z$37,0)),0)</f>
        <v>1161.5625</v>
      </c>
      <c r="U412" s="116">
        <f ca="1">IFERROR('Program Qtrly'!W$263*OFFSET(LDF!$A$37,MATCH($B$410,LDF!$A$38:$A$63,0),MATCH($A412,LDF!$B$37:$Z$37,0)),0)</f>
        <v>1272.1875</v>
      </c>
      <c r="W412" s="63">
        <v>3</v>
      </c>
      <c r="X412" s="116">
        <f ca="1">B$436-B412</f>
        <v>2.28125</v>
      </c>
      <c r="Y412" s="116">
        <f t="shared" ref="Y412:AQ425" ca="1" si="406">C$436-C412</f>
        <v>6.84375</v>
      </c>
      <c r="Z412" s="116">
        <f t="shared" ca="1" si="406"/>
        <v>11.40625</v>
      </c>
      <c r="AA412" s="116">
        <f t="shared" ca="1" si="406"/>
        <v>15.96875</v>
      </c>
      <c r="AB412" s="116">
        <f t="shared" ca="1" si="406"/>
        <v>27.375</v>
      </c>
      <c r="AC412" s="116">
        <f t="shared" ca="1" si="406"/>
        <v>45.625</v>
      </c>
      <c r="AD412" s="116">
        <f t="shared" ca="1" si="406"/>
        <v>63.875</v>
      </c>
      <c r="AE412" s="116">
        <f t="shared" ca="1" si="406"/>
        <v>82.125</v>
      </c>
      <c r="AF412" s="116">
        <f t="shared" ca="1" si="406"/>
        <v>102.65625</v>
      </c>
      <c r="AG412" s="116">
        <f t="shared" ca="1" si="406"/>
        <v>125.46875</v>
      </c>
      <c r="AH412" s="116">
        <f t="shared" ca="1" si="406"/>
        <v>148.28125</v>
      </c>
      <c r="AI412" s="116">
        <f t="shared" ca="1" si="406"/>
        <v>171.09375</v>
      </c>
      <c r="AJ412" s="116">
        <f t="shared" ca="1" si="406"/>
        <v>205.3125</v>
      </c>
      <c r="AK412" s="116">
        <f t="shared" ca="1" si="406"/>
        <v>250.9375</v>
      </c>
      <c r="AL412" s="116">
        <f t="shared" ca="1" si="406"/>
        <v>296.5625</v>
      </c>
      <c r="AM412" s="116">
        <f t="shared" ca="1" si="406"/>
        <v>342.1875</v>
      </c>
      <c r="AN412" s="116">
        <f t="shared" ca="1" si="406"/>
        <v>387.8125</v>
      </c>
      <c r="AO412" s="116">
        <f t="shared" ca="1" si="406"/>
        <v>433.4375</v>
      </c>
      <c r="AP412" s="116">
        <f t="shared" ca="1" si="406"/>
        <v>479.0625</v>
      </c>
      <c r="AQ412" s="116">
        <f t="shared" ca="1" si="406"/>
        <v>524.6875</v>
      </c>
      <c r="AS412" s="63">
        <v>3</v>
      </c>
      <c r="AT412" s="116">
        <f ca="1">IFERROR(X412*'Program Qtrly'!D$249/(1-'Program Qtrly'!D$249),0)</f>
        <v>2.28125</v>
      </c>
      <c r="AU412" s="116">
        <f ca="1">IFERROR(Y412*'Program Qtrly'!E$249/(1-'Program Qtrly'!E$249),0)</f>
        <v>6.84375</v>
      </c>
      <c r="AV412" s="116">
        <f ca="1">IFERROR(Z412*'Program Qtrly'!F$249/(1-'Program Qtrly'!F$249),0)</f>
        <v>11.40625</v>
      </c>
      <c r="AW412" s="116">
        <f ca="1">IFERROR(AA412*'Program Qtrly'!G$249/(1-'Program Qtrly'!G$249),0)</f>
        <v>15.96875</v>
      </c>
      <c r="AX412" s="116">
        <f ca="1">IFERROR(AB412*'Program Qtrly'!H$249/(1-'Program Qtrly'!H$249),0)</f>
        <v>27.375</v>
      </c>
      <c r="AY412" s="116">
        <f ca="1">IFERROR(AC412*'Program Qtrly'!I$249/(1-'Program Qtrly'!I$249),0)</f>
        <v>45.625</v>
      </c>
      <c r="AZ412" s="116">
        <f ca="1">IFERROR(AD412*'Program Qtrly'!J$249/(1-'Program Qtrly'!J$249),0)</f>
        <v>63.875</v>
      </c>
      <c r="BA412" s="116">
        <f ca="1">IFERROR(AE412*'Program Qtrly'!K$249/(1-'Program Qtrly'!K$249),0)</f>
        <v>82.125</v>
      </c>
      <c r="BB412" s="116">
        <f ca="1">IFERROR(AF412*'Program Qtrly'!L$249/(1-'Program Qtrly'!L$249),0)</f>
        <v>102.65625</v>
      </c>
      <c r="BC412" s="116">
        <f ca="1">IFERROR(AG412*'Program Qtrly'!M$249/(1-'Program Qtrly'!M$249),0)</f>
        <v>125.46875</v>
      </c>
      <c r="BD412" s="116">
        <f ca="1">IFERROR(AH412*'Program Qtrly'!N$249/(1-'Program Qtrly'!N$249),0)</f>
        <v>148.28125</v>
      </c>
      <c r="BE412" s="116">
        <f ca="1">IFERROR(AI412*'Program Qtrly'!O$249/(1-'Program Qtrly'!O$249),0)</f>
        <v>171.09375</v>
      </c>
      <c r="BF412" s="116">
        <f ca="1">IFERROR(AJ412*'Program Qtrly'!P$249/(1-'Program Qtrly'!P$249),0)</f>
        <v>205.3125</v>
      </c>
      <c r="BG412" s="116">
        <f ca="1">IFERROR(AK412*'Program Qtrly'!Q$249/(1-'Program Qtrly'!Q$249),0)</f>
        <v>250.9375</v>
      </c>
      <c r="BH412" s="116">
        <f ca="1">IFERROR(AL412*'Program Qtrly'!R$249/(1-'Program Qtrly'!R$249),0)</f>
        <v>296.5625</v>
      </c>
      <c r="BI412" s="116">
        <f ca="1">IFERROR(AM412*'Program Qtrly'!S$249/(1-'Program Qtrly'!S$249),0)</f>
        <v>342.1875</v>
      </c>
      <c r="BJ412" s="116">
        <f ca="1">IFERROR(AN412*'Program Qtrly'!T$249/(1-'Program Qtrly'!T$249),0)</f>
        <v>387.8125</v>
      </c>
      <c r="BK412" s="116">
        <f ca="1">IFERROR(AO412*'Program Qtrly'!U$249/(1-'Program Qtrly'!U$249),0)</f>
        <v>433.4375</v>
      </c>
      <c r="BL412" s="116">
        <f ca="1">IFERROR(AP412*'Program Qtrly'!V$249/(1-'Program Qtrly'!V$249),0)</f>
        <v>479.0625</v>
      </c>
      <c r="BM412" s="116">
        <f ca="1">IFERROR(AQ412*'Program Qtrly'!W$249/(1-'Program Qtrly'!W$249),0)</f>
        <v>524.6875</v>
      </c>
      <c r="BO412" s="53" t="str">
        <f>$A$408</f>
        <v>P013</v>
      </c>
      <c r="BP412" s="53">
        <f>$E$410</f>
        <v>0</v>
      </c>
    </row>
    <row r="413" spans="1:68" x14ac:dyDescent="0.45">
      <c r="A413" s="63">
        <f t="shared" ref="A413:A435" si="407">A412+3</f>
        <v>6</v>
      </c>
      <c r="B413" s="116">
        <f ca="1">IFERROR(B412+'Program Qtrly'!D$263*OFFSET(LDF!$A$37,MATCH($B$410,LDF!$A$38:$A$63,0),MATCH($A413,LDF!$B$37:$Z$37,0)),0)</f>
        <v>6.2812500000000009</v>
      </c>
      <c r="C413" s="116">
        <f ca="1">IFERROR(C412+'Program Qtrly'!E$263*OFFSET(LDF!$A$37,MATCH($B$410,LDF!$A$38:$A$63,0),MATCH($A413,LDF!$B$37:$Z$37,0)),0)</f>
        <v>18.84375</v>
      </c>
      <c r="D413" s="116">
        <f ca="1">IFERROR(D412+'Program Qtrly'!F$263*OFFSET(LDF!$A$37,MATCH($B$410,LDF!$A$38:$A$63,0),MATCH($A413,LDF!$B$37:$Z$37,0)),0)</f>
        <v>31.406250000000004</v>
      </c>
      <c r="E413" s="116">
        <f ca="1">IFERROR(E412+'Program Qtrly'!G$263*OFFSET(LDF!$A$37,MATCH($B$410,LDF!$A$38:$A$63,0),MATCH($A413,LDF!$B$37:$Z$37,0)),0)</f>
        <v>43.968750000000007</v>
      </c>
      <c r="F413" s="116">
        <f ca="1">IFERROR(F412+'Program Qtrly'!H$263*OFFSET(LDF!$A$37,MATCH($B$410,LDF!$A$38:$A$63,0),MATCH($A413,LDF!$B$37:$Z$37,0)),0)</f>
        <v>75.375</v>
      </c>
      <c r="G413" s="116">
        <f ca="1">IFERROR(G412+'Program Qtrly'!I$263*OFFSET(LDF!$A$37,MATCH($B$410,LDF!$A$38:$A$63,0),MATCH($A413,LDF!$B$37:$Z$37,0)),0)</f>
        <v>125.62500000000001</v>
      </c>
      <c r="H413" s="116">
        <f ca="1">IFERROR(H412+'Program Qtrly'!J$263*OFFSET(LDF!$A$37,MATCH($B$410,LDF!$A$38:$A$63,0),MATCH($A413,LDF!$B$37:$Z$37,0)),0)</f>
        <v>175.87500000000003</v>
      </c>
      <c r="I413" s="116">
        <f ca="1">IFERROR(I412+'Program Qtrly'!K$263*OFFSET(LDF!$A$37,MATCH($B$410,LDF!$A$38:$A$63,0),MATCH($A413,LDF!$B$37:$Z$37,0)),0)</f>
        <v>226.12500000000003</v>
      </c>
      <c r="J413" s="116">
        <f ca="1">IFERROR(J412+'Program Qtrly'!L$263*OFFSET(LDF!$A$37,MATCH($B$410,LDF!$A$38:$A$63,0),MATCH($A413,LDF!$B$37:$Z$37,0)),0)</f>
        <v>282.65625</v>
      </c>
      <c r="K413" s="116">
        <f ca="1">IFERROR(K412+'Program Qtrly'!M$263*OFFSET(LDF!$A$37,MATCH($B$410,LDF!$A$38:$A$63,0),MATCH($A413,LDF!$B$37:$Z$37,0)),0)</f>
        <v>345.46875000000006</v>
      </c>
      <c r="L413" s="116">
        <f ca="1">IFERROR(L412+'Program Qtrly'!N$263*OFFSET(LDF!$A$37,MATCH($B$410,LDF!$A$38:$A$63,0),MATCH($A413,LDF!$B$37:$Z$37,0)),0)</f>
        <v>408.28125000000006</v>
      </c>
      <c r="M413" s="116">
        <f ca="1">IFERROR(M412+'Program Qtrly'!O$263*OFFSET(LDF!$A$37,MATCH($B$410,LDF!$A$38:$A$63,0),MATCH($A413,LDF!$B$37:$Z$37,0)),0)</f>
        <v>471.09375000000006</v>
      </c>
      <c r="N413" s="116">
        <f ca="1">IFERROR(N412+'Program Qtrly'!P$263*OFFSET(LDF!$A$37,MATCH($B$410,LDF!$A$38:$A$63,0),MATCH($A413,LDF!$B$37:$Z$37,0)),0)</f>
        <v>565.3125</v>
      </c>
      <c r="O413" s="116">
        <f ca="1">IFERROR(O412+'Program Qtrly'!Q$263*OFFSET(LDF!$A$37,MATCH($B$410,LDF!$A$38:$A$63,0),MATCH($A413,LDF!$B$37:$Z$37,0)),0)</f>
        <v>690.93750000000011</v>
      </c>
      <c r="P413" s="116">
        <f ca="1">IFERROR(P412+'Program Qtrly'!R$263*OFFSET(LDF!$A$37,MATCH($B$410,LDF!$A$38:$A$63,0),MATCH($A413,LDF!$B$37:$Z$37,0)),0)</f>
        <v>816.56250000000011</v>
      </c>
      <c r="Q413" s="116">
        <f ca="1">IFERROR(Q412+'Program Qtrly'!S$263*OFFSET(LDF!$A$37,MATCH($B$410,LDF!$A$38:$A$63,0),MATCH($A413,LDF!$B$37:$Z$37,0)),0)</f>
        <v>942.18750000000011</v>
      </c>
      <c r="R413" s="116">
        <f ca="1">IFERROR(R412+'Program Qtrly'!T$263*OFFSET(LDF!$A$37,MATCH($B$410,LDF!$A$38:$A$63,0),MATCH($A413,LDF!$B$37:$Z$37,0)),0)</f>
        <v>1067.8125</v>
      </c>
      <c r="S413" s="116">
        <f ca="1">IFERROR(S412+'Program Qtrly'!U$263*OFFSET(LDF!$A$37,MATCH($B$410,LDF!$A$38:$A$63,0),MATCH($A413,LDF!$B$37:$Z$37,0)),0)</f>
        <v>1193.4375</v>
      </c>
      <c r="T413" s="116">
        <f ca="1">IFERROR(T412+'Program Qtrly'!V$263*OFFSET(LDF!$A$37,MATCH($B$410,LDF!$A$38:$A$63,0),MATCH($A413,LDF!$B$37:$Z$37,0)),0)</f>
        <v>1319.0625000000002</v>
      </c>
      <c r="U413" s="116">
        <f ca="1">IFERROR(U412+'Program Qtrly'!W$263*OFFSET(LDF!$A$37,MATCH($B$410,LDF!$A$38:$A$63,0),MATCH($A413,LDF!$B$37:$Z$37,0)),0)</f>
        <v>1444.6875000000002</v>
      </c>
      <c r="W413" s="63">
        <f t="shared" ref="W413:W435" si="408">W412+3</f>
        <v>6</v>
      </c>
      <c r="X413" s="116">
        <f t="shared" ref="X413:X435" ca="1" si="409">B$436-B413</f>
        <v>1.5312499999999991</v>
      </c>
      <c r="Y413" s="116">
        <f t="shared" ca="1" si="406"/>
        <v>4.59375</v>
      </c>
      <c r="Z413" s="116">
        <f t="shared" ca="1" si="406"/>
        <v>7.6562499999999964</v>
      </c>
      <c r="AA413" s="116">
        <f t="shared" ca="1" si="406"/>
        <v>10.718749999999993</v>
      </c>
      <c r="AB413" s="116">
        <f t="shared" ca="1" si="406"/>
        <v>18.375</v>
      </c>
      <c r="AC413" s="116">
        <f t="shared" ca="1" si="406"/>
        <v>30.624999999999986</v>
      </c>
      <c r="AD413" s="116">
        <f t="shared" ca="1" si="406"/>
        <v>42.874999999999972</v>
      </c>
      <c r="AE413" s="116">
        <f t="shared" ca="1" si="406"/>
        <v>55.124999999999972</v>
      </c>
      <c r="AF413" s="116">
        <f t="shared" ca="1" si="406"/>
        <v>68.90625</v>
      </c>
      <c r="AG413" s="116">
        <f t="shared" ca="1" si="406"/>
        <v>84.218749999999943</v>
      </c>
      <c r="AH413" s="116">
        <f t="shared" ca="1" si="406"/>
        <v>99.531249999999943</v>
      </c>
      <c r="AI413" s="116">
        <f t="shared" ca="1" si="406"/>
        <v>114.84374999999994</v>
      </c>
      <c r="AJ413" s="116">
        <f t="shared" ca="1" si="406"/>
        <v>137.8125</v>
      </c>
      <c r="AK413" s="116">
        <f t="shared" ca="1" si="406"/>
        <v>168.43749999999989</v>
      </c>
      <c r="AL413" s="116">
        <f t="shared" ca="1" si="406"/>
        <v>199.06249999999989</v>
      </c>
      <c r="AM413" s="116">
        <f t="shared" ca="1" si="406"/>
        <v>229.68749999999989</v>
      </c>
      <c r="AN413" s="116">
        <f t="shared" ca="1" si="406"/>
        <v>260.3125</v>
      </c>
      <c r="AO413" s="116">
        <f t="shared" ca="1" si="406"/>
        <v>290.9375</v>
      </c>
      <c r="AP413" s="116">
        <f t="shared" ca="1" si="406"/>
        <v>321.56249999999977</v>
      </c>
      <c r="AQ413" s="116">
        <f t="shared" ca="1" si="406"/>
        <v>352.18749999999977</v>
      </c>
      <c r="AS413" s="63">
        <f t="shared" ref="AS413:AS435" si="410">AS412+3</f>
        <v>6</v>
      </c>
      <c r="AT413" s="116">
        <f ca="1">IFERROR(X413*'Program Qtrly'!D$249/(1-'Program Qtrly'!D$249),0)</f>
        <v>1.5312499999999991</v>
      </c>
      <c r="AU413" s="116">
        <f ca="1">IFERROR(Y413*'Program Qtrly'!E$249/(1-'Program Qtrly'!E$249),0)</f>
        <v>4.59375</v>
      </c>
      <c r="AV413" s="116">
        <f ca="1">IFERROR(Z413*'Program Qtrly'!F$249/(1-'Program Qtrly'!F$249),0)</f>
        <v>7.6562499999999964</v>
      </c>
      <c r="AW413" s="116">
        <f ca="1">IFERROR(AA413*'Program Qtrly'!G$249/(1-'Program Qtrly'!G$249),0)</f>
        <v>10.718749999999993</v>
      </c>
      <c r="AX413" s="116">
        <f ca="1">IFERROR(AB413*'Program Qtrly'!H$249/(1-'Program Qtrly'!H$249),0)</f>
        <v>18.375</v>
      </c>
      <c r="AY413" s="116">
        <f ca="1">IFERROR(AC413*'Program Qtrly'!I$249/(1-'Program Qtrly'!I$249),0)</f>
        <v>30.624999999999986</v>
      </c>
      <c r="AZ413" s="116">
        <f ca="1">IFERROR(AD413*'Program Qtrly'!J$249/(1-'Program Qtrly'!J$249),0)</f>
        <v>42.874999999999972</v>
      </c>
      <c r="BA413" s="116">
        <f ca="1">IFERROR(AE413*'Program Qtrly'!K$249/(1-'Program Qtrly'!K$249),0)</f>
        <v>55.124999999999972</v>
      </c>
      <c r="BB413" s="116">
        <f ca="1">IFERROR(AF413*'Program Qtrly'!L$249/(1-'Program Qtrly'!L$249),0)</f>
        <v>68.90625</v>
      </c>
      <c r="BC413" s="116">
        <f ca="1">IFERROR(AG413*'Program Qtrly'!M$249/(1-'Program Qtrly'!M$249),0)</f>
        <v>84.218749999999943</v>
      </c>
      <c r="BD413" s="116">
        <f ca="1">IFERROR(AH413*'Program Qtrly'!N$249/(1-'Program Qtrly'!N$249),0)</f>
        <v>99.531249999999943</v>
      </c>
      <c r="BE413" s="116">
        <f ca="1">IFERROR(AI413*'Program Qtrly'!O$249/(1-'Program Qtrly'!O$249),0)</f>
        <v>114.84374999999994</v>
      </c>
      <c r="BF413" s="116">
        <f ca="1">IFERROR(AJ413*'Program Qtrly'!P$249/(1-'Program Qtrly'!P$249),0)</f>
        <v>137.8125</v>
      </c>
      <c r="BG413" s="116">
        <f ca="1">IFERROR(AK413*'Program Qtrly'!Q$249/(1-'Program Qtrly'!Q$249),0)</f>
        <v>168.43749999999989</v>
      </c>
      <c r="BH413" s="116">
        <f ca="1">IFERROR(AL413*'Program Qtrly'!R$249/(1-'Program Qtrly'!R$249),0)</f>
        <v>199.06249999999989</v>
      </c>
      <c r="BI413" s="116">
        <f ca="1">IFERROR(AM413*'Program Qtrly'!S$249/(1-'Program Qtrly'!S$249),0)</f>
        <v>229.68749999999989</v>
      </c>
      <c r="BJ413" s="116">
        <f ca="1">IFERROR(AN413*'Program Qtrly'!T$249/(1-'Program Qtrly'!T$249),0)</f>
        <v>260.3125</v>
      </c>
      <c r="BK413" s="116">
        <f ca="1">IFERROR(AO413*'Program Qtrly'!U$249/(1-'Program Qtrly'!U$249),0)</f>
        <v>290.9375</v>
      </c>
      <c r="BL413" s="116">
        <f ca="1">IFERROR(AP413*'Program Qtrly'!V$249/(1-'Program Qtrly'!V$249),0)</f>
        <v>321.56249999999977</v>
      </c>
      <c r="BM413" s="116">
        <f ca="1">IFERROR(AQ413*'Program Qtrly'!W$249/(1-'Program Qtrly'!W$249),0)</f>
        <v>352.18749999999977</v>
      </c>
      <c r="BO413" s="53" t="str">
        <f t="shared" ref="BO413:BO436" si="411">$A$408</f>
        <v>P013</v>
      </c>
      <c r="BP413" s="53">
        <f t="shared" ref="BP413:BP436" si="412">$E$410</f>
        <v>0</v>
      </c>
    </row>
    <row r="414" spans="1:68" x14ac:dyDescent="0.45">
      <c r="A414" s="63">
        <f t="shared" si="407"/>
        <v>9</v>
      </c>
      <c r="B414" s="116">
        <f ca="1">IFERROR(B413+'Program Qtrly'!D$263*OFFSET(LDF!$A$37,MATCH($B$410,LDF!$A$38:$A$63,0),MATCH($A414,LDF!$B$37:$Z$37,0)),0)</f>
        <v>6.6484375</v>
      </c>
      <c r="C414" s="116">
        <f ca="1">IFERROR(C413+'Program Qtrly'!E$263*OFFSET(LDF!$A$37,MATCH($B$410,LDF!$A$38:$A$63,0),MATCH($A414,LDF!$B$37:$Z$37,0)),0)</f>
        <v>19.9453125</v>
      </c>
      <c r="D414" s="116">
        <f ca="1">IFERROR(D413+'Program Qtrly'!F$263*OFFSET(LDF!$A$37,MATCH($B$410,LDF!$A$38:$A$63,0),MATCH($A414,LDF!$B$37:$Z$37,0)),0)</f>
        <v>33.2421875</v>
      </c>
      <c r="E414" s="116">
        <f ca="1">IFERROR(E413+'Program Qtrly'!G$263*OFFSET(LDF!$A$37,MATCH($B$410,LDF!$A$38:$A$63,0),MATCH($A414,LDF!$B$37:$Z$37,0)),0)</f>
        <v>46.5390625</v>
      </c>
      <c r="F414" s="116">
        <f ca="1">IFERROR(F413+'Program Qtrly'!H$263*OFFSET(LDF!$A$37,MATCH($B$410,LDF!$A$38:$A$63,0),MATCH($A414,LDF!$B$37:$Z$37,0)),0)</f>
        <v>79.78125</v>
      </c>
      <c r="G414" s="116">
        <f ca="1">IFERROR(G413+'Program Qtrly'!I$263*OFFSET(LDF!$A$37,MATCH($B$410,LDF!$A$38:$A$63,0),MATCH($A414,LDF!$B$37:$Z$37,0)),0)</f>
        <v>132.96875</v>
      </c>
      <c r="H414" s="116">
        <f ca="1">IFERROR(H413+'Program Qtrly'!J$263*OFFSET(LDF!$A$37,MATCH($B$410,LDF!$A$38:$A$63,0),MATCH($A414,LDF!$B$37:$Z$37,0)),0)</f>
        <v>186.15625</v>
      </c>
      <c r="I414" s="116">
        <f ca="1">IFERROR(I413+'Program Qtrly'!K$263*OFFSET(LDF!$A$37,MATCH($B$410,LDF!$A$38:$A$63,0),MATCH($A414,LDF!$B$37:$Z$37,0)),0)</f>
        <v>239.34375</v>
      </c>
      <c r="J414" s="116">
        <f ca="1">IFERROR(J413+'Program Qtrly'!L$263*OFFSET(LDF!$A$37,MATCH($B$410,LDF!$A$38:$A$63,0),MATCH($A414,LDF!$B$37:$Z$37,0)),0)</f>
        <v>299.1796875</v>
      </c>
      <c r="K414" s="116">
        <f ca="1">IFERROR(K413+'Program Qtrly'!M$263*OFFSET(LDF!$A$37,MATCH($B$410,LDF!$A$38:$A$63,0),MATCH($A414,LDF!$B$37:$Z$37,0)),0)</f>
        <v>365.6640625</v>
      </c>
      <c r="L414" s="116">
        <f ca="1">IFERROR(L413+'Program Qtrly'!N$263*OFFSET(LDF!$A$37,MATCH($B$410,LDF!$A$38:$A$63,0),MATCH($A414,LDF!$B$37:$Z$37,0)),0)</f>
        <v>432.1484375</v>
      </c>
      <c r="M414" s="116">
        <f ca="1">IFERROR(M413+'Program Qtrly'!O$263*OFFSET(LDF!$A$37,MATCH($B$410,LDF!$A$38:$A$63,0),MATCH($A414,LDF!$B$37:$Z$37,0)),0)</f>
        <v>498.6328125</v>
      </c>
      <c r="N414" s="116">
        <f ca="1">IFERROR(N413+'Program Qtrly'!P$263*OFFSET(LDF!$A$37,MATCH($B$410,LDF!$A$38:$A$63,0),MATCH($A414,LDF!$B$37:$Z$37,0)),0)</f>
        <v>598.359375</v>
      </c>
      <c r="O414" s="116">
        <f ca="1">IFERROR(O413+'Program Qtrly'!Q$263*OFFSET(LDF!$A$37,MATCH($B$410,LDF!$A$38:$A$63,0),MATCH($A414,LDF!$B$37:$Z$37,0)),0)</f>
        <v>731.328125</v>
      </c>
      <c r="P414" s="116">
        <f ca="1">IFERROR(P413+'Program Qtrly'!R$263*OFFSET(LDF!$A$37,MATCH($B$410,LDF!$A$38:$A$63,0),MATCH($A414,LDF!$B$37:$Z$37,0)),0)</f>
        <v>864.296875</v>
      </c>
      <c r="Q414" s="116">
        <f ca="1">IFERROR(Q413+'Program Qtrly'!S$263*OFFSET(LDF!$A$37,MATCH($B$410,LDF!$A$38:$A$63,0),MATCH($A414,LDF!$B$37:$Z$37,0)),0)</f>
        <v>997.265625</v>
      </c>
      <c r="R414" s="116">
        <f ca="1">IFERROR(R413+'Program Qtrly'!T$263*OFFSET(LDF!$A$37,MATCH($B$410,LDF!$A$38:$A$63,0),MATCH($A414,LDF!$B$37:$Z$37,0)),0)</f>
        <v>1130.234375</v>
      </c>
      <c r="S414" s="116">
        <f ca="1">IFERROR(S413+'Program Qtrly'!U$263*OFFSET(LDF!$A$37,MATCH($B$410,LDF!$A$38:$A$63,0),MATCH($A414,LDF!$B$37:$Z$37,0)),0)</f>
        <v>1263.203125</v>
      </c>
      <c r="T414" s="116">
        <f ca="1">IFERROR(T413+'Program Qtrly'!V$263*OFFSET(LDF!$A$37,MATCH($B$410,LDF!$A$38:$A$63,0),MATCH($A414,LDF!$B$37:$Z$37,0)),0)</f>
        <v>1396.171875</v>
      </c>
      <c r="U414" s="116">
        <f ca="1">IFERROR(U413+'Program Qtrly'!W$263*OFFSET(LDF!$A$37,MATCH($B$410,LDF!$A$38:$A$63,0),MATCH($A414,LDF!$B$37:$Z$37,0)),0)</f>
        <v>1529.140625</v>
      </c>
      <c r="W414" s="63">
        <f t="shared" si="408"/>
        <v>9</v>
      </c>
      <c r="X414" s="116">
        <f t="shared" ca="1" si="409"/>
        <v>1.1640625</v>
      </c>
      <c r="Y414" s="116">
        <f t="shared" ca="1" si="406"/>
        <v>3.4921875</v>
      </c>
      <c r="Z414" s="116">
        <f t="shared" ca="1" si="406"/>
        <v>5.8203125</v>
      </c>
      <c r="AA414" s="116">
        <f t="shared" ca="1" si="406"/>
        <v>8.1484375</v>
      </c>
      <c r="AB414" s="116">
        <f t="shared" ca="1" si="406"/>
        <v>13.96875</v>
      </c>
      <c r="AC414" s="116">
        <f t="shared" ca="1" si="406"/>
        <v>23.28125</v>
      </c>
      <c r="AD414" s="116">
        <f t="shared" ca="1" si="406"/>
        <v>32.59375</v>
      </c>
      <c r="AE414" s="116">
        <f t="shared" ca="1" si="406"/>
        <v>41.90625</v>
      </c>
      <c r="AF414" s="116">
        <f t="shared" ca="1" si="406"/>
        <v>52.3828125</v>
      </c>
      <c r="AG414" s="116">
        <f t="shared" ca="1" si="406"/>
        <v>64.0234375</v>
      </c>
      <c r="AH414" s="116">
        <f t="shared" ca="1" si="406"/>
        <v>75.6640625</v>
      </c>
      <c r="AI414" s="116">
        <f t="shared" ca="1" si="406"/>
        <v>87.3046875</v>
      </c>
      <c r="AJ414" s="116">
        <f t="shared" ca="1" si="406"/>
        <v>104.765625</v>
      </c>
      <c r="AK414" s="116">
        <f t="shared" ca="1" si="406"/>
        <v>128.046875</v>
      </c>
      <c r="AL414" s="116">
        <f t="shared" ca="1" si="406"/>
        <v>151.328125</v>
      </c>
      <c r="AM414" s="116">
        <f t="shared" ca="1" si="406"/>
        <v>174.609375</v>
      </c>
      <c r="AN414" s="116">
        <f t="shared" ca="1" si="406"/>
        <v>197.890625</v>
      </c>
      <c r="AO414" s="116">
        <f t="shared" ca="1" si="406"/>
        <v>221.171875</v>
      </c>
      <c r="AP414" s="116">
        <f t="shared" ca="1" si="406"/>
        <v>244.453125</v>
      </c>
      <c r="AQ414" s="116">
        <f t="shared" ca="1" si="406"/>
        <v>267.734375</v>
      </c>
      <c r="AS414" s="63">
        <f t="shared" si="410"/>
        <v>9</v>
      </c>
      <c r="AT414" s="116">
        <f ca="1">IFERROR(X414*'Program Qtrly'!D$249/(1-'Program Qtrly'!D$249),0)</f>
        <v>1.1640625</v>
      </c>
      <c r="AU414" s="116">
        <f ca="1">IFERROR(Y414*'Program Qtrly'!E$249/(1-'Program Qtrly'!E$249),0)</f>
        <v>3.4921875</v>
      </c>
      <c r="AV414" s="116">
        <f ca="1">IFERROR(Z414*'Program Qtrly'!F$249/(1-'Program Qtrly'!F$249),0)</f>
        <v>5.8203125</v>
      </c>
      <c r="AW414" s="116">
        <f ca="1">IFERROR(AA414*'Program Qtrly'!G$249/(1-'Program Qtrly'!G$249),0)</f>
        <v>8.1484375</v>
      </c>
      <c r="AX414" s="116">
        <f ca="1">IFERROR(AB414*'Program Qtrly'!H$249/(1-'Program Qtrly'!H$249),0)</f>
        <v>13.96875</v>
      </c>
      <c r="AY414" s="116">
        <f ca="1">IFERROR(AC414*'Program Qtrly'!I$249/(1-'Program Qtrly'!I$249),0)</f>
        <v>23.28125</v>
      </c>
      <c r="AZ414" s="116">
        <f ca="1">IFERROR(AD414*'Program Qtrly'!J$249/(1-'Program Qtrly'!J$249),0)</f>
        <v>32.59375</v>
      </c>
      <c r="BA414" s="116">
        <f ca="1">IFERROR(AE414*'Program Qtrly'!K$249/(1-'Program Qtrly'!K$249),0)</f>
        <v>41.90625</v>
      </c>
      <c r="BB414" s="116">
        <f ca="1">IFERROR(AF414*'Program Qtrly'!L$249/(1-'Program Qtrly'!L$249),0)</f>
        <v>52.3828125</v>
      </c>
      <c r="BC414" s="116">
        <f ca="1">IFERROR(AG414*'Program Qtrly'!M$249/(1-'Program Qtrly'!M$249),0)</f>
        <v>64.0234375</v>
      </c>
      <c r="BD414" s="116">
        <f ca="1">IFERROR(AH414*'Program Qtrly'!N$249/(1-'Program Qtrly'!N$249),0)</f>
        <v>75.6640625</v>
      </c>
      <c r="BE414" s="116">
        <f ca="1">IFERROR(AI414*'Program Qtrly'!O$249/(1-'Program Qtrly'!O$249),0)</f>
        <v>87.3046875</v>
      </c>
      <c r="BF414" s="116">
        <f ca="1">IFERROR(AJ414*'Program Qtrly'!P$249/(1-'Program Qtrly'!P$249),0)</f>
        <v>104.765625</v>
      </c>
      <c r="BG414" s="116">
        <f ca="1">IFERROR(AK414*'Program Qtrly'!Q$249/(1-'Program Qtrly'!Q$249),0)</f>
        <v>128.046875</v>
      </c>
      <c r="BH414" s="116">
        <f ca="1">IFERROR(AL414*'Program Qtrly'!R$249/(1-'Program Qtrly'!R$249),0)</f>
        <v>151.328125</v>
      </c>
      <c r="BI414" s="116">
        <f ca="1">IFERROR(AM414*'Program Qtrly'!S$249/(1-'Program Qtrly'!S$249),0)</f>
        <v>174.609375</v>
      </c>
      <c r="BJ414" s="116">
        <f ca="1">IFERROR(AN414*'Program Qtrly'!T$249/(1-'Program Qtrly'!T$249),0)</f>
        <v>197.890625</v>
      </c>
      <c r="BK414" s="116">
        <f ca="1">IFERROR(AO414*'Program Qtrly'!U$249/(1-'Program Qtrly'!U$249),0)</f>
        <v>221.171875</v>
      </c>
      <c r="BL414" s="116">
        <f ca="1">IFERROR(AP414*'Program Qtrly'!V$249/(1-'Program Qtrly'!V$249),0)</f>
        <v>244.453125</v>
      </c>
      <c r="BM414" s="116">
        <f ca="1">IFERROR(AQ414*'Program Qtrly'!W$249/(1-'Program Qtrly'!W$249),0)</f>
        <v>267.734375</v>
      </c>
      <c r="BO414" s="53" t="str">
        <f t="shared" si="411"/>
        <v>P013</v>
      </c>
      <c r="BP414" s="53">
        <f t="shared" si="412"/>
        <v>0</v>
      </c>
    </row>
    <row r="415" spans="1:68" x14ac:dyDescent="0.45">
      <c r="A415" s="63">
        <f t="shared" si="407"/>
        <v>12</v>
      </c>
      <c r="B415" s="116">
        <f ca="1">IFERROR(B414+'Program Qtrly'!D$263*OFFSET(LDF!$A$37,MATCH($B$410,LDF!$A$38:$A$63,0),MATCH($A415,LDF!$B$37:$Z$37,0)),0)</f>
        <v>6.90625</v>
      </c>
      <c r="C415" s="116">
        <f ca="1">IFERROR(C414+'Program Qtrly'!E$263*OFFSET(LDF!$A$37,MATCH($B$410,LDF!$A$38:$A$63,0),MATCH($A415,LDF!$B$37:$Z$37,0)),0)</f>
        <v>20.71875</v>
      </c>
      <c r="D415" s="116">
        <f ca="1">IFERROR(D414+'Program Qtrly'!F$263*OFFSET(LDF!$A$37,MATCH($B$410,LDF!$A$38:$A$63,0),MATCH($A415,LDF!$B$37:$Z$37,0)),0)</f>
        <v>34.53125</v>
      </c>
      <c r="E415" s="116">
        <f ca="1">IFERROR(E414+'Program Qtrly'!G$263*OFFSET(LDF!$A$37,MATCH($B$410,LDF!$A$38:$A$63,0),MATCH($A415,LDF!$B$37:$Z$37,0)),0)</f>
        <v>48.34375</v>
      </c>
      <c r="F415" s="116">
        <f ca="1">IFERROR(F414+'Program Qtrly'!H$263*OFFSET(LDF!$A$37,MATCH($B$410,LDF!$A$38:$A$63,0),MATCH($A415,LDF!$B$37:$Z$37,0)),0)</f>
        <v>82.875</v>
      </c>
      <c r="G415" s="116">
        <f ca="1">IFERROR(G414+'Program Qtrly'!I$263*OFFSET(LDF!$A$37,MATCH($B$410,LDF!$A$38:$A$63,0),MATCH($A415,LDF!$B$37:$Z$37,0)),0)</f>
        <v>138.125</v>
      </c>
      <c r="H415" s="116">
        <f ca="1">IFERROR(H414+'Program Qtrly'!J$263*OFFSET(LDF!$A$37,MATCH($B$410,LDF!$A$38:$A$63,0),MATCH($A415,LDF!$B$37:$Z$37,0)),0)</f>
        <v>193.375</v>
      </c>
      <c r="I415" s="116">
        <f ca="1">IFERROR(I414+'Program Qtrly'!K$263*OFFSET(LDF!$A$37,MATCH($B$410,LDF!$A$38:$A$63,0),MATCH($A415,LDF!$B$37:$Z$37,0)),0)</f>
        <v>248.625</v>
      </c>
      <c r="J415" s="116">
        <f ca="1">IFERROR(J414+'Program Qtrly'!L$263*OFFSET(LDF!$A$37,MATCH($B$410,LDF!$A$38:$A$63,0),MATCH($A415,LDF!$B$37:$Z$37,0)),0)</f>
        <v>310.78125</v>
      </c>
      <c r="K415" s="116">
        <f ca="1">IFERROR(K414+'Program Qtrly'!M$263*OFFSET(LDF!$A$37,MATCH($B$410,LDF!$A$38:$A$63,0),MATCH($A415,LDF!$B$37:$Z$37,0)),0)</f>
        <v>379.84375</v>
      </c>
      <c r="L415" s="116">
        <f ca="1">IFERROR(L414+'Program Qtrly'!N$263*OFFSET(LDF!$A$37,MATCH($B$410,LDF!$A$38:$A$63,0),MATCH($A415,LDF!$B$37:$Z$37,0)),0)</f>
        <v>448.90625</v>
      </c>
      <c r="M415" s="116">
        <f ca="1">IFERROR(M414+'Program Qtrly'!O$263*OFFSET(LDF!$A$37,MATCH($B$410,LDF!$A$38:$A$63,0),MATCH($A415,LDF!$B$37:$Z$37,0)),0)</f>
        <v>517.96875</v>
      </c>
      <c r="N415" s="116">
        <f ca="1">IFERROR(N414+'Program Qtrly'!P$263*OFFSET(LDF!$A$37,MATCH($B$410,LDF!$A$38:$A$63,0),MATCH($A415,LDF!$B$37:$Z$37,0)),0)</f>
        <v>621.5625</v>
      </c>
      <c r="O415" s="116">
        <f ca="1">IFERROR(O414+'Program Qtrly'!Q$263*OFFSET(LDF!$A$37,MATCH($B$410,LDF!$A$38:$A$63,0),MATCH($A415,LDF!$B$37:$Z$37,0)),0)</f>
        <v>759.6875</v>
      </c>
      <c r="P415" s="116">
        <f ca="1">IFERROR(P414+'Program Qtrly'!R$263*OFFSET(LDF!$A$37,MATCH($B$410,LDF!$A$38:$A$63,0),MATCH($A415,LDF!$B$37:$Z$37,0)),0)</f>
        <v>897.8125</v>
      </c>
      <c r="Q415" s="116">
        <f ca="1">IFERROR(Q414+'Program Qtrly'!S$263*OFFSET(LDF!$A$37,MATCH($B$410,LDF!$A$38:$A$63,0),MATCH($A415,LDF!$B$37:$Z$37,0)),0)</f>
        <v>1035.9375</v>
      </c>
      <c r="R415" s="116">
        <f ca="1">IFERROR(R414+'Program Qtrly'!T$263*OFFSET(LDF!$A$37,MATCH($B$410,LDF!$A$38:$A$63,0),MATCH($A415,LDF!$B$37:$Z$37,0)),0)</f>
        <v>1174.0625</v>
      </c>
      <c r="S415" s="116">
        <f ca="1">IFERROR(S414+'Program Qtrly'!U$263*OFFSET(LDF!$A$37,MATCH($B$410,LDF!$A$38:$A$63,0),MATCH($A415,LDF!$B$37:$Z$37,0)),0)</f>
        <v>1312.1875</v>
      </c>
      <c r="T415" s="116">
        <f ca="1">IFERROR(T414+'Program Qtrly'!V$263*OFFSET(LDF!$A$37,MATCH($B$410,LDF!$A$38:$A$63,0),MATCH($A415,LDF!$B$37:$Z$37,0)),0)</f>
        <v>1450.3125</v>
      </c>
      <c r="U415" s="116">
        <f ca="1">IFERROR(U414+'Program Qtrly'!W$263*OFFSET(LDF!$A$37,MATCH($B$410,LDF!$A$38:$A$63,0),MATCH($A415,LDF!$B$37:$Z$37,0)),0)</f>
        <v>1588.4375</v>
      </c>
      <c r="W415" s="63">
        <f t="shared" si="408"/>
        <v>12</v>
      </c>
      <c r="X415" s="116">
        <f t="shared" ca="1" si="409"/>
        <v>0.90625</v>
      </c>
      <c r="Y415" s="116">
        <f t="shared" ca="1" si="406"/>
        <v>2.71875</v>
      </c>
      <c r="Z415" s="116">
        <f t="shared" ca="1" si="406"/>
        <v>4.53125</v>
      </c>
      <c r="AA415" s="116">
        <f t="shared" ca="1" si="406"/>
        <v>6.34375</v>
      </c>
      <c r="AB415" s="116">
        <f t="shared" ca="1" si="406"/>
        <v>10.875</v>
      </c>
      <c r="AC415" s="116">
        <f t="shared" ca="1" si="406"/>
        <v>18.125</v>
      </c>
      <c r="AD415" s="116">
        <f t="shared" ca="1" si="406"/>
        <v>25.375</v>
      </c>
      <c r="AE415" s="116">
        <f t="shared" ca="1" si="406"/>
        <v>32.625</v>
      </c>
      <c r="AF415" s="116">
        <f t="shared" ca="1" si="406"/>
        <v>40.78125</v>
      </c>
      <c r="AG415" s="116">
        <f t="shared" ca="1" si="406"/>
        <v>49.84375</v>
      </c>
      <c r="AH415" s="116">
        <f t="shared" ca="1" si="406"/>
        <v>58.90625</v>
      </c>
      <c r="AI415" s="116">
        <f t="shared" ca="1" si="406"/>
        <v>67.96875</v>
      </c>
      <c r="AJ415" s="116">
        <f t="shared" ca="1" si="406"/>
        <v>81.5625</v>
      </c>
      <c r="AK415" s="116">
        <f t="shared" ca="1" si="406"/>
        <v>99.6875</v>
      </c>
      <c r="AL415" s="116">
        <f t="shared" ca="1" si="406"/>
        <v>117.8125</v>
      </c>
      <c r="AM415" s="116">
        <f t="shared" ca="1" si="406"/>
        <v>135.9375</v>
      </c>
      <c r="AN415" s="116">
        <f t="shared" ca="1" si="406"/>
        <v>154.0625</v>
      </c>
      <c r="AO415" s="116">
        <f t="shared" ca="1" si="406"/>
        <v>172.1875</v>
      </c>
      <c r="AP415" s="116">
        <f t="shared" ca="1" si="406"/>
        <v>190.3125</v>
      </c>
      <c r="AQ415" s="116">
        <f t="shared" ca="1" si="406"/>
        <v>208.4375</v>
      </c>
      <c r="AS415" s="63">
        <f t="shared" si="410"/>
        <v>12</v>
      </c>
      <c r="AT415" s="116">
        <f ca="1">IFERROR(X415*'Program Qtrly'!D$249/(1-'Program Qtrly'!D$249),0)</f>
        <v>0.90625</v>
      </c>
      <c r="AU415" s="116">
        <f ca="1">IFERROR(Y415*'Program Qtrly'!E$249/(1-'Program Qtrly'!E$249),0)</f>
        <v>2.71875</v>
      </c>
      <c r="AV415" s="116">
        <f ca="1">IFERROR(Z415*'Program Qtrly'!F$249/(1-'Program Qtrly'!F$249),0)</f>
        <v>4.53125</v>
      </c>
      <c r="AW415" s="116">
        <f ca="1">IFERROR(AA415*'Program Qtrly'!G$249/(1-'Program Qtrly'!G$249),0)</f>
        <v>6.34375</v>
      </c>
      <c r="AX415" s="116">
        <f ca="1">IFERROR(AB415*'Program Qtrly'!H$249/(1-'Program Qtrly'!H$249),0)</f>
        <v>10.875</v>
      </c>
      <c r="AY415" s="116">
        <f ca="1">IFERROR(AC415*'Program Qtrly'!I$249/(1-'Program Qtrly'!I$249),0)</f>
        <v>18.125</v>
      </c>
      <c r="AZ415" s="116">
        <f ca="1">IFERROR(AD415*'Program Qtrly'!J$249/(1-'Program Qtrly'!J$249),0)</f>
        <v>25.375</v>
      </c>
      <c r="BA415" s="116">
        <f ca="1">IFERROR(AE415*'Program Qtrly'!K$249/(1-'Program Qtrly'!K$249),0)</f>
        <v>32.625</v>
      </c>
      <c r="BB415" s="116">
        <f ca="1">IFERROR(AF415*'Program Qtrly'!L$249/(1-'Program Qtrly'!L$249),0)</f>
        <v>40.78125</v>
      </c>
      <c r="BC415" s="116">
        <f ca="1">IFERROR(AG415*'Program Qtrly'!M$249/(1-'Program Qtrly'!M$249),0)</f>
        <v>49.84375</v>
      </c>
      <c r="BD415" s="116">
        <f ca="1">IFERROR(AH415*'Program Qtrly'!N$249/(1-'Program Qtrly'!N$249),0)</f>
        <v>58.90625</v>
      </c>
      <c r="BE415" s="116">
        <f ca="1">IFERROR(AI415*'Program Qtrly'!O$249/(1-'Program Qtrly'!O$249),0)</f>
        <v>67.96875</v>
      </c>
      <c r="BF415" s="116">
        <f ca="1">IFERROR(AJ415*'Program Qtrly'!P$249/(1-'Program Qtrly'!P$249),0)</f>
        <v>81.5625</v>
      </c>
      <c r="BG415" s="116">
        <f ca="1">IFERROR(AK415*'Program Qtrly'!Q$249/(1-'Program Qtrly'!Q$249),0)</f>
        <v>99.6875</v>
      </c>
      <c r="BH415" s="116">
        <f ca="1">IFERROR(AL415*'Program Qtrly'!R$249/(1-'Program Qtrly'!R$249),0)</f>
        <v>117.8125</v>
      </c>
      <c r="BI415" s="116">
        <f ca="1">IFERROR(AM415*'Program Qtrly'!S$249/(1-'Program Qtrly'!S$249),0)</f>
        <v>135.9375</v>
      </c>
      <c r="BJ415" s="116">
        <f ca="1">IFERROR(AN415*'Program Qtrly'!T$249/(1-'Program Qtrly'!T$249),0)</f>
        <v>154.0625</v>
      </c>
      <c r="BK415" s="116">
        <f ca="1">IFERROR(AO415*'Program Qtrly'!U$249/(1-'Program Qtrly'!U$249),0)</f>
        <v>172.1875</v>
      </c>
      <c r="BL415" s="116">
        <f ca="1">IFERROR(AP415*'Program Qtrly'!V$249/(1-'Program Qtrly'!V$249),0)</f>
        <v>190.3125</v>
      </c>
      <c r="BM415" s="116">
        <f ca="1">IFERROR(AQ415*'Program Qtrly'!W$249/(1-'Program Qtrly'!W$249),0)</f>
        <v>208.4375</v>
      </c>
      <c r="BO415" s="53" t="str">
        <f t="shared" si="411"/>
        <v>P013</v>
      </c>
      <c r="BP415" s="53">
        <f t="shared" si="412"/>
        <v>0</v>
      </c>
    </row>
    <row r="416" spans="1:68" x14ac:dyDescent="0.45">
      <c r="A416" s="63">
        <f t="shared" si="407"/>
        <v>15</v>
      </c>
      <c r="B416" s="116">
        <f ca="1">IFERROR(B415+'Program Qtrly'!D$263*OFFSET(LDF!$A$37,MATCH($B$410,LDF!$A$38:$A$63,0),MATCH($A416,LDF!$B$37:$Z$37,0)),0)</f>
        <v>7.1484375</v>
      </c>
      <c r="C416" s="116">
        <f ca="1">IFERROR(C415+'Program Qtrly'!E$263*OFFSET(LDF!$A$37,MATCH($B$410,LDF!$A$38:$A$63,0),MATCH($A416,LDF!$B$37:$Z$37,0)),0)</f>
        <v>21.4453125</v>
      </c>
      <c r="D416" s="116">
        <f ca="1">IFERROR(D415+'Program Qtrly'!F$263*OFFSET(LDF!$A$37,MATCH($B$410,LDF!$A$38:$A$63,0),MATCH($A416,LDF!$B$37:$Z$37,0)),0)</f>
        <v>35.7421875</v>
      </c>
      <c r="E416" s="116">
        <f ca="1">IFERROR(E415+'Program Qtrly'!G$263*OFFSET(LDF!$A$37,MATCH($B$410,LDF!$A$38:$A$63,0),MATCH($A416,LDF!$B$37:$Z$37,0)),0)</f>
        <v>50.0390625</v>
      </c>
      <c r="F416" s="116">
        <f ca="1">IFERROR(F415+'Program Qtrly'!H$263*OFFSET(LDF!$A$37,MATCH($B$410,LDF!$A$38:$A$63,0),MATCH($A416,LDF!$B$37:$Z$37,0)),0)</f>
        <v>85.78125</v>
      </c>
      <c r="G416" s="116">
        <f ca="1">IFERROR(G415+'Program Qtrly'!I$263*OFFSET(LDF!$A$37,MATCH($B$410,LDF!$A$38:$A$63,0),MATCH($A416,LDF!$B$37:$Z$37,0)),0)</f>
        <v>142.96875</v>
      </c>
      <c r="H416" s="116">
        <f ca="1">IFERROR(H415+'Program Qtrly'!J$263*OFFSET(LDF!$A$37,MATCH($B$410,LDF!$A$38:$A$63,0),MATCH($A416,LDF!$B$37:$Z$37,0)),0)</f>
        <v>200.15625</v>
      </c>
      <c r="I416" s="116">
        <f ca="1">IFERROR(I415+'Program Qtrly'!K$263*OFFSET(LDF!$A$37,MATCH($B$410,LDF!$A$38:$A$63,0),MATCH($A416,LDF!$B$37:$Z$37,0)),0)</f>
        <v>257.34375</v>
      </c>
      <c r="J416" s="116">
        <f ca="1">IFERROR(J415+'Program Qtrly'!L$263*OFFSET(LDF!$A$37,MATCH($B$410,LDF!$A$38:$A$63,0),MATCH($A416,LDF!$B$37:$Z$37,0)),0)</f>
        <v>321.6796875</v>
      </c>
      <c r="K416" s="116">
        <f ca="1">IFERROR(K415+'Program Qtrly'!M$263*OFFSET(LDF!$A$37,MATCH($B$410,LDF!$A$38:$A$63,0),MATCH($A416,LDF!$B$37:$Z$37,0)),0)</f>
        <v>393.1640625</v>
      </c>
      <c r="L416" s="116">
        <f ca="1">IFERROR(L415+'Program Qtrly'!N$263*OFFSET(LDF!$A$37,MATCH($B$410,LDF!$A$38:$A$63,0),MATCH($A416,LDF!$B$37:$Z$37,0)),0)</f>
        <v>464.6484375</v>
      </c>
      <c r="M416" s="116">
        <f ca="1">IFERROR(M415+'Program Qtrly'!O$263*OFFSET(LDF!$A$37,MATCH($B$410,LDF!$A$38:$A$63,0),MATCH($A416,LDF!$B$37:$Z$37,0)),0)</f>
        <v>536.1328125</v>
      </c>
      <c r="N416" s="116">
        <f ca="1">IFERROR(N415+'Program Qtrly'!P$263*OFFSET(LDF!$A$37,MATCH($B$410,LDF!$A$38:$A$63,0),MATCH($A416,LDF!$B$37:$Z$37,0)),0)</f>
        <v>643.359375</v>
      </c>
      <c r="O416" s="116">
        <f ca="1">IFERROR(O415+'Program Qtrly'!Q$263*OFFSET(LDF!$A$37,MATCH($B$410,LDF!$A$38:$A$63,0),MATCH($A416,LDF!$B$37:$Z$37,0)),0)</f>
        <v>786.328125</v>
      </c>
      <c r="P416" s="116">
        <f ca="1">IFERROR(P415+'Program Qtrly'!R$263*OFFSET(LDF!$A$37,MATCH($B$410,LDF!$A$38:$A$63,0),MATCH($A416,LDF!$B$37:$Z$37,0)),0)</f>
        <v>929.296875</v>
      </c>
      <c r="Q416" s="116">
        <f ca="1">IFERROR(Q415+'Program Qtrly'!S$263*OFFSET(LDF!$A$37,MATCH($B$410,LDF!$A$38:$A$63,0),MATCH($A416,LDF!$B$37:$Z$37,0)),0)</f>
        <v>1072.265625</v>
      </c>
      <c r="R416" s="116">
        <f ca="1">IFERROR(R415+'Program Qtrly'!T$263*OFFSET(LDF!$A$37,MATCH($B$410,LDF!$A$38:$A$63,0),MATCH($A416,LDF!$B$37:$Z$37,0)),0)</f>
        <v>1215.234375</v>
      </c>
      <c r="S416" s="116">
        <f ca="1">IFERROR(S415+'Program Qtrly'!U$263*OFFSET(LDF!$A$37,MATCH($B$410,LDF!$A$38:$A$63,0),MATCH($A416,LDF!$B$37:$Z$37,0)),0)</f>
        <v>1358.203125</v>
      </c>
      <c r="T416" s="116">
        <f ca="1">IFERROR(T415+'Program Qtrly'!V$263*OFFSET(LDF!$A$37,MATCH($B$410,LDF!$A$38:$A$63,0),MATCH($A416,LDF!$B$37:$Z$37,0)),0)</f>
        <v>1501.171875</v>
      </c>
      <c r="U416" s="116">
        <f ca="1">IFERROR(U415+'Program Qtrly'!W$263*OFFSET(LDF!$A$37,MATCH($B$410,LDF!$A$38:$A$63,0),MATCH($A416,LDF!$B$37:$Z$37,0)),0)</f>
        <v>1644.140625</v>
      </c>
      <c r="W416" s="63">
        <f t="shared" si="408"/>
        <v>15</v>
      </c>
      <c r="X416" s="116">
        <f t="shared" ca="1" si="409"/>
        <v>0.6640625</v>
      </c>
      <c r="Y416" s="116">
        <f t="shared" ca="1" si="406"/>
        <v>1.9921875</v>
      </c>
      <c r="Z416" s="116">
        <f t="shared" ca="1" si="406"/>
        <v>3.3203125</v>
      </c>
      <c r="AA416" s="116">
        <f t="shared" ca="1" si="406"/>
        <v>4.6484375</v>
      </c>
      <c r="AB416" s="116">
        <f t="shared" ca="1" si="406"/>
        <v>7.96875</v>
      </c>
      <c r="AC416" s="116">
        <f t="shared" ca="1" si="406"/>
        <v>13.28125</v>
      </c>
      <c r="AD416" s="116">
        <f t="shared" ca="1" si="406"/>
        <v>18.59375</v>
      </c>
      <c r="AE416" s="116">
        <f t="shared" ca="1" si="406"/>
        <v>23.90625</v>
      </c>
      <c r="AF416" s="116">
        <f t="shared" ca="1" si="406"/>
        <v>29.8828125</v>
      </c>
      <c r="AG416" s="116">
        <f t="shared" ca="1" si="406"/>
        <v>36.5234375</v>
      </c>
      <c r="AH416" s="116">
        <f t="shared" ca="1" si="406"/>
        <v>43.1640625</v>
      </c>
      <c r="AI416" s="116">
        <f t="shared" ca="1" si="406"/>
        <v>49.8046875</v>
      </c>
      <c r="AJ416" s="116">
        <f t="shared" ca="1" si="406"/>
        <v>59.765625</v>
      </c>
      <c r="AK416" s="116">
        <f t="shared" ca="1" si="406"/>
        <v>73.046875</v>
      </c>
      <c r="AL416" s="116">
        <f t="shared" ca="1" si="406"/>
        <v>86.328125</v>
      </c>
      <c r="AM416" s="116">
        <f t="shared" ca="1" si="406"/>
        <v>99.609375</v>
      </c>
      <c r="AN416" s="116">
        <f t="shared" ca="1" si="406"/>
        <v>112.890625</v>
      </c>
      <c r="AO416" s="116">
        <f t="shared" ca="1" si="406"/>
        <v>126.171875</v>
      </c>
      <c r="AP416" s="116">
        <f t="shared" ca="1" si="406"/>
        <v>139.453125</v>
      </c>
      <c r="AQ416" s="116">
        <f t="shared" ca="1" si="406"/>
        <v>152.734375</v>
      </c>
      <c r="AS416" s="63">
        <f t="shared" si="410"/>
        <v>15</v>
      </c>
      <c r="AT416" s="116">
        <f ca="1">IFERROR(X416*'Program Qtrly'!D$249/(1-'Program Qtrly'!D$249),0)</f>
        <v>0.6640625</v>
      </c>
      <c r="AU416" s="116">
        <f ca="1">IFERROR(Y416*'Program Qtrly'!E$249/(1-'Program Qtrly'!E$249),0)</f>
        <v>1.9921875</v>
      </c>
      <c r="AV416" s="116">
        <f ca="1">IFERROR(Z416*'Program Qtrly'!F$249/(1-'Program Qtrly'!F$249),0)</f>
        <v>3.3203125</v>
      </c>
      <c r="AW416" s="116">
        <f ca="1">IFERROR(AA416*'Program Qtrly'!G$249/(1-'Program Qtrly'!G$249),0)</f>
        <v>4.6484375</v>
      </c>
      <c r="AX416" s="116">
        <f ca="1">IFERROR(AB416*'Program Qtrly'!H$249/(1-'Program Qtrly'!H$249),0)</f>
        <v>7.96875</v>
      </c>
      <c r="AY416" s="116">
        <f ca="1">IFERROR(AC416*'Program Qtrly'!I$249/(1-'Program Qtrly'!I$249),0)</f>
        <v>13.28125</v>
      </c>
      <c r="AZ416" s="116">
        <f ca="1">IFERROR(AD416*'Program Qtrly'!J$249/(1-'Program Qtrly'!J$249),0)</f>
        <v>18.59375</v>
      </c>
      <c r="BA416" s="116">
        <f ca="1">IFERROR(AE416*'Program Qtrly'!K$249/(1-'Program Qtrly'!K$249),0)</f>
        <v>23.90625</v>
      </c>
      <c r="BB416" s="116">
        <f ca="1">IFERROR(AF416*'Program Qtrly'!L$249/(1-'Program Qtrly'!L$249),0)</f>
        <v>29.8828125</v>
      </c>
      <c r="BC416" s="116">
        <f ca="1">IFERROR(AG416*'Program Qtrly'!M$249/(1-'Program Qtrly'!M$249),0)</f>
        <v>36.5234375</v>
      </c>
      <c r="BD416" s="116">
        <f ca="1">IFERROR(AH416*'Program Qtrly'!N$249/(1-'Program Qtrly'!N$249),0)</f>
        <v>43.1640625</v>
      </c>
      <c r="BE416" s="116">
        <f ca="1">IFERROR(AI416*'Program Qtrly'!O$249/(1-'Program Qtrly'!O$249),0)</f>
        <v>49.8046875</v>
      </c>
      <c r="BF416" s="116">
        <f ca="1">IFERROR(AJ416*'Program Qtrly'!P$249/(1-'Program Qtrly'!P$249),0)</f>
        <v>59.765625</v>
      </c>
      <c r="BG416" s="116">
        <f ca="1">IFERROR(AK416*'Program Qtrly'!Q$249/(1-'Program Qtrly'!Q$249),0)</f>
        <v>73.046875</v>
      </c>
      <c r="BH416" s="116">
        <f ca="1">IFERROR(AL416*'Program Qtrly'!R$249/(1-'Program Qtrly'!R$249),0)</f>
        <v>86.328125</v>
      </c>
      <c r="BI416" s="116">
        <f ca="1">IFERROR(AM416*'Program Qtrly'!S$249/(1-'Program Qtrly'!S$249),0)</f>
        <v>99.609375</v>
      </c>
      <c r="BJ416" s="116">
        <f ca="1">IFERROR(AN416*'Program Qtrly'!T$249/(1-'Program Qtrly'!T$249),0)</f>
        <v>112.890625</v>
      </c>
      <c r="BK416" s="116">
        <f ca="1">IFERROR(AO416*'Program Qtrly'!U$249/(1-'Program Qtrly'!U$249),0)</f>
        <v>126.171875</v>
      </c>
      <c r="BL416" s="116">
        <f ca="1">IFERROR(AP416*'Program Qtrly'!V$249/(1-'Program Qtrly'!V$249),0)</f>
        <v>139.453125</v>
      </c>
      <c r="BM416" s="116">
        <f ca="1">IFERROR(AQ416*'Program Qtrly'!W$249/(1-'Program Qtrly'!W$249),0)</f>
        <v>152.734375</v>
      </c>
      <c r="BO416" s="53" t="str">
        <f t="shared" si="411"/>
        <v>P013</v>
      </c>
      <c r="BP416" s="53">
        <f t="shared" si="412"/>
        <v>0</v>
      </c>
    </row>
    <row r="417" spans="1:68" x14ac:dyDescent="0.45">
      <c r="A417" s="63">
        <f t="shared" si="407"/>
        <v>18</v>
      </c>
      <c r="B417" s="116">
        <f ca="1">IFERROR(B416+'Program Qtrly'!D$263*OFFSET(LDF!$A$37,MATCH($B$410,LDF!$A$38:$A$63,0),MATCH($A417,LDF!$B$37:$Z$37,0)),0)</f>
        <v>7.3671874999999991</v>
      </c>
      <c r="C417" s="116">
        <f ca="1">IFERROR(C416+'Program Qtrly'!E$263*OFFSET(LDF!$A$37,MATCH($B$410,LDF!$A$38:$A$63,0),MATCH($A417,LDF!$B$37:$Z$37,0)),0)</f>
        <v>22.101562499999996</v>
      </c>
      <c r="D417" s="116">
        <f ca="1">IFERROR(D416+'Program Qtrly'!F$263*OFFSET(LDF!$A$37,MATCH($B$410,LDF!$A$38:$A$63,0),MATCH($A417,LDF!$B$37:$Z$37,0)),0)</f>
        <v>36.8359375</v>
      </c>
      <c r="E417" s="116">
        <f ca="1">IFERROR(E416+'Program Qtrly'!G$263*OFFSET(LDF!$A$37,MATCH($B$410,LDF!$A$38:$A$63,0),MATCH($A417,LDF!$B$37:$Z$37,0)),0)</f>
        <v>51.570312499999993</v>
      </c>
      <c r="F417" s="116">
        <f ca="1">IFERROR(F416+'Program Qtrly'!H$263*OFFSET(LDF!$A$37,MATCH($B$410,LDF!$A$38:$A$63,0),MATCH($A417,LDF!$B$37:$Z$37,0)),0)</f>
        <v>88.406249999999986</v>
      </c>
      <c r="G417" s="116">
        <f ca="1">IFERROR(G416+'Program Qtrly'!I$263*OFFSET(LDF!$A$37,MATCH($B$410,LDF!$A$38:$A$63,0),MATCH($A417,LDF!$B$37:$Z$37,0)),0)</f>
        <v>147.34375</v>
      </c>
      <c r="H417" s="116">
        <f ca="1">IFERROR(H416+'Program Qtrly'!J$263*OFFSET(LDF!$A$37,MATCH($B$410,LDF!$A$38:$A$63,0),MATCH($A417,LDF!$B$37:$Z$37,0)),0)</f>
        <v>206.28124999999997</v>
      </c>
      <c r="I417" s="116">
        <f ca="1">IFERROR(I416+'Program Qtrly'!K$263*OFFSET(LDF!$A$37,MATCH($B$410,LDF!$A$38:$A$63,0),MATCH($A417,LDF!$B$37:$Z$37,0)),0)</f>
        <v>265.21875</v>
      </c>
      <c r="J417" s="116">
        <f ca="1">IFERROR(J416+'Program Qtrly'!L$263*OFFSET(LDF!$A$37,MATCH($B$410,LDF!$A$38:$A$63,0),MATCH($A417,LDF!$B$37:$Z$37,0)),0)</f>
        <v>331.52343749999994</v>
      </c>
      <c r="K417" s="116">
        <f ca="1">IFERROR(K416+'Program Qtrly'!M$263*OFFSET(LDF!$A$37,MATCH($B$410,LDF!$A$38:$A$63,0),MATCH($A417,LDF!$B$37:$Z$37,0)),0)</f>
        <v>405.19531249999994</v>
      </c>
      <c r="L417" s="116">
        <f ca="1">IFERROR(L416+'Program Qtrly'!N$263*OFFSET(LDF!$A$37,MATCH($B$410,LDF!$A$38:$A$63,0),MATCH($A417,LDF!$B$37:$Z$37,0)),0)</f>
        <v>478.86718749999994</v>
      </c>
      <c r="M417" s="116">
        <f ca="1">IFERROR(M416+'Program Qtrly'!O$263*OFFSET(LDF!$A$37,MATCH($B$410,LDF!$A$38:$A$63,0),MATCH($A417,LDF!$B$37:$Z$37,0)),0)</f>
        <v>552.5390625</v>
      </c>
      <c r="N417" s="116">
        <f ca="1">IFERROR(N416+'Program Qtrly'!P$263*OFFSET(LDF!$A$37,MATCH($B$410,LDF!$A$38:$A$63,0),MATCH($A417,LDF!$B$37:$Z$37,0)),0)</f>
        <v>663.04687499999989</v>
      </c>
      <c r="O417" s="116">
        <f ca="1">IFERROR(O416+'Program Qtrly'!Q$263*OFFSET(LDF!$A$37,MATCH($B$410,LDF!$A$38:$A$63,0),MATCH($A417,LDF!$B$37:$Z$37,0)),0)</f>
        <v>810.39062499999989</v>
      </c>
      <c r="P417" s="116">
        <f ca="1">IFERROR(P416+'Program Qtrly'!R$263*OFFSET(LDF!$A$37,MATCH($B$410,LDF!$A$38:$A$63,0),MATCH($A417,LDF!$B$37:$Z$37,0)),0)</f>
        <v>957.73437499999989</v>
      </c>
      <c r="Q417" s="116">
        <f ca="1">IFERROR(Q416+'Program Qtrly'!S$263*OFFSET(LDF!$A$37,MATCH($B$410,LDF!$A$38:$A$63,0),MATCH($A417,LDF!$B$37:$Z$37,0)),0)</f>
        <v>1105.078125</v>
      </c>
      <c r="R417" s="116">
        <f ca="1">IFERROR(R416+'Program Qtrly'!T$263*OFFSET(LDF!$A$37,MATCH($B$410,LDF!$A$38:$A$63,0),MATCH($A417,LDF!$B$37:$Z$37,0)),0)</f>
        <v>1252.421875</v>
      </c>
      <c r="S417" s="116">
        <f ca="1">IFERROR(S416+'Program Qtrly'!U$263*OFFSET(LDF!$A$37,MATCH($B$410,LDF!$A$38:$A$63,0),MATCH($A417,LDF!$B$37:$Z$37,0)),0)</f>
        <v>1399.7656249999998</v>
      </c>
      <c r="T417" s="116">
        <f ca="1">IFERROR(T416+'Program Qtrly'!V$263*OFFSET(LDF!$A$37,MATCH($B$410,LDF!$A$38:$A$63,0),MATCH($A417,LDF!$B$37:$Z$37,0)),0)</f>
        <v>1547.1093749999998</v>
      </c>
      <c r="U417" s="116">
        <f ca="1">IFERROR(U416+'Program Qtrly'!W$263*OFFSET(LDF!$A$37,MATCH($B$410,LDF!$A$38:$A$63,0),MATCH($A417,LDF!$B$37:$Z$37,0)),0)</f>
        <v>1694.4531249999998</v>
      </c>
      <c r="W417" s="63">
        <f t="shared" si="408"/>
        <v>18</v>
      </c>
      <c r="X417" s="116">
        <f t="shared" ca="1" si="409"/>
        <v>0.44531250000000089</v>
      </c>
      <c r="Y417" s="116">
        <f t="shared" ca="1" si="406"/>
        <v>1.3359375000000036</v>
      </c>
      <c r="Z417" s="116">
        <f t="shared" ca="1" si="406"/>
        <v>2.2265625</v>
      </c>
      <c r="AA417" s="116">
        <f t="shared" ca="1" si="406"/>
        <v>3.1171875000000071</v>
      </c>
      <c r="AB417" s="116">
        <f t="shared" ca="1" si="406"/>
        <v>5.3437500000000142</v>
      </c>
      <c r="AC417" s="116">
        <f t="shared" ca="1" si="406"/>
        <v>8.90625</v>
      </c>
      <c r="AD417" s="116">
        <f t="shared" ca="1" si="406"/>
        <v>12.468750000000028</v>
      </c>
      <c r="AE417" s="116">
        <f t="shared" ca="1" si="406"/>
        <v>16.03125</v>
      </c>
      <c r="AF417" s="116">
        <f t="shared" ca="1" si="406"/>
        <v>20.039062500000057</v>
      </c>
      <c r="AG417" s="116">
        <f t="shared" ca="1" si="406"/>
        <v>24.492187500000057</v>
      </c>
      <c r="AH417" s="116">
        <f t="shared" ca="1" si="406"/>
        <v>28.945312500000057</v>
      </c>
      <c r="AI417" s="116">
        <f t="shared" ca="1" si="406"/>
        <v>33.3984375</v>
      </c>
      <c r="AJ417" s="116">
        <f t="shared" ca="1" si="406"/>
        <v>40.078125000000114</v>
      </c>
      <c r="AK417" s="116">
        <f t="shared" ca="1" si="406"/>
        <v>48.984375000000114</v>
      </c>
      <c r="AL417" s="116">
        <f t="shared" ca="1" si="406"/>
        <v>57.890625000000114</v>
      </c>
      <c r="AM417" s="116">
        <f t="shared" ca="1" si="406"/>
        <v>66.796875</v>
      </c>
      <c r="AN417" s="116">
        <f t="shared" ca="1" si="406"/>
        <v>75.703125</v>
      </c>
      <c r="AO417" s="116">
        <f t="shared" ca="1" si="406"/>
        <v>84.609375000000227</v>
      </c>
      <c r="AP417" s="116">
        <f t="shared" ca="1" si="406"/>
        <v>93.515625000000227</v>
      </c>
      <c r="AQ417" s="116">
        <f t="shared" ca="1" si="406"/>
        <v>102.42187500000023</v>
      </c>
      <c r="AS417" s="63">
        <f t="shared" si="410"/>
        <v>18</v>
      </c>
      <c r="AT417" s="116">
        <f ca="1">IFERROR(X417*'Program Qtrly'!D$249/(1-'Program Qtrly'!D$249),0)</f>
        <v>0.44531250000000089</v>
      </c>
      <c r="AU417" s="116">
        <f ca="1">IFERROR(Y417*'Program Qtrly'!E$249/(1-'Program Qtrly'!E$249),0)</f>
        <v>1.3359375000000036</v>
      </c>
      <c r="AV417" s="116">
        <f ca="1">IFERROR(Z417*'Program Qtrly'!F$249/(1-'Program Qtrly'!F$249),0)</f>
        <v>2.2265625</v>
      </c>
      <c r="AW417" s="116">
        <f ca="1">IFERROR(AA417*'Program Qtrly'!G$249/(1-'Program Qtrly'!G$249),0)</f>
        <v>3.1171875000000071</v>
      </c>
      <c r="AX417" s="116">
        <f ca="1">IFERROR(AB417*'Program Qtrly'!H$249/(1-'Program Qtrly'!H$249),0)</f>
        <v>5.3437500000000142</v>
      </c>
      <c r="AY417" s="116">
        <f ca="1">IFERROR(AC417*'Program Qtrly'!I$249/(1-'Program Qtrly'!I$249),0)</f>
        <v>8.90625</v>
      </c>
      <c r="AZ417" s="116">
        <f ca="1">IFERROR(AD417*'Program Qtrly'!J$249/(1-'Program Qtrly'!J$249),0)</f>
        <v>12.468750000000028</v>
      </c>
      <c r="BA417" s="116">
        <f ca="1">IFERROR(AE417*'Program Qtrly'!K$249/(1-'Program Qtrly'!K$249),0)</f>
        <v>16.03125</v>
      </c>
      <c r="BB417" s="116">
        <f ca="1">IFERROR(AF417*'Program Qtrly'!L$249/(1-'Program Qtrly'!L$249),0)</f>
        <v>20.039062500000057</v>
      </c>
      <c r="BC417" s="116">
        <f ca="1">IFERROR(AG417*'Program Qtrly'!M$249/(1-'Program Qtrly'!M$249),0)</f>
        <v>24.492187500000057</v>
      </c>
      <c r="BD417" s="116">
        <f ca="1">IFERROR(AH417*'Program Qtrly'!N$249/(1-'Program Qtrly'!N$249),0)</f>
        <v>28.945312500000057</v>
      </c>
      <c r="BE417" s="116">
        <f ca="1">IFERROR(AI417*'Program Qtrly'!O$249/(1-'Program Qtrly'!O$249),0)</f>
        <v>33.3984375</v>
      </c>
      <c r="BF417" s="116">
        <f ca="1">IFERROR(AJ417*'Program Qtrly'!P$249/(1-'Program Qtrly'!P$249),0)</f>
        <v>40.078125000000114</v>
      </c>
      <c r="BG417" s="116">
        <f ca="1">IFERROR(AK417*'Program Qtrly'!Q$249/(1-'Program Qtrly'!Q$249),0)</f>
        <v>48.984375000000114</v>
      </c>
      <c r="BH417" s="116">
        <f ca="1">IFERROR(AL417*'Program Qtrly'!R$249/(1-'Program Qtrly'!R$249),0)</f>
        <v>57.890625000000114</v>
      </c>
      <c r="BI417" s="116">
        <f ca="1">IFERROR(AM417*'Program Qtrly'!S$249/(1-'Program Qtrly'!S$249),0)</f>
        <v>66.796875</v>
      </c>
      <c r="BJ417" s="116">
        <f ca="1">IFERROR(AN417*'Program Qtrly'!T$249/(1-'Program Qtrly'!T$249),0)</f>
        <v>75.703125</v>
      </c>
      <c r="BK417" s="116">
        <f ca="1">IFERROR(AO417*'Program Qtrly'!U$249/(1-'Program Qtrly'!U$249),0)</f>
        <v>84.609375000000227</v>
      </c>
      <c r="BL417" s="116">
        <f ca="1">IFERROR(AP417*'Program Qtrly'!V$249/(1-'Program Qtrly'!V$249),0)</f>
        <v>93.515625000000227</v>
      </c>
      <c r="BM417" s="116">
        <f ca="1">IFERROR(AQ417*'Program Qtrly'!W$249/(1-'Program Qtrly'!W$249),0)</f>
        <v>102.42187500000023</v>
      </c>
      <c r="BO417" s="53" t="str">
        <f t="shared" si="411"/>
        <v>P013</v>
      </c>
      <c r="BP417" s="53">
        <f t="shared" si="412"/>
        <v>0</v>
      </c>
    </row>
    <row r="418" spans="1:68" x14ac:dyDescent="0.45">
      <c r="A418" s="63">
        <f t="shared" si="407"/>
        <v>21</v>
      </c>
      <c r="B418" s="116">
        <f ca="1">IFERROR(B417+'Program Qtrly'!D$263*OFFSET(LDF!$A$37,MATCH($B$410,LDF!$A$38:$A$63,0),MATCH($A418,LDF!$B$37:$Z$37,0)),0)</f>
        <v>7.4921874999999991</v>
      </c>
      <c r="C418" s="116">
        <f ca="1">IFERROR(C417+'Program Qtrly'!E$263*OFFSET(LDF!$A$37,MATCH($B$410,LDF!$A$38:$A$63,0),MATCH($A418,LDF!$B$37:$Z$37,0)),0)</f>
        <v>22.476562499999996</v>
      </c>
      <c r="D418" s="116">
        <f ca="1">IFERROR(D417+'Program Qtrly'!F$263*OFFSET(LDF!$A$37,MATCH($B$410,LDF!$A$38:$A$63,0),MATCH($A418,LDF!$B$37:$Z$37,0)),0)</f>
        <v>37.4609375</v>
      </c>
      <c r="E418" s="116">
        <f ca="1">IFERROR(E417+'Program Qtrly'!G$263*OFFSET(LDF!$A$37,MATCH($B$410,LDF!$A$38:$A$63,0),MATCH($A418,LDF!$B$37:$Z$37,0)),0)</f>
        <v>52.445312499999993</v>
      </c>
      <c r="F418" s="116">
        <f ca="1">IFERROR(F417+'Program Qtrly'!H$263*OFFSET(LDF!$A$37,MATCH($B$410,LDF!$A$38:$A$63,0),MATCH($A418,LDF!$B$37:$Z$37,0)),0)</f>
        <v>89.906249999999986</v>
      </c>
      <c r="G418" s="116">
        <f ca="1">IFERROR(G417+'Program Qtrly'!I$263*OFFSET(LDF!$A$37,MATCH($B$410,LDF!$A$38:$A$63,0),MATCH($A418,LDF!$B$37:$Z$37,0)),0)</f>
        <v>149.84375</v>
      </c>
      <c r="H418" s="116">
        <f ca="1">IFERROR(H417+'Program Qtrly'!J$263*OFFSET(LDF!$A$37,MATCH($B$410,LDF!$A$38:$A$63,0),MATCH($A418,LDF!$B$37:$Z$37,0)),0)</f>
        <v>209.78124999999997</v>
      </c>
      <c r="I418" s="116">
        <f ca="1">IFERROR(I417+'Program Qtrly'!K$263*OFFSET(LDF!$A$37,MATCH($B$410,LDF!$A$38:$A$63,0),MATCH($A418,LDF!$B$37:$Z$37,0)),0)</f>
        <v>269.71875</v>
      </c>
      <c r="J418" s="116">
        <f ca="1">IFERROR(J417+'Program Qtrly'!L$263*OFFSET(LDF!$A$37,MATCH($B$410,LDF!$A$38:$A$63,0),MATCH($A418,LDF!$B$37:$Z$37,0)),0)</f>
        <v>337.14843749999994</v>
      </c>
      <c r="K418" s="116">
        <f ca="1">IFERROR(K417+'Program Qtrly'!M$263*OFFSET(LDF!$A$37,MATCH($B$410,LDF!$A$38:$A$63,0),MATCH($A418,LDF!$B$37:$Z$37,0)),0)</f>
        <v>412.07031249999994</v>
      </c>
      <c r="L418" s="116">
        <f ca="1">IFERROR(L417+'Program Qtrly'!N$263*OFFSET(LDF!$A$37,MATCH($B$410,LDF!$A$38:$A$63,0),MATCH($A418,LDF!$B$37:$Z$37,0)),0)</f>
        <v>486.99218749999994</v>
      </c>
      <c r="M418" s="116">
        <f ca="1">IFERROR(M417+'Program Qtrly'!O$263*OFFSET(LDF!$A$37,MATCH($B$410,LDF!$A$38:$A$63,0),MATCH($A418,LDF!$B$37:$Z$37,0)),0)</f>
        <v>561.9140625</v>
      </c>
      <c r="N418" s="116">
        <f ca="1">IFERROR(N417+'Program Qtrly'!P$263*OFFSET(LDF!$A$37,MATCH($B$410,LDF!$A$38:$A$63,0),MATCH($A418,LDF!$B$37:$Z$37,0)),0)</f>
        <v>674.29687499999989</v>
      </c>
      <c r="O418" s="116">
        <f ca="1">IFERROR(O417+'Program Qtrly'!Q$263*OFFSET(LDF!$A$37,MATCH($B$410,LDF!$A$38:$A$63,0),MATCH($A418,LDF!$B$37:$Z$37,0)),0)</f>
        <v>824.14062499999989</v>
      </c>
      <c r="P418" s="116">
        <f ca="1">IFERROR(P417+'Program Qtrly'!R$263*OFFSET(LDF!$A$37,MATCH($B$410,LDF!$A$38:$A$63,0),MATCH($A418,LDF!$B$37:$Z$37,0)),0)</f>
        <v>973.98437499999989</v>
      </c>
      <c r="Q418" s="116">
        <f ca="1">IFERROR(Q417+'Program Qtrly'!S$263*OFFSET(LDF!$A$37,MATCH($B$410,LDF!$A$38:$A$63,0),MATCH($A418,LDF!$B$37:$Z$37,0)),0)</f>
        <v>1123.828125</v>
      </c>
      <c r="R418" s="116">
        <f ca="1">IFERROR(R417+'Program Qtrly'!T$263*OFFSET(LDF!$A$37,MATCH($B$410,LDF!$A$38:$A$63,0),MATCH($A418,LDF!$B$37:$Z$37,0)),0)</f>
        <v>1273.671875</v>
      </c>
      <c r="S418" s="116">
        <f ca="1">IFERROR(S417+'Program Qtrly'!U$263*OFFSET(LDF!$A$37,MATCH($B$410,LDF!$A$38:$A$63,0),MATCH($A418,LDF!$B$37:$Z$37,0)),0)</f>
        <v>1423.5156249999998</v>
      </c>
      <c r="T418" s="116">
        <f ca="1">IFERROR(T417+'Program Qtrly'!V$263*OFFSET(LDF!$A$37,MATCH($B$410,LDF!$A$38:$A$63,0),MATCH($A418,LDF!$B$37:$Z$37,0)),0)</f>
        <v>1573.3593749999998</v>
      </c>
      <c r="U418" s="116">
        <f ca="1">IFERROR(U417+'Program Qtrly'!W$263*OFFSET(LDF!$A$37,MATCH($B$410,LDF!$A$38:$A$63,0),MATCH($A418,LDF!$B$37:$Z$37,0)),0)</f>
        <v>1723.2031249999998</v>
      </c>
      <c r="W418" s="63">
        <f t="shared" si="408"/>
        <v>21</v>
      </c>
      <c r="X418" s="116">
        <f t="shared" ca="1" si="409"/>
        <v>0.32031250000000089</v>
      </c>
      <c r="Y418" s="116">
        <f t="shared" ca="1" si="406"/>
        <v>0.96093750000000355</v>
      </c>
      <c r="Z418" s="116">
        <f t="shared" ca="1" si="406"/>
        <v>1.6015625</v>
      </c>
      <c r="AA418" s="116">
        <f t="shared" ca="1" si="406"/>
        <v>2.2421875000000071</v>
      </c>
      <c r="AB418" s="116">
        <f t="shared" ca="1" si="406"/>
        <v>3.8437500000000142</v>
      </c>
      <c r="AC418" s="116">
        <f t="shared" ca="1" si="406"/>
        <v>6.40625</v>
      </c>
      <c r="AD418" s="116">
        <f t="shared" ca="1" si="406"/>
        <v>8.9687500000000284</v>
      </c>
      <c r="AE418" s="116">
        <f t="shared" ca="1" si="406"/>
        <v>11.53125</v>
      </c>
      <c r="AF418" s="116">
        <f t="shared" ca="1" si="406"/>
        <v>14.414062500000057</v>
      </c>
      <c r="AG418" s="116">
        <f t="shared" ca="1" si="406"/>
        <v>17.617187500000057</v>
      </c>
      <c r="AH418" s="116">
        <f t="shared" ca="1" si="406"/>
        <v>20.820312500000057</v>
      </c>
      <c r="AI418" s="116">
        <f t="shared" ca="1" si="406"/>
        <v>24.0234375</v>
      </c>
      <c r="AJ418" s="116">
        <f t="shared" ca="1" si="406"/>
        <v>28.828125000000114</v>
      </c>
      <c r="AK418" s="116">
        <f t="shared" ca="1" si="406"/>
        <v>35.234375000000114</v>
      </c>
      <c r="AL418" s="116">
        <f t="shared" ca="1" si="406"/>
        <v>41.640625000000114</v>
      </c>
      <c r="AM418" s="116">
        <f t="shared" ca="1" si="406"/>
        <v>48.046875</v>
      </c>
      <c r="AN418" s="116">
        <f t="shared" ca="1" si="406"/>
        <v>54.453125</v>
      </c>
      <c r="AO418" s="116">
        <f t="shared" ca="1" si="406"/>
        <v>60.859375000000227</v>
      </c>
      <c r="AP418" s="116">
        <f t="shared" ca="1" si="406"/>
        <v>67.265625000000227</v>
      </c>
      <c r="AQ418" s="116">
        <f t="shared" ca="1" si="406"/>
        <v>73.671875000000227</v>
      </c>
      <c r="AS418" s="63">
        <f t="shared" si="410"/>
        <v>21</v>
      </c>
      <c r="AT418" s="116">
        <f ca="1">IFERROR(X418*'Program Qtrly'!D$249/(1-'Program Qtrly'!D$249),0)</f>
        <v>0.32031250000000089</v>
      </c>
      <c r="AU418" s="116">
        <f ca="1">IFERROR(Y418*'Program Qtrly'!E$249/(1-'Program Qtrly'!E$249),0)</f>
        <v>0.96093750000000355</v>
      </c>
      <c r="AV418" s="116">
        <f ca="1">IFERROR(Z418*'Program Qtrly'!F$249/(1-'Program Qtrly'!F$249),0)</f>
        <v>1.6015625</v>
      </c>
      <c r="AW418" s="116">
        <f ca="1">IFERROR(AA418*'Program Qtrly'!G$249/(1-'Program Qtrly'!G$249),0)</f>
        <v>2.2421875000000071</v>
      </c>
      <c r="AX418" s="116">
        <f ca="1">IFERROR(AB418*'Program Qtrly'!H$249/(1-'Program Qtrly'!H$249),0)</f>
        <v>3.8437500000000142</v>
      </c>
      <c r="AY418" s="116">
        <f ca="1">IFERROR(AC418*'Program Qtrly'!I$249/(1-'Program Qtrly'!I$249),0)</f>
        <v>6.40625</v>
      </c>
      <c r="AZ418" s="116">
        <f ca="1">IFERROR(AD418*'Program Qtrly'!J$249/(1-'Program Qtrly'!J$249),0)</f>
        <v>8.9687500000000284</v>
      </c>
      <c r="BA418" s="116">
        <f ca="1">IFERROR(AE418*'Program Qtrly'!K$249/(1-'Program Qtrly'!K$249),0)</f>
        <v>11.53125</v>
      </c>
      <c r="BB418" s="116">
        <f ca="1">IFERROR(AF418*'Program Qtrly'!L$249/(1-'Program Qtrly'!L$249),0)</f>
        <v>14.414062500000057</v>
      </c>
      <c r="BC418" s="116">
        <f ca="1">IFERROR(AG418*'Program Qtrly'!M$249/(1-'Program Qtrly'!M$249),0)</f>
        <v>17.617187500000057</v>
      </c>
      <c r="BD418" s="116">
        <f ca="1">IFERROR(AH418*'Program Qtrly'!N$249/(1-'Program Qtrly'!N$249),0)</f>
        <v>20.820312500000057</v>
      </c>
      <c r="BE418" s="116">
        <f ca="1">IFERROR(AI418*'Program Qtrly'!O$249/(1-'Program Qtrly'!O$249),0)</f>
        <v>24.0234375</v>
      </c>
      <c r="BF418" s="116">
        <f ca="1">IFERROR(AJ418*'Program Qtrly'!P$249/(1-'Program Qtrly'!P$249),0)</f>
        <v>28.828125000000114</v>
      </c>
      <c r="BG418" s="116">
        <f ca="1">IFERROR(AK418*'Program Qtrly'!Q$249/(1-'Program Qtrly'!Q$249),0)</f>
        <v>35.234375000000114</v>
      </c>
      <c r="BH418" s="116">
        <f ca="1">IFERROR(AL418*'Program Qtrly'!R$249/(1-'Program Qtrly'!R$249),0)</f>
        <v>41.640625000000114</v>
      </c>
      <c r="BI418" s="116">
        <f ca="1">IFERROR(AM418*'Program Qtrly'!S$249/(1-'Program Qtrly'!S$249),0)</f>
        <v>48.046875</v>
      </c>
      <c r="BJ418" s="116">
        <f ca="1">IFERROR(AN418*'Program Qtrly'!T$249/(1-'Program Qtrly'!T$249),0)</f>
        <v>54.453125</v>
      </c>
      <c r="BK418" s="116">
        <f ca="1">IFERROR(AO418*'Program Qtrly'!U$249/(1-'Program Qtrly'!U$249),0)</f>
        <v>60.859375000000227</v>
      </c>
      <c r="BL418" s="116">
        <f ca="1">IFERROR(AP418*'Program Qtrly'!V$249/(1-'Program Qtrly'!V$249),0)</f>
        <v>67.265625000000227</v>
      </c>
      <c r="BM418" s="116">
        <f ca="1">IFERROR(AQ418*'Program Qtrly'!W$249/(1-'Program Qtrly'!W$249),0)</f>
        <v>73.671875000000227</v>
      </c>
      <c r="BO418" s="53" t="str">
        <f t="shared" si="411"/>
        <v>P013</v>
      </c>
      <c r="BP418" s="53">
        <f t="shared" si="412"/>
        <v>0</v>
      </c>
    </row>
    <row r="419" spans="1:68" x14ac:dyDescent="0.45">
      <c r="A419" s="63">
        <f t="shared" si="407"/>
        <v>24</v>
      </c>
      <c r="B419" s="116">
        <f ca="1">IFERROR(B418+'Program Qtrly'!D$263*OFFSET(LDF!$A$37,MATCH($B$410,LDF!$A$38:$A$63,0),MATCH($A419,LDF!$B$37:$Z$37,0)),0)</f>
        <v>7.5390624999999991</v>
      </c>
      <c r="C419" s="116">
        <f ca="1">IFERROR(C418+'Program Qtrly'!E$263*OFFSET(LDF!$A$37,MATCH($B$410,LDF!$A$38:$A$63,0),MATCH($A419,LDF!$B$37:$Z$37,0)),0)</f>
        <v>22.617187499999996</v>
      </c>
      <c r="D419" s="116">
        <f ca="1">IFERROR(D418+'Program Qtrly'!F$263*OFFSET(LDF!$A$37,MATCH($B$410,LDF!$A$38:$A$63,0),MATCH($A419,LDF!$B$37:$Z$37,0)),0)</f>
        <v>37.6953125</v>
      </c>
      <c r="E419" s="116">
        <f ca="1">IFERROR(E418+'Program Qtrly'!G$263*OFFSET(LDF!$A$37,MATCH($B$410,LDF!$A$38:$A$63,0),MATCH($A419,LDF!$B$37:$Z$37,0)),0)</f>
        <v>52.773437499999993</v>
      </c>
      <c r="F419" s="116">
        <f ca="1">IFERROR(F418+'Program Qtrly'!H$263*OFFSET(LDF!$A$37,MATCH($B$410,LDF!$A$38:$A$63,0),MATCH($A419,LDF!$B$37:$Z$37,0)),0)</f>
        <v>90.468749999999986</v>
      </c>
      <c r="G419" s="116">
        <f ca="1">IFERROR(G418+'Program Qtrly'!I$263*OFFSET(LDF!$A$37,MATCH($B$410,LDF!$A$38:$A$63,0),MATCH($A419,LDF!$B$37:$Z$37,0)),0)</f>
        <v>150.78125</v>
      </c>
      <c r="H419" s="116">
        <f ca="1">IFERROR(H418+'Program Qtrly'!J$263*OFFSET(LDF!$A$37,MATCH($B$410,LDF!$A$38:$A$63,0),MATCH($A419,LDF!$B$37:$Z$37,0)),0)</f>
        <v>211.09374999999997</v>
      </c>
      <c r="I419" s="116">
        <f ca="1">IFERROR(I418+'Program Qtrly'!K$263*OFFSET(LDF!$A$37,MATCH($B$410,LDF!$A$38:$A$63,0),MATCH($A419,LDF!$B$37:$Z$37,0)),0)</f>
        <v>271.40625</v>
      </c>
      <c r="J419" s="116">
        <f ca="1">IFERROR(J418+'Program Qtrly'!L$263*OFFSET(LDF!$A$37,MATCH($B$410,LDF!$A$38:$A$63,0),MATCH($A419,LDF!$B$37:$Z$37,0)),0)</f>
        <v>339.25781249999994</v>
      </c>
      <c r="K419" s="116">
        <f ca="1">IFERROR(K418+'Program Qtrly'!M$263*OFFSET(LDF!$A$37,MATCH($B$410,LDF!$A$38:$A$63,0),MATCH($A419,LDF!$B$37:$Z$37,0)),0)</f>
        <v>414.64843749999994</v>
      </c>
      <c r="L419" s="116">
        <f ca="1">IFERROR(L418+'Program Qtrly'!N$263*OFFSET(LDF!$A$37,MATCH($B$410,LDF!$A$38:$A$63,0),MATCH($A419,LDF!$B$37:$Z$37,0)),0)</f>
        <v>490.03906249999994</v>
      </c>
      <c r="M419" s="116">
        <f ca="1">IFERROR(M418+'Program Qtrly'!O$263*OFFSET(LDF!$A$37,MATCH($B$410,LDF!$A$38:$A$63,0),MATCH($A419,LDF!$B$37:$Z$37,0)),0)</f>
        <v>565.4296875</v>
      </c>
      <c r="N419" s="116">
        <f ca="1">IFERROR(N418+'Program Qtrly'!P$263*OFFSET(LDF!$A$37,MATCH($B$410,LDF!$A$38:$A$63,0),MATCH($A419,LDF!$B$37:$Z$37,0)),0)</f>
        <v>678.51562499999989</v>
      </c>
      <c r="O419" s="116">
        <f ca="1">IFERROR(O418+'Program Qtrly'!Q$263*OFFSET(LDF!$A$37,MATCH($B$410,LDF!$A$38:$A$63,0),MATCH($A419,LDF!$B$37:$Z$37,0)),0)</f>
        <v>829.29687499999989</v>
      </c>
      <c r="P419" s="116">
        <f ca="1">IFERROR(P418+'Program Qtrly'!R$263*OFFSET(LDF!$A$37,MATCH($B$410,LDF!$A$38:$A$63,0),MATCH($A419,LDF!$B$37:$Z$37,0)),0)</f>
        <v>980.07812499999989</v>
      </c>
      <c r="Q419" s="116">
        <f ca="1">IFERROR(Q418+'Program Qtrly'!S$263*OFFSET(LDF!$A$37,MATCH($B$410,LDF!$A$38:$A$63,0),MATCH($A419,LDF!$B$37:$Z$37,0)),0)</f>
        <v>1130.859375</v>
      </c>
      <c r="R419" s="116">
        <f ca="1">IFERROR(R418+'Program Qtrly'!T$263*OFFSET(LDF!$A$37,MATCH($B$410,LDF!$A$38:$A$63,0),MATCH($A419,LDF!$B$37:$Z$37,0)),0)</f>
        <v>1281.640625</v>
      </c>
      <c r="S419" s="116">
        <f ca="1">IFERROR(S418+'Program Qtrly'!U$263*OFFSET(LDF!$A$37,MATCH($B$410,LDF!$A$38:$A$63,0),MATCH($A419,LDF!$B$37:$Z$37,0)),0)</f>
        <v>1432.4218749999998</v>
      </c>
      <c r="T419" s="116">
        <f ca="1">IFERROR(T418+'Program Qtrly'!V$263*OFFSET(LDF!$A$37,MATCH($B$410,LDF!$A$38:$A$63,0),MATCH($A419,LDF!$B$37:$Z$37,0)),0)</f>
        <v>1583.2031249999998</v>
      </c>
      <c r="U419" s="116">
        <f ca="1">IFERROR(U418+'Program Qtrly'!W$263*OFFSET(LDF!$A$37,MATCH($B$410,LDF!$A$38:$A$63,0),MATCH($A419,LDF!$B$37:$Z$37,0)),0)</f>
        <v>1733.9843749999998</v>
      </c>
      <c r="W419" s="63">
        <f t="shared" si="408"/>
        <v>24</v>
      </c>
      <c r="X419" s="116">
        <f t="shared" ca="1" si="409"/>
        <v>0.27343750000000089</v>
      </c>
      <c r="Y419" s="116">
        <f t="shared" ca="1" si="406"/>
        <v>0.82031250000000355</v>
      </c>
      <c r="Z419" s="116">
        <f t="shared" ca="1" si="406"/>
        <v>1.3671875</v>
      </c>
      <c r="AA419" s="116">
        <f t="shared" ca="1" si="406"/>
        <v>1.9140625000000071</v>
      </c>
      <c r="AB419" s="116">
        <f t="shared" ca="1" si="406"/>
        <v>3.2812500000000142</v>
      </c>
      <c r="AC419" s="116">
        <f t="shared" ca="1" si="406"/>
        <v>5.46875</v>
      </c>
      <c r="AD419" s="116">
        <f t="shared" ca="1" si="406"/>
        <v>7.6562500000000284</v>
      </c>
      <c r="AE419" s="116">
        <f t="shared" ca="1" si="406"/>
        <v>9.84375</v>
      </c>
      <c r="AF419" s="116">
        <f t="shared" ca="1" si="406"/>
        <v>12.304687500000057</v>
      </c>
      <c r="AG419" s="116">
        <f t="shared" ca="1" si="406"/>
        <v>15.039062500000057</v>
      </c>
      <c r="AH419" s="116">
        <f t="shared" ca="1" si="406"/>
        <v>17.773437500000057</v>
      </c>
      <c r="AI419" s="116">
        <f t="shared" ca="1" si="406"/>
        <v>20.5078125</v>
      </c>
      <c r="AJ419" s="116">
        <f t="shared" ca="1" si="406"/>
        <v>24.609375000000114</v>
      </c>
      <c r="AK419" s="116">
        <f t="shared" ca="1" si="406"/>
        <v>30.078125000000114</v>
      </c>
      <c r="AL419" s="116">
        <f t="shared" ca="1" si="406"/>
        <v>35.546875000000114</v>
      </c>
      <c r="AM419" s="116">
        <f t="shared" ca="1" si="406"/>
        <v>41.015625</v>
      </c>
      <c r="AN419" s="116">
        <f t="shared" ca="1" si="406"/>
        <v>46.484375</v>
      </c>
      <c r="AO419" s="116">
        <f t="shared" ca="1" si="406"/>
        <v>51.953125000000227</v>
      </c>
      <c r="AP419" s="116">
        <f t="shared" ca="1" si="406"/>
        <v>57.421875000000227</v>
      </c>
      <c r="AQ419" s="116">
        <f t="shared" ca="1" si="406"/>
        <v>62.890625000000227</v>
      </c>
      <c r="AS419" s="63">
        <f t="shared" si="410"/>
        <v>24</v>
      </c>
      <c r="AT419" s="116">
        <f ca="1">IFERROR(X419*'Program Qtrly'!D$249/(1-'Program Qtrly'!D$249),0)</f>
        <v>0.27343750000000089</v>
      </c>
      <c r="AU419" s="116">
        <f ca="1">IFERROR(Y419*'Program Qtrly'!E$249/(1-'Program Qtrly'!E$249),0)</f>
        <v>0.82031250000000355</v>
      </c>
      <c r="AV419" s="116">
        <f ca="1">IFERROR(Z419*'Program Qtrly'!F$249/(1-'Program Qtrly'!F$249),0)</f>
        <v>1.3671875</v>
      </c>
      <c r="AW419" s="116">
        <f ca="1">IFERROR(AA419*'Program Qtrly'!G$249/(1-'Program Qtrly'!G$249),0)</f>
        <v>1.9140625000000071</v>
      </c>
      <c r="AX419" s="116">
        <f ca="1">IFERROR(AB419*'Program Qtrly'!H$249/(1-'Program Qtrly'!H$249),0)</f>
        <v>3.2812500000000142</v>
      </c>
      <c r="AY419" s="116">
        <f ca="1">IFERROR(AC419*'Program Qtrly'!I$249/(1-'Program Qtrly'!I$249),0)</f>
        <v>5.46875</v>
      </c>
      <c r="AZ419" s="116">
        <f ca="1">IFERROR(AD419*'Program Qtrly'!J$249/(1-'Program Qtrly'!J$249),0)</f>
        <v>7.6562500000000284</v>
      </c>
      <c r="BA419" s="116">
        <f ca="1">IFERROR(AE419*'Program Qtrly'!K$249/(1-'Program Qtrly'!K$249),0)</f>
        <v>9.84375</v>
      </c>
      <c r="BB419" s="116">
        <f ca="1">IFERROR(AF419*'Program Qtrly'!L$249/(1-'Program Qtrly'!L$249),0)</f>
        <v>12.304687500000057</v>
      </c>
      <c r="BC419" s="116">
        <f ca="1">IFERROR(AG419*'Program Qtrly'!M$249/(1-'Program Qtrly'!M$249),0)</f>
        <v>15.039062500000057</v>
      </c>
      <c r="BD419" s="116">
        <f ca="1">IFERROR(AH419*'Program Qtrly'!N$249/(1-'Program Qtrly'!N$249),0)</f>
        <v>17.773437500000057</v>
      </c>
      <c r="BE419" s="116">
        <f ca="1">IFERROR(AI419*'Program Qtrly'!O$249/(1-'Program Qtrly'!O$249),0)</f>
        <v>20.5078125</v>
      </c>
      <c r="BF419" s="116">
        <f ca="1">IFERROR(AJ419*'Program Qtrly'!P$249/(1-'Program Qtrly'!P$249),0)</f>
        <v>24.609375000000114</v>
      </c>
      <c r="BG419" s="116">
        <f ca="1">IFERROR(AK419*'Program Qtrly'!Q$249/(1-'Program Qtrly'!Q$249),0)</f>
        <v>30.078125000000114</v>
      </c>
      <c r="BH419" s="116">
        <f ca="1">IFERROR(AL419*'Program Qtrly'!R$249/(1-'Program Qtrly'!R$249),0)</f>
        <v>35.546875000000114</v>
      </c>
      <c r="BI419" s="116">
        <f ca="1">IFERROR(AM419*'Program Qtrly'!S$249/(1-'Program Qtrly'!S$249),0)</f>
        <v>41.015625</v>
      </c>
      <c r="BJ419" s="116">
        <f ca="1">IFERROR(AN419*'Program Qtrly'!T$249/(1-'Program Qtrly'!T$249),0)</f>
        <v>46.484375</v>
      </c>
      <c r="BK419" s="116">
        <f ca="1">IFERROR(AO419*'Program Qtrly'!U$249/(1-'Program Qtrly'!U$249),0)</f>
        <v>51.953125000000227</v>
      </c>
      <c r="BL419" s="116">
        <f ca="1">IFERROR(AP419*'Program Qtrly'!V$249/(1-'Program Qtrly'!V$249),0)</f>
        <v>57.421875000000227</v>
      </c>
      <c r="BM419" s="116">
        <f ca="1">IFERROR(AQ419*'Program Qtrly'!W$249/(1-'Program Qtrly'!W$249),0)</f>
        <v>62.890625000000227</v>
      </c>
      <c r="BO419" s="53" t="str">
        <f t="shared" si="411"/>
        <v>P013</v>
      </c>
      <c r="BP419" s="53">
        <f t="shared" si="412"/>
        <v>0</v>
      </c>
    </row>
    <row r="420" spans="1:68" x14ac:dyDescent="0.45">
      <c r="A420" s="63">
        <f t="shared" si="407"/>
        <v>27</v>
      </c>
      <c r="B420" s="116">
        <f ca="1">IFERROR(B419+'Program Qtrly'!D$263*OFFSET(LDF!$A$37,MATCH($B$410,LDF!$A$38:$A$63,0),MATCH($A420,LDF!$B$37:$Z$37,0)),0)</f>
        <v>7.5781249999999991</v>
      </c>
      <c r="C420" s="116">
        <f ca="1">IFERROR(C419+'Program Qtrly'!E$263*OFFSET(LDF!$A$37,MATCH($B$410,LDF!$A$38:$A$63,0),MATCH($A420,LDF!$B$37:$Z$37,0)),0)</f>
        <v>22.734374999999996</v>
      </c>
      <c r="D420" s="116">
        <f ca="1">IFERROR(D419+'Program Qtrly'!F$263*OFFSET(LDF!$A$37,MATCH($B$410,LDF!$A$38:$A$63,0),MATCH($A420,LDF!$B$37:$Z$37,0)),0)</f>
        <v>37.890625</v>
      </c>
      <c r="E420" s="116">
        <f ca="1">IFERROR(E419+'Program Qtrly'!G$263*OFFSET(LDF!$A$37,MATCH($B$410,LDF!$A$38:$A$63,0),MATCH($A420,LDF!$B$37:$Z$37,0)),0)</f>
        <v>53.046874999999993</v>
      </c>
      <c r="F420" s="116">
        <f ca="1">IFERROR(F419+'Program Qtrly'!H$263*OFFSET(LDF!$A$37,MATCH($B$410,LDF!$A$38:$A$63,0),MATCH($A420,LDF!$B$37:$Z$37,0)),0)</f>
        <v>90.937499999999986</v>
      </c>
      <c r="G420" s="116">
        <f ca="1">IFERROR(G419+'Program Qtrly'!I$263*OFFSET(LDF!$A$37,MATCH($B$410,LDF!$A$38:$A$63,0),MATCH($A420,LDF!$B$37:$Z$37,0)),0)</f>
        <v>151.5625</v>
      </c>
      <c r="H420" s="116">
        <f ca="1">IFERROR(H419+'Program Qtrly'!J$263*OFFSET(LDF!$A$37,MATCH($B$410,LDF!$A$38:$A$63,0),MATCH($A420,LDF!$B$37:$Z$37,0)),0)</f>
        <v>212.18749999999997</v>
      </c>
      <c r="I420" s="116">
        <f ca="1">IFERROR(I419+'Program Qtrly'!K$263*OFFSET(LDF!$A$37,MATCH($B$410,LDF!$A$38:$A$63,0),MATCH($A420,LDF!$B$37:$Z$37,0)),0)</f>
        <v>272.8125</v>
      </c>
      <c r="J420" s="116">
        <f ca="1">IFERROR(J419+'Program Qtrly'!L$263*OFFSET(LDF!$A$37,MATCH($B$410,LDF!$A$38:$A$63,0),MATCH($A420,LDF!$B$37:$Z$37,0)),0)</f>
        <v>341.01562499999994</v>
      </c>
      <c r="K420" s="116">
        <f ca="1">IFERROR(K419+'Program Qtrly'!M$263*OFFSET(LDF!$A$37,MATCH($B$410,LDF!$A$38:$A$63,0),MATCH($A420,LDF!$B$37:$Z$37,0)),0)</f>
        <v>416.79687499999994</v>
      </c>
      <c r="L420" s="116">
        <f ca="1">IFERROR(L419+'Program Qtrly'!N$263*OFFSET(LDF!$A$37,MATCH($B$410,LDF!$A$38:$A$63,0),MATCH($A420,LDF!$B$37:$Z$37,0)),0)</f>
        <v>492.57812499999994</v>
      </c>
      <c r="M420" s="116">
        <f ca="1">IFERROR(M419+'Program Qtrly'!O$263*OFFSET(LDF!$A$37,MATCH($B$410,LDF!$A$38:$A$63,0),MATCH($A420,LDF!$B$37:$Z$37,0)),0)</f>
        <v>568.359375</v>
      </c>
      <c r="N420" s="116">
        <f ca="1">IFERROR(N419+'Program Qtrly'!P$263*OFFSET(LDF!$A$37,MATCH($B$410,LDF!$A$38:$A$63,0),MATCH($A420,LDF!$B$37:$Z$37,0)),0)</f>
        <v>682.03124999999989</v>
      </c>
      <c r="O420" s="116">
        <f ca="1">IFERROR(O419+'Program Qtrly'!Q$263*OFFSET(LDF!$A$37,MATCH($B$410,LDF!$A$38:$A$63,0),MATCH($A420,LDF!$B$37:$Z$37,0)),0)</f>
        <v>833.59374999999989</v>
      </c>
      <c r="P420" s="116">
        <f ca="1">IFERROR(P419+'Program Qtrly'!R$263*OFFSET(LDF!$A$37,MATCH($B$410,LDF!$A$38:$A$63,0),MATCH($A420,LDF!$B$37:$Z$37,0)),0)</f>
        <v>985.15624999999989</v>
      </c>
      <c r="Q420" s="116">
        <f ca="1">IFERROR(Q419+'Program Qtrly'!S$263*OFFSET(LDF!$A$37,MATCH($B$410,LDF!$A$38:$A$63,0),MATCH($A420,LDF!$B$37:$Z$37,0)),0)</f>
        <v>1136.71875</v>
      </c>
      <c r="R420" s="116">
        <f ca="1">IFERROR(R419+'Program Qtrly'!T$263*OFFSET(LDF!$A$37,MATCH($B$410,LDF!$A$38:$A$63,0),MATCH($A420,LDF!$B$37:$Z$37,0)),0)</f>
        <v>1288.28125</v>
      </c>
      <c r="S420" s="116">
        <f ca="1">IFERROR(S419+'Program Qtrly'!U$263*OFFSET(LDF!$A$37,MATCH($B$410,LDF!$A$38:$A$63,0),MATCH($A420,LDF!$B$37:$Z$37,0)),0)</f>
        <v>1439.8437499999998</v>
      </c>
      <c r="T420" s="116">
        <f ca="1">IFERROR(T419+'Program Qtrly'!V$263*OFFSET(LDF!$A$37,MATCH($B$410,LDF!$A$38:$A$63,0),MATCH($A420,LDF!$B$37:$Z$37,0)),0)</f>
        <v>1591.4062499999998</v>
      </c>
      <c r="U420" s="116">
        <f ca="1">IFERROR(U419+'Program Qtrly'!W$263*OFFSET(LDF!$A$37,MATCH($B$410,LDF!$A$38:$A$63,0),MATCH($A420,LDF!$B$37:$Z$37,0)),0)</f>
        <v>1742.9687499999998</v>
      </c>
      <c r="W420" s="63">
        <f t="shared" si="408"/>
        <v>27</v>
      </c>
      <c r="X420" s="116">
        <f t="shared" ca="1" si="409"/>
        <v>0.23437500000000089</v>
      </c>
      <c r="Y420" s="116">
        <f t="shared" ca="1" si="406"/>
        <v>0.70312500000000355</v>
      </c>
      <c r="Z420" s="116">
        <f t="shared" ca="1" si="406"/>
        <v>1.171875</v>
      </c>
      <c r="AA420" s="116">
        <f t="shared" ca="1" si="406"/>
        <v>1.6406250000000071</v>
      </c>
      <c r="AB420" s="116">
        <f t="shared" ca="1" si="406"/>
        <v>2.8125000000000142</v>
      </c>
      <c r="AC420" s="116">
        <f t="shared" ca="1" si="406"/>
        <v>4.6875</v>
      </c>
      <c r="AD420" s="116">
        <f t="shared" ca="1" si="406"/>
        <v>6.5625000000000284</v>
      </c>
      <c r="AE420" s="116">
        <f t="shared" ca="1" si="406"/>
        <v>8.4375</v>
      </c>
      <c r="AF420" s="116">
        <f t="shared" ca="1" si="406"/>
        <v>10.546875000000057</v>
      </c>
      <c r="AG420" s="116">
        <f t="shared" ca="1" si="406"/>
        <v>12.890625000000057</v>
      </c>
      <c r="AH420" s="116">
        <f t="shared" ca="1" si="406"/>
        <v>15.234375000000057</v>
      </c>
      <c r="AI420" s="116">
        <f t="shared" ca="1" si="406"/>
        <v>17.578125</v>
      </c>
      <c r="AJ420" s="116">
        <f t="shared" ca="1" si="406"/>
        <v>21.093750000000114</v>
      </c>
      <c r="AK420" s="116">
        <f t="shared" ca="1" si="406"/>
        <v>25.781250000000114</v>
      </c>
      <c r="AL420" s="116">
        <f t="shared" ca="1" si="406"/>
        <v>30.468750000000114</v>
      </c>
      <c r="AM420" s="116">
        <f t="shared" ca="1" si="406"/>
        <v>35.15625</v>
      </c>
      <c r="AN420" s="116">
        <f t="shared" ca="1" si="406"/>
        <v>39.84375</v>
      </c>
      <c r="AO420" s="116">
        <f t="shared" ca="1" si="406"/>
        <v>44.531250000000227</v>
      </c>
      <c r="AP420" s="116">
        <f t="shared" ca="1" si="406"/>
        <v>49.218750000000227</v>
      </c>
      <c r="AQ420" s="116">
        <f t="shared" ca="1" si="406"/>
        <v>53.906250000000227</v>
      </c>
      <c r="AS420" s="63">
        <f t="shared" si="410"/>
        <v>27</v>
      </c>
      <c r="AT420" s="116">
        <f ca="1">IFERROR(X420*'Program Qtrly'!D$249/(1-'Program Qtrly'!D$249),0)</f>
        <v>0.23437500000000089</v>
      </c>
      <c r="AU420" s="116">
        <f ca="1">IFERROR(Y420*'Program Qtrly'!E$249/(1-'Program Qtrly'!E$249),0)</f>
        <v>0.70312500000000355</v>
      </c>
      <c r="AV420" s="116">
        <f ca="1">IFERROR(Z420*'Program Qtrly'!F$249/(1-'Program Qtrly'!F$249),0)</f>
        <v>1.171875</v>
      </c>
      <c r="AW420" s="116">
        <f ca="1">IFERROR(AA420*'Program Qtrly'!G$249/(1-'Program Qtrly'!G$249),0)</f>
        <v>1.6406250000000071</v>
      </c>
      <c r="AX420" s="116">
        <f ca="1">IFERROR(AB420*'Program Qtrly'!H$249/(1-'Program Qtrly'!H$249),0)</f>
        <v>2.8125000000000142</v>
      </c>
      <c r="AY420" s="116">
        <f ca="1">IFERROR(AC420*'Program Qtrly'!I$249/(1-'Program Qtrly'!I$249),0)</f>
        <v>4.6875</v>
      </c>
      <c r="AZ420" s="116">
        <f ca="1">IFERROR(AD420*'Program Qtrly'!J$249/(1-'Program Qtrly'!J$249),0)</f>
        <v>6.5625000000000284</v>
      </c>
      <c r="BA420" s="116">
        <f ca="1">IFERROR(AE420*'Program Qtrly'!K$249/(1-'Program Qtrly'!K$249),0)</f>
        <v>8.4375</v>
      </c>
      <c r="BB420" s="116">
        <f ca="1">IFERROR(AF420*'Program Qtrly'!L$249/(1-'Program Qtrly'!L$249),0)</f>
        <v>10.546875000000057</v>
      </c>
      <c r="BC420" s="116">
        <f ca="1">IFERROR(AG420*'Program Qtrly'!M$249/(1-'Program Qtrly'!M$249),0)</f>
        <v>12.890625000000057</v>
      </c>
      <c r="BD420" s="116">
        <f ca="1">IFERROR(AH420*'Program Qtrly'!N$249/(1-'Program Qtrly'!N$249),0)</f>
        <v>15.234375000000057</v>
      </c>
      <c r="BE420" s="116">
        <f ca="1">IFERROR(AI420*'Program Qtrly'!O$249/(1-'Program Qtrly'!O$249),0)</f>
        <v>17.578125</v>
      </c>
      <c r="BF420" s="116">
        <f ca="1">IFERROR(AJ420*'Program Qtrly'!P$249/(1-'Program Qtrly'!P$249),0)</f>
        <v>21.093750000000114</v>
      </c>
      <c r="BG420" s="116">
        <f ca="1">IFERROR(AK420*'Program Qtrly'!Q$249/(1-'Program Qtrly'!Q$249),0)</f>
        <v>25.781250000000114</v>
      </c>
      <c r="BH420" s="116">
        <f ca="1">IFERROR(AL420*'Program Qtrly'!R$249/(1-'Program Qtrly'!R$249),0)</f>
        <v>30.468750000000114</v>
      </c>
      <c r="BI420" s="116">
        <f ca="1">IFERROR(AM420*'Program Qtrly'!S$249/(1-'Program Qtrly'!S$249),0)</f>
        <v>35.15625</v>
      </c>
      <c r="BJ420" s="116">
        <f ca="1">IFERROR(AN420*'Program Qtrly'!T$249/(1-'Program Qtrly'!T$249),0)</f>
        <v>39.84375</v>
      </c>
      <c r="BK420" s="116">
        <f ca="1">IFERROR(AO420*'Program Qtrly'!U$249/(1-'Program Qtrly'!U$249),0)</f>
        <v>44.531250000000227</v>
      </c>
      <c r="BL420" s="116">
        <f ca="1">IFERROR(AP420*'Program Qtrly'!V$249/(1-'Program Qtrly'!V$249),0)</f>
        <v>49.218750000000227</v>
      </c>
      <c r="BM420" s="116">
        <f ca="1">IFERROR(AQ420*'Program Qtrly'!W$249/(1-'Program Qtrly'!W$249),0)</f>
        <v>53.906250000000227</v>
      </c>
      <c r="BO420" s="53" t="str">
        <f t="shared" si="411"/>
        <v>P013</v>
      </c>
      <c r="BP420" s="53">
        <f t="shared" si="412"/>
        <v>0</v>
      </c>
    </row>
    <row r="421" spans="1:68" x14ac:dyDescent="0.45">
      <c r="A421" s="63">
        <f t="shared" si="407"/>
        <v>30</v>
      </c>
      <c r="B421" s="116">
        <f ca="1">IFERROR(B420+'Program Qtrly'!D$263*OFFSET(LDF!$A$37,MATCH($B$410,LDF!$A$38:$A$63,0),MATCH($A421,LDF!$B$37:$Z$37,0)),0)</f>
        <v>7.6249999999999991</v>
      </c>
      <c r="C421" s="116">
        <f ca="1">IFERROR(C420+'Program Qtrly'!E$263*OFFSET(LDF!$A$37,MATCH($B$410,LDF!$A$38:$A$63,0),MATCH($A421,LDF!$B$37:$Z$37,0)),0)</f>
        <v>22.874999999999996</v>
      </c>
      <c r="D421" s="116">
        <f ca="1">IFERROR(D420+'Program Qtrly'!F$263*OFFSET(LDF!$A$37,MATCH($B$410,LDF!$A$38:$A$63,0),MATCH($A421,LDF!$B$37:$Z$37,0)),0)</f>
        <v>38.125</v>
      </c>
      <c r="E421" s="116">
        <f ca="1">IFERROR(E420+'Program Qtrly'!G$263*OFFSET(LDF!$A$37,MATCH($B$410,LDF!$A$38:$A$63,0),MATCH($A421,LDF!$B$37:$Z$37,0)),0)</f>
        <v>53.374999999999993</v>
      </c>
      <c r="F421" s="116">
        <f ca="1">IFERROR(F420+'Program Qtrly'!H$263*OFFSET(LDF!$A$37,MATCH($B$410,LDF!$A$38:$A$63,0),MATCH($A421,LDF!$B$37:$Z$37,0)),0)</f>
        <v>91.499999999999986</v>
      </c>
      <c r="G421" s="116">
        <f ca="1">IFERROR(G420+'Program Qtrly'!I$263*OFFSET(LDF!$A$37,MATCH($B$410,LDF!$A$38:$A$63,0),MATCH($A421,LDF!$B$37:$Z$37,0)),0)</f>
        <v>152.5</v>
      </c>
      <c r="H421" s="116">
        <f ca="1">IFERROR(H420+'Program Qtrly'!J$263*OFFSET(LDF!$A$37,MATCH($B$410,LDF!$A$38:$A$63,0),MATCH($A421,LDF!$B$37:$Z$37,0)),0)</f>
        <v>213.49999999999997</v>
      </c>
      <c r="I421" s="116">
        <f ca="1">IFERROR(I420+'Program Qtrly'!K$263*OFFSET(LDF!$A$37,MATCH($B$410,LDF!$A$38:$A$63,0),MATCH($A421,LDF!$B$37:$Z$37,0)),0)</f>
        <v>274.5</v>
      </c>
      <c r="J421" s="116">
        <f ca="1">IFERROR(J420+'Program Qtrly'!L$263*OFFSET(LDF!$A$37,MATCH($B$410,LDF!$A$38:$A$63,0),MATCH($A421,LDF!$B$37:$Z$37,0)),0)</f>
        <v>343.12499999999994</v>
      </c>
      <c r="K421" s="116">
        <f ca="1">IFERROR(K420+'Program Qtrly'!M$263*OFFSET(LDF!$A$37,MATCH($B$410,LDF!$A$38:$A$63,0),MATCH($A421,LDF!$B$37:$Z$37,0)),0)</f>
        <v>419.37499999999994</v>
      </c>
      <c r="L421" s="116">
        <f ca="1">IFERROR(L420+'Program Qtrly'!N$263*OFFSET(LDF!$A$37,MATCH($B$410,LDF!$A$38:$A$63,0),MATCH($A421,LDF!$B$37:$Z$37,0)),0)</f>
        <v>495.62499999999994</v>
      </c>
      <c r="M421" s="116">
        <f ca="1">IFERROR(M420+'Program Qtrly'!O$263*OFFSET(LDF!$A$37,MATCH($B$410,LDF!$A$38:$A$63,0),MATCH($A421,LDF!$B$37:$Z$37,0)),0)</f>
        <v>571.875</v>
      </c>
      <c r="N421" s="116">
        <f ca="1">IFERROR(N420+'Program Qtrly'!P$263*OFFSET(LDF!$A$37,MATCH($B$410,LDF!$A$38:$A$63,0),MATCH($A421,LDF!$B$37:$Z$37,0)),0)</f>
        <v>686.24999999999989</v>
      </c>
      <c r="O421" s="116">
        <f ca="1">IFERROR(O420+'Program Qtrly'!Q$263*OFFSET(LDF!$A$37,MATCH($B$410,LDF!$A$38:$A$63,0),MATCH($A421,LDF!$B$37:$Z$37,0)),0)</f>
        <v>838.74999999999989</v>
      </c>
      <c r="P421" s="116">
        <f ca="1">IFERROR(P420+'Program Qtrly'!R$263*OFFSET(LDF!$A$37,MATCH($B$410,LDF!$A$38:$A$63,0),MATCH($A421,LDF!$B$37:$Z$37,0)),0)</f>
        <v>991.24999999999989</v>
      </c>
      <c r="Q421" s="116">
        <f ca="1">IFERROR(Q420+'Program Qtrly'!S$263*OFFSET(LDF!$A$37,MATCH($B$410,LDF!$A$38:$A$63,0),MATCH($A421,LDF!$B$37:$Z$37,0)),0)</f>
        <v>1143.75</v>
      </c>
      <c r="R421" s="116">
        <f ca="1">IFERROR(R420+'Program Qtrly'!T$263*OFFSET(LDF!$A$37,MATCH($B$410,LDF!$A$38:$A$63,0),MATCH($A421,LDF!$B$37:$Z$37,0)),0)</f>
        <v>1296.25</v>
      </c>
      <c r="S421" s="116">
        <f ca="1">IFERROR(S420+'Program Qtrly'!U$263*OFFSET(LDF!$A$37,MATCH($B$410,LDF!$A$38:$A$63,0),MATCH($A421,LDF!$B$37:$Z$37,0)),0)</f>
        <v>1448.7499999999998</v>
      </c>
      <c r="T421" s="116">
        <f ca="1">IFERROR(T420+'Program Qtrly'!V$263*OFFSET(LDF!$A$37,MATCH($B$410,LDF!$A$38:$A$63,0),MATCH($A421,LDF!$B$37:$Z$37,0)),0)</f>
        <v>1601.2499999999998</v>
      </c>
      <c r="U421" s="116">
        <f ca="1">IFERROR(U420+'Program Qtrly'!W$263*OFFSET(LDF!$A$37,MATCH($B$410,LDF!$A$38:$A$63,0),MATCH($A421,LDF!$B$37:$Z$37,0)),0)</f>
        <v>1753.7499999999998</v>
      </c>
      <c r="W421" s="63">
        <f t="shared" si="408"/>
        <v>30</v>
      </c>
      <c r="X421" s="116">
        <f t="shared" ca="1" si="409"/>
        <v>0.18750000000000089</v>
      </c>
      <c r="Y421" s="116">
        <f t="shared" ca="1" si="406"/>
        <v>0.56250000000000355</v>
      </c>
      <c r="Z421" s="116">
        <f t="shared" ca="1" si="406"/>
        <v>0.9375</v>
      </c>
      <c r="AA421" s="116">
        <f t="shared" ca="1" si="406"/>
        <v>1.3125000000000071</v>
      </c>
      <c r="AB421" s="116">
        <f t="shared" ca="1" si="406"/>
        <v>2.2500000000000142</v>
      </c>
      <c r="AC421" s="116">
        <f t="shared" ca="1" si="406"/>
        <v>3.75</v>
      </c>
      <c r="AD421" s="116">
        <f t="shared" ca="1" si="406"/>
        <v>5.2500000000000284</v>
      </c>
      <c r="AE421" s="116">
        <f t="shared" ca="1" si="406"/>
        <v>6.75</v>
      </c>
      <c r="AF421" s="116">
        <f t="shared" ca="1" si="406"/>
        <v>8.4375000000000568</v>
      </c>
      <c r="AG421" s="116">
        <f t="shared" ca="1" si="406"/>
        <v>10.312500000000057</v>
      </c>
      <c r="AH421" s="116">
        <f t="shared" ca="1" si="406"/>
        <v>12.187500000000057</v>
      </c>
      <c r="AI421" s="116">
        <f t="shared" ca="1" si="406"/>
        <v>14.0625</v>
      </c>
      <c r="AJ421" s="116">
        <f t="shared" ca="1" si="406"/>
        <v>16.875000000000114</v>
      </c>
      <c r="AK421" s="116">
        <f t="shared" ca="1" si="406"/>
        <v>20.625000000000114</v>
      </c>
      <c r="AL421" s="116">
        <f t="shared" ca="1" si="406"/>
        <v>24.375000000000114</v>
      </c>
      <c r="AM421" s="116">
        <f t="shared" ca="1" si="406"/>
        <v>28.125</v>
      </c>
      <c r="AN421" s="116">
        <f t="shared" ca="1" si="406"/>
        <v>31.875</v>
      </c>
      <c r="AO421" s="116">
        <f t="shared" ca="1" si="406"/>
        <v>35.625000000000227</v>
      </c>
      <c r="AP421" s="116">
        <f t="shared" ca="1" si="406"/>
        <v>39.375000000000227</v>
      </c>
      <c r="AQ421" s="116">
        <f t="shared" ca="1" si="406"/>
        <v>43.125000000000227</v>
      </c>
      <c r="AS421" s="63">
        <f t="shared" si="410"/>
        <v>30</v>
      </c>
      <c r="AT421" s="116">
        <f ca="1">IFERROR(X421*'Program Qtrly'!D$249/(1-'Program Qtrly'!D$249),0)</f>
        <v>0.18750000000000089</v>
      </c>
      <c r="AU421" s="116">
        <f ca="1">IFERROR(Y421*'Program Qtrly'!E$249/(1-'Program Qtrly'!E$249),0)</f>
        <v>0.56250000000000355</v>
      </c>
      <c r="AV421" s="116">
        <f ca="1">IFERROR(Z421*'Program Qtrly'!F$249/(1-'Program Qtrly'!F$249),0)</f>
        <v>0.9375</v>
      </c>
      <c r="AW421" s="116">
        <f ca="1">IFERROR(AA421*'Program Qtrly'!G$249/(1-'Program Qtrly'!G$249),0)</f>
        <v>1.3125000000000071</v>
      </c>
      <c r="AX421" s="116">
        <f ca="1">IFERROR(AB421*'Program Qtrly'!H$249/(1-'Program Qtrly'!H$249),0)</f>
        <v>2.2500000000000142</v>
      </c>
      <c r="AY421" s="116">
        <f ca="1">IFERROR(AC421*'Program Qtrly'!I$249/(1-'Program Qtrly'!I$249),0)</f>
        <v>3.75</v>
      </c>
      <c r="AZ421" s="116">
        <f ca="1">IFERROR(AD421*'Program Qtrly'!J$249/(1-'Program Qtrly'!J$249),0)</f>
        <v>5.2500000000000284</v>
      </c>
      <c r="BA421" s="116">
        <f ca="1">IFERROR(AE421*'Program Qtrly'!K$249/(1-'Program Qtrly'!K$249),0)</f>
        <v>6.75</v>
      </c>
      <c r="BB421" s="116">
        <f ca="1">IFERROR(AF421*'Program Qtrly'!L$249/(1-'Program Qtrly'!L$249),0)</f>
        <v>8.4375000000000568</v>
      </c>
      <c r="BC421" s="116">
        <f ca="1">IFERROR(AG421*'Program Qtrly'!M$249/(1-'Program Qtrly'!M$249),0)</f>
        <v>10.312500000000057</v>
      </c>
      <c r="BD421" s="116">
        <f ca="1">IFERROR(AH421*'Program Qtrly'!N$249/(1-'Program Qtrly'!N$249),0)</f>
        <v>12.187500000000057</v>
      </c>
      <c r="BE421" s="116">
        <f ca="1">IFERROR(AI421*'Program Qtrly'!O$249/(1-'Program Qtrly'!O$249),0)</f>
        <v>14.0625</v>
      </c>
      <c r="BF421" s="116">
        <f ca="1">IFERROR(AJ421*'Program Qtrly'!P$249/(1-'Program Qtrly'!P$249),0)</f>
        <v>16.875000000000114</v>
      </c>
      <c r="BG421" s="116">
        <f ca="1">IFERROR(AK421*'Program Qtrly'!Q$249/(1-'Program Qtrly'!Q$249),0)</f>
        <v>20.625000000000114</v>
      </c>
      <c r="BH421" s="116">
        <f ca="1">IFERROR(AL421*'Program Qtrly'!R$249/(1-'Program Qtrly'!R$249),0)</f>
        <v>24.375000000000114</v>
      </c>
      <c r="BI421" s="116">
        <f ca="1">IFERROR(AM421*'Program Qtrly'!S$249/(1-'Program Qtrly'!S$249),0)</f>
        <v>28.125</v>
      </c>
      <c r="BJ421" s="116">
        <f ca="1">IFERROR(AN421*'Program Qtrly'!T$249/(1-'Program Qtrly'!T$249),0)</f>
        <v>31.875</v>
      </c>
      <c r="BK421" s="116">
        <f ca="1">IFERROR(AO421*'Program Qtrly'!U$249/(1-'Program Qtrly'!U$249),0)</f>
        <v>35.625000000000227</v>
      </c>
      <c r="BL421" s="116">
        <f ca="1">IFERROR(AP421*'Program Qtrly'!V$249/(1-'Program Qtrly'!V$249),0)</f>
        <v>39.375000000000227</v>
      </c>
      <c r="BM421" s="116">
        <f ca="1">IFERROR(AQ421*'Program Qtrly'!W$249/(1-'Program Qtrly'!W$249),0)</f>
        <v>43.125000000000227</v>
      </c>
      <c r="BO421" s="53" t="str">
        <f t="shared" si="411"/>
        <v>P013</v>
      </c>
      <c r="BP421" s="53">
        <f t="shared" si="412"/>
        <v>0</v>
      </c>
    </row>
    <row r="422" spans="1:68" x14ac:dyDescent="0.45">
      <c r="A422" s="63">
        <f t="shared" si="407"/>
        <v>33</v>
      </c>
      <c r="B422" s="116">
        <f ca="1">IFERROR(B421+'Program Qtrly'!D$263*OFFSET(LDF!$A$37,MATCH($B$410,LDF!$A$38:$A$63,0),MATCH($A422,LDF!$B$37:$Z$37,0)),0)</f>
        <v>7.6562499999999991</v>
      </c>
      <c r="C422" s="116">
        <f ca="1">IFERROR(C421+'Program Qtrly'!E$263*OFFSET(LDF!$A$37,MATCH($B$410,LDF!$A$38:$A$63,0),MATCH($A422,LDF!$B$37:$Z$37,0)),0)</f>
        <v>22.968749999999996</v>
      </c>
      <c r="D422" s="116">
        <f ca="1">IFERROR(D421+'Program Qtrly'!F$263*OFFSET(LDF!$A$37,MATCH($B$410,LDF!$A$38:$A$63,0),MATCH($A422,LDF!$B$37:$Z$37,0)),0)</f>
        <v>38.28125</v>
      </c>
      <c r="E422" s="116">
        <f ca="1">IFERROR(E421+'Program Qtrly'!G$263*OFFSET(LDF!$A$37,MATCH($B$410,LDF!$A$38:$A$63,0),MATCH($A422,LDF!$B$37:$Z$37,0)),0)</f>
        <v>53.593749999999993</v>
      </c>
      <c r="F422" s="116">
        <f ca="1">IFERROR(F421+'Program Qtrly'!H$263*OFFSET(LDF!$A$37,MATCH($B$410,LDF!$A$38:$A$63,0),MATCH($A422,LDF!$B$37:$Z$37,0)),0)</f>
        <v>91.874999999999986</v>
      </c>
      <c r="G422" s="116">
        <f ca="1">IFERROR(G421+'Program Qtrly'!I$263*OFFSET(LDF!$A$37,MATCH($B$410,LDF!$A$38:$A$63,0),MATCH($A422,LDF!$B$37:$Z$37,0)),0)</f>
        <v>153.125</v>
      </c>
      <c r="H422" s="116">
        <f ca="1">IFERROR(H421+'Program Qtrly'!J$263*OFFSET(LDF!$A$37,MATCH($B$410,LDF!$A$38:$A$63,0),MATCH($A422,LDF!$B$37:$Z$37,0)),0)</f>
        <v>214.37499999999997</v>
      </c>
      <c r="I422" s="116">
        <f ca="1">IFERROR(I421+'Program Qtrly'!K$263*OFFSET(LDF!$A$37,MATCH($B$410,LDF!$A$38:$A$63,0),MATCH($A422,LDF!$B$37:$Z$37,0)),0)</f>
        <v>275.625</v>
      </c>
      <c r="J422" s="116">
        <f ca="1">IFERROR(J421+'Program Qtrly'!L$263*OFFSET(LDF!$A$37,MATCH($B$410,LDF!$A$38:$A$63,0),MATCH($A422,LDF!$B$37:$Z$37,0)),0)</f>
        <v>344.53124999999994</v>
      </c>
      <c r="K422" s="116">
        <f ca="1">IFERROR(K421+'Program Qtrly'!M$263*OFFSET(LDF!$A$37,MATCH($B$410,LDF!$A$38:$A$63,0),MATCH($A422,LDF!$B$37:$Z$37,0)),0)</f>
        <v>421.09374999999994</v>
      </c>
      <c r="L422" s="116">
        <f ca="1">IFERROR(L421+'Program Qtrly'!N$263*OFFSET(LDF!$A$37,MATCH($B$410,LDF!$A$38:$A$63,0),MATCH($A422,LDF!$B$37:$Z$37,0)),0)</f>
        <v>497.65624999999994</v>
      </c>
      <c r="M422" s="116">
        <f ca="1">IFERROR(M421+'Program Qtrly'!O$263*OFFSET(LDF!$A$37,MATCH($B$410,LDF!$A$38:$A$63,0),MATCH($A422,LDF!$B$37:$Z$37,0)),0)</f>
        <v>574.21875</v>
      </c>
      <c r="N422" s="116">
        <f ca="1">IFERROR(N421+'Program Qtrly'!P$263*OFFSET(LDF!$A$37,MATCH($B$410,LDF!$A$38:$A$63,0),MATCH($A422,LDF!$B$37:$Z$37,0)),0)</f>
        <v>689.06249999999989</v>
      </c>
      <c r="O422" s="116">
        <f ca="1">IFERROR(O421+'Program Qtrly'!Q$263*OFFSET(LDF!$A$37,MATCH($B$410,LDF!$A$38:$A$63,0),MATCH($A422,LDF!$B$37:$Z$37,0)),0)</f>
        <v>842.18749999999989</v>
      </c>
      <c r="P422" s="116">
        <f ca="1">IFERROR(P421+'Program Qtrly'!R$263*OFFSET(LDF!$A$37,MATCH($B$410,LDF!$A$38:$A$63,0),MATCH($A422,LDF!$B$37:$Z$37,0)),0)</f>
        <v>995.31249999999989</v>
      </c>
      <c r="Q422" s="116">
        <f ca="1">IFERROR(Q421+'Program Qtrly'!S$263*OFFSET(LDF!$A$37,MATCH($B$410,LDF!$A$38:$A$63,0),MATCH($A422,LDF!$B$37:$Z$37,0)),0)</f>
        <v>1148.4375</v>
      </c>
      <c r="R422" s="116">
        <f ca="1">IFERROR(R421+'Program Qtrly'!T$263*OFFSET(LDF!$A$37,MATCH($B$410,LDF!$A$38:$A$63,0),MATCH($A422,LDF!$B$37:$Z$37,0)),0)</f>
        <v>1301.5625</v>
      </c>
      <c r="S422" s="116">
        <f ca="1">IFERROR(S421+'Program Qtrly'!U$263*OFFSET(LDF!$A$37,MATCH($B$410,LDF!$A$38:$A$63,0),MATCH($A422,LDF!$B$37:$Z$37,0)),0)</f>
        <v>1454.6874999999998</v>
      </c>
      <c r="T422" s="116">
        <f ca="1">IFERROR(T421+'Program Qtrly'!V$263*OFFSET(LDF!$A$37,MATCH($B$410,LDF!$A$38:$A$63,0),MATCH($A422,LDF!$B$37:$Z$37,0)),0)</f>
        <v>1607.8124999999998</v>
      </c>
      <c r="U422" s="116">
        <f ca="1">IFERROR(U421+'Program Qtrly'!W$263*OFFSET(LDF!$A$37,MATCH($B$410,LDF!$A$38:$A$63,0),MATCH($A422,LDF!$B$37:$Z$37,0)),0)</f>
        <v>1760.9374999999998</v>
      </c>
      <c r="W422" s="63">
        <f t="shared" si="408"/>
        <v>33</v>
      </c>
      <c r="X422" s="116">
        <f t="shared" ca="1" si="409"/>
        <v>0.15625000000000089</v>
      </c>
      <c r="Y422" s="116">
        <f t="shared" ca="1" si="406"/>
        <v>0.46875000000000355</v>
      </c>
      <c r="Z422" s="116">
        <f t="shared" ca="1" si="406"/>
        <v>0.78125</v>
      </c>
      <c r="AA422" s="116">
        <f t="shared" ca="1" si="406"/>
        <v>1.0937500000000071</v>
      </c>
      <c r="AB422" s="116">
        <f t="shared" ca="1" si="406"/>
        <v>1.8750000000000142</v>
      </c>
      <c r="AC422" s="116">
        <f t="shared" ca="1" si="406"/>
        <v>3.125</v>
      </c>
      <c r="AD422" s="116">
        <f t="shared" ca="1" si="406"/>
        <v>4.3750000000000284</v>
      </c>
      <c r="AE422" s="116">
        <f t="shared" ca="1" si="406"/>
        <v>5.625</v>
      </c>
      <c r="AF422" s="116">
        <f t="shared" ca="1" si="406"/>
        <v>7.0312500000000568</v>
      </c>
      <c r="AG422" s="116">
        <f t="shared" ca="1" si="406"/>
        <v>8.5937500000000568</v>
      </c>
      <c r="AH422" s="116">
        <f t="shared" ca="1" si="406"/>
        <v>10.156250000000057</v>
      </c>
      <c r="AI422" s="116">
        <f t="shared" ca="1" si="406"/>
        <v>11.71875</v>
      </c>
      <c r="AJ422" s="116">
        <f t="shared" ca="1" si="406"/>
        <v>14.062500000000114</v>
      </c>
      <c r="AK422" s="116">
        <f t="shared" ca="1" si="406"/>
        <v>17.187500000000114</v>
      </c>
      <c r="AL422" s="116">
        <f t="shared" ca="1" si="406"/>
        <v>20.312500000000114</v>
      </c>
      <c r="AM422" s="116">
        <f t="shared" ca="1" si="406"/>
        <v>23.4375</v>
      </c>
      <c r="AN422" s="116">
        <f t="shared" ca="1" si="406"/>
        <v>26.5625</v>
      </c>
      <c r="AO422" s="116">
        <f t="shared" ca="1" si="406"/>
        <v>29.687500000000227</v>
      </c>
      <c r="AP422" s="116">
        <f t="shared" ca="1" si="406"/>
        <v>32.812500000000227</v>
      </c>
      <c r="AQ422" s="116">
        <f t="shared" ca="1" si="406"/>
        <v>35.937500000000227</v>
      </c>
      <c r="AS422" s="63">
        <f t="shared" si="410"/>
        <v>33</v>
      </c>
      <c r="AT422" s="116">
        <f ca="1">IFERROR(X422*'Program Qtrly'!D$249/(1-'Program Qtrly'!D$249),0)</f>
        <v>0.15625000000000089</v>
      </c>
      <c r="AU422" s="116">
        <f ca="1">IFERROR(Y422*'Program Qtrly'!E$249/(1-'Program Qtrly'!E$249),0)</f>
        <v>0.46875000000000355</v>
      </c>
      <c r="AV422" s="116">
        <f ca="1">IFERROR(Z422*'Program Qtrly'!F$249/(1-'Program Qtrly'!F$249),0)</f>
        <v>0.78125</v>
      </c>
      <c r="AW422" s="116">
        <f ca="1">IFERROR(AA422*'Program Qtrly'!G$249/(1-'Program Qtrly'!G$249),0)</f>
        <v>1.0937500000000071</v>
      </c>
      <c r="AX422" s="116">
        <f ca="1">IFERROR(AB422*'Program Qtrly'!H$249/(1-'Program Qtrly'!H$249),0)</f>
        <v>1.8750000000000142</v>
      </c>
      <c r="AY422" s="116">
        <f ca="1">IFERROR(AC422*'Program Qtrly'!I$249/(1-'Program Qtrly'!I$249),0)</f>
        <v>3.125</v>
      </c>
      <c r="AZ422" s="116">
        <f ca="1">IFERROR(AD422*'Program Qtrly'!J$249/(1-'Program Qtrly'!J$249),0)</f>
        <v>4.3750000000000284</v>
      </c>
      <c r="BA422" s="116">
        <f ca="1">IFERROR(AE422*'Program Qtrly'!K$249/(1-'Program Qtrly'!K$249),0)</f>
        <v>5.625</v>
      </c>
      <c r="BB422" s="116">
        <f ca="1">IFERROR(AF422*'Program Qtrly'!L$249/(1-'Program Qtrly'!L$249),0)</f>
        <v>7.0312500000000568</v>
      </c>
      <c r="BC422" s="116">
        <f ca="1">IFERROR(AG422*'Program Qtrly'!M$249/(1-'Program Qtrly'!M$249),0)</f>
        <v>8.5937500000000568</v>
      </c>
      <c r="BD422" s="116">
        <f ca="1">IFERROR(AH422*'Program Qtrly'!N$249/(1-'Program Qtrly'!N$249),0)</f>
        <v>10.156250000000057</v>
      </c>
      <c r="BE422" s="116">
        <f ca="1">IFERROR(AI422*'Program Qtrly'!O$249/(1-'Program Qtrly'!O$249),0)</f>
        <v>11.71875</v>
      </c>
      <c r="BF422" s="116">
        <f ca="1">IFERROR(AJ422*'Program Qtrly'!P$249/(1-'Program Qtrly'!P$249),0)</f>
        <v>14.062500000000114</v>
      </c>
      <c r="BG422" s="116">
        <f ca="1">IFERROR(AK422*'Program Qtrly'!Q$249/(1-'Program Qtrly'!Q$249),0)</f>
        <v>17.187500000000114</v>
      </c>
      <c r="BH422" s="116">
        <f ca="1">IFERROR(AL422*'Program Qtrly'!R$249/(1-'Program Qtrly'!R$249),0)</f>
        <v>20.312500000000114</v>
      </c>
      <c r="BI422" s="116">
        <f ca="1">IFERROR(AM422*'Program Qtrly'!S$249/(1-'Program Qtrly'!S$249),0)</f>
        <v>23.4375</v>
      </c>
      <c r="BJ422" s="116">
        <f ca="1">IFERROR(AN422*'Program Qtrly'!T$249/(1-'Program Qtrly'!T$249),0)</f>
        <v>26.5625</v>
      </c>
      <c r="BK422" s="116">
        <f ca="1">IFERROR(AO422*'Program Qtrly'!U$249/(1-'Program Qtrly'!U$249),0)</f>
        <v>29.687500000000227</v>
      </c>
      <c r="BL422" s="116">
        <f ca="1">IFERROR(AP422*'Program Qtrly'!V$249/(1-'Program Qtrly'!V$249),0)</f>
        <v>32.812500000000227</v>
      </c>
      <c r="BM422" s="116">
        <f ca="1">IFERROR(AQ422*'Program Qtrly'!W$249/(1-'Program Qtrly'!W$249),0)</f>
        <v>35.937500000000227</v>
      </c>
      <c r="BO422" s="53" t="str">
        <f t="shared" si="411"/>
        <v>P013</v>
      </c>
      <c r="BP422" s="53">
        <f t="shared" si="412"/>
        <v>0</v>
      </c>
    </row>
    <row r="423" spans="1:68" x14ac:dyDescent="0.45">
      <c r="A423" s="63">
        <f t="shared" si="407"/>
        <v>36</v>
      </c>
      <c r="B423" s="116">
        <f ca="1">IFERROR(B422+'Program Qtrly'!D$263*OFFSET(LDF!$A$37,MATCH($B$410,LDF!$A$38:$A$63,0),MATCH($A423,LDF!$B$37:$Z$37,0)),0)</f>
        <v>7.6796874999999991</v>
      </c>
      <c r="C423" s="116">
        <f ca="1">IFERROR(C422+'Program Qtrly'!E$263*OFFSET(LDF!$A$37,MATCH($B$410,LDF!$A$38:$A$63,0),MATCH($A423,LDF!$B$37:$Z$37,0)),0)</f>
        <v>23.039062499999996</v>
      </c>
      <c r="D423" s="116">
        <f ca="1">IFERROR(D422+'Program Qtrly'!F$263*OFFSET(LDF!$A$37,MATCH($B$410,LDF!$A$38:$A$63,0),MATCH($A423,LDF!$B$37:$Z$37,0)),0)</f>
        <v>38.3984375</v>
      </c>
      <c r="E423" s="116">
        <f ca="1">IFERROR(E422+'Program Qtrly'!G$263*OFFSET(LDF!$A$37,MATCH($B$410,LDF!$A$38:$A$63,0),MATCH($A423,LDF!$B$37:$Z$37,0)),0)</f>
        <v>53.757812499999993</v>
      </c>
      <c r="F423" s="116">
        <f ca="1">IFERROR(F422+'Program Qtrly'!H$263*OFFSET(LDF!$A$37,MATCH($B$410,LDF!$A$38:$A$63,0),MATCH($A423,LDF!$B$37:$Z$37,0)),0)</f>
        <v>92.156249999999986</v>
      </c>
      <c r="G423" s="116">
        <f ca="1">IFERROR(G422+'Program Qtrly'!I$263*OFFSET(LDF!$A$37,MATCH($B$410,LDF!$A$38:$A$63,0),MATCH($A423,LDF!$B$37:$Z$37,0)),0)</f>
        <v>153.59375</v>
      </c>
      <c r="H423" s="116">
        <f ca="1">IFERROR(H422+'Program Qtrly'!J$263*OFFSET(LDF!$A$37,MATCH($B$410,LDF!$A$38:$A$63,0),MATCH($A423,LDF!$B$37:$Z$37,0)),0)</f>
        <v>215.03124999999997</v>
      </c>
      <c r="I423" s="116">
        <f ca="1">IFERROR(I422+'Program Qtrly'!K$263*OFFSET(LDF!$A$37,MATCH($B$410,LDF!$A$38:$A$63,0),MATCH($A423,LDF!$B$37:$Z$37,0)),0)</f>
        <v>276.46875</v>
      </c>
      <c r="J423" s="116">
        <f ca="1">IFERROR(J422+'Program Qtrly'!L$263*OFFSET(LDF!$A$37,MATCH($B$410,LDF!$A$38:$A$63,0),MATCH($A423,LDF!$B$37:$Z$37,0)),0)</f>
        <v>345.58593749999994</v>
      </c>
      <c r="K423" s="116">
        <f ca="1">IFERROR(K422+'Program Qtrly'!M$263*OFFSET(LDF!$A$37,MATCH($B$410,LDF!$A$38:$A$63,0),MATCH($A423,LDF!$B$37:$Z$37,0)),0)</f>
        <v>422.38281249999994</v>
      </c>
      <c r="L423" s="116">
        <f ca="1">IFERROR(L422+'Program Qtrly'!N$263*OFFSET(LDF!$A$37,MATCH($B$410,LDF!$A$38:$A$63,0),MATCH($A423,LDF!$B$37:$Z$37,0)),0)</f>
        <v>499.17968749999994</v>
      </c>
      <c r="M423" s="116">
        <f ca="1">IFERROR(M422+'Program Qtrly'!O$263*OFFSET(LDF!$A$37,MATCH($B$410,LDF!$A$38:$A$63,0),MATCH($A423,LDF!$B$37:$Z$37,0)),0)</f>
        <v>575.9765625</v>
      </c>
      <c r="N423" s="116">
        <f ca="1">IFERROR(N422+'Program Qtrly'!P$263*OFFSET(LDF!$A$37,MATCH($B$410,LDF!$A$38:$A$63,0),MATCH($A423,LDF!$B$37:$Z$37,0)),0)</f>
        <v>691.17187499999989</v>
      </c>
      <c r="O423" s="116">
        <f ca="1">IFERROR(O422+'Program Qtrly'!Q$263*OFFSET(LDF!$A$37,MATCH($B$410,LDF!$A$38:$A$63,0),MATCH($A423,LDF!$B$37:$Z$37,0)),0)</f>
        <v>844.76562499999989</v>
      </c>
      <c r="P423" s="116">
        <f ca="1">IFERROR(P422+'Program Qtrly'!R$263*OFFSET(LDF!$A$37,MATCH($B$410,LDF!$A$38:$A$63,0),MATCH($A423,LDF!$B$37:$Z$37,0)),0)</f>
        <v>998.35937499999989</v>
      </c>
      <c r="Q423" s="116">
        <f ca="1">IFERROR(Q422+'Program Qtrly'!S$263*OFFSET(LDF!$A$37,MATCH($B$410,LDF!$A$38:$A$63,0),MATCH($A423,LDF!$B$37:$Z$37,0)),0)</f>
        <v>1151.953125</v>
      </c>
      <c r="R423" s="116">
        <f ca="1">IFERROR(R422+'Program Qtrly'!T$263*OFFSET(LDF!$A$37,MATCH($B$410,LDF!$A$38:$A$63,0),MATCH($A423,LDF!$B$37:$Z$37,0)),0)</f>
        <v>1305.546875</v>
      </c>
      <c r="S423" s="116">
        <f ca="1">IFERROR(S422+'Program Qtrly'!U$263*OFFSET(LDF!$A$37,MATCH($B$410,LDF!$A$38:$A$63,0),MATCH($A423,LDF!$B$37:$Z$37,0)),0)</f>
        <v>1459.1406249999998</v>
      </c>
      <c r="T423" s="116">
        <f ca="1">IFERROR(T422+'Program Qtrly'!V$263*OFFSET(LDF!$A$37,MATCH($B$410,LDF!$A$38:$A$63,0),MATCH($A423,LDF!$B$37:$Z$37,0)),0)</f>
        <v>1612.7343749999998</v>
      </c>
      <c r="U423" s="116">
        <f ca="1">IFERROR(U422+'Program Qtrly'!W$263*OFFSET(LDF!$A$37,MATCH($B$410,LDF!$A$38:$A$63,0),MATCH($A423,LDF!$B$37:$Z$37,0)),0)</f>
        <v>1766.3281249999998</v>
      </c>
      <c r="W423" s="63">
        <f t="shared" si="408"/>
        <v>36</v>
      </c>
      <c r="X423" s="116">
        <f t="shared" ca="1" si="409"/>
        <v>0.13281250000000089</v>
      </c>
      <c r="Y423" s="116">
        <f t="shared" ca="1" si="406"/>
        <v>0.39843750000000355</v>
      </c>
      <c r="Z423" s="116">
        <f t="shared" ca="1" si="406"/>
        <v>0.6640625</v>
      </c>
      <c r="AA423" s="116">
        <f t="shared" ca="1" si="406"/>
        <v>0.92968750000000711</v>
      </c>
      <c r="AB423" s="116">
        <f t="shared" ca="1" si="406"/>
        <v>1.5937500000000142</v>
      </c>
      <c r="AC423" s="116">
        <f t="shared" ca="1" si="406"/>
        <v>2.65625</v>
      </c>
      <c r="AD423" s="116">
        <f t="shared" ca="1" si="406"/>
        <v>3.7187500000000284</v>
      </c>
      <c r="AE423" s="116">
        <f t="shared" ca="1" si="406"/>
        <v>4.78125</v>
      </c>
      <c r="AF423" s="116">
        <f t="shared" ca="1" si="406"/>
        <v>5.9765625000000568</v>
      </c>
      <c r="AG423" s="116">
        <f t="shared" ca="1" si="406"/>
        <v>7.3046875000000568</v>
      </c>
      <c r="AH423" s="116">
        <f t="shared" ca="1" si="406"/>
        <v>8.6328125000000568</v>
      </c>
      <c r="AI423" s="116">
        <f t="shared" ca="1" si="406"/>
        <v>9.9609375</v>
      </c>
      <c r="AJ423" s="116">
        <f t="shared" ca="1" si="406"/>
        <v>11.953125000000114</v>
      </c>
      <c r="AK423" s="116">
        <f t="shared" ca="1" si="406"/>
        <v>14.609375000000114</v>
      </c>
      <c r="AL423" s="116">
        <f t="shared" ca="1" si="406"/>
        <v>17.265625000000114</v>
      </c>
      <c r="AM423" s="116">
        <f t="shared" ca="1" si="406"/>
        <v>19.921875</v>
      </c>
      <c r="AN423" s="116">
        <f t="shared" ca="1" si="406"/>
        <v>22.578125</v>
      </c>
      <c r="AO423" s="116">
        <f t="shared" ca="1" si="406"/>
        <v>25.234375000000227</v>
      </c>
      <c r="AP423" s="116">
        <f t="shared" ca="1" si="406"/>
        <v>27.890625000000227</v>
      </c>
      <c r="AQ423" s="116">
        <f t="shared" ca="1" si="406"/>
        <v>30.546875000000227</v>
      </c>
      <c r="AS423" s="63">
        <f t="shared" si="410"/>
        <v>36</v>
      </c>
      <c r="AT423" s="116">
        <f ca="1">IFERROR(X423*'Program Qtrly'!D$249/(1-'Program Qtrly'!D$249),0)</f>
        <v>0.13281250000000089</v>
      </c>
      <c r="AU423" s="116">
        <f ca="1">IFERROR(Y423*'Program Qtrly'!E$249/(1-'Program Qtrly'!E$249),0)</f>
        <v>0.39843750000000355</v>
      </c>
      <c r="AV423" s="116">
        <f ca="1">IFERROR(Z423*'Program Qtrly'!F$249/(1-'Program Qtrly'!F$249),0)</f>
        <v>0.6640625</v>
      </c>
      <c r="AW423" s="116">
        <f ca="1">IFERROR(AA423*'Program Qtrly'!G$249/(1-'Program Qtrly'!G$249),0)</f>
        <v>0.92968750000000711</v>
      </c>
      <c r="AX423" s="116">
        <f ca="1">IFERROR(AB423*'Program Qtrly'!H$249/(1-'Program Qtrly'!H$249),0)</f>
        <v>1.5937500000000142</v>
      </c>
      <c r="AY423" s="116">
        <f ca="1">IFERROR(AC423*'Program Qtrly'!I$249/(1-'Program Qtrly'!I$249),0)</f>
        <v>2.65625</v>
      </c>
      <c r="AZ423" s="116">
        <f ca="1">IFERROR(AD423*'Program Qtrly'!J$249/(1-'Program Qtrly'!J$249),0)</f>
        <v>3.7187500000000284</v>
      </c>
      <c r="BA423" s="116">
        <f ca="1">IFERROR(AE423*'Program Qtrly'!K$249/(1-'Program Qtrly'!K$249),0)</f>
        <v>4.78125</v>
      </c>
      <c r="BB423" s="116">
        <f ca="1">IFERROR(AF423*'Program Qtrly'!L$249/(1-'Program Qtrly'!L$249),0)</f>
        <v>5.9765625000000568</v>
      </c>
      <c r="BC423" s="116">
        <f ca="1">IFERROR(AG423*'Program Qtrly'!M$249/(1-'Program Qtrly'!M$249),0)</f>
        <v>7.3046875000000568</v>
      </c>
      <c r="BD423" s="116">
        <f ca="1">IFERROR(AH423*'Program Qtrly'!N$249/(1-'Program Qtrly'!N$249),0)</f>
        <v>8.6328125000000568</v>
      </c>
      <c r="BE423" s="116">
        <f ca="1">IFERROR(AI423*'Program Qtrly'!O$249/(1-'Program Qtrly'!O$249),0)</f>
        <v>9.9609375</v>
      </c>
      <c r="BF423" s="116">
        <f ca="1">IFERROR(AJ423*'Program Qtrly'!P$249/(1-'Program Qtrly'!P$249),0)</f>
        <v>11.953125000000114</v>
      </c>
      <c r="BG423" s="116">
        <f ca="1">IFERROR(AK423*'Program Qtrly'!Q$249/(1-'Program Qtrly'!Q$249),0)</f>
        <v>14.609375000000114</v>
      </c>
      <c r="BH423" s="116">
        <f ca="1">IFERROR(AL423*'Program Qtrly'!R$249/(1-'Program Qtrly'!R$249),0)</f>
        <v>17.265625000000114</v>
      </c>
      <c r="BI423" s="116">
        <f ca="1">IFERROR(AM423*'Program Qtrly'!S$249/(1-'Program Qtrly'!S$249),0)</f>
        <v>19.921875</v>
      </c>
      <c r="BJ423" s="116">
        <f ca="1">IFERROR(AN423*'Program Qtrly'!T$249/(1-'Program Qtrly'!T$249),0)</f>
        <v>22.578125</v>
      </c>
      <c r="BK423" s="116">
        <f ca="1">IFERROR(AO423*'Program Qtrly'!U$249/(1-'Program Qtrly'!U$249),0)</f>
        <v>25.234375000000227</v>
      </c>
      <c r="BL423" s="116">
        <f ca="1">IFERROR(AP423*'Program Qtrly'!V$249/(1-'Program Qtrly'!V$249),0)</f>
        <v>27.890625000000227</v>
      </c>
      <c r="BM423" s="116">
        <f ca="1">IFERROR(AQ423*'Program Qtrly'!W$249/(1-'Program Qtrly'!W$249),0)</f>
        <v>30.546875000000227</v>
      </c>
      <c r="BO423" s="53" t="str">
        <f t="shared" si="411"/>
        <v>P013</v>
      </c>
      <c r="BP423" s="53">
        <f t="shared" si="412"/>
        <v>0</v>
      </c>
    </row>
    <row r="424" spans="1:68" x14ac:dyDescent="0.45">
      <c r="A424" s="63">
        <f t="shared" si="407"/>
        <v>39</v>
      </c>
      <c r="B424" s="116">
        <f ca="1">IFERROR(B423+'Program Qtrly'!D$263*OFFSET(LDF!$A$37,MATCH($B$410,LDF!$A$38:$A$63,0),MATCH($A424,LDF!$B$37:$Z$37,0)),0)</f>
        <v>7.6953124999999991</v>
      </c>
      <c r="C424" s="116">
        <f ca="1">IFERROR(C423+'Program Qtrly'!E$263*OFFSET(LDF!$A$37,MATCH($B$410,LDF!$A$38:$A$63,0),MATCH($A424,LDF!$B$37:$Z$37,0)),0)</f>
        <v>23.085937499999996</v>
      </c>
      <c r="D424" s="116">
        <f ca="1">IFERROR(D423+'Program Qtrly'!F$263*OFFSET(LDF!$A$37,MATCH($B$410,LDF!$A$38:$A$63,0),MATCH($A424,LDF!$B$37:$Z$37,0)),0)</f>
        <v>38.4765625</v>
      </c>
      <c r="E424" s="116">
        <f ca="1">IFERROR(E423+'Program Qtrly'!G$263*OFFSET(LDF!$A$37,MATCH($B$410,LDF!$A$38:$A$63,0),MATCH($A424,LDF!$B$37:$Z$37,0)),0)</f>
        <v>53.867187499999993</v>
      </c>
      <c r="F424" s="116">
        <f ca="1">IFERROR(F423+'Program Qtrly'!H$263*OFFSET(LDF!$A$37,MATCH($B$410,LDF!$A$38:$A$63,0),MATCH($A424,LDF!$B$37:$Z$37,0)),0)</f>
        <v>92.343749999999986</v>
      </c>
      <c r="G424" s="116">
        <f ca="1">IFERROR(G423+'Program Qtrly'!I$263*OFFSET(LDF!$A$37,MATCH($B$410,LDF!$A$38:$A$63,0),MATCH($A424,LDF!$B$37:$Z$37,0)),0)</f>
        <v>153.90625</v>
      </c>
      <c r="H424" s="116">
        <f ca="1">IFERROR(H423+'Program Qtrly'!J$263*OFFSET(LDF!$A$37,MATCH($B$410,LDF!$A$38:$A$63,0),MATCH($A424,LDF!$B$37:$Z$37,0)),0)</f>
        <v>215.46874999999997</v>
      </c>
      <c r="I424" s="116">
        <f ca="1">IFERROR(I423+'Program Qtrly'!K$263*OFFSET(LDF!$A$37,MATCH($B$410,LDF!$A$38:$A$63,0),MATCH($A424,LDF!$B$37:$Z$37,0)),0)</f>
        <v>277.03125</v>
      </c>
      <c r="J424" s="116">
        <f ca="1">IFERROR(J423+'Program Qtrly'!L$263*OFFSET(LDF!$A$37,MATCH($B$410,LDF!$A$38:$A$63,0),MATCH($A424,LDF!$B$37:$Z$37,0)),0)</f>
        <v>346.28906249999994</v>
      </c>
      <c r="K424" s="116">
        <f ca="1">IFERROR(K423+'Program Qtrly'!M$263*OFFSET(LDF!$A$37,MATCH($B$410,LDF!$A$38:$A$63,0),MATCH($A424,LDF!$B$37:$Z$37,0)),0)</f>
        <v>423.24218749999994</v>
      </c>
      <c r="L424" s="116">
        <f ca="1">IFERROR(L423+'Program Qtrly'!N$263*OFFSET(LDF!$A$37,MATCH($B$410,LDF!$A$38:$A$63,0),MATCH($A424,LDF!$B$37:$Z$37,0)),0)</f>
        <v>500.19531249999994</v>
      </c>
      <c r="M424" s="116">
        <f ca="1">IFERROR(M423+'Program Qtrly'!O$263*OFFSET(LDF!$A$37,MATCH($B$410,LDF!$A$38:$A$63,0),MATCH($A424,LDF!$B$37:$Z$37,0)),0)</f>
        <v>577.1484375</v>
      </c>
      <c r="N424" s="116">
        <f ca="1">IFERROR(N423+'Program Qtrly'!P$263*OFFSET(LDF!$A$37,MATCH($B$410,LDF!$A$38:$A$63,0),MATCH($A424,LDF!$B$37:$Z$37,0)),0)</f>
        <v>692.57812499999989</v>
      </c>
      <c r="O424" s="116">
        <f ca="1">IFERROR(O423+'Program Qtrly'!Q$263*OFFSET(LDF!$A$37,MATCH($B$410,LDF!$A$38:$A$63,0),MATCH($A424,LDF!$B$37:$Z$37,0)),0)</f>
        <v>846.48437499999989</v>
      </c>
      <c r="P424" s="116">
        <f ca="1">IFERROR(P423+'Program Qtrly'!R$263*OFFSET(LDF!$A$37,MATCH($B$410,LDF!$A$38:$A$63,0),MATCH($A424,LDF!$B$37:$Z$37,0)),0)</f>
        <v>1000.3906249999999</v>
      </c>
      <c r="Q424" s="116">
        <f ca="1">IFERROR(Q423+'Program Qtrly'!S$263*OFFSET(LDF!$A$37,MATCH($B$410,LDF!$A$38:$A$63,0),MATCH($A424,LDF!$B$37:$Z$37,0)),0)</f>
        <v>1154.296875</v>
      </c>
      <c r="R424" s="116">
        <f ca="1">IFERROR(R423+'Program Qtrly'!T$263*OFFSET(LDF!$A$37,MATCH($B$410,LDF!$A$38:$A$63,0),MATCH($A424,LDF!$B$37:$Z$37,0)),0)</f>
        <v>1308.203125</v>
      </c>
      <c r="S424" s="116">
        <f ca="1">IFERROR(S423+'Program Qtrly'!U$263*OFFSET(LDF!$A$37,MATCH($B$410,LDF!$A$38:$A$63,0),MATCH($A424,LDF!$B$37:$Z$37,0)),0)</f>
        <v>1462.1093749999998</v>
      </c>
      <c r="T424" s="116">
        <f ca="1">IFERROR(T423+'Program Qtrly'!V$263*OFFSET(LDF!$A$37,MATCH($B$410,LDF!$A$38:$A$63,0),MATCH($A424,LDF!$B$37:$Z$37,0)),0)</f>
        <v>1616.0156249999998</v>
      </c>
      <c r="U424" s="116">
        <f ca="1">IFERROR(U423+'Program Qtrly'!W$263*OFFSET(LDF!$A$37,MATCH($B$410,LDF!$A$38:$A$63,0),MATCH($A424,LDF!$B$37:$Z$37,0)),0)</f>
        <v>1769.9218749999998</v>
      </c>
      <c r="W424" s="63">
        <f t="shared" si="408"/>
        <v>39</v>
      </c>
      <c r="X424" s="116">
        <f t="shared" ca="1" si="409"/>
        <v>0.11718750000000089</v>
      </c>
      <c r="Y424" s="116">
        <f t="shared" ca="1" si="406"/>
        <v>0.35156250000000355</v>
      </c>
      <c r="Z424" s="116">
        <f t="shared" ca="1" si="406"/>
        <v>0.5859375</v>
      </c>
      <c r="AA424" s="116">
        <f t="shared" ca="1" si="406"/>
        <v>0.82031250000000711</v>
      </c>
      <c r="AB424" s="116">
        <f t="shared" ca="1" si="406"/>
        <v>1.4062500000000142</v>
      </c>
      <c r="AC424" s="116">
        <f t="shared" ca="1" si="406"/>
        <v>2.34375</v>
      </c>
      <c r="AD424" s="116">
        <f t="shared" ca="1" si="406"/>
        <v>3.2812500000000284</v>
      </c>
      <c r="AE424" s="116">
        <f t="shared" ca="1" si="406"/>
        <v>4.21875</v>
      </c>
      <c r="AF424" s="116">
        <f t="shared" ca="1" si="406"/>
        <v>5.2734375000000568</v>
      </c>
      <c r="AG424" s="116">
        <f t="shared" ca="1" si="406"/>
        <v>6.4453125000000568</v>
      </c>
      <c r="AH424" s="116">
        <f t="shared" ca="1" si="406"/>
        <v>7.6171875000000568</v>
      </c>
      <c r="AI424" s="116">
        <f t="shared" ca="1" si="406"/>
        <v>8.7890625</v>
      </c>
      <c r="AJ424" s="116">
        <f t="shared" ca="1" si="406"/>
        <v>10.546875000000114</v>
      </c>
      <c r="AK424" s="116">
        <f t="shared" ca="1" si="406"/>
        <v>12.890625000000114</v>
      </c>
      <c r="AL424" s="116">
        <f t="shared" ca="1" si="406"/>
        <v>15.234375000000114</v>
      </c>
      <c r="AM424" s="116">
        <f t="shared" ca="1" si="406"/>
        <v>17.578125</v>
      </c>
      <c r="AN424" s="116">
        <f t="shared" ca="1" si="406"/>
        <v>19.921875</v>
      </c>
      <c r="AO424" s="116">
        <f t="shared" ca="1" si="406"/>
        <v>22.265625000000227</v>
      </c>
      <c r="AP424" s="116">
        <f t="shared" ca="1" si="406"/>
        <v>24.609375000000227</v>
      </c>
      <c r="AQ424" s="116">
        <f t="shared" ca="1" si="406"/>
        <v>26.953125000000227</v>
      </c>
      <c r="AS424" s="63">
        <f t="shared" si="410"/>
        <v>39</v>
      </c>
      <c r="AT424" s="116">
        <f ca="1">IFERROR(X424*'Program Qtrly'!D$249/(1-'Program Qtrly'!D$249),0)</f>
        <v>0.11718750000000089</v>
      </c>
      <c r="AU424" s="116">
        <f ca="1">IFERROR(Y424*'Program Qtrly'!E$249/(1-'Program Qtrly'!E$249),0)</f>
        <v>0.35156250000000355</v>
      </c>
      <c r="AV424" s="116">
        <f ca="1">IFERROR(Z424*'Program Qtrly'!F$249/(1-'Program Qtrly'!F$249),0)</f>
        <v>0.5859375</v>
      </c>
      <c r="AW424" s="116">
        <f ca="1">IFERROR(AA424*'Program Qtrly'!G$249/(1-'Program Qtrly'!G$249),0)</f>
        <v>0.82031250000000711</v>
      </c>
      <c r="AX424" s="116">
        <f ca="1">IFERROR(AB424*'Program Qtrly'!H$249/(1-'Program Qtrly'!H$249),0)</f>
        <v>1.4062500000000142</v>
      </c>
      <c r="AY424" s="116">
        <f ca="1">IFERROR(AC424*'Program Qtrly'!I$249/(1-'Program Qtrly'!I$249),0)</f>
        <v>2.34375</v>
      </c>
      <c r="AZ424" s="116">
        <f ca="1">IFERROR(AD424*'Program Qtrly'!J$249/(1-'Program Qtrly'!J$249),0)</f>
        <v>3.2812500000000284</v>
      </c>
      <c r="BA424" s="116">
        <f ca="1">IFERROR(AE424*'Program Qtrly'!K$249/(1-'Program Qtrly'!K$249),0)</f>
        <v>4.21875</v>
      </c>
      <c r="BB424" s="116">
        <f ca="1">IFERROR(AF424*'Program Qtrly'!L$249/(1-'Program Qtrly'!L$249),0)</f>
        <v>5.2734375000000568</v>
      </c>
      <c r="BC424" s="116">
        <f ca="1">IFERROR(AG424*'Program Qtrly'!M$249/(1-'Program Qtrly'!M$249),0)</f>
        <v>6.4453125000000568</v>
      </c>
      <c r="BD424" s="116">
        <f ca="1">IFERROR(AH424*'Program Qtrly'!N$249/(1-'Program Qtrly'!N$249),0)</f>
        <v>7.6171875000000568</v>
      </c>
      <c r="BE424" s="116">
        <f ca="1">IFERROR(AI424*'Program Qtrly'!O$249/(1-'Program Qtrly'!O$249),0)</f>
        <v>8.7890625</v>
      </c>
      <c r="BF424" s="116">
        <f ca="1">IFERROR(AJ424*'Program Qtrly'!P$249/(1-'Program Qtrly'!P$249),0)</f>
        <v>10.546875000000114</v>
      </c>
      <c r="BG424" s="116">
        <f ca="1">IFERROR(AK424*'Program Qtrly'!Q$249/(1-'Program Qtrly'!Q$249),0)</f>
        <v>12.890625000000114</v>
      </c>
      <c r="BH424" s="116">
        <f ca="1">IFERROR(AL424*'Program Qtrly'!R$249/(1-'Program Qtrly'!R$249),0)</f>
        <v>15.234375000000114</v>
      </c>
      <c r="BI424" s="116">
        <f ca="1">IFERROR(AM424*'Program Qtrly'!S$249/(1-'Program Qtrly'!S$249),0)</f>
        <v>17.578125</v>
      </c>
      <c r="BJ424" s="116">
        <f ca="1">IFERROR(AN424*'Program Qtrly'!T$249/(1-'Program Qtrly'!T$249),0)</f>
        <v>19.921875</v>
      </c>
      <c r="BK424" s="116">
        <f ca="1">IFERROR(AO424*'Program Qtrly'!U$249/(1-'Program Qtrly'!U$249),0)</f>
        <v>22.265625000000227</v>
      </c>
      <c r="BL424" s="116">
        <f ca="1">IFERROR(AP424*'Program Qtrly'!V$249/(1-'Program Qtrly'!V$249),0)</f>
        <v>24.609375000000227</v>
      </c>
      <c r="BM424" s="116">
        <f ca="1">IFERROR(AQ424*'Program Qtrly'!W$249/(1-'Program Qtrly'!W$249),0)</f>
        <v>26.953125000000227</v>
      </c>
      <c r="BO424" s="53" t="str">
        <f t="shared" si="411"/>
        <v>P013</v>
      </c>
      <c r="BP424" s="53">
        <f t="shared" si="412"/>
        <v>0</v>
      </c>
    </row>
    <row r="425" spans="1:68" x14ac:dyDescent="0.45">
      <c r="A425" s="63">
        <f t="shared" si="407"/>
        <v>42</v>
      </c>
      <c r="B425" s="116">
        <f ca="1">IFERROR(B424+'Program Qtrly'!D$263*OFFSET(LDF!$A$37,MATCH($B$410,LDF!$A$38:$A$63,0),MATCH($A425,LDF!$B$37:$Z$37,0)),0)</f>
        <v>7.7187499999999991</v>
      </c>
      <c r="C425" s="116">
        <f ca="1">IFERROR(C424+'Program Qtrly'!E$263*OFFSET(LDF!$A$37,MATCH($B$410,LDF!$A$38:$A$63,0),MATCH($A425,LDF!$B$37:$Z$37,0)),0)</f>
        <v>23.156249999999996</v>
      </c>
      <c r="D425" s="116">
        <f ca="1">IFERROR(D424+'Program Qtrly'!F$263*OFFSET(LDF!$A$37,MATCH($B$410,LDF!$A$38:$A$63,0),MATCH($A425,LDF!$B$37:$Z$37,0)),0)</f>
        <v>38.59375</v>
      </c>
      <c r="E425" s="116">
        <f ca="1">IFERROR(E424+'Program Qtrly'!G$263*OFFSET(LDF!$A$37,MATCH($B$410,LDF!$A$38:$A$63,0),MATCH($A425,LDF!$B$37:$Z$37,0)),0)</f>
        <v>54.031249999999993</v>
      </c>
      <c r="F425" s="116">
        <f ca="1">IFERROR(F424+'Program Qtrly'!H$263*OFFSET(LDF!$A$37,MATCH($B$410,LDF!$A$38:$A$63,0),MATCH($A425,LDF!$B$37:$Z$37,0)),0)</f>
        <v>92.624999999999986</v>
      </c>
      <c r="G425" s="116">
        <f ca="1">IFERROR(G424+'Program Qtrly'!I$263*OFFSET(LDF!$A$37,MATCH($B$410,LDF!$A$38:$A$63,0),MATCH($A425,LDF!$B$37:$Z$37,0)),0)</f>
        <v>154.375</v>
      </c>
      <c r="H425" s="116">
        <f ca="1">IFERROR(H424+'Program Qtrly'!J$263*OFFSET(LDF!$A$37,MATCH($B$410,LDF!$A$38:$A$63,0),MATCH($A425,LDF!$B$37:$Z$37,0)),0)</f>
        <v>216.12499999999997</v>
      </c>
      <c r="I425" s="116">
        <f ca="1">IFERROR(I424+'Program Qtrly'!K$263*OFFSET(LDF!$A$37,MATCH($B$410,LDF!$A$38:$A$63,0),MATCH($A425,LDF!$B$37:$Z$37,0)),0)</f>
        <v>277.875</v>
      </c>
      <c r="J425" s="116">
        <f ca="1">IFERROR(J424+'Program Qtrly'!L$263*OFFSET(LDF!$A$37,MATCH($B$410,LDF!$A$38:$A$63,0),MATCH($A425,LDF!$B$37:$Z$37,0)),0)</f>
        <v>347.34374999999994</v>
      </c>
      <c r="K425" s="116">
        <f ca="1">IFERROR(K424+'Program Qtrly'!M$263*OFFSET(LDF!$A$37,MATCH($B$410,LDF!$A$38:$A$63,0),MATCH($A425,LDF!$B$37:$Z$37,0)),0)</f>
        <v>424.53124999999994</v>
      </c>
      <c r="L425" s="116">
        <f ca="1">IFERROR(L424+'Program Qtrly'!N$263*OFFSET(LDF!$A$37,MATCH($B$410,LDF!$A$38:$A$63,0),MATCH($A425,LDF!$B$37:$Z$37,0)),0)</f>
        <v>501.71874999999994</v>
      </c>
      <c r="M425" s="116">
        <f ca="1">IFERROR(M424+'Program Qtrly'!O$263*OFFSET(LDF!$A$37,MATCH($B$410,LDF!$A$38:$A$63,0),MATCH($A425,LDF!$B$37:$Z$37,0)),0)</f>
        <v>578.90625</v>
      </c>
      <c r="N425" s="116">
        <f ca="1">IFERROR(N424+'Program Qtrly'!P$263*OFFSET(LDF!$A$37,MATCH($B$410,LDF!$A$38:$A$63,0),MATCH($A425,LDF!$B$37:$Z$37,0)),0)</f>
        <v>694.68749999999989</v>
      </c>
      <c r="O425" s="116">
        <f ca="1">IFERROR(O424+'Program Qtrly'!Q$263*OFFSET(LDF!$A$37,MATCH($B$410,LDF!$A$38:$A$63,0),MATCH($A425,LDF!$B$37:$Z$37,0)),0)</f>
        <v>849.06249999999989</v>
      </c>
      <c r="P425" s="116">
        <f ca="1">IFERROR(P424+'Program Qtrly'!R$263*OFFSET(LDF!$A$37,MATCH($B$410,LDF!$A$38:$A$63,0),MATCH($A425,LDF!$B$37:$Z$37,0)),0)</f>
        <v>1003.4374999999999</v>
      </c>
      <c r="Q425" s="116">
        <f ca="1">IFERROR(Q424+'Program Qtrly'!S$263*OFFSET(LDF!$A$37,MATCH($B$410,LDF!$A$38:$A$63,0),MATCH($A425,LDF!$B$37:$Z$37,0)),0)</f>
        <v>1157.8125</v>
      </c>
      <c r="R425" s="116">
        <f ca="1">IFERROR(R424+'Program Qtrly'!T$263*OFFSET(LDF!$A$37,MATCH($B$410,LDF!$A$38:$A$63,0),MATCH($A425,LDF!$B$37:$Z$37,0)),0)</f>
        <v>1312.1875</v>
      </c>
      <c r="S425" s="116">
        <f ca="1">IFERROR(S424+'Program Qtrly'!U$263*OFFSET(LDF!$A$37,MATCH($B$410,LDF!$A$38:$A$63,0),MATCH($A425,LDF!$B$37:$Z$37,0)),0)</f>
        <v>1466.5624999999998</v>
      </c>
      <c r="T425" s="116">
        <f ca="1">IFERROR(T424+'Program Qtrly'!V$263*OFFSET(LDF!$A$37,MATCH($B$410,LDF!$A$38:$A$63,0),MATCH($A425,LDF!$B$37:$Z$37,0)),0)</f>
        <v>1620.9374999999998</v>
      </c>
      <c r="U425" s="116">
        <f ca="1">IFERROR(U424+'Program Qtrly'!W$263*OFFSET(LDF!$A$37,MATCH($B$410,LDF!$A$38:$A$63,0),MATCH($A425,LDF!$B$37:$Z$37,0)),0)</f>
        <v>1775.3124999999998</v>
      </c>
      <c r="W425" s="63">
        <f t="shared" si="408"/>
        <v>42</v>
      </c>
      <c r="X425" s="116">
        <f t="shared" ca="1" si="409"/>
        <v>9.3750000000000888E-2</v>
      </c>
      <c r="Y425" s="116">
        <f t="shared" ca="1" si="406"/>
        <v>0.28125000000000355</v>
      </c>
      <c r="Z425" s="116">
        <f t="shared" ca="1" si="406"/>
        <v>0.46875</v>
      </c>
      <c r="AA425" s="116">
        <f t="shared" ca="1" si="406"/>
        <v>0.65625000000000711</v>
      </c>
      <c r="AB425" s="116">
        <f t="shared" ca="1" si="406"/>
        <v>1.1250000000000142</v>
      </c>
      <c r="AC425" s="116">
        <f t="shared" ca="1" si="406"/>
        <v>1.875</v>
      </c>
      <c r="AD425" s="116">
        <f t="shared" ca="1" si="406"/>
        <v>2.6250000000000284</v>
      </c>
      <c r="AE425" s="116">
        <f t="shared" ca="1" si="406"/>
        <v>3.375</v>
      </c>
      <c r="AF425" s="116">
        <f t="shared" ca="1" si="406"/>
        <v>4.2187500000000568</v>
      </c>
      <c r="AG425" s="116">
        <f t="shared" ref="AG425:AG435" ca="1" si="413">K$436-K425</f>
        <v>5.1562500000000568</v>
      </c>
      <c r="AH425" s="116">
        <f t="shared" ref="AH425:AH435" ca="1" si="414">L$436-L425</f>
        <v>6.0937500000000568</v>
      </c>
      <c r="AI425" s="116">
        <f t="shared" ref="AI425:AI435" ca="1" si="415">M$436-M425</f>
        <v>7.03125</v>
      </c>
      <c r="AJ425" s="116">
        <f t="shared" ref="AJ425:AJ435" ca="1" si="416">N$436-N425</f>
        <v>8.4375000000001137</v>
      </c>
      <c r="AK425" s="116">
        <f t="shared" ref="AK425:AK435" ca="1" si="417">O$436-O425</f>
        <v>10.312500000000114</v>
      </c>
      <c r="AL425" s="116">
        <f t="shared" ref="AL425:AL435" ca="1" si="418">P$436-P425</f>
        <v>12.187500000000114</v>
      </c>
      <c r="AM425" s="116">
        <f t="shared" ref="AM425:AM435" ca="1" si="419">Q$436-Q425</f>
        <v>14.0625</v>
      </c>
      <c r="AN425" s="116">
        <f t="shared" ref="AN425:AN435" ca="1" si="420">R$436-R425</f>
        <v>15.9375</v>
      </c>
      <c r="AO425" s="116">
        <f t="shared" ref="AO425:AO435" ca="1" si="421">S$436-S425</f>
        <v>17.812500000000227</v>
      </c>
      <c r="AP425" s="116">
        <f t="shared" ref="AP425:AP435" ca="1" si="422">T$436-T425</f>
        <v>19.687500000000227</v>
      </c>
      <c r="AQ425" s="116">
        <f t="shared" ref="AQ425:AQ435" ca="1" si="423">U$436-U425</f>
        <v>21.562500000000227</v>
      </c>
      <c r="AS425" s="63">
        <f t="shared" si="410"/>
        <v>42</v>
      </c>
      <c r="AT425" s="116">
        <f ca="1">IFERROR(X425*'Program Qtrly'!D$249/(1-'Program Qtrly'!D$249),0)</f>
        <v>9.3750000000000888E-2</v>
      </c>
      <c r="AU425" s="116">
        <f ca="1">IFERROR(Y425*'Program Qtrly'!E$249/(1-'Program Qtrly'!E$249),0)</f>
        <v>0.28125000000000355</v>
      </c>
      <c r="AV425" s="116">
        <f ca="1">IFERROR(Z425*'Program Qtrly'!F$249/(1-'Program Qtrly'!F$249),0)</f>
        <v>0.46875</v>
      </c>
      <c r="AW425" s="116">
        <f ca="1">IFERROR(AA425*'Program Qtrly'!G$249/(1-'Program Qtrly'!G$249),0)</f>
        <v>0.65625000000000711</v>
      </c>
      <c r="AX425" s="116">
        <f ca="1">IFERROR(AB425*'Program Qtrly'!H$249/(1-'Program Qtrly'!H$249),0)</f>
        <v>1.1250000000000142</v>
      </c>
      <c r="AY425" s="116">
        <f ca="1">IFERROR(AC425*'Program Qtrly'!I$249/(1-'Program Qtrly'!I$249),0)</f>
        <v>1.875</v>
      </c>
      <c r="AZ425" s="116">
        <f ca="1">IFERROR(AD425*'Program Qtrly'!J$249/(1-'Program Qtrly'!J$249),0)</f>
        <v>2.6250000000000284</v>
      </c>
      <c r="BA425" s="116">
        <f ca="1">IFERROR(AE425*'Program Qtrly'!K$249/(1-'Program Qtrly'!K$249),0)</f>
        <v>3.375</v>
      </c>
      <c r="BB425" s="116">
        <f ca="1">IFERROR(AF425*'Program Qtrly'!L$249/(1-'Program Qtrly'!L$249),0)</f>
        <v>4.2187500000000568</v>
      </c>
      <c r="BC425" s="116">
        <f ca="1">IFERROR(AG425*'Program Qtrly'!M$249/(1-'Program Qtrly'!M$249),0)</f>
        <v>5.1562500000000568</v>
      </c>
      <c r="BD425" s="116">
        <f ca="1">IFERROR(AH425*'Program Qtrly'!N$249/(1-'Program Qtrly'!N$249),0)</f>
        <v>6.0937500000000568</v>
      </c>
      <c r="BE425" s="116">
        <f ca="1">IFERROR(AI425*'Program Qtrly'!O$249/(1-'Program Qtrly'!O$249),0)</f>
        <v>7.03125</v>
      </c>
      <c r="BF425" s="116">
        <f ca="1">IFERROR(AJ425*'Program Qtrly'!P$249/(1-'Program Qtrly'!P$249),0)</f>
        <v>8.4375000000001137</v>
      </c>
      <c r="BG425" s="116">
        <f ca="1">IFERROR(AK425*'Program Qtrly'!Q$249/(1-'Program Qtrly'!Q$249),0)</f>
        <v>10.312500000000114</v>
      </c>
      <c r="BH425" s="116">
        <f ca="1">IFERROR(AL425*'Program Qtrly'!R$249/(1-'Program Qtrly'!R$249),0)</f>
        <v>12.187500000000114</v>
      </c>
      <c r="BI425" s="116">
        <f ca="1">IFERROR(AM425*'Program Qtrly'!S$249/(1-'Program Qtrly'!S$249),0)</f>
        <v>14.0625</v>
      </c>
      <c r="BJ425" s="116">
        <f ca="1">IFERROR(AN425*'Program Qtrly'!T$249/(1-'Program Qtrly'!T$249),0)</f>
        <v>15.9375</v>
      </c>
      <c r="BK425" s="116">
        <f ca="1">IFERROR(AO425*'Program Qtrly'!U$249/(1-'Program Qtrly'!U$249),0)</f>
        <v>17.812500000000227</v>
      </c>
      <c r="BL425" s="116">
        <f ca="1">IFERROR(AP425*'Program Qtrly'!V$249/(1-'Program Qtrly'!V$249),0)</f>
        <v>19.687500000000227</v>
      </c>
      <c r="BM425" s="116">
        <f ca="1">IFERROR(AQ425*'Program Qtrly'!W$249/(1-'Program Qtrly'!W$249),0)</f>
        <v>21.562500000000227</v>
      </c>
      <c r="BO425" s="53" t="str">
        <f t="shared" si="411"/>
        <v>P013</v>
      </c>
      <c r="BP425" s="53">
        <f t="shared" si="412"/>
        <v>0</v>
      </c>
    </row>
    <row r="426" spans="1:68" x14ac:dyDescent="0.45">
      <c r="A426" s="63">
        <f t="shared" si="407"/>
        <v>45</v>
      </c>
      <c r="B426" s="116">
        <f ca="1">IFERROR(B425+'Program Qtrly'!D$263*OFFSET(LDF!$A$37,MATCH($B$410,LDF!$A$38:$A$63,0),MATCH($A426,LDF!$B$37:$Z$37,0)),0)</f>
        <v>7.7343749999999991</v>
      </c>
      <c r="C426" s="116">
        <f ca="1">IFERROR(C425+'Program Qtrly'!E$263*OFFSET(LDF!$A$37,MATCH($B$410,LDF!$A$38:$A$63,0),MATCH($A426,LDF!$B$37:$Z$37,0)),0)</f>
        <v>23.203124999999996</v>
      </c>
      <c r="D426" s="116">
        <f ca="1">IFERROR(D425+'Program Qtrly'!F$263*OFFSET(LDF!$A$37,MATCH($B$410,LDF!$A$38:$A$63,0),MATCH($A426,LDF!$B$37:$Z$37,0)),0)</f>
        <v>38.671875</v>
      </c>
      <c r="E426" s="116">
        <f ca="1">IFERROR(E425+'Program Qtrly'!G$263*OFFSET(LDF!$A$37,MATCH($B$410,LDF!$A$38:$A$63,0),MATCH($A426,LDF!$B$37:$Z$37,0)),0)</f>
        <v>54.140624999999993</v>
      </c>
      <c r="F426" s="116">
        <f ca="1">IFERROR(F425+'Program Qtrly'!H$263*OFFSET(LDF!$A$37,MATCH($B$410,LDF!$A$38:$A$63,0),MATCH($A426,LDF!$B$37:$Z$37,0)),0)</f>
        <v>92.812499999999986</v>
      </c>
      <c r="G426" s="116">
        <f ca="1">IFERROR(G425+'Program Qtrly'!I$263*OFFSET(LDF!$A$37,MATCH($B$410,LDF!$A$38:$A$63,0),MATCH($A426,LDF!$B$37:$Z$37,0)),0)</f>
        <v>154.6875</v>
      </c>
      <c r="H426" s="116">
        <f ca="1">IFERROR(H425+'Program Qtrly'!J$263*OFFSET(LDF!$A$37,MATCH($B$410,LDF!$A$38:$A$63,0),MATCH($A426,LDF!$B$37:$Z$37,0)),0)</f>
        <v>216.56249999999997</v>
      </c>
      <c r="I426" s="116">
        <f ca="1">IFERROR(I425+'Program Qtrly'!K$263*OFFSET(LDF!$A$37,MATCH($B$410,LDF!$A$38:$A$63,0),MATCH($A426,LDF!$B$37:$Z$37,0)),0)</f>
        <v>278.4375</v>
      </c>
      <c r="J426" s="116">
        <f ca="1">IFERROR(J425+'Program Qtrly'!L$263*OFFSET(LDF!$A$37,MATCH($B$410,LDF!$A$38:$A$63,0),MATCH($A426,LDF!$B$37:$Z$37,0)),0)</f>
        <v>348.04687499999994</v>
      </c>
      <c r="K426" s="116">
        <f ca="1">IFERROR(K425+'Program Qtrly'!M$263*OFFSET(LDF!$A$37,MATCH($B$410,LDF!$A$38:$A$63,0),MATCH($A426,LDF!$B$37:$Z$37,0)),0)</f>
        <v>425.39062499999994</v>
      </c>
      <c r="L426" s="116">
        <f ca="1">IFERROR(L425+'Program Qtrly'!N$263*OFFSET(LDF!$A$37,MATCH($B$410,LDF!$A$38:$A$63,0),MATCH($A426,LDF!$B$37:$Z$37,0)),0)</f>
        <v>502.73437499999994</v>
      </c>
      <c r="M426" s="116">
        <f ca="1">IFERROR(M425+'Program Qtrly'!O$263*OFFSET(LDF!$A$37,MATCH($B$410,LDF!$A$38:$A$63,0),MATCH($A426,LDF!$B$37:$Z$37,0)),0)</f>
        <v>580.078125</v>
      </c>
      <c r="N426" s="116">
        <f ca="1">IFERROR(N425+'Program Qtrly'!P$263*OFFSET(LDF!$A$37,MATCH($B$410,LDF!$A$38:$A$63,0),MATCH($A426,LDF!$B$37:$Z$37,0)),0)</f>
        <v>696.09374999999989</v>
      </c>
      <c r="O426" s="116">
        <f ca="1">IFERROR(O425+'Program Qtrly'!Q$263*OFFSET(LDF!$A$37,MATCH($B$410,LDF!$A$38:$A$63,0),MATCH($A426,LDF!$B$37:$Z$37,0)),0)</f>
        <v>850.78124999999989</v>
      </c>
      <c r="P426" s="116">
        <f ca="1">IFERROR(P425+'Program Qtrly'!R$263*OFFSET(LDF!$A$37,MATCH($B$410,LDF!$A$38:$A$63,0),MATCH($A426,LDF!$B$37:$Z$37,0)),0)</f>
        <v>1005.4687499999999</v>
      </c>
      <c r="Q426" s="116">
        <f ca="1">IFERROR(Q425+'Program Qtrly'!S$263*OFFSET(LDF!$A$37,MATCH($B$410,LDF!$A$38:$A$63,0),MATCH($A426,LDF!$B$37:$Z$37,0)),0)</f>
        <v>1160.15625</v>
      </c>
      <c r="R426" s="116">
        <f ca="1">IFERROR(R425+'Program Qtrly'!T$263*OFFSET(LDF!$A$37,MATCH($B$410,LDF!$A$38:$A$63,0),MATCH($A426,LDF!$B$37:$Z$37,0)),0)</f>
        <v>1314.84375</v>
      </c>
      <c r="S426" s="116">
        <f ca="1">IFERROR(S425+'Program Qtrly'!U$263*OFFSET(LDF!$A$37,MATCH($B$410,LDF!$A$38:$A$63,0),MATCH($A426,LDF!$B$37:$Z$37,0)),0)</f>
        <v>1469.5312499999998</v>
      </c>
      <c r="T426" s="116">
        <f ca="1">IFERROR(T425+'Program Qtrly'!V$263*OFFSET(LDF!$A$37,MATCH($B$410,LDF!$A$38:$A$63,0),MATCH($A426,LDF!$B$37:$Z$37,0)),0)</f>
        <v>1624.2187499999998</v>
      </c>
      <c r="U426" s="116">
        <f ca="1">IFERROR(U425+'Program Qtrly'!W$263*OFFSET(LDF!$A$37,MATCH($B$410,LDF!$A$38:$A$63,0),MATCH($A426,LDF!$B$37:$Z$37,0)),0)</f>
        <v>1778.9062499999998</v>
      </c>
      <c r="W426" s="63">
        <f t="shared" si="408"/>
        <v>45</v>
      </c>
      <c r="X426" s="116">
        <f t="shared" ca="1" si="409"/>
        <v>7.8125000000000888E-2</v>
      </c>
      <c r="Y426" s="116">
        <f t="shared" ref="Y426:Y435" ca="1" si="424">C$436-C426</f>
        <v>0.23437500000000355</v>
      </c>
      <c r="Z426" s="116">
        <f t="shared" ref="Z426:Z435" ca="1" si="425">D$436-D426</f>
        <v>0.390625</v>
      </c>
      <c r="AA426" s="116">
        <f t="shared" ref="AA426:AA435" ca="1" si="426">E$436-E426</f>
        <v>0.54687500000000711</v>
      </c>
      <c r="AB426" s="116">
        <f t="shared" ref="AB426:AB435" ca="1" si="427">F$436-F426</f>
        <v>0.93750000000001421</v>
      </c>
      <c r="AC426" s="116">
        <f t="shared" ref="AC426:AC435" ca="1" si="428">G$436-G426</f>
        <v>1.5625</v>
      </c>
      <c r="AD426" s="116">
        <f t="shared" ref="AD426:AD435" ca="1" si="429">H$436-H426</f>
        <v>2.1875000000000284</v>
      </c>
      <c r="AE426" s="116">
        <f t="shared" ref="AE426:AE435" ca="1" si="430">I$436-I426</f>
        <v>2.8125</v>
      </c>
      <c r="AF426" s="116">
        <f t="shared" ref="AF426:AF435" ca="1" si="431">J$436-J426</f>
        <v>3.5156250000000568</v>
      </c>
      <c r="AG426" s="116">
        <f t="shared" ca="1" si="413"/>
        <v>4.2968750000000568</v>
      </c>
      <c r="AH426" s="116">
        <f t="shared" ca="1" si="414"/>
        <v>5.0781250000000568</v>
      </c>
      <c r="AI426" s="116">
        <f t="shared" ca="1" si="415"/>
        <v>5.859375</v>
      </c>
      <c r="AJ426" s="116">
        <f t="shared" ca="1" si="416"/>
        <v>7.0312500000001137</v>
      </c>
      <c r="AK426" s="116">
        <f t="shared" ca="1" si="417"/>
        <v>8.5937500000001137</v>
      </c>
      <c r="AL426" s="116">
        <f t="shared" ca="1" si="418"/>
        <v>10.156250000000114</v>
      </c>
      <c r="AM426" s="116">
        <f t="shared" ca="1" si="419"/>
        <v>11.71875</v>
      </c>
      <c r="AN426" s="116">
        <f t="shared" ca="1" si="420"/>
        <v>13.28125</v>
      </c>
      <c r="AO426" s="116">
        <f t="shared" ca="1" si="421"/>
        <v>14.843750000000227</v>
      </c>
      <c r="AP426" s="116">
        <f t="shared" ca="1" si="422"/>
        <v>16.406250000000227</v>
      </c>
      <c r="AQ426" s="116">
        <f t="shared" ca="1" si="423"/>
        <v>17.968750000000227</v>
      </c>
      <c r="AS426" s="63">
        <f t="shared" si="410"/>
        <v>45</v>
      </c>
      <c r="AT426" s="116">
        <f ca="1">IFERROR(X426*'Program Qtrly'!D$249/(1-'Program Qtrly'!D$249),0)</f>
        <v>7.8125000000000888E-2</v>
      </c>
      <c r="AU426" s="116">
        <f ca="1">IFERROR(Y426*'Program Qtrly'!E$249/(1-'Program Qtrly'!E$249),0)</f>
        <v>0.23437500000000355</v>
      </c>
      <c r="AV426" s="116">
        <f ca="1">IFERROR(Z426*'Program Qtrly'!F$249/(1-'Program Qtrly'!F$249),0)</f>
        <v>0.390625</v>
      </c>
      <c r="AW426" s="116">
        <f ca="1">IFERROR(AA426*'Program Qtrly'!G$249/(1-'Program Qtrly'!G$249),0)</f>
        <v>0.54687500000000711</v>
      </c>
      <c r="AX426" s="116">
        <f ca="1">IFERROR(AB426*'Program Qtrly'!H$249/(1-'Program Qtrly'!H$249),0)</f>
        <v>0.93750000000001421</v>
      </c>
      <c r="AY426" s="116">
        <f ca="1">IFERROR(AC426*'Program Qtrly'!I$249/(1-'Program Qtrly'!I$249),0)</f>
        <v>1.5625</v>
      </c>
      <c r="AZ426" s="116">
        <f ca="1">IFERROR(AD426*'Program Qtrly'!J$249/(1-'Program Qtrly'!J$249),0)</f>
        <v>2.1875000000000284</v>
      </c>
      <c r="BA426" s="116">
        <f ca="1">IFERROR(AE426*'Program Qtrly'!K$249/(1-'Program Qtrly'!K$249),0)</f>
        <v>2.8125</v>
      </c>
      <c r="BB426" s="116">
        <f ca="1">IFERROR(AF426*'Program Qtrly'!L$249/(1-'Program Qtrly'!L$249),0)</f>
        <v>3.5156250000000568</v>
      </c>
      <c r="BC426" s="116">
        <f ca="1">IFERROR(AG426*'Program Qtrly'!M$249/(1-'Program Qtrly'!M$249),0)</f>
        <v>4.2968750000000568</v>
      </c>
      <c r="BD426" s="116">
        <f ca="1">IFERROR(AH426*'Program Qtrly'!N$249/(1-'Program Qtrly'!N$249),0)</f>
        <v>5.0781250000000568</v>
      </c>
      <c r="BE426" s="116">
        <f ca="1">IFERROR(AI426*'Program Qtrly'!O$249/(1-'Program Qtrly'!O$249),0)</f>
        <v>5.859375</v>
      </c>
      <c r="BF426" s="116">
        <f ca="1">IFERROR(AJ426*'Program Qtrly'!P$249/(1-'Program Qtrly'!P$249),0)</f>
        <v>7.0312500000001137</v>
      </c>
      <c r="BG426" s="116">
        <f ca="1">IFERROR(AK426*'Program Qtrly'!Q$249/(1-'Program Qtrly'!Q$249),0)</f>
        <v>8.5937500000001137</v>
      </c>
      <c r="BH426" s="116">
        <f ca="1">IFERROR(AL426*'Program Qtrly'!R$249/(1-'Program Qtrly'!R$249),0)</f>
        <v>10.156250000000114</v>
      </c>
      <c r="BI426" s="116">
        <f ca="1">IFERROR(AM426*'Program Qtrly'!S$249/(1-'Program Qtrly'!S$249),0)</f>
        <v>11.71875</v>
      </c>
      <c r="BJ426" s="116">
        <f ca="1">IFERROR(AN426*'Program Qtrly'!T$249/(1-'Program Qtrly'!T$249),0)</f>
        <v>13.28125</v>
      </c>
      <c r="BK426" s="116">
        <f ca="1">IFERROR(AO426*'Program Qtrly'!U$249/(1-'Program Qtrly'!U$249),0)</f>
        <v>14.843750000000227</v>
      </c>
      <c r="BL426" s="116">
        <f ca="1">IFERROR(AP426*'Program Qtrly'!V$249/(1-'Program Qtrly'!V$249),0)</f>
        <v>16.406250000000227</v>
      </c>
      <c r="BM426" s="116">
        <f ca="1">IFERROR(AQ426*'Program Qtrly'!W$249/(1-'Program Qtrly'!W$249),0)</f>
        <v>17.968750000000227</v>
      </c>
      <c r="BO426" s="53" t="str">
        <f t="shared" si="411"/>
        <v>P013</v>
      </c>
      <c r="BP426" s="53">
        <f t="shared" si="412"/>
        <v>0</v>
      </c>
    </row>
    <row r="427" spans="1:68" x14ac:dyDescent="0.45">
      <c r="A427" s="63">
        <f t="shared" si="407"/>
        <v>48</v>
      </c>
      <c r="B427" s="116">
        <f ca="1">IFERROR(B426+'Program Qtrly'!D$263*OFFSET(LDF!$A$37,MATCH($B$410,LDF!$A$38:$A$63,0),MATCH($A427,LDF!$B$37:$Z$37,0)),0)</f>
        <v>7.7421874999999991</v>
      </c>
      <c r="C427" s="116">
        <f ca="1">IFERROR(C426+'Program Qtrly'!E$263*OFFSET(LDF!$A$37,MATCH($B$410,LDF!$A$38:$A$63,0),MATCH($A427,LDF!$B$37:$Z$37,0)),0)</f>
        <v>23.226562499999996</v>
      </c>
      <c r="D427" s="116">
        <f ca="1">IFERROR(D426+'Program Qtrly'!F$263*OFFSET(LDF!$A$37,MATCH($B$410,LDF!$A$38:$A$63,0),MATCH($A427,LDF!$B$37:$Z$37,0)),0)</f>
        <v>38.7109375</v>
      </c>
      <c r="E427" s="116">
        <f ca="1">IFERROR(E426+'Program Qtrly'!G$263*OFFSET(LDF!$A$37,MATCH($B$410,LDF!$A$38:$A$63,0),MATCH($A427,LDF!$B$37:$Z$37,0)),0)</f>
        <v>54.195312499999993</v>
      </c>
      <c r="F427" s="116">
        <f ca="1">IFERROR(F426+'Program Qtrly'!H$263*OFFSET(LDF!$A$37,MATCH($B$410,LDF!$A$38:$A$63,0),MATCH($A427,LDF!$B$37:$Z$37,0)),0)</f>
        <v>92.906249999999986</v>
      </c>
      <c r="G427" s="116">
        <f ca="1">IFERROR(G426+'Program Qtrly'!I$263*OFFSET(LDF!$A$37,MATCH($B$410,LDF!$A$38:$A$63,0),MATCH($A427,LDF!$B$37:$Z$37,0)),0)</f>
        <v>154.84375</v>
      </c>
      <c r="H427" s="116">
        <f ca="1">IFERROR(H426+'Program Qtrly'!J$263*OFFSET(LDF!$A$37,MATCH($B$410,LDF!$A$38:$A$63,0),MATCH($A427,LDF!$B$37:$Z$37,0)),0)</f>
        <v>216.78124999999997</v>
      </c>
      <c r="I427" s="116">
        <f ca="1">IFERROR(I426+'Program Qtrly'!K$263*OFFSET(LDF!$A$37,MATCH($B$410,LDF!$A$38:$A$63,0),MATCH($A427,LDF!$B$37:$Z$37,0)),0)</f>
        <v>278.71875</v>
      </c>
      <c r="J427" s="116">
        <f ca="1">IFERROR(J426+'Program Qtrly'!L$263*OFFSET(LDF!$A$37,MATCH($B$410,LDF!$A$38:$A$63,0),MATCH($A427,LDF!$B$37:$Z$37,0)),0)</f>
        <v>348.39843749999994</v>
      </c>
      <c r="K427" s="116">
        <f ca="1">IFERROR(K426+'Program Qtrly'!M$263*OFFSET(LDF!$A$37,MATCH($B$410,LDF!$A$38:$A$63,0),MATCH($A427,LDF!$B$37:$Z$37,0)),0)</f>
        <v>425.82031249999994</v>
      </c>
      <c r="L427" s="116">
        <f ca="1">IFERROR(L426+'Program Qtrly'!N$263*OFFSET(LDF!$A$37,MATCH($B$410,LDF!$A$38:$A$63,0),MATCH($A427,LDF!$B$37:$Z$37,0)),0)</f>
        <v>503.24218749999994</v>
      </c>
      <c r="M427" s="116">
        <f ca="1">IFERROR(M426+'Program Qtrly'!O$263*OFFSET(LDF!$A$37,MATCH($B$410,LDF!$A$38:$A$63,0),MATCH($A427,LDF!$B$37:$Z$37,0)),0)</f>
        <v>580.6640625</v>
      </c>
      <c r="N427" s="116">
        <f ca="1">IFERROR(N426+'Program Qtrly'!P$263*OFFSET(LDF!$A$37,MATCH($B$410,LDF!$A$38:$A$63,0),MATCH($A427,LDF!$B$37:$Z$37,0)),0)</f>
        <v>696.79687499999989</v>
      </c>
      <c r="O427" s="116">
        <f ca="1">IFERROR(O426+'Program Qtrly'!Q$263*OFFSET(LDF!$A$37,MATCH($B$410,LDF!$A$38:$A$63,0),MATCH($A427,LDF!$B$37:$Z$37,0)),0)</f>
        <v>851.64062499999989</v>
      </c>
      <c r="P427" s="116">
        <f ca="1">IFERROR(P426+'Program Qtrly'!R$263*OFFSET(LDF!$A$37,MATCH($B$410,LDF!$A$38:$A$63,0),MATCH($A427,LDF!$B$37:$Z$37,0)),0)</f>
        <v>1006.4843749999999</v>
      </c>
      <c r="Q427" s="116">
        <f ca="1">IFERROR(Q426+'Program Qtrly'!S$263*OFFSET(LDF!$A$37,MATCH($B$410,LDF!$A$38:$A$63,0),MATCH($A427,LDF!$B$37:$Z$37,0)),0)</f>
        <v>1161.328125</v>
      </c>
      <c r="R427" s="116">
        <f ca="1">IFERROR(R426+'Program Qtrly'!T$263*OFFSET(LDF!$A$37,MATCH($B$410,LDF!$A$38:$A$63,0),MATCH($A427,LDF!$B$37:$Z$37,0)),0)</f>
        <v>1316.171875</v>
      </c>
      <c r="S427" s="116">
        <f ca="1">IFERROR(S426+'Program Qtrly'!U$263*OFFSET(LDF!$A$37,MATCH($B$410,LDF!$A$38:$A$63,0),MATCH($A427,LDF!$B$37:$Z$37,0)),0)</f>
        <v>1471.0156249999998</v>
      </c>
      <c r="T427" s="116">
        <f ca="1">IFERROR(T426+'Program Qtrly'!V$263*OFFSET(LDF!$A$37,MATCH($B$410,LDF!$A$38:$A$63,0),MATCH($A427,LDF!$B$37:$Z$37,0)),0)</f>
        <v>1625.8593749999998</v>
      </c>
      <c r="U427" s="116">
        <f ca="1">IFERROR(U426+'Program Qtrly'!W$263*OFFSET(LDF!$A$37,MATCH($B$410,LDF!$A$38:$A$63,0),MATCH($A427,LDF!$B$37:$Z$37,0)),0)</f>
        <v>1780.7031249999998</v>
      </c>
      <c r="W427" s="63">
        <f t="shared" si="408"/>
        <v>48</v>
      </c>
      <c r="X427" s="116">
        <f t="shared" ca="1" si="409"/>
        <v>7.0312500000000888E-2</v>
      </c>
      <c r="Y427" s="116">
        <f t="shared" ca="1" si="424"/>
        <v>0.21093750000000355</v>
      </c>
      <c r="Z427" s="116">
        <f t="shared" ca="1" si="425"/>
        <v>0.3515625</v>
      </c>
      <c r="AA427" s="116">
        <f t="shared" ca="1" si="426"/>
        <v>0.49218750000000711</v>
      </c>
      <c r="AB427" s="116">
        <f t="shared" ca="1" si="427"/>
        <v>0.84375000000001421</v>
      </c>
      <c r="AC427" s="116">
        <f t="shared" ca="1" si="428"/>
        <v>1.40625</v>
      </c>
      <c r="AD427" s="116">
        <f t="shared" ca="1" si="429"/>
        <v>1.9687500000000284</v>
      </c>
      <c r="AE427" s="116">
        <f t="shared" ca="1" si="430"/>
        <v>2.53125</v>
      </c>
      <c r="AF427" s="116">
        <f t="shared" ca="1" si="431"/>
        <v>3.1640625000000568</v>
      </c>
      <c r="AG427" s="116">
        <f t="shared" ca="1" si="413"/>
        <v>3.8671875000000568</v>
      </c>
      <c r="AH427" s="116">
        <f t="shared" ca="1" si="414"/>
        <v>4.5703125000000568</v>
      </c>
      <c r="AI427" s="116">
        <f t="shared" ca="1" si="415"/>
        <v>5.2734375</v>
      </c>
      <c r="AJ427" s="116">
        <f t="shared" ca="1" si="416"/>
        <v>6.3281250000001137</v>
      </c>
      <c r="AK427" s="116">
        <f t="shared" ca="1" si="417"/>
        <v>7.7343750000001137</v>
      </c>
      <c r="AL427" s="116">
        <f t="shared" ca="1" si="418"/>
        <v>9.1406250000001137</v>
      </c>
      <c r="AM427" s="116">
        <f t="shared" ca="1" si="419"/>
        <v>10.546875</v>
      </c>
      <c r="AN427" s="116">
        <f t="shared" ca="1" si="420"/>
        <v>11.953125</v>
      </c>
      <c r="AO427" s="116">
        <f t="shared" ca="1" si="421"/>
        <v>13.359375000000227</v>
      </c>
      <c r="AP427" s="116">
        <f t="shared" ca="1" si="422"/>
        <v>14.765625000000227</v>
      </c>
      <c r="AQ427" s="116">
        <f t="shared" ca="1" si="423"/>
        <v>16.171875000000227</v>
      </c>
      <c r="AS427" s="63">
        <f t="shared" si="410"/>
        <v>48</v>
      </c>
      <c r="AT427" s="116">
        <f ca="1">IFERROR(X427*'Program Qtrly'!D$249/(1-'Program Qtrly'!D$249),0)</f>
        <v>7.0312500000000888E-2</v>
      </c>
      <c r="AU427" s="116">
        <f ca="1">IFERROR(Y427*'Program Qtrly'!E$249/(1-'Program Qtrly'!E$249),0)</f>
        <v>0.21093750000000355</v>
      </c>
      <c r="AV427" s="116">
        <f ca="1">IFERROR(Z427*'Program Qtrly'!F$249/(1-'Program Qtrly'!F$249),0)</f>
        <v>0.3515625</v>
      </c>
      <c r="AW427" s="116">
        <f ca="1">IFERROR(AA427*'Program Qtrly'!G$249/(1-'Program Qtrly'!G$249),0)</f>
        <v>0.49218750000000711</v>
      </c>
      <c r="AX427" s="116">
        <f ca="1">IFERROR(AB427*'Program Qtrly'!H$249/(1-'Program Qtrly'!H$249),0)</f>
        <v>0.84375000000001421</v>
      </c>
      <c r="AY427" s="116">
        <f ca="1">IFERROR(AC427*'Program Qtrly'!I$249/(1-'Program Qtrly'!I$249),0)</f>
        <v>1.40625</v>
      </c>
      <c r="AZ427" s="116">
        <f ca="1">IFERROR(AD427*'Program Qtrly'!J$249/(1-'Program Qtrly'!J$249),0)</f>
        <v>1.9687500000000284</v>
      </c>
      <c r="BA427" s="116">
        <f ca="1">IFERROR(AE427*'Program Qtrly'!K$249/(1-'Program Qtrly'!K$249),0)</f>
        <v>2.53125</v>
      </c>
      <c r="BB427" s="116">
        <f ca="1">IFERROR(AF427*'Program Qtrly'!L$249/(1-'Program Qtrly'!L$249),0)</f>
        <v>3.1640625000000568</v>
      </c>
      <c r="BC427" s="116">
        <f ca="1">IFERROR(AG427*'Program Qtrly'!M$249/(1-'Program Qtrly'!M$249),0)</f>
        <v>3.8671875000000568</v>
      </c>
      <c r="BD427" s="116">
        <f ca="1">IFERROR(AH427*'Program Qtrly'!N$249/(1-'Program Qtrly'!N$249),0)</f>
        <v>4.5703125000000568</v>
      </c>
      <c r="BE427" s="116">
        <f ca="1">IFERROR(AI427*'Program Qtrly'!O$249/(1-'Program Qtrly'!O$249),0)</f>
        <v>5.2734375</v>
      </c>
      <c r="BF427" s="116">
        <f ca="1">IFERROR(AJ427*'Program Qtrly'!P$249/(1-'Program Qtrly'!P$249),0)</f>
        <v>6.3281250000001137</v>
      </c>
      <c r="BG427" s="116">
        <f ca="1">IFERROR(AK427*'Program Qtrly'!Q$249/(1-'Program Qtrly'!Q$249),0)</f>
        <v>7.7343750000001137</v>
      </c>
      <c r="BH427" s="116">
        <f ca="1">IFERROR(AL427*'Program Qtrly'!R$249/(1-'Program Qtrly'!R$249),0)</f>
        <v>9.1406250000001137</v>
      </c>
      <c r="BI427" s="116">
        <f ca="1">IFERROR(AM427*'Program Qtrly'!S$249/(1-'Program Qtrly'!S$249),0)</f>
        <v>10.546875</v>
      </c>
      <c r="BJ427" s="116">
        <f ca="1">IFERROR(AN427*'Program Qtrly'!T$249/(1-'Program Qtrly'!T$249),0)</f>
        <v>11.953125</v>
      </c>
      <c r="BK427" s="116">
        <f ca="1">IFERROR(AO427*'Program Qtrly'!U$249/(1-'Program Qtrly'!U$249),0)</f>
        <v>13.359375000000227</v>
      </c>
      <c r="BL427" s="116">
        <f ca="1">IFERROR(AP427*'Program Qtrly'!V$249/(1-'Program Qtrly'!V$249),0)</f>
        <v>14.765625000000227</v>
      </c>
      <c r="BM427" s="116">
        <f ca="1">IFERROR(AQ427*'Program Qtrly'!W$249/(1-'Program Qtrly'!W$249),0)</f>
        <v>16.171875000000227</v>
      </c>
      <c r="BO427" s="53" t="str">
        <f t="shared" si="411"/>
        <v>P013</v>
      </c>
      <c r="BP427" s="53">
        <f t="shared" si="412"/>
        <v>0</v>
      </c>
    </row>
    <row r="428" spans="1:68" x14ac:dyDescent="0.45">
      <c r="A428" s="63">
        <f t="shared" si="407"/>
        <v>51</v>
      </c>
      <c r="B428" s="116">
        <f ca="1">IFERROR(B427+'Program Qtrly'!D$263*OFFSET(LDF!$A$37,MATCH($B$410,LDF!$A$38:$A$63,0),MATCH($A428,LDF!$B$37:$Z$37,0)),0)</f>
        <v>7.7499999999999991</v>
      </c>
      <c r="C428" s="116">
        <f ca="1">IFERROR(C427+'Program Qtrly'!E$263*OFFSET(LDF!$A$37,MATCH($B$410,LDF!$A$38:$A$63,0),MATCH($A428,LDF!$B$37:$Z$37,0)),0)</f>
        <v>23.249999999999996</v>
      </c>
      <c r="D428" s="116">
        <f ca="1">IFERROR(D427+'Program Qtrly'!F$263*OFFSET(LDF!$A$37,MATCH($B$410,LDF!$A$38:$A$63,0),MATCH($A428,LDF!$B$37:$Z$37,0)),0)</f>
        <v>38.75</v>
      </c>
      <c r="E428" s="116">
        <f ca="1">IFERROR(E427+'Program Qtrly'!G$263*OFFSET(LDF!$A$37,MATCH($B$410,LDF!$A$38:$A$63,0),MATCH($A428,LDF!$B$37:$Z$37,0)),0)</f>
        <v>54.249999999999993</v>
      </c>
      <c r="F428" s="116">
        <f ca="1">IFERROR(F427+'Program Qtrly'!H$263*OFFSET(LDF!$A$37,MATCH($B$410,LDF!$A$38:$A$63,0),MATCH($A428,LDF!$B$37:$Z$37,0)),0)</f>
        <v>92.999999999999986</v>
      </c>
      <c r="G428" s="116">
        <f ca="1">IFERROR(G427+'Program Qtrly'!I$263*OFFSET(LDF!$A$37,MATCH($B$410,LDF!$A$38:$A$63,0),MATCH($A428,LDF!$B$37:$Z$37,0)),0)</f>
        <v>155</v>
      </c>
      <c r="H428" s="116">
        <f ca="1">IFERROR(H427+'Program Qtrly'!J$263*OFFSET(LDF!$A$37,MATCH($B$410,LDF!$A$38:$A$63,0),MATCH($A428,LDF!$B$37:$Z$37,0)),0)</f>
        <v>216.99999999999997</v>
      </c>
      <c r="I428" s="116">
        <f ca="1">IFERROR(I427+'Program Qtrly'!K$263*OFFSET(LDF!$A$37,MATCH($B$410,LDF!$A$38:$A$63,0),MATCH($A428,LDF!$B$37:$Z$37,0)),0)</f>
        <v>279</v>
      </c>
      <c r="J428" s="116">
        <f ca="1">IFERROR(J427+'Program Qtrly'!L$263*OFFSET(LDF!$A$37,MATCH($B$410,LDF!$A$38:$A$63,0),MATCH($A428,LDF!$B$37:$Z$37,0)),0)</f>
        <v>348.74999999999994</v>
      </c>
      <c r="K428" s="116">
        <f ca="1">IFERROR(K427+'Program Qtrly'!M$263*OFFSET(LDF!$A$37,MATCH($B$410,LDF!$A$38:$A$63,0),MATCH($A428,LDF!$B$37:$Z$37,0)),0)</f>
        <v>426.24999999999994</v>
      </c>
      <c r="L428" s="116">
        <f ca="1">IFERROR(L427+'Program Qtrly'!N$263*OFFSET(LDF!$A$37,MATCH($B$410,LDF!$A$38:$A$63,0),MATCH($A428,LDF!$B$37:$Z$37,0)),0)</f>
        <v>503.74999999999994</v>
      </c>
      <c r="M428" s="116">
        <f ca="1">IFERROR(M427+'Program Qtrly'!O$263*OFFSET(LDF!$A$37,MATCH($B$410,LDF!$A$38:$A$63,0),MATCH($A428,LDF!$B$37:$Z$37,0)),0)</f>
        <v>581.25</v>
      </c>
      <c r="N428" s="116">
        <f ca="1">IFERROR(N427+'Program Qtrly'!P$263*OFFSET(LDF!$A$37,MATCH($B$410,LDF!$A$38:$A$63,0),MATCH($A428,LDF!$B$37:$Z$37,0)),0)</f>
        <v>697.49999999999989</v>
      </c>
      <c r="O428" s="116">
        <f ca="1">IFERROR(O427+'Program Qtrly'!Q$263*OFFSET(LDF!$A$37,MATCH($B$410,LDF!$A$38:$A$63,0),MATCH($A428,LDF!$B$37:$Z$37,0)),0)</f>
        <v>852.49999999999989</v>
      </c>
      <c r="P428" s="116">
        <f ca="1">IFERROR(P427+'Program Qtrly'!R$263*OFFSET(LDF!$A$37,MATCH($B$410,LDF!$A$38:$A$63,0),MATCH($A428,LDF!$B$37:$Z$37,0)),0)</f>
        <v>1007.4999999999999</v>
      </c>
      <c r="Q428" s="116">
        <f ca="1">IFERROR(Q427+'Program Qtrly'!S$263*OFFSET(LDF!$A$37,MATCH($B$410,LDF!$A$38:$A$63,0),MATCH($A428,LDF!$B$37:$Z$37,0)),0)</f>
        <v>1162.5</v>
      </c>
      <c r="R428" s="116">
        <f ca="1">IFERROR(R427+'Program Qtrly'!T$263*OFFSET(LDF!$A$37,MATCH($B$410,LDF!$A$38:$A$63,0),MATCH($A428,LDF!$B$37:$Z$37,0)),0)</f>
        <v>1317.5</v>
      </c>
      <c r="S428" s="116">
        <f ca="1">IFERROR(S427+'Program Qtrly'!U$263*OFFSET(LDF!$A$37,MATCH($B$410,LDF!$A$38:$A$63,0),MATCH($A428,LDF!$B$37:$Z$37,0)),0)</f>
        <v>1472.4999999999998</v>
      </c>
      <c r="T428" s="116">
        <f ca="1">IFERROR(T427+'Program Qtrly'!V$263*OFFSET(LDF!$A$37,MATCH($B$410,LDF!$A$38:$A$63,0),MATCH($A428,LDF!$B$37:$Z$37,0)),0)</f>
        <v>1627.4999999999998</v>
      </c>
      <c r="U428" s="116">
        <f ca="1">IFERROR(U427+'Program Qtrly'!W$263*OFFSET(LDF!$A$37,MATCH($B$410,LDF!$A$38:$A$63,0),MATCH($A428,LDF!$B$37:$Z$37,0)),0)</f>
        <v>1782.4999999999998</v>
      </c>
      <c r="W428" s="63">
        <f t="shared" si="408"/>
        <v>51</v>
      </c>
      <c r="X428" s="116">
        <f t="shared" ca="1" si="409"/>
        <v>6.2500000000000888E-2</v>
      </c>
      <c r="Y428" s="116">
        <f t="shared" ca="1" si="424"/>
        <v>0.18750000000000355</v>
      </c>
      <c r="Z428" s="116">
        <f t="shared" ca="1" si="425"/>
        <v>0.3125</v>
      </c>
      <c r="AA428" s="116">
        <f t="shared" ca="1" si="426"/>
        <v>0.43750000000000711</v>
      </c>
      <c r="AB428" s="116">
        <f t="shared" ca="1" si="427"/>
        <v>0.75000000000001421</v>
      </c>
      <c r="AC428" s="116">
        <f t="shared" ca="1" si="428"/>
        <v>1.25</v>
      </c>
      <c r="AD428" s="116">
        <f t="shared" ca="1" si="429"/>
        <v>1.7500000000000284</v>
      </c>
      <c r="AE428" s="116">
        <f t="shared" ca="1" si="430"/>
        <v>2.25</v>
      </c>
      <c r="AF428" s="116">
        <f t="shared" ca="1" si="431"/>
        <v>2.8125000000000568</v>
      </c>
      <c r="AG428" s="116">
        <f t="shared" ca="1" si="413"/>
        <v>3.4375000000000568</v>
      </c>
      <c r="AH428" s="116">
        <f t="shared" ca="1" si="414"/>
        <v>4.0625000000000568</v>
      </c>
      <c r="AI428" s="116">
        <f t="shared" ca="1" si="415"/>
        <v>4.6875</v>
      </c>
      <c r="AJ428" s="116">
        <f t="shared" ca="1" si="416"/>
        <v>5.6250000000001137</v>
      </c>
      <c r="AK428" s="116">
        <f t="shared" ca="1" si="417"/>
        <v>6.8750000000001137</v>
      </c>
      <c r="AL428" s="116">
        <f t="shared" ca="1" si="418"/>
        <v>8.1250000000001137</v>
      </c>
      <c r="AM428" s="116">
        <f t="shared" ca="1" si="419"/>
        <v>9.375</v>
      </c>
      <c r="AN428" s="116">
        <f t="shared" ca="1" si="420"/>
        <v>10.625</v>
      </c>
      <c r="AO428" s="116">
        <f t="shared" ca="1" si="421"/>
        <v>11.875000000000227</v>
      </c>
      <c r="AP428" s="116">
        <f t="shared" ca="1" si="422"/>
        <v>13.125000000000227</v>
      </c>
      <c r="AQ428" s="116">
        <f t="shared" ca="1" si="423"/>
        <v>14.375000000000227</v>
      </c>
      <c r="AS428" s="63">
        <f t="shared" si="410"/>
        <v>51</v>
      </c>
      <c r="AT428" s="116">
        <f ca="1">IFERROR(X428*'Program Qtrly'!D$249/(1-'Program Qtrly'!D$249),0)</f>
        <v>6.2500000000000888E-2</v>
      </c>
      <c r="AU428" s="116">
        <f ca="1">IFERROR(Y428*'Program Qtrly'!E$249/(1-'Program Qtrly'!E$249),0)</f>
        <v>0.18750000000000355</v>
      </c>
      <c r="AV428" s="116">
        <f ca="1">IFERROR(Z428*'Program Qtrly'!F$249/(1-'Program Qtrly'!F$249),0)</f>
        <v>0.3125</v>
      </c>
      <c r="AW428" s="116">
        <f ca="1">IFERROR(AA428*'Program Qtrly'!G$249/(1-'Program Qtrly'!G$249),0)</f>
        <v>0.43750000000000711</v>
      </c>
      <c r="AX428" s="116">
        <f ca="1">IFERROR(AB428*'Program Qtrly'!H$249/(1-'Program Qtrly'!H$249),0)</f>
        <v>0.75000000000001421</v>
      </c>
      <c r="AY428" s="116">
        <f ca="1">IFERROR(AC428*'Program Qtrly'!I$249/(1-'Program Qtrly'!I$249),0)</f>
        <v>1.25</v>
      </c>
      <c r="AZ428" s="116">
        <f ca="1">IFERROR(AD428*'Program Qtrly'!J$249/(1-'Program Qtrly'!J$249),0)</f>
        <v>1.7500000000000284</v>
      </c>
      <c r="BA428" s="116">
        <f ca="1">IFERROR(AE428*'Program Qtrly'!K$249/(1-'Program Qtrly'!K$249),0)</f>
        <v>2.25</v>
      </c>
      <c r="BB428" s="116">
        <f ca="1">IFERROR(AF428*'Program Qtrly'!L$249/(1-'Program Qtrly'!L$249),0)</f>
        <v>2.8125000000000568</v>
      </c>
      <c r="BC428" s="116">
        <f ca="1">IFERROR(AG428*'Program Qtrly'!M$249/(1-'Program Qtrly'!M$249),0)</f>
        <v>3.4375000000000568</v>
      </c>
      <c r="BD428" s="116">
        <f ca="1">IFERROR(AH428*'Program Qtrly'!N$249/(1-'Program Qtrly'!N$249),0)</f>
        <v>4.0625000000000568</v>
      </c>
      <c r="BE428" s="116">
        <f ca="1">IFERROR(AI428*'Program Qtrly'!O$249/(1-'Program Qtrly'!O$249),0)</f>
        <v>4.6875</v>
      </c>
      <c r="BF428" s="116">
        <f ca="1">IFERROR(AJ428*'Program Qtrly'!P$249/(1-'Program Qtrly'!P$249),0)</f>
        <v>5.6250000000001137</v>
      </c>
      <c r="BG428" s="116">
        <f ca="1">IFERROR(AK428*'Program Qtrly'!Q$249/(1-'Program Qtrly'!Q$249),0)</f>
        <v>6.8750000000001137</v>
      </c>
      <c r="BH428" s="116">
        <f ca="1">IFERROR(AL428*'Program Qtrly'!R$249/(1-'Program Qtrly'!R$249),0)</f>
        <v>8.1250000000001137</v>
      </c>
      <c r="BI428" s="116">
        <f ca="1">IFERROR(AM428*'Program Qtrly'!S$249/(1-'Program Qtrly'!S$249),0)</f>
        <v>9.375</v>
      </c>
      <c r="BJ428" s="116">
        <f ca="1">IFERROR(AN428*'Program Qtrly'!T$249/(1-'Program Qtrly'!T$249),0)</f>
        <v>10.625</v>
      </c>
      <c r="BK428" s="116">
        <f ca="1">IFERROR(AO428*'Program Qtrly'!U$249/(1-'Program Qtrly'!U$249),0)</f>
        <v>11.875000000000227</v>
      </c>
      <c r="BL428" s="116">
        <f ca="1">IFERROR(AP428*'Program Qtrly'!V$249/(1-'Program Qtrly'!V$249),0)</f>
        <v>13.125000000000227</v>
      </c>
      <c r="BM428" s="116">
        <f ca="1">IFERROR(AQ428*'Program Qtrly'!W$249/(1-'Program Qtrly'!W$249),0)</f>
        <v>14.375000000000227</v>
      </c>
      <c r="BO428" s="53" t="str">
        <f t="shared" si="411"/>
        <v>P013</v>
      </c>
      <c r="BP428" s="53">
        <f t="shared" si="412"/>
        <v>0</v>
      </c>
    </row>
    <row r="429" spans="1:68" x14ac:dyDescent="0.45">
      <c r="A429" s="63">
        <f t="shared" si="407"/>
        <v>54</v>
      </c>
      <c r="B429" s="116">
        <f ca="1">IFERROR(B428+'Program Qtrly'!D$263*OFFSET(LDF!$A$37,MATCH($B$410,LDF!$A$38:$A$63,0),MATCH($A429,LDF!$B$37:$Z$37,0)),0)</f>
        <v>7.7656249999999991</v>
      </c>
      <c r="C429" s="116">
        <f ca="1">IFERROR(C428+'Program Qtrly'!E$263*OFFSET(LDF!$A$37,MATCH($B$410,LDF!$A$38:$A$63,0),MATCH($A429,LDF!$B$37:$Z$37,0)),0)</f>
        <v>23.296874999999996</v>
      </c>
      <c r="D429" s="116">
        <f ca="1">IFERROR(D428+'Program Qtrly'!F$263*OFFSET(LDF!$A$37,MATCH($B$410,LDF!$A$38:$A$63,0),MATCH($A429,LDF!$B$37:$Z$37,0)),0)</f>
        <v>38.828125</v>
      </c>
      <c r="E429" s="116">
        <f ca="1">IFERROR(E428+'Program Qtrly'!G$263*OFFSET(LDF!$A$37,MATCH($B$410,LDF!$A$38:$A$63,0),MATCH($A429,LDF!$B$37:$Z$37,0)),0)</f>
        <v>54.359374999999993</v>
      </c>
      <c r="F429" s="116">
        <f ca="1">IFERROR(F428+'Program Qtrly'!H$263*OFFSET(LDF!$A$37,MATCH($B$410,LDF!$A$38:$A$63,0),MATCH($A429,LDF!$B$37:$Z$37,0)),0)</f>
        <v>93.187499999999986</v>
      </c>
      <c r="G429" s="116">
        <f ca="1">IFERROR(G428+'Program Qtrly'!I$263*OFFSET(LDF!$A$37,MATCH($B$410,LDF!$A$38:$A$63,0),MATCH($A429,LDF!$B$37:$Z$37,0)),0)</f>
        <v>155.3125</v>
      </c>
      <c r="H429" s="116">
        <f ca="1">IFERROR(H428+'Program Qtrly'!J$263*OFFSET(LDF!$A$37,MATCH($B$410,LDF!$A$38:$A$63,0),MATCH($A429,LDF!$B$37:$Z$37,0)),0)</f>
        <v>217.43749999999997</v>
      </c>
      <c r="I429" s="116">
        <f ca="1">IFERROR(I428+'Program Qtrly'!K$263*OFFSET(LDF!$A$37,MATCH($B$410,LDF!$A$38:$A$63,0),MATCH($A429,LDF!$B$37:$Z$37,0)),0)</f>
        <v>279.5625</v>
      </c>
      <c r="J429" s="116">
        <f ca="1">IFERROR(J428+'Program Qtrly'!L$263*OFFSET(LDF!$A$37,MATCH($B$410,LDF!$A$38:$A$63,0),MATCH($A429,LDF!$B$37:$Z$37,0)),0)</f>
        <v>349.45312499999994</v>
      </c>
      <c r="K429" s="116">
        <f ca="1">IFERROR(K428+'Program Qtrly'!M$263*OFFSET(LDF!$A$37,MATCH($B$410,LDF!$A$38:$A$63,0),MATCH($A429,LDF!$B$37:$Z$37,0)),0)</f>
        <v>427.10937499999994</v>
      </c>
      <c r="L429" s="116">
        <f ca="1">IFERROR(L428+'Program Qtrly'!N$263*OFFSET(LDF!$A$37,MATCH($B$410,LDF!$A$38:$A$63,0),MATCH($A429,LDF!$B$37:$Z$37,0)),0)</f>
        <v>504.76562499999994</v>
      </c>
      <c r="M429" s="116">
        <f ca="1">IFERROR(M428+'Program Qtrly'!O$263*OFFSET(LDF!$A$37,MATCH($B$410,LDF!$A$38:$A$63,0),MATCH($A429,LDF!$B$37:$Z$37,0)),0)</f>
        <v>582.421875</v>
      </c>
      <c r="N429" s="116">
        <f ca="1">IFERROR(N428+'Program Qtrly'!P$263*OFFSET(LDF!$A$37,MATCH($B$410,LDF!$A$38:$A$63,0),MATCH($A429,LDF!$B$37:$Z$37,0)),0)</f>
        <v>698.90624999999989</v>
      </c>
      <c r="O429" s="116">
        <f ca="1">IFERROR(O428+'Program Qtrly'!Q$263*OFFSET(LDF!$A$37,MATCH($B$410,LDF!$A$38:$A$63,0),MATCH($A429,LDF!$B$37:$Z$37,0)),0)</f>
        <v>854.21874999999989</v>
      </c>
      <c r="P429" s="116">
        <f ca="1">IFERROR(P428+'Program Qtrly'!R$263*OFFSET(LDF!$A$37,MATCH($B$410,LDF!$A$38:$A$63,0),MATCH($A429,LDF!$B$37:$Z$37,0)),0)</f>
        <v>1009.5312499999999</v>
      </c>
      <c r="Q429" s="116">
        <f ca="1">IFERROR(Q428+'Program Qtrly'!S$263*OFFSET(LDF!$A$37,MATCH($B$410,LDF!$A$38:$A$63,0),MATCH($A429,LDF!$B$37:$Z$37,0)),0)</f>
        <v>1164.84375</v>
      </c>
      <c r="R429" s="116">
        <f ca="1">IFERROR(R428+'Program Qtrly'!T$263*OFFSET(LDF!$A$37,MATCH($B$410,LDF!$A$38:$A$63,0),MATCH($A429,LDF!$B$37:$Z$37,0)),0)</f>
        <v>1320.15625</v>
      </c>
      <c r="S429" s="116">
        <f ca="1">IFERROR(S428+'Program Qtrly'!U$263*OFFSET(LDF!$A$37,MATCH($B$410,LDF!$A$38:$A$63,0),MATCH($A429,LDF!$B$37:$Z$37,0)),0)</f>
        <v>1475.4687499999998</v>
      </c>
      <c r="T429" s="116">
        <f ca="1">IFERROR(T428+'Program Qtrly'!V$263*OFFSET(LDF!$A$37,MATCH($B$410,LDF!$A$38:$A$63,0),MATCH($A429,LDF!$B$37:$Z$37,0)),0)</f>
        <v>1630.7812499999998</v>
      </c>
      <c r="U429" s="116">
        <f ca="1">IFERROR(U428+'Program Qtrly'!W$263*OFFSET(LDF!$A$37,MATCH($B$410,LDF!$A$38:$A$63,0),MATCH($A429,LDF!$B$37:$Z$37,0)),0)</f>
        <v>1786.0937499999998</v>
      </c>
      <c r="W429" s="63">
        <f t="shared" si="408"/>
        <v>54</v>
      </c>
      <c r="X429" s="116">
        <f t="shared" ca="1" si="409"/>
        <v>4.6875000000000888E-2</v>
      </c>
      <c r="Y429" s="116">
        <f t="shared" ca="1" si="424"/>
        <v>0.14062500000000355</v>
      </c>
      <c r="Z429" s="116">
        <f t="shared" ca="1" si="425"/>
        <v>0.234375</v>
      </c>
      <c r="AA429" s="116">
        <f t="shared" ca="1" si="426"/>
        <v>0.32812500000000711</v>
      </c>
      <c r="AB429" s="116">
        <f t="shared" ca="1" si="427"/>
        <v>0.56250000000001421</v>
      </c>
      <c r="AC429" s="116">
        <f t="shared" ca="1" si="428"/>
        <v>0.9375</v>
      </c>
      <c r="AD429" s="116">
        <f t="shared" ca="1" si="429"/>
        <v>1.3125000000000284</v>
      </c>
      <c r="AE429" s="116">
        <f t="shared" ca="1" si="430"/>
        <v>1.6875</v>
      </c>
      <c r="AF429" s="116">
        <f t="shared" ca="1" si="431"/>
        <v>2.1093750000000568</v>
      </c>
      <c r="AG429" s="116">
        <f t="shared" ca="1" si="413"/>
        <v>2.5781250000000568</v>
      </c>
      <c r="AH429" s="116">
        <f t="shared" ca="1" si="414"/>
        <v>3.0468750000000568</v>
      </c>
      <c r="AI429" s="116">
        <f t="shared" ca="1" si="415"/>
        <v>3.515625</v>
      </c>
      <c r="AJ429" s="116">
        <f t="shared" ca="1" si="416"/>
        <v>4.2187500000001137</v>
      </c>
      <c r="AK429" s="116">
        <f t="shared" ca="1" si="417"/>
        <v>5.1562500000001137</v>
      </c>
      <c r="AL429" s="116">
        <f t="shared" ca="1" si="418"/>
        <v>6.0937500000001137</v>
      </c>
      <c r="AM429" s="116">
        <f t="shared" ca="1" si="419"/>
        <v>7.03125</v>
      </c>
      <c r="AN429" s="116">
        <f t="shared" ca="1" si="420"/>
        <v>7.96875</v>
      </c>
      <c r="AO429" s="116">
        <f t="shared" ca="1" si="421"/>
        <v>8.9062500000002274</v>
      </c>
      <c r="AP429" s="116">
        <f t="shared" ca="1" si="422"/>
        <v>9.8437500000002274</v>
      </c>
      <c r="AQ429" s="116">
        <f t="shared" ca="1" si="423"/>
        <v>10.781250000000227</v>
      </c>
      <c r="AS429" s="63">
        <f t="shared" si="410"/>
        <v>54</v>
      </c>
      <c r="AT429" s="116">
        <f ca="1">IFERROR(X429*'Program Qtrly'!D$249/(1-'Program Qtrly'!D$249),0)</f>
        <v>4.6875000000000888E-2</v>
      </c>
      <c r="AU429" s="116">
        <f ca="1">IFERROR(Y429*'Program Qtrly'!E$249/(1-'Program Qtrly'!E$249),0)</f>
        <v>0.14062500000000355</v>
      </c>
      <c r="AV429" s="116">
        <f ca="1">IFERROR(Z429*'Program Qtrly'!F$249/(1-'Program Qtrly'!F$249),0)</f>
        <v>0.234375</v>
      </c>
      <c r="AW429" s="116">
        <f ca="1">IFERROR(AA429*'Program Qtrly'!G$249/(1-'Program Qtrly'!G$249),0)</f>
        <v>0.32812500000000711</v>
      </c>
      <c r="AX429" s="116">
        <f ca="1">IFERROR(AB429*'Program Qtrly'!H$249/(1-'Program Qtrly'!H$249),0)</f>
        <v>0.56250000000001421</v>
      </c>
      <c r="AY429" s="116">
        <f ca="1">IFERROR(AC429*'Program Qtrly'!I$249/(1-'Program Qtrly'!I$249),0)</f>
        <v>0.9375</v>
      </c>
      <c r="AZ429" s="116">
        <f ca="1">IFERROR(AD429*'Program Qtrly'!J$249/(1-'Program Qtrly'!J$249),0)</f>
        <v>1.3125000000000284</v>
      </c>
      <c r="BA429" s="116">
        <f ca="1">IFERROR(AE429*'Program Qtrly'!K$249/(1-'Program Qtrly'!K$249),0)</f>
        <v>1.6875</v>
      </c>
      <c r="BB429" s="116">
        <f ca="1">IFERROR(AF429*'Program Qtrly'!L$249/(1-'Program Qtrly'!L$249),0)</f>
        <v>2.1093750000000568</v>
      </c>
      <c r="BC429" s="116">
        <f ca="1">IFERROR(AG429*'Program Qtrly'!M$249/(1-'Program Qtrly'!M$249),0)</f>
        <v>2.5781250000000568</v>
      </c>
      <c r="BD429" s="116">
        <f ca="1">IFERROR(AH429*'Program Qtrly'!N$249/(1-'Program Qtrly'!N$249),0)</f>
        <v>3.0468750000000568</v>
      </c>
      <c r="BE429" s="116">
        <f ca="1">IFERROR(AI429*'Program Qtrly'!O$249/(1-'Program Qtrly'!O$249),0)</f>
        <v>3.515625</v>
      </c>
      <c r="BF429" s="116">
        <f ca="1">IFERROR(AJ429*'Program Qtrly'!P$249/(1-'Program Qtrly'!P$249),0)</f>
        <v>4.2187500000001137</v>
      </c>
      <c r="BG429" s="116">
        <f ca="1">IFERROR(AK429*'Program Qtrly'!Q$249/(1-'Program Qtrly'!Q$249),0)</f>
        <v>5.1562500000001137</v>
      </c>
      <c r="BH429" s="116">
        <f ca="1">IFERROR(AL429*'Program Qtrly'!R$249/(1-'Program Qtrly'!R$249),0)</f>
        <v>6.0937500000001137</v>
      </c>
      <c r="BI429" s="116">
        <f ca="1">IFERROR(AM429*'Program Qtrly'!S$249/(1-'Program Qtrly'!S$249),0)</f>
        <v>7.03125</v>
      </c>
      <c r="BJ429" s="116">
        <f ca="1">IFERROR(AN429*'Program Qtrly'!T$249/(1-'Program Qtrly'!T$249),0)</f>
        <v>7.96875</v>
      </c>
      <c r="BK429" s="116">
        <f ca="1">IFERROR(AO429*'Program Qtrly'!U$249/(1-'Program Qtrly'!U$249),0)</f>
        <v>8.9062500000002274</v>
      </c>
      <c r="BL429" s="116">
        <f ca="1">IFERROR(AP429*'Program Qtrly'!V$249/(1-'Program Qtrly'!V$249),0)</f>
        <v>9.8437500000002274</v>
      </c>
      <c r="BM429" s="116">
        <f ca="1">IFERROR(AQ429*'Program Qtrly'!W$249/(1-'Program Qtrly'!W$249),0)</f>
        <v>10.781250000000227</v>
      </c>
      <c r="BO429" s="53" t="str">
        <f t="shared" si="411"/>
        <v>P013</v>
      </c>
      <c r="BP429" s="53">
        <f t="shared" si="412"/>
        <v>0</v>
      </c>
    </row>
    <row r="430" spans="1:68" x14ac:dyDescent="0.45">
      <c r="A430" s="63">
        <f t="shared" si="407"/>
        <v>57</v>
      </c>
      <c r="B430" s="116">
        <f ca="1">IFERROR(B429+'Program Qtrly'!D$263*OFFSET(LDF!$A$37,MATCH($B$410,LDF!$A$38:$A$63,0),MATCH($A430,LDF!$B$37:$Z$37,0)),0)</f>
        <v>7.7734374999999991</v>
      </c>
      <c r="C430" s="116">
        <f ca="1">IFERROR(C429+'Program Qtrly'!E$263*OFFSET(LDF!$A$37,MATCH($B$410,LDF!$A$38:$A$63,0),MATCH($A430,LDF!$B$37:$Z$37,0)),0)</f>
        <v>23.320312499999996</v>
      </c>
      <c r="D430" s="116">
        <f ca="1">IFERROR(D429+'Program Qtrly'!F$263*OFFSET(LDF!$A$37,MATCH($B$410,LDF!$A$38:$A$63,0),MATCH($A430,LDF!$B$37:$Z$37,0)),0)</f>
        <v>38.8671875</v>
      </c>
      <c r="E430" s="116">
        <f ca="1">IFERROR(E429+'Program Qtrly'!G$263*OFFSET(LDF!$A$37,MATCH($B$410,LDF!$A$38:$A$63,0),MATCH($A430,LDF!$B$37:$Z$37,0)),0)</f>
        <v>54.414062499999993</v>
      </c>
      <c r="F430" s="116">
        <f ca="1">IFERROR(F429+'Program Qtrly'!H$263*OFFSET(LDF!$A$37,MATCH($B$410,LDF!$A$38:$A$63,0),MATCH($A430,LDF!$B$37:$Z$37,0)),0)</f>
        <v>93.281249999999986</v>
      </c>
      <c r="G430" s="116">
        <f ca="1">IFERROR(G429+'Program Qtrly'!I$263*OFFSET(LDF!$A$37,MATCH($B$410,LDF!$A$38:$A$63,0),MATCH($A430,LDF!$B$37:$Z$37,0)),0)</f>
        <v>155.46875</v>
      </c>
      <c r="H430" s="116">
        <f ca="1">IFERROR(H429+'Program Qtrly'!J$263*OFFSET(LDF!$A$37,MATCH($B$410,LDF!$A$38:$A$63,0),MATCH($A430,LDF!$B$37:$Z$37,0)),0)</f>
        <v>217.65624999999997</v>
      </c>
      <c r="I430" s="116">
        <f ca="1">IFERROR(I429+'Program Qtrly'!K$263*OFFSET(LDF!$A$37,MATCH($B$410,LDF!$A$38:$A$63,0),MATCH($A430,LDF!$B$37:$Z$37,0)),0)</f>
        <v>279.84375</v>
      </c>
      <c r="J430" s="116">
        <f ca="1">IFERROR(J429+'Program Qtrly'!L$263*OFFSET(LDF!$A$37,MATCH($B$410,LDF!$A$38:$A$63,0),MATCH($A430,LDF!$B$37:$Z$37,0)),0)</f>
        <v>349.80468749999994</v>
      </c>
      <c r="K430" s="116">
        <f ca="1">IFERROR(K429+'Program Qtrly'!M$263*OFFSET(LDF!$A$37,MATCH($B$410,LDF!$A$38:$A$63,0),MATCH($A430,LDF!$B$37:$Z$37,0)),0)</f>
        <v>427.53906249999994</v>
      </c>
      <c r="L430" s="116">
        <f ca="1">IFERROR(L429+'Program Qtrly'!N$263*OFFSET(LDF!$A$37,MATCH($B$410,LDF!$A$38:$A$63,0),MATCH($A430,LDF!$B$37:$Z$37,0)),0)</f>
        <v>505.27343749999994</v>
      </c>
      <c r="M430" s="116">
        <f ca="1">IFERROR(M429+'Program Qtrly'!O$263*OFFSET(LDF!$A$37,MATCH($B$410,LDF!$A$38:$A$63,0),MATCH($A430,LDF!$B$37:$Z$37,0)),0)</f>
        <v>583.0078125</v>
      </c>
      <c r="N430" s="116">
        <f ca="1">IFERROR(N429+'Program Qtrly'!P$263*OFFSET(LDF!$A$37,MATCH($B$410,LDF!$A$38:$A$63,0),MATCH($A430,LDF!$B$37:$Z$37,0)),0)</f>
        <v>699.60937499999989</v>
      </c>
      <c r="O430" s="116">
        <f ca="1">IFERROR(O429+'Program Qtrly'!Q$263*OFFSET(LDF!$A$37,MATCH($B$410,LDF!$A$38:$A$63,0),MATCH($A430,LDF!$B$37:$Z$37,0)),0)</f>
        <v>855.07812499999989</v>
      </c>
      <c r="P430" s="116">
        <f ca="1">IFERROR(P429+'Program Qtrly'!R$263*OFFSET(LDF!$A$37,MATCH($B$410,LDF!$A$38:$A$63,0),MATCH($A430,LDF!$B$37:$Z$37,0)),0)</f>
        <v>1010.5468749999999</v>
      </c>
      <c r="Q430" s="116">
        <f ca="1">IFERROR(Q429+'Program Qtrly'!S$263*OFFSET(LDF!$A$37,MATCH($B$410,LDF!$A$38:$A$63,0),MATCH($A430,LDF!$B$37:$Z$37,0)),0)</f>
        <v>1166.015625</v>
      </c>
      <c r="R430" s="116">
        <f ca="1">IFERROR(R429+'Program Qtrly'!T$263*OFFSET(LDF!$A$37,MATCH($B$410,LDF!$A$38:$A$63,0),MATCH($A430,LDF!$B$37:$Z$37,0)),0)</f>
        <v>1321.484375</v>
      </c>
      <c r="S430" s="116">
        <f ca="1">IFERROR(S429+'Program Qtrly'!U$263*OFFSET(LDF!$A$37,MATCH($B$410,LDF!$A$38:$A$63,0),MATCH($A430,LDF!$B$37:$Z$37,0)),0)</f>
        <v>1476.9531249999998</v>
      </c>
      <c r="T430" s="116">
        <f ca="1">IFERROR(T429+'Program Qtrly'!V$263*OFFSET(LDF!$A$37,MATCH($B$410,LDF!$A$38:$A$63,0),MATCH($A430,LDF!$B$37:$Z$37,0)),0)</f>
        <v>1632.4218749999998</v>
      </c>
      <c r="U430" s="116">
        <f ca="1">IFERROR(U429+'Program Qtrly'!W$263*OFFSET(LDF!$A$37,MATCH($B$410,LDF!$A$38:$A$63,0),MATCH($A430,LDF!$B$37:$Z$37,0)),0)</f>
        <v>1787.8906249999998</v>
      </c>
      <c r="W430" s="63">
        <f t="shared" si="408"/>
        <v>57</v>
      </c>
      <c r="X430" s="116">
        <f t="shared" ca="1" si="409"/>
        <v>3.9062500000000888E-2</v>
      </c>
      <c r="Y430" s="116">
        <f t="shared" ca="1" si="424"/>
        <v>0.11718750000000355</v>
      </c>
      <c r="Z430" s="116">
        <f t="shared" ca="1" si="425"/>
        <v>0.1953125</v>
      </c>
      <c r="AA430" s="116">
        <f t="shared" ca="1" si="426"/>
        <v>0.27343750000000711</v>
      </c>
      <c r="AB430" s="116">
        <f t="shared" ca="1" si="427"/>
        <v>0.46875000000001421</v>
      </c>
      <c r="AC430" s="116">
        <f t="shared" ca="1" si="428"/>
        <v>0.78125</v>
      </c>
      <c r="AD430" s="116">
        <f t="shared" ca="1" si="429"/>
        <v>1.0937500000000284</v>
      </c>
      <c r="AE430" s="116">
        <f t="shared" ca="1" si="430"/>
        <v>1.40625</v>
      </c>
      <c r="AF430" s="116">
        <f t="shared" ca="1" si="431"/>
        <v>1.7578125000000568</v>
      </c>
      <c r="AG430" s="116">
        <f t="shared" ca="1" si="413"/>
        <v>2.1484375000000568</v>
      </c>
      <c r="AH430" s="116">
        <f t="shared" ca="1" si="414"/>
        <v>2.5390625000000568</v>
      </c>
      <c r="AI430" s="116">
        <f t="shared" ca="1" si="415"/>
        <v>2.9296875</v>
      </c>
      <c r="AJ430" s="116">
        <f t="shared" ca="1" si="416"/>
        <v>3.5156250000001137</v>
      </c>
      <c r="AK430" s="116">
        <f t="shared" ca="1" si="417"/>
        <v>4.2968750000001137</v>
      </c>
      <c r="AL430" s="116">
        <f t="shared" ca="1" si="418"/>
        <v>5.0781250000001137</v>
      </c>
      <c r="AM430" s="116">
        <f t="shared" ca="1" si="419"/>
        <v>5.859375</v>
      </c>
      <c r="AN430" s="116">
        <f t="shared" ca="1" si="420"/>
        <v>6.640625</v>
      </c>
      <c r="AO430" s="116">
        <f t="shared" ca="1" si="421"/>
        <v>7.4218750000002274</v>
      </c>
      <c r="AP430" s="116">
        <f t="shared" ca="1" si="422"/>
        <v>8.2031250000002274</v>
      </c>
      <c r="AQ430" s="116">
        <f t="shared" ca="1" si="423"/>
        <v>8.9843750000002274</v>
      </c>
      <c r="AS430" s="63">
        <f t="shared" si="410"/>
        <v>57</v>
      </c>
      <c r="AT430" s="116">
        <f ca="1">IFERROR(X430*'Program Qtrly'!D$249/(1-'Program Qtrly'!D$249),0)</f>
        <v>3.9062500000000888E-2</v>
      </c>
      <c r="AU430" s="116">
        <f ca="1">IFERROR(Y430*'Program Qtrly'!E$249/(1-'Program Qtrly'!E$249),0)</f>
        <v>0.11718750000000355</v>
      </c>
      <c r="AV430" s="116">
        <f ca="1">IFERROR(Z430*'Program Qtrly'!F$249/(1-'Program Qtrly'!F$249),0)</f>
        <v>0.1953125</v>
      </c>
      <c r="AW430" s="116">
        <f ca="1">IFERROR(AA430*'Program Qtrly'!G$249/(1-'Program Qtrly'!G$249),0)</f>
        <v>0.27343750000000711</v>
      </c>
      <c r="AX430" s="116">
        <f ca="1">IFERROR(AB430*'Program Qtrly'!H$249/(1-'Program Qtrly'!H$249),0)</f>
        <v>0.46875000000001421</v>
      </c>
      <c r="AY430" s="116">
        <f ca="1">IFERROR(AC430*'Program Qtrly'!I$249/(1-'Program Qtrly'!I$249),0)</f>
        <v>0.78125</v>
      </c>
      <c r="AZ430" s="116">
        <f ca="1">IFERROR(AD430*'Program Qtrly'!J$249/(1-'Program Qtrly'!J$249),0)</f>
        <v>1.0937500000000284</v>
      </c>
      <c r="BA430" s="116">
        <f ca="1">IFERROR(AE430*'Program Qtrly'!K$249/(1-'Program Qtrly'!K$249),0)</f>
        <v>1.40625</v>
      </c>
      <c r="BB430" s="116">
        <f ca="1">IFERROR(AF430*'Program Qtrly'!L$249/(1-'Program Qtrly'!L$249),0)</f>
        <v>1.7578125000000568</v>
      </c>
      <c r="BC430" s="116">
        <f ca="1">IFERROR(AG430*'Program Qtrly'!M$249/(1-'Program Qtrly'!M$249),0)</f>
        <v>2.1484375000000568</v>
      </c>
      <c r="BD430" s="116">
        <f ca="1">IFERROR(AH430*'Program Qtrly'!N$249/(1-'Program Qtrly'!N$249),0)</f>
        <v>2.5390625000000568</v>
      </c>
      <c r="BE430" s="116">
        <f ca="1">IFERROR(AI430*'Program Qtrly'!O$249/(1-'Program Qtrly'!O$249),0)</f>
        <v>2.9296875</v>
      </c>
      <c r="BF430" s="116">
        <f ca="1">IFERROR(AJ430*'Program Qtrly'!P$249/(1-'Program Qtrly'!P$249),0)</f>
        <v>3.5156250000001137</v>
      </c>
      <c r="BG430" s="116">
        <f ca="1">IFERROR(AK430*'Program Qtrly'!Q$249/(1-'Program Qtrly'!Q$249),0)</f>
        <v>4.2968750000001137</v>
      </c>
      <c r="BH430" s="116">
        <f ca="1">IFERROR(AL430*'Program Qtrly'!R$249/(1-'Program Qtrly'!R$249),0)</f>
        <v>5.0781250000001137</v>
      </c>
      <c r="BI430" s="116">
        <f ca="1">IFERROR(AM430*'Program Qtrly'!S$249/(1-'Program Qtrly'!S$249),0)</f>
        <v>5.859375</v>
      </c>
      <c r="BJ430" s="116">
        <f ca="1">IFERROR(AN430*'Program Qtrly'!T$249/(1-'Program Qtrly'!T$249),0)</f>
        <v>6.640625</v>
      </c>
      <c r="BK430" s="116">
        <f ca="1">IFERROR(AO430*'Program Qtrly'!U$249/(1-'Program Qtrly'!U$249),0)</f>
        <v>7.4218750000002274</v>
      </c>
      <c r="BL430" s="116">
        <f ca="1">IFERROR(AP430*'Program Qtrly'!V$249/(1-'Program Qtrly'!V$249),0)</f>
        <v>8.2031250000002274</v>
      </c>
      <c r="BM430" s="116">
        <f ca="1">IFERROR(AQ430*'Program Qtrly'!W$249/(1-'Program Qtrly'!W$249),0)</f>
        <v>8.9843750000002274</v>
      </c>
      <c r="BO430" s="53" t="str">
        <f t="shared" si="411"/>
        <v>P013</v>
      </c>
      <c r="BP430" s="53">
        <f t="shared" si="412"/>
        <v>0</v>
      </c>
    </row>
    <row r="431" spans="1:68" x14ac:dyDescent="0.45">
      <c r="A431" s="63">
        <f t="shared" si="407"/>
        <v>60</v>
      </c>
      <c r="B431" s="116">
        <f ca="1">IFERROR(B430+'Program Qtrly'!D$263*OFFSET(LDF!$A$37,MATCH($B$410,LDF!$A$38:$A$63,0),MATCH($A431,LDF!$B$37:$Z$37,0)),0)</f>
        <v>7.7734374999999991</v>
      </c>
      <c r="C431" s="116">
        <f ca="1">IFERROR(C430+'Program Qtrly'!E$263*OFFSET(LDF!$A$37,MATCH($B$410,LDF!$A$38:$A$63,0),MATCH($A431,LDF!$B$37:$Z$37,0)),0)</f>
        <v>23.320312499999996</v>
      </c>
      <c r="D431" s="116">
        <f ca="1">IFERROR(D430+'Program Qtrly'!F$263*OFFSET(LDF!$A$37,MATCH($B$410,LDF!$A$38:$A$63,0),MATCH($A431,LDF!$B$37:$Z$37,0)),0)</f>
        <v>38.8671875</v>
      </c>
      <c r="E431" s="116">
        <f ca="1">IFERROR(E430+'Program Qtrly'!G$263*OFFSET(LDF!$A$37,MATCH($B$410,LDF!$A$38:$A$63,0),MATCH($A431,LDF!$B$37:$Z$37,0)),0)</f>
        <v>54.414062499999993</v>
      </c>
      <c r="F431" s="116">
        <f ca="1">IFERROR(F430+'Program Qtrly'!H$263*OFFSET(LDF!$A$37,MATCH($B$410,LDF!$A$38:$A$63,0),MATCH($A431,LDF!$B$37:$Z$37,0)),0)</f>
        <v>93.281249999999986</v>
      </c>
      <c r="G431" s="116">
        <f ca="1">IFERROR(G430+'Program Qtrly'!I$263*OFFSET(LDF!$A$37,MATCH($B$410,LDF!$A$38:$A$63,0),MATCH($A431,LDF!$B$37:$Z$37,0)),0)</f>
        <v>155.46875</v>
      </c>
      <c r="H431" s="116">
        <f ca="1">IFERROR(H430+'Program Qtrly'!J$263*OFFSET(LDF!$A$37,MATCH($B$410,LDF!$A$38:$A$63,0),MATCH($A431,LDF!$B$37:$Z$37,0)),0)</f>
        <v>217.65624999999997</v>
      </c>
      <c r="I431" s="116">
        <f ca="1">IFERROR(I430+'Program Qtrly'!K$263*OFFSET(LDF!$A$37,MATCH($B$410,LDF!$A$38:$A$63,0),MATCH($A431,LDF!$B$37:$Z$37,0)),0)</f>
        <v>279.84375</v>
      </c>
      <c r="J431" s="116">
        <f ca="1">IFERROR(J430+'Program Qtrly'!L$263*OFFSET(LDF!$A$37,MATCH($B$410,LDF!$A$38:$A$63,0),MATCH($A431,LDF!$B$37:$Z$37,0)),0)</f>
        <v>349.80468749999994</v>
      </c>
      <c r="K431" s="116">
        <f ca="1">IFERROR(K430+'Program Qtrly'!M$263*OFFSET(LDF!$A$37,MATCH($B$410,LDF!$A$38:$A$63,0),MATCH($A431,LDF!$B$37:$Z$37,0)),0)</f>
        <v>427.53906249999994</v>
      </c>
      <c r="L431" s="116">
        <f ca="1">IFERROR(L430+'Program Qtrly'!N$263*OFFSET(LDF!$A$37,MATCH($B$410,LDF!$A$38:$A$63,0),MATCH($A431,LDF!$B$37:$Z$37,0)),0)</f>
        <v>505.27343749999994</v>
      </c>
      <c r="M431" s="116">
        <f ca="1">IFERROR(M430+'Program Qtrly'!O$263*OFFSET(LDF!$A$37,MATCH($B$410,LDF!$A$38:$A$63,0),MATCH($A431,LDF!$B$37:$Z$37,0)),0)</f>
        <v>583.0078125</v>
      </c>
      <c r="N431" s="116">
        <f ca="1">IFERROR(N430+'Program Qtrly'!P$263*OFFSET(LDF!$A$37,MATCH($B$410,LDF!$A$38:$A$63,0),MATCH($A431,LDF!$B$37:$Z$37,0)),0)</f>
        <v>699.60937499999989</v>
      </c>
      <c r="O431" s="116">
        <f ca="1">IFERROR(O430+'Program Qtrly'!Q$263*OFFSET(LDF!$A$37,MATCH($B$410,LDF!$A$38:$A$63,0),MATCH($A431,LDF!$B$37:$Z$37,0)),0)</f>
        <v>855.07812499999989</v>
      </c>
      <c r="P431" s="116">
        <f ca="1">IFERROR(P430+'Program Qtrly'!R$263*OFFSET(LDF!$A$37,MATCH($B$410,LDF!$A$38:$A$63,0),MATCH($A431,LDF!$B$37:$Z$37,0)),0)</f>
        <v>1010.5468749999999</v>
      </c>
      <c r="Q431" s="116">
        <f ca="1">IFERROR(Q430+'Program Qtrly'!S$263*OFFSET(LDF!$A$37,MATCH($B$410,LDF!$A$38:$A$63,0),MATCH($A431,LDF!$B$37:$Z$37,0)),0)</f>
        <v>1166.015625</v>
      </c>
      <c r="R431" s="116">
        <f ca="1">IFERROR(R430+'Program Qtrly'!T$263*OFFSET(LDF!$A$37,MATCH($B$410,LDF!$A$38:$A$63,0),MATCH($A431,LDF!$B$37:$Z$37,0)),0)</f>
        <v>1321.484375</v>
      </c>
      <c r="S431" s="116">
        <f ca="1">IFERROR(S430+'Program Qtrly'!U$263*OFFSET(LDF!$A$37,MATCH($B$410,LDF!$A$38:$A$63,0),MATCH($A431,LDF!$B$37:$Z$37,0)),0)</f>
        <v>1476.9531249999998</v>
      </c>
      <c r="T431" s="116">
        <f ca="1">IFERROR(T430+'Program Qtrly'!V$263*OFFSET(LDF!$A$37,MATCH($B$410,LDF!$A$38:$A$63,0),MATCH($A431,LDF!$B$37:$Z$37,0)),0)</f>
        <v>1632.4218749999998</v>
      </c>
      <c r="U431" s="116">
        <f ca="1">IFERROR(U430+'Program Qtrly'!W$263*OFFSET(LDF!$A$37,MATCH($B$410,LDF!$A$38:$A$63,0),MATCH($A431,LDF!$B$37:$Z$37,0)),0)</f>
        <v>1787.8906249999998</v>
      </c>
      <c r="W431" s="63">
        <f t="shared" si="408"/>
        <v>60</v>
      </c>
      <c r="X431" s="116">
        <f t="shared" ca="1" si="409"/>
        <v>3.9062500000000888E-2</v>
      </c>
      <c r="Y431" s="116">
        <f t="shared" ca="1" si="424"/>
        <v>0.11718750000000355</v>
      </c>
      <c r="Z431" s="116">
        <f t="shared" ca="1" si="425"/>
        <v>0.1953125</v>
      </c>
      <c r="AA431" s="116">
        <f t="shared" ca="1" si="426"/>
        <v>0.27343750000000711</v>
      </c>
      <c r="AB431" s="116">
        <f t="shared" ca="1" si="427"/>
        <v>0.46875000000001421</v>
      </c>
      <c r="AC431" s="116">
        <f t="shared" ca="1" si="428"/>
        <v>0.78125</v>
      </c>
      <c r="AD431" s="116">
        <f t="shared" ca="1" si="429"/>
        <v>1.0937500000000284</v>
      </c>
      <c r="AE431" s="116">
        <f t="shared" ca="1" si="430"/>
        <v>1.40625</v>
      </c>
      <c r="AF431" s="116">
        <f t="shared" ca="1" si="431"/>
        <v>1.7578125000000568</v>
      </c>
      <c r="AG431" s="116">
        <f t="shared" ca="1" si="413"/>
        <v>2.1484375000000568</v>
      </c>
      <c r="AH431" s="116">
        <f t="shared" ca="1" si="414"/>
        <v>2.5390625000000568</v>
      </c>
      <c r="AI431" s="116">
        <f t="shared" ca="1" si="415"/>
        <v>2.9296875</v>
      </c>
      <c r="AJ431" s="116">
        <f t="shared" ca="1" si="416"/>
        <v>3.5156250000001137</v>
      </c>
      <c r="AK431" s="116">
        <f t="shared" ca="1" si="417"/>
        <v>4.2968750000001137</v>
      </c>
      <c r="AL431" s="116">
        <f t="shared" ca="1" si="418"/>
        <v>5.0781250000001137</v>
      </c>
      <c r="AM431" s="116">
        <f t="shared" ca="1" si="419"/>
        <v>5.859375</v>
      </c>
      <c r="AN431" s="116">
        <f t="shared" ca="1" si="420"/>
        <v>6.640625</v>
      </c>
      <c r="AO431" s="116">
        <f t="shared" ca="1" si="421"/>
        <v>7.4218750000002274</v>
      </c>
      <c r="AP431" s="116">
        <f t="shared" ca="1" si="422"/>
        <v>8.2031250000002274</v>
      </c>
      <c r="AQ431" s="116">
        <f t="shared" ca="1" si="423"/>
        <v>8.9843750000002274</v>
      </c>
      <c r="AS431" s="63">
        <f t="shared" si="410"/>
        <v>60</v>
      </c>
      <c r="AT431" s="116">
        <f ca="1">IFERROR(X431*'Program Qtrly'!D$249/(1-'Program Qtrly'!D$249),0)</f>
        <v>3.9062500000000888E-2</v>
      </c>
      <c r="AU431" s="116">
        <f ca="1">IFERROR(Y431*'Program Qtrly'!E$249/(1-'Program Qtrly'!E$249),0)</f>
        <v>0.11718750000000355</v>
      </c>
      <c r="AV431" s="116">
        <f ca="1">IFERROR(Z431*'Program Qtrly'!F$249/(1-'Program Qtrly'!F$249),0)</f>
        <v>0.1953125</v>
      </c>
      <c r="AW431" s="116">
        <f ca="1">IFERROR(AA431*'Program Qtrly'!G$249/(1-'Program Qtrly'!G$249),0)</f>
        <v>0.27343750000000711</v>
      </c>
      <c r="AX431" s="116">
        <f ca="1">IFERROR(AB431*'Program Qtrly'!H$249/(1-'Program Qtrly'!H$249),0)</f>
        <v>0.46875000000001421</v>
      </c>
      <c r="AY431" s="116">
        <f ca="1">IFERROR(AC431*'Program Qtrly'!I$249/(1-'Program Qtrly'!I$249),0)</f>
        <v>0.78125</v>
      </c>
      <c r="AZ431" s="116">
        <f ca="1">IFERROR(AD431*'Program Qtrly'!J$249/(1-'Program Qtrly'!J$249),0)</f>
        <v>1.0937500000000284</v>
      </c>
      <c r="BA431" s="116">
        <f ca="1">IFERROR(AE431*'Program Qtrly'!K$249/(1-'Program Qtrly'!K$249),0)</f>
        <v>1.40625</v>
      </c>
      <c r="BB431" s="116">
        <f ca="1">IFERROR(AF431*'Program Qtrly'!L$249/(1-'Program Qtrly'!L$249),0)</f>
        <v>1.7578125000000568</v>
      </c>
      <c r="BC431" s="116">
        <f ca="1">IFERROR(AG431*'Program Qtrly'!M$249/(1-'Program Qtrly'!M$249),0)</f>
        <v>2.1484375000000568</v>
      </c>
      <c r="BD431" s="116">
        <f ca="1">IFERROR(AH431*'Program Qtrly'!N$249/(1-'Program Qtrly'!N$249),0)</f>
        <v>2.5390625000000568</v>
      </c>
      <c r="BE431" s="116">
        <f ca="1">IFERROR(AI431*'Program Qtrly'!O$249/(1-'Program Qtrly'!O$249),0)</f>
        <v>2.9296875</v>
      </c>
      <c r="BF431" s="116">
        <f ca="1">IFERROR(AJ431*'Program Qtrly'!P$249/(1-'Program Qtrly'!P$249),0)</f>
        <v>3.5156250000001137</v>
      </c>
      <c r="BG431" s="116">
        <f ca="1">IFERROR(AK431*'Program Qtrly'!Q$249/(1-'Program Qtrly'!Q$249),0)</f>
        <v>4.2968750000001137</v>
      </c>
      <c r="BH431" s="116">
        <f ca="1">IFERROR(AL431*'Program Qtrly'!R$249/(1-'Program Qtrly'!R$249),0)</f>
        <v>5.0781250000001137</v>
      </c>
      <c r="BI431" s="116">
        <f ca="1">IFERROR(AM431*'Program Qtrly'!S$249/(1-'Program Qtrly'!S$249),0)</f>
        <v>5.859375</v>
      </c>
      <c r="BJ431" s="116">
        <f ca="1">IFERROR(AN431*'Program Qtrly'!T$249/(1-'Program Qtrly'!T$249),0)</f>
        <v>6.640625</v>
      </c>
      <c r="BK431" s="116">
        <f ca="1">IFERROR(AO431*'Program Qtrly'!U$249/(1-'Program Qtrly'!U$249),0)</f>
        <v>7.4218750000002274</v>
      </c>
      <c r="BL431" s="116">
        <f ca="1">IFERROR(AP431*'Program Qtrly'!V$249/(1-'Program Qtrly'!V$249),0)</f>
        <v>8.2031250000002274</v>
      </c>
      <c r="BM431" s="116">
        <f ca="1">IFERROR(AQ431*'Program Qtrly'!W$249/(1-'Program Qtrly'!W$249),0)</f>
        <v>8.9843750000002274</v>
      </c>
      <c r="BO431" s="53" t="str">
        <f t="shared" si="411"/>
        <v>P013</v>
      </c>
      <c r="BP431" s="53">
        <f t="shared" si="412"/>
        <v>0</v>
      </c>
    </row>
    <row r="432" spans="1:68" x14ac:dyDescent="0.45">
      <c r="A432" s="63">
        <f t="shared" si="407"/>
        <v>63</v>
      </c>
      <c r="B432" s="116">
        <f ca="1">IFERROR(B431+'Program Qtrly'!D$263*OFFSET(LDF!$A$37,MATCH($B$410,LDF!$A$38:$A$63,0),MATCH($A432,LDF!$B$37:$Z$37,0)),0)</f>
        <v>7.7812499999999991</v>
      </c>
      <c r="C432" s="116">
        <f ca="1">IFERROR(C431+'Program Qtrly'!E$263*OFFSET(LDF!$A$37,MATCH($B$410,LDF!$A$38:$A$63,0),MATCH($A432,LDF!$B$37:$Z$37,0)),0)</f>
        <v>23.343749999999996</v>
      </c>
      <c r="D432" s="116">
        <f ca="1">IFERROR(D431+'Program Qtrly'!F$263*OFFSET(LDF!$A$37,MATCH($B$410,LDF!$A$38:$A$63,0),MATCH($A432,LDF!$B$37:$Z$37,0)),0)</f>
        <v>38.90625</v>
      </c>
      <c r="E432" s="116">
        <f ca="1">IFERROR(E431+'Program Qtrly'!G$263*OFFSET(LDF!$A$37,MATCH($B$410,LDF!$A$38:$A$63,0),MATCH($A432,LDF!$B$37:$Z$37,0)),0)</f>
        <v>54.468749999999993</v>
      </c>
      <c r="F432" s="116">
        <f ca="1">IFERROR(F431+'Program Qtrly'!H$263*OFFSET(LDF!$A$37,MATCH($B$410,LDF!$A$38:$A$63,0),MATCH($A432,LDF!$B$37:$Z$37,0)),0)</f>
        <v>93.374999999999986</v>
      </c>
      <c r="G432" s="116">
        <f ca="1">IFERROR(G431+'Program Qtrly'!I$263*OFFSET(LDF!$A$37,MATCH($B$410,LDF!$A$38:$A$63,0),MATCH($A432,LDF!$B$37:$Z$37,0)),0)</f>
        <v>155.625</v>
      </c>
      <c r="H432" s="116">
        <f ca="1">IFERROR(H431+'Program Qtrly'!J$263*OFFSET(LDF!$A$37,MATCH($B$410,LDF!$A$38:$A$63,0),MATCH($A432,LDF!$B$37:$Z$37,0)),0)</f>
        <v>217.87499999999997</v>
      </c>
      <c r="I432" s="116">
        <f ca="1">IFERROR(I431+'Program Qtrly'!K$263*OFFSET(LDF!$A$37,MATCH($B$410,LDF!$A$38:$A$63,0),MATCH($A432,LDF!$B$37:$Z$37,0)),0)</f>
        <v>280.125</v>
      </c>
      <c r="J432" s="116">
        <f ca="1">IFERROR(J431+'Program Qtrly'!L$263*OFFSET(LDF!$A$37,MATCH($B$410,LDF!$A$38:$A$63,0),MATCH($A432,LDF!$B$37:$Z$37,0)),0)</f>
        <v>350.15624999999994</v>
      </c>
      <c r="K432" s="116">
        <f ca="1">IFERROR(K431+'Program Qtrly'!M$263*OFFSET(LDF!$A$37,MATCH($B$410,LDF!$A$38:$A$63,0),MATCH($A432,LDF!$B$37:$Z$37,0)),0)</f>
        <v>427.96874999999994</v>
      </c>
      <c r="L432" s="116">
        <f ca="1">IFERROR(L431+'Program Qtrly'!N$263*OFFSET(LDF!$A$37,MATCH($B$410,LDF!$A$38:$A$63,0),MATCH($A432,LDF!$B$37:$Z$37,0)),0)</f>
        <v>505.78124999999994</v>
      </c>
      <c r="M432" s="116">
        <f ca="1">IFERROR(M431+'Program Qtrly'!O$263*OFFSET(LDF!$A$37,MATCH($B$410,LDF!$A$38:$A$63,0),MATCH($A432,LDF!$B$37:$Z$37,0)),0)</f>
        <v>583.59375</v>
      </c>
      <c r="N432" s="116">
        <f ca="1">IFERROR(N431+'Program Qtrly'!P$263*OFFSET(LDF!$A$37,MATCH($B$410,LDF!$A$38:$A$63,0),MATCH($A432,LDF!$B$37:$Z$37,0)),0)</f>
        <v>700.31249999999989</v>
      </c>
      <c r="O432" s="116">
        <f ca="1">IFERROR(O431+'Program Qtrly'!Q$263*OFFSET(LDF!$A$37,MATCH($B$410,LDF!$A$38:$A$63,0),MATCH($A432,LDF!$B$37:$Z$37,0)),0)</f>
        <v>855.93749999999989</v>
      </c>
      <c r="P432" s="116">
        <f ca="1">IFERROR(P431+'Program Qtrly'!R$263*OFFSET(LDF!$A$37,MATCH($B$410,LDF!$A$38:$A$63,0),MATCH($A432,LDF!$B$37:$Z$37,0)),0)</f>
        <v>1011.5624999999999</v>
      </c>
      <c r="Q432" s="116">
        <f ca="1">IFERROR(Q431+'Program Qtrly'!S$263*OFFSET(LDF!$A$37,MATCH($B$410,LDF!$A$38:$A$63,0),MATCH($A432,LDF!$B$37:$Z$37,0)),0)</f>
        <v>1167.1875</v>
      </c>
      <c r="R432" s="116">
        <f ca="1">IFERROR(R431+'Program Qtrly'!T$263*OFFSET(LDF!$A$37,MATCH($B$410,LDF!$A$38:$A$63,0),MATCH($A432,LDF!$B$37:$Z$37,0)),0)</f>
        <v>1322.8125</v>
      </c>
      <c r="S432" s="116">
        <f ca="1">IFERROR(S431+'Program Qtrly'!U$263*OFFSET(LDF!$A$37,MATCH($B$410,LDF!$A$38:$A$63,0),MATCH($A432,LDF!$B$37:$Z$37,0)),0)</f>
        <v>1478.4374999999998</v>
      </c>
      <c r="T432" s="116">
        <f ca="1">IFERROR(T431+'Program Qtrly'!V$263*OFFSET(LDF!$A$37,MATCH($B$410,LDF!$A$38:$A$63,0),MATCH($A432,LDF!$B$37:$Z$37,0)),0)</f>
        <v>1634.0624999999998</v>
      </c>
      <c r="U432" s="116">
        <f ca="1">IFERROR(U431+'Program Qtrly'!W$263*OFFSET(LDF!$A$37,MATCH($B$410,LDF!$A$38:$A$63,0),MATCH($A432,LDF!$B$37:$Z$37,0)),0)</f>
        <v>1789.6874999999998</v>
      </c>
      <c r="W432" s="63">
        <f t="shared" si="408"/>
        <v>63</v>
      </c>
      <c r="X432" s="116">
        <f t="shared" ca="1" si="409"/>
        <v>3.1250000000000888E-2</v>
      </c>
      <c r="Y432" s="116">
        <f t="shared" ca="1" si="424"/>
        <v>9.3750000000003553E-2</v>
      </c>
      <c r="Z432" s="116">
        <f t="shared" ca="1" si="425"/>
        <v>0.15625</v>
      </c>
      <c r="AA432" s="116">
        <f t="shared" ca="1" si="426"/>
        <v>0.21875000000000711</v>
      </c>
      <c r="AB432" s="116">
        <f t="shared" ca="1" si="427"/>
        <v>0.37500000000001421</v>
      </c>
      <c r="AC432" s="116">
        <f t="shared" ca="1" si="428"/>
        <v>0.625</v>
      </c>
      <c r="AD432" s="116">
        <f t="shared" ca="1" si="429"/>
        <v>0.87500000000002842</v>
      </c>
      <c r="AE432" s="116">
        <f t="shared" ca="1" si="430"/>
        <v>1.125</v>
      </c>
      <c r="AF432" s="116">
        <f t="shared" ca="1" si="431"/>
        <v>1.4062500000000568</v>
      </c>
      <c r="AG432" s="116">
        <f t="shared" ca="1" si="413"/>
        <v>1.7187500000000568</v>
      </c>
      <c r="AH432" s="116">
        <f t="shared" ca="1" si="414"/>
        <v>2.0312500000000568</v>
      </c>
      <c r="AI432" s="116">
        <f t="shared" ca="1" si="415"/>
        <v>2.34375</v>
      </c>
      <c r="AJ432" s="116">
        <f t="shared" ca="1" si="416"/>
        <v>2.8125000000001137</v>
      </c>
      <c r="AK432" s="116">
        <f t="shared" ca="1" si="417"/>
        <v>3.4375000000001137</v>
      </c>
      <c r="AL432" s="116">
        <f t="shared" ca="1" si="418"/>
        <v>4.0625000000001137</v>
      </c>
      <c r="AM432" s="116">
        <f t="shared" ca="1" si="419"/>
        <v>4.6875</v>
      </c>
      <c r="AN432" s="116">
        <f t="shared" ca="1" si="420"/>
        <v>5.3125</v>
      </c>
      <c r="AO432" s="116">
        <f t="shared" ca="1" si="421"/>
        <v>5.9375000000002274</v>
      </c>
      <c r="AP432" s="116">
        <f t="shared" ca="1" si="422"/>
        <v>6.5625000000002274</v>
      </c>
      <c r="AQ432" s="116">
        <f t="shared" ca="1" si="423"/>
        <v>7.1875000000002274</v>
      </c>
      <c r="AS432" s="63">
        <f t="shared" si="410"/>
        <v>63</v>
      </c>
      <c r="AT432" s="116">
        <f ca="1">IFERROR(X432*'Program Qtrly'!D$249/(1-'Program Qtrly'!D$249),0)</f>
        <v>3.1250000000000888E-2</v>
      </c>
      <c r="AU432" s="116">
        <f ca="1">IFERROR(Y432*'Program Qtrly'!E$249/(1-'Program Qtrly'!E$249),0)</f>
        <v>9.3750000000003553E-2</v>
      </c>
      <c r="AV432" s="116">
        <f ca="1">IFERROR(Z432*'Program Qtrly'!F$249/(1-'Program Qtrly'!F$249),0)</f>
        <v>0.15625</v>
      </c>
      <c r="AW432" s="116">
        <f ca="1">IFERROR(AA432*'Program Qtrly'!G$249/(1-'Program Qtrly'!G$249),0)</f>
        <v>0.21875000000000711</v>
      </c>
      <c r="AX432" s="116">
        <f ca="1">IFERROR(AB432*'Program Qtrly'!H$249/(1-'Program Qtrly'!H$249),0)</f>
        <v>0.37500000000001421</v>
      </c>
      <c r="AY432" s="116">
        <f ca="1">IFERROR(AC432*'Program Qtrly'!I$249/(1-'Program Qtrly'!I$249),0)</f>
        <v>0.625</v>
      </c>
      <c r="AZ432" s="116">
        <f ca="1">IFERROR(AD432*'Program Qtrly'!J$249/(1-'Program Qtrly'!J$249),0)</f>
        <v>0.87500000000002842</v>
      </c>
      <c r="BA432" s="116">
        <f ca="1">IFERROR(AE432*'Program Qtrly'!K$249/(1-'Program Qtrly'!K$249),0)</f>
        <v>1.125</v>
      </c>
      <c r="BB432" s="116">
        <f ca="1">IFERROR(AF432*'Program Qtrly'!L$249/(1-'Program Qtrly'!L$249),0)</f>
        <v>1.4062500000000568</v>
      </c>
      <c r="BC432" s="116">
        <f ca="1">IFERROR(AG432*'Program Qtrly'!M$249/(1-'Program Qtrly'!M$249),0)</f>
        <v>1.7187500000000568</v>
      </c>
      <c r="BD432" s="116">
        <f ca="1">IFERROR(AH432*'Program Qtrly'!N$249/(1-'Program Qtrly'!N$249),0)</f>
        <v>2.0312500000000568</v>
      </c>
      <c r="BE432" s="116">
        <f ca="1">IFERROR(AI432*'Program Qtrly'!O$249/(1-'Program Qtrly'!O$249),0)</f>
        <v>2.34375</v>
      </c>
      <c r="BF432" s="116">
        <f ca="1">IFERROR(AJ432*'Program Qtrly'!P$249/(1-'Program Qtrly'!P$249),0)</f>
        <v>2.8125000000001137</v>
      </c>
      <c r="BG432" s="116">
        <f ca="1">IFERROR(AK432*'Program Qtrly'!Q$249/(1-'Program Qtrly'!Q$249),0)</f>
        <v>3.4375000000001137</v>
      </c>
      <c r="BH432" s="116">
        <f ca="1">IFERROR(AL432*'Program Qtrly'!R$249/(1-'Program Qtrly'!R$249),0)</f>
        <v>4.0625000000001137</v>
      </c>
      <c r="BI432" s="116">
        <f ca="1">IFERROR(AM432*'Program Qtrly'!S$249/(1-'Program Qtrly'!S$249),0)</f>
        <v>4.6875</v>
      </c>
      <c r="BJ432" s="116">
        <f ca="1">IFERROR(AN432*'Program Qtrly'!T$249/(1-'Program Qtrly'!T$249),0)</f>
        <v>5.3125</v>
      </c>
      <c r="BK432" s="116">
        <f ca="1">IFERROR(AO432*'Program Qtrly'!U$249/(1-'Program Qtrly'!U$249),0)</f>
        <v>5.9375000000002274</v>
      </c>
      <c r="BL432" s="116">
        <f ca="1">IFERROR(AP432*'Program Qtrly'!V$249/(1-'Program Qtrly'!V$249),0)</f>
        <v>6.5625000000002274</v>
      </c>
      <c r="BM432" s="116">
        <f ca="1">IFERROR(AQ432*'Program Qtrly'!W$249/(1-'Program Qtrly'!W$249),0)</f>
        <v>7.1875000000002274</v>
      </c>
      <c r="BO432" s="53" t="str">
        <f t="shared" si="411"/>
        <v>P013</v>
      </c>
      <c r="BP432" s="53">
        <f t="shared" si="412"/>
        <v>0</v>
      </c>
    </row>
    <row r="433" spans="1:68" x14ac:dyDescent="0.45">
      <c r="A433" s="63">
        <f t="shared" si="407"/>
        <v>66</v>
      </c>
      <c r="B433" s="116">
        <f ca="1">IFERROR(B432+'Program Qtrly'!D$263*OFFSET(LDF!$A$37,MATCH($B$410,LDF!$A$38:$A$63,0),MATCH($A433,LDF!$B$37:$Z$37,0)),0)</f>
        <v>7.7890624999999991</v>
      </c>
      <c r="C433" s="116">
        <f ca="1">IFERROR(C432+'Program Qtrly'!E$263*OFFSET(LDF!$A$37,MATCH($B$410,LDF!$A$38:$A$63,0),MATCH($A433,LDF!$B$37:$Z$37,0)),0)</f>
        <v>23.367187499999996</v>
      </c>
      <c r="D433" s="116">
        <f ca="1">IFERROR(D432+'Program Qtrly'!F$263*OFFSET(LDF!$A$37,MATCH($B$410,LDF!$A$38:$A$63,0),MATCH($A433,LDF!$B$37:$Z$37,0)),0)</f>
        <v>38.9453125</v>
      </c>
      <c r="E433" s="116">
        <f ca="1">IFERROR(E432+'Program Qtrly'!G$263*OFFSET(LDF!$A$37,MATCH($B$410,LDF!$A$38:$A$63,0),MATCH($A433,LDF!$B$37:$Z$37,0)),0)</f>
        <v>54.523437499999993</v>
      </c>
      <c r="F433" s="116">
        <f ca="1">IFERROR(F432+'Program Qtrly'!H$263*OFFSET(LDF!$A$37,MATCH($B$410,LDF!$A$38:$A$63,0),MATCH($A433,LDF!$B$37:$Z$37,0)),0)</f>
        <v>93.468749999999986</v>
      </c>
      <c r="G433" s="116">
        <f ca="1">IFERROR(G432+'Program Qtrly'!I$263*OFFSET(LDF!$A$37,MATCH($B$410,LDF!$A$38:$A$63,0),MATCH($A433,LDF!$B$37:$Z$37,0)),0)</f>
        <v>155.78125</v>
      </c>
      <c r="H433" s="116">
        <f ca="1">IFERROR(H432+'Program Qtrly'!J$263*OFFSET(LDF!$A$37,MATCH($B$410,LDF!$A$38:$A$63,0),MATCH($A433,LDF!$B$37:$Z$37,0)),0)</f>
        <v>218.09374999999997</v>
      </c>
      <c r="I433" s="116">
        <f ca="1">IFERROR(I432+'Program Qtrly'!K$263*OFFSET(LDF!$A$37,MATCH($B$410,LDF!$A$38:$A$63,0),MATCH($A433,LDF!$B$37:$Z$37,0)),0)</f>
        <v>280.40625</v>
      </c>
      <c r="J433" s="116">
        <f ca="1">IFERROR(J432+'Program Qtrly'!L$263*OFFSET(LDF!$A$37,MATCH($B$410,LDF!$A$38:$A$63,0),MATCH($A433,LDF!$B$37:$Z$37,0)),0)</f>
        <v>350.50781249999994</v>
      </c>
      <c r="K433" s="116">
        <f ca="1">IFERROR(K432+'Program Qtrly'!M$263*OFFSET(LDF!$A$37,MATCH($B$410,LDF!$A$38:$A$63,0),MATCH($A433,LDF!$B$37:$Z$37,0)),0)</f>
        <v>428.39843749999994</v>
      </c>
      <c r="L433" s="116">
        <f ca="1">IFERROR(L432+'Program Qtrly'!N$263*OFFSET(LDF!$A$37,MATCH($B$410,LDF!$A$38:$A$63,0),MATCH($A433,LDF!$B$37:$Z$37,0)),0)</f>
        <v>506.28906249999994</v>
      </c>
      <c r="M433" s="116">
        <f ca="1">IFERROR(M432+'Program Qtrly'!O$263*OFFSET(LDF!$A$37,MATCH($B$410,LDF!$A$38:$A$63,0),MATCH($A433,LDF!$B$37:$Z$37,0)),0)</f>
        <v>584.1796875</v>
      </c>
      <c r="N433" s="116">
        <f ca="1">IFERROR(N432+'Program Qtrly'!P$263*OFFSET(LDF!$A$37,MATCH($B$410,LDF!$A$38:$A$63,0),MATCH($A433,LDF!$B$37:$Z$37,0)),0)</f>
        <v>701.01562499999989</v>
      </c>
      <c r="O433" s="116">
        <f ca="1">IFERROR(O432+'Program Qtrly'!Q$263*OFFSET(LDF!$A$37,MATCH($B$410,LDF!$A$38:$A$63,0),MATCH($A433,LDF!$B$37:$Z$37,0)),0)</f>
        <v>856.79687499999989</v>
      </c>
      <c r="P433" s="116">
        <f ca="1">IFERROR(P432+'Program Qtrly'!R$263*OFFSET(LDF!$A$37,MATCH($B$410,LDF!$A$38:$A$63,0),MATCH($A433,LDF!$B$37:$Z$37,0)),0)</f>
        <v>1012.5781249999999</v>
      </c>
      <c r="Q433" s="116">
        <f ca="1">IFERROR(Q432+'Program Qtrly'!S$263*OFFSET(LDF!$A$37,MATCH($B$410,LDF!$A$38:$A$63,0),MATCH($A433,LDF!$B$37:$Z$37,0)),0)</f>
        <v>1168.359375</v>
      </c>
      <c r="R433" s="116">
        <f ca="1">IFERROR(R432+'Program Qtrly'!T$263*OFFSET(LDF!$A$37,MATCH($B$410,LDF!$A$38:$A$63,0),MATCH($A433,LDF!$B$37:$Z$37,0)),0)</f>
        <v>1324.140625</v>
      </c>
      <c r="S433" s="116">
        <f ca="1">IFERROR(S432+'Program Qtrly'!U$263*OFFSET(LDF!$A$37,MATCH($B$410,LDF!$A$38:$A$63,0),MATCH($A433,LDF!$B$37:$Z$37,0)),0)</f>
        <v>1479.9218749999998</v>
      </c>
      <c r="T433" s="116">
        <f ca="1">IFERROR(T432+'Program Qtrly'!V$263*OFFSET(LDF!$A$37,MATCH($B$410,LDF!$A$38:$A$63,0),MATCH($A433,LDF!$B$37:$Z$37,0)),0)</f>
        <v>1635.7031249999998</v>
      </c>
      <c r="U433" s="116">
        <f ca="1">IFERROR(U432+'Program Qtrly'!W$263*OFFSET(LDF!$A$37,MATCH($B$410,LDF!$A$38:$A$63,0),MATCH($A433,LDF!$B$37:$Z$37,0)),0)</f>
        <v>1791.4843749999998</v>
      </c>
      <c r="W433" s="63">
        <f t="shared" si="408"/>
        <v>66</v>
      </c>
      <c r="X433" s="116">
        <f t="shared" ca="1" si="409"/>
        <v>2.3437500000000888E-2</v>
      </c>
      <c r="Y433" s="116">
        <f t="shared" ca="1" si="424"/>
        <v>7.0312500000003553E-2</v>
      </c>
      <c r="Z433" s="116">
        <f t="shared" ca="1" si="425"/>
        <v>0.1171875</v>
      </c>
      <c r="AA433" s="116">
        <f t="shared" ca="1" si="426"/>
        <v>0.16406250000000711</v>
      </c>
      <c r="AB433" s="116">
        <f t="shared" ca="1" si="427"/>
        <v>0.28125000000001421</v>
      </c>
      <c r="AC433" s="116">
        <f t="shared" ca="1" si="428"/>
        <v>0.46875</v>
      </c>
      <c r="AD433" s="116">
        <f t="shared" ca="1" si="429"/>
        <v>0.65625000000002842</v>
      </c>
      <c r="AE433" s="116">
        <f t="shared" ca="1" si="430"/>
        <v>0.84375</v>
      </c>
      <c r="AF433" s="116">
        <f t="shared" ca="1" si="431"/>
        <v>1.0546875000000568</v>
      </c>
      <c r="AG433" s="116">
        <f t="shared" ca="1" si="413"/>
        <v>1.2890625000000568</v>
      </c>
      <c r="AH433" s="116">
        <f t="shared" ca="1" si="414"/>
        <v>1.5234375000000568</v>
      </c>
      <c r="AI433" s="116">
        <f t="shared" ca="1" si="415"/>
        <v>1.7578125</v>
      </c>
      <c r="AJ433" s="116">
        <f t="shared" ca="1" si="416"/>
        <v>2.1093750000001137</v>
      </c>
      <c r="AK433" s="116">
        <f t="shared" ca="1" si="417"/>
        <v>2.5781250000001137</v>
      </c>
      <c r="AL433" s="116">
        <f t="shared" ca="1" si="418"/>
        <v>3.0468750000001137</v>
      </c>
      <c r="AM433" s="116">
        <f t="shared" ca="1" si="419"/>
        <v>3.515625</v>
      </c>
      <c r="AN433" s="116">
        <f t="shared" ca="1" si="420"/>
        <v>3.984375</v>
      </c>
      <c r="AO433" s="116">
        <f t="shared" ca="1" si="421"/>
        <v>4.4531250000002274</v>
      </c>
      <c r="AP433" s="116">
        <f t="shared" ca="1" si="422"/>
        <v>4.9218750000002274</v>
      </c>
      <c r="AQ433" s="116">
        <f t="shared" ca="1" si="423"/>
        <v>5.3906250000002274</v>
      </c>
      <c r="AS433" s="63">
        <f t="shared" si="410"/>
        <v>66</v>
      </c>
      <c r="AT433" s="116">
        <f ca="1">IFERROR(X433*'Program Qtrly'!D$249/(1-'Program Qtrly'!D$249),0)</f>
        <v>2.3437500000000888E-2</v>
      </c>
      <c r="AU433" s="116">
        <f ca="1">IFERROR(Y433*'Program Qtrly'!E$249/(1-'Program Qtrly'!E$249),0)</f>
        <v>7.0312500000003553E-2</v>
      </c>
      <c r="AV433" s="116">
        <f ca="1">IFERROR(Z433*'Program Qtrly'!F$249/(1-'Program Qtrly'!F$249),0)</f>
        <v>0.1171875</v>
      </c>
      <c r="AW433" s="116">
        <f ca="1">IFERROR(AA433*'Program Qtrly'!G$249/(1-'Program Qtrly'!G$249),0)</f>
        <v>0.16406250000000711</v>
      </c>
      <c r="AX433" s="116">
        <f ca="1">IFERROR(AB433*'Program Qtrly'!H$249/(1-'Program Qtrly'!H$249),0)</f>
        <v>0.28125000000001421</v>
      </c>
      <c r="AY433" s="116">
        <f ca="1">IFERROR(AC433*'Program Qtrly'!I$249/(1-'Program Qtrly'!I$249),0)</f>
        <v>0.46875</v>
      </c>
      <c r="AZ433" s="116">
        <f ca="1">IFERROR(AD433*'Program Qtrly'!J$249/(1-'Program Qtrly'!J$249),0)</f>
        <v>0.65625000000002842</v>
      </c>
      <c r="BA433" s="116">
        <f ca="1">IFERROR(AE433*'Program Qtrly'!K$249/(1-'Program Qtrly'!K$249),0)</f>
        <v>0.84375</v>
      </c>
      <c r="BB433" s="116">
        <f ca="1">IFERROR(AF433*'Program Qtrly'!L$249/(1-'Program Qtrly'!L$249),0)</f>
        <v>1.0546875000000568</v>
      </c>
      <c r="BC433" s="116">
        <f ca="1">IFERROR(AG433*'Program Qtrly'!M$249/(1-'Program Qtrly'!M$249),0)</f>
        <v>1.2890625000000568</v>
      </c>
      <c r="BD433" s="116">
        <f ca="1">IFERROR(AH433*'Program Qtrly'!N$249/(1-'Program Qtrly'!N$249),0)</f>
        <v>1.5234375000000568</v>
      </c>
      <c r="BE433" s="116">
        <f ca="1">IFERROR(AI433*'Program Qtrly'!O$249/(1-'Program Qtrly'!O$249),0)</f>
        <v>1.7578125</v>
      </c>
      <c r="BF433" s="116">
        <f ca="1">IFERROR(AJ433*'Program Qtrly'!P$249/(1-'Program Qtrly'!P$249),0)</f>
        <v>2.1093750000001137</v>
      </c>
      <c r="BG433" s="116">
        <f ca="1">IFERROR(AK433*'Program Qtrly'!Q$249/(1-'Program Qtrly'!Q$249),0)</f>
        <v>2.5781250000001137</v>
      </c>
      <c r="BH433" s="116">
        <f ca="1">IFERROR(AL433*'Program Qtrly'!R$249/(1-'Program Qtrly'!R$249),0)</f>
        <v>3.0468750000001137</v>
      </c>
      <c r="BI433" s="116">
        <f ca="1">IFERROR(AM433*'Program Qtrly'!S$249/(1-'Program Qtrly'!S$249),0)</f>
        <v>3.515625</v>
      </c>
      <c r="BJ433" s="116">
        <f ca="1">IFERROR(AN433*'Program Qtrly'!T$249/(1-'Program Qtrly'!T$249),0)</f>
        <v>3.984375</v>
      </c>
      <c r="BK433" s="116">
        <f ca="1">IFERROR(AO433*'Program Qtrly'!U$249/(1-'Program Qtrly'!U$249),0)</f>
        <v>4.4531250000002274</v>
      </c>
      <c r="BL433" s="116">
        <f ca="1">IFERROR(AP433*'Program Qtrly'!V$249/(1-'Program Qtrly'!V$249),0)</f>
        <v>4.9218750000002274</v>
      </c>
      <c r="BM433" s="116">
        <f ca="1">IFERROR(AQ433*'Program Qtrly'!W$249/(1-'Program Qtrly'!W$249),0)</f>
        <v>5.3906250000002274</v>
      </c>
      <c r="BO433" s="53" t="str">
        <f t="shared" si="411"/>
        <v>P013</v>
      </c>
      <c r="BP433" s="53">
        <f t="shared" si="412"/>
        <v>0</v>
      </c>
    </row>
    <row r="434" spans="1:68" x14ac:dyDescent="0.45">
      <c r="A434" s="63">
        <f t="shared" si="407"/>
        <v>69</v>
      </c>
      <c r="B434" s="116">
        <f ca="1">IFERROR(B433+'Program Qtrly'!D$263*OFFSET(LDF!$A$37,MATCH($B$410,LDF!$A$38:$A$63,0),MATCH($A434,LDF!$B$37:$Z$37,0)),0)</f>
        <v>7.7890624999999991</v>
      </c>
      <c r="C434" s="116">
        <f ca="1">IFERROR(C433+'Program Qtrly'!E$263*OFFSET(LDF!$A$37,MATCH($B$410,LDF!$A$38:$A$63,0),MATCH($A434,LDF!$B$37:$Z$37,0)),0)</f>
        <v>23.367187499999996</v>
      </c>
      <c r="D434" s="116">
        <f ca="1">IFERROR(D433+'Program Qtrly'!F$263*OFFSET(LDF!$A$37,MATCH($B$410,LDF!$A$38:$A$63,0),MATCH($A434,LDF!$B$37:$Z$37,0)),0)</f>
        <v>38.9453125</v>
      </c>
      <c r="E434" s="116">
        <f ca="1">IFERROR(E433+'Program Qtrly'!G$263*OFFSET(LDF!$A$37,MATCH($B$410,LDF!$A$38:$A$63,0),MATCH($A434,LDF!$B$37:$Z$37,0)),0)</f>
        <v>54.523437499999993</v>
      </c>
      <c r="F434" s="116">
        <f ca="1">IFERROR(F433+'Program Qtrly'!H$263*OFFSET(LDF!$A$37,MATCH($B$410,LDF!$A$38:$A$63,0),MATCH($A434,LDF!$B$37:$Z$37,0)),0)</f>
        <v>93.468749999999986</v>
      </c>
      <c r="G434" s="116">
        <f ca="1">IFERROR(G433+'Program Qtrly'!I$263*OFFSET(LDF!$A$37,MATCH($B$410,LDF!$A$38:$A$63,0),MATCH($A434,LDF!$B$37:$Z$37,0)),0)</f>
        <v>155.78125</v>
      </c>
      <c r="H434" s="116">
        <f ca="1">IFERROR(H433+'Program Qtrly'!J$263*OFFSET(LDF!$A$37,MATCH($B$410,LDF!$A$38:$A$63,0),MATCH($A434,LDF!$B$37:$Z$37,0)),0)</f>
        <v>218.09374999999997</v>
      </c>
      <c r="I434" s="116">
        <f ca="1">IFERROR(I433+'Program Qtrly'!K$263*OFFSET(LDF!$A$37,MATCH($B$410,LDF!$A$38:$A$63,0),MATCH($A434,LDF!$B$37:$Z$37,0)),0)</f>
        <v>280.40625</v>
      </c>
      <c r="J434" s="116">
        <f ca="1">IFERROR(J433+'Program Qtrly'!L$263*OFFSET(LDF!$A$37,MATCH($B$410,LDF!$A$38:$A$63,0),MATCH($A434,LDF!$B$37:$Z$37,0)),0)</f>
        <v>350.50781249999994</v>
      </c>
      <c r="K434" s="116">
        <f ca="1">IFERROR(K433+'Program Qtrly'!M$263*OFFSET(LDF!$A$37,MATCH($B$410,LDF!$A$38:$A$63,0),MATCH($A434,LDF!$B$37:$Z$37,0)),0)</f>
        <v>428.39843749999994</v>
      </c>
      <c r="L434" s="116">
        <f ca="1">IFERROR(L433+'Program Qtrly'!N$263*OFFSET(LDF!$A$37,MATCH($B$410,LDF!$A$38:$A$63,0),MATCH($A434,LDF!$B$37:$Z$37,0)),0)</f>
        <v>506.28906249999994</v>
      </c>
      <c r="M434" s="116">
        <f ca="1">IFERROR(M433+'Program Qtrly'!O$263*OFFSET(LDF!$A$37,MATCH($B$410,LDF!$A$38:$A$63,0),MATCH($A434,LDF!$B$37:$Z$37,0)),0)</f>
        <v>584.1796875</v>
      </c>
      <c r="N434" s="116">
        <f ca="1">IFERROR(N433+'Program Qtrly'!P$263*OFFSET(LDF!$A$37,MATCH($B$410,LDF!$A$38:$A$63,0),MATCH($A434,LDF!$B$37:$Z$37,0)),0)</f>
        <v>701.01562499999989</v>
      </c>
      <c r="O434" s="116">
        <f ca="1">IFERROR(O433+'Program Qtrly'!Q$263*OFFSET(LDF!$A$37,MATCH($B$410,LDF!$A$38:$A$63,0),MATCH($A434,LDF!$B$37:$Z$37,0)),0)</f>
        <v>856.79687499999989</v>
      </c>
      <c r="P434" s="116">
        <f ca="1">IFERROR(P433+'Program Qtrly'!R$263*OFFSET(LDF!$A$37,MATCH($B$410,LDF!$A$38:$A$63,0),MATCH($A434,LDF!$B$37:$Z$37,0)),0)</f>
        <v>1012.5781249999999</v>
      </c>
      <c r="Q434" s="116">
        <f ca="1">IFERROR(Q433+'Program Qtrly'!S$263*OFFSET(LDF!$A$37,MATCH($B$410,LDF!$A$38:$A$63,0),MATCH($A434,LDF!$B$37:$Z$37,0)),0)</f>
        <v>1168.359375</v>
      </c>
      <c r="R434" s="116">
        <f ca="1">IFERROR(R433+'Program Qtrly'!T$263*OFFSET(LDF!$A$37,MATCH($B$410,LDF!$A$38:$A$63,0),MATCH($A434,LDF!$B$37:$Z$37,0)),0)</f>
        <v>1324.140625</v>
      </c>
      <c r="S434" s="116">
        <f ca="1">IFERROR(S433+'Program Qtrly'!U$263*OFFSET(LDF!$A$37,MATCH($B$410,LDF!$A$38:$A$63,0),MATCH($A434,LDF!$B$37:$Z$37,0)),0)</f>
        <v>1479.9218749999998</v>
      </c>
      <c r="T434" s="116">
        <f ca="1">IFERROR(T433+'Program Qtrly'!V$263*OFFSET(LDF!$A$37,MATCH($B$410,LDF!$A$38:$A$63,0),MATCH($A434,LDF!$B$37:$Z$37,0)),0)</f>
        <v>1635.7031249999998</v>
      </c>
      <c r="U434" s="116">
        <f ca="1">IFERROR(U433+'Program Qtrly'!W$263*OFFSET(LDF!$A$37,MATCH($B$410,LDF!$A$38:$A$63,0),MATCH($A434,LDF!$B$37:$Z$37,0)),0)</f>
        <v>1791.4843749999998</v>
      </c>
      <c r="W434" s="63">
        <f t="shared" si="408"/>
        <v>69</v>
      </c>
      <c r="X434" s="116">
        <f t="shared" ca="1" si="409"/>
        <v>2.3437500000000888E-2</v>
      </c>
      <c r="Y434" s="116">
        <f t="shared" ca="1" si="424"/>
        <v>7.0312500000003553E-2</v>
      </c>
      <c r="Z434" s="116">
        <f t="shared" ca="1" si="425"/>
        <v>0.1171875</v>
      </c>
      <c r="AA434" s="116">
        <f t="shared" ca="1" si="426"/>
        <v>0.16406250000000711</v>
      </c>
      <c r="AB434" s="116">
        <f t="shared" ca="1" si="427"/>
        <v>0.28125000000001421</v>
      </c>
      <c r="AC434" s="116">
        <f t="shared" ca="1" si="428"/>
        <v>0.46875</v>
      </c>
      <c r="AD434" s="116">
        <f t="shared" ca="1" si="429"/>
        <v>0.65625000000002842</v>
      </c>
      <c r="AE434" s="116">
        <f t="shared" ca="1" si="430"/>
        <v>0.84375</v>
      </c>
      <c r="AF434" s="116">
        <f t="shared" ca="1" si="431"/>
        <v>1.0546875000000568</v>
      </c>
      <c r="AG434" s="116">
        <f t="shared" ca="1" si="413"/>
        <v>1.2890625000000568</v>
      </c>
      <c r="AH434" s="116">
        <f t="shared" ca="1" si="414"/>
        <v>1.5234375000000568</v>
      </c>
      <c r="AI434" s="116">
        <f t="shared" ca="1" si="415"/>
        <v>1.7578125</v>
      </c>
      <c r="AJ434" s="116">
        <f t="shared" ca="1" si="416"/>
        <v>2.1093750000001137</v>
      </c>
      <c r="AK434" s="116">
        <f t="shared" ca="1" si="417"/>
        <v>2.5781250000001137</v>
      </c>
      <c r="AL434" s="116">
        <f t="shared" ca="1" si="418"/>
        <v>3.0468750000001137</v>
      </c>
      <c r="AM434" s="116">
        <f t="shared" ca="1" si="419"/>
        <v>3.515625</v>
      </c>
      <c r="AN434" s="116">
        <f t="shared" ca="1" si="420"/>
        <v>3.984375</v>
      </c>
      <c r="AO434" s="116">
        <f t="shared" ca="1" si="421"/>
        <v>4.4531250000002274</v>
      </c>
      <c r="AP434" s="116">
        <f t="shared" ca="1" si="422"/>
        <v>4.9218750000002274</v>
      </c>
      <c r="AQ434" s="116">
        <f t="shared" ca="1" si="423"/>
        <v>5.3906250000002274</v>
      </c>
      <c r="AS434" s="63">
        <f t="shared" si="410"/>
        <v>69</v>
      </c>
      <c r="AT434" s="116">
        <f ca="1">IFERROR(X434*'Program Qtrly'!D$249/(1-'Program Qtrly'!D$249),0)</f>
        <v>2.3437500000000888E-2</v>
      </c>
      <c r="AU434" s="116">
        <f ca="1">IFERROR(Y434*'Program Qtrly'!E$249/(1-'Program Qtrly'!E$249),0)</f>
        <v>7.0312500000003553E-2</v>
      </c>
      <c r="AV434" s="116">
        <f ca="1">IFERROR(Z434*'Program Qtrly'!F$249/(1-'Program Qtrly'!F$249),0)</f>
        <v>0.1171875</v>
      </c>
      <c r="AW434" s="116">
        <f ca="1">IFERROR(AA434*'Program Qtrly'!G$249/(1-'Program Qtrly'!G$249),0)</f>
        <v>0.16406250000000711</v>
      </c>
      <c r="AX434" s="116">
        <f ca="1">IFERROR(AB434*'Program Qtrly'!H$249/(1-'Program Qtrly'!H$249),0)</f>
        <v>0.28125000000001421</v>
      </c>
      <c r="AY434" s="116">
        <f ca="1">IFERROR(AC434*'Program Qtrly'!I$249/(1-'Program Qtrly'!I$249),0)</f>
        <v>0.46875</v>
      </c>
      <c r="AZ434" s="116">
        <f ca="1">IFERROR(AD434*'Program Qtrly'!J$249/(1-'Program Qtrly'!J$249),0)</f>
        <v>0.65625000000002842</v>
      </c>
      <c r="BA434" s="116">
        <f ca="1">IFERROR(AE434*'Program Qtrly'!K$249/(1-'Program Qtrly'!K$249),0)</f>
        <v>0.84375</v>
      </c>
      <c r="BB434" s="116">
        <f ca="1">IFERROR(AF434*'Program Qtrly'!L$249/(1-'Program Qtrly'!L$249),0)</f>
        <v>1.0546875000000568</v>
      </c>
      <c r="BC434" s="116">
        <f ca="1">IFERROR(AG434*'Program Qtrly'!M$249/(1-'Program Qtrly'!M$249),0)</f>
        <v>1.2890625000000568</v>
      </c>
      <c r="BD434" s="116">
        <f ca="1">IFERROR(AH434*'Program Qtrly'!N$249/(1-'Program Qtrly'!N$249),0)</f>
        <v>1.5234375000000568</v>
      </c>
      <c r="BE434" s="116">
        <f ca="1">IFERROR(AI434*'Program Qtrly'!O$249/(1-'Program Qtrly'!O$249),0)</f>
        <v>1.7578125</v>
      </c>
      <c r="BF434" s="116">
        <f ca="1">IFERROR(AJ434*'Program Qtrly'!P$249/(1-'Program Qtrly'!P$249),0)</f>
        <v>2.1093750000001137</v>
      </c>
      <c r="BG434" s="116">
        <f ca="1">IFERROR(AK434*'Program Qtrly'!Q$249/(1-'Program Qtrly'!Q$249),0)</f>
        <v>2.5781250000001137</v>
      </c>
      <c r="BH434" s="116">
        <f ca="1">IFERROR(AL434*'Program Qtrly'!R$249/(1-'Program Qtrly'!R$249),0)</f>
        <v>3.0468750000001137</v>
      </c>
      <c r="BI434" s="116">
        <f ca="1">IFERROR(AM434*'Program Qtrly'!S$249/(1-'Program Qtrly'!S$249),0)</f>
        <v>3.515625</v>
      </c>
      <c r="BJ434" s="116">
        <f ca="1">IFERROR(AN434*'Program Qtrly'!T$249/(1-'Program Qtrly'!T$249),0)</f>
        <v>3.984375</v>
      </c>
      <c r="BK434" s="116">
        <f ca="1">IFERROR(AO434*'Program Qtrly'!U$249/(1-'Program Qtrly'!U$249),0)</f>
        <v>4.4531250000002274</v>
      </c>
      <c r="BL434" s="116">
        <f ca="1">IFERROR(AP434*'Program Qtrly'!V$249/(1-'Program Qtrly'!V$249),0)</f>
        <v>4.9218750000002274</v>
      </c>
      <c r="BM434" s="116">
        <f ca="1">IFERROR(AQ434*'Program Qtrly'!W$249/(1-'Program Qtrly'!W$249),0)</f>
        <v>5.3906250000002274</v>
      </c>
      <c r="BO434" s="53" t="str">
        <f t="shared" si="411"/>
        <v>P013</v>
      </c>
      <c r="BP434" s="53">
        <f t="shared" si="412"/>
        <v>0</v>
      </c>
    </row>
    <row r="435" spans="1:68" x14ac:dyDescent="0.45">
      <c r="A435" s="63">
        <f t="shared" si="407"/>
        <v>72</v>
      </c>
      <c r="B435" s="116">
        <f ca="1">IFERROR(B434+'Program Qtrly'!D$263*OFFSET(LDF!$A$37,MATCH($B$410,LDF!$A$38:$A$63,0),MATCH($A435,LDF!$B$37:$Z$37,0)),0)</f>
        <v>7.7968749999999991</v>
      </c>
      <c r="C435" s="116">
        <f ca="1">IFERROR(C434+'Program Qtrly'!E$263*OFFSET(LDF!$A$37,MATCH($B$410,LDF!$A$38:$A$63,0),MATCH($A435,LDF!$B$37:$Z$37,0)),0)</f>
        <v>23.390624999999996</v>
      </c>
      <c r="D435" s="116">
        <f ca="1">IFERROR(D434+'Program Qtrly'!F$263*OFFSET(LDF!$A$37,MATCH($B$410,LDF!$A$38:$A$63,0),MATCH($A435,LDF!$B$37:$Z$37,0)),0)</f>
        <v>38.984375</v>
      </c>
      <c r="E435" s="116">
        <f ca="1">IFERROR(E434+'Program Qtrly'!G$263*OFFSET(LDF!$A$37,MATCH($B$410,LDF!$A$38:$A$63,0),MATCH($A435,LDF!$B$37:$Z$37,0)),0)</f>
        <v>54.578124999999993</v>
      </c>
      <c r="F435" s="116">
        <f ca="1">IFERROR(F434+'Program Qtrly'!H$263*OFFSET(LDF!$A$37,MATCH($B$410,LDF!$A$38:$A$63,0),MATCH($A435,LDF!$B$37:$Z$37,0)),0)</f>
        <v>93.562499999999986</v>
      </c>
      <c r="G435" s="116">
        <f ca="1">IFERROR(G434+'Program Qtrly'!I$263*OFFSET(LDF!$A$37,MATCH($B$410,LDF!$A$38:$A$63,0),MATCH($A435,LDF!$B$37:$Z$37,0)),0)</f>
        <v>155.9375</v>
      </c>
      <c r="H435" s="116">
        <f ca="1">IFERROR(H434+'Program Qtrly'!J$263*OFFSET(LDF!$A$37,MATCH($B$410,LDF!$A$38:$A$63,0),MATCH($A435,LDF!$B$37:$Z$37,0)),0)</f>
        <v>218.31249999999997</v>
      </c>
      <c r="I435" s="116">
        <f ca="1">IFERROR(I434+'Program Qtrly'!K$263*OFFSET(LDF!$A$37,MATCH($B$410,LDF!$A$38:$A$63,0),MATCH($A435,LDF!$B$37:$Z$37,0)),0)</f>
        <v>280.6875</v>
      </c>
      <c r="J435" s="116">
        <f ca="1">IFERROR(J434+'Program Qtrly'!L$263*OFFSET(LDF!$A$37,MATCH($B$410,LDF!$A$38:$A$63,0),MATCH($A435,LDF!$B$37:$Z$37,0)),0)</f>
        <v>350.85937499999994</v>
      </c>
      <c r="K435" s="116">
        <f ca="1">IFERROR(K434+'Program Qtrly'!M$263*OFFSET(LDF!$A$37,MATCH($B$410,LDF!$A$38:$A$63,0),MATCH($A435,LDF!$B$37:$Z$37,0)),0)</f>
        <v>428.82812499999994</v>
      </c>
      <c r="L435" s="116">
        <f ca="1">IFERROR(L434+'Program Qtrly'!N$263*OFFSET(LDF!$A$37,MATCH($B$410,LDF!$A$38:$A$63,0),MATCH($A435,LDF!$B$37:$Z$37,0)),0)</f>
        <v>506.79687499999994</v>
      </c>
      <c r="M435" s="116">
        <f ca="1">IFERROR(M434+'Program Qtrly'!O$263*OFFSET(LDF!$A$37,MATCH($B$410,LDF!$A$38:$A$63,0),MATCH($A435,LDF!$B$37:$Z$37,0)),0)</f>
        <v>584.765625</v>
      </c>
      <c r="N435" s="116">
        <f ca="1">IFERROR(N434+'Program Qtrly'!P$263*OFFSET(LDF!$A$37,MATCH($B$410,LDF!$A$38:$A$63,0),MATCH($A435,LDF!$B$37:$Z$37,0)),0)</f>
        <v>701.71874999999989</v>
      </c>
      <c r="O435" s="116">
        <f ca="1">IFERROR(O434+'Program Qtrly'!Q$263*OFFSET(LDF!$A$37,MATCH($B$410,LDF!$A$38:$A$63,0),MATCH($A435,LDF!$B$37:$Z$37,0)),0)</f>
        <v>857.65624999999989</v>
      </c>
      <c r="P435" s="116">
        <f ca="1">IFERROR(P434+'Program Qtrly'!R$263*OFFSET(LDF!$A$37,MATCH($B$410,LDF!$A$38:$A$63,0),MATCH($A435,LDF!$B$37:$Z$37,0)),0)</f>
        <v>1013.5937499999999</v>
      </c>
      <c r="Q435" s="116">
        <f ca="1">IFERROR(Q434+'Program Qtrly'!S$263*OFFSET(LDF!$A$37,MATCH($B$410,LDF!$A$38:$A$63,0),MATCH($A435,LDF!$B$37:$Z$37,0)),0)</f>
        <v>1169.53125</v>
      </c>
      <c r="R435" s="116">
        <f ca="1">IFERROR(R434+'Program Qtrly'!T$263*OFFSET(LDF!$A$37,MATCH($B$410,LDF!$A$38:$A$63,0),MATCH($A435,LDF!$B$37:$Z$37,0)),0)</f>
        <v>1325.46875</v>
      </c>
      <c r="S435" s="116">
        <f ca="1">IFERROR(S434+'Program Qtrly'!U$263*OFFSET(LDF!$A$37,MATCH($B$410,LDF!$A$38:$A$63,0),MATCH($A435,LDF!$B$37:$Z$37,0)),0)</f>
        <v>1481.4062499999998</v>
      </c>
      <c r="T435" s="116">
        <f ca="1">IFERROR(T434+'Program Qtrly'!V$263*OFFSET(LDF!$A$37,MATCH($B$410,LDF!$A$38:$A$63,0),MATCH($A435,LDF!$B$37:$Z$37,0)),0)</f>
        <v>1637.3437499999998</v>
      </c>
      <c r="U435" s="116">
        <f ca="1">IFERROR(U434+'Program Qtrly'!W$263*OFFSET(LDF!$A$37,MATCH($B$410,LDF!$A$38:$A$63,0),MATCH($A435,LDF!$B$37:$Z$37,0)),0)</f>
        <v>1793.2812499999998</v>
      </c>
      <c r="W435" s="63">
        <f t="shared" si="408"/>
        <v>72</v>
      </c>
      <c r="X435" s="116">
        <f t="shared" ca="1" si="409"/>
        <v>1.5625000000000888E-2</v>
      </c>
      <c r="Y435" s="116">
        <f t="shared" ca="1" si="424"/>
        <v>4.6875000000003553E-2</v>
      </c>
      <c r="Z435" s="116">
        <f t="shared" ca="1" si="425"/>
        <v>7.8125E-2</v>
      </c>
      <c r="AA435" s="116">
        <f t="shared" ca="1" si="426"/>
        <v>0.10937500000000711</v>
      </c>
      <c r="AB435" s="116">
        <f t="shared" ca="1" si="427"/>
        <v>0.18750000000001421</v>
      </c>
      <c r="AC435" s="116">
        <f t="shared" ca="1" si="428"/>
        <v>0.3125</v>
      </c>
      <c r="AD435" s="116">
        <f t="shared" ca="1" si="429"/>
        <v>0.43750000000002842</v>
      </c>
      <c r="AE435" s="116">
        <f t="shared" ca="1" si="430"/>
        <v>0.5625</v>
      </c>
      <c r="AF435" s="116">
        <f t="shared" ca="1" si="431"/>
        <v>0.70312500000005684</v>
      </c>
      <c r="AG435" s="116">
        <f t="shared" ca="1" si="413"/>
        <v>0.85937500000005684</v>
      </c>
      <c r="AH435" s="116">
        <f t="shared" ca="1" si="414"/>
        <v>1.0156250000000568</v>
      </c>
      <c r="AI435" s="116">
        <f t="shared" ca="1" si="415"/>
        <v>1.171875</v>
      </c>
      <c r="AJ435" s="116">
        <f t="shared" ca="1" si="416"/>
        <v>1.4062500000001137</v>
      </c>
      <c r="AK435" s="116">
        <f t="shared" ca="1" si="417"/>
        <v>1.7187500000001137</v>
      </c>
      <c r="AL435" s="116">
        <f t="shared" ca="1" si="418"/>
        <v>2.0312500000001137</v>
      </c>
      <c r="AM435" s="116">
        <f t="shared" ca="1" si="419"/>
        <v>2.34375</v>
      </c>
      <c r="AN435" s="116">
        <f t="shared" ca="1" si="420"/>
        <v>2.65625</v>
      </c>
      <c r="AO435" s="116">
        <f t="shared" ca="1" si="421"/>
        <v>2.9687500000002274</v>
      </c>
      <c r="AP435" s="116">
        <f t="shared" ca="1" si="422"/>
        <v>3.2812500000002274</v>
      </c>
      <c r="AQ435" s="116">
        <f t="shared" ca="1" si="423"/>
        <v>3.5937500000002274</v>
      </c>
      <c r="AS435" s="63">
        <f t="shared" si="410"/>
        <v>72</v>
      </c>
      <c r="AT435" s="116">
        <f ca="1">IFERROR(X435*'Program Qtrly'!D$249/(1-'Program Qtrly'!D$249),0)</f>
        <v>1.5625000000000888E-2</v>
      </c>
      <c r="AU435" s="116">
        <f ca="1">IFERROR(Y435*'Program Qtrly'!E$249/(1-'Program Qtrly'!E$249),0)</f>
        <v>4.6875000000003553E-2</v>
      </c>
      <c r="AV435" s="116">
        <f ca="1">IFERROR(Z435*'Program Qtrly'!F$249/(1-'Program Qtrly'!F$249),0)</f>
        <v>7.8125E-2</v>
      </c>
      <c r="AW435" s="116">
        <f ca="1">IFERROR(AA435*'Program Qtrly'!G$249/(1-'Program Qtrly'!G$249),0)</f>
        <v>0.10937500000000711</v>
      </c>
      <c r="AX435" s="116">
        <f ca="1">IFERROR(AB435*'Program Qtrly'!H$249/(1-'Program Qtrly'!H$249),0)</f>
        <v>0.18750000000001421</v>
      </c>
      <c r="AY435" s="116">
        <f ca="1">IFERROR(AC435*'Program Qtrly'!I$249/(1-'Program Qtrly'!I$249),0)</f>
        <v>0.3125</v>
      </c>
      <c r="AZ435" s="116">
        <f ca="1">IFERROR(AD435*'Program Qtrly'!J$249/(1-'Program Qtrly'!J$249),0)</f>
        <v>0.43750000000002842</v>
      </c>
      <c r="BA435" s="116">
        <f ca="1">IFERROR(AE435*'Program Qtrly'!K$249/(1-'Program Qtrly'!K$249),0)</f>
        <v>0.5625</v>
      </c>
      <c r="BB435" s="116">
        <f ca="1">IFERROR(AF435*'Program Qtrly'!L$249/(1-'Program Qtrly'!L$249),0)</f>
        <v>0.70312500000005684</v>
      </c>
      <c r="BC435" s="116">
        <f ca="1">IFERROR(AG435*'Program Qtrly'!M$249/(1-'Program Qtrly'!M$249),0)</f>
        <v>0.85937500000005684</v>
      </c>
      <c r="BD435" s="116">
        <f ca="1">IFERROR(AH435*'Program Qtrly'!N$249/(1-'Program Qtrly'!N$249),0)</f>
        <v>1.0156250000000568</v>
      </c>
      <c r="BE435" s="116">
        <f ca="1">IFERROR(AI435*'Program Qtrly'!O$249/(1-'Program Qtrly'!O$249),0)</f>
        <v>1.171875</v>
      </c>
      <c r="BF435" s="116">
        <f ca="1">IFERROR(AJ435*'Program Qtrly'!P$249/(1-'Program Qtrly'!P$249),0)</f>
        <v>1.4062500000001137</v>
      </c>
      <c r="BG435" s="116">
        <f ca="1">IFERROR(AK435*'Program Qtrly'!Q$249/(1-'Program Qtrly'!Q$249),0)</f>
        <v>1.7187500000001137</v>
      </c>
      <c r="BH435" s="116">
        <f ca="1">IFERROR(AL435*'Program Qtrly'!R$249/(1-'Program Qtrly'!R$249),0)</f>
        <v>2.0312500000001137</v>
      </c>
      <c r="BI435" s="116">
        <f ca="1">IFERROR(AM435*'Program Qtrly'!S$249/(1-'Program Qtrly'!S$249),0)</f>
        <v>2.34375</v>
      </c>
      <c r="BJ435" s="116">
        <f ca="1">IFERROR(AN435*'Program Qtrly'!T$249/(1-'Program Qtrly'!T$249),0)</f>
        <v>2.65625</v>
      </c>
      <c r="BK435" s="116">
        <f ca="1">IFERROR(AO435*'Program Qtrly'!U$249/(1-'Program Qtrly'!U$249),0)</f>
        <v>2.9687500000002274</v>
      </c>
      <c r="BL435" s="116">
        <f ca="1">IFERROR(AP435*'Program Qtrly'!V$249/(1-'Program Qtrly'!V$249),0)</f>
        <v>3.2812500000002274</v>
      </c>
      <c r="BM435" s="116">
        <f ca="1">IFERROR(AQ435*'Program Qtrly'!W$249/(1-'Program Qtrly'!W$249),0)</f>
        <v>3.5937500000002274</v>
      </c>
      <c r="BO435" s="53" t="str">
        <f t="shared" si="411"/>
        <v>P013</v>
      </c>
      <c r="BP435" s="53">
        <f t="shared" si="412"/>
        <v>0</v>
      </c>
    </row>
    <row r="436" spans="1:68" ht="28.5" x14ac:dyDescent="0.45">
      <c r="A436" s="135" t="s">
        <v>386</v>
      </c>
      <c r="B436" s="136">
        <f ca="1">'Program Qtrly'!D$263</f>
        <v>7.8125</v>
      </c>
      <c r="C436" s="136">
        <f ca="1">'Program Qtrly'!E$263</f>
        <v>23.4375</v>
      </c>
      <c r="D436" s="136">
        <f ca="1">'Program Qtrly'!F$263</f>
        <v>39.0625</v>
      </c>
      <c r="E436" s="136">
        <f ca="1">'Program Qtrly'!G$263</f>
        <v>54.6875</v>
      </c>
      <c r="F436" s="136">
        <f ca="1">'Program Qtrly'!H$263</f>
        <v>93.75</v>
      </c>
      <c r="G436" s="136">
        <f ca="1">'Program Qtrly'!I$263</f>
        <v>156.25</v>
      </c>
      <c r="H436" s="136">
        <f ca="1">'Program Qtrly'!J$263</f>
        <v>218.75</v>
      </c>
      <c r="I436" s="136">
        <f ca="1">'Program Qtrly'!K$263</f>
        <v>281.25</v>
      </c>
      <c r="J436" s="136">
        <f ca="1">'Program Qtrly'!L$263</f>
        <v>351.5625</v>
      </c>
      <c r="K436" s="136">
        <f ca="1">'Program Qtrly'!M$263</f>
        <v>429.6875</v>
      </c>
      <c r="L436" s="136">
        <f ca="1">'Program Qtrly'!N$263</f>
        <v>507.8125</v>
      </c>
      <c r="M436" s="136">
        <f ca="1">'Program Qtrly'!O$263</f>
        <v>585.9375</v>
      </c>
      <c r="N436" s="136">
        <f ca="1">'Program Qtrly'!P$263</f>
        <v>703.125</v>
      </c>
      <c r="O436" s="136">
        <f ca="1">'Program Qtrly'!Q$263</f>
        <v>859.375</v>
      </c>
      <c r="P436" s="136">
        <f ca="1">'Program Qtrly'!R$263</f>
        <v>1015.625</v>
      </c>
      <c r="Q436" s="136">
        <f ca="1">'Program Qtrly'!S$263</f>
        <v>1171.875</v>
      </c>
      <c r="R436" s="136">
        <f ca="1">'Program Qtrly'!T$263</f>
        <v>1328.125</v>
      </c>
      <c r="S436" s="136">
        <f ca="1">'Program Qtrly'!U$263</f>
        <v>1484.375</v>
      </c>
      <c r="T436" s="136">
        <f ca="1">'Program Qtrly'!V$263</f>
        <v>1640.625</v>
      </c>
      <c r="U436" s="136">
        <f ca="1">'Program Qtrly'!W$263</f>
        <v>1796.875</v>
      </c>
      <c r="V436" s="135"/>
      <c r="W436" s="135" t="s">
        <v>282</v>
      </c>
      <c r="X436" s="136">
        <f ca="1">X412</f>
        <v>2.28125</v>
      </c>
      <c r="Y436" s="136">
        <f ca="1">Y412+X413</f>
        <v>8.375</v>
      </c>
      <c r="Z436" s="136">
        <f ca="1">Z412+Y413+X414</f>
        <v>17.1640625</v>
      </c>
      <c r="AA436" s="136">
        <f ca="1">AA412+Z413+Y414+X415</f>
        <v>28.023437499999996</v>
      </c>
      <c r="AB436" s="136">
        <f ca="1">AB412+AA413+Z414+Y415+X416</f>
        <v>47.296874999999993</v>
      </c>
      <c r="AC436" s="136">
        <f ca="1">AC412+AB413+AA414+Z415+Y416+X417</f>
        <v>79.1171875</v>
      </c>
      <c r="AD436" s="136">
        <f ca="1">AD412+AC413+AB414+AA415+Z416+Y417+X418</f>
        <v>119.78906249999999</v>
      </c>
      <c r="AE436" s="136">
        <f ca="1">AE412+AD413+AC414+AB415+AA416+Z417+Y418+X419</f>
        <v>167.26562499999997</v>
      </c>
      <c r="AF436" s="136">
        <f ca="1">AF412+AE413+AD414+AC415+AB416+AA417+Z418+Y419+X420</f>
        <v>222.24218749999997</v>
      </c>
      <c r="AG436" s="136">
        <f ca="1">AG412+AF413+AE414+AD415+AC416+AB417+AA418+Z419+Y420+X421</f>
        <v>284.78125</v>
      </c>
      <c r="AH436" s="136">
        <f ca="1">AH412+AG413+AF414+AE415+AD416+AC417+AB418+AA419+Z420+Y421+X422</f>
        <v>352.65624999999994</v>
      </c>
      <c r="AI436" s="136">
        <f ca="1">AI412+AH413+AG414+AF415+AE416+AD417+AC418+AB419+AA420+Z421+Y422+X423</f>
        <v>424.671875</v>
      </c>
      <c r="AJ436" s="136">
        <f ca="1">AJ412+AI413+AH414+AG415+AF416+AE417+AD418+AC419+AB420+AA421+Z422+Y423+X424</f>
        <v>511.4375</v>
      </c>
      <c r="AK436" s="136">
        <f ca="1">AK412+AJ413+AI414+AH415+AG416+AF417+AE418+AD419+AC420+AB421+AA422+Z423+Y424+X425</f>
        <v>619.8515625</v>
      </c>
      <c r="AL436" s="136">
        <f ca="1">AL412+AK413+AJ414+AI415+AH416+AG417+AF418+AE419+AD420+AC421+AB422+AA423+Z424+Y425+X426</f>
        <v>743.7109375</v>
      </c>
      <c r="AM436" s="136">
        <f ca="1">AM412+AL413+AK414+AJ415+AI416+AH417+AG418+AF419+AE420+AD421+AC422+AB423+AA424+Z425+Y426+X427</f>
        <v>879.53125</v>
      </c>
      <c r="AN436" s="136">
        <f ca="1">AN412+AM413+AL414+AK415+AJ416+AI417+AH418+AG419+AF420+AE421+AD422+AC423+AB424+AA425+Z426+Y427+X428</f>
        <v>1024.59375</v>
      </c>
      <c r="AO436" s="136">
        <f ca="1">AO412+AN413+AM414+AL415+AK416+AJ417+AI418+AH419+AG420+AF421+AE422+AD423+AC424+AB425+AA426+Z427+Y428+X429</f>
        <v>1176.3671875</v>
      </c>
      <c r="AP436" s="136">
        <f ca="1">AP412+AO413+AN414+AM415+AL416+AK417+AJ418+AI419+AH420+AG421+AF422+AE423+AD424+AC425+AB426+AA427+Z428+Y429+X430</f>
        <v>1332.9140625</v>
      </c>
      <c r="AQ436" s="136">
        <f ca="1">AQ412+AP413+AO414+AN415+AM416+AL417+AK418+AJ419+AI420+AH421+AG422+AF423+AE424+AD425+AC426+AB427+AA428+Z429+Y430+X431</f>
        <v>1493.2421875</v>
      </c>
      <c r="AR436" s="135"/>
      <c r="AS436" s="135" t="s">
        <v>481</v>
      </c>
      <c r="AT436" s="136">
        <f ca="1">AT412</f>
        <v>2.28125</v>
      </c>
      <c r="AU436" s="136">
        <f ca="1">AU412+AT413</f>
        <v>8.375</v>
      </c>
      <c r="AV436" s="136">
        <f ca="1">AV412+AU413+AT414</f>
        <v>17.1640625</v>
      </c>
      <c r="AW436" s="136">
        <f ca="1">AW412+AV413+AU414+AT415</f>
        <v>28.023437499999996</v>
      </c>
      <c r="AX436" s="136">
        <f ca="1">AX412+AW413+AV414+AU415+AT416</f>
        <v>47.296874999999993</v>
      </c>
      <c r="AY436" s="136">
        <f ca="1">AY412+AX413+AW414+AV415+AU416+AT417</f>
        <v>79.1171875</v>
      </c>
      <c r="AZ436" s="136">
        <f ca="1">AZ412+AY413+AX414+AW415+AV416+AU417+AT418</f>
        <v>119.78906249999999</v>
      </c>
      <c r="BA436" s="136">
        <f ca="1">BA412+AZ413+AY414+AX415+AW416+AV417+AU418+AT419</f>
        <v>167.26562499999997</v>
      </c>
      <c r="BB436" s="136">
        <f ca="1">BB412+BA413+AZ414+AY415+AX416+AW417+AV418+AU419+AT420</f>
        <v>222.24218749999997</v>
      </c>
      <c r="BC436" s="136">
        <f ca="1">BC412+BB413+BA414+AZ415+AY416+AX417+AW418+AV419+AU420+AT421</f>
        <v>284.78125</v>
      </c>
      <c r="BD436" s="136">
        <f ca="1">BD412+BC413+BB414+BA415+AZ416+AY417+AX418+AW419+AV420+AU421+AT422</f>
        <v>352.65624999999994</v>
      </c>
      <c r="BE436" s="136">
        <f ca="1">BE412+BD413+BC414+BB415+BA416+AZ417+AY418+AX419+AW420+AV421+AU422+AT423</f>
        <v>424.671875</v>
      </c>
      <c r="BF436" s="136">
        <f ca="1">BF412+BE413+BD414+BC415+BB416+BA417+AZ418+AY419+AX420+AW421+AV422+AU423+AT424</f>
        <v>511.4375</v>
      </c>
      <c r="BG436" s="136">
        <f ca="1">BG412+BF413+BE414+BD415+BC416+BB417+BA418+AZ419+AY420+AX421+AW422+AV423+AU424+AT425</f>
        <v>619.8515625</v>
      </c>
      <c r="BH436" s="136">
        <f ca="1">BH412+BG413+BF414+BE415+BD416+BC417+BB418+BA419+AZ420+AY421+AX422+AW423+AV424+AU425+AT426</f>
        <v>743.7109375</v>
      </c>
      <c r="BI436" s="136">
        <f ca="1">BI412+BH413+BG414+BF415+BE416+BD417+BC418+BB419+BA420+AZ421+AY422+AX423+AW424+AV425+AU426+AT427</f>
        <v>879.53125</v>
      </c>
      <c r="BJ436" s="136">
        <f ca="1">BJ412+BI413+BH414+BG415+BF416+BE417+BD418+BC419+BB420+BA421+AZ422+AY423+AX424+AW425+AV426+AU427+AT428</f>
        <v>1024.59375</v>
      </c>
      <c r="BK436" s="136">
        <f ca="1">BK412+BJ413+BI414+BH415+BG416+BF417+BE418+BD419+BC420+BB421+BA422+AZ423+AY424+AX425+AW426+AV427+AU428+AT429</f>
        <v>1176.3671875</v>
      </c>
      <c r="BL436" s="136">
        <f ca="1">BL412+BK413+BJ414+BI415+BH416+BG417+BF418+BE419+BD420+BC421+BB422+BA423+AZ424+AY425+AX426+AW427+AV428+AU429+AT430</f>
        <v>1332.9140625</v>
      </c>
      <c r="BM436" s="136">
        <f ca="1">BM412+BL413+BK414+BJ415+BI416+BH417+BG418+BF419+BE420+BD421+BC422+BB423+BA424+AZ425+AY426+AX427+AW428+AV429+AU430+AT431</f>
        <v>1493.2421875</v>
      </c>
      <c r="BN436" s="135"/>
      <c r="BO436" s="53" t="str">
        <f t="shared" si="411"/>
        <v>P013</v>
      </c>
      <c r="BP436" s="53">
        <f t="shared" si="412"/>
        <v>0</v>
      </c>
    </row>
    <row r="439" spans="1:68" x14ac:dyDescent="0.45">
      <c r="A439" s="46" t="s">
        <v>177</v>
      </c>
      <c r="B439" s="46">
        <f>INDEX('Program Inputs'!$B$9:$B$28,MATCH('Loss Proj'!A439,'Program Inputs'!$A$9:$A$28,0))</f>
        <v>0</v>
      </c>
      <c r="C439" s="46"/>
      <c r="W439" s="46" t="str">
        <f>A439</f>
        <v>P014</v>
      </c>
      <c r="X439" s="46">
        <f>INDEX('Program Inputs'!$B$9:$B$28,MATCH('Loss Proj'!W439,'Program Inputs'!$A$9:$A$28,0))</f>
        <v>0</v>
      </c>
      <c r="Y439" s="46"/>
      <c r="AS439" s="46" t="str">
        <f>A439</f>
        <v>P014</v>
      </c>
      <c r="AT439" s="46">
        <f>INDEX('Program Inputs'!$B$9:$B$28,MATCH('Loss Proj'!AS439,'Program Inputs'!$A$9:$A$28,0))</f>
        <v>0</v>
      </c>
      <c r="AU439" s="46"/>
    </row>
    <row r="440" spans="1:68" x14ac:dyDescent="0.45">
      <c r="A440" s="67" t="s">
        <v>385</v>
      </c>
      <c r="B440" s="63"/>
      <c r="W440" s="67" t="s">
        <v>479</v>
      </c>
      <c r="X440" s="63"/>
      <c r="AS440" s="67" t="s">
        <v>480</v>
      </c>
      <c r="AT440" s="63"/>
    </row>
    <row r="441" spans="1:68" x14ac:dyDescent="0.45">
      <c r="A441" s="67" t="s">
        <v>186</v>
      </c>
      <c r="B441" s="115">
        <f>INDEX('Program Inputs'!$O$8:$O$28,MATCH(A439,'Program Inputs'!$A$8:$A$28,0))</f>
        <v>0</v>
      </c>
      <c r="D441" s="63" t="s">
        <v>489</v>
      </c>
      <c r="E441" s="133">
        <f>INDEX('Program Inputs'!$R$8:$R$28,MATCH(A439,'Program Inputs'!$A$8:$A$28,0))</f>
        <v>0</v>
      </c>
      <c r="X441" s="62"/>
      <c r="AT441" s="62"/>
    </row>
    <row r="442" spans="1:68" x14ac:dyDescent="0.45">
      <c r="A442" s="110" t="s">
        <v>180</v>
      </c>
      <c r="B442" s="3" t="str">
        <f>B$7</f>
        <v>2026 Q2</v>
      </c>
      <c r="C442" s="3" t="str">
        <f t="shared" ref="C442:U442" si="432">C$7</f>
        <v>2026 Q3</v>
      </c>
      <c r="D442" s="3" t="str">
        <f t="shared" si="432"/>
        <v>2026 Q4</v>
      </c>
      <c r="E442" s="3" t="str">
        <f t="shared" si="432"/>
        <v>2027 Q1</v>
      </c>
      <c r="F442" s="3" t="str">
        <f t="shared" si="432"/>
        <v>2027 Q2</v>
      </c>
      <c r="G442" s="3" t="str">
        <f t="shared" si="432"/>
        <v>2027 Q3</v>
      </c>
      <c r="H442" s="3" t="str">
        <f t="shared" si="432"/>
        <v>2027 Q4</v>
      </c>
      <c r="I442" s="3" t="str">
        <f t="shared" si="432"/>
        <v>2028 Q1</v>
      </c>
      <c r="J442" s="3" t="str">
        <f t="shared" si="432"/>
        <v>2028 Q2</v>
      </c>
      <c r="K442" s="3" t="str">
        <f t="shared" si="432"/>
        <v>2028 Q3</v>
      </c>
      <c r="L442" s="3" t="str">
        <f t="shared" si="432"/>
        <v>2028 Q4</v>
      </c>
      <c r="M442" s="3" t="str">
        <f t="shared" si="432"/>
        <v>2029 Q1</v>
      </c>
      <c r="N442" s="3" t="str">
        <f t="shared" si="432"/>
        <v>2029 Q2</v>
      </c>
      <c r="O442" s="3" t="str">
        <f t="shared" si="432"/>
        <v>2029 Q3</v>
      </c>
      <c r="P442" s="3" t="str">
        <f t="shared" si="432"/>
        <v>2029 Q4</v>
      </c>
      <c r="Q442" s="3" t="str">
        <f t="shared" si="432"/>
        <v>2030 Q1</v>
      </c>
      <c r="R442" s="3" t="str">
        <f t="shared" si="432"/>
        <v>2030 Q2</v>
      </c>
      <c r="S442" s="3" t="str">
        <f t="shared" si="432"/>
        <v>2030 Q3</v>
      </c>
      <c r="T442" s="3" t="str">
        <f t="shared" si="432"/>
        <v>2030 Q4</v>
      </c>
      <c r="U442" s="3" t="str">
        <f t="shared" si="432"/>
        <v>2031 Q1</v>
      </c>
      <c r="W442" s="110" t="s">
        <v>180</v>
      </c>
      <c r="X442" s="3" t="str">
        <f>X$7</f>
        <v>2026 Q2</v>
      </c>
      <c r="Y442" s="3" t="str">
        <f t="shared" ref="Y442:AQ442" si="433">Y$7</f>
        <v>2026 Q3</v>
      </c>
      <c r="Z442" s="3" t="str">
        <f t="shared" si="433"/>
        <v>2026 Q4</v>
      </c>
      <c r="AA442" s="3" t="str">
        <f t="shared" si="433"/>
        <v>2027 Q1</v>
      </c>
      <c r="AB442" s="3" t="str">
        <f t="shared" si="433"/>
        <v>2027 Q2</v>
      </c>
      <c r="AC442" s="3" t="str">
        <f t="shared" si="433"/>
        <v>2027 Q3</v>
      </c>
      <c r="AD442" s="3" t="str">
        <f t="shared" si="433"/>
        <v>2027 Q4</v>
      </c>
      <c r="AE442" s="3" t="str">
        <f t="shared" si="433"/>
        <v>2028 Q1</v>
      </c>
      <c r="AF442" s="3" t="str">
        <f t="shared" si="433"/>
        <v>2028 Q2</v>
      </c>
      <c r="AG442" s="3" t="str">
        <f t="shared" si="433"/>
        <v>2028 Q3</v>
      </c>
      <c r="AH442" s="3" t="str">
        <f t="shared" si="433"/>
        <v>2028 Q4</v>
      </c>
      <c r="AI442" s="3" t="str">
        <f t="shared" si="433"/>
        <v>2029 Q1</v>
      </c>
      <c r="AJ442" s="3" t="str">
        <f t="shared" si="433"/>
        <v>2029 Q2</v>
      </c>
      <c r="AK442" s="3" t="str">
        <f t="shared" si="433"/>
        <v>2029 Q3</v>
      </c>
      <c r="AL442" s="3" t="str">
        <f t="shared" si="433"/>
        <v>2029 Q4</v>
      </c>
      <c r="AM442" s="3" t="str">
        <f t="shared" si="433"/>
        <v>2030 Q1</v>
      </c>
      <c r="AN442" s="3" t="str">
        <f t="shared" si="433"/>
        <v>2030 Q2</v>
      </c>
      <c r="AO442" s="3" t="str">
        <f t="shared" si="433"/>
        <v>2030 Q3</v>
      </c>
      <c r="AP442" s="3" t="str">
        <f t="shared" si="433"/>
        <v>2030 Q4</v>
      </c>
      <c r="AQ442" s="3" t="str">
        <f t="shared" si="433"/>
        <v>2031 Q1</v>
      </c>
      <c r="AS442" s="110" t="s">
        <v>180</v>
      </c>
      <c r="AT442" s="3" t="str">
        <f>AT$7</f>
        <v>2026 Q2</v>
      </c>
      <c r="AU442" s="3" t="str">
        <f t="shared" ref="AU442:BM442" si="434">AU$7</f>
        <v>2026 Q3</v>
      </c>
      <c r="AV442" s="3" t="str">
        <f t="shared" si="434"/>
        <v>2026 Q4</v>
      </c>
      <c r="AW442" s="3" t="str">
        <f t="shared" si="434"/>
        <v>2027 Q1</v>
      </c>
      <c r="AX442" s="3" t="str">
        <f t="shared" si="434"/>
        <v>2027 Q2</v>
      </c>
      <c r="AY442" s="3" t="str">
        <f t="shared" si="434"/>
        <v>2027 Q3</v>
      </c>
      <c r="AZ442" s="3" t="str">
        <f t="shared" si="434"/>
        <v>2027 Q4</v>
      </c>
      <c r="BA442" s="3" t="str">
        <f t="shared" si="434"/>
        <v>2028 Q1</v>
      </c>
      <c r="BB442" s="3" t="str">
        <f t="shared" si="434"/>
        <v>2028 Q2</v>
      </c>
      <c r="BC442" s="3" t="str">
        <f t="shared" si="434"/>
        <v>2028 Q3</v>
      </c>
      <c r="BD442" s="3" t="str">
        <f t="shared" si="434"/>
        <v>2028 Q4</v>
      </c>
      <c r="BE442" s="3" t="str">
        <f t="shared" si="434"/>
        <v>2029 Q1</v>
      </c>
      <c r="BF442" s="3" t="str">
        <f t="shared" si="434"/>
        <v>2029 Q2</v>
      </c>
      <c r="BG442" s="3" t="str">
        <f t="shared" si="434"/>
        <v>2029 Q3</v>
      </c>
      <c r="BH442" s="3" t="str">
        <f t="shared" si="434"/>
        <v>2029 Q4</v>
      </c>
      <c r="BI442" s="3" t="str">
        <f t="shared" si="434"/>
        <v>2030 Q1</v>
      </c>
      <c r="BJ442" s="3" t="str">
        <f t="shared" si="434"/>
        <v>2030 Q2</v>
      </c>
      <c r="BK442" s="3" t="str">
        <f t="shared" si="434"/>
        <v>2030 Q3</v>
      </c>
      <c r="BL442" s="3" t="str">
        <f t="shared" si="434"/>
        <v>2030 Q4</v>
      </c>
      <c r="BM442" s="3" t="str">
        <f t="shared" si="434"/>
        <v>2031 Q1</v>
      </c>
      <c r="BO442" s="110" t="s">
        <v>330</v>
      </c>
      <c r="BP442" s="110" t="s">
        <v>488</v>
      </c>
    </row>
    <row r="443" spans="1:68" x14ac:dyDescent="0.45">
      <c r="A443" s="63">
        <v>3</v>
      </c>
      <c r="B443" s="116">
        <f ca="1">IFERROR('Program Qtrly'!D$283*OFFSET(LDF!$A$37,MATCH($B$441,LDF!$A$38:$A$63,0),MATCH($A443,LDF!$B$37:$Z$37,0)),0)</f>
        <v>0</v>
      </c>
      <c r="C443" s="116">
        <f ca="1">IFERROR('Program Qtrly'!E$283*OFFSET(LDF!$A$37,MATCH($B$441,LDF!$A$38:$A$63,0),MATCH($A443,LDF!$B$37:$Z$37,0)),0)</f>
        <v>0</v>
      </c>
      <c r="D443" s="116">
        <f ca="1">IFERROR('Program Qtrly'!F$283*OFFSET(LDF!$A$37,MATCH($B$441,LDF!$A$38:$A$63,0),MATCH($A443,LDF!$B$37:$Z$37,0)),0)</f>
        <v>0</v>
      </c>
      <c r="E443" s="116">
        <f ca="1">IFERROR('Program Qtrly'!G$283*OFFSET(LDF!$A$37,MATCH($B$441,LDF!$A$38:$A$63,0),MATCH($A443,LDF!$B$37:$Z$37,0)),0)</f>
        <v>0</v>
      </c>
      <c r="F443" s="116">
        <f ca="1">IFERROR('Program Qtrly'!H$283*OFFSET(LDF!$A$37,MATCH($B$441,LDF!$A$38:$A$63,0),MATCH($A443,LDF!$B$37:$Z$37,0)),0)</f>
        <v>0</v>
      </c>
      <c r="G443" s="116">
        <f ca="1">IFERROR('Program Qtrly'!I$283*OFFSET(LDF!$A$37,MATCH($B$441,LDF!$A$38:$A$63,0),MATCH($A443,LDF!$B$37:$Z$37,0)),0)</f>
        <v>0</v>
      </c>
      <c r="H443" s="116">
        <f ca="1">IFERROR('Program Qtrly'!J$283*OFFSET(LDF!$A$37,MATCH($B$441,LDF!$A$38:$A$63,0),MATCH($A443,LDF!$B$37:$Z$37,0)),0)</f>
        <v>0</v>
      </c>
      <c r="I443" s="116">
        <f ca="1">IFERROR('Program Qtrly'!K$283*OFFSET(LDF!$A$37,MATCH($B$441,LDF!$A$38:$A$63,0),MATCH($A443,LDF!$B$37:$Z$37,0)),0)</f>
        <v>0</v>
      </c>
      <c r="J443" s="116">
        <f ca="1">IFERROR('Program Qtrly'!L$283*OFFSET(LDF!$A$37,MATCH($B$441,LDF!$A$38:$A$63,0),MATCH($A443,LDF!$B$37:$Z$37,0)),0)</f>
        <v>0</v>
      </c>
      <c r="K443" s="116">
        <f ca="1">IFERROR('Program Qtrly'!M$283*OFFSET(LDF!$A$37,MATCH($B$441,LDF!$A$38:$A$63,0),MATCH($A443,LDF!$B$37:$Z$37,0)),0)</f>
        <v>0</v>
      </c>
      <c r="L443" s="116">
        <f ca="1">IFERROR('Program Qtrly'!N$283*OFFSET(LDF!$A$37,MATCH($B$441,LDF!$A$38:$A$63,0),MATCH($A443,LDF!$B$37:$Z$37,0)),0)</f>
        <v>0</v>
      </c>
      <c r="M443" s="116">
        <f ca="1">IFERROR('Program Qtrly'!O$283*OFFSET(LDF!$A$37,MATCH($B$441,LDF!$A$38:$A$63,0),MATCH($A443,LDF!$B$37:$Z$37,0)),0)</f>
        <v>0</v>
      </c>
      <c r="N443" s="116">
        <f ca="1">IFERROR('Program Qtrly'!P$283*OFFSET(LDF!$A$37,MATCH($B$441,LDF!$A$38:$A$63,0),MATCH($A443,LDF!$B$37:$Z$37,0)),0)</f>
        <v>0</v>
      </c>
      <c r="O443" s="116">
        <f ca="1">IFERROR('Program Qtrly'!Q$283*OFFSET(LDF!$A$37,MATCH($B$441,LDF!$A$38:$A$63,0),MATCH($A443,LDF!$B$37:$Z$37,0)),0)</f>
        <v>0</v>
      </c>
      <c r="P443" s="116">
        <f ca="1">IFERROR('Program Qtrly'!R$283*OFFSET(LDF!$A$37,MATCH($B$441,LDF!$A$38:$A$63,0),MATCH($A443,LDF!$B$37:$Z$37,0)),0)</f>
        <v>0</v>
      </c>
      <c r="Q443" s="116">
        <f ca="1">IFERROR('Program Qtrly'!S$283*OFFSET(LDF!$A$37,MATCH($B$441,LDF!$A$38:$A$63,0),MATCH($A443,LDF!$B$37:$Z$37,0)),0)</f>
        <v>0</v>
      </c>
      <c r="R443" s="116">
        <f ca="1">IFERROR('Program Qtrly'!T$283*OFFSET(LDF!$A$37,MATCH($B$441,LDF!$A$38:$A$63,0),MATCH($A443,LDF!$B$37:$Z$37,0)),0)</f>
        <v>0</v>
      </c>
      <c r="S443" s="116">
        <f ca="1">IFERROR('Program Qtrly'!U$283*OFFSET(LDF!$A$37,MATCH($B$441,LDF!$A$38:$A$63,0),MATCH($A443,LDF!$B$37:$Z$37,0)),0)</f>
        <v>0</v>
      </c>
      <c r="T443" s="116">
        <f ca="1">IFERROR('Program Qtrly'!V$283*OFFSET(LDF!$A$37,MATCH($B$441,LDF!$A$38:$A$63,0),MATCH($A443,LDF!$B$37:$Z$37,0)),0)</f>
        <v>0</v>
      </c>
      <c r="U443" s="116">
        <f ca="1">IFERROR('Program Qtrly'!W$283*OFFSET(LDF!$A$37,MATCH($B$441,LDF!$A$38:$A$63,0),MATCH($A443,LDF!$B$37:$Z$37,0)),0)</f>
        <v>0</v>
      </c>
      <c r="W443" s="63">
        <v>3</v>
      </c>
      <c r="X443" s="116">
        <f ca="1">B$467-B443</f>
        <v>0</v>
      </c>
      <c r="Y443" s="116">
        <f t="shared" ref="Y443:AQ456" ca="1" si="435">C$467-C443</f>
        <v>0</v>
      </c>
      <c r="Z443" s="116">
        <f t="shared" ca="1" si="435"/>
        <v>0</v>
      </c>
      <c r="AA443" s="116">
        <f t="shared" ca="1" si="435"/>
        <v>0</v>
      </c>
      <c r="AB443" s="116">
        <f t="shared" ca="1" si="435"/>
        <v>0</v>
      </c>
      <c r="AC443" s="116">
        <f t="shared" ca="1" si="435"/>
        <v>0</v>
      </c>
      <c r="AD443" s="116">
        <f t="shared" ca="1" si="435"/>
        <v>0</v>
      </c>
      <c r="AE443" s="116">
        <f t="shared" ca="1" si="435"/>
        <v>0</v>
      </c>
      <c r="AF443" s="116">
        <f t="shared" ca="1" si="435"/>
        <v>0</v>
      </c>
      <c r="AG443" s="116">
        <f t="shared" ca="1" si="435"/>
        <v>0</v>
      </c>
      <c r="AH443" s="116">
        <f t="shared" ca="1" si="435"/>
        <v>0</v>
      </c>
      <c r="AI443" s="116">
        <f t="shared" ca="1" si="435"/>
        <v>0</v>
      </c>
      <c r="AJ443" s="116">
        <f t="shared" ca="1" si="435"/>
        <v>0</v>
      </c>
      <c r="AK443" s="116">
        <f t="shared" ca="1" si="435"/>
        <v>0</v>
      </c>
      <c r="AL443" s="116">
        <f t="shared" ca="1" si="435"/>
        <v>0</v>
      </c>
      <c r="AM443" s="116">
        <f t="shared" ca="1" si="435"/>
        <v>0</v>
      </c>
      <c r="AN443" s="116">
        <f t="shared" ca="1" si="435"/>
        <v>0</v>
      </c>
      <c r="AO443" s="116">
        <f t="shared" ca="1" si="435"/>
        <v>0</v>
      </c>
      <c r="AP443" s="116">
        <f t="shared" ca="1" si="435"/>
        <v>0</v>
      </c>
      <c r="AQ443" s="116">
        <f t="shared" ca="1" si="435"/>
        <v>0</v>
      </c>
      <c r="AS443" s="63">
        <v>3</v>
      </c>
      <c r="AT443" s="116">
        <f ca="1">IFERROR(X443*'Program Qtrly'!D$269/(1-'Program Qtrly'!D$269),0)</f>
        <v>0</v>
      </c>
      <c r="AU443" s="116">
        <f ca="1">IFERROR(Y443*'Program Qtrly'!E$269/(1-'Program Qtrly'!E$269),0)</f>
        <v>0</v>
      </c>
      <c r="AV443" s="116">
        <f ca="1">IFERROR(Z443*'Program Qtrly'!F$269/(1-'Program Qtrly'!F$269),0)</f>
        <v>0</v>
      </c>
      <c r="AW443" s="116">
        <f ca="1">IFERROR(AA443*'Program Qtrly'!G$269/(1-'Program Qtrly'!G$269),0)</f>
        <v>0</v>
      </c>
      <c r="AX443" s="116">
        <f ca="1">IFERROR(AB443*'Program Qtrly'!H$269/(1-'Program Qtrly'!H$269),0)</f>
        <v>0</v>
      </c>
      <c r="AY443" s="116">
        <f ca="1">IFERROR(AC443*'Program Qtrly'!I$269/(1-'Program Qtrly'!I$269),0)</f>
        <v>0</v>
      </c>
      <c r="AZ443" s="116">
        <f ca="1">IFERROR(AD443*'Program Qtrly'!J$269/(1-'Program Qtrly'!J$269),0)</f>
        <v>0</v>
      </c>
      <c r="BA443" s="116">
        <f ca="1">IFERROR(AE443*'Program Qtrly'!K$269/(1-'Program Qtrly'!K$269),0)</f>
        <v>0</v>
      </c>
      <c r="BB443" s="116">
        <f ca="1">IFERROR(AF443*'Program Qtrly'!L$269/(1-'Program Qtrly'!L$269),0)</f>
        <v>0</v>
      </c>
      <c r="BC443" s="116">
        <f ca="1">IFERROR(AG443*'Program Qtrly'!M$269/(1-'Program Qtrly'!M$269),0)</f>
        <v>0</v>
      </c>
      <c r="BD443" s="116">
        <f ca="1">IFERROR(AH443*'Program Qtrly'!N$269/(1-'Program Qtrly'!N$269),0)</f>
        <v>0</v>
      </c>
      <c r="BE443" s="116">
        <f ca="1">IFERROR(AI443*'Program Qtrly'!O$269/(1-'Program Qtrly'!O$269),0)</f>
        <v>0</v>
      </c>
      <c r="BF443" s="116">
        <f ca="1">IFERROR(AJ443*'Program Qtrly'!P$269/(1-'Program Qtrly'!P$269),0)</f>
        <v>0</v>
      </c>
      <c r="BG443" s="116">
        <f ca="1">IFERROR(AK443*'Program Qtrly'!Q$269/(1-'Program Qtrly'!Q$269),0)</f>
        <v>0</v>
      </c>
      <c r="BH443" s="116">
        <f ca="1">IFERROR(AL443*'Program Qtrly'!R$269/(1-'Program Qtrly'!R$269),0)</f>
        <v>0</v>
      </c>
      <c r="BI443" s="116">
        <f ca="1">IFERROR(AM443*'Program Qtrly'!S$269/(1-'Program Qtrly'!S$269),0)</f>
        <v>0</v>
      </c>
      <c r="BJ443" s="116">
        <f ca="1">IFERROR(AN443*'Program Qtrly'!T$269/(1-'Program Qtrly'!T$269),0)</f>
        <v>0</v>
      </c>
      <c r="BK443" s="116">
        <f ca="1">IFERROR(AO443*'Program Qtrly'!U$269/(1-'Program Qtrly'!U$269),0)</f>
        <v>0</v>
      </c>
      <c r="BL443" s="116">
        <f ca="1">IFERROR(AP443*'Program Qtrly'!V$269/(1-'Program Qtrly'!V$269),0)</f>
        <v>0</v>
      </c>
      <c r="BM443" s="116">
        <f ca="1">IFERROR(AQ443*'Program Qtrly'!W$269/(1-'Program Qtrly'!W$269),0)</f>
        <v>0</v>
      </c>
      <c r="BO443" s="53" t="str">
        <f>$A$439</f>
        <v>P014</v>
      </c>
      <c r="BP443" s="53">
        <f>$E$441</f>
        <v>0</v>
      </c>
    </row>
    <row r="444" spans="1:68" x14ac:dyDescent="0.45">
      <c r="A444" s="63">
        <f t="shared" ref="A444:A466" si="436">A443+3</f>
        <v>6</v>
      </c>
      <c r="B444" s="116">
        <f ca="1">IFERROR(B443+'Program Qtrly'!D$283*OFFSET(LDF!$A$37,MATCH($B$441,LDF!$A$38:$A$63,0),MATCH($A444,LDF!$B$37:$Z$37,0)),0)</f>
        <v>0</v>
      </c>
      <c r="C444" s="116">
        <f ca="1">IFERROR(C443+'Program Qtrly'!E$283*OFFSET(LDF!$A$37,MATCH($B$441,LDF!$A$38:$A$63,0),MATCH($A444,LDF!$B$37:$Z$37,0)),0)</f>
        <v>0</v>
      </c>
      <c r="D444" s="116">
        <f ca="1">IFERROR(D443+'Program Qtrly'!F$283*OFFSET(LDF!$A$37,MATCH($B$441,LDF!$A$38:$A$63,0),MATCH($A444,LDF!$B$37:$Z$37,0)),0)</f>
        <v>0</v>
      </c>
      <c r="E444" s="116">
        <f ca="1">IFERROR(E443+'Program Qtrly'!G$283*OFFSET(LDF!$A$37,MATCH($B$441,LDF!$A$38:$A$63,0),MATCH($A444,LDF!$B$37:$Z$37,0)),0)</f>
        <v>0</v>
      </c>
      <c r="F444" s="116">
        <f ca="1">IFERROR(F443+'Program Qtrly'!H$283*OFFSET(LDF!$A$37,MATCH($B$441,LDF!$A$38:$A$63,0),MATCH($A444,LDF!$B$37:$Z$37,0)),0)</f>
        <v>0</v>
      </c>
      <c r="G444" s="116">
        <f ca="1">IFERROR(G443+'Program Qtrly'!I$283*OFFSET(LDF!$A$37,MATCH($B$441,LDF!$A$38:$A$63,0),MATCH($A444,LDF!$B$37:$Z$37,0)),0)</f>
        <v>0</v>
      </c>
      <c r="H444" s="116">
        <f ca="1">IFERROR(H443+'Program Qtrly'!J$283*OFFSET(LDF!$A$37,MATCH($B$441,LDF!$A$38:$A$63,0),MATCH($A444,LDF!$B$37:$Z$37,0)),0)</f>
        <v>0</v>
      </c>
      <c r="I444" s="116">
        <f ca="1">IFERROR(I443+'Program Qtrly'!K$283*OFFSET(LDF!$A$37,MATCH($B$441,LDF!$A$38:$A$63,0),MATCH($A444,LDF!$B$37:$Z$37,0)),0)</f>
        <v>0</v>
      </c>
      <c r="J444" s="116">
        <f ca="1">IFERROR(J443+'Program Qtrly'!L$283*OFFSET(LDF!$A$37,MATCH($B$441,LDF!$A$38:$A$63,0),MATCH($A444,LDF!$B$37:$Z$37,0)),0)</f>
        <v>0</v>
      </c>
      <c r="K444" s="116">
        <f ca="1">IFERROR(K443+'Program Qtrly'!M$283*OFFSET(LDF!$A$37,MATCH($B$441,LDF!$A$38:$A$63,0),MATCH($A444,LDF!$B$37:$Z$37,0)),0)</f>
        <v>0</v>
      </c>
      <c r="L444" s="116">
        <f ca="1">IFERROR(L443+'Program Qtrly'!N$283*OFFSET(LDF!$A$37,MATCH($B$441,LDF!$A$38:$A$63,0),MATCH($A444,LDF!$B$37:$Z$37,0)),0)</f>
        <v>0</v>
      </c>
      <c r="M444" s="116">
        <f ca="1">IFERROR(M443+'Program Qtrly'!O$283*OFFSET(LDF!$A$37,MATCH($B$441,LDF!$A$38:$A$63,0),MATCH($A444,LDF!$B$37:$Z$37,0)),0)</f>
        <v>0</v>
      </c>
      <c r="N444" s="116">
        <f ca="1">IFERROR(N443+'Program Qtrly'!P$283*OFFSET(LDF!$A$37,MATCH($B$441,LDF!$A$38:$A$63,0),MATCH($A444,LDF!$B$37:$Z$37,0)),0)</f>
        <v>0</v>
      </c>
      <c r="O444" s="116">
        <f ca="1">IFERROR(O443+'Program Qtrly'!Q$283*OFFSET(LDF!$A$37,MATCH($B$441,LDF!$A$38:$A$63,0),MATCH($A444,LDF!$B$37:$Z$37,0)),0)</f>
        <v>0</v>
      </c>
      <c r="P444" s="116">
        <f ca="1">IFERROR(P443+'Program Qtrly'!R$283*OFFSET(LDF!$A$37,MATCH($B$441,LDF!$A$38:$A$63,0),MATCH($A444,LDF!$B$37:$Z$37,0)),0)</f>
        <v>0</v>
      </c>
      <c r="Q444" s="116">
        <f ca="1">IFERROR(Q443+'Program Qtrly'!S$283*OFFSET(LDF!$A$37,MATCH($B$441,LDF!$A$38:$A$63,0),MATCH($A444,LDF!$B$37:$Z$37,0)),0)</f>
        <v>0</v>
      </c>
      <c r="R444" s="116">
        <f ca="1">IFERROR(R443+'Program Qtrly'!T$283*OFFSET(LDF!$A$37,MATCH($B$441,LDF!$A$38:$A$63,0),MATCH($A444,LDF!$B$37:$Z$37,0)),0)</f>
        <v>0</v>
      </c>
      <c r="S444" s="116">
        <f ca="1">IFERROR(S443+'Program Qtrly'!U$283*OFFSET(LDF!$A$37,MATCH($B$441,LDF!$A$38:$A$63,0),MATCH($A444,LDF!$B$37:$Z$37,0)),0)</f>
        <v>0</v>
      </c>
      <c r="T444" s="116">
        <f ca="1">IFERROR(T443+'Program Qtrly'!V$283*OFFSET(LDF!$A$37,MATCH($B$441,LDF!$A$38:$A$63,0),MATCH($A444,LDF!$B$37:$Z$37,0)),0)</f>
        <v>0</v>
      </c>
      <c r="U444" s="116">
        <f ca="1">IFERROR(U443+'Program Qtrly'!W$283*OFFSET(LDF!$A$37,MATCH($B$441,LDF!$A$38:$A$63,0),MATCH($A444,LDF!$B$37:$Z$37,0)),0)</f>
        <v>0</v>
      </c>
      <c r="W444" s="63">
        <f t="shared" ref="W444:W466" si="437">W443+3</f>
        <v>6</v>
      </c>
      <c r="X444" s="116">
        <f t="shared" ref="X444:X466" ca="1" si="438">B$467-B444</f>
        <v>0</v>
      </c>
      <c r="Y444" s="116">
        <f t="shared" ca="1" si="435"/>
        <v>0</v>
      </c>
      <c r="Z444" s="116">
        <f t="shared" ca="1" si="435"/>
        <v>0</v>
      </c>
      <c r="AA444" s="116">
        <f t="shared" ca="1" si="435"/>
        <v>0</v>
      </c>
      <c r="AB444" s="116">
        <f t="shared" ca="1" si="435"/>
        <v>0</v>
      </c>
      <c r="AC444" s="116">
        <f t="shared" ca="1" si="435"/>
        <v>0</v>
      </c>
      <c r="AD444" s="116">
        <f t="shared" ca="1" si="435"/>
        <v>0</v>
      </c>
      <c r="AE444" s="116">
        <f t="shared" ca="1" si="435"/>
        <v>0</v>
      </c>
      <c r="AF444" s="116">
        <f t="shared" ca="1" si="435"/>
        <v>0</v>
      </c>
      <c r="AG444" s="116">
        <f t="shared" ca="1" si="435"/>
        <v>0</v>
      </c>
      <c r="AH444" s="116">
        <f t="shared" ca="1" si="435"/>
        <v>0</v>
      </c>
      <c r="AI444" s="116">
        <f t="shared" ca="1" si="435"/>
        <v>0</v>
      </c>
      <c r="AJ444" s="116">
        <f t="shared" ca="1" si="435"/>
        <v>0</v>
      </c>
      <c r="AK444" s="116">
        <f t="shared" ca="1" si="435"/>
        <v>0</v>
      </c>
      <c r="AL444" s="116">
        <f t="shared" ca="1" si="435"/>
        <v>0</v>
      </c>
      <c r="AM444" s="116">
        <f t="shared" ca="1" si="435"/>
        <v>0</v>
      </c>
      <c r="AN444" s="116">
        <f t="shared" ca="1" si="435"/>
        <v>0</v>
      </c>
      <c r="AO444" s="116">
        <f t="shared" ca="1" si="435"/>
        <v>0</v>
      </c>
      <c r="AP444" s="116">
        <f t="shared" ca="1" si="435"/>
        <v>0</v>
      </c>
      <c r="AQ444" s="116">
        <f t="shared" ca="1" si="435"/>
        <v>0</v>
      </c>
      <c r="AS444" s="63">
        <f t="shared" ref="AS444:AS466" si="439">AS443+3</f>
        <v>6</v>
      </c>
      <c r="AT444" s="116">
        <f ca="1">IFERROR(X444*'Program Qtrly'!D$269/(1-'Program Qtrly'!D$269),0)</f>
        <v>0</v>
      </c>
      <c r="AU444" s="116">
        <f ca="1">IFERROR(Y444*'Program Qtrly'!E$269/(1-'Program Qtrly'!E$269),0)</f>
        <v>0</v>
      </c>
      <c r="AV444" s="116">
        <f ca="1">IFERROR(Z444*'Program Qtrly'!F$269/(1-'Program Qtrly'!F$269),0)</f>
        <v>0</v>
      </c>
      <c r="AW444" s="116">
        <f ca="1">IFERROR(AA444*'Program Qtrly'!G$269/(1-'Program Qtrly'!G$269),0)</f>
        <v>0</v>
      </c>
      <c r="AX444" s="116">
        <f ca="1">IFERROR(AB444*'Program Qtrly'!H$269/(1-'Program Qtrly'!H$269),0)</f>
        <v>0</v>
      </c>
      <c r="AY444" s="116">
        <f ca="1">IFERROR(AC444*'Program Qtrly'!I$269/(1-'Program Qtrly'!I$269),0)</f>
        <v>0</v>
      </c>
      <c r="AZ444" s="116">
        <f ca="1">IFERROR(AD444*'Program Qtrly'!J$269/(1-'Program Qtrly'!J$269),0)</f>
        <v>0</v>
      </c>
      <c r="BA444" s="116">
        <f ca="1">IFERROR(AE444*'Program Qtrly'!K$269/(1-'Program Qtrly'!K$269),0)</f>
        <v>0</v>
      </c>
      <c r="BB444" s="116">
        <f ca="1">IFERROR(AF444*'Program Qtrly'!L$269/(1-'Program Qtrly'!L$269),0)</f>
        <v>0</v>
      </c>
      <c r="BC444" s="116">
        <f ca="1">IFERROR(AG444*'Program Qtrly'!M$269/(1-'Program Qtrly'!M$269),0)</f>
        <v>0</v>
      </c>
      <c r="BD444" s="116">
        <f ca="1">IFERROR(AH444*'Program Qtrly'!N$269/(1-'Program Qtrly'!N$269),0)</f>
        <v>0</v>
      </c>
      <c r="BE444" s="116">
        <f ca="1">IFERROR(AI444*'Program Qtrly'!O$269/(1-'Program Qtrly'!O$269),0)</f>
        <v>0</v>
      </c>
      <c r="BF444" s="116">
        <f ca="1">IFERROR(AJ444*'Program Qtrly'!P$269/(1-'Program Qtrly'!P$269),0)</f>
        <v>0</v>
      </c>
      <c r="BG444" s="116">
        <f ca="1">IFERROR(AK444*'Program Qtrly'!Q$269/(1-'Program Qtrly'!Q$269),0)</f>
        <v>0</v>
      </c>
      <c r="BH444" s="116">
        <f ca="1">IFERROR(AL444*'Program Qtrly'!R$269/(1-'Program Qtrly'!R$269),0)</f>
        <v>0</v>
      </c>
      <c r="BI444" s="116">
        <f ca="1">IFERROR(AM444*'Program Qtrly'!S$269/(1-'Program Qtrly'!S$269),0)</f>
        <v>0</v>
      </c>
      <c r="BJ444" s="116">
        <f ca="1">IFERROR(AN444*'Program Qtrly'!T$269/(1-'Program Qtrly'!T$269),0)</f>
        <v>0</v>
      </c>
      <c r="BK444" s="116">
        <f ca="1">IFERROR(AO444*'Program Qtrly'!U$269/(1-'Program Qtrly'!U$269),0)</f>
        <v>0</v>
      </c>
      <c r="BL444" s="116">
        <f ca="1">IFERROR(AP444*'Program Qtrly'!V$269/(1-'Program Qtrly'!V$269),0)</f>
        <v>0</v>
      </c>
      <c r="BM444" s="116">
        <f ca="1">IFERROR(AQ444*'Program Qtrly'!W$269/(1-'Program Qtrly'!W$269),0)</f>
        <v>0</v>
      </c>
      <c r="BO444" s="53" t="str">
        <f t="shared" ref="BO444:BO467" si="440">$A$439</f>
        <v>P014</v>
      </c>
      <c r="BP444" s="53">
        <f t="shared" ref="BP444:BP467" si="441">$E$441</f>
        <v>0</v>
      </c>
    </row>
    <row r="445" spans="1:68" x14ac:dyDescent="0.45">
      <c r="A445" s="63">
        <f t="shared" si="436"/>
        <v>9</v>
      </c>
      <c r="B445" s="116">
        <f ca="1">IFERROR(B444+'Program Qtrly'!D$283*OFFSET(LDF!$A$37,MATCH($B$441,LDF!$A$38:$A$63,0),MATCH($A445,LDF!$B$37:$Z$37,0)),0)</f>
        <v>0</v>
      </c>
      <c r="C445" s="116">
        <f ca="1">IFERROR(C444+'Program Qtrly'!E$283*OFFSET(LDF!$A$37,MATCH($B$441,LDF!$A$38:$A$63,0),MATCH($A445,LDF!$B$37:$Z$37,0)),0)</f>
        <v>0</v>
      </c>
      <c r="D445" s="116">
        <f ca="1">IFERROR(D444+'Program Qtrly'!F$283*OFFSET(LDF!$A$37,MATCH($B$441,LDF!$A$38:$A$63,0),MATCH($A445,LDF!$B$37:$Z$37,0)),0)</f>
        <v>0</v>
      </c>
      <c r="E445" s="116">
        <f ca="1">IFERROR(E444+'Program Qtrly'!G$283*OFFSET(LDF!$A$37,MATCH($B$441,LDF!$A$38:$A$63,0),MATCH($A445,LDF!$B$37:$Z$37,0)),0)</f>
        <v>0</v>
      </c>
      <c r="F445" s="116">
        <f ca="1">IFERROR(F444+'Program Qtrly'!H$283*OFFSET(LDF!$A$37,MATCH($B$441,LDF!$A$38:$A$63,0),MATCH($A445,LDF!$B$37:$Z$37,0)),0)</f>
        <v>0</v>
      </c>
      <c r="G445" s="116">
        <f ca="1">IFERROR(G444+'Program Qtrly'!I$283*OFFSET(LDF!$A$37,MATCH($B$441,LDF!$A$38:$A$63,0),MATCH($A445,LDF!$B$37:$Z$37,0)),0)</f>
        <v>0</v>
      </c>
      <c r="H445" s="116">
        <f ca="1">IFERROR(H444+'Program Qtrly'!J$283*OFFSET(LDF!$A$37,MATCH($B$441,LDF!$A$38:$A$63,0),MATCH($A445,LDF!$B$37:$Z$37,0)),0)</f>
        <v>0</v>
      </c>
      <c r="I445" s="116">
        <f ca="1">IFERROR(I444+'Program Qtrly'!K$283*OFFSET(LDF!$A$37,MATCH($B$441,LDF!$A$38:$A$63,0),MATCH($A445,LDF!$B$37:$Z$37,0)),0)</f>
        <v>0</v>
      </c>
      <c r="J445" s="116">
        <f ca="1">IFERROR(J444+'Program Qtrly'!L$283*OFFSET(LDF!$A$37,MATCH($B$441,LDF!$A$38:$A$63,0),MATCH($A445,LDF!$B$37:$Z$37,0)),0)</f>
        <v>0</v>
      </c>
      <c r="K445" s="116">
        <f ca="1">IFERROR(K444+'Program Qtrly'!M$283*OFFSET(LDF!$A$37,MATCH($B$441,LDF!$A$38:$A$63,0),MATCH($A445,LDF!$B$37:$Z$37,0)),0)</f>
        <v>0</v>
      </c>
      <c r="L445" s="116">
        <f ca="1">IFERROR(L444+'Program Qtrly'!N$283*OFFSET(LDF!$A$37,MATCH($B$441,LDF!$A$38:$A$63,0),MATCH($A445,LDF!$B$37:$Z$37,0)),0)</f>
        <v>0</v>
      </c>
      <c r="M445" s="116">
        <f ca="1">IFERROR(M444+'Program Qtrly'!O$283*OFFSET(LDF!$A$37,MATCH($B$441,LDF!$A$38:$A$63,0),MATCH($A445,LDF!$B$37:$Z$37,0)),0)</f>
        <v>0</v>
      </c>
      <c r="N445" s="116">
        <f ca="1">IFERROR(N444+'Program Qtrly'!P$283*OFFSET(LDF!$A$37,MATCH($B$441,LDF!$A$38:$A$63,0),MATCH($A445,LDF!$B$37:$Z$37,0)),0)</f>
        <v>0</v>
      </c>
      <c r="O445" s="116">
        <f ca="1">IFERROR(O444+'Program Qtrly'!Q$283*OFFSET(LDF!$A$37,MATCH($B$441,LDF!$A$38:$A$63,0),MATCH($A445,LDF!$B$37:$Z$37,0)),0)</f>
        <v>0</v>
      </c>
      <c r="P445" s="116">
        <f ca="1">IFERROR(P444+'Program Qtrly'!R$283*OFFSET(LDF!$A$37,MATCH($B$441,LDF!$A$38:$A$63,0),MATCH($A445,LDF!$B$37:$Z$37,0)),0)</f>
        <v>0</v>
      </c>
      <c r="Q445" s="116">
        <f ca="1">IFERROR(Q444+'Program Qtrly'!S$283*OFFSET(LDF!$A$37,MATCH($B$441,LDF!$A$38:$A$63,0),MATCH($A445,LDF!$B$37:$Z$37,0)),0)</f>
        <v>0</v>
      </c>
      <c r="R445" s="116">
        <f ca="1">IFERROR(R444+'Program Qtrly'!T$283*OFFSET(LDF!$A$37,MATCH($B$441,LDF!$A$38:$A$63,0),MATCH($A445,LDF!$B$37:$Z$37,0)),0)</f>
        <v>0</v>
      </c>
      <c r="S445" s="116">
        <f ca="1">IFERROR(S444+'Program Qtrly'!U$283*OFFSET(LDF!$A$37,MATCH($B$441,LDF!$A$38:$A$63,0),MATCH($A445,LDF!$B$37:$Z$37,0)),0)</f>
        <v>0</v>
      </c>
      <c r="T445" s="116">
        <f ca="1">IFERROR(T444+'Program Qtrly'!V$283*OFFSET(LDF!$A$37,MATCH($B$441,LDF!$A$38:$A$63,0),MATCH($A445,LDF!$B$37:$Z$37,0)),0)</f>
        <v>0</v>
      </c>
      <c r="U445" s="116">
        <f ca="1">IFERROR(U444+'Program Qtrly'!W$283*OFFSET(LDF!$A$37,MATCH($B$441,LDF!$A$38:$A$63,0),MATCH($A445,LDF!$B$37:$Z$37,0)),0)</f>
        <v>0</v>
      </c>
      <c r="W445" s="63">
        <f t="shared" si="437"/>
        <v>9</v>
      </c>
      <c r="X445" s="116">
        <f t="shared" ca="1" si="438"/>
        <v>0</v>
      </c>
      <c r="Y445" s="116">
        <f t="shared" ca="1" si="435"/>
        <v>0</v>
      </c>
      <c r="Z445" s="116">
        <f t="shared" ca="1" si="435"/>
        <v>0</v>
      </c>
      <c r="AA445" s="116">
        <f t="shared" ca="1" si="435"/>
        <v>0</v>
      </c>
      <c r="AB445" s="116">
        <f t="shared" ca="1" si="435"/>
        <v>0</v>
      </c>
      <c r="AC445" s="116">
        <f t="shared" ca="1" si="435"/>
        <v>0</v>
      </c>
      <c r="AD445" s="116">
        <f t="shared" ca="1" si="435"/>
        <v>0</v>
      </c>
      <c r="AE445" s="116">
        <f t="shared" ca="1" si="435"/>
        <v>0</v>
      </c>
      <c r="AF445" s="116">
        <f t="shared" ca="1" si="435"/>
        <v>0</v>
      </c>
      <c r="AG445" s="116">
        <f t="shared" ca="1" si="435"/>
        <v>0</v>
      </c>
      <c r="AH445" s="116">
        <f t="shared" ca="1" si="435"/>
        <v>0</v>
      </c>
      <c r="AI445" s="116">
        <f t="shared" ca="1" si="435"/>
        <v>0</v>
      </c>
      <c r="AJ445" s="116">
        <f t="shared" ca="1" si="435"/>
        <v>0</v>
      </c>
      <c r="AK445" s="116">
        <f t="shared" ca="1" si="435"/>
        <v>0</v>
      </c>
      <c r="AL445" s="116">
        <f t="shared" ca="1" si="435"/>
        <v>0</v>
      </c>
      <c r="AM445" s="116">
        <f t="shared" ca="1" si="435"/>
        <v>0</v>
      </c>
      <c r="AN445" s="116">
        <f t="shared" ca="1" si="435"/>
        <v>0</v>
      </c>
      <c r="AO445" s="116">
        <f t="shared" ca="1" si="435"/>
        <v>0</v>
      </c>
      <c r="AP445" s="116">
        <f t="shared" ca="1" si="435"/>
        <v>0</v>
      </c>
      <c r="AQ445" s="116">
        <f t="shared" ca="1" si="435"/>
        <v>0</v>
      </c>
      <c r="AS445" s="63">
        <f t="shared" si="439"/>
        <v>9</v>
      </c>
      <c r="AT445" s="116">
        <f ca="1">IFERROR(X445*'Program Qtrly'!D$269/(1-'Program Qtrly'!D$269),0)</f>
        <v>0</v>
      </c>
      <c r="AU445" s="116">
        <f ca="1">IFERROR(Y445*'Program Qtrly'!E$269/(1-'Program Qtrly'!E$269),0)</f>
        <v>0</v>
      </c>
      <c r="AV445" s="116">
        <f ca="1">IFERROR(Z445*'Program Qtrly'!F$269/(1-'Program Qtrly'!F$269),0)</f>
        <v>0</v>
      </c>
      <c r="AW445" s="116">
        <f ca="1">IFERROR(AA445*'Program Qtrly'!G$269/(1-'Program Qtrly'!G$269),0)</f>
        <v>0</v>
      </c>
      <c r="AX445" s="116">
        <f ca="1">IFERROR(AB445*'Program Qtrly'!H$269/(1-'Program Qtrly'!H$269),0)</f>
        <v>0</v>
      </c>
      <c r="AY445" s="116">
        <f ca="1">IFERROR(AC445*'Program Qtrly'!I$269/(1-'Program Qtrly'!I$269),0)</f>
        <v>0</v>
      </c>
      <c r="AZ445" s="116">
        <f ca="1">IFERROR(AD445*'Program Qtrly'!J$269/(1-'Program Qtrly'!J$269),0)</f>
        <v>0</v>
      </c>
      <c r="BA445" s="116">
        <f ca="1">IFERROR(AE445*'Program Qtrly'!K$269/(1-'Program Qtrly'!K$269),0)</f>
        <v>0</v>
      </c>
      <c r="BB445" s="116">
        <f ca="1">IFERROR(AF445*'Program Qtrly'!L$269/(1-'Program Qtrly'!L$269),0)</f>
        <v>0</v>
      </c>
      <c r="BC445" s="116">
        <f ca="1">IFERROR(AG445*'Program Qtrly'!M$269/(1-'Program Qtrly'!M$269),0)</f>
        <v>0</v>
      </c>
      <c r="BD445" s="116">
        <f ca="1">IFERROR(AH445*'Program Qtrly'!N$269/(1-'Program Qtrly'!N$269),0)</f>
        <v>0</v>
      </c>
      <c r="BE445" s="116">
        <f ca="1">IFERROR(AI445*'Program Qtrly'!O$269/(1-'Program Qtrly'!O$269),0)</f>
        <v>0</v>
      </c>
      <c r="BF445" s="116">
        <f ca="1">IFERROR(AJ445*'Program Qtrly'!P$269/(1-'Program Qtrly'!P$269),0)</f>
        <v>0</v>
      </c>
      <c r="BG445" s="116">
        <f ca="1">IFERROR(AK445*'Program Qtrly'!Q$269/(1-'Program Qtrly'!Q$269),0)</f>
        <v>0</v>
      </c>
      <c r="BH445" s="116">
        <f ca="1">IFERROR(AL445*'Program Qtrly'!R$269/(1-'Program Qtrly'!R$269),0)</f>
        <v>0</v>
      </c>
      <c r="BI445" s="116">
        <f ca="1">IFERROR(AM445*'Program Qtrly'!S$269/(1-'Program Qtrly'!S$269),0)</f>
        <v>0</v>
      </c>
      <c r="BJ445" s="116">
        <f ca="1">IFERROR(AN445*'Program Qtrly'!T$269/(1-'Program Qtrly'!T$269),0)</f>
        <v>0</v>
      </c>
      <c r="BK445" s="116">
        <f ca="1">IFERROR(AO445*'Program Qtrly'!U$269/(1-'Program Qtrly'!U$269),0)</f>
        <v>0</v>
      </c>
      <c r="BL445" s="116">
        <f ca="1">IFERROR(AP445*'Program Qtrly'!V$269/(1-'Program Qtrly'!V$269),0)</f>
        <v>0</v>
      </c>
      <c r="BM445" s="116">
        <f ca="1">IFERROR(AQ445*'Program Qtrly'!W$269/(1-'Program Qtrly'!W$269),0)</f>
        <v>0</v>
      </c>
      <c r="BO445" s="53" t="str">
        <f t="shared" si="440"/>
        <v>P014</v>
      </c>
      <c r="BP445" s="53">
        <f t="shared" si="441"/>
        <v>0</v>
      </c>
    </row>
    <row r="446" spans="1:68" x14ac:dyDescent="0.45">
      <c r="A446" s="63">
        <f t="shared" si="436"/>
        <v>12</v>
      </c>
      <c r="B446" s="116">
        <f ca="1">IFERROR(B445+'Program Qtrly'!D$283*OFFSET(LDF!$A$37,MATCH($B$441,LDF!$A$38:$A$63,0),MATCH($A446,LDF!$B$37:$Z$37,0)),0)</f>
        <v>0</v>
      </c>
      <c r="C446" s="116">
        <f ca="1">IFERROR(C445+'Program Qtrly'!E$283*OFFSET(LDF!$A$37,MATCH($B$441,LDF!$A$38:$A$63,0),MATCH($A446,LDF!$B$37:$Z$37,0)),0)</f>
        <v>0</v>
      </c>
      <c r="D446" s="116">
        <f ca="1">IFERROR(D445+'Program Qtrly'!F$283*OFFSET(LDF!$A$37,MATCH($B$441,LDF!$A$38:$A$63,0),MATCH($A446,LDF!$B$37:$Z$37,0)),0)</f>
        <v>0</v>
      </c>
      <c r="E446" s="116">
        <f ca="1">IFERROR(E445+'Program Qtrly'!G$283*OFFSET(LDF!$A$37,MATCH($B$441,LDF!$A$38:$A$63,0),MATCH($A446,LDF!$B$37:$Z$37,0)),0)</f>
        <v>0</v>
      </c>
      <c r="F446" s="116">
        <f ca="1">IFERROR(F445+'Program Qtrly'!H$283*OFFSET(LDF!$A$37,MATCH($B$441,LDF!$A$38:$A$63,0),MATCH($A446,LDF!$B$37:$Z$37,0)),0)</f>
        <v>0</v>
      </c>
      <c r="G446" s="116">
        <f ca="1">IFERROR(G445+'Program Qtrly'!I$283*OFFSET(LDF!$A$37,MATCH($B$441,LDF!$A$38:$A$63,0),MATCH($A446,LDF!$B$37:$Z$37,0)),0)</f>
        <v>0</v>
      </c>
      <c r="H446" s="116">
        <f ca="1">IFERROR(H445+'Program Qtrly'!J$283*OFFSET(LDF!$A$37,MATCH($B$441,LDF!$A$38:$A$63,0),MATCH($A446,LDF!$B$37:$Z$37,0)),0)</f>
        <v>0</v>
      </c>
      <c r="I446" s="116">
        <f ca="1">IFERROR(I445+'Program Qtrly'!K$283*OFFSET(LDF!$A$37,MATCH($B$441,LDF!$A$38:$A$63,0),MATCH($A446,LDF!$B$37:$Z$37,0)),0)</f>
        <v>0</v>
      </c>
      <c r="J446" s="116">
        <f ca="1">IFERROR(J445+'Program Qtrly'!L$283*OFFSET(LDF!$A$37,MATCH($B$441,LDF!$A$38:$A$63,0),MATCH($A446,LDF!$B$37:$Z$37,0)),0)</f>
        <v>0</v>
      </c>
      <c r="K446" s="116">
        <f ca="1">IFERROR(K445+'Program Qtrly'!M$283*OFFSET(LDF!$A$37,MATCH($B$441,LDF!$A$38:$A$63,0),MATCH($A446,LDF!$B$37:$Z$37,0)),0)</f>
        <v>0</v>
      </c>
      <c r="L446" s="116">
        <f ca="1">IFERROR(L445+'Program Qtrly'!N$283*OFFSET(LDF!$A$37,MATCH($B$441,LDF!$A$38:$A$63,0),MATCH($A446,LDF!$B$37:$Z$37,0)),0)</f>
        <v>0</v>
      </c>
      <c r="M446" s="116">
        <f ca="1">IFERROR(M445+'Program Qtrly'!O$283*OFFSET(LDF!$A$37,MATCH($B$441,LDF!$A$38:$A$63,0),MATCH($A446,LDF!$B$37:$Z$37,0)),0)</f>
        <v>0</v>
      </c>
      <c r="N446" s="116">
        <f ca="1">IFERROR(N445+'Program Qtrly'!P$283*OFFSET(LDF!$A$37,MATCH($B$441,LDF!$A$38:$A$63,0),MATCH($A446,LDF!$B$37:$Z$37,0)),0)</f>
        <v>0</v>
      </c>
      <c r="O446" s="116">
        <f ca="1">IFERROR(O445+'Program Qtrly'!Q$283*OFFSET(LDF!$A$37,MATCH($B$441,LDF!$A$38:$A$63,0),MATCH($A446,LDF!$B$37:$Z$37,0)),0)</f>
        <v>0</v>
      </c>
      <c r="P446" s="116">
        <f ca="1">IFERROR(P445+'Program Qtrly'!R$283*OFFSET(LDF!$A$37,MATCH($B$441,LDF!$A$38:$A$63,0),MATCH($A446,LDF!$B$37:$Z$37,0)),0)</f>
        <v>0</v>
      </c>
      <c r="Q446" s="116">
        <f ca="1">IFERROR(Q445+'Program Qtrly'!S$283*OFFSET(LDF!$A$37,MATCH($B$441,LDF!$A$38:$A$63,0),MATCH($A446,LDF!$B$37:$Z$37,0)),0)</f>
        <v>0</v>
      </c>
      <c r="R446" s="116">
        <f ca="1">IFERROR(R445+'Program Qtrly'!T$283*OFFSET(LDF!$A$37,MATCH($B$441,LDF!$A$38:$A$63,0),MATCH($A446,LDF!$B$37:$Z$37,0)),0)</f>
        <v>0</v>
      </c>
      <c r="S446" s="116">
        <f ca="1">IFERROR(S445+'Program Qtrly'!U$283*OFFSET(LDF!$A$37,MATCH($B$441,LDF!$A$38:$A$63,0),MATCH($A446,LDF!$B$37:$Z$37,0)),0)</f>
        <v>0</v>
      </c>
      <c r="T446" s="116">
        <f ca="1">IFERROR(T445+'Program Qtrly'!V$283*OFFSET(LDF!$A$37,MATCH($B$441,LDF!$A$38:$A$63,0),MATCH($A446,LDF!$B$37:$Z$37,0)),0)</f>
        <v>0</v>
      </c>
      <c r="U446" s="116">
        <f ca="1">IFERROR(U445+'Program Qtrly'!W$283*OFFSET(LDF!$A$37,MATCH($B$441,LDF!$A$38:$A$63,0),MATCH($A446,LDF!$B$37:$Z$37,0)),0)</f>
        <v>0</v>
      </c>
      <c r="W446" s="63">
        <f t="shared" si="437"/>
        <v>12</v>
      </c>
      <c r="X446" s="116">
        <f t="shared" ca="1" si="438"/>
        <v>0</v>
      </c>
      <c r="Y446" s="116">
        <f t="shared" ca="1" si="435"/>
        <v>0</v>
      </c>
      <c r="Z446" s="116">
        <f t="shared" ca="1" si="435"/>
        <v>0</v>
      </c>
      <c r="AA446" s="116">
        <f t="shared" ca="1" si="435"/>
        <v>0</v>
      </c>
      <c r="AB446" s="116">
        <f t="shared" ca="1" si="435"/>
        <v>0</v>
      </c>
      <c r="AC446" s="116">
        <f t="shared" ca="1" si="435"/>
        <v>0</v>
      </c>
      <c r="AD446" s="116">
        <f t="shared" ca="1" si="435"/>
        <v>0</v>
      </c>
      <c r="AE446" s="116">
        <f t="shared" ca="1" si="435"/>
        <v>0</v>
      </c>
      <c r="AF446" s="116">
        <f t="shared" ca="1" si="435"/>
        <v>0</v>
      </c>
      <c r="AG446" s="116">
        <f t="shared" ca="1" si="435"/>
        <v>0</v>
      </c>
      <c r="AH446" s="116">
        <f t="shared" ca="1" si="435"/>
        <v>0</v>
      </c>
      <c r="AI446" s="116">
        <f t="shared" ca="1" si="435"/>
        <v>0</v>
      </c>
      <c r="AJ446" s="116">
        <f t="shared" ca="1" si="435"/>
        <v>0</v>
      </c>
      <c r="AK446" s="116">
        <f t="shared" ca="1" si="435"/>
        <v>0</v>
      </c>
      <c r="AL446" s="116">
        <f t="shared" ca="1" si="435"/>
        <v>0</v>
      </c>
      <c r="AM446" s="116">
        <f t="shared" ca="1" si="435"/>
        <v>0</v>
      </c>
      <c r="AN446" s="116">
        <f t="shared" ca="1" si="435"/>
        <v>0</v>
      </c>
      <c r="AO446" s="116">
        <f t="shared" ca="1" si="435"/>
        <v>0</v>
      </c>
      <c r="AP446" s="116">
        <f t="shared" ca="1" si="435"/>
        <v>0</v>
      </c>
      <c r="AQ446" s="116">
        <f t="shared" ca="1" si="435"/>
        <v>0</v>
      </c>
      <c r="AS446" s="63">
        <f t="shared" si="439"/>
        <v>12</v>
      </c>
      <c r="AT446" s="116">
        <f ca="1">IFERROR(X446*'Program Qtrly'!D$269/(1-'Program Qtrly'!D$269),0)</f>
        <v>0</v>
      </c>
      <c r="AU446" s="116">
        <f ca="1">IFERROR(Y446*'Program Qtrly'!E$269/(1-'Program Qtrly'!E$269),0)</f>
        <v>0</v>
      </c>
      <c r="AV446" s="116">
        <f ca="1">IFERROR(Z446*'Program Qtrly'!F$269/(1-'Program Qtrly'!F$269),0)</f>
        <v>0</v>
      </c>
      <c r="AW446" s="116">
        <f ca="1">IFERROR(AA446*'Program Qtrly'!G$269/(1-'Program Qtrly'!G$269),0)</f>
        <v>0</v>
      </c>
      <c r="AX446" s="116">
        <f ca="1">IFERROR(AB446*'Program Qtrly'!H$269/(1-'Program Qtrly'!H$269),0)</f>
        <v>0</v>
      </c>
      <c r="AY446" s="116">
        <f ca="1">IFERROR(AC446*'Program Qtrly'!I$269/(1-'Program Qtrly'!I$269),0)</f>
        <v>0</v>
      </c>
      <c r="AZ446" s="116">
        <f ca="1">IFERROR(AD446*'Program Qtrly'!J$269/(1-'Program Qtrly'!J$269),0)</f>
        <v>0</v>
      </c>
      <c r="BA446" s="116">
        <f ca="1">IFERROR(AE446*'Program Qtrly'!K$269/(1-'Program Qtrly'!K$269),0)</f>
        <v>0</v>
      </c>
      <c r="BB446" s="116">
        <f ca="1">IFERROR(AF446*'Program Qtrly'!L$269/(1-'Program Qtrly'!L$269),0)</f>
        <v>0</v>
      </c>
      <c r="BC446" s="116">
        <f ca="1">IFERROR(AG446*'Program Qtrly'!M$269/(1-'Program Qtrly'!M$269),0)</f>
        <v>0</v>
      </c>
      <c r="BD446" s="116">
        <f ca="1">IFERROR(AH446*'Program Qtrly'!N$269/(1-'Program Qtrly'!N$269),0)</f>
        <v>0</v>
      </c>
      <c r="BE446" s="116">
        <f ca="1">IFERROR(AI446*'Program Qtrly'!O$269/(1-'Program Qtrly'!O$269),0)</f>
        <v>0</v>
      </c>
      <c r="BF446" s="116">
        <f ca="1">IFERROR(AJ446*'Program Qtrly'!P$269/(1-'Program Qtrly'!P$269),0)</f>
        <v>0</v>
      </c>
      <c r="BG446" s="116">
        <f ca="1">IFERROR(AK446*'Program Qtrly'!Q$269/(1-'Program Qtrly'!Q$269),0)</f>
        <v>0</v>
      </c>
      <c r="BH446" s="116">
        <f ca="1">IFERROR(AL446*'Program Qtrly'!R$269/(1-'Program Qtrly'!R$269),0)</f>
        <v>0</v>
      </c>
      <c r="BI446" s="116">
        <f ca="1">IFERROR(AM446*'Program Qtrly'!S$269/(1-'Program Qtrly'!S$269),0)</f>
        <v>0</v>
      </c>
      <c r="BJ446" s="116">
        <f ca="1">IFERROR(AN446*'Program Qtrly'!T$269/(1-'Program Qtrly'!T$269),0)</f>
        <v>0</v>
      </c>
      <c r="BK446" s="116">
        <f ca="1">IFERROR(AO446*'Program Qtrly'!U$269/(1-'Program Qtrly'!U$269),0)</f>
        <v>0</v>
      </c>
      <c r="BL446" s="116">
        <f ca="1">IFERROR(AP446*'Program Qtrly'!V$269/(1-'Program Qtrly'!V$269),0)</f>
        <v>0</v>
      </c>
      <c r="BM446" s="116">
        <f ca="1">IFERROR(AQ446*'Program Qtrly'!W$269/(1-'Program Qtrly'!W$269),0)</f>
        <v>0</v>
      </c>
      <c r="BO446" s="53" t="str">
        <f t="shared" si="440"/>
        <v>P014</v>
      </c>
      <c r="BP446" s="53">
        <f t="shared" si="441"/>
        <v>0</v>
      </c>
    </row>
    <row r="447" spans="1:68" x14ac:dyDescent="0.45">
      <c r="A447" s="63">
        <f t="shared" si="436"/>
        <v>15</v>
      </c>
      <c r="B447" s="116">
        <f ca="1">IFERROR(B446+'Program Qtrly'!D$283*OFFSET(LDF!$A$37,MATCH($B$441,LDF!$A$38:$A$63,0),MATCH($A447,LDF!$B$37:$Z$37,0)),0)</f>
        <v>0</v>
      </c>
      <c r="C447" s="116">
        <f ca="1">IFERROR(C446+'Program Qtrly'!E$283*OFFSET(LDF!$A$37,MATCH($B$441,LDF!$A$38:$A$63,0),MATCH($A447,LDF!$B$37:$Z$37,0)),0)</f>
        <v>0</v>
      </c>
      <c r="D447" s="116">
        <f ca="1">IFERROR(D446+'Program Qtrly'!F$283*OFFSET(LDF!$A$37,MATCH($B$441,LDF!$A$38:$A$63,0),MATCH($A447,LDF!$B$37:$Z$37,0)),0)</f>
        <v>0</v>
      </c>
      <c r="E447" s="116">
        <f ca="1">IFERROR(E446+'Program Qtrly'!G$283*OFFSET(LDF!$A$37,MATCH($B$441,LDF!$A$38:$A$63,0),MATCH($A447,LDF!$B$37:$Z$37,0)),0)</f>
        <v>0</v>
      </c>
      <c r="F447" s="116">
        <f ca="1">IFERROR(F446+'Program Qtrly'!H$283*OFFSET(LDF!$A$37,MATCH($B$441,LDF!$A$38:$A$63,0),MATCH($A447,LDF!$B$37:$Z$37,0)),0)</f>
        <v>0</v>
      </c>
      <c r="G447" s="116">
        <f ca="1">IFERROR(G446+'Program Qtrly'!I$283*OFFSET(LDF!$A$37,MATCH($B$441,LDF!$A$38:$A$63,0),MATCH($A447,LDF!$B$37:$Z$37,0)),0)</f>
        <v>0</v>
      </c>
      <c r="H447" s="116">
        <f ca="1">IFERROR(H446+'Program Qtrly'!J$283*OFFSET(LDF!$A$37,MATCH($B$441,LDF!$A$38:$A$63,0),MATCH($A447,LDF!$B$37:$Z$37,0)),0)</f>
        <v>0</v>
      </c>
      <c r="I447" s="116">
        <f ca="1">IFERROR(I446+'Program Qtrly'!K$283*OFFSET(LDF!$A$37,MATCH($B$441,LDF!$A$38:$A$63,0),MATCH($A447,LDF!$B$37:$Z$37,0)),0)</f>
        <v>0</v>
      </c>
      <c r="J447" s="116">
        <f ca="1">IFERROR(J446+'Program Qtrly'!L$283*OFFSET(LDF!$A$37,MATCH($B$441,LDF!$A$38:$A$63,0),MATCH($A447,LDF!$B$37:$Z$37,0)),0)</f>
        <v>0</v>
      </c>
      <c r="K447" s="116">
        <f ca="1">IFERROR(K446+'Program Qtrly'!M$283*OFFSET(LDF!$A$37,MATCH($B$441,LDF!$A$38:$A$63,0),MATCH($A447,LDF!$B$37:$Z$37,0)),0)</f>
        <v>0</v>
      </c>
      <c r="L447" s="116">
        <f ca="1">IFERROR(L446+'Program Qtrly'!N$283*OFFSET(LDF!$A$37,MATCH($B$441,LDF!$A$38:$A$63,0),MATCH($A447,LDF!$B$37:$Z$37,0)),0)</f>
        <v>0</v>
      </c>
      <c r="M447" s="116">
        <f ca="1">IFERROR(M446+'Program Qtrly'!O$283*OFFSET(LDF!$A$37,MATCH($B$441,LDF!$A$38:$A$63,0),MATCH($A447,LDF!$B$37:$Z$37,0)),0)</f>
        <v>0</v>
      </c>
      <c r="N447" s="116">
        <f ca="1">IFERROR(N446+'Program Qtrly'!P$283*OFFSET(LDF!$A$37,MATCH($B$441,LDF!$A$38:$A$63,0),MATCH($A447,LDF!$B$37:$Z$37,0)),0)</f>
        <v>0</v>
      </c>
      <c r="O447" s="116">
        <f ca="1">IFERROR(O446+'Program Qtrly'!Q$283*OFFSET(LDF!$A$37,MATCH($B$441,LDF!$A$38:$A$63,0),MATCH($A447,LDF!$B$37:$Z$37,0)),0)</f>
        <v>0</v>
      </c>
      <c r="P447" s="116">
        <f ca="1">IFERROR(P446+'Program Qtrly'!R$283*OFFSET(LDF!$A$37,MATCH($B$441,LDF!$A$38:$A$63,0),MATCH($A447,LDF!$B$37:$Z$37,0)),0)</f>
        <v>0</v>
      </c>
      <c r="Q447" s="116">
        <f ca="1">IFERROR(Q446+'Program Qtrly'!S$283*OFFSET(LDF!$A$37,MATCH($B$441,LDF!$A$38:$A$63,0),MATCH($A447,LDF!$B$37:$Z$37,0)),0)</f>
        <v>0</v>
      </c>
      <c r="R447" s="116">
        <f ca="1">IFERROR(R446+'Program Qtrly'!T$283*OFFSET(LDF!$A$37,MATCH($B$441,LDF!$A$38:$A$63,0),MATCH($A447,LDF!$B$37:$Z$37,0)),0)</f>
        <v>0</v>
      </c>
      <c r="S447" s="116">
        <f ca="1">IFERROR(S446+'Program Qtrly'!U$283*OFFSET(LDF!$A$37,MATCH($B$441,LDF!$A$38:$A$63,0),MATCH($A447,LDF!$B$37:$Z$37,0)),0)</f>
        <v>0</v>
      </c>
      <c r="T447" s="116">
        <f ca="1">IFERROR(T446+'Program Qtrly'!V$283*OFFSET(LDF!$A$37,MATCH($B$441,LDF!$A$38:$A$63,0),MATCH($A447,LDF!$B$37:$Z$37,0)),0)</f>
        <v>0</v>
      </c>
      <c r="U447" s="116">
        <f ca="1">IFERROR(U446+'Program Qtrly'!W$283*OFFSET(LDF!$A$37,MATCH($B$441,LDF!$A$38:$A$63,0),MATCH($A447,LDF!$B$37:$Z$37,0)),0)</f>
        <v>0</v>
      </c>
      <c r="W447" s="63">
        <f t="shared" si="437"/>
        <v>15</v>
      </c>
      <c r="X447" s="116">
        <f t="shared" ca="1" si="438"/>
        <v>0</v>
      </c>
      <c r="Y447" s="116">
        <f t="shared" ca="1" si="435"/>
        <v>0</v>
      </c>
      <c r="Z447" s="116">
        <f t="shared" ca="1" si="435"/>
        <v>0</v>
      </c>
      <c r="AA447" s="116">
        <f t="shared" ca="1" si="435"/>
        <v>0</v>
      </c>
      <c r="AB447" s="116">
        <f t="shared" ca="1" si="435"/>
        <v>0</v>
      </c>
      <c r="AC447" s="116">
        <f t="shared" ca="1" si="435"/>
        <v>0</v>
      </c>
      <c r="AD447" s="116">
        <f t="shared" ca="1" si="435"/>
        <v>0</v>
      </c>
      <c r="AE447" s="116">
        <f t="shared" ca="1" si="435"/>
        <v>0</v>
      </c>
      <c r="AF447" s="116">
        <f t="shared" ca="1" si="435"/>
        <v>0</v>
      </c>
      <c r="AG447" s="116">
        <f t="shared" ca="1" si="435"/>
        <v>0</v>
      </c>
      <c r="AH447" s="116">
        <f t="shared" ca="1" si="435"/>
        <v>0</v>
      </c>
      <c r="AI447" s="116">
        <f t="shared" ca="1" si="435"/>
        <v>0</v>
      </c>
      <c r="AJ447" s="116">
        <f t="shared" ca="1" si="435"/>
        <v>0</v>
      </c>
      <c r="AK447" s="116">
        <f t="shared" ca="1" si="435"/>
        <v>0</v>
      </c>
      <c r="AL447" s="116">
        <f t="shared" ca="1" si="435"/>
        <v>0</v>
      </c>
      <c r="AM447" s="116">
        <f t="shared" ca="1" si="435"/>
        <v>0</v>
      </c>
      <c r="AN447" s="116">
        <f t="shared" ca="1" si="435"/>
        <v>0</v>
      </c>
      <c r="AO447" s="116">
        <f t="shared" ca="1" si="435"/>
        <v>0</v>
      </c>
      <c r="AP447" s="116">
        <f t="shared" ca="1" si="435"/>
        <v>0</v>
      </c>
      <c r="AQ447" s="116">
        <f t="shared" ca="1" si="435"/>
        <v>0</v>
      </c>
      <c r="AS447" s="63">
        <f t="shared" si="439"/>
        <v>15</v>
      </c>
      <c r="AT447" s="116">
        <f ca="1">IFERROR(X447*'Program Qtrly'!D$269/(1-'Program Qtrly'!D$269),0)</f>
        <v>0</v>
      </c>
      <c r="AU447" s="116">
        <f ca="1">IFERROR(Y447*'Program Qtrly'!E$269/(1-'Program Qtrly'!E$269),0)</f>
        <v>0</v>
      </c>
      <c r="AV447" s="116">
        <f ca="1">IFERROR(Z447*'Program Qtrly'!F$269/(1-'Program Qtrly'!F$269),0)</f>
        <v>0</v>
      </c>
      <c r="AW447" s="116">
        <f ca="1">IFERROR(AA447*'Program Qtrly'!G$269/(1-'Program Qtrly'!G$269),0)</f>
        <v>0</v>
      </c>
      <c r="AX447" s="116">
        <f ca="1">IFERROR(AB447*'Program Qtrly'!H$269/(1-'Program Qtrly'!H$269),0)</f>
        <v>0</v>
      </c>
      <c r="AY447" s="116">
        <f ca="1">IFERROR(AC447*'Program Qtrly'!I$269/(1-'Program Qtrly'!I$269),0)</f>
        <v>0</v>
      </c>
      <c r="AZ447" s="116">
        <f ca="1">IFERROR(AD447*'Program Qtrly'!J$269/(1-'Program Qtrly'!J$269),0)</f>
        <v>0</v>
      </c>
      <c r="BA447" s="116">
        <f ca="1">IFERROR(AE447*'Program Qtrly'!K$269/(1-'Program Qtrly'!K$269),0)</f>
        <v>0</v>
      </c>
      <c r="BB447" s="116">
        <f ca="1">IFERROR(AF447*'Program Qtrly'!L$269/(1-'Program Qtrly'!L$269),0)</f>
        <v>0</v>
      </c>
      <c r="BC447" s="116">
        <f ca="1">IFERROR(AG447*'Program Qtrly'!M$269/(1-'Program Qtrly'!M$269),0)</f>
        <v>0</v>
      </c>
      <c r="BD447" s="116">
        <f ca="1">IFERROR(AH447*'Program Qtrly'!N$269/(1-'Program Qtrly'!N$269),0)</f>
        <v>0</v>
      </c>
      <c r="BE447" s="116">
        <f ca="1">IFERROR(AI447*'Program Qtrly'!O$269/(1-'Program Qtrly'!O$269),0)</f>
        <v>0</v>
      </c>
      <c r="BF447" s="116">
        <f ca="1">IFERROR(AJ447*'Program Qtrly'!P$269/(1-'Program Qtrly'!P$269),0)</f>
        <v>0</v>
      </c>
      <c r="BG447" s="116">
        <f ca="1">IFERROR(AK447*'Program Qtrly'!Q$269/(1-'Program Qtrly'!Q$269),0)</f>
        <v>0</v>
      </c>
      <c r="BH447" s="116">
        <f ca="1">IFERROR(AL447*'Program Qtrly'!R$269/(1-'Program Qtrly'!R$269),0)</f>
        <v>0</v>
      </c>
      <c r="BI447" s="116">
        <f ca="1">IFERROR(AM447*'Program Qtrly'!S$269/(1-'Program Qtrly'!S$269),0)</f>
        <v>0</v>
      </c>
      <c r="BJ447" s="116">
        <f ca="1">IFERROR(AN447*'Program Qtrly'!T$269/(1-'Program Qtrly'!T$269),0)</f>
        <v>0</v>
      </c>
      <c r="BK447" s="116">
        <f ca="1">IFERROR(AO447*'Program Qtrly'!U$269/(1-'Program Qtrly'!U$269),0)</f>
        <v>0</v>
      </c>
      <c r="BL447" s="116">
        <f ca="1">IFERROR(AP447*'Program Qtrly'!V$269/(1-'Program Qtrly'!V$269),0)</f>
        <v>0</v>
      </c>
      <c r="BM447" s="116">
        <f ca="1">IFERROR(AQ447*'Program Qtrly'!W$269/(1-'Program Qtrly'!W$269),0)</f>
        <v>0</v>
      </c>
      <c r="BO447" s="53" t="str">
        <f t="shared" si="440"/>
        <v>P014</v>
      </c>
      <c r="BP447" s="53">
        <f t="shared" si="441"/>
        <v>0</v>
      </c>
    </row>
    <row r="448" spans="1:68" x14ac:dyDescent="0.45">
      <c r="A448" s="63">
        <f t="shared" si="436"/>
        <v>18</v>
      </c>
      <c r="B448" s="116">
        <f ca="1">IFERROR(B447+'Program Qtrly'!D$283*OFFSET(LDF!$A$37,MATCH($B$441,LDF!$A$38:$A$63,0),MATCH($A448,LDF!$B$37:$Z$37,0)),0)</f>
        <v>0</v>
      </c>
      <c r="C448" s="116">
        <f ca="1">IFERROR(C447+'Program Qtrly'!E$283*OFFSET(LDF!$A$37,MATCH($B$441,LDF!$A$38:$A$63,0),MATCH($A448,LDF!$B$37:$Z$37,0)),0)</f>
        <v>0</v>
      </c>
      <c r="D448" s="116">
        <f ca="1">IFERROR(D447+'Program Qtrly'!F$283*OFFSET(LDF!$A$37,MATCH($B$441,LDF!$A$38:$A$63,0),MATCH($A448,LDF!$B$37:$Z$37,0)),0)</f>
        <v>0</v>
      </c>
      <c r="E448" s="116">
        <f ca="1">IFERROR(E447+'Program Qtrly'!G$283*OFFSET(LDF!$A$37,MATCH($B$441,LDF!$A$38:$A$63,0),MATCH($A448,LDF!$B$37:$Z$37,0)),0)</f>
        <v>0</v>
      </c>
      <c r="F448" s="116">
        <f ca="1">IFERROR(F447+'Program Qtrly'!H$283*OFFSET(LDF!$A$37,MATCH($B$441,LDF!$A$38:$A$63,0),MATCH($A448,LDF!$B$37:$Z$37,0)),0)</f>
        <v>0</v>
      </c>
      <c r="G448" s="116">
        <f ca="1">IFERROR(G447+'Program Qtrly'!I$283*OFFSET(LDF!$A$37,MATCH($B$441,LDF!$A$38:$A$63,0),MATCH($A448,LDF!$B$37:$Z$37,0)),0)</f>
        <v>0</v>
      </c>
      <c r="H448" s="116">
        <f ca="1">IFERROR(H447+'Program Qtrly'!J$283*OFFSET(LDF!$A$37,MATCH($B$441,LDF!$A$38:$A$63,0),MATCH($A448,LDF!$B$37:$Z$37,0)),0)</f>
        <v>0</v>
      </c>
      <c r="I448" s="116">
        <f ca="1">IFERROR(I447+'Program Qtrly'!K$283*OFFSET(LDF!$A$37,MATCH($B$441,LDF!$A$38:$A$63,0),MATCH($A448,LDF!$B$37:$Z$37,0)),0)</f>
        <v>0</v>
      </c>
      <c r="J448" s="116">
        <f ca="1">IFERROR(J447+'Program Qtrly'!L$283*OFFSET(LDF!$A$37,MATCH($B$441,LDF!$A$38:$A$63,0),MATCH($A448,LDF!$B$37:$Z$37,0)),0)</f>
        <v>0</v>
      </c>
      <c r="K448" s="116">
        <f ca="1">IFERROR(K447+'Program Qtrly'!M$283*OFFSET(LDF!$A$37,MATCH($B$441,LDF!$A$38:$A$63,0),MATCH($A448,LDF!$B$37:$Z$37,0)),0)</f>
        <v>0</v>
      </c>
      <c r="L448" s="116">
        <f ca="1">IFERROR(L447+'Program Qtrly'!N$283*OFFSET(LDF!$A$37,MATCH($B$441,LDF!$A$38:$A$63,0),MATCH($A448,LDF!$B$37:$Z$37,0)),0)</f>
        <v>0</v>
      </c>
      <c r="M448" s="116">
        <f ca="1">IFERROR(M447+'Program Qtrly'!O$283*OFFSET(LDF!$A$37,MATCH($B$441,LDF!$A$38:$A$63,0),MATCH($A448,LDF!$B$37:$Z$37,0)),0)</f>
        <v>0</v>
      </c>
      <c r="N448" s="116">
        <f ca="1">IFERROR(N447+'Program Qtrly'!P$283*OFFSET(LDF!$A$37,MATCH($B$441,LDF!$A$38:$A$63,0),MATCH($A448,LDF!$B$37:$Z$37,0)),0)</f>
        <v>0</v>
      </c>
      <c r="O448" s="116">
        <f ca="1">IFERROR(O447+'Program Qtrly'!Q$283*OFFSET(LDF!$A$37,MATCH($B$441,LDF!$A$38:$A$63,0),MATCH($A448,LDF!$B$37:$Z$37,0)),0)</f>
        <v>0</v>
      </c>
      <c r="P448" s="116">
        <f ca="1">IFERROR(P447+'Program Qtrly'!R$283*OFFSET(LDF!$A$37,MATCH($B$441,LDF!$A$38:$A$63,0),MATCH($A448,LDF!$B$37:$Z$37,0)),0)</f>
        <v>0</v>
      </c>
      <c r="Q448" s="116">
        <f ca="1">IFERROR(Q447+'Program Qtrly'!S$283*OFFSET(LDF!$A$37,MATCH($B$441,LDF!$A$38:$A$63,0),MATCH($A448,LDF!$B$37:$Z$37,0)),0)</f>
        <v>0</v>
      </c>
      <c r="R448" s="116">
        <f ca="1">IFERROR(R447+'Program Qtrly'!T$283*OFFSET(LDF!$A$37,MATCH($B$441,LDF!$A$38:$A$63,0),MATCH($A448,LDF!$B$37:$Z$37,0)),0)</f>
        <v>0</v>
      </c>
      <c r="S448" s="116">
        <f ca="1">IFERROR(S447+'Program Qtrly'!U$283*OFFSET(LDF!$A$37,MATCH($B$441,LDF!$A$38:$A$63,0),MATCH($A448,LDF!$B$37:$Z$37,0)),0)</f>
        <v>0</v>
      </c>
      <c r="T448" s="116">
        <f ca="1">IFERROR(T447+'Program Qtrly'!V$283*OFFSET(LDF!$A$37,MATCH($B$441,LDF!$A$38:$A$63,0),MATCH($A448,LDF!$B$37:$Z$37,0)),0)</f>
        <v>0</v>
      </c>
      <c r="U448" s="116">
        <f ca="1">IFERROR(U447+'Program Qtrly'!W$283*OFFSET(LDF!$A$37,MATCH($B$441,LDF!$A$38:$A$63,0),MATCH($A448,LDF!$B$37:$Z$37,0)),0)</f>
        <v>0</v>
      </c>
      <c r="W448" s="63">
        <f t="shared" si="437"/>
        <v>18</v>
      </c>
      <c r="X448" s="116">
        <f t="shared" ca="1" si="438"/>
        <v>0</v>
      </c>
      <c r="Y448" s="116">
        <f t="shared" ca="1" si="435"/>
        <v>0</v>
      </c>
      <c r="Z448" s="116">
        <f t="shared" ca="1" si="435"/>
        <v>0</v>
      </c>
      <c r="AA448" s="116">
        <f t="shared" ca="1" si="435"/>
        <v>0</v>
      </c>
      <c r="AB448" s="116">
        <f t="shared" ca="1" si="435"/>
        <v>0</v>
      </c>
      <c r="AC448" s="116">
        <f t="shared" ca="1" si="435"/>
        <v>0</v>
      </c>
      <c r="AD448" s="116">
        <f t="shared" ca="1" si="435"/>
        <v>0</v>
      </c>
      <c r="AE448" s="116">
        <f t="shared" ca="1" si="435"/>
        <v>0</v>
      </c>
      <c r="AF448" s="116">
        <f t="shared" ca="1" si="435"/>
        <v>0</v>
      </c>
      <c r="AG448" s="116">
        <f t="shared" ca="1" si="435"/>
        <v>0</v>
      </c>
      <c r="AH448" s="116">
        <f t="shared" ca="1" si="435"/>
        <v>0</v>
      </c>
      <c r="AI448" s="116">
        <f t="shared" ca="1" si="435"/>
        <v>0</v>
      </c>
      <c r="AJ448" s="116">
        <f t="shared" ca="1" si="435"/>
        <v>0</v>
      </c>
      <c r="AK448" s="116">
        <f t="shared" ca="1" si="435"/>
        <v>0</v>
      </c>
      <c r="AL448" s="116">
        <f t="shared" ca="1" si="435"/>
        <v>0</v>
      </c>
      <c r="AM448" s="116">
        <f t="shared" ca="1" si="435"/>
        <v>0</v>
      </c>
      <c r="AN448" s="116">
        <f t="shared" ca="1" si="435"/>
        <v>0</v>
      </c>
      <c r="AO448" s="116">
        <f t="shared" ca="1" si="435"/>
        <v>0</v>
      </c>
      <c r="AP448" s="116">
        <f t="shared" ca="1" si="435"/>
        <v>0</v>
      </c>
      <c r="AQ448" s="116">
        <f t="shared" ca="1" si="435"/>
        <v>0</v>
      </c>
      <c r="AS448" s="63">
        <f t="shared" si="439"/>
        <v>18</v>
      </c>
      <c r="AT448" s="116">
        <f ca="1">IFERROR(X448*'Program Qtrly'!D$269/(1-'Program Qtrly'!D$269),0)</f>
        <v>0</v>
      </c>
      <c r="AU448" s="116">
        <f ca="1">IFERROR(Y448*'Program Qtrly'!E$269/(1-'Program Qtrly'!E$269),0)</f>
        <v>0</v>
      </c>
      <c r="AV448" s="116">
        <f ca="1">IFERROR(Z448*'Program Qtrly'!F$269/(1-'Program Qtrly'!F$269),0)</f>
        <v>0</v>
      </c>
      <c r="AW448" s="116">
        <f ca="1">IFERROR(AA448*'Program Qtrly'!G$269/(1-'Program Qtrly'!G$269),0)</f>
        <v>0</v>
      </c>
      <c r="AX448" s="116">
        <f ca="1">IFERROR(AB448*'Program Qtrly'!H$269/(1-'Program Qtrly'!H$269),0)</f>
        <v>0</v>
      </c>
      <c r="AY448" s="116">
        <f ca="1">IFERROR(AC448*'Program Qtrly'!I$269/(1-'Program Qtrly'!I$269),0)</f>
        <v>0</v>
      </c>
      <c r="AZ448" s="116">
        <f ca="1">IFERROR(AD448*'Program Qtrly'!J$269/(1-'Program Qtrly'!J$269),0)</f>
        <v>0</v>
      </c>
      <c r="BA448" s="116">
        <f ca="1">IFERROR(AE448*'Program Qtrly'!K$269/(1-'Program Qtrly'!K$269),0)</f>
        <v>0</v>
      </c>
      <c r="BB448" s="116">
        <f ca="1">IFERROR(AF448*'Program Qtrly'!L$269/(1-'Program Qtrly'!L$269),0)</f>
        <v>0</v>
      </c>
      <c r="BC448" s="116">
        <f ca="1">IFERROR(AG448*'Program Qtrly'!M$269/(1-'Program Qtrly'!M$269),0)</f>
        <v>0</v>
      </c>
      <c r="BD448" s="116">
        <f ca="1">IFERROR(AH448*'Program Qtrly'!N$269/(1-'Program Qtrly'!N$269),0)</f>
        <v>0</v>
      </c>
      <c r="BE448" s="116">
        <f ca="1">IFERROR(AI448*'Program Qtrly'!O$269/(1-'Program Qtrly'!O$269),0)</f>
        <v>0</v>
      </c>
      <c r="BF448" s="116">
        <f ca="1">IFERROR(AJ448*'Program Qtrly'!P$269/(1-'Program Qtrly'!P$269),0)</f>
        <v>0</v>
      </c>
      <c r="BG448" s="116">
        <f ca="1">IFERROR(AK448*'Program Qtrly'!Q$269/(1-'Program Qtrly'!Q$269),0)</f>
        <v>0</v>
      </c>
      <c r="BH448" s="116">
        <f ca="1">IFERROR(AL448*'Program Qtrly'!R$269/(1-'Program Qtrly'!R$269),0)</f>
        <v>0</v>
      </c>
      <c r="BI448" s="116">
        <f ca="1">IFERROR(AM448*'Program Qtrly'!S$269/(1-'Program Qtrly'!S$269),0)</f>
        <v>0</v>
      </c>
      <c r="BJ448" s="116">
        <f ca="1">IFERROR(AN448*'Program Qtrly'!T$269/(1-'Program Qtrly'!T$269),0)</f>
        <v>0</v>
      </c>
      <c r="BK448" s="116">
        <f ca="1">IFERROR(AO448*'Program Qtrly'!U$269/(1-'Program Qtrly'!U$269),0)</f>
        <v>0</v>
      </c>
      <c r="BL448" s="116">
        <f ca="1">IFERROR(AP448*'Program Qtrly'!V$269/(1-'Program Qtrly'!V$269),0)</f>
        <v>0</v>
      </c>
      <c r="BM448" s="116">
        <f ca="1">IFERROR(AQ448*'Program Qtrly'!W$269/(1-'Program Qtrly'!W$269),0)</f>
        <v>0</v>
      </c>
      <c r="BO448" s="53" t="str">
        <f t="shared" si="440"/>
        <v>P014</v>
      </c>
      <c r="BP448" s="53">
        <f t="shared" si="441"/>
        <v>0</v>
      </c>
    </row>
    <row r="449" spans="1:68" x14ac:dyDescent="0.45">
      <c r="A449" s="63">
        <f t="shared" si="436"/>
        <v>21</v>
      </c>
      <c r="B449" s="116">
        <f ca="1">IFERROR(B448+'Program Qtrly'!D$283*OFFSET(LDF!$A$37,MATCH($B$441,LDF!$A$38:$A$63,0),MATCH($A449,LDF!$B$37:$Z$37,0)),0)</f>
        <v>0</v>
      </c>
      <c r="C449" s="116">
        <f ca="1">IFERROR(C448+'Program Qtrly'!E$283*OFFSET(LDF!$A$37,MATCH($B$441,LDF!$A$38:$A$63,0),MATCH($A449,LDF!$B$37:$Z$37,0)),0)</f>
        <v>0</v>
      </c>
      <c r="D449" s="116">
        <f ca="1">IFERROR(D448+'Program Qtrly'!F$283*OFFSET(LDF!$A$37,MATCH($B$441,LDF!$A$38:$A$63,0),MATCH($A449,LDF!$B$37:$Z$37,0)),0)</f>
        <v>0</v>
      </c>
      <c r="E449" s="116">
        <f ca="1">IFERROR(E448+'Program Qtrly'!G$283*OFFSET(LDF!$A$37,MATCH($B$441,LDF!$A$38:$A$63,0),MATCH($A449,LDF!$B$37:$Z$37,0)),0)</f>
        <v>0</v>
      </c>
      <c r="F449" s="116">
        <f ca="1">IFERROR(F448+'Program Qtrly'!H$283*OFFSET(LDF!$A$37,MATCH($B$441,LDF!$A$38:$A$63,0),MATCH($A449,LDF!$B$37:$Z$37,0)),0)</f>
        <v>0</v>
      </c>
      <c r="G449" s="116">
        <f ca="1">IFERROR(G448+'Program Qtrly'!I$283*OFFSET(LDF!$A$37,MATCH($B$441,LDF!$A$38:$A$63,0),MATCH($A449,LDF!$B$37:$Z$37,0)),0)</f>
        <v>0</v>
      </c>
      <c r="H449" s="116">
        <f ca="1">IFERROR(H448+'Program Qtrly'!J$283*OFFSET(LDF!$A$37,MATCH($B$441,LDF!$A$38:$A$63,0),MATCH($A449,LDF!$B$37:$Z$37,0)),0)</f>
        <v>0</v>
      </c>
      <c r="I449" s="116">
        <f ca="1">IFERROR(I448+'Program Qtrly'!K$283*OFFSET(LDF!$A$37,MATCH($B$441,LDF!$A$38:$A$63,0),MATCH($A449,LDF!$B$37:$Z$37,0)),0)</f>
        <v>0</v>
      </c>
      <c r="J449" s="116">
        <f ca="1">IFERROR(J448+'Program Qtrly'!L$283*OFFSET(LDF!$A$37,MATCH($B$441,LDF!$A$38:$A$63,0),MATCH($A449,LDF!$B$37:$Z$37,0)),0)</f>
        <v>0</v>
      </c>
      <c r="K449" s="116">
        <f ca="1">IFERROR(K448+'Program Qtrly'!M$283*OFFSET(LDF!$A$37,MATCH($B$441,LDF!$A$38:$A$63,0),MATCH($A449,LDF!$B$37:$Z$37,0)),0)</f>
        <v>0</v>
      </c>
      <c r="L449" s="116">
        <f ca="1">IFERROR(L448+'Program Qtrly'!N$283*OFFSET(LDF!$A$37,MATCH($B$441,LDF!$A$38:$A$63,0),MATCH($A449,LDF!$B$37:$Z$37,0)),0)</f>
        <v>0</v>
      </c>
      <c r="M449" s="116">
        <f ca="1">IFERROR(M448+'Program Qtrly'!O$283*OFFSET(LDF!$A$37,MATCH($B$441,LDF!$A$38:$A$63,0),MATCH($A449,LDF!$B$37:$Z$37,0)),0)</f>
        <v>0</v>
      </c>
      <c r="N449" s="116">
        <f ca="1">IFERROR(N448+'Program Qtrly'!P$283*OFFSET(LDF!$A$37,MATCH($B$441,LDF!$A$38:$A$63,0),MATCH($A449,LDF!$B$37:$Z$37,0)),0)</f>
        <v>0</v>
      </c>
      <c r="O449" s="116">
        <f ca="1">IFERROR(O448+'Program Qtrly'!Q$283*OFFSET(LDF!$A$37,MATCH($B$441,LDF!$A$38:$A$63,0),MATCH($A449,LDF!$B$37:$Z$37,0)),0)</f>
        <v>0</v>
      </c>
      <c r="P449" s="116">
        <f ca="1">IFERROR(P448+'Program Qtrly'!R$283*OFFSET(LDF!$A$37,MATCH($B$441,LDF!$A$38:$A$63,0),MATCH($A449,LDF!$B$37:$Z$37,0)),0)</f>
        <v>0</v>
      </c>
      <c r="Q449" s="116">
        <f ca="1">IFERROR(Q448+'Program Qtrly'!S$283*OFFSET(LDF!$A$37,MATCH($B$441,LDF!$A$38:$A$63,0),MATCH($A449,LDF!$B$37:$Z$37,0)),0)</f>
        <v>0</v>
      </c>
      <c r="R449" s="116">
        <f ca="1">IFERROR(R448+'Program Qtrly'!T$283*OFFSET(LDF!$A$37,MATCH($B$441,LDF!$A$38:$A$63,0),MATCH($A449,LDF!$B$37:$Z$37,0)),0)</f>
        <v>0</v>
      </c>
      <c r="S449" s="116">
        <f ca="1">IFERROR(S448+'Program Qtrly'!U$283*OFFSET(LDF!$A$37,MATCH($B$441,LDF!$A$38:$A$63,0),MATCH($A449,LDF!$B$37:$Z$37,0)),0)</f>
        <v>0</v>
      </c>
      <c r="T449" s="116">
        <f ca="1">IFERROR(T448+'Program Qtrly'!V$283*OFFSET(LDF!$A$37,MATCH($B$441,LDF!$A$38:$A$63,0),MATCH($A449,LDF!$B$37:$Z$37,0)),0)</f>
        <v>0</v>
      </c>
      <c r="U449" s="116">
        <f ca="1">IFERROR(U448+'Program Qtrly'!W$283*OFFSET(LDF!$A$37,MATCH($B$441,LDF!$A$38:$A$63,0),MATCH($A449,LDF!$B$37:$Z$37,0)),0)</f>
        <v>0</v>
      </c>
      <c r="W449" s="63">
        <f t="shared" si="437"/>
        <v>21</v>
      </c>
      <c r="X449" s="116">
        <f t="shared" ca="1" si="438"/>
        <v>0</v>
      </c>
      <c r="Y449" s="116">
        <f t="shared" ca="1" si="435"/>
        <v>0</v>
      </c>
      <c r="Z449" s="116">
        <f t="shared" ca="1" si="435"/>
        <v>0</v>
      </c>
      <c r="AA449" s="116">
        <f t="shared" ca="1" si="435"/>
        <v>0</v>
      </c>
      <c r="AB449" s="116">
        <f t="shared" ca="1" si="435"/>
        <v>0</v>
      </c>
      <c r="AC449" s="116">
        <f t="shared" ca="1" si="435"/>
        <v>0</v>
      </c>
      <c r="AD449" s="116">
        <f t="shared" ca="1" si="435"/>
        <v>0</v>
      </c>
      <c r="AE449" s="116">
        <f t="shared" ca="1" si="435"/>
        <v>0</v>
      </c>
      <c r="AF449" s="116">
        <f t="shared" ca="1" si="435"/>
        <v>0</v>
      </c>
      <c r="AG449" s="116">
        <f t="shared" ca="1" si="435"/>
        <v>0</v>
      </c>
      <c r="AH449" s="116">
        <f t="shared" ca="1" si="435"/>
        <v>0</v>
      </c>
      <c r="AI449" s="116">
        <f t="shared" ca="1" si="435"/>
        <v>0</v>
      </c>
      <c r="AJ449" s="116">
        <f t="shared" ca="1" si="435"/>
        <v>0</v>
      </c>
      <c r="AK449" s="116">
        <f t="shared" ca="1" si="435"/>
        <v>0</v>
      </c>
      <c r="AL449" s="116">
        <f t="shared" ca="1" si="435"/>
        <v>0</v>
      </c>
      <c r="AM449" s="116">
        <f t="shared" ca="1" si="435"/>
        <v>0</v>
      </c>
      <c r="AN449" s="116">
        <f t="shared" ca="1" si="435"/>
        <v>0</v>
      </c>
      <c r="AO449" s="116">
        <f t="shared" ca="1" si="435"/>
        <v>0</v>
      </c>
      <c r="AP449" s="116">
        <f t="shared" ca="1" si="435"/>
        <v>0</v>
      </c>
      <c r="AQ449" s="116">
        <f t="shared" ca="1" si="435"/>
        <v>0</v>
      </c>
      <c r="AS449" s="63">
        <f t="shared" si="439"/>
        <v>21</v>
      </c>
      <c r="AT449" s="116">
        <f ca="1">IFERROR(X449*'Program Qtrly'!D$269/(1-'Program Qtrly'!D$269),0)</f>
        <v>0</v>
      </c>
      <c r="AU449" s="116">
        <f ca="1">IFERROR(Y449*'Program Qtrly'!E$269/(1-'Program Qtrly'!E$269),0)</f>
        <v>0</v>
      </c>
      <c r="AV449" s="116">
        <f ca="1">IFERROR(Z449*'Program Qtrly'!F$269/(1-'Program Qtrly'!F$269),0)</f>
        <v>0</v>
      </c>
      <c r="AW449" s="116">
        <f ca="1">IFERROR(AA449*'Program Qtrly'!G$269/(1-'Program Qtrly'!G$269),0)</f>
        <v>0</v>
      </c>
      <c r="AX449" s="116">
        <f ca="1">IFERROR(AB449*'Program Qtrly'!H$269/(1-'Program Qtrly'!H$269),0)</f>
        <v>0</v>
      </c>
      <c r="AY449" s="116">
        <f ca="1">IFERROR(AC449*'Program Qtrly'!I$269/(1-'Program Qtrly'!I$269),0)</f>
        <v>0</v>
      </c>
      <c r="AZ449" s="116">
        <f ca="1">IFERROR(AD449*'Program Qtrly'!J$269/(1-'Program Qtrly'!J$269),0)</f>
        <v>0</v>
      </c>
      <c r="BA449" s="116">
        <f ca="1">IFERROR(AE449*'Program Qtrly'!K$269/(1-'Program Qtrly'!K$269),0)</f>
        <v>0</v>
      </c>
      <c r="BB449" s="116">
        <f ca="1">IFERROR(AF449*'Program Qtrly'!L$269/(1-'Program Qtrly'!L$269),0)</f>
        <v>0</v>
      </c>
      <c r="BC449" s="116">
        <f ca="1">IFERROR(AG449*'Program Qtrly'!M$269/(1-'Program Qtrly'!M$269),0)</f>
        <v>0</v>
      </c>
      <c r="BD449" s="116">
        <f ca="1">IFERROR(AH449*'Program Qtrly'!N$269/(1-'Program Qtrly'!N$269),0)</f>
        <v>0</v>
      </c>
      <c r="BE449" s="116">
        <f ca="1">IFERROR(AI449*'Program Qtrly'!O$269/(1-'Program Qtrly'!O$269),0)</f>
        <v>0</v>
      </c>
      <c r="BF449" s="116">
        <f ca="1">IFERROR(AJ449*'Program Qtrly'!P$269/(1-'Program Qtrly'!P$269),0)</f>
        <v>0</v>
      </c>
      <c r="BG449" s="116">
        <f ca="1">IFERROR(AK449*'Program Qtrly'!Q$269/(1-'Program Qtrly'!Q$269),0)</f>
        <v>0</v>
      </c>
      <c r="BH449" s="116">
        <f ca="1">IFERROR(AL449*'Program Qtrly'!R$269/(1-'Program Qtrly'!R$269),0)</f>
        <v>0</v>
      </c>
      <c r="BI449" s="116">
        <f ca="1">IFERROR(AM449*'Program Qtrly'!S$269/(1-'Program Qtrly'!S$269),0)</f>
        <v>0</v>
      </c>
      <c r="BJ449" s="116">
        <f ca="1">IFERROR(AN449*'Program Qtrly'!T$269/(1-'Program Qtrly'!T$269),0)</f>
        <v>0</v>
      </c>
      <c r="BK449" s="116">
        <f ca="1">IFERROR(AO449*'Program Qtrly'!U$269/(1-'Program Qtrly'!U$269),0)</f>
        <v>0</v>
      </c>
      <c r="BL449" s="116">
        <f ca="1">IFERROR(AP449*'Program Qtrly'!V$269/(1-'Program Qtrly'!V$269),0)</f>
        <v>0</v>
      </c>
      <c r="BM449" s="116">
        <f ca="1">IFERROR(AQ449*'Program Qtrly'!W$269/(1-'Program Qtrly'!W$269),0)</f>
        <v>0</v>
      </c>
      <c r="BO449" s="53" t="str">
        <f t="shared" si="440"/>
        <v>P014</v>
      </c>
      <c r="BP449" s="53">
        <f t="shared" si="441"/>
        <v>0</v>
      </c>
    </row>
    <row r="450" spans="1:68" x14ac:dyDescent="0.45">
      <c r="A450" s="63">
        <f t="shared" si="436"/>
        <v>24</v>
      </c>
      <c r="B450" s="116">
        <f ca="1">IFERROR(B449+'Program Qtrly'!D$283*OFFSET(LDF!$A$37,MATCH($B$441,LDF!$A$38:$A$63,0),MATCH($A450,LDF!$B$37:$Z$37,0)),0)</f>
        <v>0</v>
      </c>
      <c r="C450" s="116">
        <f ca="1">IFERROR(C449+'Program Qtrly'!E$283*OFFSET(LDF!$A$37,MATCH($B$441,LDF!$A$38:$A$63,0),MATCH($A450,LDF!$B$37:$Z$37,0)),0)</f>
        <v>0</v>
      </c>
      <c r="D450" s="116">
        <f ca="1">IFERROR(D449+'Program Qtrly'!F$283*OFFSET(LDF!$A$37,MATCH($B$441,LDF!$A$38:$A$63,0),MATCH($A450,LDF!$B$37:$Z$37,0)),0)</f>
        <v>0</v>
      </c>
      <c r="E450" s="116">
        <f ca="1">IFERROR(E449+'Program Qtrly'!G$283*OFFSET(LDF!$A$37,MATCH($B$441,LDF!$A$38:$A$63,0),MATCH($A450,LDF!$B$37:$Z$37,0)),0)</f>
        <v>0</v>
      </c>
      <c r="F450" s="116">
        <f ca="1">IFERROR(F449+'Program Qtrly'!H$283*OFFSET(LDF!$A$37,MATCH($B$441,LDF!$A$38:$A$63,0),MATCH($A450,LDF!$B$37:$Z$37,0)),0)</f>
        <v>0</v>
      </c>
      <c r="G450" s="116">
        <f ca="1">IFERROR(G449+'Program Qtrly'!I$283*OFFSET(LDF!$A$37,MATCH($B$441,LDF!$A$38:$A$63,0),MATCH($A450,LDF!$B$37:$Z$37,0)),0)</f>
        <v>0</v>
      </c>
      <c r="H450" s="116">
        <f ca="1">IFERROR(H449+'Program Qtrly'!J$283*OFFSET(LDF!$A$37,MATCH($B$441,LDF!$A$38:$A$63,0),MATCH($A450,LDF!$B$37:$Z$37,0)),0)</f>
        <v>0</v>
      </c>
      <c r="I450" s="116">
        <f ca="1">IFERROR(I449+'Program Qtrly'!K$283*OFFSET(LDF!$A$37,MATCH($B$441,LDF!$A$38:$A$63,0),MATCH($A450,LDF!$B$37:$Z$37,0)),0)</f>
        <v>0</v>
      </c>
      <c r="J450" s="116">
        <f ca="1">IFERROR(J449+'Program Qtrly'!L$283*OFFSET(LDF!$A$37,MATCH($B$441,LDF!$A$38:$A$63,0),MATCH($A450,LDF!$B$37:$Z$37,0)),0)</f>
        <v>0</v>
      </c>
      <c r="K450" s="116">
        <f ca="1">IFERROR(K449+'Program Qtrly'!M$283*OFFSET(LDF!$A$37,MATCH($B$441,LDF!$A$38:$A$63,0),MATCH($A450,LDF!$B$37:$Z$37,0)),0)</f>
        <v>0</v>
      </c>
      <c r="L450" s="116">
        <f ca="1">IFERROR(L449+'Program Qtrly'!N$283*OFFSET(LDF!$A$37,MATCH($B$441,LDF!$A$38:$A$63,0),MATCH($A450,LDF!$B$37:$Z$37,0)),0)</f>
        <v>0</v>
      </c>
      <c r="M450" s="116">
        <f ca="1">IFERROR(M449+'Program Qtrly'!O$283*OFFSET(LDF!$A$37,MATCH($B$441,LDF!$A$38:$A$63,0),MATCH($A450,LDF!$B$37:$Z$37,0)),0)</f>
        <v>0</v>
      </c>
      <c r="N450" s="116">
        <f ca="1">IFERROR(N449+'Program Qtrly'!P$283*OFFSET(LDF!$A$37,MATCH($B$441,LDF!$A$38:$A$63,0),MATCH($A450,LDF!$B$37:$Z$37,0)),0)</f>
        <v>0</v>
      </c>
      <c r="O450" s="116">
        <f ca="1">IFERROR(O449+'Program Qtrly'!Q$283*OFFSET(LDF!$A$37,MATCH($B$441,LDF!$A$38:$A$63,0),MATCH($A450,LDF!$B$37:$Z$37,0)),0)</f>
        <v>0</v>
      </c>
      <c r="P450" s="116">
        <f ca="1">IFERROR(P449+'Program Qtrly'!R$283*OFFSET(LDF!$A$37,MATCH($B$441,LDF!$A$38:$A$63,0),MATCH($A450,LDF!$B$37:$Z$37,0)),0)</f>
        <v>0</v>
      </c>
      <c r="Q450" s="116">
        <f ca="1">IFERROR(Q449+'Program Qtrly'!S$283*OFFSET(LDF!$A$37,MATCH($B$441,LDF!$A$38:$A$63,0),MATCH($A450,LDF!$B$37:$Z$37,0)),0)</f>
        <v>0</v>
      </c>
      <c r="R450" s="116">
        <f ca="1">IFERROR(R449+'Program Qtrly'!T$283*OFFSET(LDF!$A$37,MATCH($B$441,LDF!$A$38:$A$63,0),MATCH($A450,LDF!$B$37:$Z$37,0)),0)</f>
        <v>0</v>
      </c>
      <c r="S450" s="116">
        <f ca="1">IFERROR(S449+'Program Qtrly'!U$283*OFFSET(LDF!$A$37,MATCH($B$441,LDF!$A$38:$A$63,0),MATCH($A450,LDF!$B$37:$Z$37,0)),0)</f>
        <v>0</v>
      </c>
      <c r="T450" s="116">
        <f ca="1">IFERROR(T449+'Program Qtrly'!V$283*OFFSET(LDF!$A$37,MATCH($B$441,LDF!$A$38:$A$63,0),MATCH($A450,LDF!$B$37:$Z$37,0)),0)</f>
        <v>0</v>
      </c>
      <c r="U450" s="116">
        <f ca="1">IFERROR(U449+'Program Qtrly'!W$283*OFFSET(LDF!$A$37,MATCH($B$441,LDF!$A$38:$A$63,0),MATCH($A450,LDF!$B$37:$Z$37,0)),0)</f>
        <v>0</v>
      </c>
      <c r="W450" s="63">
        <f t="shared" si="437"/>
        <v>24</v>
      </c>
      <c r="X450" s="116">
        <f t="shared" ca="1" si="438"/>
        <v>0</v>
      </c>
      <c r="Y450" s="116">
        <f t="shared" ca="1" si="435"/>
        <v>0</v>
      </c>
      <c r="Z450" s="116">
        <f t="shared" ca="1" si="435"/>
        <v>0</v>
      </c>
      <c r="AA450" s="116">
        <f t="shared" ca="1" si="435"/>
        <v>0</v>
      </c>
      <c r="AB450" s="116">
        <f t="shared" ca="1" si="435"/>
        <v>0</v>
      </c>
      <c r="AC450" s="116">
        <f t="shared" ca="1" si="435"/>
        <v>0</v>
      </c>
      <c r="AD450" s="116">
        <f t="shared" ca="1" si="435"/>
        <v>0</v>
      </c>
      <c r="AE450" s="116">
        <f t="shared" ca="1" si="435"/>
        <v>0</v>
      </c>
      <c r="AF450" s="116">
        <f t="shared" ca="1" si="435"/>
        <v>0</v>
      </c>
      <c r="AG450" s="116">
        <f t="shared" ca="1" si="435"/>
        <v>0</v>
      </c>
      <c r="AH450" s="116">
        <f t="shared" ca="1" si="435"/>
        <v>0</v>
      </c>
      <c r="AI450" s="116">
        <f t="shared" ca="1" si="435"/>
        <v>0</v>
      </c>
      <c r="AJ450" s="116">
        <f t="shared" ca="1" si="435"/>
        <v>0</v>
      </c>
      <c r="AK450" s="116">
        <f t="shared" ca="1" si="435"/>
        <v>0</v>
      </c>
      <c r="AL450" s="116">
        <f t="shared" ca="1" si="435"/>
        <v>0</v>
      </c>
      <c r="AM450" s="116">
        <f t="shared" ca="1" si="435"/>
        <v>0</v>
      </c>
      <c r="AN450" s="116">
        <f t="shared" ca="1" si="435"/>
        <v>0</v>
      </c>
      <c r="AO450" s="116">
        <f t="shared" ca="1" si="435"/>
        <v>0</v>
      </c>
      <c r="AP450" s="116">
        <f t="shared" ca="1" si="435"/>
        <v>0</v>
      </c>
      <c r="AQ450" s="116">
        <f t="shared" ca="1" si="435"/>
        <v>0</v>
      </c>
      <c r="AS450" s="63">
        <f t="shared" si="439"/>
        <v>24</v>
      </c>
      <c r="AT450" s="116">
        <f ca="1">IFERROR(X450*'Program Qtrly'!D$269/(1-'Program Qtrly'!D$269),0)</f>
        <v>0</v>
      </c>
      <c r="AU450" s="116">
        <f ca="1">IFERROR(Y450*'Program Qtrly'!E$269/(1-'Program Qtrly'!E$269),0)</f>
        <v>0</v>
      </c>
      <c r="AV450" s="116">
        <f ca="1">IFERROR(Z450*'Program Qtrly'!F$269/(1-'Program Qtrly'!F$269),0)</f>
        <v>0</v>
      </c>
      <c r="AW450" s="116">
        <f ca="1">IFERROR(AA450*'Program Qtrly'!G$269/(1-'Program Qtrly'!G$269),0)</f>
        <v>0</v>
      </c>
      <c r="AX450" s="116">
        <f ca="1">IFERROR(AB450*'Program Qtrly'!H$269/(1-'Program Qtrly'!H$269),0)</f>
        <v>0</v>
      </c>
      <c r="AY450" s="116">
        <f ca="1">IFERROR(AC450*'Program Qtrly'!I$269/(1-'Program Qtrly'!I$269),0)</f>
        <v>0</v>
      </c>
      <c r="AZ450" s="116">
        <f ca="1">IFERROR(AD450*'Program Qtrly'!J$269/(1-'Program Qtrly'!J$269),0)</f>
        <v>0</v>
      </c>
      <c r="BA450" s="116">
        <f ca="1">IFERROR(AE450*'Program Qtrly'!K$269/(1-'Program Qtrly'!K$269),0)</f>
        <v>0</v>
      </c>
      <c r="BB450" s="116">
        <f ca="1">IFERROR(AF450*'Program Qtrly'!L$269/(1-'Program Qtrly'!L$269),0)</f>
        <v>0</v>
      </c>
      <c r="BC450" s="116">
        <f ca="1">IFERROR(AG450*'Program Qtrly'!M$269/(1-'Program Qtrly'!M$269),0)</f>
        <v>0</v>
      </c>
      <c r="BD450" s="116">
        <f ca="1">IFERROR(AH450*'Program Qtrly'!N$269/(1-'Program Qtrly'!N$269),0)</f>
        <v>0</v>
      </c>
      <c r="BE450" s="116">
        <f ca="1">IFERROR(AI450*'Program Qtrly'!O$269/(1-'Program Qtrly'!O$269),0)</f>
        <v>0</v>
      </c>
      <c r="BF450" s="116">
        <f ca="1">IFERROR(AJ450*'Program Qtrly'!P$269/(1-'Program Qtrly'!P$269),0)</f>
        <v>0</v>
      </c>
      <c r="BG450" s="116">
        <f ca="1">IFERROR(AK450*'Program Qtrly'!Q$269/(1-'Program Qtrly'!Q$269),0)</f>
        <v>0</v>
      </c>
      <c r="BH450" s="116">
        <f ca="1">IFERROR(AL450*'Program Qtrly'!R$269/(1-'Program Qtrly'!R$269),0)</f>
        <v>0</v>
      </c>
      <c r="BI450" s="116">
        <f ca="1">IFERROR(AM450*'Program Qtrly'!S$269/(1-'Program Qtrly'!S$269),0)</f>
        <v>0</v>
      </c>
      <c r="BJ450" s="116">
        <f ca="1">IFERROR(AN450*'Program Qtrly'!T$269/(1-'Program Qtrly'!T$269),0)</f>
        <v>0</v>
      </c>
      <c r="BK450" s="116">
        <f ca="1">IFERROR(AO450*'Program Qtrly'!U$269/(1-'Program Qtrly'!U$269),0)</f>
        <v>0</v>
      </c>
      <c r="BL450" s="116">
        <f ca="1">IFERROR(AP450*'Program Qtrly'!V$269/(1-'Program Qtrly'!V$269),0)</f>
        <v>0</v>
      </c>
      <c r="BM450" s="116">
        <f ca="1">IFERROR(AQ450*'Program Qtrly'!W$269/(1-'Program Qtrly'!W$269),0)</f>
        <v>0</v>
      </c>
      <c r="BO450" s="53" t="str">
        <f t="shared" si="440"/>
        <v>P014</v>
      </c>
      <c r="BP450" s="53">
        <f t="shared" si="441"/>
        <v>0</v>
      </c>
    </row>
    <row r="451" spans="1:68" x14ac:dyDescent="0.45">
      <c r="A451" s="63">
        <f t="shared" si="436"/>
        <v>27</v>
      </c>
      <c r="B451" s="116">
        <f ca="1">IFERROR(B450+'Program Qtrly'!D$283*OFFSET(LDF!$A$37,MATCH($B$441,LDF!$A$38:$A$63,0),MATCH($A451,LDF!$B$37:$Z$37,0)),0)</f>
        <v>0</v>
      </c>
      <c r="C451" s="116">
        <f ca="1">IFERROR(C450+'Program Qtrly'!E$283*OFFSET(LDF!$A$37,MATCH($B$441,LDF!$A$38:$A$63,0),MATCH($A451,LDF!$B$37:$Z$37,0)),0)</f>
        <v>0</v>
      </c>
      <c r="D451" s="116">
        <f ca="1">IFERROR(D450+'Program Qtrly'!F$283*OFFSET(LDF!$A$37,MATCH($B$441,LDF!$A$38:$A$63,0),MATCH($A451,LDF!$B$37:$Z$37,0)),0)</f>
        <v>0</v>
      </c>
      <c r="E451" s="116">
        <f ca="1">IFERROR(E450+'Program Qtrly'!G$283*OFFSET(LDF!$A$37,MATCH($B$441,LDF!$A$38:$A$63,0),MATCH($A451,LDF!$B$37:$Z$37,0)),0)</f>
        <v>0</v>
      </c>
      <c r="F451" s="116">
        <f ca="1">IFERROR(F450+'Program Qtrly'!H$283*OFFSET(LDF!$A$37,MATCH($B$441,LDF!$A$38:$A$63,0),MATCH($A451,LDF!$B$37:$Z$37,0)),0)</f>
        <v>0</v>
      </c>
      <c r="G451" s="116">
        <f ca="1">IFERROR(G450+'Program Qtrly'!I$283*OFFSET(LDF!$A$37,MATCH($B$441,LDF!$A$38:$A$63,0),MATCH($A451,LDF!$B$37:$Z$37,0)),0)</f>
        <v>0</v>
      </c>
      <c r="H451" s="116">
        <f ca="1">IFERROR(H450+'Program Qtrly'!J$283*OFFSET(LDF!$A$37,MATCH($B$441,LDF!$A$38:$A$63,0),MATCH($A451,LDF!$B$37:$Z$37,0)),0)</f>
        <v>0</v>
      </c>
      <c r="I451" s="116">
        <f ca="1">IFERROR(I450+'Program Qtrly'!K$283*OFFSET(LDF!$A$37,MATCH($B$441,LDF!$A$38:$A$63,0),MATCH($A451,LDF!$B$37:$Z$37,0)),0)</f>
        <v>0</v>
      </c>
      <c r="J451" s="116">
        <f ca="1">IFERROR(J450+'Program Qtrly'!L$283*OFFSET(LDF!$A$37,MATCH($B$441,LDF!$A$38:$A$63,0),MATCH($A451,LDF!$B$37:$Z$37,0)),0)</f>
        <v>0</v>
      </c>
      <c r="K451" s="116">
        <f ca="1">IFERROR(K450+'Program Qtrly'!M$283*OFFSET(LDF!$A$37,MATCH($B$441,LDF!$A$38:$A$63,0),MATCH($A451,LDF!$B$37:$Z$37,0)),0)</f>
        <v>0</v>
      </c>
      <c r="L451" s="116">
        <f ca="1">IFERROR(L450+'Program Qtrly'!N$283*OFFSET(LDF!$A$37,MATCH($B$441,LDF!$A$38:$A$63,0),MATCH($A451,LDF!$B$37:$Z$37,0)),0)</f>
        <v>0</v>
      </c>
      <c r="M451" s="116">
        <f ca="1">IFERROR(M450+'Program Qtrly'!O$283*OFFSET(LDF!$A$37,MATCH($B$441,LDF!$A$38:$A$63,0),MATCH($A451,LDF!$B$37:$Z$37,0)),0)</f>
        <v>0</v>
      </c>
      <c r="N451" s="116">
        <f ca="1">IFERROR(N450+'Program Qtrly'!P$283*OFFSET(LDF!$A$37,MATCH($B$441,LDF!$A$38:$A$63,0),MATCH($A451,LDF!$B$37:$Z$37,0)),0)</f>
        <v>0</v>
      </c>
      <c r="O451" s="116">
        <f ca="1">IFERROR(O450+'Program Qtrly'!Q$283*OFFSET(LDF!$A$37,MATCH($B$441,LDF!$A$38:$A$63,0),MATCH($A451,LDF!$B$37:$Z$37,0)),0)</f>
        <v>0</v>
      </c>
      <c r="P451" s="116">
        <f ca="1">IFERROR(P450+'Program Qtrly'!R$283*OFFSET(LDF!$A$37,MATCH($B$441,LDF!$A$38:$A$63,0),MATCH($A451,LDF!$B$37:$Z$37,0)),0)</f>
        <v>0</v>
      </c>
      <c r="Q451" s="116">
        <f ca="1">IFERROR(Q450+'Program Qtrly'!S$283*OFFSET(LDF!$A$37,MATCH($B$441,LDF!$A$38:$A$63,0),MATCH($A451,LDF!$B$37:$Z$37,0)),0)</f>
        <v>0</v>
      </c>
      <c r="R451" s="116">
        <f ca="1">IFERROR(R450+'Program Qtrly'!T$283*OFFSET(LDF!$A$37,MATCH($B$441,LDF!$A$38:$A$63,0),MATCH($A451,LDF!$B$37:$Z$37,0)),0)</f>
        <v>0</v>
      </c>
      <c r="S451" s="116">
        <f ca="1">IFERROR(S450+'Program Qtrly'!U$283*OFFSET(LDF!$A$37,MATCH($B$441,LDF!$A$38:$A$63,0),MATCH($A451,LDF!$B$37:$Z$37,0)),0)</f>
        <v>0</v>
      </c>
      <c r="T451" s="116">
        <f ca="1">IFERROR(T450+'Program Qtrly'!V$283*OFFSET(LDF!$A$37,MATCH($B$441,LDF!$A$38:$A$63,0),MATCH($A451,LDF!$B$37:$Z$37,0)),0)</f>
        <v>0</v>
      </c>
      <c r="U451" s="116">
        <f ca="1">IFERROR(U450+'Program Qtrly'!W$283*OFFSET(LDF!$A$37,MATCH($B$441,LDF!$A$38:$A$63,0),MATCH($A451,LDF!$B$37:$Z$37,0)),0)</f>
        <v>0</v>
      </c>
      <c r="W451" s="63">
        <f t="shared" si="437"/>
        <v>27</v>
      </c>
      <c r="X451" s="116">
        <f t="shared" ca="1" si="438"/>
        <v>0</v>
      </c>
      <c r="Y451" s="116">
        <f t="shared" ca="1" si="435"/>
        <v>0</v>
      </c>
      <c r="Z451" s="116">
        <f t="shared" ca="1" si="435"/>
        <v>0</v>
      </c>
      <c r="AA451" s="116">
        <f t="shared" ca="1" si="435"/>
        <v>0</v>
      </c>
      <c r="AB451" s="116">
        <f t="shared" ca="1" si="435"/>
        <v>0</v>
      </c>
      <c r="AC451" s="116">
        <f t="shared" ca="1" si="435"/>
        <v>0</v>
      </c>
      <c r="AD451" s="116">
        <f t="shared" ca="1" si="435"/>
        <v>0</v>
      </c>
      <c r="AE451" s="116">
        <f t="shared" ca="1" si="435"/>
        <v>0</v>
      </c>
      <c r="AF451" s="116">
        <f t="shared" ca="1" si="435"/>
        <v>0</v>
      </c>
      <c r="AG451" s="116">
        <f t="shared" ca="1" si="435"/>
        <v>0</v>
      </c>
      <c r="AH451" s="116">
        <f t="shared" ca="1" si="435"/>
        <v>0</v>
      </c>
      <c r="AI451" s="116">
        <f t="shared" ca="1" si="435"/>
        <v>0</v>
      </c>
      <c r="AJ451" s="116">
        <f t="shared" ca="1" si="435"/>
        <v>0</v>
      </c>
      <c r="AK451" s="116">
        <f t="shared" ca="1" si="435"/>
        <v>0</v>
      </c>
      <c r="AL451" s="116">
        <f t="shared" ca="1" si="435"/>
        <v>0</v>
      </c>
      <c r="AM451" s="116">
        <f t="shared" ca="1" si="435"/>
        <v>0</v>
      </c>
      <c r="AN451" s="116">
        <f t="shared" ca="1" si="435"/>
        <v>0</v>
      </c>
      <c r="AO451" s="116">
        <f t="shared" ca="1" si="435"/>
        <v>0</v>
      </c>
      <c r="AP451" s="116">
        <f t="shared" ca="1" si="435"/>
        <v>0</v>
      </c>
      <c r="AQ451" s="116">
        <f t="shared" ca="1" si="435"/>
        <v>0</v>
      </c>
      <c r="AS451" s="63">
        <f t="shared" si="439"/>
        <v>27</v>
      </c>
      <c r="AT451" s="116">
        <f ca="1">IFERROR(X451*'Program Qtrly'!D$269/(1-'Program Qtrly'!D$269),0)</f>
        <v>0</v>
      </c>
      <c r="AU451" s="116">
        <f ca="1">IFERROR(Y451*'Program Qtrly'!E$269/(1-'Program Qtrly'!E$269),0)</f>
        <v>0</v>
      </c>
      <c r="AV451" s="116">
        <f ca="1">IFERROR(Z451*'Program Qtrly'!F$269/(1-'Program Qtrly'!F$269),0)</f>
        <v>0</v>
      </c>
      <c r="AW451" s="116">
        <f ca="1">IFERROR(AA451*'Program Qtrly'!G$269/(1-'Program Qtrly'!G$269),0)</f>
        <v>0</v>
      </c>
      <c r="AX451" s="116">
        <f ca="1">IFERROR(AB451*'Program Qtrly'!H$269/(1-'Program Qtrly'!H$269),0)</f>
        <v>0</v>
      </c>
      <c r="AY451" s="116">
        <f ca="1">IFERROR(AC451*'Program Qtrly'!I$269/(1-'Program Qtrly'!I$269),0)</f>
        <v>0</v>
      </c>
      <c r="AZ451" s="116">
        <f ca="1">IFERROR(AD451*'Program Qtrly'!J$269/(1-'Program Qtrly'!J$269),0)</f>
        <v>0</v>
      </c>
      <c r="BA451" s="116">
        <f ca="1">IFERROR(AE451*'Program Qtrly'!K$269/(1-'Program Qtrly'!K$269),0)</f>
        <v>0</v>
      </c>
      <c r="BB451" s="116">
        <f ca="1">IFERROR(AF451*'Program Qtrly'!L$269/(1-'Program Qtrly'!L$269),0)</f>
        <v>0</v>
      </c>
      <c r="BC451" s="116">
        <f ca="1">IFERROR(AG451*'Program Qtrly'!M$269/(1-'Program Qtrly'!M$269),0)</f>
        <v>0</v>
      </c>
      <c r="BD451" s="116">
        <f ca="1">IFERROR(AH451*'Program Qtrly'!N$269/(1-'Program Qtrly'!N$269),0)</f>
        <v>0</v>
      </c>
      <c r="BE451" s="116">
        <f ca="1">IFERROR(AI451*'Program Qtrly'!O$269/(1-'Program Qtrly'!O$269),0)</f>
        <v>0</v>
      </c>
      <c r="BF451" s="116">
        <f ca="1">IFERROR(AJ451*'Program Qtrly'!P$269/(1-'Program Qtrly'!P$269),0)</f>
        <v>0</v>
      </c>
      <c r="BG451" s="116">
        <f ca="1">IFERROR(AK451*'Program Qtrly'!Q$269/(1-'Program Qtrly'!Q$269),0)</f>
        <v>0</v>
      </c>
      <c r="BH451" s="116">
        <f ca="1">IFERROR(AL451*'Program Qtrly'!R$269/(1-'Program Qtrly'!R$269),0)</f>
        <v>0</v>
      </c>
      <c r="BI451" s="116">
        <f ca="1">IFERROR(AM451*'Program Qtrly'!S$269/(1-'Program Qtrly'!S$269),0)</f>
        <v>0</v>
      </c>
      <c r="BJ451" s="116">
        <f ca="1">IFERROR(AN451*'Program Qtrly'!T$269/(1-'Program Qtrly'!T$269),0)</f>
        <v>0</v>
      </c>
      <c r="BK451" s="116">
        <f ca="1">IFERROR(AO451*'Program Qtrly'!U$269/(1-'Program Qtrly'!U$269),0)</f>
        <v>0</v>
      </c>
      <c r="BL451" s="116">
        <f ca="1">IFERROR(AP451*'Program Qtrly'!V$269/(1-'Program Qtrly'!V$269),0)</f>
        <v>0</v>
      </c>
      <c r="BM451" s="116">
        <f ca="1">IFERROR(AQ451*'Program Qtrly'!W$269/(1-'Program Qtrly'!W$269),0)</f>
        <v>0</v>
      </c>
      <c r="BO451" s="53" t="str">
        <f t="shared" si="440"/>
        <v>P014</v>
      </c>
      <c r="BP451" s="53">
        <f t="shared" si="441"/>
        <v>0</v>
      </c>
    </row>
    <row r="452" spans="1:68" x14ac:dyDescent="0.45">
      <c r="A452" s="63">
        <f t="shared" si="436"/>
        <v>30</v>
      </c>
      <c r="B452" s="116">
        <f ca="1">IFERROR(B451+'Program Qtrly'!D$283*OFFSET(LDF!$A$37,MATCH($B$441,LDF!$A$38:$A$63,0),MATCH($A452,LDF!$B$37:$Z$37,0)),0)</f>
        <v>0</v>
      </c>
      <c r="C452" s="116">
        <f ca="1">IFERROR(C451+'Program Qtrly'!E$283*OFFSET(LDF!$A$37,MATCH($B$441,LDF!$A$38:$A$63,0),MATCH($A452,LDF!$B$37:$Z$37,0)),0)</f>
        <v>0</v>
      </c>
      <c r="D452" s="116">
        <f ca="1">IFERROR(D451+'Program Qtrly'!F$283*OFFSET(LDF!$A$37,MATCH($B$441,LDF!$A$38:$A$63,0),MATCH($A452,LDF!$B$37:$Z$37,0)),0)</f>
        <v>0</v>
      </c>
      <c r="E452" s="116">
        <f ca="1">IFERROR(E451+'Program Qtrly'!G$283*OFFSET(LDF!$A$37,MATCH($B$441,LDF!$A$38:$A$63,0),MATCH($A452,LDF!$B$37:$Z$37,0)),0)</f>
        <v>0</v>
      </c>
      <c r="F452" s="116">
        <f ca="1">IFERROR(F451+'Program Qtrly'!H$283*OFFSET(LDF!$A$37,MATCH($B$441,LDF!$A$38:$A$63,0),MATCH($A452,LDF!$B$37:$Z$37,0)),0)</f>
        <v>0</v>
      </c>
      <c r="G452" s="116">
        <f ca="1">IFERROR(G451+'Program Qtrly'!I$283*OFFSET(LDF!$A$37,MATCH($B$441,LDF!$A$38:$A$63,0),MATCH($A452,LDF!$B$37:$Z$37,0)),0)</f>
        <v>0</v>
      </c>
      <c r="H452" s="116">
        <f ca="1">IFERROR(H451+'Program Qtrly'!J$283*OFFSET(LDF!$A$37,MATCH($B$441,LDF!$A$38:$A$63,0),MATCH($A452,LDF!$B$37:$Z$37,0)),0)</f>
        <v>0</v>
      </c>
      <c r="I452" s="116">
        <f ca="1">IFERROR(I451+'Program Qtrly'!K$283*OFFSET(LDF!$A$37,MATCH($B$441,LDF!$A$38:$A$63,0),MATCH($A452,LDF!$B$37:$Z$37,0)),0)</f>
        <v>0</v>
      </c>
      <c r="J452" s="116">
        <f ca="1">IFERROR(J451+'Program Qtrly'!L$283*OFFSET(LDF!$A$37,MATCH($B$441,LDF!$A$38:$A$63,0),MATCH($A452,LDF!$B$37:$Z$37,0)),0)</f>
        <v>0</v>
      </c>
      <c r="K452" s="116">
        <f ca="1">IFERROR(K451+'Program Qtrly'!M$283*OFFSET(LDF!$A$37,MATCH($B$441,LDF!$A$38:$A$63,0),MATCH($A452,LDF!$B$37:$Z$37,0)),0)</f>
        <v>0</v>
      </c>
      <c r="L452" s="116">
        <f ca="1">IFERROR(L451+'Program Qtrly'!N$283*OFFSET(LDF!$A$37,MATCH($B$441,LDF!$A$38:$A$63,0),MATCH($A452,LDF!$B$37:$Z$37,0)),0)</f>
        <v>0</v>
      </c>
      <c r="M452" s="116">
        <f ca="1">IFERROR(M451+'Program Qtrly'!O$283*OFFSET(LDF!$A$37,MATCH($B$441,LDF!$A$38:$A$63,0),MATCH($A452,LDF!$B$37:$Z$37,0)),0)</f>
        <v>0</v>
      </c>
      <c r="N452" s="116">
        <f ca="1">IFERROR(N451+'Program Qtrly'!P$283*OFFSET(LDF!$A$37,MATCH($B$441,LDF!$A$38:$A$63,0),MATCH($A452,LDF!$B$37:$Z$37,0)),0)</f>
        <v>0</v>
      </c>
      <c r="O452" s="116">
        <f ca="1">IFERROR(O451+'Program Qtrly'!Q$283*OFFSET(LDF!$A$37,MATCH($B$441,LDF!$A$38:$A$63,0),MATCH($A452,LDF!$B$37:$Z$37,0)),0)</f>
        <v>0</v>
      </c>
      <c r="P452" s="116">
        <f ca="1">IFERROR(P451+'Program Qtrly'!R$283*OFFSET(LDF!$A$37,MATCH($B$441,LDF!$A$38:$A$63,0),MATCH($A452,LDF!$B$37:$Z$37,0)),0)</f>
        <v>0</v>
      </c>
      <c r="Q452" s="116">
        <f ca="1">IFERROR(Q451+'Program Qtrly'!S$283*OFFSET(LDF!$A$37,MATCH($B$441,LDF!$A$38:$A$63,0),MATCH($A452,LDF!$B$37:$Z$37,0)),0)</f>
        <v>0</v>
      </c>
      <c r="R452" s="116">
        <f ca="1">IFERROR(R451+'Program Qtrly'!T$283*OFFSET(LDF!$A$37,MATCH($B$441,LDF!$A$38:$A$63,0),MATCH($A452,LDF!$B$37:$Z$37,0)),0)</f>
        <v>0</v>
      </c>
      <c r="S452" s="116">
        <f ca="1">IFERROR(S451+'Program Qtrly'!U$283*OFFSET(LDF!$A$37,MATCH($B$441,LDF!$A$38:$A$63,0),MATCH($A452,LDF!$B$37:$Z$37,0)),0)</f>
        <v>0</v>
      </c>
      <c r="T452" s="116">
        <f ca="1">IFERROR(T451+'Program Qtrly'!V$283*OFFSET(LDF!$A$37,MATCH($B$441,LDF!$A$38:$A$63,0),MATCH($A452,LDF!$B$37:$Z$37,0)),0)</f>
        <v>0</v>
      </c>
      <c r="U452" s="116">
        <f ca="1">IFERROR(U451+'Program Qtrly'!W$283*OFFSET(LDF!$A$37,MATCH($B$441,LDF!$A$38:$A$63,0),MATCH($A452,LDF!$B$37:$Z$37,0)),0)</f>
        <v>0</v>
      </c>
      <c r="W452" s="63">
        <f t="shared" si="437"/>
        <v>30</v>
      </c>
      <c r="X452" s="116">
        <f t="shared" ca="1" si="438"/>
        <v>0</v>
      </c>
      <c r="Y452" s="116">
        <f t="shared" ca="1" si="435"/>
        <v>0</v>
      </c>
      <c r="Z452" s="116">
        <f t="shared" ca="1" si="435"/>
        <v>0</v>
      </c>
      <c r="AA452" s="116">
        <f t="shared" ca="1" si="435"/>
        <v>0</v>
      </c>
      <c r="AB452" s="116">
        <f t="shared" ca="1" si="435"/>
        <v>0</v>
      </c>
      <c r="AC452" s="116">
        <f t="shared" ca="1" si="435"/>
        <v>0</v>
      </c>
      <c r="AD452" s="116">
        <f t="shared" ca="1" si="435"/>
        <v>0</v>
      </c>
      <c r="AE452" s="116">
        <f t="shared" ca="1" si="435"/>
        <v>0</v>
      </c>
      <c r="AF452" s="116">
        <f t="shared" ca="1" si="435"/>
        <v>0</v>
      </c>
      <c r="AG452" s="116">
        <f t="shared" ca="1" si="435"/>
        <v>0</v>
      </c>
      <c r="AH452" s="116">
        <f t="shared" ca="1" si="435"/>
        <v>0</v>
      </c>
      <c r="AI452" s="116">
        <f t="shared" ca="1" si="435"/>
        <v>0</v>
      </c>
      <c r="AJ452" s="116">
        <f t="shared" ca="1" si="435"/>
        <v>0</v>
      </c>
      <c r="AK452" s="116">
        <f t="shared" ca="1" si="435"/>
        <v>0</v>
      </c>
      <c r="AL452" s="116">
        <f t="shared" ca="1" si="435"/>
        <v>0</v>
      </c>
      <c r="AM452" s="116">
        <f t="shared" ca="1" si="435"/>
        <v>0</v>
      </c>
      <c r="AN452" s="116">
        <f t="shared" ca="1" si="435"/>
        <v>0</v>
      </c>
      <c r="AO452" s="116">
        <f t="shared" ca="1" si="435"/>
        <v>0</v>
      </c>
      <c r="AP452" s="116">
        <f t="shared" ca="1" si="435"/>
        <v>0</v>
      </c>
      <c r="AQ452" s="116">
        <f t="shared" ca="1" si="435"/>
        <v>0</v>
      </c>
      <c r="AS452" s="63">
        <f t="shared" si="439"/>
        <v>30</v>
      </c>
      <c r="AT452" s="116">
        <f ca="1">IFERROR(X452*'Program Qtrly'!D$269/(1-'Program Qtrly'!D$269),0)</f>
        <v>0</v>
      </c>
      <c r="AU452" s="116">
        <f ca="1">IFERROR(Y452*'Program Qtrly'!E$269/(1-'Program Qtrly'!E$269),0)</f>
        <v>0</v>
      </c>
      <c r="AV452" s="116">
        <f ca="1">IFERROR(Z452*'Program Qtrly'!F$269/(1-'Program Qtrly'!F$269),0)</f>
        <v>0</v>
      </c>
      <c r="AW452" s="116">
        <f ca="1">IFERROR(AA452*'Program Qtrly'!G$269/(1-'Program Qtrly'!G$269),0)</f>
        <v>0</v>
      </c>
      <c r="AX452" s="116">
        <f ca="1">IFERROR(AB452*'Program Qtrly'!H$269/(1-'Program Qtrly'!H$269),0)</f>
        <v>0</v>
      </c>
      <c r="AY452" s="116">
        <f ca="1">IFERROR(AC452*'Program Qtrly'!I$269/(1-'Program Qtrly'!I$269),0)</f>
        <v>0</v>
      </c>
      <c r="AZ452" s="116">
        <f ca="1">IFERROR(AD452*'Program Qtrly'!J$269/(1-'Program Qtrly'!J$269),0)</f>
        <v>0</v>
      </c>
      <c r="BA452" s="116">
        <f ca="1">IFERROR(AE452*'Program Qtrly'!K$269/(1-'Program Qtrly'!K$269),0)</f>
        <v>0</v>
      </c>
      <c r="BB452" s="116">
        <f ca="1">IFERROR(AF452*'Program Qtrly'!L$269/(1-'Program Qtrly'!L$269),0)</f>
        <v>0</v>
      </c>
      <c r="BC452" s="116">
        <f ca="1">IFERROR(AG452*'Program Qtrly'!M$269/(1-'Program Qtrly'!M$269),0)</f>
        <v>0</v>
      </c>
      <c r="BD452" s="116">
        <f ca="1">IFERROR(AH452*'Program Qtrly'!N$269/(1-'Program Qtrly'!N$269),0)</f>
        <v>0</v>
      </c>
      <c r="BE452" s="116">
        <f ca="1">IFERROR(AI452*'Program Qtrly'!O$269/(1-'Program Qtrly'!O$269),0)</f>
        <v>0</v>
      </c>
      <c r="BF452" s="116">
        <f ca="1">IFERROR(AJ452*'Program Qtrly'!P$269/(1-'Program Qtrly'!P$269),0)</f>
        <v>0</v>
      </c>
      <c r="BG452" s="116">
        <f ca="1">IFERROR(AK452*'Program Qtrly'!Q$269/(1-'Program Qtrly'!Q$269),0)</f>
        <v>0</v>
      </c>
      <c r="BH452" s="116">
        <f ca="1">IFERROR(AL452*'Program Qtrly'!R$269/(1-'Program Qtrly'!R$269),0)</f>
        <v>0</v>
      </c>
      <c r="BI452" s="116">
        <f ca="1">IFERROR(AM452*'Program Qtrly'!S$269/(1-'Program Qtrly'!S$269),0)</f>
        <v>0</v>
      </c>
      <c r="BJ452" s="116">
        <f ca="1">IFERROR(AN452*'Program Qtrly'!T$269/(1-'Program Qtrly'!T$269),0)</f>
        <v>0</v>
      </c>
      <c r="BK452" s="116">
        <f ca="1">IFERROR(AO452*'Program Qtrly'!U$269/(1-'Program Qtrly'!U$269),0)</f>
        <v>0</v>
      </c>
      <c r="BL452" s="116">
        <f ca="1">IFERROR(AP452*'Program Qtrly'!V$269/(1-'Program Qtrly'!V$269),0)</f>
        <v>0</v>
      </c>
      <c r="BM452" s="116">
        <f ca="1">IFERROR(AQ452*'Program Qtrly'!W$269/(1-'Program Qtrly'!W$269),0)</f>
        <v>0</v>
      </c>
      <c r="BO452" s="53" t="str">
        <f t="shared" si="440"/>
        <v>P014</v>
      </c>
      <c r="BP452" s="53">
        <f t="shared" si="441"/>
        <v>0</v>
      </c>
    </row>
    <row r="453" spans="1:68" x14ac:dyDescent="0.45">
      <c r="A453" s="63">
        <f t="shared" si="436"/>
        <v>33</v>
      </c>
      <c r="B453" s="116">
        <f ca="1">IFERROR(B452+'Program Qtrly'!D$283*OFFSET(LDF!$A$37,MATCH($B$441,LDF!$A$38:$A$63,0),MATCH($A453,LDF!$B$37:$Z$37,0)),0)</f>
        <v>0</v>
      </c>
      <c r="C453" s="116">
        <f ca="1">IFERROR(C452+'Program Qtrly'!E$283*OFFSET(LDF!$A$37,MATCH($B$441,LDF!$A$38:$A$63,0),MATCH($A453,LDF!$B$37:$Z$37,0)),0)</f>
        <v>0</v>
      </c>
      <c r="D453" s="116">
        <f ca="1">IFERROR(D452+'Program Qtrly'!F$283*OFFSET(LDF!$A$37,MATCH($B$441,LDF!$A$38:$A$63,0),MATCH($A453,LDF!$B$37:$Z$37,0)),0)</f>
        <v>0</v>
      </c>
      <c r="E453" s="116">
        <f ca="1">IFERROR(E452+'Program Qtrly'!G$283*OFFSET(LDF!$A$37,MATCH($B$441,LDF!$A$38:$A$63,0),MATCH($A453,LDF!$B$37:$Z$37,0)),0)</f>
        <v>0</v>
      </c>
      <c r="F453" s="116">
        <f ca="1">IFERROR(F452+'Program Qtrly'!H$283*OFFSET(LDF!$A$37,MATCH($B$441,LDF!$A$38:$A$63,0),MATCH($A453,LDF!$B$37:$Z$37,0)),0)</f>
        <v>0</v>
      </c>
      <c r="G453" s="116">
        <f ca="1">IFERROR(G452+'Program Qtrly'!I$283*OFFSET(LDF!$A$37,MATCH($B$441,LDF!$A$38:$A$63,0),MATCH($A453,LDF!$B$37:$Z$37,0)),0)</f>
        <v>0</v>
      </c>
      <c r="H453" s="116">
        <f ca="1">IFERROR(H452+'Program Qtrly'!J$283*OFFSET(LDF!$A$37,MATCH($B$441,LDF!$A$38:$A$63,0),MATCH($A453,LDF!$B$37:$Z$37,0)),0)</f>
        <v>0</v>
      </c>
      <c r="I453" s="116">
        <f ca="1">IFERROR(I452+'Program Qtrly'!K$283*OFFSET(LDF!$A$37,MATCH($B$441,LDF!$A$38:$A$63,0),MATCH($A453,LDF!$B$37:$Z$37,0)),0)</f>
        <v>0</v>
      </c>
      <c r="J453" s="116">
        <f ca="1">IFERROR(J452+'Program Qtrly'!L$283*OFFSET(LDF!$A$37,MATCH($B$441,LDF!$A$38:$A$63,0),MATCH($A453,LDF!$B$37:$Z$37,0)),0)</f>
        <v>0</v>
      </c>
      <c r="K453" s="116">
        <f ca="1">IFERROR(K452+'Program Qtrly'!M$283*OFFSET(LDF!$A$37,MATCH($B$441,LDF!$A$38:$A$63,0),MATCH($A453,LDF!$B$37:$Z$37,0)),0)</f>
        <v>0</v>
      </c>
      <c r="L453" s="116">
        <f ca="1">IFERROR(L452+'Program Qtrly'!N$283*OFFSET(LDF!$A$37,MATCH($B$441,LDF!$A$38:$A$63,0),MATCH($A453,LDF!$B$37:$Z$37,0)),0)</f>
        <v>0</v>
      </c>
      <c r="M453" s="116">
        <f ca="1">IFERROR(M452+'Program Qtrly'!O$283*OFFSET(LDF!$A$37,MATCH($B$441,LDF!$A$38:$A$63,0),MATCH($A453,LDF!$B$37:$Z$37,0)),0)</f>
        <v>0</v>
      </c>
      <c r="N453" s="116">
        <f ca="1">IFERROR(N452+'Program Qtrly'!P$283*OFFSET(LDF!$A$37,MATCH($B$441,LDF!$A$38:$A$63,0),MATCH($A453,LDF!$B$37:$Z$37,0)),0)</f>
        <v>0</v>
      </c>
      <c r="O453" s="116">
        <f ca="1">IFERROR(O452+'Program Qtrly'!Q$283*OFFSET(LDF!$A$37,MATCH($B$441,LDF!$A$38:$A$63,0),MATCH($A453,LDF!$B$37:$Z$37,0)),0)</f>
        <v>0</v>
      </c>
      <c r="P453" s="116">
        <f ca="1">IFERROR(P452+'Program Qtrly'!R$283*OFFSET(LDF!$A$37,MATCH($B$441,LDF!$A$38:$A$63,0),MATCH($A453,LDF!$B$37:$Z$37,0)),0)</f>
        <v>0</v>
      </c>
      <c r="Q453" s="116">
        <f ca="1">IFERROR(Q452+'Program Qtrly'!S$283*OFFSET(LDF!$A$37,MATCH($B$441,LDF!$A$38:$A$63,0),MATCH($A453,LDF!$B$37:$Z$37,0)),0)</f>
        <v>0</v>
      </c>
      <c r="R453" s="116">
        <f ca="1">IFERROR(R452+'Program Qtrly'!T$283*OFFSET(LDF!$A$37,MATCH($B$441,LDF!$A$38:$A$63,0),MATCH($A453,LDF!$B$37:$Z$37,0)),0)</f>
        <v>0</v>
      </c>
      <c r="S453" s="116">
        <f ca="1">IFERROR(S452+'Program Qtrly'!U$283*OFFSET(LDF!$A$37,MATCH($B$441,LDF!$A$38:$A$63,0),MATCH($A453,LDF!$B$37:$Z$37,0)),0)</f>
        <v>0</v>
      </c>
      <c r="T453" s="116">
        <f ca="1">IFERROR(T452+'Program Qtrly'!V$283*OFFSET(LDF!$A$37,MATCH($B$441,LDF!$A$38:$A$63,0),MATCH($A453,LDF!$B$37:$Z$37,0)),0)</f>
        <v>0</v>
      </c>
      <c r="U453" s="116">
        <f ca="1">IFERROR(U452+'Program Qtrly'!W$283*OFFSET(LDF!$A$37,MATCH($B$441,LDF!$A$38:$A$63,0),MATCH($A453,LDF!$B$37:$Z$37,0)),0)</f>
        <v>0</v>
      </c>
      <c r="W453" s="63">
        <f t="shared" si="437"/>
        <v>33</v>
      </c>
      <c r="X453" s="116">
        <f t="shared" ca="1" si="438"/>
        <v>0</v>
      </c>
      <c r="Y453" s="116">
        <f t="shared" ca="1" si="435"/>
        <v>0</v>
      </c>
      <c r="Z453" s="116">
        <f t="shared" ca="1" si="435"/>
        <v>0</v>
      </c>
      <c r="AA453" s="116">
        <f t="shared" ca="1" si="435"/>
        <v>0</v>
      </c>
      <c r="AB453" s="116">
        <f t="shared" ca="1" si="435"/>
        <v>0</v>
      </c>
      <c r="AC453" s="116">
        <f t="shared" ca="1" si="435"/>
        <v>0</v>
      </c>
      <c r="AD453" s="116">
        <f t="shared" ca="1" si="435"/>
        <v>0</v>
      </c>
      <c r="AE453" s="116">
        <f t="shared" ca="1" si="435"/>
        <v>0</v>
      </c>
      <c r="AF453" s="116">
        <f t="shared" ca="1" si="435"/>
        <v>0</v>
      </c>
      <c r="AG453" s="116">
        <f t="shared" ca="1" si="435"/>
        <v>0</v>
      </c>
      <c r="AH453" s="116">
        <f t="shared" ca="1" si="435"/>
        <v>0</v>
      </c>
      <c r="AI453" s="116">
        <f t="shared" ca="1" si="435"/>
        <v>0</v>
      </c>
      <c r="AJ453" s="116">
        <f t="shared" ca="1" si="435"/>
        <v>0</v>
      </c>
      <c r="AK453" s="116">
        <f t="shared" ca="1" si="435"/>
        <v>0</v>
      </c>
      <c r="AL453" s="116">
        <f t="shared" ca="1" si="435"/>
        <v>0</v>
      </c>
      <c r="AM453" s="116">
        <f t="shared" ca="1" si="435"/>
        <v>0</v>
      </c>
      <c r="AN453" s="116">
        <f t="shared" ca="1" si="435"/>
        <v>0</v>
      </c>
      <c r="AO453" s="116">
        <f t="shared" ca="1" si="435"/>
        <v>0</v>
      </c>
      <c r="AP453" s="116">
        <f t="shared" ca="1" si="435"/>
        <v>0</v>
      </c>
      <c r="AQ453" s="116">
        <f t="shared" ca="1" si="435"/>
        <v>0</v>
      </c>
      <c r="AS453" s="63">
        <f t="shared" si="439"/>
        <v>33</v>
      </c>
      <c r="AT453" s="116">
        <f ca="1">IFERROR(X453*'Program Qtrly'!D$269/(1-'Program Qtrly'!D$269),0)</f>
        <v>0</v>
      </c>
      <c r="AU453" s="116">
        <f ca="1">IFERROR(Y453*'Program Qtrly'!E$269/(1-'Program Qtrly'!E$269),0)</f>
        <v>0</v>
      </c>
      <c r="AV453" s="116">
        <f ca="1">IFERROR(Z453*'Program Qtrly'!F$269/(1-'Program Qtrly'!F$269),0)</f>
        <v>0</v>
      </c>
      <c r="AW453" s="116">
        <f ca="1">IFERROR(AA453*'Program Qtrly'!G$269/(1-'Program Qtrly'!G$269),0)</f>
        <v>0</v>
      </c>
      <c r="AX453" s="116">
        <f ca="1">IFERROR(AB453*'Program Qtrly'!H$269/(1-'Program Qtrly'!H$269),0)</f>
        <v>0</v>
      </c>
      <c r="AY453" s="116">
        <f ca="1">IFERROR(AC453*'Program Qtrly'!I$269/(1-'Program Qtrly'!I$269),0)</f>
        <v>0</v>
      </c>
      <c r="AZ453" s="116">
        <f ca="1">IFERROR(AD453*'Program Qtrly'!J$269/(1-'Program Qtrly'!J$269),0)</f>
        <v>0</v>
      </c>
      <c r="BA453" s="116">
        <f ca="1">IFERROR(AE453*'Program Qtrly'!K$269/(1-'Program Qtrly'!K$269),0)</f>
        <v>0</v>
      </c>
      <c r="BB453" s="116">
        <f ca="1">IFERROR(AF453*'Program Qtrly'!L$269/(1-'Program Qtrly'!L$269),0)</f>
        <v>0</v>
      </c>
      <c r="BC453" s="116">
        <f ca="1">IFERROR(AG453*'Program Qtrly'!M$269/(1-'Program Qtrly'!M$269),0)</f>
        <v>0</v>
      </c>
      <c r="BD453" s="116">
        <f ca="1">IFERROR(AH453*'Program Qtrly'!N$269/(1-'Program Qtrly'!N$269),0)</f>
        <v>0</v>
      </c>
      <c r="BE453" s="116">
        <f ca="1">IFERROR(AI453*'Program Qtrly'!O$269/(1-'Program Qtrly'!O$269),0)</f>
        <v>0</v>
      </c>
      <c r="BF453" s="116">
        <f ca="1">IFERROR(AJ453*'Program Qtrly'!P$269/(1-'Program Qtrly'!P$269),0)</f>
        <v>0</v>
      </c>
      <c r="BG453" s="116">
        <f ca="1">IFERROR(AK453*'Program Qtrly'!Q$269/(1-'Program Qtrly'!Q$269),0)</f>
        <v>0</v>
      </c>
      <c r="BH453" s="116">
        <f ca="1">IFERROR(AL453*'Program Qtrly'!R$269/(1-'Program Qtrly'!R$269),0)</f>
        <v>0</v>
      </c>
      <c r="BI453" s="116">
        <f ca="1">IFERROR(AM453*'Program Qtrly'!S$269/(1-'Program Qtrly'!S$269),0)</f>
        <v>0</v>
      </c>
      <c r="BJ453" s="116">
        <f ca="1">IFERROR(AN453*'Program Qtrly'!T$269/(1-'Program Qtrly'!T$269),0)</f>
        <v>0</v>
      </c>
      <c r="BK453" s="116">
        <f ca="1">IFERROR(AO453*'Program Qtrly'!U$269/(1-'Program Qtrly'!U$269),0)</f>
        <v>0</v>
      </c>
      <c r="BL453" s="116">
        <f ca="1">IFERROR(AP453*'Program Qtrly'!V$269/(1-'Program Qtrly'!V$269),0)</f>
        <v>0</v>
      </c>
      <c r="BM453" s="116">
        <f ca="1">IFERROR(AQ453*'Program Qtrly'!W$269/(1-'Program Qtrly'!W$269),0)</f>
        <v>0</v>
      </c>
      <c r="BO453" s="53" t="str">
        <f t="shared" si="440"/>
        <v>P014</v>
      </c>
      <c r="BP453" s="53">
        <f t="shared" si="441"/>
        <v>0</v>
      </c>
    </row>
    <row r="454" spans="1:68" x14ac:dyDescent="0.45">
      <c r="A454" s="63">
        <f t="shared" si="436"/>
        <v>36</v>
      </c>
      <c r="B454" s="116">
        <f ca="1">IFERROR(B453+'Program Qtrly'!D$283*OFFSET(LDF!$A$37,MATCH($B$441,LDF!$A$38:$A$63,0),MATCH($A454,LDF!$B$37:$Z$37,0)),0)</f>
        <v>0</v>
      </c>
      <c r="C454" s="116">
        <f ca="1">IFERROR(C453+'Program Qtrly'!E$283*OFFSET(LDF!$A$37,MATCH($B$441,LDF!$A$38:$A$63,0),MATCH($A454,LDF!$B$37:$Z$37,0)),0)</f>
        <v>0</v>
      </c>
      <c r="D454" s="116">
        <f ca="1">IFERROR(D453+'Program Qtrly'!F$283*OFFSET(LDF!$A$37,MATCH($B$441,LDF!$A$38:$A$63,0),MATCH($A454,LDF!$B$37:$Z$37,0)),0)</f>
        <v>0</v>
      </c>
      <c r="E454" s="116">
        <f ca="1">IFERROR(E453+'Program Qtrly'!G$283*OFFSET(LDF!$A$37,MATCH($B$441,LDF!$A$38:$A$63,0),MATCH($A454,LDF!$B$37:$Z$37,0)),0)</f>
        <v>0</v>
      </c>
      <c r="F454" s="116">
        <f ca="1">IFERROR(F453+'Program Qtrly'!H$283*OFFSET(LDF!$A$37,MATCH($B$441,LDF!$A$38:$A$63,0),MATCH($A454,LDF!$B$37:$Z$37,0)),0)</f>
        <v>0</v>
      </c>
      <c r="G454" s="116">
        <f ca="1">IFERROR(G453+'Program Qtrly'!I$283*OFFSET(LDF!$A$37,MATCH($B$441,LDF!$A$38:$A$63,0),MATCH($A454,LDF!$B$37:$Z$37,0)),0)</f>
        <v>0</v>
      </c>
      <c r="H454" s="116">
        <f ca="1">IFERROR(H453+'Program Qtrly'!J$283*OFFSET(LDF!$A$37,MATCH($B$441,LDF!$A$38:$A$63,0),MATCH($A454,LDF!$B$37:$Z$37,0)),0)</f>
        <v>0</v>
      </c>
      <c r="I454" s="116">
        <f ca="1">IFERROR(I453+'Program Qtrly'!K$283*OFFSET(LDF!$A$37,MATCH($B$441,LDF!$A$38:$A$63,0),MATCH($A454,LDF!$B$37:$Z$37,0)),0)</f>
        <v>0</v>
      </c>
      <c r="J454" s="116">
        <f ca="1">IFERROR(J453+'Program Qtrly'!L$283*OFFSET(LDF!$A$37,MATCH($B$441,LDF!$A$38:$A$63,0),MATCH($A454,LDF!$B$37:$Z$37,0)),0)</f>
        <v>0</v>
      </c>
      <c r="K454" s="116">
        <f ca="1">IFERROR(K453+'Program Qtrly'!M$283*OFFSET(LDF!$A$37,MATCH($B$441,LDF!$A$38:$A$63,0),MATCH($A454,LDF!$B$37:$Z$37,0)),0)</f>
        <v>0</v>
      </c>
      <c r="L454" s="116">
        <f ca="1">IFERROR(L453+'Program Qtrly'!N$283*OFFSET(LDF!$A$37,MATCH($B$441,LDF!$A$38:$A$63,0),MATCH($A454,LDF!$B$37:$Z$37,0)),0)</f>
        <v>0</v>
      </c>
      <c r="M454" s="116">
        <f ca="1">IFERROR(M453+'Program Qtrly'!O$283*OFFSET(LDF!$A$37,MATCH($B$441,LDF!$A$38:$A$63,0),MATCH($A454,LDF!$B$37:$Z$37,0)),0)</f>
        <v>0</v>
      </c>
      <c r="N454" s="116">
        <f ca="1">IFERROR(N453+'Program Qtrly'!P$283*OFFSET(LDF!$A$37,MATCH($B$441,LDF!$A$38:$A$63,0),MATCH($A454,LDF!$B$37:$Z$37,0)),0)</f>
        <v>0</v>
      </c>
      <c r="O454" s="116">
        <f ca="1">IFERROR(O453+'Program Qtrly'!Q$283*OFFSET(LDF!$A$37,MATCH($B$441,LDF!$A$38:$A$63,0),MATCH($A454,LDF!$B$37:$Z$37,0)),0)</f>
        <v>0</v>
      </c>
      <c r="P454" s="116">
        <f ca="1">IFERROR(P453+'Program Qtrly'!R$283*OFFSET(LDF!$A$37,MATCH($B$441,LDF!$A$38:$A$63,0),MATCH($A454,LDF!$B$37:$Z$37,0)),0)</f>
        <v>0</v>
      </c>
      <c r="Q454" s="116">
        <f ca="1">IFERROR(Q453+'Program Qtrly'!S$283*OFFSET(LDF!$A$37,MATCH($B$441,LDF!$A$38:$A$63,0),MATCH($A454,LDF!$B$37:$Z$37,0)),0)</f>
        <v>0</v>
      </c>
      <c r="R454" s="116">
        <f ca="1">IFERROR(R453+'Program Qtrly'!T$283*OFFSET(LDF!$A$37,MATCH($B$441,LDF!$A$38:$A$63,0),MATCH($A454,LDF!$B$37:$Z$37,0)),0)</f>
        <v>0</v>
      </c>
      <c r="S454" s="116">
        <f ca="1">IFERROR(S453+'Program Qtrly'!U$283*OFFSET(LDF!$A$37,MATCH($B$441,LDF!$A$38:$A$63,0),MATCH($A454,LDF!$B$37:$Z$37,0)),0)</f>
        <v>0</v>
      </c>
      <c r="T454" s="116">
        <f ca="1">IFERROR(T453+'Program Qtrly'!V$283*OFFSET(LDF!$A$37,MATCH($B$441,LDF!$A$38:$A$63,0),MATCH($A454,LDF!$B$37:$Z$37,0)),0)</f>
        <v>0</v>
      </c>
      <c r="U454" s="116">
        <f ca="1">IFERROR(U453+'Program Qtrly'!W$283*OFFSET(LDF!$A$37,MATCH($B$441,LDF!$A$38:$A$63,0),MATCH($A454,LDF!$B$37:$Z$37,0)),0)</f>
        <v>0</v>
      </c>
      <c r="W454" s="63">
        <f t="shared" si="437"/>
        <v>36</v>
      </c>
      <c r="X454" s="116">
        <f t="shared" ca="1" si="438"/>
        <v>0</v>
      </c>
      <c r="Y454" s="116">
        <f t="shared" ca="1" si="435"/>
        <v>0</v>
      </c>
      <c r="Z454" s="116">
        <f t="shared" ca="1" si="435"/>
        <v>0</v>
      </c>
      <c r="AA454" s="116">
        <f t="shared" ca="1" si="435"/>
        <v>0</v>
      </c>
      <c r="AB454" s="116">
        <f t="shared" ca="1" si="435"/>
        <v>0</v>
      </c>
      <c r="AC454" s="116">
        <f t="shared" ca="1" si="435"/>
        <v>0</v>
      </c>
      <c r="AD454" s="116">
        <f t="shared" ca="1" si="435"/>
        <v>0</v>
      </c>
      <c r="AE454" s="116">
        <f t="shared" ca="1" si="435"/>
        <v>0</v>
      </c>
      <c r="AF454" s="116">
        <f t="shared" ca="1" si="435"/>
        <v>0</v>
      </c>
      <c r="AG454" s="116">
        <f t="shared" ca="1" si="435"/>
        <v>0</v>
      </c>
      <c r="AH454" s="116">
        <f t="shared" ca="1" si="435"/>
        <v>0</v>
      </c>
      <c r="AI454" s="116">
        <f t="shared" ca="1" si="435"/>
        <v>0</v>
      </c>
      <c r="AJ454" s="116">
        <f t="shared" ca="1" si="435"/>
        <v>0</v>
      </c>
      <c r="AK454" s="116">
        <f t="shared" ca="1" si="435"/>
        <v>0</v>
      </c>
      <c r="AL454" s="116">
        <f t="shared" ca="1" si="435"/>
        <v>0</v>
      </c>
      <c r="AM454" s="116">
        <f t="shared" ca="1" si="435"/>
        <v>0</v>
      </c>
      <c r="AN454" s="116">
        <f t="shared" ca="1" si="435"/>
        <v>0</v>
      </c>
      <c r="AO454" s="116">
        <f t="shared" ca="1" si="435"/>
        <v>0</v>
      </c>
      <c r="AP454" s="116">
        <f t="shared" ca="1" si="435"/>
        <v>0</v>
      </c>
      <c r="AQ454" s="116">
        <f t="shared" ca="1" si="435"/>
        <v>0</v>
      </c>
      <c r="AS454" s="63">
        <f t="shared" si="439"/>
        <v>36</v>
      </c>
      <c r="AT454" s="116">
        <f ca="1">IFERROR(X454*'Program Qtrly'!D$269/(1-'Program Qtrly'!D$269),0)</f>
        <v>0</v>
      </c>
      <c r="AU454" s="116">
        <f ca="1">IFERROR(Y454*'Program Qtrly'!E$269/(1-'Program Qtrly'!E$269),0)</f>
        <v>0</v>
      </c>
      <c r="AV454" s="116">
        <f ca="1">IFERROR(Z454*'Program Qtrly'!F$269/(1-'Program Qtrly'!F$269),0)</f>
        <v>0</v>
      </c>
      <c r="AW454" s="116">
        <f ca="1">IFERROR(AA454*'Program Qtrly'!G$269/(1-'Program Qtrly'!G$269),0)</f>
        <v>0</v>
      </c>
      <c r="AX454" s="116">
        <f ca="1">IFERROR(AB454*'Program Qtrly'!H$269/(1-'Program Qtrly'!H$269),0)</f>
        <v>0</v>
      </c>
      <c r="AY454" s="116">
        <f ca="1">IFERROR(AC454*'Program Qtrly'!I$269/(1-'Program Qtrly'!I$269),0)</f>
        <v>0</v>
      </c>
      <c r="AZ454" s="116">
        <f ca="1">IFERROR(AD454*'Program Qtrly'!J$269/(1-'Program Qtrly'!J$269),0)</f>
        <v>0</v>
      </c>
      <c r="BA454" s="116">
        <f ca="1">IFERROR(AE454*'Program Qtrly'!K$269/(1-'Program Qtrly'!K$269),0)</f>
        <v>0</v>
      </c>
      <c r="BB454" s="116">
        <f ca="1">IFERROR(AF454*'Program Qtrly'!L$269/(1-'Program Qtrly'!L$269),0)</f>
        <v>0</v>
      </c>
      <c r="BC454" s="116">
        <f ca="1">IFERROR(AG454*'Program Qtrly'!M$269/(1-'Program Qtrly'!M$269),0)</f>
        <v>0</v>
      </c>
      <c r="BD454" s="116">
        <f ca="1">IFERROR(AH454*'Program Qtrly'!N$269/(1-'Program Qtrly'!N$269),0)</f>
        <v>0</v>
      </c>
      <c r="BE454" s="116">
        <f ca="1">IFERROR(AI454*'Program Qtrly'!O$269/(1-'Program Qtrly'!O$269),0)</f>
        <v>0</v>
      </c>
      <c r="BF454" s="116">
        <f ca="1">IFERROR(AJ454*'Program Qtrly'!P$269/(1-'Program Qtrly'!P$269),0)</f>
        <v>0</v>
      </c>
      <c r="BG454" s="116">
        <f ca="1">IFERROR(AK454*'Program Qtrly'!Q$269/(1-'Program Qtrly'!Q$269),0)</f>
        <v>0</v>
      </c>
      <c r="BH454" s="116">
        <f ca="1">IFERROR(AL454*'Program Qtrly'!R$269/(1-'Program Qtrly'!R$269),0)</f>
        <v>0</v>
      </c>
      <c r="BI454" s="116">
        <f ca="1">IFERROR(AM454*'Program Qtrly'!S$269/(1-'Program Qtrly'!S$269),0)</f>
        <v>0</v>
      </c>
      <c r="BJ454" s="116">
        <f ca="1">IFERROR(AN454*'Program Qtrly'!T$269/(1-'Program Qtrly'!T$269),0)</f>
        <v>0</v>
      </c>
      <c r="BK454" s="116">
        <f ca="1">IFERROR(AO454*'Program Qtrly'!U$269/(1-'Program Qtrly'!U$269),0)</f>
        <v>0</v>
      </c>
      <c r="BL454" s="116">
        <f ca="1">IFERROR(AP454*'Program Qtrly'!V$269/(1-'Program Qtrly'!V$269),0)</f>
        <v>0</v>
      </c>
      <c r="BM454" s="116">
        <f ca="1">IFERROR(AQ454*'Program Qtrly'!W$269/(1-'Program Qtrly'!W$269),0)</f>
        <v>0</v>
      </c>
      <c r="BO454" s="53" t="str">
        <f t="shared" si="440"/>
        <v>P014</v>
      </c>
      <c r="BP454" s="53">
        <f t="shared" si="441"/>
        <v>0</v>
      </c>
    </row>
    <row r="455" spans="1:68" x14ac:dyDescent="0.45">
      <c r="A455" s="63">
        <f t="shared" si="436"/>
        <v>39</v>
      </c>
      <c r="B455" s="116">
        <f ca="1">IFERROR(B454+'Program Qtrly'!D$283*OFFSET(LDF!$A$37,MATCH($B$441,LDF!$A$38:$A$63,0),MATCH($A455,LDF!$B$37:$Z$37,0)),0)</f>
        <v>0</v>
      </c>
      <c r="C455" s="116">
        <f ca="1">IFERROR(C454+'Program Qtrly'!E$283*OFFSET(LDF!$A$37,MATCH($B$441,LDF!$A$38:$A$63,0),MATCH($A455,LDF!$B$37:$Z$37,0)),0)</f>
        <v>0</v>
      </c>
      <c r="D455" s="116">
        <f ca="1">IFERROR(D454+'Program Qtrly'!F$283*OFFSET(LDF!$A$37,MATCH($B$441,LDF!$A$38:$A$63,0),MATCH($A455,LDF!$B$37:$Z$37,0)),0)</f>
        <v>0</v>
      </c>
      <c r="E455" s="116">
        <f ca="1">IFERROR(E454+'Program Qtrly'!G$283*OFFSET(LDF!$A$37,MATCH($B$441,LDF!$A$38:$A$63,0),MATCH($A455,LDF!$B$37:$Z$37,0)),0)</f>
        <v>0</v>
      </c>
      <c r="F455" s="116">
        <f ca="1">IFERROR(F454+'Program Qtrly'!H$283*OFFSET(LDF!$A$37,MATCH($B$441,LDF!$A$38:$A$63,0),MATCH($A455,LDF!$B$37:$Z$37,0)),0)</f>
        <v>0</v>
      </c>
      <c r="G455" s="116">
        <f ca="1">IFERROR(G454+'Program Qtrly'!I$283*OFFSET(LDF!$A$37,MATCH($B$441,LDF!$A$38:$A$63,0),MATCH($A455,LDF!$B$37:$Z$37,0)),0)</f>
        <v>0</v>
      </c>
      <c r="H455" s="116">
        <f ca="1">IFERROR(H454+'Program Qtrly'!J$283*OFFSET(LDF!$A$37,MATCH($B$441,LDF!$A$38:$A$63,0),MATCH($A455,LDF!$B$37:$Z$37,0)),0)</f>
        <v>0</v>
      </c>
      <c r="I455" s="116">
        <f ca="1">IFERROR(I454+'Program Qtrly'!K$283*OFFSET(LDF!$A$37,MATCH($B$441,LDF!$A$38:$A$63,0),MATCH($A455,LDF!$B$37:$Z$37,0)),0)</f>
        <v>0</v>
      </c>
      <c r="J455" s="116">
        <f ca="1">IFERROR(J454+'Program Qtrly'!L$283*OFFSET(LDF!$A$37,MATCH($B$441,LDF!$A$38:$A$63,0),MATCH($A455,LDF!$B$37:$Z$37,0)),0)</f>
        <v>0</v>
      </c>
      <c r="K455" s="116">
        <f ca="1">IFERROR(K454+'Program Qtrly'!M$283*OFFSET(LDF!$A$37,MATCH($B$441,LDF!$A$38:$A$63,0),MATCH($A455,LDF!$B$37:$Z$37,0)),0)</f>
        <v>0</v>
      </c>
      <c r="L455" s="116">
        <f ca="1">IFERROR(L454+'Program Qtrly'!N$283*OFFSET(LDF!$A$37,MATCH($B$441,LDF!$A$38:$A$63,0),MATCH($A455,LDF!$B$37:$Z$37,0)),0)</f>
        <v>0</v>
      </c>
      <c r="M455" s="116">
        <f ca="1">IFERROR(M454+'Program Qtrly'!O$283*OFFSET(LDF!$A$37,MATCH($B$441,LDF!$A$38:$A$63,0),MATCH($A455,LDF!$B$37:$Z$37,0)),0)</f>
        <v>0</v>
      </c>
      <c r="N455" s="116">
        <f ca="1">IFERROR(N454+'Program Qtrly'!P$283*OFFSET(LDF!$A$37,MATCH($B$441,LDF!$A$38:$A$63,0),MATCH($A455,LDF!$B$37:$Z$37,0)),0)</f>
        <v>0</v>
      </c>
      <c r="O455" s="116">
        <f ca="1">IFERROR(O454+'Program Qtrly'!Q$283*OFFSET(LDF!$A$37,MATCH($B$441,LDF!$A$38:$A$63,0),MATCH($A455,LDF!$B$37:$Z$37,0)),0)</f>
        <v>0</v>
      </c>
      <c r="P455" s="116">
        <f ca="1">IFERROR(P454+'Program Qtrly'!R$283*OFFSET(LDF!$A$37,MATCH($B$441,LDF!$A$38:$A$63,0),MATCH($A455,LDF!$B$37:$Z$37,0)),0)</f>
        <v>0</v>
      </c>
      <c r="Q455" s="116">
        <f ca="1">IFERROR(Q454+'Program Qtrly'!S$283*OFFSET(LDF!$A$37,MATCH($B$441,LDF!$A$38:$A$63,0),MATCH($A455,LDF!$B$37:$Z$37,0)),0)</f>
        <v>0</v>
      </c>
      <c r="R455" s="116">
        <f ca="1">IFERROR(R454+'Program Qtrly'!T$283*OFFSET(LDF!$A$37,MATCH($B$441,LDF!$A$38:$A$63,0),MATCH($A455,LDF!$B$37:$Z$37,0)),0)</f>
        <v>0</v>
      </c>
      <c r="S455" s="116">
        <f ca="1">IFERROR(S454+'Program Qtrly'!U$283*OFFSET(LDF!$A$37,MATCH($B$441,LDF!$A$38:$A$63,0),MATCH($A455,LDF!$B$37:$Z$37,0)),0)</f>
        <v>0</v>
      </c>
      <c r="T455" s="116">
        <f ca="1">IFERROR(T454+'Program Qtrly'!V$283*OFFSET(LDF!$A$37,MATCH($B$441,LDF!$A$38:$A$63,0),MATCH($A455,LDF!$B$37:$Z$37,0)),0)</f>
        <v>0</v>
      </c>
      <c r="U455" s="116">
        <f ca="1">IFERROR(U454+'Program Qtrly'!W$283*OFFSET(LDF!$A$37,MATCH($B$441,LDF!$A$38:$A$63,0),MATCH($A455,LDF!$B$37:$Z$37,0)),0)</f>
        <v>0</v>
      </c>
      <c r="W455" s="63">
        <f t="shared" si="437"/>
        <v>39</v>
      </c>
      <c r="X455" s="116">
        <f t="shared" ca="1" si="438"/>
        <v>0</v>
      </c>
      <c r="Y455" s="116">
        <f t="shared" ca="1" si="435"/>
        <v>0</v>
      </c>
      <c r="Z455" s="116">
        <f t="shared" ca="1" si="435"/>
        <v>0</v>
      </c>
      <c r="AA455" s="116">
        <f t="shared" ca="1" si="435"/>
        <v>0</v>
      </c>
      <c r="AB455" s="116">
        <f t="shared" ca="1" si="435"/>
        <v>0</v>
      </c>
      <c r="AC455" s="116">
        <f t="shared" ca="1" si="435"/>
        <v>0</v>
      </c>
      <c r="AD455" s="116">
        <f t="shared" ca="1" si="435"/>
        <v>0</v>
      </c>
      <c r="AE455" s="116">
        <f t="shared" ca="1" si="435"/>
        <v>0</v>
      </c>
      <c r="AF455" s="116">
        <f t="shared" ca="1" si="435"/>
        <v>0</v>
      </c>
      <c r="AG455" s="116">
        <f t="shared" ca="1" si="435"/>
        <v>0</v>
      </c>
      <c r="AH455" s="116">
        <f t="shared" ca="1" si="435"/>
        <v>0</v>
      </c>
      <c r="AI455" s="116">
        <f t="shared" ca="1" si="435"/>
        <v>0</v>
      </c>
      <c r="AJ455" s="116">
        <f t="shared" ca="1" si="435"/>
        <v>0</v>
      </c>
      <c r="AK455" s="116">
        <f t="shared" ca="1" si="435"/>
        <v>0</v>
      </c>
      <c r="AL455" s="116">
        <f t="shared" ca="1" si="435"/>
        <v>0</v>
      </c>
      <c r="AM455" s="116">
        <f t="shared" ca="1" si="435"/>
        <v>0</v>
      </c>
      <c r="AN455" s="116">
        <f t="shared" ca="1" si="435"/>
        <v>0</v>
      </c>
      <c r="AO455" s="116">
        <f t="shared" ca="1" si="435"/>
        <v>0</v>
      </c>
      <c r="AP455" s="116">
        <f t="shared" ca="1" si="435"/>
        <v>0</v>
      </c>
      <c r="AQ455" s="116">
        <f t="shared" ca="1" si="435"/>
        <v>0</v>
      </c>
      <c r="AS455" s="63">
        <f t="shared" si="439"/>
        <v>39</v>
      </c>
      <c r="AT455" s="116">
        <f ca="1">IFERROR(X455*'Program Qtrly'!D$269/(1-'Program Qtrly'!D$269),0)</f>
        <v>0</v>
      </c>
      <c r="AU455" s="116">
        <f ca="1">IFERROR(Y455*'Program Qtrly'!E$269/(1-'Program Qtrly'!E$269),0)</f>
        <v>0</v>
      </c>
      <c r="AV455" s="116">
        <f ca="1">IFERROR(Z455*'Program Qtrly'!F$269/(1-'Program Qtrly'!F$269),0)</f>
        <v>0</v>
      </c>
      <c r="AW455" s="116">
        <f ca="1">IFERROR(AA455*'Program Qtrly'!G$269/(1-'Program Qtrly'!G$269),0)</f>
        <v>0</v>
      </c>
      <c r="AX455" s="116">
        <f ca="1">IFERROR(AB455*'Program Qtrly'!H$269/(1-'Program Qtrly'!H$269),0)</f>
        <v>0</v>
      </c>
      <c r="AY455" s="116">
        <f ca="1">IFERROR(AC455*'Program Qtrly'!I$269/(1-'Program Qtrly'!I$269),0)</f>
        <v>0</v>
      </c>
      <c r="AZ455" s="116">
        <f ca="1">IFERROR(AD455*'Program Qtrly'!J$269/(1-'Program Qtrly'!J$269),0)</f>
        <v>0</v>
      </c>
      <c r="BA455" s="116">
        <f ca="1">IFERROR(AE455*'Program Qtrly'!K$269/(1-'Program Qtrly'!K$269),0)</f>
        <v>0</v>
      </c>
      <c r="BB455" s="116">
        <f ca="1">IFERROR(AF455*'Program Qtrly'!L$269/(1-'Program Qtrly'!L$269),0)</f>
        <v>0</v>
      </c>
      <c r="BC455" s="116">
        <f ca="1">IFERROR(AG455*'Program Qtrly'!M$269/(1-'Program Qtrly'!M$269),0)</f>
        <v>0</v>
      </c>
      <c r="BD455" s="116">
        <f ca="1">IFERROR(AH455*'Program Qtrly'!N$269/(1-'Program Qtrly'!N$269),0)</f>
        <v>0</v>
      </c>
      <c r="BE455" s="116">
        <f ca="1">IFERROR(AI455*'Program Qtrly'!O$269/(1-'Program Qtrly'!O$269),0)</f>
        <v>0</v>
      </c>
      <c r="BF455" s="116">
        <f ca="1">IFERROR(AJ455*'Program Qtrly'!P$269/(1-'Program Qtrly'!P$269),0)</f>
        <v>0</v>
      </c>
      <c r="BG455" s="116">
        <f ca="1">IFERROR(AK455*'Program Qtrly'!Q$269/(1-'Program Qtrly'!Q$269),0)</f>
        <v>0</v>
      </c>
      <c r="BH455" s="116">
        <f ca="1">IFERROR(AL455*'Program Qtrly'!R$269/(1-'Program Qtrly'!R$269),0)</f>
        <v>0</v>
      </c>
      <c r="BI455" s="116">
        <f ca="1">IFERROR(AM455*'Program Qtrly'!S$269/(1-'Program Qtrly'!S$269),0)</f>
        <v>0</v>
      </c>
      <c r="BJ455" s="116">
        <f ca="1">IFERROR(AN455*'Program Qtrly'!T$269/(1-'Program Qtrly'!T$269),0)</f>
        <v>0</v>
      </c>
      <c r="BK455" s="116">
        <f ca="1">IFERROR(AO455*'Program Qtrly'!U$269/(1-'Program Qtrly'!U$269),0)</f>
        <v>0</v>
      </c>
      <c r="BL455" s="116">
        <f ca="1">IFERROR(AP455*'Program Qtrly'!V$269/(1-'Program Qtrly'!V$269),0)</f>
        <v>0</v>
      </c>
      <c r="BM455" s="116">
        <f ca="1">IFERROR(AQ455*'Program Qtrly'!W$269/(1-'Program Qtrly'!W$269),0)</f>
        <v>0</v>
      </c>
      <c r="BO455" s="53" t="str">
        <f t="shared" si="440"/>
        <v>P014</v>
      </c>
      <c r="BP455" s="53">
        <f t="shared" si="441"/>
        <v>0</v>
      </c>
    </row>
    <row r="456" spans="1:68" x14ac:dyDescent="0.45">
      <c r="A456" s="63">
        <f t="shared" si="436"/>
        <v>42</v>
      </c>
      <c r="B456" s="116">
        <f ca="1">IFERROR(B455+'Program Qtrly'!D$283*OFFSET(LDF!$A$37,MATCH($B$441,LDF!$A$38:$A$63,0),MATCH($A456,LDF!$B$37:$Z$37,0)),0)</f>
        <v>0</v>
      </c>
      <c r="C456" s="116">
        <f ca="1">IFERROR(C455+'Program Qtrly'!E$283*OFFSET(LDF!$A$37,MATCH($B$441,LDF!$A$38:$A$63,0),MATCH($A456,LDF!$B$37:$Z$37,0)),0)</f>
        <v>0</v>
      </c>
      <c r="D456" s="116">
        <f ca="1">IFERROR(D455+'Program Qtrly'!F$283*OFFSET(LDF!$A$37,MATCH($B$441,LDF!$A$38:$A$63,0),MATCH($A456,LDF!$B$37:$Z$37,0)),0)</f>
        <v>0</v>
      </c>
      <c r="E456" s="116">
        <f ca="1">IFERROR(E455+'Program Qtrly'!G$283*OFFSET(LDF!$A$37,MATCH($B$441,LDF!$A$38:$A$63,0),MATCH($A456,LDF!$B$37:$Z$37,0)),0)</f>
        <v>0</v>
      </c>
      <c r="F456" s="116">
        <f ca="1">IFERROR(F455+'Program Qtrly'!H$283*OFFSET(LDF!$A$37,MATCH($B$441,LDF!$A$38:$A$63,0),MATCH($A456,LDF!$B$37:$Z$37,0)),0)</f>
        <v>0</v>
      </c>
      <c r="G456" s="116">
        <f ca="1">IFERROR(G455+'Program Qtrly'!I$283*OFFSET(LDF!$A$37,MATCH($B$441,LDF!$A$38:$A$63,0),MATCH($A456,LDF!$B$37:$Z$37,0)),0)</f>
        <v>0</v>
      </c>
      <c r="H456" s="116">
        <f ca="1">IFERROR(H455+'Program Qtrly'!J$283*OFFSET(LDF!$A$37,MATCH($B$441,LDF!$A$38:$A$63,0),MATCH($A456,LDF!$B$37:$Z$37,0)),0)</f>
        <v>0</v>
      </c>
      <c r="I456" s="116">
        <f ca="1">IFERROR(I455+'Program Qtrly'!K$283*OFFSET(LDF!$A$37,MATCH($B$441,LDF!$A$38:$A$63,0),MATCH($A456,LDF!$B$37:$Z$37,0)),0)</f>
        <v>0</v>
      </c>
      <c r="J456" s="116">
        <f ca="1">IFERROR(J455+'Program Qtrly'!L$283*OFFSET(LDF!$A$37,MATCH($B$441,LDF!$A$38:$A$63,0),MATCH($A456,LDF!$B$37:$Z$37,0)),0)</f>
        <v>0</v>
      </c>
      <c r="K456" s="116">
        <f ca="1">IFERROR(K455+'Program Qtrly'!M$283*OFFSET(LDF!$A$37,MATCH($B$441,LDF!$A$38:$A$63,0),MATCH($A456,LDF!$B$37:$Z$37,0)),0)</f>
        <v>0</v>
      </c>
      <c r="L456" s="116">
        <f ca="1">IFERROR(L455+'Program Qtrly'!N$283*OFFSET(LDF!$A$37,MATCH($B$441,LDF!$A$38:$A$63,0),MATCH($A456,LDF!$B$37:$Z$37,0)),0)</f>
        <v>0</v>
      </c>
      <c r="M456" s="116">
        <f ca="1">IFERROR(M455+'Program Qtrly'!O$283*OFFSET(LDF!$A$37,MATCH($B$441,LDF!$A$38:$A$63,0),MATCH($A456,LDF!$B$37:$Z$37,0)),0)</f>
        <v>0</v>
      </c>
      <c r="N456" s="116">
        <f ca="1">IFERROR(N455+'Program Qtrly'!P$283*OFFSET(LDF!$A$37,MATCH($B$441,LDF!$A$38:$A$63,0),MATCH($A456,LDF!$B$37:$Z$37,0)),0)</f>
        <v>0</v>
      </c>
      <c r="O456" s="116">
        <f ca="1">IFERROR(O455+'Program Qtrly'!Q$283*OFFSET(LDF!$A$37,MATCH($B$441,LDF!$A$38:$A$63,0),MATCH($A456,LDF!$B$37:$Z$37,0)),0)</f>
        <v>0</v>
      </c>
      <c r="P456" s="116">
        <f ca="1">IFERROR(P455+'Program Qtrly'!R$283*OFFSET(LDF!$A$37,MATCH($B$441,LDF!$A$38:$A$63,0),MATCH($A456,LDF!$B$37:$Z$37,0)),0)</f>
        <v>0</v>
      </c>
      <c r="Q456" s="116">
        <f ca="1">IFERROR(Q455+'Program Qtrly'!S$283*OFFSET(LDF!$A$37,MATCH($B$441,LDF!$A$38:$A$63,0),MATCH($A456,LDF!$B$37:$Z$37,0)),0)</f>
        <v>0</v>
      </c>
      <c r="R456" s="116">
        <f ca="1">IFERROR(R455+'Program Qtrly'!T$283*OFFSET(LDF!$A$37,MATCH($B$441,LDF!$A$38:$A$63,0),MATCH($A456,LDF!$B$37:$Z$37,0)),0)</f>
        <v>0</v>
      </c>
      <c r="S456" s="116">
        <f ca="1">IFERROR(S455+'Program Qtrly'!U$283*OFFSET(LDF!$A$37,MATCH($B$441,LDF!$A$38:$A$63,0),MATCH($A456,LDF!$B$37:$Z$37,0)),0)</f>
        <v>0</v>
      </c>
      <c r="T456" s="116">
        <f ca="1">IFERROR(T455+'Program Qtrly'!V$283*OFFSET(LDF!$A$37,MATCH($B$441,LDF!$A$38:$A$63,0),MATCH($A456,LDF!$B$37:$Z$37,0)),0)</f>
        <v>0</v>
      </c>
      <c r="U456" s="116">
        <f ca="1">IFERROR(U455+'Program Qtrly'!W$283*OFFSET(LDF!$A$37,MATCH($B$441,LDF!$A$38:$A$63,0),MATCH($A456,LDF!$B$37:$Z$37,0)),0)</f>
        <v>0</v>
      </c>
      <c r="W456" s="63">
        <f t="shared" si="437"/>
        <v>42</v>
      </c>
      <c r="X456" s="116">
        <f t="shared" ca="1" si="438"/>
        <v>0</v>
      </c>
      <c r="Y456" s="116">
        <f t="shared" ca="1" si="435"/>
        <v>0</v>
      </c>
      <c r="Z456" s="116">
        <f t="shared" ca="1" si="435"/>
        <v>0</v>
      </c>
      <c r="AA456" s="116">
        <f t="shared" ca="1" si="435"/>
        <v>0</v>
      </c>
      <c r="AB456" s="116">
        <f t="shared" ca="1" si="435"/>
        <v>0</v>
      </c>
      <c r="AC456" s="116">
        <f t="shared" ca="1" si="435"/>
        <v>0</v>
      </c>
      <c r="AD456" s="116">
        <f t="shared" ca="1" si="435"/>
        <v>0</v>
      </c>
      <c r="AE456" s="116">
        <f t="shared" ca="1" si="435"/>
        <v>0</v>
      </c>
      <c r="AF456" s="116">
        <f t="shared" ca="1" si="435"/>
        <v>0</v>
      </c>
      <c r="AG456" s="116">
        <f t="shared" ref="AG456:AG466" ca="1" si="442">K$467-K456</f>
        <v>0</v>
      </c>
      <c r="AH456" s="116">
        <f t="shared" ref="AH456:AH466" ca="1" si="443">L$467-L456</f>
        <v>0</v>
      </c>
      <c r="AI456" s="116">
        <f t="shared" ref="AI456:AI466" ca="1" si="444">M$467-M456</f>
        <v>0</v>
      </c>
      <c r="AJ456" s="116">
        <f t="shared" ref="AJ456:AJ466" ca="1" si="445">N$467-N456</f>
        <v>0</v>
      </c>
      <c r="AK456" s="116">
        <f t="shared" ref="AK456:AK466" ca="1" si="446">O$467-O456</f>
        <v>0</v>
      </c>
      <c r="AL456" s="116">
        <f t="shared" ref="AL456:AL466" ca="1" si="447">P$467-P456</f>
        <v>0</v>
      </c>
      <c r="AM456" s="116">
        <f t="shared" ref="AM456:AM466" ca="1" si="448">Q$467-Q456</f>
        <v>0</v>
      </c>
      <c r="AN456" s="116">
        <f t="shared" ref="AN456:AN466" ca="1" si="449">R$467-R456</f>
        <v>0</v>
      </c>
      <c r="AO456" s="116">
        <f t="shared" ref="AO456:AO466" ca="1" si="450">S$467-S456</f>
        <v>0</v>
      </c>
      <c r="AP456" s="116">
        <f t="shared" ref="AP456:AP466" ca="1" si="451">T$467-T456</f>
        <v>0</v>
      </c>
      <c r="AQ456" s="116">
        <f t="shared" ref="AQ456:AQ466" ca="1" si="452">U$467-U456</f>
        <v>0</v>
      </c>
      <c r="AS456" s="63">
        <f t="shared" si="439"/>
        <v>42</v>
      </c>
      <c r="AT456" s="116">
        <f ca="1">IFERROR(X456*'Program Qtrly'!D$269/(1-'Program Qtrly'!D$269),0)</f>
        <v>0</v>
      </c>
      <c r="AU456" s="116">
        <f ca="1">IFERROR(Y456*'Program Qtrly'!E$269/(1-'Program Qtrly'!E$269),0)</f>
        <v>0</v>
      </c>
      <c r="AV456" s="116">
        <f ca="1">IFERROR(Z456*'Program Qtrly'!F$269/(1-'Program Qtrly'!F$269),0)</f>
        <v>0</v>
      </c>
      <c r="AW456" s="116">
        <f ca="1">IFERROR(AA456*'Program Qtrly'!G$269/(1-'Program Qtrly'!G$269),0)</f>
        <v>0</v>
      </c>
      <c r="AX456" s="116">
        <f ca="1">IFERROR(AB456*'Program Qtrly'!H$269/(1-'Program Qtrly'!H$269),0)</f>
        <v>0</v>
      </c>
      <c r="AY456" s="116">
        <f ca="1">IFERROR(AC456*'Program Qtrly'!I$269/(1-'Program Qtrly'!I$269),0)</f>
        <v>0</v>
      </c>
      <c r="AZ456" s="116">
        <f ca="1">IFERROR(AD456*'Program Qtrly'!J$269/(1-'Program Qtrly'!J$269),0)</f>
        <v>0</v>
      </c>
      <c r="BA456" s="116">
        <f ca="1">IFERROR(AE456*'Program Qtrly'!K$269/(1-'Program Qtrly'!K$269),0)</f>
        <v>0</v>
      </c>
      <c r="BB456" s="116">
        <f ca="1">IFERROR(AF456*'Program Qtrly'!L$269/(1-'Program Qtrly'!L$269),0)</f>
        <v>0</v>
      </c>
      <c r="BC456" s="116">
        <f ca="1">IFERROR(AG456*'Program Qtrly'!M$269/(1-'Program Qtrly'!M$269),0)</f>
        <v>0</v>
      </c>
      <c r="BD456" s="116">
        <f ca="1">IFERROR(AH456*'Program Qtrly'!N$269/(1-'Program Qtrly'!N$269),0)</f>
        <v>0</v>
      </c>
      <c r="BE456" s="116">
        <f ca="1">IFERROR(AI456*'Program Qtrly'!O$269/(1-'Program Qtrly'!O$269),0)</f>
        <v>0</v>
      </c>
      <c r="BF456" s="116">
        <f ca="1">IFERROR(AJ456*'Program Qtrly'!P$269/(1-'Program Qtrly'!P$269),0)</f>
        <v>0</v>
      </c>
      <c r="BG456" s="116">
        <f ca="1">IFERROR(AK456*'Program Qtrly'!Q$269/(1-'Program Qtrly'!Q$269),0)</f>
        <v>0</v>
      </c>
      <c r="BH456" s="116">
        <f ca="1">IFERROR(AL456*'Program Qtrly'!R$269/(1-'Program Qtrly'!R$269),0)</f>
        <v>0</v>
      </c>
      <c r="BI456" s="116">
        <f ca="1">IFERROR(AM456*'Program Qtrly'!S$269/(1-'Program Qtrly'!S$269),0)</f>
        <v>0</v>
      </c>
      <c r="BJ456" s="116">
        <f ca="1">IFERROR(AN456*'Program Qtrly'!T$269/(1-'Program Qtrly'!T$269),0)</f>
        <v>0</v>
      </c>
      <c r="BK456" s="116">
        <f ca="1">IFERROR(AO456*'Program Qtrly'!U$269/(1-'Program Qtrly'!U$269),0)</f>
        <v>0</v>
      </c>
      <c r="BL456" s="116">
        <f ca="1">IFERROR(AP456*'Program Qtrly'!V$269/(1-'Program Qtrly'!V$269),0)</f>
        <v>0</v>
      </c>
      <c r="BM456" s="116">
        <f ca="1">IFERROR(AQ456*'Program Qtrly'!W$269/(1-'Program Qtrly'!W$269),0)</f>
        <v>0</v>
      </c>
      <c r="BO456" s="53" t="str">
        <f t="shared" si="440"/>
        <v>P014</v>
      </c>
      <c r="BP456" s="53">
        <f t="shared" si="441"/>
        <v>0</v>
      </c>
    </row>
    <row r="457" spans="1:68" x14ac:dyDescent="0.45">
      <c r="A457" s="63">
        <f t="shared" si="436"/>
        <v>45</v>
      </c>
      <c r="B457" s="116">
        <f ca="1">IFERROR(B456+'Program Qtrly'!D$283*OFFSET(LDF!$A$37,MATCH($B$441,LDF!$A$38:$A$63,0),MATCH($A457,LDF!$B$37:$Z$37,0)),0)</f>
        <v>0</v>
      </c>
      <c r="C457" s="116">
        <f ca="1">IFERROR(C456+'Program Qtrly'!E$283*OFFSET(LDF!$A$37,MATCH($B$441,LDF!$A$38:$A$63,0),MATCH($A457,LDF!$B$37:$Z$37,0)),0)</f>
        <v>0</v>
      </c>
      <c r="D457" s="116">
        <f ca="1">IFERROR(D456+'Program Qtrly'!F$283*OFFSET(LDF!$A$37,MATCH($B$441,LDF!$A$38:$A$63,0),MATCH($A457,LDF!$B$37:$Z$37,0)),0)</f>
        <v>0</v>
      </c>
      <c r="E457" s="116">
        <f ca="1">IFERROR(E456+'Program Qtrly'!G$283*OFFSET(LDF!$A$37,MATCH($B$441,LDF!$A$38:$A$63,0),MATCH($A457,LDF!$B$37:$Z$37,0)),0)</f>
        <v>0</v>
      </c>
      <c r="F457" s="116">
        <f ca="1">IFERROR(F456+'Program Qtrly'!H$283*OFFSET(LDF!$A$37,MATCH($B$441,LDF!$A$38:$A$63,0),MATCH($A457,LDF!$B$37:$Z$37,0)),0)</f>
        <v>0</v>
      </c>
      <c r="G457" s="116">
        <f ca="1">IFERROR(G456+'Program Qtrly'!I$283*OFFSET(LDF!$A$37,MATCH($B$441,LDF!$A$38:$A$63,0),MATCH($A457,LDF!$B$37:$Z$37,0)),0)</f>
        <v>0</v>
      </c>
      <c r="H457" s="116">
        <f ca="1">IFERROR(H456+'Program Qtrly'!J$283*OFFSET(LDF!$A$37,MATCH($B$441,LDF!$A$38:$A$63,0),MATCH($A457,LDF!$B$37:$Z$37,0)),0)</f>
        <v>0</v>
      </c>
      <c r="I457" s="116">
        <f ca="1">IFERROR(I456+'Program Qtrly'!K$283*OFFSET(LDF!$A$37,MATCH($B$441,LDF!$A$38:$A$63,0),MATCH($A457,LDF!$B$37:$Z$37,0)),0)</f>
        <v>0</v>
      </c>
      <c r="J457" s="116">
        <f ca="1">IFERROR(J456+'Program Qtrly'!L$283*OFFSET(LDF!$A$37,MATCH($B$441,LDF!$A$38:$A$63,0),MATCH($A457,LDF!$B$37:$Z$37,0)),0)</f>
        <v>0</v>
      </c>
      <c r="K457" s="116">
        <f ca="1">IFERROR(K456+'Program Qtrly'!M$283*OFFSET(LDF!$A$37,MATCH($B$441,LDF!$A$38:$A$63,0),MATCH($A457,LDF!$B$37:$Z$37,0)),0)</f>
        <v>0</v>
      </c>
      <c r="L457" s="116">
        <f ca="1">IFERROR(L456+'Program Qtrly'!N$283*OFFSET(LDF!$A$37,MATCH($B$441,LDF!$A$38:$A$63,0),MATCH($A457,LDF!$B$37:$Z$37,0)),0)</f>
        <v>0</v>
      </c>
      <c r="M457" s="116">
        <f ca="1">IFERROR(M456+'Program Qtrly'!O$283*OFFSET(LDF!$A$37,MATCH($B$441,LDF!$A$38:$A$63,0),MATCH($A457,LDF!$B$37:$Z$37,0)),0)</f>
        <v>0</v>
      </c>
      <c r="N457" s="116">
        <f ca="1">IFERROR(N456+'Program Qtrly'!P$283*OFFSET(LDF!$A$37,MATCH($B$441,LDF!$A$38:$A$63,0),MATCH($A457,LDF!$B$37:$Z$37,0)),0)</f>
        <v>0</v>
      </c>
      <c r="O457" s="116">
        <f ca="1">IFERROR(O456+'Program Qtrly'!Q$283*OFFSET(LDF!$A$37,MATCH($B$441,LDF!$A$38:$A$63,0),MATCH($A457,LDF!$B$37:$Z$37,0)),0)</f>
        <v>0</v>
      </c>
      <c r="P457" s="116">
        <f ca="1">IFERROR(P456+'Program Qtrly'!R$283*OFFSET(LDF!$A$37,MATCH($B$441,LDF!$A$38:$A$63,0),MATCH($A457,LDF!$B$37:$Z$37,0)),0)</f>
        <v>0</v>
      </c>
      <c r="Q457" s="116">
        <f ca="1">IFERROR(Q456+'Program Qtrly'!S$283*OFFSET(LDF!$A$37,MATCH($B$441,LDF!$A$38:$A$63,0),MATCH($A457,LDF!$B$37:$Z$37,0)),0)</f>
        <v>0</v>
      </c>
      <c r="R457" s="116">
        <f ca="1">IFERROR(R456+'Program Qtrly'!T$283*OFFSET(LDF!$A$37,MATCH($B$441,LDF!$A$38:$A$63,0),MATCH($A457,LDF!$B$37:$Z$37,0)),0)</f>
        <v>0</v>
      </c>
      <c r="S457" s="116">
        <f ca="1">IFERROR(S456+'Program Qtrly'!U$283*OFFSET(LDF!$A$37,MATCH($B$441,LDF!$A$38:$A$63,0),MATCH($A457,LDF!$B$37:$Z$37,0)),0)</f>
        <v>0</v>
      </c>
      <c r="T457" s="116">
        <f ca="1">IFERROR(T456+'Program Qtrly'!V$283*OFFSET(LDF!$A$37,MATCH($B$441,LDF!$A$38:$A$63,0),MATCH($A457,LDF!$B$37:$Z$37,0)),0)</f>
        <v>0</v>
      </c>
      <c r="U457" s="116">
        <f ca="1">IFERROR(U456+'Program Qtrly'!W$283*OFFSET(LDF!$A$37,MATCH($B$441,LDF!$A$38:$A$63,0),MATCH($A457,LDF!$B$37:$Z$37,0)),0)</f>
        <v>0</v>
      </c>
      <c r="W457" s="63">
        <f t="shared" si="437"/>
        <v>45</v>
      </c>
      <c r="X457" s="116">
        <f t="shared" ca="1" si="438"/>
        <v>0</v>
      </c>
      <c r="Y457" s="116">
        <f t="shared" ref="Y457:Y466" ca="1" si="453">C$467-C457</f>
        <v>0</v>
      </c>
      <c r="Z457" s="116">
        <f t="shared" ref="Z457:Z466" ca="1" si="454">D$467-D457</f>
        <v>0</v>
      </c>
      <c r="AA457" s="116">
        <f t="shared" ref="AA457:AA466" ca="1" si="455">E$467-E457</f>
        <v>0</v>
      </c>
      <c r="AB457" s="116">
        <f t="shared" ref="AB457:AB466" ca="1" si="456">F$467-F457</f>
        <v>0</v>
      </c>
      <c r="AC457" s="116">
        <f t="shared" ref="AC457:AC466" ca="1" si="457">G$467-G457</f>
        <v>0</v>
      </c>
      <c r="AD457" s="116">
        <f t="shared" ref="AD457:AD466" ca="1" si="458">H$467-H457</f>
        <v>0</v>
      </c>
      <c r="AE457" s="116">
        <f t="shared" ref="AE457:AE466" ca="1" si="459">I$467-I457</f>
        <v>0</v>
      </c>
      <c r="AF457" s="116">
        <f t="shared" ref="AF457:AF466" ca="1" si="460">J$467-J457</f>
        <v>0</v>
      </c>
      <c r="AG457" s="116">
        <f t="shared" ca="1" si="442"/>
        <v>0</v>
      </c>
      <c r="AH457" s="116">
        <f t="shared" ca="1" si="443"/>
        <v>0</v>
      </c>
      <c r="AI457" s="116">
        <f t="shared" ca="1" si="444"/>
        <v>0</v>
      </c>
      <c r="AJ457" s="116">
        <f t="shared" ca="1" si="445"/>
        <v>0</v>
      </c>
      <c r="AK457" s="116">
        <f t="shared" ca="1" si="446"/>
        <v>0</v>
      </c>
      <c r="AL457" s="116">
        <f t="shared" ca="1" si="447"/>
        <v>0</v>
      </c>
      <c r="AM457" s="116">
        <f t="shared" ca="1" si="448"/>
        <v>0</v>
      </c>
      <c r="AN457" s="116">
        <f t="shared" ca="1" si="449"/>
        <v>0</v>
      </c>
      <c r="AO457" s="116">
        <f t="shared" ca="1" si="450"/>
        <v>0</v>
      </c>
      <c r="AP457" s="116">
        <f t="shared" ca="1" si="451"/>
        <v>0</v>
      </c>
      <c r="AQ457" s="116">
        <f t="shared" ca="1" si="452"/>
        <v>0</v>
      </c>
      <c r="AS457" s="63">
        <f t="shared" si="439"/>
        <v>45</v>
      </c>
      <c r="AT457" s="116">
        <f ca="1">IFERROR(X457*'Program Qtrly'!D$269/(1-'Program Qtrly'!D$269),0)</f>
        <v>0</v>
      </c>
      <c r="AU457" s="116">
        <f ca="1">IFERROR(Y457*'Program Qtrly'!E$269/(1-'Program Qtrly'!E$269),0)</f>
        <v>0</v>
      </c>
      <c r="AV457" s="116">
        <f ca="1">IFERROR(Z457*'Program Qtrly'!F$269/(1-'Program Qtrly'!F$269),0)</f>
        <v>0</v>
      </c>
      <c r="AW457" s="116">
        <f ca="1">IFERROR(AA457*'Program Qtrly'!G$269/(1-'Program Qtrly'!G$269),0)</f>
        <v>0</v>
      </c>
      <c r="AX457" s="116">
        <f ca="1">IFERROR(AB457*'Program Qtrly'!H$269/(1-'Program Qtrly'!H$269),0)</f>
        <v>0</v>
      </c>
      <c r="AY457" s="116">
        <f ca="1">IFERROR(AC457*'Program Qtrly'!I$269/(1-'Program Qtrly'!I$269),0)</f>
        <v>0</v>
      </c>
      <c r="AZ457" s="116">
        <f ca="1">IFERROR(AD457*'Program Qtrly'!J$269/(1-'Program Qtrly'!J$269),0)</f>
        <v>0</v>
      </c>
      <c r="BA457" s="116">
        <f ca="1">IFERROR(AE457*'Program Qtrly'!K$269/(1-'Program Qtrly'!K$269),0)</f>
        <v>0</v>
      </c>
      <c r="BB457" s="116">
        <f ca="1">IFERROR(AF457*'Program Qtrly'!L$269/(1-'Program Qtrly'!L$269),0)</f>
        <v>0</v>
      </c>
      <c r="BC457" s="116">
        <f ca="1">IFERROR(AG457*'Program Qtrly'!M$269/(1-'Program Qtrly'!M$269),0)</f>
        <v>0</v>
      </c>
      <c r="BD457" s="116">
        <f ca="1">IFERROR(AH457*'Program Qtrly'!N$269/(1-'Program Qtrly'!N$269),0)</f>
        <v>0</v>
      </c>
      <c r="BE457" s="116">
        <f ca="1">IFERROR(AI457*'Program Qtrly'!O$269/(1-'Program Qtrly'!O$269),0)</f>
        <v>0</v>
      </c>
      <c r="BF457" s="116">
        <f ca="1">IFERROR(AJ457*'Program Qtrly'!P$269/(1-'Program Qtrly'!P$269),0)</f>
        <v>0</v>
      </c>
      <c r="BG457" s="116">
        <f ca="1">IFERROR(AK457*'Program Qtrly'!Q$269/(1-'Program Qtrly'!Q$269),0)</f>
        <v>0</v>
      </c>
      <c r="BH457" s="116">
        <f ca="1">IFERROR(AL457*'Program Qtrly'!R$269/(1-'Program Qtrly'!R$269),0)</f>
        <v>0</v>
      </c>
      <c r="BI457" s="116">
        <f ca="1">IFERROR(AM457*'Program Qtrly'!S$269/(1-'Program Qtrly'!S$269),0)</f>
        <v>0</v>
      </c>
      <c r="BJ457" s="116">
        <f ca="1">IFERROR(AN457*'Program Qtrly'!T$269/(1-'Program Qtrly'!T$269),0)</f>
        <v>0</v>
      </c>
      <c r="BK457" s="116">
        <f ca="1">IFERROR(AO457*'Program Qtrly'!U$269/(1-'Program Qtrly'!U$269),0)</f>
        <v>0</v>
      </c>
      <c r="BL457" s="116">
        <f ca="1">IFERROR(AP457*'Program Qtrly'!V$269/(1-'Program Qtrly'!V$269),0)</f>
        <v>0</v>
      </c>
      <c r="BM457" s="116">
        <f ca="1">IFERROR(AQ457*'Program Qtrly'!W$269/(1-'Program Qtrly'!W$269),0)</f>
        <v>0</v>
      </c>
      <c r="BO457" s="53" t="str">
        <f t="shared" si="440"/>
        <v>P014</v>
      </c>
      <c r="BP457" s="53">
        <f t="shared" si="441"/>
        <v>0</v>
      </c>
    </row>
    <row r="458" spans="1:68" x14ac:dyDescent="0.45">
      <c r="A458" s="63">
        <f t="shared" si="436"/>
        <v>48</v>
      </c>
      <c r="B458" s="116">
        <f ca="1">IFERROR(B457+'Program Qtrly'!D$283*OFFSET(LDF!$A$37,MATCH($B$441,LDF!$A$38:$A$63,0),MATCH($A458,LDF!$B$37:$Z$37,0)),0)</f>
        <v>0</v>
      </c>
      <c r="C458" s="116">
        <f ca="1">IFERROR(C457+'Program Qtrly'!E$283*OFFSET(LDF!$A$37,MATCH($B$441,LDF!$A$38:$A$63,0),MATCH($A458,LDF!$B$37:$Z$37,0)),0)</f>
        <v>0</v>
      </c>
      <c r="D458" s="116">
        <f ca="1">IFERROR(D457+'Program Qtrly'!F$283*OFFSET(LDF!$A$37,MATCH($B$441,LDF!$A$38:$A$63,0),MATCH($A458,LDF!$B$37:$Z$37,0)),0)</f>
        <v>0</v>
      </c>
      <c r="E458" s="116">
        <f ca="1">IFERROR(E457+'Program Qtrly'!G$283*OFFSET(LDF!$A$37,MATCH($B$441,LDF!$A$38:$A$63,0),MATCH($A458,LDF!$B$37:$Z$37,0)),0)</f>
        <v>0</v>
      </c>
      <c r="F458" s="116">
        <f ca="1">IFERROR(F457+'Program Qtrly'!H$283*OFFSET(LDF!$A$37,MATCH($B$441,LDF!$A$38:$A$63,0),MATCH($A458,LDF!$B$37:$Z$37,0)),0)</f>
        <v>0</v>
      </c>
      <c r="G458" s="116">
        <f ca="1">IFERROR(G457+'Program Qtrly'!I$283*OFFSET(LDF!$A$37,MATCH($B$441,LDF!$A$38:$A$63,0),MATCH($A458,LDF!$B$37:$Z$37,0)),0)</f>
        <v>0</v>
      </c>
      <c r="H458" s="116">
        <f ca="1">IFERROR(H457+'Program Qtrly'!J$283*OFFSET(LDF!$A$37,MATCH($B$441,LDF!$A$38:$A$63,0),MATCH($A458,LDF!$B$37:$Z$37,0)),0)</f>
        <v>0</v>
      </c>
      <c r="I458" s="116">
        <f ca="1">IFERROR(I457+'Program Qtrly'!K$283*OFFSET(LDF!$A$37,MATCH($B$441,LDF!$A$38:$A$63,0),MATCH($A458,LDF!$B$37:$Z$37,0)),0)</f>
        <v>0</v>
      </c>
      <c r="J458" s="116">
        <f ca="1">IFERROR(J457+'Program Qtrly'!L$283*OFFSET(LDF!$A$37,MATCH($B$441,LDF!$A$38:$A$63,0),MATCH($A458,LDF!$B$37:$Z$37,0)),0)</f>
        <v>0</v>
      </c>
      <c r="K458" s="116">
        <f ca="1">IFERROR(K457+'Program Qtrly'!M$283*OFFSET(LDF!$A$37,MATCH($B$441,LDF!$A$38:$A$63,0),MATCH($A458,LDF!$B$37:$Z$37,0)),0)</f>
        <v>0</v>
      </c>
      <c r="L458" s="116">
        <f ca="1">IFERROR(L457+'Program Qtrly'!N$283*OFFSET(LDF!$A$37,MATCH($B$441,LDF!$A$38:$A$63,0),MATCH($A458,LDF!$B$37:$Z$37,0)),0)</f>
        <v>0</v>
      </c>
      <c r="M458" s="116">
        <f ca="1">IFERROR(M457+'Program Qtrly'!O$283*OFFSET(LDF!$A$37,MATCH($B$441,LDF!$A$38:$A$63,0),MATCH($A458,LDF!$B$37:$Z$37,0)),0)</f>
        <v>0</v>
      </c>
      <c r="N458" s="116">
        <f ca="1">IFERROR(N457+'Program Qtrly'!P$283*OFFSET(LDF!$A$37,MATCH($B$441,LDF!$A$38:$A$63,0),MATCH($A458,LDF!$B$37:$Z$37,0)),0)</f>
        <v>0</v>
      </c>
      <c r="O458" s="116">
        <f ca="1">IFERROR(O457+'Program Qtrly'!Q$283*OFFSET(LDF!$A$37,MATCH($B$441,LDF!$A$38:$A$63,0),MATCH($A458,LDF!$B$37:$Z$37,0)),0)</f>
        <v>0</v>
      </c>
      <c r="P458" s="116">
        <f ca="1">IFERROR(P457+'Program Qtrly'!R$283*OFFSET(LDF!$A$37,MATCH($B$441,LDF!$A$38:$A$63,0),MATCH($A458,LDF!$B$37:$Z$37,0)),0)</f>
        <v>0</v>
      </c>
      <c r="Q458" s="116">
        <f ca="1">IFERROR(Q457+'Program Qtrly'!S$283*OFFSET(LDF!$A$37,MATCH($B$441,LDF!$A$38:$A$63,0),MATCH($A458,LDF!$B$37:$Z$37,0)),0)</f>
        <v>0</v>
      </c>
      <c r="R458" s="116">
        <f ca="1">IFERROR(R457+'Program Qtrly'!T$283*OFFSET(LDF!$A$37,MATCH($B$441,LDF!$A$38:$A$63,0),MATCH($A458,LDF!$B$37:$Z$37,0)),0)</f>
        <v>0</v>
      </c>
      <c r="S458" s="116">
        <f ca="1">IFERROR(S457+'Program Qtrly'!U$283*OFFSET(LDF!$A$37,MATCH($B$441,LDF!$A$38:$A$63,0),MATCH($A458,LDF!$B$37:$Z$37,0)),0)</f>
        <v>0</v>
      </c>
      <c r="T458" s="116">
        <f ca="1">IFERROR(T457+'Program Qtrly'!V$283*OFFSET(LDF!$A$37,MATCH($B$441,LDF!$A$38:$A$63,0),MATCH($A458,LDF!$B$37:$Z$37,0)),0)</f>
        <v>0</v>
      </c>
      <c r="U458" s="116">
        <f ca="1">IFERROR(U457+'Program Qtrly'!W$283*OFFSET(LDF!$A$37,MATCH($B$441,LDF!$A$38:$A$63,0),MATCH($A458,LDF!$B$37:$Z$37,0)),0)</f>
        <v>0</v>
      </c>
      <c r="W458" s="63">
        <f t="shared" si="437"/>
        <v>48</v>
      </c>
      <c r="X458" s="116">
        <f t="shared" ca="1" si="438"/>
        <v>0</v>
      </c>
      <c r="Y458" s="116">
        <f t="shared" ca="1" si="453"/>
        <v>0</v>
      </c>
      <c r="Z458" s="116">
        <f t="shared" ca="1" si="454"/>
        <v>0</v>
      </c>
      <c r="AA458" s="116">
        <f t="shared" ca="1" si="455"/>
        <v>0</v>
      </c>
      <c r="AB458" s="116">
        <f t="shared" ca="1" si="456"/>
        <v>0</v>
      </c>
      <c r="AC458" s="116">
        <f t="shared" ca="1" si="457"/>
        <v>0</v>
      </c>
      <c r="AD458" s="116">
        <f t="shared" ca="1" si="458"/>
        <v>0</v>
      </c>
      <c r="AE458" s="116">
        <f t="shared" ca="1" si="459"/>
        <v>0</v>
      </c>
      <c r="AF458" s="116">
        <f t="shared" ca="1" si="460"/>
        <v>0</v>
      </c>
      <c r="AG458" s="116">
        <f t="shared" ca="1" si="442"/>
        <v>0</v>
      </c>
      <c r="AH458" s="116">
        <f t="shared" ca="1" si="443"/>
        <v>0</v>
      </c>
      <c r="AI458" s="116">
        <f t="shared" ca="1" si="444"/>
        <v>0</v>
      </c>
      <c r="AJ458" s="116">
        <f t="shared" ca="1" si="445"/>
        <v>0</v>
      </c>
      <c r="AK458" s="116">
        <f t="shared" ca="1" si="446"/>
        <v>0</v>
      </c>
      <c r="AL458" s="116">
        <f t="shared" ca="1" si="447"/>
        <v>0</v>
      </c>
      <c r="AM458" s="116">
        <f t="shared" ca="1" si="448"/>
        <v>0</v>
      </c>
      <c r="AN458" s="116">
        <f t="shared" ca="1" si="449"/>
        <v>0</v>
      </c>
      <c r="AO458" s="116">
        <f t="shared" ca="1" si="450"/>
        <v>0</v>
      </c>
      <c r="AP458" s="116">
        <f t="shared" ca="1" si="451"/>
        <v>0</v>
      </c>
      <c r="AQ458" s="116">
        <f t="shared" ca="1" si="452"/>
        <v>0</v>
      </c>
      <c r="AS458" s="63">
        <f t="shared" si="439"/>
        <v>48</v>
      </c>
      <c r="AT458" s="116">
        <f ca="1">IFERROR(X458*'Program Qtrly'!D$269/(1-'Program Qtrly'!D$269),0)</f>
        <v>0</v>
      </c>
      <c r="AU458" s="116">
        <f ca="1">IFERROR(Y458*'Program Qtrly'!E$269/(1-'Program Qtrly'!E$269),0)</f>
        <v>0</v>
      </c>
      <c r="AV458" s="116">
        <f ca="1">IFERROR(Z458*'Program Qtrly'!F$269/(1-'Program Qtrly'!F$269),0)</f>
        <v>0</v>
      </c>
      <c r="AW458" s="116">
        <f ca="1">IFERROR(AA458*'Program Qtrly'!G$269/(1-'Program Qtrly'!G$269),0)</f>
        <v>0</v>
      </c>
      <c r="AX458" s="116">
        <f ca="1">IFERROR(AB458*'Program Qtrly'!H$269/(1-'Program Qtrly'!H$269),0)</f>
        <v>0</v>
      </c>
      <c r="AY458" s="116">
        <f ca="1">IFERROR(AC458*'Program Qtrly'!I$269/(1-'Program Qtrly'!I$269),0)</f>
        <v>0</v>
      </c>
      <c r="AZ458" s="116">
        <f ca="1">IFERROR(AD458*'Program Qtrly'!J$269/(1-'Program Qtrly'!J$269),0)</f>
        <v>0</v>
      </c>
      <c r="BA458" s="116">
        <f ca="1">IFERROR(AE458*'Program Qtrly'!K$269/(1-'Program Qtrly'!K$269),0)</f>
        <v>0</v>
      </c>
      <c r="BB458" s="116">
        <f ca="1">IFERROR(AF458*'Program Qtrly'!L$269/(1-'Program Qtrly'!L$269),0)</f>
        <v>0</v>
      </c>
      <c r="BC458" s="116">
        <f ca="1">IFERROR(AG458*'Program Qtrly'!M$269/(1-'Program Qtrly'!M$269),0)</f>
        <v>0</v>
      </c>
      <c r="BD458" s="116">
        <f ca="1">IFERROR(AH458*'Program Qtrly'!N$269/(1-'Program Qtrly'!N$269),0)</f>
        <v>0</v>
      </c>
      <c r="BE458" s="116">
        <f ca="1">IFERROR(AI458*'Program Qtrly'!O$269/(1-'Program Qtrly'!O$269),0)</f>
        <v>0</v>
      </c>
      <c r="BF458" s="116">
        <f ca="1">IFERROR(AJ458*'Program Qtrly'!P$269/(1-'Program Qtrly'!P$269),0)</f>
        <v>0</v>
      </c>
      <c r="BG458" s="116">
        <f ca="1">IFERROR(AK458*'Program Qtrly'!Q$269/(1-'Program Qtrly'!Q$269),0)</f>
        <v>0</v>
      </c>
      <c r="BH458" s="116">
        <f ca="1">IFERROR(AL458*'Program Qtrly'!R$269/(1-'Program Qtrly'!R$269),0)</f>
        <v>0</v>
      </c>
      <c r="BI458" s="116">
        <f ca="1">IFERROR(AM458*'Program Qtrly'!S$269/(1-'Program Qtrly'!S$269),0)</f>
        <v>0</v>
      </c>
      <c r="BJ458" s="116">
        <f ca="1">IFERROR(AN458*'Program Qtrly'!T$269/(1-'Program Qtrly'!T$269),0)</f>
        <v>0</v>
      </c>
      <c r="BK458" s="116">
        <f ca="1">IFERROR(AO458*'Program Qtrly'!U$269/(1-'Program Qtrly'!U$269),0)</f>
        <v>0</v>
      </c>
      <c r="BL458" s="116">
        <f ca="1">IFERROR(AP458*'Program Qtrly'!V$269/(1-'Program Qtrly'!V$269),0)</f>
        <v>0</v>
      </c>
      <c r="BM458" s="116">
        <f ca="1">IFERROR(AQ458*'Program Qtrly'!W$269/(1-'Program Qtrly'!W$269),0)</f>
        <v>0</v>
      </c>
      <c r="BO458" s="53" t="str">
        <f t="shared" si="440"/>
        <v>P014</v>
      </c>
      <c r="BP458" s="53">
        <f t="shared" si="441"/>
        <v>0</v>
      </c>
    </row>
    <row r="459" spans="1:68" x14ac:dyDescent="0.45">
      <c r="A459" s="63">
        <f t="shared" si="436"/>
        <v>51</v>
      </c>
      <c r="B459" s="116">
        <f ca="1">IFERROR(B458+'Program Qtrly'!D$283*OFFSET(LDF!$A$37,MATCH($B$441,LDF!$A$38:$A$63,0),MATCH($A459,LDF!$B$37:$Z$37,0)),0)</f>
        <v>0</v>
      </c>
      <c r="C459" s="116">
        <f ca="1">IFERROR(C458+'Program Qtrly'!E$283*OFFSET(LDF!$A$37,MATCH($B$441,LDF!$A$38:$A$63,0),MATCH($A459,LDF!$B$37:$Z$37,0)),0)</f>
        <v>0</v>
      </c>
      <c r="D459" s="116">
        <f ca="1">IFERROR(D458+'Program Qtrly'!F$283*OFFSET(LDF!$A$37,MATCH($B$441,LDF!$A$38:$A$63,0),MATCH($A459,LDF!$B$37:$Z$37,0)),0)</f>
        <v>0</v>
      </c>
      <c r="E459" s="116">
        <f ca="1">IFERROR(E458+'Program Qtrly'!G$283*OFFSET(LDF!$A$37,MATCH($B$441,LDF!$A$38:$A$63,0),MATCH($A459,LDF!$B$37:$Z$37,0)),0)</f>
        <v>0</v>
      </c>
      <c r="F459" s="116">
        <f ca="1">IFERROR(F458+'Program Qtrly'!H$283*OFFSET(LDF!$A$37,MATCH($B$441,LDF!$A$38:$A$63,0),MATCH($A459,LDF!$B$37:$Z$37,0)),0)</f>
        <v>0</v>
      </c>
      <c r="G459" s="116">
        <f ca="1">IFERROR(G458+'Program Qtrly'!I$283*OFFSET(LDF!$A$37,MATCH($B$441,LDF!$A$38:$A$63,0),MATCH($A459,LDF!$B$37:$Z$37,0)),0)</f>
        <v>0</v>
      </c>
      <c r="H459" s="116">
        <f ca="1">IFERROR(H458+'Program Qtrly'!J$283*OFFSET(LDF!$A$37,MATCH($B$441,LDF!$A$38:$A$63,0),MATCH($A459,LDF!$B$37:$Z$37,0)),0)</f>
        <v>0</v>
      </c>
      <c r="I459" s="116">
        <f ca="1">IFERROR(I458+'Program Qtrly'!K$283*OFFSET(LDF!$A$37,MATCH($B$441,LDF!$A$38:$A$63,0),MATCH($A459,LDF!$B$37:$Z$37,0)),0)</f>
        <v>0</v>
      </c>
      <c r="J459" s="116">
        <f ca="1">IFERROR(J458+'Program Qtrly'!L$283*OFFSET(LDF!$A$37,MATCH($B$441,LDF!$A$38:$A$63,0),MATCH($A459,LDF!$B$37:$Z$37,0)),0)</f>
        <v>0</v>
      </c>
      <c r="K459" s="116">
        <f ca="1">IFERROR(K458+'Program Qtrly'!M$283*OFFSET(LDF!$A$37,MATCH($B$441,LDF!$A$38:$A$63,0),MATCH($A459,LDF!$B$37:$Z$37,0)),0)</f>
        <v>0</v>
      </c>
      <c r="L459" s="116">
        <f ca="1">IFERROR(L458+'Program Qtrly'!N$283*OFFSET(LDF!$A$37,MATCH($B$441,LDF!$A$38:$A$63,0),MATCH($A459,LDF!$B$37:$Z$37,0)),0)</f>
        <v>0</v>
      </c>
      <c r="M459" s="116">
        <f ca="1">IFERROR(M458+'Program Qtrly'!O$283*OFFSET(LDF!$A$37,MATCH($B$441,LDF!$A$38:$A$63,0),MATCH($A459,LDF!$B$37:$Z$37,0)),0)</f>
        <v>0</v>
      </c>
      <c r="N459" s="116">
        <f ca="1">IFERROR(N458+'Program Qtrly'!P$283*OFFSET(LDF!$A$37,MATCH($B$441,LDF!$A$38:$A$63,0),MATCH($A459,LDF!$B$37:$Z$37,0)),0)</f>
        <v>0</v>
      </c>
      <c r="O459" s="116">
        <f ca="1">IFERROR(O458+'Program Qtrly'!Q$283*OFFSET(LDF!$A$37,MATCH($B$441,LDF!$A$38:$A$63,0),MATCH($A459,LDF!$B$37:$Z$37,0)),0)</f>
        <v>0</v>
      </c>
      <c r="P459" s="116">
        <f ca="1">IFERROR(P458+'Program Qtrly'!R$283*OFFSET(LDF!$A$37,MATCH($B$441,LDF!$A$38:$A$63,0),MATCH($A459,LDF!$B$37:$Z$37,0)),0)</f>
        <v>0</v>
      </c>
      <c r="Q459" s="116">
        <f ca="1">IFERROR(Q458+'Program Qtrly'!S$283*OFFSET(LDF!$A$37,MATCH($B$441,LDF!$A$38:$A$63,0),MATCH($A459,LDF!$B$37:$Z$37,0)),0)</f>
        <v>0</v>
      </c>
      <c r="R459" s="116">
        <f ca="1">IFERROR(R458+'Program Qtrly'!T$283*OFFSET(LDF!$A$37,MATCH($B$441,LDF!$A$38:$A$63,0),MATCH($A459,LDF!$B$37:$Z$37,0)),0)</f>
        <v>0</v>
      </c>
      <c r="S459" s="116">
        <f ca="1">IFERROR(S458+'Program Qtrly'!U$283*OFFSET(LDF!$A$37,MATCH($B$441,LDF!$A$38:$A$63,0),MATCH($A459,LDF!$B$37:$Z$37,0)),0)</f>
        <v>0</v>
      </c>
      <c r="T459" s="116">
        <f ca="1">IFERROR(T458+'Program Qtrly'!V$283*OFFSET(LDF!$A$37,MATCH($B$441,LDF!$A$38:$A$63,0),MATCH($A459,LDF!$B$37:$Z$37,0)),0)</f>
        <v>0</v>
      </c>
      <c r="U459" s="116">
        <f ca="1">IFERROR(U458+'Program Qtrly'!W$283*OFFSET(LDF!$A$37,MATCH($B$441,LDF!$A$38:$A$63,0),MATCH($A459,LDF!$B$37:$Z$37,0)),0)</f>
        <v>0</v>
      </c>
      <c r="W459" s="63">
        <f t="shared" si="437"/>
        <v>51</v>
      </c>
      <c r="X459" s="116">
        <f t="shared" ca="1" si="438"/>
        <v>0</v>
      </c>
      <c r="Y459" s="116">
        <f t="shared" ca="1" si="453"/>
        <v>0</v>
      </c>
      <c r="Z459" s="116">
        <f t="shared" ca="1" si="454"/>
        <v>0</v>
      </c>
      <c r="AA459" s="116">
        <f t="shared" ca="1" si="455"/>
        <v>0</v>
      </c>
      <c r="AB459" s="116">
        <f t="shared" ca="1" si="456"/>
        <v>0</v>
      </c>
      <c r="AC459" s="116">
        <f t="shared" ca="1" si="457"/>
        <v>0</v>
      </c>
      <c r="AD459" s="116">
        <f t="shared" ca="1" si="458"/>
        <v>0</v>
      </c>
      <c r="AE459" s="116">
        <f t="shared" ca="1" si="459"/>
        <v>0</v>
      </c>
      <c r="AF459" s="116">
        <f t="shared" ca="1" si="460"/>
        <v>0</v>
      </c>
      <c r="AG459" s="116">
        <f t="shared" ca="1" si="442"/>
        <v>0</v>
      </c>
      <c r="AH459" s="116">
        <f t="shared" ca="1" si="443"/>
        <v>0</v>
      </c>
      <c r="AI459" s="116">
        <f t="shared" ca="1" si="444"/>
        <v>0</v>
      </c>
      <c r="AJ459" s="116">
        <f t="shared" ca="1" si="445"/>
        <v>0</v>
      </c>
      <c r="AK459" s="116">
        <f t="shared" ca="1" si="446"/>
        <v>0</v>
      </c>
      <c r="AL459" s="116">
        <f t="shared" ca="1" si="447"/>
        <v>0</v>
      </c>
      <c r="AM459" s="116">
        <f t="shared" ca="1" si="448"/>
        <v>0</v>
      </c>
      <c r="AN459" s="116">
        <f t="shared" ca="1" si="449"/>
        <v>0</v>
      </c>
      <c r="AO459" s="116">
        <f t="shared" ca="1" si="450"/>
        <v>0</v>
      </c>
      <c r="AP459" s="116">
        <f t="shared" ca="1" si="451"/>
        <v>0</v>
      </c>
      <c r="AQ459" s="116">
        <f t="shared" ca="1" si="452"/>
        <v>0</v>
      </c>
      <c r="AS459" s="63">
        <f t="shared" si="439"/>
        <v>51</v>
      </c>
      <c r="AT459" s="116">
        <f ca="1">IFERROR(X459*'Program Qtrly'!D$269/(1-'Program Qtrly'!D$269),0)</f>
        <v>0</v>
      </c>
      <c r="AU459" s="116">
        <f ca="1">IFERROR(Y459*'Program Qtrly'!E$269/(1-'Program Qtrly'!E$269),0)</f>
        <v>0</v>
      </c>
      <c r="AV459" s="116">
        <f ca="1">IFERROR(Z459*'Program Qtrly'!F$269/(1-'Program Qtrly'!F$269),0)</f>
        <v>0</v>
      </c>
      <c r="AW459" s="116">
        <f ca="1">IFERROR(AA459*'Program Qtrly'!G$269/(1-'Program Qtrly'!G$269),0)</f>
        <v>0</v>
      </c>
      <c r="AX459" s="116">
        <f ca="1">IFERROR(AB459*'Program Qtrly'!H$269/(1-'Program Qtrly'!H$269),0)</f>
        <v>0</v>
      </c>
      <c r="AY459" s="116">
        <f ca="1">IFERROR(AC459*'Program Qtrly'!I$269/(1-'Program Qtrly'!I$269),0)</f>
        <v>0</v>
      </c>
      <c r="AZ459" s="116">
        <f ca="1">IFERROR(AD459*'Program Qtrly'!J$269/(1-'Program Qtrly'!J$269),0)</f>
        <v>0</v>
      </c>
      <c r="BA459" s="116">
        <f ca="1">IFERROR(AE459*'Program Qtrly'!K$269/(1-'Program Qtrly'!K$269),0)</f>
        <v>0</v>
      </c>
      <c r="BB459" s="116">
        <f ca="1">IFERROR(AF459*'Program Qtrly'!L$269/(1-'Program Qtrly'!L$269),0)</f>
        <v>0</v>
      </c>
      <c r="BC459" s="116">
        <f ca="1">IFERROR(AG459*'Program Qtrly'!M$269/(1-'Program Qtrly'!M$269),0)</f>
        <v>0</v>
      </c>
      <c r="BD459" s="116">
        <f ca="1">IFERROR(AH459*'Program Qtrly'!N$269/(1-'Program Qtrly'!N$269),0)</f>
        <v>0</v>
      </c>
      <c r="BE459" s="116">
        <f ca="1">IFERROR(AI459*'Program Qtrly'!O$269/(1-'Program Qtrly'!O$269),0)</f>
        <v>0</v>
      </c>
      <c r="BF459" s="116">
        <f ca="1">IFERROR(AJ459*'Program Qtrly'!P$269/(1-'Program Qtrly'!P$269),0)</f>
        <v>0</v>
      </c>
      <c r="BG459" s="116">
        <f ca="1">IFERROR(AK459*'Program Qtrly'!Q$269/(1-'Program Qtrly'!Q$269),0)</f>
        <v>0</v>
      </c>
      <c r="BH459" s="116">
        <f ca="1">IFERROR(AL459*'Program Qtrly'!R$269/(1-'Program Qtrly'!R$269),0)</f>
        <v>0</v>
      </c>
      <c r="BI459" s="116">
        <f ca="1">IFERROR(AM459*'Program Qtrly'!S$269/(1-'Program Qtrly'!S$269),0)</f>
        <v>0</v>
      </c>
      <c r="BJ459" s="116">
        <f ca="1">IFERROR(AN459*'Program Qtrly'!T$269/(1-'Program Qtrly'!T$269),0)</f>
        <v>0</v>
      </c>
      <c r="BK459" s="116">
        <f ca="1">IFERROR(AO459*'Program Qtrly'!U$269/(1-'Program Qtrly'!U$269),0)</f>
        <v>0</v>
      </c>
      <c r="BL459" s="116">
        <f ca="1">IFERROR(AP459*'Program Qtrly'!V$269/(1-'Program Qtrly'!V$269),0)</f>
        <v>0</v>
      </c>
      <c r="BM459" s="116">
        <f ca="1">IFERROR(AQ459*'Program Qtrly'!W$269/(1-'Program Qtrly'!W$269),0)</f>
        <v>0</v>
      </c>
      <c r="BO459" s="53" t="str">
        <f t="shared" si="440"/>
        <v>P014</v>
      </c>
      <c r="BP459" s="53">
        <f t="shared" si="441"/>
        <v>0</v>
      </c>
    </row>
    <row r="460" spans="1:68" x14ac:dyDescent="0.45">
      <c r="A460" s="63">
        <f t="shared" si="436"/>
        <v>54</v>
      </c>
      <c r="B460" s="116">
        <f ca="1">IFERROR(B459+'Program Qtrly'!D$283*OFFSET(LDF!$A$37,MATCH($B$441,LDF!$A$38:$A$63,0),MATCH($A460,LDF!$B$37:$Z$37,0)),0)</f>
        <v>0</v>
      </c>
      <c r="C460" s="116">
        <f ca="1">IFERROR(C459+'Program Qtrly'!E$283*OFFSET(LDF!$A$37,MATCH($B$441,LDF!$A$38:$A$63,0),MATCH($A460,LDF!$B$37:$Z$37,0)),0)</f>
        <v>0</v>
      </c>
      <c r="D460" s="116">
        <f ca="1">IFERROR(D459+'Program Qtrly'!F$283*OFFSET(LDF!$A$37,MATCH($B$441,LDF!$A$38:$A$63,0),MATCH($A460,LDF!$B$37:$Z$37,0)),0)</f>
        <v>0</v>
      </c>
      <c r="E460" s="116">
        <f ca="1">IFERROR(E459+'Program Qtrly'!G$283*OFFSET(LDF!$A$37,MATCH($B$441,LDF!$A$38:$A$63,0),MATCH($A460,LDF!$B$37:$Z$37,0)),0)</f>
        <v>0</v>
      </c>
      <c r="F460" s="116">
        <f ca="1">IFERROR(F459+'Program Qtrly'!H$283*OFFSET(LDF!$A$37,MATCH($B$441,LDF!$A$38:$A$63,0),MATCH($A460,LDF!$B$37:$Z$37,0)),0)</f>
        <v>0</v>
      </c>
      <c r="G460" s="116">
        <f ca="1">IFERROR(G459+'Program Qtrly'!I$283*OFFSET(LDF!$A$37,MATCH($B$441,LDF!$A$38:$A$63,0),MATCH($A460,LDF!$B$37:$Z$37,0)),0)</f>
        <v>0</v>
      </c>
      <c r="H460" s="116">
        <f ca="1">IFERROR(H459+'Program Qtrly'!J$283*OFFSET(LDF!$A$37,MATCH($B$441,LDF!$A$38:$A$63,0),MATCH($A460,LDF!$B$37:$Z$37,0)),0)</f>
        <v>0</v>
      </c>
      <c r="I460" s="116">
        <f ca="1">IFERROR(I459+'Program Qtrly'!K$283*OFFSET(LDF!$A$37,MATCH($B$441,LDF!$A$38:$A$63,0),MATCH($A460,LDF!$B$37:$Z$37,0)),0)</f>
        <v>0</v>
      </c>
      <c r="J460" s="116">
        <f ca="1">IFERROR(J459+'Program Qtrly'!L$283*OFFSET(LDF!$A$37,MATCH($B$441,LDF!$A$38:$A$63,0),MATCH($A460,LDF!$B$37:$Z$37,0)),0)</f>
        <v>0</v>
      </c>
      <c r="K460" s="116">
        <f ca="1">IFERROR(K459+'Program Qtrly'!M$283*OFFSET(LDF!$A$37,MATCH($B$441,LDF!$A$38:$A$63,0),MATCH($A460,LDF!$B$37:$Z$37,0)),0)</f>
        <v>0</v>
      </c>
      <c r="L460" s="116">
        <f ca="1">IFERROR(L459+'Program Qtrly'!N$283*OFFSET(LDF!$A$37,MATCH($B$441,LDF!$A$38:$A$63,0),MATCH($A460,LDF!$B$37:$Z$37,0)),0)</f>
        <v>0</v>
      </c>
      <c r="M460" s="116">
        <f ca="1">IFERROR(M459+'Program Qtrly'!O$283*OFFSET(LDF!$A$37,MATCH($B$441,LDF!$A$38:$A$63,0),MATCH($A460,LDF!$B$37:$Z$37,0)),0)</f>
        <v>0</v>
      </c>
      <c r="N460" s="116">
        <f ca="1">IFERROR(N459+'Program Qtrly'!P$283*OFFSET(LDF!$A$37,MATCH($B$441,LDF!$A$38:$A$63,0),MATCH($A460,LDF!$B$37:$Z$37,0)),0)</f>
        <v>0</v>
      </c>
      <c r="O460" s="116">
        <f ca="1">IFERROR(O459+'Program Qtrly'!Q$283*OFFSET(LDF!$A$37,MATCH($B$441,LDF!$A$38:$A$63,0),MATCH($A460,LDF!$B$37:$Z$37,0)),0)</f>
        <v>0</v>
      </c>
      <c r="P460" s="116">
        <f ca="1">IFERROR(P459+'Program Qtrly'!R$283*OFFSET(LDF!$A$37,MATCH($B$441,LDF!$A$38:$A$63,0),MATCH($A460,LDF!$B$37:$Z$37,0)),0)</f>
        <v>0</v>
      </c>
      <c r="Q460" s="116">
        <f ca="1">IFERROR(Q459+'Program Qtrly'!S$283*OFFSET(LDF!$A$37,MATCH($B$441,LDF!$A$38:$A$63,0),MATCH($A460,LDF!$B$37:$Z$37,0)),0)</f>
        <v>0</v>
      </c>
      <c r="R460" s="116">
        <f ca="1">IFERROR(R459+'Program Qtrly'!T$283*OFFSET(LDF!$A$37,MATCH($B$441,LDF!$A$38:$A$63,0),MATCH($A460,LDF!$B$37:$Z$37,0)),0)</f>
        <v>0</v>
      </c>
      <c r="S460" s="116">
        <f ca="1">IFERROR(S459+'Program Qtrly'!U$283*OFFSET(LDF!$A$37,MATCH($B$441,LDF!$A$38:$A$63,0),MATCH($A460,LDF!$B$37:$Z$37,0)),0)</f>
        <v>0</v>
      </c>
      <c r="T460" s="116">
        <f ca="1">IFERROR(T459+'Program Qtrly'!V$283*OFFSET(LDF!$A$37,MATCH($B$441,LDF!$A$38:$A$63,0),MATCH($A460,LDF!$B$37:$Z$37,0)),0)</f>
        <v>0</v>
      </c>
      <c r="U460" s="116">
        <f ca="1">IFERROR(U459+'Program Qtrly'!W$283*OFFSET(LDF!$A$37,MATCH($B$441,LDF!$A$38:$A$63,0),MATCH($A460,LDF!$B$37:$Z$37,0)),0)</f>
        <v>0</v>
      </c>
      <c r="W460" s="63">
        <f t="shared" si="437"/>
        <v>54</v>
      </c>
      <c r="X460" s="116">
        <f t="shared" ca="1" si="438"/>
        <v>0</v>
      </c>
      <c r="Y460" s="116">
        <f t="shared" ca="1" si="453"/>
        <v>0</v>
      </c>
      <c r="Z460" s="116">
        <f t="shared" ca="1" si="454"/>
        <v>0</v>
      </c>
      <c r="AA460" s="116">
        <f t="shared" ca="1" si="455"/>
        <v>0</v>
      </c>
      <c r="AB460" s="116">
        <f t="shared" ca="1" si="456"/>
        <v>0</v>
      </c>
      <c r="AC460" s="116">
        <f t="shared" ca="1" si="457"/>
        <v>0</v>
      </c>
      <c r="AD460" s="116">
        <f t="shared" ca="1" si="458"/>
        <v>0</v>
      </c>
      <c r="AE460" s="116">
        <f t="shared" ca="1" si="459"/>
        <v>0</v>
      </c>
      <c r="AF460" s="116">
        <f t="shared" ca="1" si="460"/>
        <v>0</v>
      </c>
      <c r="AG460" s="116">
        <f t="shared" ca="1" si="442"/>
        <v>0</v>
      </c>
      <c r="AH460" s="116">
        <f t="shared" ca="1" si="443"/>
        <v>0</v>
      </c>
      <c r="AI460" s="116">
        <f t="shared" ca="1" si="444"/>
        <v>0</v>
      </c>
      <c r="AJ460" s="116">
        <f t="shared" ca="1" si="445"/>
        <v>0</v>
      </c>
      <c r="AK460" s="116">
        <f t="shared" ca="1" si="446"/>
        <v>0</v>
      </c>
      <c r="AL460" s="116">
        <f t="shared" ca="1" si="447"/>
        <v>0</v>
      </c>
      <c r="AM460" s="116">
        <f t="shared" ca="1" si="448"/>
        <v>0</v>
      </c>
      <c r="AN460" s="116">
        <f t="shared" ca="1" si="449"/>
        <v>0</v>
      </c>
      <c r="AO460" s="116">
        <f t="shared" ca="1" si="450"/>
        <v>0</v>
      </c>
      <c r="AP460" s="116">
        <f t="shared" ca="1" si="451"/>
        <v>0</v>
      </c>
      <c r="AQ460" s="116">
        <f t="shared" ca="1" si="452"/>
        <v>0</v>
      </c>
      <c r="AS460" s="63">
        <f t="shared" si="439"/>
        <v>54</v>
      </c>
      <c r="AT460" s="116">
        <f ca="1">IFERROR(X460*'Program Qtrly'!D$269/(1-'Program Qtrly'!D$269),0)</f>
        <v>0</v>
      </c>
      <c r="AU460" s="116">
        <f ca="1">IFERROR(Y460*'Program Qtrly'!E$269/(1-'Program Qtrly'!E$269),0)</f>
        <v>0</v>
      </c>
      <c r="AV460" s="116">
        <f ca="1">IFERROR(Z460*'Program Qtrly'!F$269/(1-'Program Qtrly'!F$269),0)</f>
        <v>0</v>
      </c>
      <c r="AW460" s="116">
        <f ca="1">IFERROR(AA460*'Program Qtrly'!G$269/(1-'Program Qtrly'!G$269),0)</f>
        <v>0</v>
      </c>
      <c r="AX460" s="116">
        <f ca="1">IFERROR(AB460*'Program Qtrly'!H$269/(1-'Program Qtrly'!H$269),0)</f>
        <v>0</v>
      </c>
      <c r="AY460" s="116">
        <f ca="1">IFERROR(AC460*'Program Qtrly'!I$269/(1-'Program Qtrly'!I$269),0)</f>
        <v>0</v>
      </c>
      <c r="AZ460" s="116">
        <f ca="1">IFERROR(AD460*'Program Qtrly'!J$269/(1-'Program Qtrly'!J$269),0)</f>
        <v>0</v>
      </c>
      <c r="BA460" s="116">
        <f ca="1">IFERROR(AE460*'Program Qtrly'!K$269/(1-'Program Qtrly'!K$269),0)</f>
        <v>0</v>
      </c>
      <c r="BB460" s="116">
        <f ca="1">IFERROR(AF460*'Program Qtrly'!L$269/(1-'Program Qtrly'!L$269),0)</f>
        <v>0</v>
      </c>
      <c r="BC460" s="116">
        <f ca="1">IFERROR(AG460*'Program Qtrly'!M$269/(1-'Program Qtrly'!M$269),0)</f>
        <v>0</v>
      </c>
      <c r="BD460" s="116">
        <f ca="1">IFERROR(AH460*'Program Qtrly'!N$269/(1-'Program Qtrly'!N$269),0)</f>
        <v>0</v>
      </c>
      <c r="BE460" s="116">
        <f ca="1">IFERROR(AI460*'Program Qtrly'!O$269/(1-'Program Qtrly'!O$269),0)</f>
        <v>0</v>
      </c>
      <c r="BF460" s="116">
        <f ca="1">IFERROR(AJ460*'Program Qtrly'!P$269/(1-'Program Qtrly'!P$269),0)</f>
        <v>0</v>
      </c>
      <c r="BG460" s="116">
        <f ca="1">IFERROR(AK460*'Program Qtrly'!Q$269/(1-'Program Qtrly'!Q$269),0)</f>
        <v>0</v>
      </c>
      <c r="BH460" s="116">
        <f ca="1">IFERROR(AL460*'Program Qtrly'!R$269/(1-'Program Qtrly'!R$269),0)</f>
        <v>0</v>
      </c>
      <c r="BI460" s="116">
        <f ca="1">IFERROR(AM460*'Program Qtrly'!S$269/(1-'Program Qtrly'!S$269),0)</f>
        <v>0</v>
      </c>
      <c r="BJ460" s="116">
        <f ca="1">IFERROR(AN460*'Program Qtrly'!T$269/(1-'Program Qtrly'!T$269),0)</f>
        <v>0</v>
      </c>
      <c r="BK460" s="116">
        <f ca="1">IFERROR(AO460*'Program Qtrly'!U$269/(1-'Program Qtrly'!U$269),0)</f>
        <v>0</v>
      </c>
      <c r="BL460" s="116">
        <f ca="1">IFERROR(AP460*'Program Qtrly'!V$269/(1-'Program Qtrly'!V$269),0)</f>
        <v>0</v>
      </c>
      <c r="BM460" s="116">
        <f ca="1">IFERROR(AQ460*'Program Qtrly'!W$269/(1-'Program Qtrly'!W$269),0)</f>
        <v>0</v>
      </c>
      <c r="BO460" s="53" t="str">
        <f t="shared" si="440"/>
        <v>P014</v>
      </c>
      <c r="BP460" s="53">
        <f t="shared" si="441"/>
        <v>0</v>
      </c>
    </row>
    <row r="461" spans="1:68" x14ac:dyDescent="0.45">
      <c r="A461" s="63">
        <f t="shared" si="436"/>
        <v>57</v>
      </c>
      <c r="B461" s="116">
        <f ca="1">IFERROR(B460+'Program Qtrly'!D$283*OFFSET(LDF!$A$37,MATCH($B$441,LDF!$A$38:$A$63,0),MATCH($A461,LDF!$B$37:$Z$37,0)),0)</f>
        <v>0</v>
      </c>
      <c r="C461" s="116">
        <f ca="1">IFERROR(C460+'Program Qtrly'!E$283*OFFSET(LDF!$A$37,MATCH($B$441,LDF!$A$38:$A$63,0),MATCH($A461,LDF!$B$37:$Z$37,0)),0)</f>
        <v>0</v>
      </c>
      <c r="D461" s="116">
        <f ca="1">IFERROR(D460+'Program Qtrly'!F$283*OFFSET(LDF!$A$37,MATCH($B$441,LDF!$A$38:$A$63,0),MATCH($A461,LDF!$B$37:$Z$37,0)),0)</f>
        <v>0</v>
      </c>
      <c r="E461" s="116">
        <f ca="1">IFERROR(E460+'Program Qtrly'!G$283*OFFSET(LDF!$A$37,MATCH($B$441,LDF!$A$38:$A$63,0),MATCH($A461,LDF!$B$37:$Z$37,0)),0)</f>
        <v>0</v>
      </c>
      <c r="F461" s="116">
        <f ca="1">IFERROR(F460+'Program Qtrly'!H$283*OFFSET(LDF!$A$37,MATCH($B$441,LDF!$A$38:$A$63,0),MATCH($A461,LDF!$B$37:$Z$37,0)),0)</f>
        <v>0</v>
      </c>
      <c r="G461" s="116">
        <f ca="1">IFERROR(G460+'Program Qtrly'!I$283*OFFSET(LDF!$A$37,MATCH($B$441,LDF!$A$38:$A$63,0),MATCH($A461,LDF!$B$37:$Z$37,0)),0)</f>
        <v>0</v>
      </c>
      <c r="H461" s="116">
        <f ca="1">IFERROR(H460+'Program Qtrly'!J$283*OFFSET(LDF!$A$37,MATCH($B$441,LDF!$A$38:$A$63,0),MATCH($A461,LDF!$B$37:$Z$37,0)),0)</f>
        <v>0</v>
      </c>
      <c r="I461" s="116">
        <f ca="1">IFERROR(I460+'Program Qtrly'!K$283*OFFSET(LDF!$A$37,MATCH($B$441,LDF!$A$38:$A$63,0),MATCH($A461,LDF!$B$37:$Z$37,0)),0)</f>
        <v>0</v>
      </c>
      <c r="J461" s="116">
        <f ca="1">IFERROR(J460+'Program Qtrly'!L$283*OFFSET(LDF!$A$37,MATCH($B$441,LDF!$A$38:$A$63,0),MATCH($A461,LDF!$B$37:$Z$37,0)),0)</f>
        <v>0</v>
      </c>
      <c r="K461" s="116">
        <f ca="1">IFERROR(K460+'Program Qtrly'!M$283*OFFSET(LDF!$A$37,MATCH($B$441,LDF!$A$38:$A$63,0),MATCH($A461,LDF!$B$37:$Z$37,0)),0)</f>
        <v>0</v>
      </c>
      <c r="L461" s="116">
        <f ca="1">IFERROR(L460+'Program Qtrly'!N$283*OFFSET(LDF!$A$37,MATCH($B$441,LDF!$A$38:$A$63,0),MATCH($A461,LDF!$B$37:$Z$37,0)),0)</f>
        <v>0</v>
      </c>
      <c r="M461" s="116">
        <f ca="1">IFERROR(M460+'Program Qtrly'!O$283*OFFSET(LDF!$A$37,MATCH($B$441,LDF!$A$38:$A$63,0),MATCH($A461,LDF!$B$37:$Z$37,0)),0)</f>
        <v>0</v>
      </c>
      <c r="N461" s="116">
        <f ca="1">IFERROR(N460+'Program Qtrly'!P$283*OFFSET(LDF!$A$37,MATCH($B$441,LDF!$A$38:$A$63,0),MATCH($A461,LDF!$B$37:$Z$37,0)),0)</f>
        <v>0</v>
      </c>
      <c r="O461" s="116">
        <f ca="1">IFERROR(O460+'Program Qtrly'!Q$283*OFFSET(LDF!$A$37,MATCH($B$441,LDF!$A$38:$A$63,0),MATCH($A461,LDF!$B$37:$Z$37,0)),0)</f>
        <v>0</v>
      </c>
      <c r="P461" s="116">
        <f ca="1">IFERROR(P460+'Program Qtrly'!R$283*OFFSET(LDF!$A$37,MATCH($B$441,LDF!$A$38:$A$63,0),MATCH($A461,LDF!$B$37:$Z$37,0)),0)</f>
        <v>0</v>
      </c>
      <c r="Q461" s="116">
        <f ca="1">IFERROR(Q460+'Program Qtrly'!S$283*OFFSET(LDF!$A$37,MATCH($B$441,LDF!$A$38:$A$63,0),MATCH($A461,LDF!$B$37:$Z$37,0)),0)</f>
        <v>0</v>
      </c>
      <c r="R461" s="116">
        <f ca="1">IFERROR(R460+'Program Qtrly'!T$283*OFFSET(LDF!$A$37,MATCH($B$441,LDF!$A$38:$A$63,0),MATCH($A461,LDF!$B$37:$Z$37,0)),0)</f>
        <v>0</v>
      </c>
      <c r="S461" s="116">
        <f ca="1">IFERROR(S460+'Program Qtrly'!U$283*OFFSET(LDF!$A$37,MATCH($B$441,LDF!$A$38:$A$63,0),MATCH($A461,LDF!$B$37:$Z$37,0)),0)</f>
        <v>0</v>
      </c>
      <c r="T461" s="116">
        <f ca="1">IFERROR(T460+'Program Qtrly'!V$283*OFFSET(LDF!$A$37,MATCH($B$441,LDF!$A$38:$A$63,0),MATCH($A461,LDF!$B$37:$Z$37,0)),0)</f>
        <v>0</v>
      </c>
      <c r="U461" s="116">
        <f ca="1">IFERROR(U460+'Program Qtrly'!W$283*OFFSET(LDF!$A$37,MATCH($B$441,LDF!$A$38:$A$63,0),MATCH($A461,LDF!$B$37:$Z$37,0)),0)</f>
        <v>0</v>
      </c>
      <c r="W461" s="63">
        <f t="shared" si="437"/>
        <v>57</v>
      </c>
      <c r="X461" s="116">
        <f t="shared" ca="1" si="438"/>
        <v>0</v>
      </c>
      <c r="Y461" s="116">
        <f t="shared" ca="1" si="453"/>
        <v>0</v>
      </c>
      <c r="Z461" s="116">
        <f t="shared" ca="1" si="454"/>
        <v>0</v>
      </c>
      <c r="AA461" s="116">
        <f t="shared" ca="1" si="455"/>
        <v>0</v>
      </c>
      <c r="AB461" s="116">
        <f t="shared" ca="1" si="456"/>
        <v>0</v>
      </c>
      <c r="AC461" s="116">
        <f t="shared" ca="1" si="457"/>
        <v>0</v>
      </c>
      <c r="AD461" s="116">
        <f t="shared" ca="1" si="458"/>
        <v>0</v>
      </c>
      <c r="AE461" s="116">
        <f t="shared" ca="1" si="459"/>
        <v>0</v>
      </c>
      <c r="AF461" s="116">
        <f t="shared" ca="1" si="460"/>
        <v>0</v>
      </c>
      <c r="AG461" s="116">
        <f t="shared" ca="1" si="442"/>
        <v>0</v>
      </c>
      <c r="AH461" s="116">
        <f t="shared" ca="1" si="443"/>
        <v>0</v>
      </c>
      <c r="AI461" s="116">
        <f t="shared" ca="1" si="444"/>
        <v>0</v>
      </c>
      <c r="AJ461" s="116">
        <f t="shared" ca="1" si="445"/>
        <v>0</v>
      </c>
      <c r="AK461" s="116">
        <f t="shared" ca="1" si="446"/>
        <v>0</v>
      </c>
      <c r="AL461" s="116">
        <f t="shared" ca="1" si="447"/>
        <v>0</v>
      </c>
      <c r="AM461" s="116">
        <f t="shared" ca="1" si="448"/>
        <v>0</v>
      </c>
      <c r="AN461" s="116">
        <f t="shared" ca="1" si="449"/>
        <v>0</v>
      </c>
      <c r="AO461" s="116">
        <f t="shared" ca="1" si="450"/>
        <v>0</v>
      </c>
      <c r="AP461" s="116">
        <f t="shared" ca="1" si="451"/>
        <v>0</v>
      </c>
      <c r="AQ461" s="116">
        <f t="shared" ca="1" si="452"/>
        <v>0</v>
      </c>
      <c r="AS461" s="63">
        <f t="shared" si="439"/>
        <v>57</v>
      </c>
      <c r="AT461" s="116">
        <f ca="1">IFERROR(X461*'Program Qtrly'!D$269/(1-'Program Qtrly'!D$269),0)</f>
        <v>0</v>
      </c>
      <c r="AU461" s="116">
        <f ca="1">IFERROR(Y461*'Program Qtrly'!E$269/(1-'Program Qtrly'!E$269),0)</f>
        <v>0</v>
      </c>
      <c r="AV461" s="116">
        <f ca="1">IFERROR(Z461*'Program Qtrly'!F$269/(1-'Program Qtrly'!F$269),0)</f>
        <v>0</v>
      </c>
      <c r="AW461" s="116">
        <f ca="1">IFERROR(AA461*'Program Qtrly'!G$269/(1-'Program Qtrly'!G$269),0)</f>
        <v>0</v>
      </c>
      <c r="AX461" s="116">
        <f ca="1">IFERROR(AB461*'Program Qtrly'!H$269/(1-'Program Qtrly'!H$269),0)</f>
        <v>0</v>
      </c>
      <c r="AY461" s="116">
        <f ca="1">IFERROR(AC461*'Program Qtrly'!I$269/(1-'Program Qtrly'!I$269),0)</f>
        <v>0</v>
      </c>
      <c r="AZ461" s="116">
        <f ca="1">IFERROR(AD461*'Program Qtrly'!J$269/(1-'Program Qtrly'!J$269),0)</f>
        <v>0</v>
      </c>
      <c r="BA461" s="116">
        <f ca="1">IFERROR(AE461*'Program Qtrly'!K$269/(1-'Program Qtrly'!K$269),0)</f>
        <v>0</v>
      </c>
      <c r="BB461" s="116">
        <f ca="1">IFERROR(AF461*'Program Qtrly'!L$269/(1-'Program Qtrly'!L$269),0)</f>
        <v>0</v>
      </c>
      <c r="BC461" s="116">
        <f ca="1">IFERROR(AG461*'Program Qtrly'!M$269/(1-'Program Qtrly'!M$269),0)</f>
        <v>0</v>
      </c>
      <c r="BD461" s="116">
        <f ca="1">IFERROR(AH461*'Program Qtrly'!N$269/(1-'Program Qtrly'!N$269),0)</f>
        <v>0</v>
      </c>
      <c r="BE461" s="116">
        <f ca="1">IFERROR(AI461*'Program Qtrly'!O$269/(1-'Program Qtrly'!O$269),0)</f>
        <v>0</v>
      </c>
      <c r="BF461" s="116">
        <f ca="1">IFERROR(AJ461*'Program Qtrly'!P$269/(1-'Program Qtrly'!P$269),0)</f>
        <v>0</v>
      </c>
      <c r="BG461" s="116">
        <f ca="1">IFERROR(AK461*'Program Qtrly'!Q$269/(1-'Program Qtrly'!Q$269),0)</f>
        <v>0</v>
      </c>
      <c r="BH461" s="116">
        <f ca="1">IFERROR(AL461*'Program Qtrly'!R$269/(1-'Program Qtrly'!R$269),0)</f>
        <v>0</v>
      </c>
      <c r="BI461" s="116">
        <f ca="1">IFERROR(AM461*'Program Qtrly'!S$269/(1-'Program Qtrly'!S$269),0)</f>
        <v>0</v>
      </c>
      <c r="BJ461" s="116">
        <f ca="1">IFERROR(AN461*'Program Qtrly'!T$269/(1-'Program Qtrly'!T$269),0)</f>
        <v>0</v>
      </c>
      <c r="BK461" s="116">
        <f ca="1">IFERROR(AO461*'Program Qtrly'!U$269/(1-'Program Qtrly'!U$269),0)</f>
        <v>0</v>
      </c>
      <c r="BL461" s="116">
        <f ca="1">IFERROR(AP461*'Program Qtrly'!V$269/(1-'Program Qtrly'!V$269),0)</f>
        <v>0</v>
      </c>
      <c r="BM461" s="116">
        <f ca="1">IFERROR(AQ461*'Program Qtrly'!W$269/(1-'Program Qtrly'!W$269),0)</f>
        <v>0</v>
      </c>
      <c r="BO461" s="53" t="str">
        <f t="shared" si="440"/>
        <v>P014</v>
      </c>
      <c r="BP461" s="53">
        <f t="shared" si="441"/>
        <v>0</v>
      </c>
    </row>
    <row r="462" spans="1:68" x14ac:dyDescent="0.45">
      <c r="A462" s="63">
        <f t="shared" si="436"/>
        <v>60</v>
      </c>
      <c r="B462" s="116">
        <f ca="1">IFERROR(B461+'Program Qtrly'!D$283*OFFSET(LDF!$A$37,MATCH($B$441,LDF!$A$38:$A$63,0),MATCH($A462,LDF!$B$37:$Z$37,0)),0)</f>
        <v>0</v>
      </c>
      <c r="C462" s="116">
        <f ca="1">IFERROR(C461+'Program Qtrly'!E$283*OFFSET(LDF!$A$37,MATCH($B$441,LDF!$A$38:$A$63,0),MATCH($A462,LDF!$B$37:$Z$37,0)),0)</f>
        <v>0</v>
      </c>
      <c r="D462" s="116">
        <f ca="1">IFERROR(D461+'Program Qtrly'!F$283*OFFSET(LDF!$A$37,MATCH($B$441,LDF!$A$38:$A$63,0),MATCH($A462,LDF!$B$37:$Z$37,0)),0)</f>
        <v>0</v>
      </c>
      <c r="E462" s="116">
        <f ca="1">IFERROR(E461+'Program Qtrly'!G$283*OFFSET(LDF!$A$37,MATCH($B$441,LDF!$A$38:$A$63,0),MATCH($A462,LDF!$B$37:$Z$37,0)),0)</f>
        <v>0</v>
      </c>
      <c r="F462" s="116">
        <f ca="1">IFERROR(F461+'Program Qtrly'!H$283*OFFSET(LDF!$A$37,MATCH($B$441,LDF!$A$38:$A$63,0),MATCH($A462,LDF!$B$37:$Z$37,0)),0)</f>
        <v>0</v>
      </c>
      <c r="G462" s="116">
        <f ca="1">IFERROR(G461+'Program Qtrly'!I$283*OFFSET(LDF!$A$37,MATCH($B$441,LDF!$A$38:$A$63,0),MATCH($A462,LDF!$B$37:$Z$37,0)),0)</f>
        <v>0</v>
      </c>
      <c r="H462" s="116">
        <f ca="1">IFERROR(H461+'Program Qtrly'!J$283*OFFSET(LDF!$A$37,MATCH($B$441,LDF!$A$38:$A$63,0),MATCH($A462,LDF!$B$37:$Z$37,0)),0)</f>
        <v>0</v>
      </c>
      <c r="I462" s="116">
        <f ca="1">IFERROR(I461+'Program Qtrly'!K$283*OFFSET(LDF!$A$37,MATCH($B$441,LDF!$A$38:$A$63,0),MATCH($A462,LDF!$B$37:$Z$37,0)),0)</f>
        <v>0</v>
      </c>
      <c r="J462" s="116">
        <f ca="1">IFERROR(J461+'Program Qtrly'!L$283*OFFSET(LDF!$A$37,MATCH($B$441,LDF!$A$38:$A$63,0),MATCH($A462,LDF!$B$37:$Z$37,0)),0)</f>
        <v>0</v>
      </c>
      <c r="K462" s="116">
        <f ca="1">IFERROR(K461+'Program Qtrly'!M$283*OFFSET(LDF!$A$37,MATCH($B$441,LDF!$A$38:$A$63,0),MATCH($A462,LDF!$B$37:$Z$37,0)),0)</f>
        <v>0</v>
      </c>
      <c r="L462" s="116">
        <f ca="1">IFERROR(L461+'Program Qtrly'!N$283*OFFSET(LDF!$A$37,MATCH($B$441,LDF!$A$38:$A$63,0),MATCH($A462,LDF!$B$37:$Z$37,0)),0)</f>
        <v>0</v>
      </c>
      <c r="M462" s="116">
        <f ca="1">IFERROR(M461+'Program Qtrly'!O$283*OFFSET(LDF!$A$37,MATCH($B$441,LDF!$A$38:$A$63,0),MATCH($A462,LDF!$B$37:$Z$37,0)),0)</f>
        <v>0</v>
      </c>
      <c r="N462" s="116">
        <f ca="1">IFERROR(N461+'Program Qtrly'!P$283*OFFSET(LDF!$A$37,MATCH($B$441,LDF!$A$38:$A$63,0),MATCH($A462,LDF!$B$37:$Z$37,0)),0)</f>
        <v>0</v>
      </c>
      <c r="O462" s="116">
        <f ca="1">IFERROR(O461+'Program Qtrly'!Q$283*OFFSET(LDF!$A$37,MATCH($B$441,LDF!$A$38:$A$63,0),MATCH($A462,LDF!$B$37:$Z$37,0)),0)</f>
        <v>0</v>
      </c>
      <c r="P462" s="116">
        <f ca="1">IFERROR(P461+'Program Qtrly'!R$283*OFFSET(LDF!$A$37,MATCH($B$441,LDF!$A$38:$A$63,0),MATCH($A462,LDF!$B$37:$Z$37,0)),0)</f>
        <v>0</v>
      </c>
      <c r="Q462" s="116">
        <f ca="1">IFERROR(Q461+'Program Qtrly'!S$283*OFFSET(LDF!$A$37,MATCH($B$441,LDF!$A$38:$A$63,0),MATCH($A462,LDF!$B$37:$Z$37,0)),0)</f>
        <v>0</v>
      </c>
      <c r="R462" s="116">
        <f ca="1">IFERROR(R461+'Program Qtrly'!T$283*OFFSET(LDF!$A$37,MATCH($B$441,LDF!$A$38:$A$63,0),MATCH($A462,LDF!$B$37:$Z$37,0)),0)</f>
        <v>0</v>
      </c>
      <c r="S462" s="116">
        <f ca="1">IFERROR(S461+'Program Qtrly'!U$283*OFFSET(LDF!$A$37,MATCH($B$441,LDF!$A$38:$A$63,0),MATCH($A462,LDF!$B$37:$Z$37,0)),0)</f>
        <v>0</v>
      </c>
      <c r="T462" s="116">
        <f ca="1">IFERROR(T461+'Program Qtrly'!V$283*OFFSET(LDF!$A$37,MATCH($B$441,LDF!$A$38:$A$63,0),MATCH($A462,LDF!$B$37:$Z$37,0)),0)</f>
        <v>0</v>
      </c>
      <c r="U462" s="116">
        <f ca="1">IFERROR(U461+'Program Qtrly'!W$283*OFFSET(LDF!$A$37,MATCH($B$441,LDF!$A$38:$A$63,0),MATCH($A462,LDF!$B$37:$Z$37,0)),0)</f>
        <v>0</v>
      </c>
      <c r="W462" s="63">
        <f t="shared" si="437"/>
        <v>60</v>
      </c>
      <c r="X462" s="116">
        <f t="shared" ca="1" si="438"/>
        <v>0</v>
      </c>
      <c r="Y462" s="116">
        <f t="shared" ca="1" si="453"/>
        <v>0</v>
      </c>
      <c r="Z462" s="116">
        <f t="shared" ca="1" si="454"/>
        <v>0</v>
      </c>
      <c r="AA462" s="116">
        <f t="shared" ca="1" si="455"/>
        <v>0</v>
      </c>
      <c r="AB462" s="116">
        <f t="shared" ca="1" si="456"/>
        <v>0</v>
      </c>
      <c r="AC462" s="116">
        <f t="shared" ca="1" si="457"/>
        <v>0</v>
      </c>
      <c r="AD462" s="116">
        <f t="shared" ca="1" si="458"/>
        <v>0</v>
      </c>
      <c r="AE462" s="116">
        <f t="shared" ca="1" si="459"/>
        <v>0</v>
      </c>
      <c r="AF462" s="116">
        <f t="shared" ca="1" si="460"/>
        <v>0</v>
      </c>
      <c r="AG462" s="116">
        <f t="shared" ca="1" si="442"/>
        <v>0</v>
      </c>
      <c r="AH462" s="116">
        <f t="shared" ca="1" si="443"/>
        <v>0</v>
      </c>
      <c r="AI462" s="116">
        <f t="shared" ca="1" si="444"/>
        <v>0</v>
      </c>
      <c r="AJ462" s="116">
        <f t="shared" ca="1" si="445"/>
        <v>0</v>
      </c>
      <c r="AK462" s="116">
        <f t="shared" ca="1" si="446"/>
        <v>0</v>
      </c>
      <c r="AL462" s="116">
        <f t="shared" ca="1" si="447"/>
        <v>0</v>
      </c>
      <c r="AM462" s="116">
        <f t="shared" ca="1" si="448"/>
        <v>0</v>
      </c>
      <c r="AN462" s="116">
        <f t="shared" ca="1" si="449"/>
        <v>0</v>
      </c>
      <c r="AO462" s="116">
        <f t="shared" ca="1" si="450"/>
        <v>0</v>
      </c>
      <c r="AP462" s="116">
        <f t="shared" ca="1" si="451"/>
        <v>0</v>
      </c>
      <c r="AQ462" s="116">
        <f t="shared" ca="1" si="452"/>
        <v>0</v>
      </c>
      <c r="AS462" s="63">
        <f t="shared" si="439"/>
        <v>60</v>
      </c>
      <c r="AT462" s="116">
        <f ca="1">IFERROR(X462*'Program Qtrly'!D$269/(1-'Program Qtrly'!D$269),0)</f>
        <v>0</v>
      </c>
      <c r="AU462" s="116">
        <f ca="1">IFERROR(Y462*'Program Qtrly'!E$269/(1-'Program Qtrly'!E$269),0)</f>
        <v>0</v>
      </c>
      <c r="AV462" s="116">
        <f ca="1">IFERROR(Z462*'Program Qtrly'!F$269/(1-'Program Qtrly'!F$269),0)</f>
        <v>0</v>
      </c>
      <c r="AW462" s="116">
        <f ca="1">IFERROR(AA462*'Program Qtrly'!G$269/(1-'Program Qtrly'!G$269),0)</f>
        <v>0</v>
      </c>
      <c r="AX462" s="116">
        <f ca="1">IFERROR(AB462*'Program Qtrly'!H$269/(1-'Program Qtrly'!H$269),0)</f>
        <v>0</v>
      </c>
      <c r="AY462" s="116">
        <f ca="1">IFERROR(AC462*'Program Qtrly'!I$269/(1-'Program Qtrly'!I$269),0)</f>
        <v>0</v>
      </c>
      <c r="AZ462" s="116">
        <f ca="1">IFERROR(AD462*'Program Qtrly'!J$269/(1-'Program Qtrly'!J$269),0)</f>
        <v>0</v>
      </c>
      <c r="BA462" s="116">
        <f ca="1">IFERROR(AE462*'Program Qtrly'!K$269/(1-'Program Qtrly'!K$269),0)</f>
        <v>0</v>
      </c>
      <c r="BB462" s="116">
        <f ca="1">IFERROR(AF462*'Program Qtrly'!L$269/(1-'Program Qtrly'!L$269),0)</f>
        <v>0</v>
      </c>
      <c r="BC462" s="116">
        <f ca="1">IFERROR(AG462*'Program Qtrly'!M$269/(1-'Program Qtrly'!M$269),0)</f>
        <v>0</v>
      </c>
      <c r="BD462" s="116">
        <f ca="1">IFERROR(AH462*'Program Qtrly'!N$269/(1-'Program Qtrly'!N$269),0)</f>
        <v>0</v>
      </c>
      <c r="BE462" s="116">
        <f ca="1">IFERROR(AI462*'Program Qtrly'!O$269/(1-'Program Qtrly'!O$269),0)</f>
        <v>0</v>
      </c>
      <c r="BF462" s="116">
        <f ca="1">IFERROR(AJ462*'Program Qtrly'!P$269/(1-'Program Qtrly'!P$269),0)</f>
        <v>0</v>
      </c>
      <c r="BG462" s="116">
        <f ca="1">IFERROR(AK462*'Program Qtrly'!Q$269/(1-'Program Qtrly'!Q$269),0)</f>
        <v>0</v>
      </c>
      <c r="BH462" s="116">
        <f ca="1">IFERROR(AL462*'Program Qtrly'!R$269/(1-'Program Qtrly'!R$269),0)</f>
        <v>0</v>
      </c>
      <c r="BI462" s="116">
        <f ca="1">IFERROR(AM462*'Program Qtrly'!S$269/(1-'Program Qtrly'!S$269),0)</f>
        <v>0</v>
      </c>
      <c r="BJ462" s="116">
        <f ca="1">IFERROR(AN462*'Program Qtrly'!T$269/(1-'Program Qtrly'!T$269),0)</f>
        <v>0</v>
      </c>
      <c r="BK462" s="116">
        <f ca="1">IFERROR(AO462*'Program Qtrly'!U$269/(1-'Program Qtrly'!U$269),0)</f>
        <v>0</v>
      </c>
      <c r="BL462" s="116">
        <f ca="1">IFERROR(AP462*'Program Qtrly'!V$269/(1-'Program Qtrly'!V$269),0)</f>
        <v>0</v>
      </c>
      <c r="BM462" s="116">
        <f ca="1">IFERROR(AQ462*'Program Qtrly'!W$269/(1-'Program Qtrly'!W$269),0)</f>
        <v>0</v>
      </c>
      <c r="BO462" s="53" t="str">
        <f t="shared" si="440"/>
        <v>P014</v>
      </c>
      <c r="BP462" s="53">
        <f t="shared" si="441"/>
        <v>0</v>
      </c>
    </row>
    <row r="463" spans="1:68" x14ac:dyDescent="0.45">
      <c r="A463" s="63">
        <f t="shared" si="436"/>
        <v>63</v>
      </c>
      <c r="B463" s="116">
        <f ca="1">IFERROR(B462+'Program Qtrly'!D$283*OFFSET(LDF!$A$37,MATCH($B$441,LDF!$A$38:$A$63,0),MATCH($A463,LDF!$B$37:$Z$37,0)),0)</f>
        <v>0</v>
      </c>
      <c r="C463" s="116">
        <f ca="1">IFERROR(C462+'Program Qtrly'!E$283*OFFSET(LDF!$A$37,MATCH($B$441,LDF!$A$38:$A$63,0),MATCH($A463,LDF!$B$37:$Z$37,0)),0)</f>
        <v>0</v>
      </c>
      <c r="D463" s="116">
        <f ca="1">IFERROR(D462+'Program Qtrly'!F$283*OFFSET(LDF!$A$37,MATCH($B$441,LDF!$A$38:$A$63,0),MATCH($A463,LDF!$B$37:$Z$37,0)),0)</f>
        <v>0</v>
      </c>
      <c r="E463" s="116">
        <f ca="1">IFERROR(E462+'Program Qtrly'!G$283*OFFSET(LDF!$A$37,MATCH($B$441,LDF!$A$38:$A$63,0),MATCH($A463,LDF!$B$37:$Z$37,0)),0)</f>
        <v>0</v>
      </c>
      <c r="F463" s="116">
        <f ca="1">IFERROR(F462+'Program Qtrly'!H$283*OFFSET(LDF!$A$37,MATCH($B$441,LDF!$A$38:$A$63,0),MATCH($A463,LDF!$B$37:$Z$37,0)),0)</f>
        <v>0</v>
      </c>
      <c r="G463" s="116">
        <f ca="1">IFERROR(G462+'Program Qtrly'!I$283*OFFSET(LDF!$A$37,MATCH($B$441,LDF!$A$38:$A$63,0),MATCH($A463,LDF!$B$37:$Z$37,0)),0)</f>
        <v>0</v>
      </c>
      <c r="H463" s="116">
        <f ca="1">IFERROR(H462+'Program Qtrly'!J$283*OFFSET(LDF!$A$37,MATCH($B$441,LDF!$A$38:$A$63,0),MATCH($A463,LDF!$B$37:$Z$37,0)),0)</f>
        <v>0</v>
      </c>
      <c r="I463" s="116">
        <f ca="1">IFERROR(I462+'Program Qtrly'!K$283*OFFSET(LDF!$A$37,MATCH($B$441,LDF!$A$38:$A$63,0),MATCH($A463,LDF!$B$37:$Z$37,0)),0)</f>
        <v>0</v>
      </c>
      <c r="J463" s="116">
        <f ca="1">IFERROR(J462+'Program Qtrly'!L$283*OFFSET(LDF!$A$37,MATCH($B$441,LDF!$A$38:$A$63,0),MATCH($A463,LDF!$B$37:$Z$37,0)),0)</f>
        <v>0</v>
      </c>
      <c r="K463" s="116">
        <f ca="1">IFERROR(K462+'Program Qtrly'!M$283*OFFSET(LDF!$A$37,MATCH($B$441,LDF!$A$38:$A$63,0),MATCH($A463,LDF!$B$37:$Z$37,0)),0)</f>
        <v>0</v>
      </c>
      <c r="L463" s="116">
        <f ca="1">IFERROR(L462+'Program Qtrly'!N$283*OFFSET(LDF!$A$37,MATCH($B$441,LDF!$A$38:$A$63,0),MATCH($A463,LDF!$B$37:$Z$37,0)),0)</f>
        <v>0</v>
      </c>
      <c r="M463" s="116">
        <f ca="1">IFERROR(M462+'Program Qtrly'!O$283*OFFSET(LDF!$A$37,MATCH($B$441,LDF!$A$38:$A$63,0),MATCH($A463,LDF!$B$37:$Z$37,0)),0)</f>
        <v>0</v>
      </c>
      <c r="N463" s="116">
        <f ca="1">IFERROR(N462+'Program Qtrly'!P$283*OFFSET(LDF!$A$37,MATCH($B$441,LDF!$A$38:$A$63,0),MATCH($A463,LDF!$B$37:$Z$37,0)),0)</f>
        <v>0</v>
      </c>
      <c r="O463" s="116">
        <f ca="1">IFERROR(O462+'Program Qtrly'!Q$283*OFFSET(LDF!$A$37,MATCH($B$441,LDF!$A$38:$A$63,0),MATCH($A463,LDF!$B$37:$Z$37,0)),0)</f>
        <v>0</v>
      </c>
      <c r="P463" s="116">
        <f ca="1">IFERROR(P462+'Program Qtrly'!R$283*OFFSET(LDF!$A$37,MATCH($B$441,LDF!$A$38:$A$63,0),MATCH($A463,LDF!$B$37:$Z$37,0)),0)</f>
        <v>0</v>
      </c>
      <c r="Q463" s="116">
        <f ca="1">IFERROR(Q462+'Program Qtrly'!S$283*OFFSET(LDF!$A$37,MATCH($B$441,LDF!$A$38:$A$63,0),MATCH($A463,LDF!$B$37:$Z$37,0)),0)</f>
        <v>0</v>
      </c>
      <c r="R463" s="116">
        <f ca="1">IFERROR(R462+'Program Qtrly'!T$283*OFFSET(LDF!$A$37,MATCH($B$441,LDF!$A$38:$A$63,0),MATCH($A463,LDF!$B$37:$Z$37,0)),0)</f>
        <v>0</v>
      </c>
      <c r="S463" s="116">
        <f ca="1">IFERROR(S462+'Program Qtrly'!U$283*OFFSET(LDF!$A$37,MATCH($B$441,LDF!$A$38:$A$63,0),MATCH($A463,LDF!$B$37:$Z$37,0)),0)</f>
        <v>0</v>
      </c>
      <c r="T463" s="116">
        <f ca="1">IFERROR(T462+'Program Qtrly'!V$283*OFFSET(LDF!$A$37,MATCH($B$441,LDF!$A$38:$A$63,0),MATCH($A463,LDF!$B$37:$Z$37,0)),0)</f>
        <v>0</v>
      </c>
      <c r="U463" s="116">
        <f ca="1">IFERROR(U462+'Program Qtrly'!W$283*OFFSET(LDF!$A$37,MATCH($B$441,LDF!$A$38:$A$63,0),MATCH($A463,LDF!$B$37:$Z$37,0)),0)</f>
        <v>0</v>
      </c>
      <c r="W463" s="63">
        <f t="shared" si="437"/>
        <v>63</v>
      </c>
      <c r="X463" s="116">
        <f t="shared" ca="1" si="438"/>
        <v>0</v>
      </c>
      <c r="Y463" s="116">
        <f t="shared" ca="1" si="453"/>
        <v>0</v>
      </c>
      <c r="Z463" s="116">
        <f t="shared" ca="1" si="454"/>
        <v>0</v>
      </c>
      <c r="AA463" s="116">
        <f t="shared" ca="1" si="455"/>
        <v>0</v>
      </c>
      <c r="AB463" s="116">
        <f t="shared" ca="1" si="456"/>
        <v>0</v>
      </c>
      <c r="AC463" s="116">
        <f t="shared" ca="1" si="457"/>
        <v>0</v>
      </c>
      <c r="AD463" s="116">
        <f t="shared" ca="1" si="458"/>
        <v>0</v>
      </c>
      <c r="AE463" s="116">
        <f t="shared" ca="1" si="459"/>
        <v>0</v>
      </c>
      <c r="AF463" s="116">
        <f t="shared" ca="1" si="460"/>
        <v>0</v>
      </c>
      <c r="AG463" s="116">
        <f t="shared" ca="1" si="442"/>
        <v>0</v>
      </c>
      <c r="AH463" s="116">
        <f t="shared" ca="1" si="443"/>
        <v>0</v>
      </c>
      <c r="AI463" s="116">
        <f t="shared" ca="1" si="444"/>
        <v>0</v>
      </c>
      <c r="AJ463" s="116">
        <f t="shared" ca="1" si="445"/>
        <v>0</v>
      </c>
      <c r="AK463" s="116">
        <f t="shared" ca="1" si="446"/>
        <v>0</v>
      </c>
      <c r="AL463" s="116">
        <f t="shared" ca="1" si="447"/>
        <v>0</v>
      </c>
      <c r="AM463" s="116">
        <f t="shared" ca="1" si="448"/>
        <v>0</v>
      </c>
      <c r="AN463" s="116">
        <f t="shared" ca="1" si="449"/>
        <v>0</v>
      </c>
      <c r="AO463" s="116">
        <f t="shared" ca="1" si="450"/>
        <v>0</v>
      </c>
      <c r="AP463" s="116">
        <f t="shared" ca="1" si="451"/>
        <v>0</v>
      </c>
      <c r="AQ463" s="116">
        <f t="shared" ca="1" si="452"/>
        <v>0</v>
      </c>
      <c r="AS463" s="63">
        <f t="shared" si="439"/>
        <v>63</v>
      </c>
      <c r="AT463" s="116">
        <f ca="1">IFERROR(X463*'Program Qtrly'!D$269/(1-'Program Qtrly'!D$269),0)</f>
        <v>0</v>
      </c>
      <c r="AU463" s="116">
        <f ca="1">IFERROR(Y463*'Program Qtrly'!E$269/(1-'Program Qtrly'!E$269),0)</f>
        <v>0</v>
      </c>
      <c r="AV463" s="116">
        <f ca="1">IFERROR(Z463*'Program Qtrly'!F$269/(1-'Program Qtrly'!F$269),0)</f>
        <v>0</v>
      </c>
      <c r="AW463" s="116">
        <f ca="1">IFERROR(AA463*'Program Qtrly'!G$269/(1-'Program Qtrly'!G$269),0)</f>
        <v>0</v>
      </c>
      <c r="AX463" s="116">
        <f ca="1">IFERROR(AB463*'Program Qtrly'!H$269/(1-'Program Qtrly'!H$269),0)</f>
        <v>0</v>
      </c>
      <c r="AY463" s="116">
        <f ca="1">IFERROR(AC463*'Program Qtrly'!I$269/(1-'Program Qtrly'!I$269),0)</f>
        <v>0</v>
      </c>
      <c r="AZ463" s="116">
        <f ca="1">IFERROR(AD463*'Program Qtrly'!J$269/(1-'Program Qtrly'!J$269),0)</f>
        <v>0</v>
      </c>
      <c r="BA463" s="116">
        <f ca="1">IFERROR(AE463*'Program Qtrly'!K$269/(1-'Program Qtrly'!K$269),0)</f>
        <v>0</v>
      </c>
      <c r="BB463" s="116">
        <f ca="1">IFERROR(AF463*'Program Qtrly'!L$269/(1-'Program Qtrly'!L$269),0)</f>
        <v>0</v>
      </c>
      <c r="BC463" s="116">
        <f ca="1">IFERROR(AG463*'Program Qtrly'!M$269/(1-'Program Qtrly'!M$269),0)</f>
        <v>0</v>
      </c>
      <c r="BD463" s="116">
        <f ca="1">IFERROR(AH463*'Program Qtrly'!N$269/(1-'Program Qtrly'!N$269),0)</f>
        <v>0</v>
      </c>
      <c r="BE463" s="116">
        <f ca="1">IFERROR(AI463*'Program Qtrly'!O$269/(1-'Program Qtrly'!O$269),0)</f>
        <v>0</v>
      </c>
      <c r="BF463" s="116">
        <f ca="1">IFERROR(AJ463*'Program Qtrly'!P$269/(1-'Program Qtrly'!P$269),0)</f>
        <v>0</v>
      </c>
      <c r="BG463" s="116">
        <f ca="1">IFERROR(AK463*'Program Qtrly'!Q$269/(1-'Program Qtrly'!Q$269),0)</f>
        <v>0</v>
      </c>
      <c r="BH463" s="116">
        <f ca="1">IFERROR(AL463*'Program Qtrly'!R$269/(1-'Program Qtrly'!R$269),0)</f>
        <v>0</v>
      </c>
      <c r="BI463" s="116">
        <f ca="1">IFERROR(AM463*'Program Qtrly'!S$269/(1-'Program Qtrly'!S$269),0)</f>
        <v>0</v>
      </c>
      <c r="BJ463" s="116">
        <f ca="1">IFERROR(AN463*'Program Qtrly'!T$269/(1-'Program Qtrly'!T$269),0)</f>
        <v>0</v>
      </c>
      <c r="BK463" s="116">
        <f ca="1">IFERROR(AO463*'Program Qtrly'!U$269/(1-'Program Qtrly'!U$269),0)</f>
        <v>0</v>
      </c>
      <c r="BL463" s="116">
        <f ca="1">IFERROR(AP463*'Program Qtrly'!V$269/(1-'Program Qtrly'!V$269),0)</f>
        <v>0</v>
      </c>
      <c r="BM463" s="116">
        <f ca="1">IFERROR(AQ463*'Program Qtrly'!W$269/(1-'Program Qtrly'!W$269),0)</f>
        <v>0</v>
      </c>
      <c r="BO463" s="53" t="str">
        <f t="shared" si="440"/>
        <v>P014</v>
      </c>
      <c r="BP463" s="53">
        <f t="shared" si="441"/>
        <v>0</v>
      </c>
    </row>
    <row r="464" spans="1:68" x14ac:dyDescent="0.45">
      <c r="A464" s="63">
        <f t="shared" si="436"/>
        <v>66</v>
      </c>
      <c r="B464" s="116">
        <f ca="1">IFERROR(B463+'Program Qtrly'!D$283*OFFSET(LDF!$A$37,MATCH($B$441,LDF!$A$38:$A$63,0),MATCH($A464,LDF!$B$37:$Z$37,0)),0)</f>
        <v>0</v>
      </c>
      <c r="C464" s="116">
        <f ca="1">IFERROR(C463+'Program Qtrly'!E$283*OFFSET(LDF!$A$37,MATCH($B$441,LDF!$A$38:$A$63,0),MATCH($A464,LDF!$B$37:$Z$37,0)),0)</f>
        <v>0</v>
      </c>
      <c r="D464" s="116">
        <f ca="1">IFERROR(D463+'Program Qtrly'!F$283*OFFSET(LDF!$A$37,MATCH($B$441,LDF!$A$38:$A$63,0),MATCH($A464,LDF!$B$37:$Z$37,0)),0)</f>
        <v>0</v>
      </c>
      <c r="E464" s="116">
        <f ca="1">IFERROR(E463+'Program Qtrly'!G$283*OFFSET(LDF!$A$37,MATCH($B$441,LDF!$A$38:$A$63,0),MATCH($A464,LDF!$B$37:$Z$37,0)),0)</f>
        <v>0</v>
      </c>
      <c r="F464" s="116">
        <f ca="1">IFERROR(F463+'Program Qtrly'!H$283*OFFSET(LDF!$A$37,MATCH($B$441,LDF!$A$38:$A$63,0),MATCH($A464,LDF!$B$37:$Z$37,0)),0)</f>
        <v>0</v>
      </c>
      <c r="G464" s="116">
        <f ca="1">IFERROR(G463+'Program Qtrly'!I$283*OFFSET(LDF!$A$37,MATCH($B$441,LDF!$A$38:$A$63,0),MATCH($A464,LDF!$B$37:$Z$37,0)),0)</f>
        <v>0</v>
      </c>
      <c r="H464" s="116">
        <f ca="1">IFERROR(H463+'Program Qtrly'!J$283*OFFSET(LDF!$A$37,MATCH($B$441,LDF!$A$38:$A$63,0),MATCH($A464,LDF!$B$37:$Z$37,0)),0)</f>
        <v>0</v>
      </c>
      <c r="I464" s="116">
        <f ca="1">IFERROR(I463+'Program Qtrly'!K$283*OFFSET(LDF!$A$37,MATCH($B$441,LDF!$A$38:$A$63,0),MATCH($A464,LDF!$B$37:$Z$37,0)),0)</f>
        <v>0</v>
      </c>
      <c r="J464" s="116">
        <f ca="1">IFERROR(J463+'Program Qtrly'!L$283*OFFSET(LDF!$A$37,MATCH($B$441,LDF!$A$38:$A$63,0),MATCH($A464,LDF!$B$37:$Z$37,0)),0)</f>
        <v>0</v>
      </c>
      <c r="K464" s="116">
        <f ca="1">IFERROR(K463+'Program Qtrly'!M$283*OFFSET(LDF!$A$37,MATCH($B$441,LDF!$A$38:$A$63,0),MATCH($A464,LDF!$B$37:$Z$37,0)),0)</f>
        <v>0</v>
      </c>
      <c r="L464" s="116">
        <f ca="1">IFERROR(L463+'Program Qtrly'!N$283*OFFSET(LDF!$A$37,MATCH($B$441,LDF!$A$38:$A$63,0),MATCH($A464,LDF!$B$37:$Z$37,0)),0)</f>
        <v>0</v>
      </c>
      <c r="M464" s="116">
        <f ca="1">IFERROR(M463+'Program Qtrly'!O$283*OFFSET(LDF!$A$37,MATCH($B$441,LDF!$A$38:$A$63,0),MATCH($A464,LDF!$B$37:$Z$37,0)),0)</f>
        <v>0</v>
      </c>
      <c r="N464" s="116">
        <f ca="1">IFERROR(N463+'Program Qtrly'!P$283*OFFSET(LDF!$A$37,MATCH($B$441,LDF!$A$38:$A$63,0),MATCH($A464,LDF!$B$37:$Z$37,0)),0)</f>
        <v>0</v>
      </c>
      <c r="O464" s="116">
        <f ca="1">IFERROR(O463+'Program Qtrly'!Q$283*OFFSET(LDF!$A$37,MATCH($B$441,LDF!$A$38:$A$63,0),MATCH($A464,LDF!$B$37:$Z$37,0)),0)</f>
        <v>0</v>
      </c>
      <c r="P464" s="116">
        <f ca="1">IFERROR(P463+'Program Qtrly'!R$283*OFFSET(LDF!$A$37,MATCH($B$441,LDF!$A$38:$A$63,0),MATCH($A464,LDF!$B$37:$Z$37,0)),0)</f>
        <v>0</v>
      </c>
      <c r="Q464" s="116">
        <f ca="1">IFERROR(Q463+'Program Qtrly'!S$283*OFFSET(LDF!$A$37,MATCH($B$441,LDF!$A$38:$A$63,0),MATCH($A464,LDF!$B$37:$Z$37,0)),0)</f>
        <v>0</v>
      </c>
      <c r="R464" s="116">
        <f ca="1">IFERROR(R463+'Program Qtrly'!T$283*OFFSET(LDF!$A$37,MATCH($B$441,LDF!$A$38:$A$63,0),MATCH($A464,LDF!$B$37:$Z$37,0)),0)</f>
        <v>0</v>
      </c>
      <c r="S464" s="116">
        <f ca="1">IFERROR(S463+'Program Qtrly'!U$283*OFFSET(LDF!$A$37,MATCH($B$441,LDF!$A$38:$A$63,0),MATCH($A464,LDF!$B$37:$Z$37,0)),0)</f>
        <v>0</v>
      </c>
      <c r="T464" s="116">
        <f ca="1">IFERROR(T463+'Program Qtrly'!V$283*OFFSET(LDF!$A$37,MATCH($B$441,LDF!$A$38:$A$63,0),MATCH($A464,LDF!$B$37:$Z$37,0)),0)</f>
        <v>0</v>
      </c>
      <c r="U464" s="116">
        <f ca="1">IFERROR(U463+'Program Qtrly'!W$283*OFFSET(LDF!$A$37,MATCH($B$441,LDF!$A$38:$A$63,0),MATCH($A464,LDF!$B$37:$Z$37,0)),0)</f>
        <v>0</v>
      </c>
      <c r="W464" s="63">
        <f t="shared" si="437"/>
        <v>66</v>
      </c>
      <c r="X464" s="116">
        <f t="shared" ca="1" si="438"/>
        <v>0</v>
      </c>
      <c r="Y464" s="116">
        <f t="shared" ca="1" si="453"/>
        <v>0</v>
      </c>
      <c r="Z464" s="116">
        <f t="shared" ca="1" si="454"/>
        <v>0</v>
      </c>
      <c r="AA464" s="116">
        <f t="shared" ca="1" si="455"/>
        <v>0</v>
      </c>
      <c r="AB464" s="116">
        <f t="shared" ca="1" si="456"/>
        <v>0</v>
      </c>
      <c r="AC464" s="116">
        <f t="shared" ca="1" si="457"/>
        <v>0</v>
      </c>
      <c r="AD464" s="116">
        <f t="shared" ca="1" si="458"/>
        <v>0</v>
      </c>
      <c r="AE464" s="116">
        <f t="shared" ca="1" si="459"/>
        <v>0</v>
      </c>
      <c r="AF464" s="116">
        <f t="shared" ca="1" si="460"/>
        <v>0</v>
      </c>
      <c r="AG464" s="116">
        <f t="shared" ca="1" si="442"/>
        <v>0</v>
      </c>
      <c r="AH464" s="116">
        <f t="shared" ca="1" si="443"/>
        <v>0</v>
      </c>
      <c r="AI464" s="116">
        <f t="shared" ca="1" si="444"/>
        <v>0</v>
      </c>
      <c r="AJ464" s="116">
        <f t="shared" ca="1" si="445"/>
        <v>0</v>
      </c>
      <c r="AK464" s="116">
        <f t="shared" ca="1" si="446"/>
        <v>0</v>
      </c>
      <c r="AL464" s="116">
        <f t="shared" ca="1" si="447"/>
        <v>0</v>
      </c>
      <c r="AM464" s="116">
        <f t="shared" ca="1" si="448"/>
        <v>0</v>
      </c>
      <c r="AN464" s="116">
        <f t="shared" ca="1" si="449"/>
        <v>0</v>
      </c>
      <c r="AO464" s="116">
        <f t="shared" ca="1" si="450"/>
        <v>0</v>
      </c>
      <c r="AP464" s="116">
        <f t="shared" ca="1" si="451"/>
        <v>0</v>
      </c>
      <c r="AQ464" s="116">
        <f t="shared" ca="1" si="452"/>
        <v>0</v>
      </c>
      <c r="AS464" s="63">
        <f t="shared" si="439"/>
        <v>66</v>
      </c>
      <c r="AT464" s="116">
        <f ca="1">IFERROR(X464*'Program Qtrly'!D$269/(1-'Program Qtrly'!D$269),0)</f>
        <v>0</v>
      </c>
      <c r="AU464" s="116">
        <f ca="1">IFERROR(Y464*'Program Qtrly'!E$269/(1-'Program Qtrly'!E$269),0)</f>
        <v>0</v>
      </c>
      <c r="AV464" s="116">
        <f ca="1">IFERROR(Z464*'Program Qtrly'!F$269/(1-'Program Qtrly'!F$269),0)</f>
        <v>0</v>
      </c>
      <c r="AW464" s="116">
        <f ca="1">IFERROR(AA464*'Program Qtrly'!G$269/(1-'Program Qtrly'!G$269),0)</f>
        <v>0</v>
      </c>
      <c r="AX464" s="116">
        <f ca="1">IFERROR(AB464*'Program Qtrly'!H$269/(1-'Program Qtrly'!H$269),0)</f>
        <v>0</v>
      </c>
      <c r="AY464" s="116">
        <f ca="1">IFERROR(AC464*'Program Qtrly'!I$269/(1-'Program Qtrly'!I$269),0)</f>
        <v>0</v>
      </c>
      <c r="AZ464" s="116">
        <f ca="1">IFERROR(AD464*'Program Qtrly'!J$269/(1-'Program Qtrly'!J$269),0)</f>
        <v>0</v>
      </c>
      <c r="BA464" s="116">
        <f ca="1">IFERROR(AE464*'Program Qtrly'!K$269/(1-'Program Qtrly'!K$269),0)</f>
        <v>0</v>
      </c>
      <c r="BB464" s="116">
        <f ca="1">IFERROR(AF464*'Program Qtrly'!L$269/(1-'Program Qtrly'!L$269),0)</f>
        <v>0</v>
      </c>
      <c r="BC464" s="116">
        <f ca="1">IFERROR(AG464*'Program Qtrly'!M$269/(1-'Program Qtrly'!M$269),0)</f>
        <v>0</v>
      </c>
      <c r="BD464" s="116">
        <f ca="1">IFERROR(AH464*'Program Qtrly'!N$269/(1-'Program Qtrly'!N$269),0)</f>
        <v>0</v>
      </c>
      <c r="BE464" s="116">
        <f ca="1">IFERROR(AI464*'Program Qtrly'!O$269/(1-'Program Qtrly'!O$269),0)</f>
        <v>0</v>
      </c>
      <c r="BF464" s="116">
        <f ca="1">IFERROR(AJ464*'Program Qtrly'!P$269/(1-'Program Qtrly'!P$269),0)</f>
        <v>0</v>
      </c>
      <c r="BG464" s="116">
        <f ca="1">IFERROR(AK464*'Program Qtrly'!Q$269/(1-'Program Qtrly'!Q$269),0)</f>
        <v>0</v>
      </c>
      <c r="BH464" s="116">
        <f ca="1">IFERROR(AL464*'Program Qtrly'!R$269/(1-'Program Qtrly'!R$269),0)</f>
        <v>0</v>
      </c>
      <c r="BI464" s="116">
        <f ca="1">IFERROR(AM464*'Program Qtrly'!S$269/(1-'Program Qtrly'!S$269),0)</f>
        <v>0</v>
      </c>
      <c r="BJ464" s="116">
        <f ca="1">IFERROR(AN464*'Program Qtrly'!T$269/(1-'Program Qtrly'!T$269),0)</f>
        <v>0</v>
      </c>
      <c r="BK464" s="116">
        <f ca="1">IFERROR(AO464*'Program Qtrly'!U$269/(1-'Program Qtrly'!U$269),0)</f>
        <v>0</v>
      </c>
      <c r="BL464" s="116">
        <f ca="1">IFERROR(AP464*'Program Qtrly'!V$269/(1-'Program Qtrly'!V$269),0)</f>
        <v>0</v>
      </c>
      <c r="BM464" s="116">
        <f ca="1">IFERROR(AQ464*'Program Qtrly'!W$269/(1-'Program Qtrly'!W$269),0)</f>
        <v>0</v>
      </c>
      <c r="BO464" s="53" t="str">
        <f t="shared" si="440"/>
        <v>P014</v>
      </c>
      <c r="BP464" s="53">
        <f t="shared" si="441"/>
        <v>0</v>
      </c>
    </row>
    <row r="465" spans="1:68" x14ac:dyDescent="0.45">
      <c r="A465" s="63">
        <f t="shared" si="436"/>
        <v>69</v>
      </c>
      <c r="B465" s="116">
        <f ca="1">IFERROR(B464+'Program Qtrly'!D$283*OFFSET(LDF!$A$37,MATCH($B$441,LDF!$A$38:$A$63,0),MATCH($A465,LDF!$B$37:$Z$37,0)),0)</f>
        <v>0</v>
      </c>
      <c r="C465" s="116">
        <f ca="1">IFERROR(C464+'Program Qtrly'!E$283*OFFSET(LDF!$A$37,MATCH($B$441,LDF!$A$38:$A$63,0),MATCH($A465,LDF!$B$37:$Z$37,0)),0)</f>
        <v>0</v>
      </c>
      <c r="D465" s="116">
        <f ca="1">IFERROR(D464+'Program Qtrly'!F$283*OFFSET(LDF!$A$37,MATCH($B$441,LDF!$A$38:$A$63,0),MATCH($A465,LDF!$B$37:$Z$37,0)),0)</f>
        <v>0</v>
      </c>
      <c r="E465" s="116">
        <f ca="1">IFERROR(E464+'Program Qtrly'!G$283*OFFSET(LDF!$A$37,MATCH($B$441,LDF!$A$38:$A$63,0),MATCH($A465,LDF!$B$37:$Z$37,0)),0)</f>
        <v>0</v>
      </c>
      <c r="F465" s="116">
        <f ca="1">IFERROR(F464+'Program Qtrly'!H$283*OFFSET(LDF!$A$37,MATCH($B$441,LDF!$A$38:$A$63,0),MATCH($A465,LDF!$B$37:$Z$37,0)),0)</f>
        <v>0</v>
      </c>
      <c r="G465" s="116">
        <f ca="1">IFERROR(G464+'Program Qtrly'!I$283*OFFSET(LDF!$A$37,MATCH($B$441,LDF!$A$38:$A$63,0),MATCH($A465,LDF!$B$37:$Z$37,0)),0)</f>
        <v>0</v>
      </c>
      <c r="H465" s="116">
        <f ca="1">IFERROR(H464+'Program Qtrly'!J$283*OFFSET(LDF!$A$37,MATCH($B$441,LDF!$A$38:$A$63,0),MATCH($A465,LDF!$B$37:$Z$37,0)),0)</f>
        <v>0</v>
      </c>
      <c r="I465" s="116">
        <f ca="1">IFERROR(I464+'Program Qtrly'!K$283*OFFSET(LDF!$A$37,MATCH($B$441,LDF!$A$38:$A$63,0),MATCH($A465,LDF!$B$37:$Z$37,0)),0)</f>
        <v>0</v>
      </c>
      <c r="J465" s="116">
        <f ca="1">IFERROR(J464+'Program Qtrly'!L$283*OFFSET(LDF!$A$37,MATCH($B$441,LDF!$A$38:$A$63,0),MATCH($A465,LDF!$B$37:$Z$37,0)),0)</f>
        <v>0</v>
      </c>
      <c r="K465" s="116">
        <f ca="1">IFERROR(K464+'Program Qtrly'!M$283*OFFSET(LDF!$A$37,MATCH($B$441,LDF!$A$38:$A$63,0),MATCH($A465,LDF!$B$37:$Z$37,0)),0)</f>
        <v>0</v>
      </c>
      <c r="L465" s="116">
        <f ca="1">IFERROR(L464+'Program Qtrly'!N$283*OFFSET(LDF!$A$37,MATCH($B$441,LDF!$A$38:$A$63,0),MATCH($A465,LDF!$B$37:$Z$37,0)),0)</f>
        <v>0</v>
      </c>
      <c r="M465" s="116">
        <f ca="1">IFERROR(M464+'Program Qtrly'!O$283*OFFSET(LDF!$A$37,MATCH($B$441,LDF!$A$38:$A$63,0),MATCH($A465,LDF!$B$37:$Z$37,0)),0)</f>
        <v>0</v>
      </c>
      <c r="N465" s="116">
        <f ca="1">IFERROR(N464+'Program Qtrly'!P$283*OFFSET(LDF!$A$37,MATCH($B$441,LDF!$A$38:$A$63,0),MATCH($A465,LDF!$B$37:$Z$37,0)),0)</f>
        <v>0</v>
      </c>
      <c r="O465" s="116">
        <f ca="1">IFERROR(O464+'Program Qtrly'!Q$283*OFFSET(LDF!$A$37,MATCH($B$441,LDF!$A$38:$A$63,0),MATCH($A465,LDF!$B$37:$Z$37,0)),0)</f>
        <v>0</v>
      </c>
      <c r="P465" s="116">
        <f ca="1">IFERROR(P464+'Program Qtrly'!R$283*OFFSET(LDF!$A$37,MATCH($B$441,LDF!$A$38:$A$63,0),MATCH($A465,LDF!$B$37:$Z$37,0)),0)</f>
        <v>0</v>
      </c>
      <c r="Q465" s="116">
        <f ca="1">IFERROR(Q464+'Program Qtrly'!S$283*OFFSET(LDF!$A$37,MATCH($B$441,LDF!$A$38:$A$63,0),MATCH($A465,LDF!$B$37:$Z$37,0)),0)</f>
        <v>0</v>
      </c>
      <c r="R465" s="116">
        <f ca="1">IFERROR(R464+'Program Qtrly'!T$283*OFFSET(LDF!$A$37,MATCH($B$441,LDF!$A$38:$A$63,0),MATCH($A465,LDF!$B$37:$Z$37,0)),0)</f>
        <v>0</v>
      </c>
      <c r="S465" s="116">
        <f ca="1">IFERROR(S464+'Program Qtrly'!U$283*OFFSET(LDF!$A$37,MATCH($B$441,LDF!$A$38:$A$63,0),MATCH($A465,LDF!$B$37:$Z$37,0)),0)</f>
        <v>0</v>
      </c>
      <c r="T465" s="116">
        <f ca="1">IFERROR(T464+'Program Qtrly'!V$283*OFFSET(LDF!$A$37,MATCH($B$441,LDF!$A$38:$A$63,0),MATCH($A465,LDF!$B$37:$Z$37,0)),0)</f>
        <v>0</v>
      </c>
      <c r="U465" s="116">
        <f ca="1">IFERROR(U464+'Program Qtrly'!W$283*OFFSET(LDF!$A$37,MATCH($B$441,LDF!$A$38:$A$63,0),MATCH($A465,LDF!$B$37:$Z$37,0)),0)</f>
        <v>0</v>
      </c>
      <c r="W465" s="63">
        <f t="shared" si="437"/>
        <v>69</v>
      </c>
      <c r="X465" s="116">
        <f t="shared" ca="1" si="438"/>
        <v>0</v>
      </c>
      <c r="Y465" s="116">
        <f t="shared" ca="1" si="453"/>
        <v>0</v>
      </c>
      <c r="Z465" s="116">
        <f t="shared" ca="1" si="454"/>
        <v>0</v>
      </c>
      <c r="AA465" s="116">
        <f t="shared" ca="1" si="455"/>
        <v>0</v>
      </c>
      <c r="AB465" s="116">
        <f t="shared" ca="1" si="456"/>
        <v>0</v>
      </c>
      <c r="AC465" s="116">
        <f t="shared" ca="1" si="457"/>
        <v>0</v>
      </c>
      <c r="AD465" s="116">
        <f t="shared" ca="1" si="458"/>
        <v>0</v>
      </c>
      <c r="AE465" s="116">
        <f t="shared" ca="1" si="459"/>
        <v>0</v>
      </c>
      <c r="AF465" s="116">
        <f t="shared" ca="1" si="460"/>
        <v>0</v>
      </c>
      <c r="AG465" s="116">
        <f t="shared" ca="1" si="442"/>
        <v>0</v>
      </c>
      <c r="AH465" s="116">
        <f t="shared" ca="1" si="443"/>
        <v>0</v>
      </c>
      <c r="AI465" s="116">
        <f t="shared" ca="1" si="444"/>
        <v>0</v>
      </c>
      <c r="AJ465" s="116">
        <f t="shared" ca="1" si="445"/>
        <v>0</v>
      </c>
      <c r="AK465" s="116">
        <f t="shared" ca="1" si="446"/>
        <v>0</v>
      </c>
      <c r="AL465" s="116">
        <f t="shared" ca="1" si="447"/>
        <v>0</v>
      </c>
      <c r="AM465" s="116">
        <f t="shared" ca="1" si="448"/>
        <v>0</v>
      </c>
      <c r="AN465" s="116">
        <f t="shared" ca="1" si="449"/>
        <v>0</v>
      </c>
      <c r="AO465" s="116">
        <f t="shared" ca="1" si="450"/>
        <v>0</v>
      </c>
      <c r="AP465" s="116">
        <f t="shared" ca="1" si="451"/>
        <v>0</v>
      </c>
      <c r="AQ465" s="116">
        <f t="shared" ca="1" si="452"/>
        <v>0</v>
      </c>
      <c r="AS465" s="63">
        <f t="shared" si="439"/>
        <v>69</v>
      </c>
      <c r="AT465" s="116">
        <f ca="1">IFERROR(X465*'Program Qtrly'!D$269/(1-'Program Qtrly'!D$269),0)</f>
        <v>0</v>
      </c>
      <c r="AU465" s="116">
        <f ca="1">IFERROR(Y465*'Program Qtrly'!E$269/(1-'Program Qtrly'!E$269),0)</f>
        <v>0</v>
      </c>
      <c r="AV465" s="116">
        <f ca="1">IFERROR(Z465*'Program Qtrly'!F$269/(1-'Program Qtrly'!F$269),0)</f>
        <v>0</v>
      </c>
      <c r="AW465" s="116">
        <f ca="1">IFERROR(AA465*'Program Qtrly'!G$269/(1-'Program Qtrly'!G$269),0)</f>
        <v>0</v>
      </c>
      <c r="AX465" s="116">
        <f ca="1">IFERROR(AB465*'Program Qtrly'!H$269/(1-'Program Qtrly'!H$269),0)</f>
        <v>0</v>
      </c>
      <c r="AY465" s="116">
        <f ca="1">IFERROR(AC465*'Program Qtrly'!I$269/(1-'Program Qtrly'!I$269),0)</f>
        <v>0</v>
      </c>
      <c r="AZ465" s="116">
        <f ca="1">IFERROR(AD465*'Program Qtrly'!J$269/(1-'Program Qtrly'!J$269),0)</f>
        <v>0</v>
      </c>
      <c r="BA465" s="116">
        <f ca="1">IFERROR(AE465*'Program Qtrly'!K$269/(1-'Program Qtrly'!K$269),0)</f>
        <v>0</v>
      </c>
      <c r="BB465" s="116">
        <f ca="1">IFERROR(AF465*'Program Qtrly'!L$269/(1-'Program Qtrly'!L$269),0)</f>
        <v>0</v>
      </c>
      <c r="BC465" s="116">
        <f ca="1">IFERROR(AG465*'Program Qtrly'!M$269/(1-'Program Qtrly'!M$269),0)</f>
        <v>0</v>
      </c>
      <c r="BD465" s="116">
        <f ca="1">IFERROR(AH465*'Program Qtrly'!N$269/(1-'Program Qtrly'!N$269),0)</f>
        <v>0</v>
      </c>
      <c r="BE465" s="116">
        <f ca="1">IFERROR(AI465*'Program Qtrly'!O$269/(1-'Program Qtrly'!O$269),0)</f>
        <v>0</v>
      </c>
      <c r="BF465" s="116">
        <f ca="1">IFERROR(AJ465*'Program Qtrly'!P$269/(1-'Program Qtrly'!P$269),0)</f>
        <v>0</v>
      </c>
      <c r="BG465" s="116">
        <f ca="1">IFERROR(AK465*'Program Qtrly'!Q$269/(1-'Program Qtrly'!Q$269),0)</f>
        <v>0</v>
      </c>
      <c r="BH465" s="116">
        <f ca="1">IFERROR(AL465*'Program Qtrly'!R$269/(1-'Program Qtrly'!R$269),0)</f>
        <v>0</v>
      </c>
      <c r="BI465" s="116">
        <f ca="1">IFERROR(AM465*'Program Qtrly'!S$269/(1-'Program Qtrly'!S$269),0)</f>
        <v>0</v>
      </c>
      <c r="BJ465" s="116">
        <f ca="1">IFERROR(AN465*'Program Qtrly'!T$269/(1-'Program Qtrly'!T$269),0)</f>
        <v>0</v>
      </c>
      <c r="BK465" s="116">
        <f ca="1">IFERROR(AO465*'Program Qtrly'!U$269/(1-'Program Qtrly'!U$269),0)</f>
        <v>0</v>
      </c>
      <c r="BL465" s="116">
        <f ca="1">IFERROR(AP465*'Program Qtrly'!V$269/(1-'Program Qtrly'!V$269),0)</f>
        <v>0</v>
      </c>
      <c r="BM465" s="116">
        <f ca="1">IFERROR(AQ465*'Program Qtrly'!W$269/(1-'Program Qtrly'!W$269),0)</f>
        <v>0</v>
      </c>
      <c r="BO465" s="53" t="str">
        <f t="shared" si="440"/>
        <v>P014</v>
      </c>
      <c r="BP465" s="53">
        <f t="shared" si="441"/>
        <v>0</v>
      </c>
    </row>
    <row r="466" spans="1:68" x14ac:dyDescent="0.45">
      <c r="A466" s="63">
        <f t="shared" si="436"/>
        <v>72</v>
      </c>
      <c r="B466" s="116">
        <f ca="1">IFERROR(B465+'Program Qtrly'!D$283*OFFSET(LDF!$A$37,MATCH($B$441,LDF!$A$38:$A$63,0),MATCH($A466,LDF!$B$37:$Z$37,0)),0)</f>
        <v>0</v>
      </c>
      <c r="C466" s="116">
        <f ca="1">IFERROR(C465+'Program Qtrly'!E$283*OFFSET(LDF!$A$37,MATCH($B$441,LDF!$A$38:$A$63,0),MATCH($A466,LDF!$B$37:$Z$37,0)),0)</f>
        <v>0</v>
      </c>
      <c r="D466" s="116">
        <f ca="1">IFERROR(D465+'Program Qtrly'!F$283*OFFSET(LDF!$A$37,MATCH($B$441,LDF!$A$38:$A$63,0),MATCH($A466,LDF!$B$37:$Z$37,0)),0)</f>
        <v>0</v>
      </c>
      <c r="E466" s="116">
        <f ca="1">IFERROR(E465+'Program Qtrly'!G$283*OFFSET(LDF!$A$37,MATCH($B$441,LDF!$A$38:$A$63,0),MATCH($A466,LDF!$B$37:$Z$37,0)),0)</f>
        <v>0</v>
      </c>
      <c r="F466" s="116">
        <f ca="1">IFERROR(F465+'Program Qtrly'!H$283*OFFSET(LDF!$A$37,MATCH($B$441,LDF!$A$38:$A$63,0),MATCH($A466,LDF!$B$37:$Z$37,0)),0)</f>
        <v>0</v>
      </c>
      <c r="G466" s="116">
        <f ca="1">IFERROR(G465+'Program Qtrly'!I$283*OFFSET(LDF!$A$37,MATCH($B$441,LDF!$A$38:$A$63,0),MATCH($A466,LDF!$B$37:$Z$37,0)),0)</f>
        <v>0</v>
      </c>
      <c r="H466" s="116">
        <f ca="1">IFERROR(H465+'Program Qtrly'!J$283*OFFSET(LDF!$A$37,MATCH($B$441,LDF!$A$38:$A$63,0),MATCH($A466,LDF!$B$37:$Z$37,0)),0)</f>
        <v>0</v>
      </c>
      <c r="I466" s="116">
        <f ca="1">IFERROR(I465+'Program Qtrly'!K$283*OFFSET(LDF!$A$37,MATCH($B$441,LDF!$A$38:$A$63,0),MATCH($A466,LDF!$B$37:$Z$37,0)),0)</f>
        <v>0</v>
      </c>
      <c r="J466" s="116">
        <f ca="1">IFERROR(J465+'Program Qtrly'!L$283*OFFSET(LDF!$A$37,MATCH($B$441,LDF!$A$38:$A$63,0),MATCH($A466,LDF!$B$37:$Z$37,0)),0)</f>
        <v>0</v>
      </c>
      <c r="K466" s="116">
        <f ca="1">IFERROR(K465+'Program Qtrly'!M$283*OFFSET(LDF!$A$37,MATCH($B$441,LDF!$A$38:$A$63,0),MATCH($A466,LDF!$B$37:$Z$37,0)),0)</f>
        <v>0</v>
      </c>
      <c r="L466" s="116">
        <f ca="1">IFERROR(L465+'Program Qtrly'!N$283*OFFSET(LDF!$A$37,MATCH($B$441,LDF!$A$38:$A$63,0),MATCH($A466,LDF!$B$37:$Z$37,0)),0)</f>
        <v>0</v>
      </c>
      <c r="M466" s="116">
        <f ca="1">IFERROR(M465+'Program Qtrly'!O$283*OFFSET(LDF!$A$37,MATCH($B$441,LDF!$A$38:$A$63,0),MATCH($A466,LDF!$B$37:$Z$37,0)),0)</f>
        <v>0</v>
      </c>
      <c r="N466" s="116">
        <f ca="1">IFERROR(N465+'Program Qtrly'!P$283*OFFSET(LDF!$A$37,MATCH($B$441,LDF!$A$38:$A$63,0),MATCH($A466,LDF!$B$37:$Z$37,0)),0)</f>
        <v>0</v>
      </c>
      <c r="O466" s="116">
        <f ca="1">IFERROR(O465+'Program Qtrly'!Q$283*OFFSET(LDF!$A$37,MATCH($B$441,LDF!$A$38:$A$63,0),MATCH($A466,LDF!$B$37:$Z$37,0)),0)</f>
        <v>0</v>
      </c>
      <c r="P466" s="116">
        <f ca="1">IFERROR(P465+'Program Qtrly'!R$283*OFFSET(LDF!$A$37,MATCH($B$441,LDF!$A$38:$A$63,0),MATCH($A466,LDF!$B$37:$Z$37,0)),0)</f>
        <v>0</v>
      </c>
      <c r="Q466" s="116">
        <f ca="1">IFERROR(Q465+'Program Qtrly'!S$283*OFFSET(LDF!$A$37,MATCH($B$441,LDF!$A$38:$A$63,0),MATCH($A466,LDF!$B$37:$Z$37,0)),0)</f>
        <v>0</v>
      </c>
      <c r="R466" s="116">
        <f ca="1">IFERROR(R465+'Program Qtrly'!T$283*OFFSET(LDF!$A$37,MATCH($B$441,LDF!$A$38:$A$63,0),MATCH($A466,LDF!$B$37:$Z$37,0)),0)</f>
        <v>0</v>
      </c>
      <c r="S466" s="116">
        <f ca="1">IFERROR(S465+'Program Qtrly'!U$283*OFFSET(LDF!$A$37,MATCH($B$441,LDF!$A$38:$A$63,0),MATCH($A466,LDF!$B$37:$Z$37,0)),0)</f>
        <v>0</v>
      </c>
      <c r="T466" s="116">
        <f ca="1">IFERROR(T465+'Program Qtrly'!V$283*OFFSET(LDF!$A$37,MATCH($B$441,LDF!$A$38:$A$63,0),MATCH($A466,LDF!$B$37:$Z$37,0)),0)</f>
        <v>0</v>
      </c>
      <c r="U466" s="116">
        <f ca="1">IFERROR(U465+'Program Qtrly'!W$283*OFFSET(LDF!$A$37,MATCH($B$441,LDF!$A$38:$A$63,0),MATCH($A466,LDF!$B$37:$Z$37,0)),0)</f>
        <v>0</v>
      </c>
      <c r="W466" s="63">
        <f t="shared" si="437"/>
        <v>72</v>
      </c>
      <c r="X466" s="116">
        <f t="shared" ca="1" si="438"/>
        <v>0</v>
      </c>
      <c r="Y466" s="116">
        <f t="shared" ca="1" si="453"/>
        <v>0</v>
      </c>
      <c r="Z466" s="116">
        <f t="shared" ca="1" si="454"/>
        <v>0</v>
      </c>
      <c r="AA466" s="116">
        <f t="shared" ca="1" si="455"/>
        <v>0</v>
      </c>
      <c r="AB466" s="116">
        <f t="shared" ca="1" si="456"/>
        <v>0</v>
      </c>
      <c r="AC466" s="116">
        <f t="shared" ca="1" si="457"/>
        <v>0</v>
      </c>
      <c r="AD466" s="116">
        <f t="shared" ca="1" si="458"/>
        <v>0</v>
      </c>
      <c r="AE466" s="116">
        <f t="shared" ca="1" si="459"/>
        <v>0</v>
      </c>
      <c r="AF466" s="116">
        <f t="shared" ca="1" si="460"/>
        <v>0</v>
      </c>
      <c r="AG466" s="116">
        <f t="shared" ca="1" si="442"/>
        <v>0</v>
      </c>
      <c r="AH466" s="116">
        <f t="shared" ca="1" si="443"/>
        <v>0</v>
      </c>
      <c r="AI466" s="116">
        <f t="shared" ca="1" si="444"/>
        <v>0</v>
      </c>
      <c r="AJ466" s="116">
        <f t="shared" ca="1" si="445"/>
        <v>0</v>
      </c>
      <c r="AK466" s="116">
        <f t="shared" ca="1" si="446"/>
        <v>0</v>
      </c>
      <c r="AL466" s="116">
        <f t="shared" ca="1" si="447"/>
        <v>0</v>
      </c>
      <c r="AM466" s="116">
        <f t="shared" ca="1" si="448"/>
        <v>0</v>
      </c>
      <c r="AN466" s="116">
        <f t="shared" ca="1" si="449"/>
        <v>0</v>
      </c>
      <c r="AO466" s="116">
        <f t="shared" ca="1" si="450"/>
        <v>0</v>
      </c>
      <c r="AP466" s="116">
        <f t="shared" ca="1" si="451"/>
        <v>0</v>
      </c>
      <c r="AQ466" s="116">
        <f t="shared" ca="1" si="452"/>
        <v>0</v>
      </c>
      <c r="AS466" s="63">
        <f t="shared" si="439"/>
        <v>72</v>
      </c>
      <c r="AT466" s="116">
        <f ca="1">IFERROR(X466*'Program Qtrly'!D$269/(1-'Program Qtrly'!D$269),0)</f>
        <v>0</v>
      </c>
      <c r="AU466" s="116">
        <f ca="1">IFERROR(Y466*'Program Qtrly'!E$269/(1-'Program Qtrly'!E$269),0)</f>
        <v>0</v>
      </c>
      <c r="AV466" s="116">
        <f ca="1">IFERROR(Z466*'Program Qtrly'!F$269/(1-'Program Qtrly'!F$269),0)</f>
        <v>0</v>
      </c>
      <c r="AW466" s="116">
        <f ca="1">IFERROR(AA466*'Program Qtrly'!G$269/(1-'Program Qtrly'!G$269),0)</f>
        <v>0</v>
      </c>
      <c r="AX466" s="116">
        <f ca="1">IFERROR(AB466*'Program Qtrly'!H$269/(1-'Program Qtrly'!H$269),0)</f>
        <v>0</v>
      </c>
      <c r="AY466" s="116">
        <f ca="1">IFERROR(AC466*'Program Qtrly'!I$269/(1-'Program Qtrly'!I$269),0)</f>
        <v>0</v>
      </c>
      <c r="AZ466" s="116">
        <f ca="1">IFERROR(AD466*'Program Qtrly'!J$269/(1-'Program Qtrly'!J$269),0)</f>
        <v>0</v>
      </c>
      <c r="BA466" s="116">
        <f ca="1">IFERROR(AE466*'Program Qtrly'!K$269/(1-'Program Qtrly'!K$269),0)</f>
        <v>0</v>
      </c>
      <c r="BB466" s="116">
        <f ca="1">IFERROR(AF466*'Program Qtrly'!L$269/(1-'Program Qtrly'!L$269),0)</f>
        <v>0</v>
      </c>
      <c r="BC466" s="116">
        <f ca="1">IFERROR(AG466*'Program Qtrly'!M$269/(1-'Program Qtrly'!M$269),0)</f>
        <v>0</v>
      </c>
      <c r="BD466" s="116">
        <f ca="1">IFERROR(AH466*'Program Qtrly'!N$269/(1-'Program Qtrly'!N$269),0)</f>
        <v>0</v>
      </c>
      <c r="BE466" s="116">
        <f ca="1">IFERROR(AI466*'Program Qtrly'!O$269/(1-'Program Qtrly'!O$269),0)</f>
        <v>0</v>
      </c>
      <c r="BF466" s="116">
        <f ca="1">IFERROR(AJ466*'Program Qtrly'!P$269/(1-'Program Qtrly'!P$269),0)</f>
        <v>0</v>
      </c>
      <c r="BG466" s="116">
        <f ca="1">IFERROR(AK466*'Program Qtrly'!Q$269/(1-'Program Qtrly'!Q$269),0)</f>
        <v>0</v>
      </c>
      <c r="BH466" s="116">
        <f ca="1">IFERROR(AL466*'Program Qtrly'!R$269/(1-'Program Qtrly'!R$269),0)</f>
        <v>0</v>
      </c>
      <c r="BI466" s="116">
        <f ca="1">IFERROR(AM466*'Program Qtrly'!S$269/(1-'Program Qtrly'!S$269),0)</f>
        <v>0</v>
      </c>
      <c r="BJ466" s="116">
        <f ca="1">IFERROR(AN466*'Program Qtrly'!T$269/(1-'Program Qtrly'!T$269),0)</f>
        <v>0</v>
      </c>
      <c r="BK466" s="116">
        <f ca="1">IFERROR(AO466*'Program Qtrly'!U$269/(1-'Program Qtrly'!U$269),0)</f>
        <v>0</v>
      </c>
      <c r="BL466" s="116">
        <f ca="1">IFERROR(AP466*'Program Qtrly'!V$269/(1-'Program Qtrly'!V$269),0)</f>
        <v>0</v>
      </c>
      <c r="BM466" s="116">
        <f ca="1">IFERROR(AQ466*'Program Qtrly'!W$269/(1-'Program Qtrly'!W$269),0)</f>
        <v>0</v>
      </c>
      <c r="BO466" s="53" t="str">
        <f t="shared" si="440"/>
        <v>P014</v>
      </c>
      <c r="BP466" s="53">
        <f t="shared" si="441"/>
        <v>0</v>
      </c>
    </row>
    <row r="467" spans="1:68" ht="28.5" x14ac:dyDescent="0.45">
      <c r="A467" s="135" t="s">
        <v>386</v>
      </c>
      <c r="B467" s="136">
        <f ca="1">'Program Qtrly'!D$283</f>
        <v>0</v>
      </c>
      <c r="C467" s="136">
        <f ca="1">'Program Qtrly'!E$283</f>
        <v>0</v>
      </c>
      <c r="D467" s="136">
        <f ca="1">'Program Qtrly'!F$283</f>
        <v>0</v>
      </c>
      <c r="E467" s="136">
        <f ca="1">'Program Qtrly'!G$283</f>
        <v>0</v>
      </c>
      <c r="F467" s="136">
        <f ca="1">'Program Qtrly'!H$283</f>
        <v>0</v>
      </c>
      <c r="G467" s="136">
        <f ca="1">'Program Qtrly'!I$283</f>
        <v>0</v>
      </c>
      <c r="H467" s="136">
        <f ca="1">'Program Qtrly'!J$283</f>
        <v>0</v>
      </c>
      <c r="I467" s="136">
        <f ca="1">'Program Qtrly'!K$283</f>
        <v>0</v>
      </c>
      <c r="J467" s="136">
        <f ca="1">'Program Qtrly'!L$283</f>
        <v>0</v>
      </c>
      <c r="K467" s="136">
        <f ca="1">'Program Qtrly'!M$283</f>
        <v>0</v>
      </c>
      <c r="L467" s="136">
        <f ca="1">'Program Qtrly'!N$283</f>
        <v>0</v>
      </c>
      <c r="M467" s="136">
        <f ca="1">'Program Qtrly'!O$283</f>
        <v>0</v>
      </c>
      <c r="N467" s="136">
        <f ca="1">'Program Qtrly'!P$283</f>
        <v>0</v>
      </c>
      <c r="O467" s="136">
        <f ca="1">'Program Qtrly'!Q$283</f>
        <v>0</v>
      </c>
      <c r="P467" s="136">
        <f ca="1">'Program Qtrly'!R$283</f>
        <v>0</v>
      </c>
      <c r="Q467" s="136">
        <f ca="1">'Program Qtrly'!S$283</f>
        <v>0</v>
      </c>
      <c r="R467" s="136">
        <f ca="1">'Program Qtrly'!T$283</f>
        <v>0</v>
      </c>
      <c r="S467" s="136">
        <f ca="1">'Program Qtrly'!U$283</f>
        <v>0</v>
      </c>
      <c r="T467" s="136">
        <f ca="1">'Program Qtrly'!V$283</f>
        <v>0</v>
      </c>
      <c r="U467" s="136">
        <f ca="1">'Program Qtrly'!W$283</f>
        <v>0</v>
      </c>
      <c r="V467" s="135"/>
      <c r="W467" s="135" t="s">
        <v>282</v>
      </c>
      <c r="X467" s="136">
        <f ca="1">X443</f>
        <v>0</v>
      </c>
      <c r="Y467" s="136">
        <f ca="1">Y443+X444</f>
        <v>0</v>
      </c>
      <c r="Z467" s="136">
        <f ca="1">Z443+Y444+X445</f>
        <v>0</v>
      </c>
      <c r="AA467" s="136">
        <f ca="1">AA443+Z444+Y445+X446</f>
        <v>0</v>
      </c>
      <c r="AB467" s="136">
        <f ca="1">AB443+AA444+Z445+Y446+X447</f>
        <v>0</v>
      </c>
      <c r="AC467" s="136">
        <f ca="1">AC443+AB444+AA445+Z446+Y447+X448</f>
        <v>0</v>
      </c>
      <c r="AD467" s="136">
        <f ca="1">AD443+AC444+AB445+AA446+Z447+Y448+X449</f>
        <v>0</v>
      </c>
      <c r="AE467" s="136">
        <f ca="1">AE443+AD444+AC445+AB446+AA447+Z448+Y449+X450</f>
        <v>0</v>
      </c>
      <c r="AF467" s="136">
        <f ca="1">AF443+AE444+AD445+AC446+AB447+AA448+Z449+Y450+X451</f>
        <v>0</v>
      </c>
      <c r="AG467" s="136">
        <f ca="1">AG443+AF444+AE445+AD446+AC447+AB448+AA449+Z450+Y451+X452</f>
        <v>0</v>
      </c>
      <c r="AH467" s="136">
        <f ca="1">AH443+AG444+AF445+AE446+AD447+AC448+AB449+AA450+Z451+Y452+X453</f>
        <v>0</v>
      </c>
      <c r="AI467" s="136">
        <f ca="1">AI443+AH444+AG445+AF446+AE447+AD448+AC449+AB450+AA451+Z452+Y453+X454</f>
        <v>0</v>
      </c>
      <c r="AJ467" s="136">
        <f ca="1">AJ443+AI444+AH445+AG446+AF447+AE448+AD449+AC450+AB451+AA452+Z453+Y454+X455</f>
        <v>0</v>
      </c>
      <c r="AK467" s="136">
        <f ca="1">AK443+AJ444+AI445+AH446+AG447+AF448+AE449+AD450+AC451+AB452+AA453+Z454+Y455+X456</f>
        <v>0</v>
      </c>
      <c r="AL467" s="136">
        <f ca="1">AL443+AK444+AJ445+AI446+AH447+AG448+AF449+AE450+AD451+AC452+AB453+AA454+Z455+Y456+X457</f>
        <v>0</v>
      </c>
      <c r="AM467" s="136">
        <f ca="1">AM443+AL444+AK445+AJ446+AI447+AH448+AG449+AF450+AE451+AD452+AC453+AB454+AA455+Z456+Y457+X458</f>
        <v>0</v>
      </c>
      <c r="AN467" s="136">
        <f ca="1">AN443+AM444+AL445+AK446+AJ447+AI448+AH449+AG450+AF451+AE452+AD453+AC454+AB455+AA456+Z457+Y458+X459</f>
        <v>0</v>
      </c>
      <c r="AO467" s="136">
        <f ca="1">AO443+AN444+AM445+AL446+AK447+AJ448+AI449+AH450+AG451+AF452+AE453+AD454+AC455+AB456+AA457+Z458+Y459+X460</f>
        <v>0</v>
      </c>
      <c r="AP467" s="136">
        <f ca="1">AP443+AO444+AN445+AM446+AL447+AK448+AJ449+AI450+AH451+AG452+AF453+AE454+AD455+AC456+AB457+AA458+Z459+Y460+X461</f>
        <v>0</v>
      </c>
      <c r="AQ467" s="136">
        <f ca="1">AQ443+AP444+AO445+AN446+AM447+AL448+AK449+AJ450+AI451+AH452+AG453+AF454+AE455+AD456+AC457+AB458+AA459+Z460+Y461+X462</f>
        <v>0</v>
      </c>
      <c r="AR467" s="135"/>
      <c r="AS467" s="135" t="s">
        <v>481</v>
      </c>
      <c r="AT467" s="136">
        <f ca="1">AT443</f>
        <v>0</v>
      </c>
      <c r="AU467" s="136">
        <f ca="1">AU443+AT444</f>
        <v>0</v>
      </c>
      <c r="AV467" s="136">
        <f ca="1">AV443+AU444+AT445</f>
        <v>0</v>
      </c>
      <c r="AW467" s="136">
        <f ca="1">AW443+AV444+AU445+AT446</f>
        <v>0</v>
      </c>
      <c r="AX467" s="136">
        <f ca="1">AX443+AW444+AV445+AU446+AT447</f>
        <v>0</v>
      </c>
      <c r="AY467" s="136">
        <f ca="1">AY443+AX444+AW445+AV446+AU447+AT448</f>
        <v>0</v>
      </c>
      <c r="AZ467" s="136">
        <f ca="1">AZ443+AY444+AX445+AW446+AV447+AU448+AT449</f>
        <v>0</v>
      </c>
      <c r="BA467" s="136">
        <f ca="1">BA443+AZ444+AY445+AX446+AW447+AV448+AU449+AT450</f>
        <v>0</v>
      </c>
      <c r="BB467" s="136">
        <f ca="1">BB443+BA444+AZ445+AY446+AX447+AW448+AV449+AU450+AT451</f>
        <v>0</v>
      </c>
      <c r="BC467" s="136">
        <f ca="1">BC443+BB444+BA445+AZ446+AY447+AX448+AW449+AV450+AU451+AT452</f>
        <v>0</v>
      </c>
      <c r="BD467" s="136">
        <f ca="1">BD443+BC444+BB445+BA446+AZ447+AY448+AX449+AW450+AV451+AU452+AT453</f>
        <v>0</v>
      </c>
      <c r="BE467" s="136">
        <f ca="1">BE443+BD444+BC445+BB446+BA447+AZ448+AY449+AX450+AW451+AV452+AU453+AT454</f>
        <v>0</v>
      </c>
      <c r="BF467" s="136">
        <f ca="1">BF443+BE444+BD445+BC446+BB447+BA448+AZ449+AY450+AX451+AW452+AV453+AU454+AT455</f>
        <v>0</v>
      </c>
      <c r="BG467" s="136">
        <f ca="1">BG443+BF444+BE445+BD446+BC447+BB448+BA449+AZ450+AY451+AX452+AW453+AV454+AU455+AT456</f>
        <v>0</v>
      </c>
      <c r="BH467" s="136">
        <f ca="1">BH443+BG444+BF445+BE446+BD447+BC448+BB449+BA450+AZ451+AY452+AX453+AW454+AV455+AU456+AT457</f>
        <v>0</v>
      </c>
      <c r="BI467" s="136">
        <f ca="1">BI443+BH444+BG445+BF446+BE447+BD448+BC449+BB450+BA451+AZ452+AY453+AX454+AW455+AV456+AU457+AT458</f>
        <v>0</v>
      </c>
      <c r="BJ467" s="136">
        <f ca="1">BJ443+BI444+BH445+BG446+BF447+BE448+BD449+BC450+BB451+BA452+AZ453+AY454+AX455+AW456+AV457+AU458+AT459</f>
        <v>0</v>
      </c>
      <c r="BK467" s="136">
        <f ca="1">BK443+BJ444+BI445+BH446+BG447+BF448+BE449+BD450+BC451+BB452+BA453+AZ454+AY455+AX456+AW457+AV458+AU459+AT460</f>
        <v>0</v>
      </c>
      <c r="BL467" s="136">
        <f ca="1">BL443+BK444+BJ445+BI446+BH447+BG448+BF449+BE450+BD451+BC452+BB453+BA454+AZ455+AY456+AX457+AW458+AV459+AU460+AT461</f>
        <v>0</v>
      </c>
      <c r="BM467" s="136">
        <f ca="1">BM443+BL444+BK445+BJ446+BI447+BH448+BG449+BF450+BE451+BD452+BC453+BB454+BA455+AZ456+AY457+AX458+AW459+AV460+AU461+AT462</f>
        <v>0</v>
      </c>
      <c r="BN467" s="135"/>
      <c r="BO467" s="53" t="str">
        <f t="shared" si="440"/>
        <v>P014</v>
      </c>
      <c r="BP467" s="53">
        <f t="shared" si="441"/>
        <v>0</v>
      </c>
    </row>
    <row r="470" spans="1:68" x14ac:dyDescent="0.45">
      <c r="A470" s="46" t="s">
        <v>178</v>
      </c>
      <c r="B470" s="46">
        <f>INDEX('Program Inputs'!$B$9:$B$28,MATCH('Loss Proj'!A470,'Program Inputs'!$A$9:$A$28,0))</f>
        <v>0</v>
      </c>
      <c r="C470" s="46"/>
      <c r="W470" s="46" t="str">
        <f>A470</f>
        <v>P015</v>
      </c>
      <c r="X470" s="46">
        <f>INDEX('Program Inputs'!$B$9:$B$28,MATCH('Loss Proj'!W470,'Program Inputs'!$A$9:$A$28,0))</f>
        <v>0</v>
      </c>
      <c r="Y470" s="46"/>
      <c r="AS470" s="46" t="str">
        <f>A470</f>
        <v>P015</v>
      </c>
      <c r="AT470" s="46">
        <f>INDEX('Program Inputs'!$B$9:$B$28,MATCH('Loss Proj'!AS470,'Program Inputs'!$A$9:$A$28,0))</f>
        <v>0</v>
      </c>
      <c r="AU470" s="46"/>
    </row>
    <row r="471" spans="1:68" x14ac:dyDescent="0.45">
      <c r="A471" s="67" t="s">
        <v>385</v>
      </c>
      <c r="B471" s="63"/>
      <c r="W471" s="67" t="s">
        <v>479</v>
      </c>
      <c r="X471" s="63"/>
      <c r="AS471" s="67" t="s">
        <v>480</v>
      </c>
      <c r="AT471" s="63"/>
    </row>
    <row r="472" spans="1:68" x14ac:dyDescent="0.45">
      <c r="A472" s="67" t="s">
        <v>186</v>
      </c>
      <c r="B472" s="115">
        <f>INDEX('Program Inputs'!$O$8:$O$28,MATCH(A470,'Program Inputs'!$A$8:$A$28,0))</f>
        <v>0</v>
      </c>
      <c r="D472" s="63" t="s">
        <v>489</v>
      </c>
      <c r="E472" s="133">
        <f>INDEX('Program Inputs'!$R$8:$R$28,MATCH(A470,'Program Inputs'!$A$8:$A$28,0))</f>
        <v>0</v>
      </c>
      <c r="X472" s="62"/>
      <c r="AT472" s="62"/>
    </row>
    <row r="473" spans="1:68" x14ac:dyDescent="0.45">
      <c r="A473" s="110" t="s">
        <v>180</v>
      </c>
      <c r="B473" s="3" t="str">
        <f>B$7</f>
        <v>2026 Q2</v>
      </c>
      <c r="C473" s="3" t="str">
        <f t="shared" ref="C473:U473" si="461">C$7</f>
        <v>2026 Q3</v>
      </c>
      <c r="D473" s="3" t="str">
        <f t="shared" si="461"/>
        <v>2026 Q4</v>
      </c>
      <c r="E473" s="3" t="str">
        <f t="shared" si="461"/>
        <v>2027 Q1</v>
      </c>
      <c r="F473" s="3" t="str">
        <f t="shared" si="461"/>
        <v>2027 Q2</v>
      </c>
      <c r="G473" s="3" t="str">
        <f t="shared" si="461"/>
        <v>2027 Q3</v>
      </c>
      <c r="H473" s="3" t="str">
        <f t="shared" si="461"/>
        <v>2027 Q4</v>
      </c>
      <c r="I473" s="3" t="str">
        <f t="shared" si="461"/>
        <v>2028 Q1</v>
      </c>
      <c r="J473" s="3" t="str">
        <f t="shared" si="461"/>
        <v>2028 Q2</v>
      </c>
      <c r="K473" s="3" t="str">
        <f t="shared" si="461"/>
        <v>2028 Q3</v>
      </c>
      <c r="L473" s="3" t="str">
        <f t="shared" si="461"/>
        <v>2028 Q4</v>
      </c>
      <c r="M473" s="3" t="str">
        <f t="shared" si="461"/>
        <v>2029 Q1</v>
      </c>
      <c r="N473" s="3" t="str">
        <f t="shared" si="461"/>
        <v>2029 Q2</v>
      </c>
      <c r="O473" s="3" t="str">
        <f t="shared" si="461"/>
        <v>2029 Q3</v>
      </c>
      <c r="P473" s="3" t="str">
        <f t="shared" si="461"/>
        <v>2029 Q4</v>
      </c>
      <c r="Q473" s="3" t="str">
        <f t="shared" si="461"/>
        <v>2030 Q1</v>
      </c>
      <c r="R473" s="3" t="str">
        <f t="shared" si="461"/>
        <v>2030 Q2</v>
      </c>
      <c r="S473" s="3" t="str">
        <f t="shared" si="461"/>
        <v>2030 Q3</v>
      </c>
      <c r="T473" s="3" t="str">
        <f t="shared" si="461"/>
        <v>2030 Q4</v>
      </c>
      <c r="U473" s="3" t="str">
        <f t="shared" si="461"/>
        <v>2031 Q1</v>
      </c>
      <c r="W473" s="110" t="s">
        <v>180</v>
      </c>
      <c r="X473" s="3" t="str">
        <f>X$7</f>
        <v>2026 Q2</v>
      </c>
      <c r="Y473" s="3" t="str">
        <f t="shared" ref="Y473:AQ473" si="462">Y$7</f>
        <v>2026 Q3</v>
      </c>
      <c r="Z473" s="3" t="str">
        <f t="shared" si="462"/>
        <v>2026 Q4</v>
      </c>
      <c r="AA473" s="3" t="str">
        <f t="shared" si="462"/>
        <v>2027 Q1</v>
      </c>
      <c r="AB473" s="3" t="str">
        <f t="shared" si="462"/>
        <v>2027 Q2</v>
      </c>
      <c r="AC473" s="3" t="str">
        <f t="shared" si="462"/>
        <v>2027 Q3</v>
      </c>
      <c r="AD473" s="3" t="str">
        <f t="shared" si="462"/>
        <v>2027 Q4</v>
      </c>
      <c r="AE473" s="3" t="str">
        <f t="shared" si="462"/>
        <v>2028 Q1</v>
      </c>
      <c r="AF473" s="3" t="str">
        <f t="shared" si="462"/>
        <v>2028 Q2</v>
      </c>
      <c r="AG473" s="3" t="str">
        <f t="shared" si="462"/>
        <v>2028 Q3</v>
      </c>
      <c r="AH473" s="3" t="str">
        <f t="shared" si="462"/>
        <v>2028 Q4</v>
      </c>
      <c r="AI473" s="3" t="str">
        <f t="shared" si="462"/>
        <v>2029 Q1</v>
      </c>
      <c r="AJ473" s="3" t="str">
        <f t="shared" si="462"/>
        <v>2029 Q2</v>
      </c>
      <c r="AK473" s="3" t="str">
        <f t="shared" si="462"/>
        <v>2029 Q3</v>
      </c>
      <c r="AL473" s="3" t="str">
        <f t="shared" si="462"/>
        <v>2029 Q4</v>
      </c>
      <c r="AM473" s="3" t="str">
        <f t="shared" si="462"/>
        <v>2030 Q1</v>
      </c>
      <c r="AN473" s="3" t="str">
        <f t="shared" si="462"/>
        <v>2030 Q2</v>
      </c>
      <c r="AO473" s="3" t="str">
        <f t="shared" si="462"/>
        <v>2030 Q3</v>
      </c>
      <c r="AP473" s="3" t="str">
        <f t="shared" si="462"/>
        <v>2030 Q4</v>
      </c>
      <c r="AQ473" s="3" t="str">
        <f t="shared" si="462"/>
        <v>2031 Q1</v>
      </c>
      <c r="AS473" s="110" t="s">
        <v>180</v>
      </c>
      <c r="AT473" s="3" t="str">
        <f>AT$7</f>
        <v>2026 Q2</v>
      </c>
      <c r="AU473" s="3" t="str">
        <f t="shared" ref="AU473:BM473" si="463">AU$7</f>
        <v>2026 Q3</v>
      </c>
      <c r="AV473" s="3" t="str">
        <f t="shared" si="463"/>
        <v>2026 Q4</v>
      </c>
      <c r="AW473" s="3" t="str">
        <f t="shared" si="463"/>
        <v>2027 Q1</v>
      </c>
      <c r="AX473" s="3" t="str">
        <f t="shared" si="463"/>
        <v>2027 Q2</v>
      </c>
      <c r="AY473" s="3" t="str">
        <f t="shared" si="463"/>
        <v>2027 Q3</v>
      </c>
      <c r="AZ473" s="3" t="str">
        <f t="shared" si="463"/>
        <v>2027 Q4</v>
      </c>
      <c r="BA473" s="3" t="str">
        <f t="shared" si="463"/>
        <v>2028 Q1</v>
      </c>
      <c r="BB473" s="3" t="str">
        <f t="shared" si="463"/>
        <v>2028 Q2</v>
      </c>
      <c r="BC473" s="3" t="str">
        <f t="shared" si="463"/>
        <v>2028 Q3</v>
      </c>
      <c r="BD473" s="3" t="str">
        <f t="shared" si="463"/>
        <v>2028 Q4</v>
      </c>
      <c r="BE473" s="3" t="str">
        <f t="shared" si="463"/>
        <v>2029 Q1</v>
      </c>
      <c r="BF473" s="3" t="str">
        <f t="shared" si="463"/>
        <v>2029 Q2</v>
      </c>
      <c r="BG473" s="3" t="str">
        <f t="shared" si="463"/>
        <v>2029 Q3</v>
      </c>
      <c r="BH473" s="3" t="str">
        <f t="shared" si="463"/>
        <v>2029 Q4</v>
      </c>
      <c r="BI473" s="3" t="str">
        <f t="shared" si="463"/>
        <v>2030 Q1</v>
      </c>
      <c r="BJ473" s="3" t="str">
        <f t="shared" si="463"/>
        <v>2030 Q2</v>
      </c>
      <c r="BK473" s="3" t="str">
        <f t="shared" si="463"/>
        <v>2030 Q3</v>
      </c>
      <c r="BL473" s="3" t="str">
        <f t="shared" si="463"/>
        <v>2030 Q4</v>
      </c>
      <c r="BM473" s="3" t="str">
        <f t="shared" si="463"/>
        <v>2031 Q1</v>
      </c>
      <c r="BO473" s="110" t="s">
        <v>330</v>
      </c>
      <c r="BP473" s="110" t="s">
        <v>488</v>
      </c>
    </row>
    <row r="474" spans="1:68" x14ac:dyDescent="0.45">
      <c r="A474" s="63">
        <v>3</v>
      </c>
      <c r="B474" s="116">
        <f ca="1">IFERROR('Program Qtrly'!D$303*OFFSET(LDF!$A$37,MATCH($B$472,LDF!$A$38:$A$63,0),MATCH($A474,LDF!$B$37:$Z$37,0)),0)</f>
        <v>0</v>
      </c>
      <c r="C474" s="116">
        <f ca="1">IFERROR('Program Qtrly'!E$303*OFFSET(LDF!$A$37,MATCH($B$472,LDF!$A$38:$A$63,0),MATCH($A474,LDF!$B$37:$Z$37,0)),0)</f>
        <v>0</v>
      </c>
      <c r="D474" s="116">
        <f ca="1">IFERROR('Program Qtrly'!F$303*OFFSET(LDF!$A$37,MATCH($B$472,LDF!$A$38:$A$63,0),MATCH($A474,LDF!$B$37:$Z$37,0)),0)</f>
        <v>0</v>
      </c>
      <c r="E474" s="116">
        <f ca="1">IFERROR('Program Qtrly'!G$303*OFFSET(LDF!$A$37,MATCH($B$472,LDF!$A$38:$A$63,0),MATCH($A474,LDF!$B$37:$Z$37,0)),0)</f>
        <v>0</v>
      </c>
      <c r="F474" s="116">
        <f ca="1">IFERROR('Program Qtrly'!H$303*OFFSET(LDF!$A$37,MATCH($B$472,LDF!$A$38:$A$63,0),MATCH($A474,LDF!$B$37:$Z$37,0)),0)</f>
        <v>0</v>
      </c>
      <c r="G474" s="116">
        <f ca="1">IFERROR('Program Qtrly'!I$303*OFFSET(LDF!$A$37,MATCH($B$472,LDF!$A$38:$A$63,0),MATCH($A474,LDF!$B$37:$Z$37,0)),0)</f>
        <v>0</v>
      </c>
      <c r="H474" s="116">
        <f ca="1">IFERROR('Program Qtrly'!J$303*OFFSET(LDF!$A$37,MATCH($B$472,LDF!$A$38:$A$63,0),MATCH($A474,LDF!$B$37:$Z$37,0)),0)</f>
        <v>0</v>
      </c>
      <c r="I474" s="116">
        <f ca="1">IFERROR('Program Qtrly'!K$303*OFFSET(LDF!$A$37,MATCH($B$472,LDF!$A$38:$A$63,0),MATCH($A474,LDF!$B$37:$Z$37,0)),0)</f>
        <v>0</v>
      </c>
      <c r="J474" s="116">
        <f ca="1">IFERROR('Program Qtrly'!L$303*OFFSET(LDF!$A$37,MATCH($B$472,LDF!$A$38:$A$63,0),MATCH($A474,LDF!$B$37:$Z$37,0)),0)</f>
        <v>0</v>
      </c>
      <c r="K474" s="116">
        <f ca="1">IFERROR('Program Qtrly'!M$303*OFFSET(LDF!$A$37,MATCH($B$472,LDF!$A$38:$A$63,0),MATCH($A474,LDF!$B$37:$Z$37,0)),0)</f>
        <v>0</v>
      </c>
      <c r="L474" s="116">
        <f ca="1">IFERROR('Program Qtrly'!N$303*OFFSET(LDF!$A$37,MATCH($B$472,LDF!$A$38:$A$63,0),MATCH($A474,LDF!$B$37:$Z$37,0)),0)</f>
        <v>0</v>
      </c>
      <c r="M474" s="116">
        <f ca="1">IFERROR('Program Qtrly'!O$303*OFFSET(LDF!$A$37,MATCH($B$472,LDF!$A$38:$A$63,0),MATCH($A474,LDF!$B$37:$Z$37,0)),0)</f>
        <v>0</v>
      </c>
      <c r="N474" s="116">
        <f ca="1">IFERROR('Program Qtrly'!P$303*OFFSET(LDF!$A$37,MATCH($B$472,LDF!$A$38:$A$63,0),MATCH($A474,LDF!$B$37:$Z$37,0)),0)</f>
        <v>0</v>
      </c>
      <c r="O474" s="116">
        <f ca="1">IFERROR('Program Qtrly'!Q$303*OFFSET(LDF!$A$37,MATCH($B$472,LDF!$A$38:$A$63,0),MATCH($A474,LDF!$B$37:$Z$37,0)),0)</f>
        <v>0</v>
      </c>
      <c r="P474" s="116">
        <f ca="1">IFERROR('Program Qtrly'!R$303*OFFSET(LDF!$A$37,MATCH($B$472,LDF!$A$38:$A$63,0),MATCH($A474,LDF!$B$37:$Z$37,0)),0)</f>
        <v>0</v>
      </c>
      <c r="Q474" s="116">
        <f ca="1">IFERROR('Program Qtrly'!S$303*OFFSET(LDF!$A$37,MATCH($B$472,LDF!$A$38:$A$63,0),MATCH($A474,LDF!$B$37:$Z$37,0)),0)</f>
        <v>0</v>
      </c>
      <c r="R474" s="116">
        <f ca="1">IFERROR('Program Qtrly'!T$303*OFFSET(LDF!$A$37,MATCH($B$472,LDF!$A$38:$A$63,0),MATCH($A474,LDF!$B$37:$Z$37,0)),0)</f>
        <v>0</v>
      </c>
      <c r="S474" s="116">
        <f ca="1">IFERROR('Program Qtrly'!U$303*OFFSET(LDF!$A$37,MATCH($B$472,LDF!$A$38:$A$63,0),MATCH($A474,LDF!$B$37:$Z$37,0)),0)</f>
        <v>0</v>
      </c>
      <c r="T474" s="116">
        <f ca="1">IFERROR('Program Qtrly'!V$303*OFFSET(LDF!$A$37,MATCH($B$472,LDF!$A$38:$A$63,0),MATCH($A474,LDF!$B$37:$Z$37,0)),0)</f>
        <v>0</v>
      </c>
      <c r="U474" s="116">
        <f ca="1">IFERROR('Program Qtrly'!W$303*OFFSET(LDF!$A$37,MATCH($B$472,LDF!$A$38:$A$63,0),MATCH($A474,LDF!$B$37:$Z$37,0)),0)</f>
        <v>0</v>
      </c>
      <c r="W474" s="63">
        <v>3</v>
      </c>
      <c r="X474" s="116">
        <f ca="1">B$498-B474</f>
        <v>0</v>
      </c>
      <c r="Y474" s="116">
        <f t="shared" ref="Y474:AQ487" ca="1" si="464">C$498-C474</f>
        <v>0</v>
      </c>
      <c r="Z474" s="116">
        <f t="shared" ca="1" si="464"/>
        <v>0</v>
      </c>
      <c r="AA474" s="116">
        <f t="shared" ca="1" si="464"/>
        <v>0</v>
      </c>
      <c r="AB474" s="116">
        <f t="shared" ca="1" si="464"/>
        <v>0</v>
      </c>
      <c r="AC474" s="116">
        <f t="shared" ca="1" si="464"/>
        <v>0</v>
      </c>
      <c r="AD474" s="116">
        <f t="shared" ca="1" si="464"/>
        <v>0</v>
      </c>
      <c r="AE474" s="116">
        <f t="shared" ca="1" si="464"/>
        <v>0</v>
      </c>
      <c r="AF474" s="116">
        <f t="shared" ca="1" si="464"/>
        <v>0</v>
      </c>
      <c r="AG474" s="116">
        <f t="shared" ca="1" si="464"/>
        <v>0</v>
      </c>
      <c r="AH474" s="116">
        <f t="shared" ca="1" si="464"/>
        <v>0</v>
      </c>
      <c r="AI474" s="116">
        <f t="shared" ca="1" si="464"/>
        <v>0</v>
      </c>
      <c r="AJ474" s="116">
        <f t="shared" ca="1" si="464"/>
        <v>0</v>
      </c>
      <c r="AK474" s="116">
        <f t="shared" ca="1" si="464"/>
        <v>0</v>
      </c>
      <c r="AL474" s="116">
        <f t="shared" ca="1" si="464"/>
        <v>0</v>
      </c>
      <c r="AM474" s="116">
        <f t="shared" ca="1" si="464"/>
        <v>0</v>
      </c>
      <c r="AN474" s="116">
        <f t="shared" ca="1" si="464"/>
        <v>0</v>
      </c>
      <c r="AO474" s="116">
        <f t="shared" ca="1" si="464"/>
        <v>0</v>
      </c>
      <c r="AP474" s="116">
        <f t="shared" ca="1" si="464"/>
        <v>0</v>
      </c>
      <c r="AQ474" s="116">
        <f t="shared" ca="1" si="464"/>
        <v>0</v>
      </c>
      <c r="AS474" s="63">
        <v>3</v>
      </c>
      <c r="AT474" s="116">
        <f ca="1">IFERROR(X474*'Program Qtrly'!D$289/(1-'Program Qtrly'!D$289),0)</f>
        <v>0</v>
      </c>
      <c r="AU474" s="116">
        <f ca="1">IFERROR(Y474*'Program Qtrly'!E$289/(1-'Program Qtrly'!E$289),0)</f>
        <v>0</v>
      </c>
      <c r="AV474" s="116">
        <f ca="1">IFERROR(Z474*'Program Qtrly'!F$289/(1-'Program Qtrly'!F$289),0)</f>
        <v>0</v>
      </c>
      <c r="AW474" s="116">
        <f ca="1">IFERROR(AA474*'Program Qtrly'!G$289/(1-'Program Qtrly'!G$289),0)</f>
        <v>0</v>
      </c>
      <c r="AX474" s="116">
        <f ca="1">IFERROR(AB474*'Program Qtrly'!H$289/(1-'Program Qtrly'!H$289),0)</f>
        <v>0</v>
      </c>
      <c r="AY474" s="116">
        <f ca="1">IFERROR(AC474*'Program Qtrly'!I$289/(1-'Program Qtrly'!I$289),0)</f>
        <v>0</v>
      </c>
      <c r="AZ474" s="116">
        <f ca="1">IFERROR(AD474*'Program Qtrly'!J$289/(1-'Program Qtrly'!J$289),0)</f>
        <v>0</v>
      </c>
      <c r="BA474" s="116">
        <f ca="1">IFERROR(AE474*'Program Qtrly'!K$289/(1-'Program Qtrly'!K$289),0)</f>
        <v>0</v>
      </c>
      <c r="BB474" s="116">
        <f ca="1">IFERROR(AF474*'Program Qtrly'!L$289/(1-'Program Qtrly'!L$289),0)</f>
        <v>0</v>
      </c>
      <c r="BC474" s="116">
        <f ca="1">IFERROR(AG474*'Program Qtrly'!M$289/(1-'Program Qtrly'!M$289),0)</f>
        <v>0</v>
      </c>
      <c r="BD474" s="116">
        <f ca="1">IFERROR(AH474*'Program Qtrly'!N$289/(1-'Program Qtrly'!N$289),0)</f>
        <v>0</v>
      </c>
      <c r="BE474" s="116">
        <f ca="1">IFERROR(AI474*'Program Qtrly'!O$289/(1-'Program Qtrly'!O$289),0)</f>
        <v>0</v>
      </c>
      <c r="BF474" s="116">
        <f ca="1">IFERROR(AJ474*'Program Qtrly'!P$289/(1-'Program Qtrly'!P$289),0)</f>
        <v>0</v>
      </c>
      <c r="BG474" s="116">
        <f ca="1">IFERROR(AK474*'Program Qtrly'!Q$289/(1-'Program Qtrly'!Q$289),0)</f>
        <v>0</v>
      </c>
      <c r="BH474" s="116">
        <f ca="1">IFERROR(AL474*'Program Qtrly'!R$289/(1-'Program Qtrly'!R$289),0)</f>
        <v>0</v>
      </c>
      <c r="BI474" s="116">
        <f ca="1">IFERROR(AM474*'Program Qtrly'!S$289/(1-'Program Qtrly'!S$289),0)</f>
        <v>0</v>
      </c>
      <c r="BJ474" s="116">
        <f ca="1">IFERROR(AN474*'Program Qtrly'!T$289/(1-'Program Qtrly'!T$289),0)</f>
        <v>0</v>
      </c>
      <c r="BK474" s="116">
        <f ca="1">IFERROR(AO474*'Program Qtrly'!U$289/(1-'Program Qtrly'!U$289),0)</f>
        <v>0</v>
      </c>
      <c r="BL474" s="116">
        <f ca="1">IFERROR(AP474*'Program Qtrly'!V$289/(1-'Program Qtrly'!V$289),0)</f>
        <v>0</v>
      </c>
      <c r="BM474" s="116">
        <f ca="1">IFERROR(AQ474*'Program Qtrly'!W$289/(1-'Program Qtrly'!W$289),0)</f>
        <v>0</v>
      </c>
      <c r="BO474" s="53" t="str">
        <f>$A$470</f>
        <v>P015</v>
      </c>
      <c r="BP474" s="53">
        <f>$E$472</f>
        <v>0</v>
      </c>
    </row>
    <row r="475" spans="1:68" x14ac:dyDescent="0.45">
      <c r="A475" s="63">
        <f t="shared" ref="A475:A497" si="465">A474+3</f>
        <v>6</v>
      </c>
      <c r="B475" s="116">
        <f ca="1">IFERROR(B474+'Program Qtrly'!D$303*OFFSET(LDF!$A$37,MATCH($B$472,LDF!$A$38:$A$63,0),MATCH($A475,LDF!$B$37:$Z$37,0)),0)</f>
        <v>0</v>
      </c>
      <c r="C475" s="116">
        <f ca="1">IFERROR(C474+'Program Qtrly'!E$303*OFFSET(LDF!$A$37,MATCH($B$472,LDF!$A$38:$A$63,0),MATCH($A475,LDF!$B$37:$Z$37,0)),0)</f>
        <v>0</v>
      </c>
      <c r="D475" s="116">
        <f ca="1">IFERROR(D474+'Program Qtrly'!F$303*OFFSET(LDF!$A$37,MATCH($B$472,LDF!$A$38:$A$63,0),MATCH($A475,LDF!$B$37:$Z$37,0)),0)</f>
        <v>0</v>
      </c>
      <c r="E475" s="116">
        <f ca="1">IFERROR(E474+'Program Qtrly'!G$303*OFFSET(LDF!$A$37,MATCH($B$472,LDF!$A$38:$A$63,0),MATCH($A475,LDF!$B$37:$Z$37,0)),0)</f>
        <v>0</v>
      </c>
      <c r="F475" s="116">
        <f ca="1">IFERROR(F474+'Program Qtrly'!H$303*OFFSET(LDF!$A$37,MATCH($B$472,LDF!$A$38:$A$63,0),MATCH($A475,LDF!$B$37:$Z$37,0)),0)</f>
        <v>0</v>
      </c>
      <c r="G475" s="116">
        <f ca="1">IFERROR(G474+'Program Qtrly'!I$303*OFFSET(LDF!$A$37,MATCH($B$472,LDF!$A$38:$A$63,0),MATCH($A475,LDF!$B$37:$Z$37,0)),0)</f>
        <v>0</v>
      </c>
      <c r="H475" s="116">
        <f ca="1">IFERROR(H474+'Program Qtrly'!J$303*OFFSET(LDF!$A$37,MATCH($B$472,LDF!$A$38:$A$63,0),MATCH($A475,LDF!$B$37:$Z$37,0)),0)</f>
        <v>0</v>
      </c>
      <c r="I475" s="116">
        <f ca="1">IFERROR(I474+'Program Qtrly'!K$303*OFFSET(LDF!$A$37,MATCH($B$472,LDF!$A$38:$A$63,0),MATCH($A475,LDF!$B$37:$Z$37,0)),0)</f>
        <v>0</v>
      </c>
      <c r="J475" s="116">
        <f ca="1">IFERROR(J474+'Program Qtrly'!L$303*OFFSET(LDF!$A$37,MATCH($B$472,LDF!$A$38:$A$63,0),MATCH($A475,LDF!$B$37:$Z$37,0)),0)</f>
        <v>0</v>
      </c>
      <c r="K475" s="116">
        <f ca="1">IFERROR(K474+'Program Qtrly'!M$303*OFFSET(LDF!$A$37,MATCH($B$472,LDF!$A$38:$A$63,0),MATCH($A475,LDF!$B$37:$Z$37,0)),0)</f>
        <v>0</v>
      </c>
      <c r="L475" s="116">
        <f ca="1">IFERROR(L474+'Program Qtrly'!N$303*OFFSET(LDF!$A$37,MATCH($B$472,LDF!$A$38:$A$63,0),MATCH($A475,LDF!$B$37:$Z$37,0)),0)</f>
        <v>0</v>
      </c>
      <c r="M475" s="116">
        <f ca="1">IFERROR(M474+'Program Qtrly'!O$303*OFFSET(LDF!$A$37,MATCH($B$472,LDF!$A$38:$A$63,0),MATCH($A475,LDF!$B$37:$Z$37,0)),0)</f>
        <v>0</v>
      </c>
      <c r="N475" s="116">
        <f ca="1">IFERROR(N474+'Program Qtrly'!P$303*OFFSET(LDF!$A$37,MATCH($B$472,LDF!$A$38:$A$63,0),MATCH($A475,LDF!$B$37:$Z$37,0)),0)</f>
        <v>0</v>
      </c>
      <c r="O475" s="116">
        <f ca="1">IFERROR(O474+'Program Qtrly'!Q$303*OFFSET(LDF!$A$37,MATCH($B$472,LDF!$A$38:$A$63,0),MATCH($A475,LDF!$B$37:$Z$37,0)),0)</f>
        <v>0</v>
      </c>
      <c r="P475" s="116">
        <f ca="1">IFERROR(P474+'Program Qtrly'!R$303*OFFSET(LDF!$A$37,MATCH($B$472,LDF!$A$38:$A$63,0),MATCH($A475,LDF!$B$37:$Z$37,0)),0)</f>
        <v>0</v>
      </c>
      <c r="Q475" s="116">
        <f ca="1">IFERROR(Q474+'Program Qtrly'!S$303*OFFSET(LDF!$A$37,MATCH($B$472,LDF!$A$38:$A$63,0),MATCH($A475,LDF!$B$37:$Z$37,0)),0)</f>
        <v>0</v>
      </c>
      <c r="R475" s="116">
        <f ca="1">IFERROR(R474+'Program Qtrly'!T$303*OFFSET(LDF!$A$37,MATCH($B$472,LDF!$A$38:$A$63,0),MATCH($A475,LDF!$B$37:$Z$37,0)),0)</f>
        <v>0</v>
      </c>
      <c r="S475" s="116">
        <f ca="1">IFERROR(S474+'Program Qtrly'!U$303*OFFSET(LDF!$A$37,MATCH($B$472,LDF!$A$38:$A$63,0),MATCH($A475,LDF!$B$37:$Z$37,0)),0)</f>
        <v>0</v>
      </c>
      <c r="T475" s="116">
        <f ca="1">IFERROR(T474+'Program Qtrly'!V$303*OFFSET(LDF!$A$37,MATCH($B$472,LDF!$A$38:$A$63,0),MATCH($A475,LDF!$B$37:$Z$37,0)),0)</f>
        <v>0</v>
      </c>
      <c r="U475" s="116">
        <f ca="1">IFERROR(U474+'Program Qtrly'!W$303*OFFSET(LDF!$A$37,MATCH($B$472,LDF!$A$38:$A$63,0),MATCH($A475,LDF!$B$37:$Z$37,0)),0)</f>
        <v>0</v>
      </c>
      <c r="W475" s="63">
        <f t="shared" ref="W475:W497" si="466">W474+3</f>
        <v>6</v>
      </c>
      <c r="X475" s="116">
        <f t="shared" ref="X475:X497" ca="1" si="467">B$498-B475</f>
        <v>0</v>
      </c>
      <c r="Y475" s="116">
        <f t="shared" ca="1" si="464"/>
        <v>0</v>
      </c>
      <c r="Z475" s="116">
        <f t="shared" ca="1" si="464"/>
        <v>0</v>
      </c>
      <c r="AA475" s="116">
        <f t="shared" ca="1" si="464"/>
        <v>0</v>
      </c>
      <c r="AB475" s="116">
        <f t="shared" ca="1" si="464"/>
        <v>0</v>
      </c>
      <c r="AC475" s="116">
        <f t="shared" ca="1" si="464"/>
        <v>0</v>
      </c>
      <c r="AD475" s="116">
        <f t="shared" ca="1" si="464"/>
        <v>0</v>
      </c>
      <c r="AE475" s="116">
        <f t="shared" ca="1" si="464"/>
        <v>0</v>
      </c>
      <c r="AF475" s="116">
        <f t="shared" ca="1" si="464"/>
        <v>0</v>
      </c>
      <c r="AG475" s="116">
        <f t="shared" ca="1" si="464"/>
        <v>0</v>
      </c>
      <c r="AH475" s="116">
        <f t="shared" ca="1" si="464"/>
        <v>0</v>
      </c>
      <c r="AI475" s="116">
        <f t="shared" ca="1" si="464"/>
        <v>0</v>
      </c>
      <c r="AJ475" s="116">
        <f t="shared" ca="1" si="464"/>
        <v>0</v>
      </c>
      <c r="AK475" s="116">
        <f t="shared" ca="1" si="464"/>
        <v>0</v>
      </c>
      <c r="AL475" s="116">
        <f t="shared" ca="1" si="464"/>
        <v>0</v>
      </c>
      <c r="AM475" s="116">
        <f t="shared" ca="1" si="464"/>
        <v>0</v>
      </c>
      <c r="AN475" s="116">
        <f t="shared" ca="1" si="464"/>
        <v>0</v>
      </c>
      <c r="AO475" s="116">
        <f t="shared" ca="1" si="464"/>
        <v>0</v>
      </c>
      <c r="AP475" s="116">
        <f t="shared" ca="1" si="464"/>
        <v>0</v>
      </c>
      <c r="AQ475" s="116">
        <f t="shared" ca="1" si="464"/>
        <v>0</v>
      </c>
      <c r="AS475" s="63">
        <f t="shared" ref="AS475:AS497" si="468">AS474+3</f>
        <v>6</v>
      </c>
      <c r="AT475" s="116">
        <f ca="1">IFERROR(X475*'Program Qtrly'!D$289/(1-'Program Qtrly'!D$289),0)</f>
        <v>0</v>
      </c>
      <c r="AU475" s="116">
        <f ca="1">IFERROR(Y475*'Program Qtrly'!E$289/(1-'Program Qtrly'!E$289),0)</f>
        <v>0</v>
      </c>
      <c r="AV475" s="116">
        <f ca="1">IFERROR(Z475*'Program Qtrly'!F$289/(1-'Program Qtrly'!F$289),0)</f>
        <v>0</v>
      </c>
      <c r="AW475" s="116">
        <f ca="1">IFERROR(AA475*'Program Qtrly'!G$289/(1-'Program Qtrly'!G$289),0)</f>
        <v>0</v>
      </c>
      <c r="AX475" s="116">
        <f ca="1">IFERROR(AB475*'Program Qtrly'!H$289/(1-'Program Qtrly'!H$289),0)</f>
        <v>0</v>
      </c>
      <c r="AY475" s="116">
        <f ca="1">IFERROR(AC475*'Program Qtrly'!I$289/(1-'Program Qtrly'!I$289),0)</f>
        <v>0</v>
      </c>
      <c r="AZ475" s="116">
        <f ca="1">IFERROR(AD475*'Program Qtrly'!J$289/(1-'Program Qtrly'!J$289),0)</f>
        <v>0</v>
      </c>
      <c r="BA475" s="116">
        <f ca="1">IFERROR(AE475*'Program Qtrly'!K$289/(1-'Program Qtrly'!K$289),0)</f>
        <v>0</v>
      </c>
      <c r="BB475" s="116">
        <f ca="1">IFERROR(AF475*'Program Qtrly'!L$289/(1-'Program Qtrly'!L$289),0)</f>
        <v>0</v>
      </c>
      <c r="BC475" s="116">
        <f ca="1">IFERROR(AG475*'Program Qtrly'!M$289/(1-'Program Qtrly'!M$289),0)</f>
        <v>0</v>
      </c>
      <c r="BD475" s="116">
        <f ca="1">IFERROR(AH475*'Program Qtrly'!N$289/(1-'Program Qtrly'!N$289),0)</f>
        <v>0</v>
      </c>
      <c r="BE475" s="116">
        <f ca="1">IFERROR(AI475*'Program Qtrly'!O$289/(1-'Program Qtrly'!O$289),0)</f>
        <v>0</v>
      </c>
      <c r="BF475" s="116">
        <f ca="1">IFERROR(AJ475*'Program Qtrly'!P$289/(1-'Program Qtrly'!P$289),0)</f>
        <v>0</v>
      </c>
      <c r="BG475" s="116">
        <f ca="1">IFERROR(AK475*'Program Qtrly'!Q$289/(1-'Program Qtrly'!Q$289),0)</f>
        <v>0</v>
      </c>
      <c r="BH475" s="116">
        <f ca="1">IFERROR(AL475*'Program Qtrly'!R$289/(1-'Program Qtrly'!R$289),0)</f>
        <v>0</v>
      </c>
      <c r="BI475" s="116">
        <f ca="1">IFERROR(AM475*'Program Qtrly'!S$289/(1-'Program Qtrly'!S$289),0)</f>
        <v>0</v>
      </c>
      <c r="BJ475" s="116">
        <f ca="1">IFERROR(AN475*'Program Qtrly'!T$289/(1-'Program Qtrly'!T$289),0)</f>
        <v>0</v>
      </c>
      <c r="BK475" s="116">
        <f ca="1">IFERROR(AO475*'Program Qtrly'!U$289/(1-'Program Qtrly'!U$289),0)</f>
        <v>0</v>
      </c>
      <c r="BL475" s="116">
        <f ca="1">IFERROR(AP475*'Program Qtrly'!V$289/(1-'Program Qtrly'!V$289),0)</f>
        <v>0</v>
      </c>
      <c r="BM475" s="116">
        <f ca="1">IFERROR(AQ475*'Program Qtrly'!W$289/(1-'Program Qtrly'!W$289),0)</f>
        <v>0</v>
      </c>
      <c r="BO475" s="53" t="str">
        <f t="shared" ref="BO475:BO498" si="469">$A$470</f>
        <v>P015</v>
      </c>
      <c r="BP475" s="53">
        <f t="shared" ref="BP475:BP498" si="470">$E$472</f>
        <v>0</v>
      </c>
    </row>
    <row r="476" spans="1:68" x14ac:dyDescent="0.45">
      <c r="A476" s="63">
        <f t="shared" si="465"/>
        <v>9</v>
      </c>
      <c r="B476" s="116">
        <f ca="1">IFERROR(B475+'Program Qtrly'!D$303*OFFSET(LDF!$A$37,MATCH($B$472,LDF!$A$38:$A$63,0),MATCH($A476,LDF!$B$37:$Z$37,0)),0)</f>
        <v>0</v>
      </c>
      <c r="C476" s="116">
        <f ca="1">IFERROR(C475+'Program Qtrly'!E$303*OFFSET(LDF!$A$37,MATCH($B$472,LDF!$A$38:$A$63,0),MATCH($A476,LDF!$B$37:$Z$37,0)),0)</f>
        <v>0</v>
      </c>
      <c r="D476" s="116">
        <f ca="1">IFERROR(D475+'Program Qtrly'!F$303*OFFSET(LDF!$A$37,MATCH($B$472,LDF!$A$38:$A$63,0),MATCH($A476,LDF!$B$37:$Z$37,0)),0)</f>
        <v>0</v>
      </c>
      <c r="E476" s="116">
        <f ca="1">IFERROR(E475+'Program Qtrly'!G$303*OFFSET(LDF!$A$37,MATCH($B$472,LDF!$A$38:$A$63,0),MATCH($A476,LDF!$B$37:$Z$37,0)),0)</f>
        <v>0</v>
      </c>
      <c r="F476" s="116">
        <f ca="1">IFERROR(F475+'Program Qtrly'!H$303*OFFSET(LDF!$A$37,MATCH($B$472,LDF!$A$38:$A$63,0),MATCH($A476,LDF!$B$37:$Z$37,0)),0)</f>
        <v>0</v>
      </c>
      <c r="G476" s="116">
        <f ca="1">IFERROR(G475+'Program Qtrly'!I$303*OFFSET(LDF!$A$37,MATCH($B$472,LDF!$A$38:$A$63,0),MATCH($A476,LDF!$B$37:$Z$37,0)),0)</f>
        <v>0</v>
      </c>
      <c r="H476" s="116">
        <f ca="1">IFERROR(H475+'Program Qtrly'!J$303*OFFSET(LDF!$A$37,MATCH($B$472,LDF!$A$38:$A$63,0),MATCH($A476,LDF!$B$37:$Z$37,0)),0)</f>
        <v>0</v>
      </c>
      <c r="I476" s="116">
        <f ca="1">IFERROR(I475+'Program Qtrly'!K$303*OFFSET(LDF!$A$37,MATCH($B$472,LDF!$A$38:$A$63,0),MATCH($A476,LDF!$B$37:$Z$37,0)),0)</f>
        <v>0</v>
      </c>
      <c r="J476" s="116">
        <f ca="1">IFERROR(J475+'Program Qtrly'!L$303*OFFSET(LDF!$A$37,MATCH($B$472,LDF!$A$38:$A$63,0),MATCH($A476,LDF!$B$37:$Z$37,0)),0)</f>
        <v>0</v>
      </c>
      <c r="K476" s="116">
        <f ca="1">IFERROR(K475+'Program Qtrly'!M$303*OFFSET(LDF!$A$37,MATCH($B$472,LDF!$A$38:$A$63,0),MATCH($A476,LDF!$B$37:$Z$37,0)),0)</f>
        <v>0</v>
      </c>
      <c r="L476" s="116">
        <f ca="1">IFERROR(L475+'Program Qtrly'!N$303*OFFSET(LDF!$A$37,MATCH($B$472,LDF!$A$38:$A$63,0),MATCH($A476,LDF!$B$37:$Z$37,0)),0)</f>
        <v>0</v>
      </c>
      <c r="M476" s="116">
        <f ca="1">IFERROR(M475+'Program Qtrly'!O$303*OFFSET(LDF!$A$37,MATCH($B$472,LDF!$A$38:$A$63,0),MATCH($A476,LDF!$B$37:$Z$37,0)),0)</f>
        <v>0</v>
      </c>
      <c r="N476" s="116">
        <f ca="1">IFERROR(N475+'Program Qtrly'!P$303*OFFSET(LDF!$A$37,MATCH($B$472,LDF!$A$38:$A$63,0),MATCH($A476,LDF!$B$37:$Z$37,0)),0)</f>
        <v>0</v>
      </c>
      <c r="O476" s="116">
        <f ca="1">IFERROR(O475+'Program Qtrly'!Q$303*OFFSET(LDF!$A$37,MATCH($B$472,LDF!$A$38:$A$63,0),MATCH($A476,LDF!$B$37:$Z$37,0)),0)</f>
        <v>0</v>
      </c>
      <c r="P476" s="116">
        <f ca="1">IFERROR(P475+'Program Qtrly'!R$303*OFFSET(LDF!$A$37,MATCH($B$472,LDF!$A$38:$A$63,0),MATCH($A476,LDF!$B$37:$Z$37,0)),0)</f>
        <v>0</v>
      </c>
      <c r="Q476" s="116">
        <f ca="1">IFERROR(Q475+'Program Qtrly'!S$303*OFFSET(LDF!$A$37,MATCH($B$472,LDF!$A$38:$A$63,0),MATCH($A476,LDF!$B$37:$Z$37,0)),0)</f>
        <v>0</v>
      </c>
      <c r="R476" s="116">
        <f ca="1">IFERROR(R475+'Program Qtrly'!T$303*OFFSET(LDF!$A$37,MATCH($B$472,LDF!$A$38:$A$63,0),MATCH($A476,LDF!$B$37:$Z$37,0)),0)</f>
        <v>0</v>
      </c>
      <c r="S476" s="116">
        <f ca="1">IFERROR(S475+'Program Qtrly'!U$303*OFFSET(LDF!$A$37,MATCH($B$472,LDF!$A$38:$A$63,0),MATCH($A476,LDF!$B$37:$Z$37,0)),0)</f>
        <v>0</v>
      </c>
      <c r="T476" s="116">
        <f ca="1">IFERROR(T475+'Program Qtrly'!V$303*OFFSET(LDF!$A$37,MATCH($B$472,LDF!$A$38:$A$63,0),MATCH($A476,LDF!$B$37:$Z$37,0)),0)</f>
        <v>0</v>
      </c>
      <c r="U476" s="116">
        <f ca="1">IFERROR(U475+'Program Qtrly'!W$303*OFFSET(LDF!$A$37,MATCH($B$472,LDF!$A$38:$A$63,0),MATCH($A476,LDF!$B$37:$Z$37,0)),0)</f>
        <v>0</v>
      </c>
      <c r="W476" s="63">
        <f t="shared" si="466"/>
        <v>9</v>
      </c>
      <c r="X476" s="116">
        <f t="shared" ca="1" si="467"/>
        <v>0</v>
      </c>
      <c r="Y476" s="116">
        <f t="shared" ca="1" si="464"/>
        <v>0</v>
      </c>
      <c r="Z476" s="116">
        <f t="shared" ca="1" si="464"/>
        <v>0</v>
      </c>
      <c r="AA476" s="116">
        <f t="shared" ca="1" si="464"/>
        <v>0</v>
      </c>
      <c r="AB476" s="116">
        <f t="shared" ca="1" si="464"/>
        <v>0</v>
      </c>
      <c r="AC476" s="116">
        <f t="shared" ca="1" si="464"/>
        <v>0</v>
      </c>
      <c r="AD476" s="116">
        <f t="shared" ca="1" si="464"/>
        <v>0</v>
      </c>
      <c r="AE476" s="116">
        <f t="shared" ca="1" si="464"/>
        <v>0</v>
      </c>
      <c r="AF476" s="116">
        <f t="shared" ca="1" si="464"/>
        <v>0</v>
      </c>
      <c r="AG476" s="116">
        <f t="shared" ca="1" si="464"/>
        <v>0</v>
      </c>
      <c r="AH476" s="116">
        <f t="shared" ca="1" si="464"/>
        <v>0</v>
      </c>
      <c r="AI476" s="116">
        <f t="shared" ca="1" si="464"/>
        <v>0</v>
      </c>
      <c r="AJ476" s="116">
        <f t="shared" ca="1" si="464"/>
        <v>0</v>
      </c>
      <c r="AK476" s="116">
        <f t="shared" ca="1" si="464"/>
        <v>0</v>
      </c>
      <c r="AL476" s="116">
        <f t="shared" ca="1" si="464"/>
        <v>0</v>
      </c>
      <c r="AM476" s="116">
        <f t="shared" ca="1" si="464"/>
        <v>0</v>
      </c>
      <c r="AN476" s="116">
        <f t="shared" ca="1" si="464"/>
        <v>0</v>
      </c>
      <c r="AO476" s="116">
        <f t="shared" ca="1" si="464"/>
        <v>0</v>
      </c>
      <c r="AP476" s="116">
        <f t="shared" ca="1" si="464"/>
        <v>0</v>
      </c>
      <c r="AQ476" s="116">
        <f t="shared" ca="1" si="464"/>
        <v>0</v>
      </c>
      <c r="AS476" s="63">
        <f t="shared" si="468"/>
        <v>9</v>
      </c>
      <c r="AT476" s="116">
        <f ca="1">IFERROR(X476*'Program Qtrly'!D$289/(1-'Program Qtrly'!D$289),0)</f>
        <v>0</v>
      </c>
      <c r="AU476" s="116">
        <f ca="1">IFERROR(Y476*'Program Qtrly'!E$289/(1-'Program Qtrly'!E$289),0)</f>
        <v>0</v>
      </c>
      <c r="AV476" s="116">
        <f ca="1">IFERROR(Z476*'Program Qtrly'!F$289/(1-'Program Qtrly'!F$289),0)</f>
        <v>0</v>
      </c>
      <c r="AW476" s="116">
        <f ca="1">IFERROR(AA476*'Program Qtrly'!G$289/(1-'Program Qtrly'!G$289),0)</f>
        <v>0</v>
      </c>
      <c r="AX476" s="116">
        <f ca="1">IFERROR(AB476*'Program Qtrly'!H$289/(1-'Program Qtrly'!H$289),0)</f>
        <v>0</v>
      </c>
      <c r="AY476" s="116">
        <f ca="1">IFERROR(AC476*'Program Qtrly'!I$289/(1-'Program Qtrly'!I$289),0)</f>
        <v>0</v>
      </c>
      <c r="AZ476" s="116">
        <f ca="1">IFERROR(AD476*'Program Qtrly'!J$289/(1-'Program Qtrly'!J$289),0)</f>
        <v>0</v>
      </c>
      <c r="BA476" s="116">
        <f ca="1">IFERROR(AE476*'Program Qtrly'!K$289/(1-'Program Qtrly'!K$289),0)</f>
        <v>0</v>
      </c>
      <c r="BB476" s="116">
        <f ca="1">IFERROR(AF476*'Program Qtrly'!L$289/(1-'Program Qtrly'!L$289),0)</f>
        <v>0</v>
      </c>
      <c r="BC476" s="116">
        <f ca="1">IFERROR(AG476*'Program Qtrly'!M$289/(1-'Program Qtrly'!M$289),0)</f>
        <v>0</v>
      </c>
      <c r="BD476" s="116">
        <f ca="1">IFERROR(AH476*'Program Qtrly'!N$289/(1-'Program Qtrly'!N$289),0)</f>
        <v>0</v>
      </c>
      <c r="BE476" s="116">
        <f ca="1">IFERROR(AI476*'Program Qtrly'!O$289/(1-'Program Qtrly'!O$289),0)</f>
        <v>0</v>
      </c>
      <c r="BF476" s="116">
        <f ca="1">IFERROR(AJ476*'Program Qtrly'!P$289/(1-'Program Qtrly'!P$289),0)</f>
        <v>0</v>
      </c>
      <c r="BG476" s="116">
        <f ca="1">IFERROR(AK476*'Program Qtrly'!Q$289/(1-'Program Qtrly'!Q$289),0)</f>
        <v>0</v>
      </c>
      <c r="BH476" s="116">
        <f ca="1">IFERROR(AL476*'Program Qtrly'!R$289/(1-'Program Qtrly'!R$289),0)</f>
        <v>0</v>
      </c>
      <c r="BI476" s="116">
        <f ca="1">IFERROR(AM476*'Program Qtrly'!S$289/(1-'Program Qtrly'!S$289),0)</f>
        <v>0</v>
      </c>
      <c r="BJ476" s="116">
        <f ca="1">IFERROR(AN476*'Program Qtrly'!T$289/(1-'Program Qtrly'!T$289),0)</f>
        <v>0</v>
      </c>
      <c r="BK476" s="116">
        <f ca="1">IFERROR(AO476*'Program Qtrly'!U$289/(1-'Program Qtrly'!U$289),0)</f>
        <v>0</v>
      </c>
      <c r="BL476" s="116">
        <f ca="1">IFERROR(AP476*'Program Qtrly'!V$289/(1-'Program Qtrly'!V$289),0)</f>
        <v>0</v>
      </c>
      <c r="BM476" s="116">
        <f ca="1">IFERROR(AQ476*'Program Qtrly'!W$289/(1-'Program Qtrly'!W$289),0)</f>
        <v>0</v>
      </c>
      <c r="BO476" s="53" t="str">
        <f t="shared" si="469"/>
        <v>P015</v>
      </c>
      <c r="BP476" s="53">
        <f t="shared" si="470"/>
        <v>0</v>
      </c>
    </row>
    <row r="477" spans="1:68" x14ac:dyDescent="0.45">
      <c r="A477" s="63">
        <f t="shared" si="465"/>
        <v>12</v>
      </c>
      <c r="B477" s="116">
        <f ca="1">IFERROR(B476+'Program Qtrly'!D$303*OFFSET(LDF!$A$37,MATCH($B$472,LDF!$A$38:$A$63,0),MATCH($A477,LDF!$B$37:$Z$37,0)),0)</f>
        <v>0</v>
      </c>
      <c r="C477" s="116">
        <f ca="1">IFERROR(C476+'Program Qtrly'!E$303*OFFSET(LDF!$A$37,MATCH($B$472,LDF!$A$38:$A$63,0),MATCH($A477,LDF!$B$37:$Z$37,0)),0)</f>
        <v>0</v>
      </c>
      <c r="D477" s="116">
        <f ca="1">IFERROR(D476+'Program Qtrly'!F$303*OFFSET(LDF!$A$37,MATCH($B$472,LDF!$A$38:$A$63,0),MATCH($A477,LDF!$B$37:$Z$37,0)),0)</f>
        <v>0</v>
      </c>
      <c r="E477" s="116">
        <f ca="1">IFERROR(E476+'Program Qtrly'!G$303*OFFSET(LDF!$A$37,MATCH($B$472,LDF!$A$38:$A$63,0),MATCH($A477,LDF!$B$37:$Z$37,0)),0)</f>
        <v>0</v>
      </c>
      <c r="F477" s="116">
        <f ca="1">IFERROR(F476+'Program Qtrly'!H$303*OFFSET(LDF!$A$37,MATCH($B$472,LDF!$A$38:$A$63,0),MATCH($A477,LDF!$B$37:$Z$37,0)),0)</f>
        <v>0</v>
      </c>
      <c r="G477" s="116">
        <f ca="1">IFERROR(G476+'Program Qtrly'!I$303*OFFSET(LDF!$A$37,MATCH($B$472,LDF!$A$38:$A$63,0),MATCH($A477,LDF!$B$37:$Z$37,0)),0)</f>
        <v>0</v>
      </c>
      <c r="H477" s="116">
        <f ca="1">IFERROR(H476+'Program Qtrly'!J$303*OFFSET(LDF!$A$37,MATCH($B$472,LDF!$A$38:$A$63,0),MATCH($A477,LDF!$B$37:$Z$37,0)),0)</f>
        <v>0</v>
      </c>
      <c r="I477" s="116">
        <f ca="1">IFERROR(I476+'Program Qtrly'!K$303*OFFSET(LDF!$A$37,MATCH($B$472,LDF!$A$38:$A$63,0),MATCH($A477,LDF!$B$37:$Z$37,0)),0)</f>
        <v>0</v>
      </c>
      <c r="J477" s="116">
        <f ca="1">IFERROR(J476+'Program Qtrly'!L$303*OFFSET(LDF!$A$37,MATCH($B$472,LDF!$A$38:$A$63,0),MATCH($A477,LDF!$B$37:$Z$37,0)),0)</f>
        <v>0</v>
      </c>
      <c r="K477" s="116">
        <f ca="1">IFERROR(K476+'Program Qtrly'!M$303*OFFSET(LDF!$A$37,MATCH($B$472,LDF!$A$38:$A$63,0),MATCH($A477,LDF!$B$37:$Z$37,0)),0)</f>
        <v>0</v>
      </c>
      <c r="L477" s="116">
        <f ca="1">IFERROR(L476+'Program Qtrly'!N$303*OFFSET(LDF!$A$37,MATCH($B$472,LDF!$A$38:$A$63,0),MATCH($A477,LDF!$B$37:$Z$37,0)),0)</f>
        <v>0</v>
      </c>
      <c r="M477" s="116">
        <f ca="1">IFERROR(M476+'Program Qtrly'!O$303*OFFSET(LDF!$A$37,MATCH($B$472,LDF!$A$38:$A$63,0),MATCH($A477,LDF!$B$37:$Z$37,0)),0)</f>
        <v>0</v>
      </c>
      <c r="N477" s="116">
        <f ca="1">IFERROR(N476+'Program Qtrly'!P$303*OFFSET(LDF!$A$37,MATCH($B$472,LDF!$A$38:$A$63,0),MATCH($A477,LDF!$B$37:$Z$37,0)),0)</f>
        <v>0</v>
      </c>
      <c r="O477" s="116">
        <f ca="1">IFERROR(O476+'Program Qtrly'!Q$303*OFFSET(LDF!$A$37,MATCH($B$472,LDF!$A$38:$A$63,0),MATCH($A477,LDF!$B$37:$Z$37,0)),0)</f>
        <v>0</v>
      </c>
      <c r="P477" s="116">
        <f ca="1">IFERROR(P476+'Program Qtrly'!R$303*OFFSET(LDF!$A$37,MATCH($B$472,LDF!$A$38:$A$63,0),MATCH($A477,LDF!$B$37:$Z$37,0)),0)</f>
        <v>0</v>
      </c>
      <c r="Q477" s="116">
        <f ca="1">IFERROR(Q476+'Program Qtrly'!S$303*OFFSET(LDF!$A$37,MATCH($B$472,LDF!$A$38:$A$63,0),MATCH($A477,LDF!$B$37:$Z$37,0)),0)</f>
        <v>0</v>
      </c>
      <c r="R477" s="116">
        <f ca="1">IFERROR(R476+'Program Qtrly'!T$303*OFFSET(LDF!$A$37,MATCH($B$472,LDF!$A$38:$A$63,0),MATCH($A477,LDF!$B$37:$Z$37,0)),0)</f>
        <v>0</v>
      </c>
      <c r="S477" s="116">
        <f ca="1">IFERROR(S476+'Program Qtrly'!U$303*OFFSET(LDF!$A$37,MATCH($B$472,LDF!$A$38:$A$63,0),MATCH($A477,LDF!$B$37:$Z$37,0)),0)</f>
        <v>0</v>
      </c>
      <c r="T477" s="116">
        <f ca="1">IFERROR(T476+'Program Qtrly'!V$303*OFFSET(LDF!$A$37,MATCH($B$472,LDF!$A$38:$A$63,0),MATCH($A477,LDF!$B$37:$Z$37,0)),0)</f>
        <v>0</v>
      </c>
      <c r="U477" s="116">
        <f ca="1">IFERROR(U476+'Program Qtrly'!W$303*OFFSET(LDF!$A$37,MATCH($B$472,LDF!$A$38:$A$63,0),MATCH($A477,LDF!$B$37:$Z$37,0)),0)</f>
        <v>0</v>
      </c>
      <c r="W477" s="63">
        <f t="shared" si="466"/>
        <v>12</v>
      </c>
      <c r="X477" s="116">
        <f t="shared" ca="1" si="467"/>
        <v>0</v>
      </c>
      <c r="Y477" s="116">
        <f t="shared" ca="1" si="464"/>
        <v>0</v>
      </c>
      <c r="Z477" s="116">
        <f t="shared" ca="1" si="464"/>
        <v>0</v>
      </c>
      <c r="AA477" s="116">
        <f t="shared" ca="1" si="464"/>
        <v>0</v>
      </c>
      <c r="AB477" s="116">
        <f t="shared" ca="1" si="464"/>
        <v>0</v>
      </c>
      <c r="AC477" s="116">
        <f t="shared" ca="1" si="464"/>
        <v>0</v>
      </c>
      <c r="AD477" s="116">
        <f t="shared" ca="1" si="464"/>
        <v>0</v>
      </c>
      <c r="AE477" s="116">
        <f t="shared" ca="1" si="464"/>
        <v>0</v>
      </c>
      <c r="AF477" s="116">
        <f t="shared" ca="1" si="464"/>
        <v>0</v>
      </c>
      <c r="AG477" s="116">
        <f t="shared" ca="1" si="464"/>
        <v>0</v>
      </c>
      <c r="AH477" s="116">
        <f t="shared" ca="1" si="464"/>
        <v>0</v>
      </c>
      <c r="AI477" s="116">
        <f t="shared" ca="1" si="464"/>
        <v>0</v>
      </c>
      <c r="AJ477" s="116">
        <f t="shared" ca="1" si="464"/>
        <v>0</v>
      </c>
      <c r="AK477" s="116">
        <f t="shared" ca="1" si="464"/>
        <v>0</v>
      </c>
      <c r="AL477" s="116">
        <f t="shared" ca="1" si="464"/>
        <v>0</v>
      </c>
      <c r="AM477" s="116">
        <f t="shared" ca="1" si="464"/>
        <v>0</v>
      </c>
      <c r="AN477" s="116">
        <f t="shared" ca="1" si="464"/>
        <v>0</v>
      </c>
      <c r="AO477" s="116">
        <f t="shared" ca="1" si="464"/>
        <v>0</v>
      </c>
      <c r="AP477" s="116">
        <f t="shared" ca="1" si="464"/>
        <v>0</v>
      </c>
      <c r="AQ477" s="116">
        <f t="shared" ca="1" si="464"/>
        <v>0</v>
      </c>
      <c r="AS477" s="63">
        <f t="shared" si="468"/>
        <v>12</v>
      </c>
      <c r="AT477" s="116">
        <f ca="1">IFERROR(X477*'Program Qtrly'!D$289/(1-'Program Qtrly'!D$289),0)</f>
        <v>0</v>
      </c>
      <c r="AU477" s="116">
        <f ca="1">IFERROR(Y477*'Program Qtrly'!E$289/(1-'Program Qtrly'!E$289),0)</f>
        <v>0</v>
      </c>
      <c r="AV477" s="116">
        <f ca="1">IFERROR(Z477*'Program Qtrly'!F$289/(1-'Program Qtrly'!F$289),0)</f>
        <v>0</v>
      </c>
      <c r="AW477" s="116">
        <f ca="1">IFERROR(AA477*'Program Qtrly'!G$289/(1-'Program Qtrly'!G$289),0)</f>
        <v>0</v>
      </c>
      <c r="AX477" s="116">
        <f ca="1">IFERROR(AB477*'Program Qtrly'!H$289/(1-'Program Qtrly'!H$289),0)</f>
        <v>0</v>
      </c>
      <c r="AY477" s="116">
        <f ca="1">IFERROR(AC477*'Program Qtrly'!I$289/(1-'Program Qtrly'!I$289),0)</f>
        <v>0</v>
      </c>
      <c r="AZ477" s="116">
        <f ca="1">IFERROR(AD477*'Program Qtrly'!J$289/(1-'Program Qtrly'!J$289),0)</f>
        <v>0</v>
      </c>
      <c r="BA477" s="116">
        <f ca="1">IFERROR(AE477*'Program Qtrly'!K$289/(1-'Program Qtrly'!K$289),0)</f>
        <v>0</v>
      </c>
      <c r="BB477" s="116">
        <f ca="1">IFERROR(AF477*'Program Qtrly'!L$289/(1-'Program Qtrly'!L$289),0)</f>
        <v>0</v>
      </c>
      <c r="BC477" s="116">
        <f ca="1">IFERROR(AG477*'Program Qtrly'!M$289/(1-'Program Qtrly'!M$289),0)</f>
        <v>0</v>
      </c>
      <c r="BD477" s="116">
        <f ca="1">IFERROR(AH477*'Program Qtrly'!N$289/(1-'Program Qtrly'!N$289),0)</f>
        <v>0</v>
      </c>
      <c r="BE477" s="116">
        <f ca="1">IFERROR(AI477*'Program Qtrly'!O$289/(1-'Program Qtrly'!O$289),0)</f>
        <v>0</v>
      </c>
      <c r="BF477" s="116">
        <f ca="1">IFERROR(AJ477*'Program Qtrly'!P$289/(1-'Program Qtrly'!P$289),0)</f>
        <v>0</v>
      </c>
      <c r="BG477" s="116">
        <f ca="1">IFERROR(AK477*'Program Qtrly'!Q$289/(1-'Program Qtrly'!Q$289),0)</f>
        <v>0</v>
      </c>
      <c r="BH477" s="116">
        <f ca="1">IFERROR(AL477*'Program Qtrly'!R$289/(1-'Program Qtrly'!R$289),0)</f>
        <v>0</v>
      </c>
      <c r="BI477" s="116">
        <f ca="1">IFERROR(AM477*'Program Qtrly'!S$289/(1-'Program Qtrly'!S$289),0)</f>
        <v>0</v>
      </c>
      <c r="BJ477" s="116">
        <f ca="1">IFERROR(AN477*'Program Qtrly'!T$289/(1-'Program Qtrly'!T$289),0)</f>
        <v>0</v>
      </c>
      <c r="BK477" s="116">
        <f ca="1">IFERROR(AO477*'Program Qtrly'!U$289/(1-'Program Qtrly'!U$289),0)</f>
        <v>0</v>
      </c>
      <c r="BL477" s="116">
        <f ca="1">IFERROR(AP477*'Program Qtrly'!V$289/(1-'Program Qtrly'!V$289),0)</f>
        <v>0</v>
      </c>
      <c r="BM477" s="116">
        <f ca="1">IFERROR(AQ477*'Program Qtrly'!W$289/(1-'Program Qtrly'!W$289),0)</f>
        <v>0</v>
      </c>
      <c r="BO477" s="53" t="str">
        <f t="shared" si="469"/>
        <v>P015</v>
      </c>
      <c r="BP477" s="53">
        <f t="shared" si="470"/>
        <v>0</v>
      </c>
    </row>
    <row r="478" spans="1:68" x14ac:dyDescent="0.45">
      <c r="A478" s="63">
        <f t="shared" si="465"/>
        <v>15</v>
      </c>
      <c r="B478" s="116">
        <f ca="1">IFERROR(B477+'Program Qtrly'!D$303*OFFSET(LDF!$A$37,MATCH($B$472,LDF!$A$38:$A$63,0),MATCH($A478,LDF!$B$37:$Z$37,0)),0)</f>
        <v>0</v>
      </c>
      <c r="C478" s="116">
        <f ca="1">IFERROR(C477+'Program Qtrly'!E$303*OFFSET(LDF!$A$37,MATCH($B$472,LDF!$A$38:$A$63,0),MATCH($A478,LDF!$B$37:$Z$37,0)),0)</f>
        <v>0</v>
      </c>
      <c r="D478" s="116">
        <f ca="1">IFERROR(D477+'Program Qtrly'!F$303*OFFSET(LDF!$A$37,MATCH($B$472,LDF!$A$38:$A$63,0),MATCH($A478,LDF!$B$37:$Z$37,0)),0)</f>
        <v>0</v>
      </c>
      <c r="E478" s="116">
        <f ca="1">IFERROR(E477+'Program Qtrly'!G$303*OFFSET(LDF!$A$37,MATCH($B$472,LDF!$A$38:$A$63,0),MATCH($A478,LDF!$B$37:$Z$37,0)),0)</f>
        <v>0</v>
      </c>
      <c r="F478" s="116">
        <f ca="1">IFERROR(F477+'Program Qtrly'!H$303*OFFSET(LDF!$A$37,MATCH($B$472,LDF!$A$38:$A$63,0),MATCH($A478,LDF!$B$37:$Z$37,0)),0)</f>
        <v>0</v>
      </c>
      <c r="G478" s="116">
        <f ca="1">IFERROR(G477+'Program Qtrly'!I$303*OFFSET(LDF!$A$37,MATCH($B$472,LDF!$A$38:$A$63,0),MATCH($A478,LDF!$B$37:$Z$37,0)),0)</f>
        <v>0</v>
      </c>
      <c r="H478" s="116">
        <f ca="1">IFERROR(H477+'Program Qtrly'!J$303*OFFSET(LDF!$A$37,MATCH($B$472,LDF!$A$38:$A$63,0),MATCH($A478,LDF!$B$37:$Z$37,0)),0)</f>
        <v>0</v>
      </c>
      <c r="I478" s="116">
        <f ca="1">IFERROR(I477+'Program Qtrly'!K$303*OFFSET(LDF!$A$37,MATCH($B$472,LDF!$A$38:$A$63,0),MATCH($A478,LDF!$B$37:$Z$37,0)),0)</f>
        <v>0</v>
      </c>
      <c r="J478" s="116">
        <f ca="1">IFERROR(J477+'Program Qtrly'!L$303*OFFSET(LDF!$A$37,MATCH($B$472,LDF!$A$38:$A$63,0),MATCH($A478,LDF!$B$37:$Z$37,0)),0)</f>
        <v>0</v>
      </c>
      <c r="K478" s="116">
        <f ca="1">IFERROR(K477+'Program Qtrly'!M$303*OFFSET(LDF!$A$37,MATCH($B$472,LDF!$A$38:$A$63,0),MATCH($A478,LDF!$B$37:$Z$37,0)),0)</f>
        <v>0</v>
      </c>
      <c r="L478" s="116">
        <f ca="1">IFERROR(L477+'Program Qtrly'!N$303*OFFSET(LDF!$A$37,MATCH($B$472,LDF!$A$38:$A$63,0),MATCH($A478,LDF!$B$37:$Z$37,0)),0)</f>
        <v>0</v>
      </c>
      <c r="M478" s="116">
        <f ca="1">IFERROR(M477+'Program Qtrly'!O$303*OFFSET(LDF!$A$37,MATCH($B$472,LDF!$A$38:$A$63,0),MATCH($A478,LDF!$B$37:$Z$37,0)),0)</f>
        <v>0</v>
      </c>
      <c r="N478" s="116">
        <f ca="1">IFERROR(N477+'Program Qtrly'!P$303*OFFSET(LDF!$A$37,MATCH($B$472,LDF!$A$38:$A$63,0),MATCH($A478,LDF!$B$37:$Z$37,0)),0)</f>
        <v>0</v>
      </c>
      <c r="O478" s="116">
        <f ca="1">IFERROR(O477+'Program Qtrly'!Q$303*OFFSET(LDF!$A$37,MATCH($B$472,LDF!$A$38:$A$63,0),MATCH($A478,LDF!$B$37:$Z$37,0)),0)</f>
        <v>0</v>
      </c>
      <c r="P478" s="116">
        <f ca="1">IFERROR(P477+'Program Qtrly'!R$303*OFFSET(LDF!$A$37,MATCH($B$472,LDF!$A$38:$A$63,0),MATCH($A478,LDF!$B$37:$Z$37,0)),0)</f>
        <v>0</v>
      </c>
      <c r="Q478" s="116">
        <f ca="1">IFERROR(Q477+'Program Qtrly'!S$303*OFFSET(LDF!$A$37,MATCH($B$472,LDF!$A$38:$A$63,0),MATCH($A478,LDF!$B$37:$Z$37,0)),0)</f>
        <v>0</v>
      </c>
      <c r="R478" s="116">
        <f ca="1">IFERROR(R477+'Program Qtrly'!T$303*OFFSET(LDF!$A$37,MATCH($B$472,LDF!$A$38:$A$63,0),MATCH($A478,LDF!$B$37:$Z$37,0)),0)</f>
        <v>0</v>
      </c>
      <c r="S478" s="116">
        <f ca="1">IFERROR(S477+'Program Qtrly'!U$303*OFFSET(LDF!$A$37,MATCH($B$472,LDF!$A$38:$A$63,0),MATCH($A478,LDF!$B$37:$Z$37,0)),0)</f>
        <v>0</v>
      </c>
      <c r="T478" s="116">
        <f ca="1">IFERROR(T477+'Program Qtrly'!V$303*OFFSET(LDF!$A$37,MATCH($B$472,LDF!$A$38:$A$63,0),MATCH($A478,LDF!$B$37:$Z$37,0)),0)</f>
        <v>0</v>
      </c>
      <c r="U478" s="116">
        <f ca="1">IFERROR(U477+'Program Qtrly'!W$303*OFFSET(LDF!$A$37,MATCH($B$472,LDF!$A$38:$A$63,0),MATCH($A478,LDF!$B$37:$Z$37,0)),0)</f>
        <v>0</v>
      </c>
      <c r="W478" s="63">
        <f t="shared" si="466"/>
        <v>15</v>
      </c>
      <c r="X478" s="116">
        <f t="shared" ca="1" si="467"/>
        <v>0</v>
      </c>
      <c r="Y478" s="116">
        <f t="shared" ca="1" si="464"/>
        <v>0</v>
      </c>
      <c r="Z478" s="116">
        <f t="shared" ca="1" si="464"/>
        <v>0</v>
      </c>
      <c r="AA478" s="116">
        <f t="shared" ca="1" si="464"/>
        <v>0</v>
      </c>
      <c r="AB478" s="116">
        <f t="shared" ca="1" si="464"/>
        <v>0</v>
      </c>
      <c r="AC478" s="116">
        <f t="shared" ca="1" si="464"/>
        <v>0</v>
      </c>
      <c r="AD478" s="116">
        <f t="shared" ca="1" si="464"/>
        <v>0</v>
      </c>
      <c r="AE478" s="116">
        <f t="shared" ca="1" si="464"/>
        <v>0</v>
      </c>
      <c r="AF478" s="116">
        <f t="shared" ca="1" si="464"/>
        <v>0</v>
      </c>
      <c r="AG478" s="116">
        <f t="shared" ca="1" si="464"/>
        <v>0</v>
      </c>
      <c r="AH478" s="116">
        <f t="shared" ca="1" si="464"/>
        <v>0</v>
      </c>
      <c r="AI478" s="116">
        <f t="shared" ca="1" si="464"/>
        <v>0</v>
      </c>
      <c r="AJ478" s="116">
        <f t="shared" ca="1" si="464"/>
        <v>0</v>
      </c>
      <c r="AK478" s="116">
        <f t="shared" ca="1" si="464"/>
        <v>0</v>
      </c>
      <c r="AL478" s="116">
        <f t="shared" ca="1" si="464"/>
        <v>0</v>
      </c>
      <c r="AM478" s="116">
        <f t="shared" ca="1" si="464"/>
        <v>0</v>
      </c>
      <c r="AN478" s="116">
        <f t="shared" ca="1" si="464"/>
        <v>0</v>
      </c>
      <c r="AO478" s="116">
        <f t="shared" ca="1" si="464"/>
        <v>0</v>
      </c>
      <c r="AP478" s="116">
        <f t="shared" ca="1" si="464"/>
        <v>0</v>
      </c>
      <c r="AQ478" s="116">
        <f t="shared" ca="1" si="464"/>
        <v>0</v>
      </c>
      <c r="AS478" s="63">
        <f t="shared" si="468"/>
        <v>15</v>
      </c>
      <c r="AT478" s="116">
        <f ca="1">IFERROR(X478*'Program Qtrly'!D$289/(1-'Program Qtrly'!D$289),0)</f>
        <v>0</v>
      </c>
      <c r="AU478" s="116">
        <f ca="1">IFERROR(Y478*'Program Qtrly'!E$289/(1-'Program Qtrly'!E$289),0)</f>
        <v>0</v>
      </c>
      <c r="AV478" s="116">
        <f ca="1">IFERROR(Z478*'Program Qtrly'!F$289/(1-'Program Qtrly'!F$289),0)</f>
        <v>0</v>
      </c>
      <c r="AW478" s="116">
        <f ca="1">IFERROR(AA478*'Program Qtrly'!G$289/(1-'Program Qtrly'!G$289),0)</f>
        <v>0</v>
      </c>
      <c r="AX478" s="116">
        <f ca="1">IFERROR(AB478*'Program Qtrly'!H$289/(1-'Program Qtrly'!H$289),0)</f>
        <v>0</v>
      </c>
      <c r="AY478" s="116">
        <f ca="1">IFERROR(AC478*'Program Qtrly'!I$289/(1-'Program Qtrly'!I$289),0)</f>
        <v>0</v>
      </c>
      <c r="AZ478" s="116">
        <f ca="1">IFERROR(AD478*'Program Qtrly'!J$289/(1-'Program Qtrly'!J$289),0)</f>
        <v>0</v>
      </c>
      <c r="BA478" s="116">
        <f ca="1">IFERROR(AE478*'Program Qtrly'!K$289/(1-'Program Qtrly'!K$289),0)</f>
        <v>0</v>
      </c>
      <c r="BB478" s="116">
        <f ca="1">IFERROR(AF478*'Program Qtrly'!L$289/(1-'Program Qtrly'!L$289),0)</f>
        <v>0</v>
      </c>
      <c r="BC478" s="116">
        <f ca="1">IFERROR(AG478*'Program Qtrly'!M$289/(1-'Program Qtrly'!M$289),0)</f>
        <v>0</v>
      </c>
      <c r="BD478" s="116">
        <f ca="1">IFERROR(AH478*'Program Qtrly'!N$289/(1-'Program Qtrly'!N$289),0)</f>
        <v>0</v>
      </c>
      <c r="BE478" s="116">
        <f ca="1">IFERROR(AI478*'Program Qtrly'!O$289/(1-'Program Qtrly'!O$289),0)</f>
        <v>0</v>
      </c>
      <c r="BF478" s="116">
        <f ca="1">IFERROR(AJ478*'Program Qtrly'!P$289/(1-'Program Qtrly'!P$289),0)</f>
        <v>0</v>
      </c>
      <c r="BG478" s="116">
        <f ca="1">IFERROR(AK478*'Program Qtrly'!Q$289/(1-'Program Qtrly'!Q$289),0)</f>
        <v>0</v>
      </c>
      <c r="BH478" s="116">
        <f ca="1">IFERROR(AL478*'Program Qtrly'!R$289/(1-'Program Qtrly'!R$289),0)</f>
        <v>0</v>
      </c>
      <c r="BI478" s="116">
        <f ca="1">IFERROR(AM478*'Program Qtrly'!S$289/(1-'Program Qtrly'!S$289),0)</f>
        <v>0</v>
      </c>
      <c r="BJ478" s="116">
        <f ca="1">IFERROR(AN478*'Program Qtrly'!T$289/(1-'Program Qtrly'!T$289),0)</f>
        <v>0</v>
      </c>
      <c r="BK478" s="116">
        <f ca="1">IFERROR(AO478*'Program Qtrly'!U$289/(1-'Program Qtrly'!U$289),0)</f>
        <v>0</v>
      </c>
      <c r="BL478" s="116">
        <f ca="1">IFERROR(AP478*'Program Qtrly'!V$289/(1-'Program Qtrly'!V$289),0)</f>
        <v>0</v>
      </c>
      <c r="BM478" s="116">
        <f ca="1">IFERROR(AQ478*'Program Qtrly'!W$289/(1-'Program Qtrly'!W$289),0)</f>
        <v>0</v>
      </c>
      <c r="BO478" s="53" t="str">
        <f t="shared" si="469"/>
        <v>P015</v>
      </c>
      <c r="BP478" s="53">
        <f t="shared" si="470"/>
        <v>0</v>
      </c>
    </row>
    <row r="479" spans="1:68" x14ac:dyDescent="0.45">
      <c r="A479" s="63">
        <f t="shared" si="465"/>
        <v>18</v>
      </c>
      <c r="B479" s="116">
        <f ca="1">IFERROR(B478+'Program Qtrly'!D$303*OFFSET(LDF!$A$37,MATCH($B$472,LDF!$A$38:$A$63,0),MATCH($A479,LDF!$B$37:$Z$37,0)),0)</f>
        <v>0</v>
      </c>
      <c r="C479" s="116">
        <f ca="1">IFERROR(C478+'Program Qtrly'!E$303*OFFSET(LDF!$A$37,MATCH($B$472,LDF!$A$38:$A$63,0),MATCH($A479,LDF!$B$37:$Z$37,0)),0)</f>
        <v>0</v>
      </c>
      <c r="D479" s="116">
        <f ca="1">IFERROR(D478+'Program Qtrly'!F$303*OFFSET(LDF!$A$37,MATCH($B$472,LDF!$A$38:$A$63,0),MATCH($A479,LDF!$B$37:$Z$37,0)),0)</f>
        <v>0</v>
      </c>
      <c r="E479" s="116">
        <f ca="1">IFERROR(E478+'Program Qtrly'!G$303*OFFSET(LDF!$A$37,MATCH($B$472,LDF!$A$38:$A$63,0),MATCH($A479,LDF!$B$37:$Z$37,0)),0)</f>
        <v>0</v>
      </c>
      <c r="F479" s="116">
        <f ca="1">IFERROR(F478+'Program Qtrly'!H$303*OFFSET(LDF!$A$37,MATCH($B$472,LDF!$A$38:$A$63,0),MATCH($A479,LDF!$B$37:$Z$37,0)),0)</f>
        <v>0</v>
      </c>
      <c r="G479" s="116">
        <f ca="1">IFERROR(G478+'Program Qtrly'!I$303*OFFSET(LDF!$A$37,MATCH($B$472,LDF!$A$38:$A$63,0),MATCH($A479,LDF!$B$37:$Z$37,0)),0)</f>
        <v>0</v>
      </c>
      <c r="H479" s="116">
        <f ca="1">IFERROR(H478+'Program Qtrly'!J$303*OFFSET(LDF!$A$37,MATCH($B$472,LDF!$A$38:$A$63,0),MATCH($A479,LDF!$B$37:$Z$37,0)),0)</f>
        <v>0</v>
      </c>
      <c r="I479" s="116">
        <f ca="1">IFERROR(I478+'Program Qtrly'!K$303*OFFSET(LDF!$A$37,MATCH($B$472,LDF!$A$38:$A$63,0),MATCH($A479,LDF!$B$37:$Z$37,0)),0)</f>
        <v>0</v>
      </c>
      <c r="J479" s="116">
        <f ca="1">IFERROR(J478+'Program Qtrly'!L$303*OFFSET(LDF!$A$37,MATCH($B$472,LDF!$A$38:$A$63,0),MATCH($A479,LDF!$B$37:$Z$37,0)),0)</f>
        <v>0</v>
      </c>
      <c r="K479" s="116">
        <f ca="1">IFERROR(K478+'Program Qtrly'!M$303*OFFSET(LDF!$A$37,MATCH($B$472,LDF!$A$38:$A$63,0),MATCH($A479,LDF!$B$37:$Z$37,0)),0)</f>
        <v>0</v>
      </c>
      <c r="L479" s="116">
        <f ca="1">IFERROR(L478+'Program Qtrly'!N$303*OFFSET(LDF!$A$37,MATCH($B$472,LDF!$A$38:$A$63,0),MATCH($A479,LDF!$B$37:$Z$37,0)),0)</f>
        <v>0</v>
      </c>
      <c r="M479" s="116">
        <f ca="1">IFERROR(M478+'Program Qtrly'!O$303*OFFSET(LDF!$A$37,MATCH($B$472,LDF!$A$38:$A$63,0),MATCH($A479,LDF!$B$37:$Z$37,0)),0)</f>
        <v>0</v>
      </c>
      <c r="N479" s="116">
        <f ca="1">IFERROR(N478+'Program Qtrly'!P$303*OFFSET(LDF!$A$37,MATCH($B$472,LDF!$A$38:$A$63,0),MATCH($A479,LDF!$B$37:$Z$37,0)),0)</f>
        <v>0</v>
      </c>
      <c r="O479" s="116">
        <f ca="1">IFERROR(O478+'Program Qtrly'!Q$303*OFFSET(LDF!$A$37,MATCH($B$472,LDF!$A$38:$A$63,0),MATCH($A479,LDF!$B$37:$Z$37,0)),0)</f>
        <v>0</v>
      </c>
      <c r="P479" s="116">
        <f ca="1">IFERROR(P478+'Program Qtrly'!R$303*OFFSET(LDF!$A$37,MATCH($B$472,LDF!$A$38:$A$63,0),MATCH($A479,LDF!$B$37:$Z$37,0)),0)</f>
        <v>0</v>
      </c>
      <c r="Q479" s="116">
        <f ca="1">IFERROR(Q478+'Program Qtrly'!S$303*OFFSET(LDF!$A$37,MATCH($B$472,LDF!$A$38:$A$63,0),MATCH($A479,LDF!$B$37:$Z$37,0)),0)</f>
        <v>0</v>
      </c>
      <c r="R479" s="116">
        <f ca="1">IFERROR(R478+'Program Qtrly'!T$303*OFFSET(LDF!$A$37,MATCH($B$472,LDF!$A$38:$A$63,0),MATCH($A479,LDF!$B$37:$Z$37,0)),0)</f>
        <v>0</v>
      </c>
      <c r="S479" s="116">
        <f ca="1">IFERROR(S478+'Program Qtrly'!U$303*OFFSET(LDF!$A$37,MATCH($B$472,LDF!$A$38:$A$63,0),MATCH($A479,LDF!$B$37:$Z$37,0)),0)</f>
        <v>0</v>
      </c>
      <c r="T479" s="116">
        <f ca="1">IFERROR(T478+'Program Qtrly'!V$303*OFFSET(LDF!$A$37,MATCH($B$472,LDF!$A$38:$A$63,0),MATCH($A479,LDF!$B$37:$Z$37,0)),0)</f>
        <v>0</v>
      </c>
      <c r="U479" s="116">
        <f ca="1">IFERROR(U478+'Program Qtrly'!W$303*OFFSET(LDF!$A$37,MATCH($B$472,LDF!$A$38:$A$63,0),MATCH($A479,LDF!$B$37:$Z$37,0)),0)</f>
        <v>0</v>
      </c>
      <c r="W479" s="63">
        <f t="shared" si="466"/>
        <v>18</v>
      </c>
      <c r="X479" s="116">
        <f t="shared" ca="1" si="467"/>
        <v>0</v>
      </c>
      <c r="Y479" s="116">
        <f t="shared" ca="1" si="464"/>
        <v>0</v>
      </c>
      <c r="Z479" s="116">
        <f t="shared" ca="1" si="464"/>
        <v>0</v>
      </c>
      <c r="AA479" s="116">
        <f t="shared" ca="1" si="464"/>
        <v>0</v>
      </c>
      <c r="AB479" s="116">
        <f t="shared" ca="1" si="464"/>
        <v>0</v>
      </c>
      <c r="AC479" s="116">
        <f t="shared" ca="1" si="464"/>
        <v>0</v>
      </c>
      <c r="AD479" s="116">
        <f t="shared" ca="1" si="464"/>
        <v>0</v>
      </c>
      <c r="AE479" s="116">
        <f t="shared" ca="1" si="464"/>
        <v>0</v>
      </c>
      <c r="AF479" s="116">
        <f t="shared" ca="1" si="464"/>
        <v>0</v>
      </c>
      <c r="AG479" s="116">
        <f t="shared" ca="1" si="464"/>
        <v>0</v>
      </c>
      <c r="AH479" s="116">
        <f t="shared" ca="1" si="464"/>
        <v>0</v>
      </c>
      <c r="AI479" s="116">
        <f t="shared" ca="1" si="464"/>
        <v>0</v>
      </c>
      <c r="AJ479" s="116">
        <f t="shared" ca="1" si="464"/>
        <v>0</v>
      </c>
      <c r="AK479" s="116">
        <f t="shared" ca="1" si="464"/>
        <v>0</v>
      </c>
      <c r="AL479" s="116">
        <f t="shared" ca="1" si="464"/>
        <v>0</v>
      </c>
      <c r="AM479" s="116">
        <f t="shared" ca="1" si="464"/>
        <v>0</v>
      </c>
      <c r="AN479" s="116">
        <f t="shared" ca="1" si="464"/>
        <v>0</v>
      </c>
      <c r="AO479" s="116">
        <f t="shared" ca="1" si="464"/>
        <v>0</v>
      </c>
      <c r="AP479" s="116">
        <f t="shared" ca="1" si="464"/>
        <v>0</v>
      </c>
      <c r="AQ479" s="116">
        <f t="shared" ca="1" si="464"/>
        <v>0</v>
      </c>
      <c r="AS479" s="63">
        <f t="shared" si="468"/>
        <v>18</v>
      </c>
      <c r="AT479" s="116">
        <f ca="1">IFERROR(X479*'Program Qtrly'!D$289/(1-'Program Qtrly'!D$289),0)</f>
        <v>0</v>
      </c>
      <c r="AU479" s="116">
        <f ca="1">IFERROR(Y479*'Program Qtrly'!E$289/(1-'Program Qtrly'!E$289),0)</f>
        <v>0</v>
      </c>
      <c r="AV479" s="116">
        <f ca="1">IFERROR(Z479*'Program Qtrly'!F$289/(1-'Program Qtrly'!F$289),0)</f>
        <v>0</v>
      </c>
      <c r="AW479" s="116">
        <f ca="1">IFERROR(AA479*'Program Qtrly'!G$289/(1-'Program Qtrly'!G$289),0)</f>
        <v>0</v>
      </c>
      <c r="AX479" s="116">
        <f ca="1">IFERROR(AB479*'Program Qtrly'!H$289/(1-'Program Qtrly'!H$289),0)</f>
        <v>0</v>
      </c>
      <c r="AY479" s="116">
        <f ca="1">IFERROR(AC479*'Program Qtrly'!I$289/(1-'Program Qtrly'!I$289),0)</f>
        <v>0</v>
      </c>
      <c r="AZ479" s="116">
        <f ca="1">IFERROR(AD479*'Program Qtrly'!J$289/(1-'Program Qtrly'!J$289),0)</f>
        <v>0</v>
      </c>
      <c r="BA479" s="116">
        <f ca="1">IFERROR(AE479*'Program Qtrly'!K$289/(1-'Program Qtrly'!K$289),0)</f>
        <v>0</v>
      </c>
      <c r="BB479" s="116">
        <f ca="1">IFERROR(AF479*'Program Qtrly'!L$289/(1-'Program Qtrly'!L$289),0)</f>
        <v>0</v>
      </c>
      <c r="BC479" s="116">
        <f ca="1">IFERROR(AG479*'Program Qtrly'!M$289/(1-'Program Qtrly'!M$289),0)</f>
        <v>0</v>
      </c>
      <c r="BD479" s="116">
        <f ca="1">IFERROR(AH479*'Program Qtrly'!N$289/(1-'Program Qtrly'!N$289),0)</f>
        <v>0</v>
      </c>
      <c r="BE479" s="116">
        <f ca="1">IFERROR(AI479*'Program Qtrly'!O$289/(1-'Program Qtrly'!O$289),0)</f>
        <v>0</v>
      </c>
      <c r="BF479" s="116">
        <f ca="1">IFERROR(AJ479*'Program Qtrly'!P$289/(1-'Program Qtrly'!P$289),0)</f>
        <v>0</v>
      </c>
      <c r="BG479" s="116">
        <f ca="1">IFERROR(AK479*'Program Qtrly'!Q$289/(1-'Program Qtrly'!Q$289),0)</f>
        <v>0</v>
      </c>
      <c r="BH479" s="116">
        <f ca="1">IFERROR(AL479*'Program Qtrly'!R$289/(1-'Program Qtrly'!R$289),0)</f>
        <v>0</v>
      </c>
      <c r="BI479" s="116">
        <f ca="1">IFERROR(AM479*'Program Qtrly'!S$289/(1-'Program Qtrly'!S$289),0)</f>
        <v>0</v>
      </c>
      <c r="BJ479" s="116">
        <f ca="1">IFERROR(AN479*'Program Qtrly'!T$289/(1-'Program Qtrly'!T$289),0)</f>
        <v>0</v>
      </c>
      <c r="BK479" s="116">
        <f ca="1">IFERROR(AO479*'Program Qtrly'!U$289/(1-'Program Qtrly'!U$289),0)</f>
        <v>0</v>
      </c>
      <c r="BL479" s="116">
        <f ca="1">IFERROR(AP479*'Program Qtrly'!V$289/(1-'Program Qtrly'!V$289),0)</f>
        <v>0</v>
      </c>
      <c r="BM479" s="116">
        <f ca="1">IFERROR(AQ479*'Program Qtrly'!W$289/(1-'Program Qtrly'!W$289),0)</f>
        <v>0</v>
      </c>
      <c r="BO479" s="53" t="str">
        <f t="shared" si="469"/>
        <v>P015</v>
      </c>
      <c r="BP479" s="53">
        <f t="shared" si="470"/>
        <v>0</v>
      </c>
    </row>
    <row r="480" spans="1:68" x14ac:dyDescent="0.45">
      <c r="A480" s="63">
        <f t="shared" si="465"/>
        <v>21</v>
      </c>
      <c r="B480" s="116">
        <f ca="1">IFERROR(B479+'Program Qtrly'!D$303*OFFSET(LDF!$A$37,MATCH($B$472,LDF!$A$38:$A$63,0),MATCH($A480,LDF!$B$37:$Z$37,0)),0)</f>
        <v>0</v>
      </c>
      <c r="C480" s="116">
        <f ca="1">IFERROR(C479+'Program Qtrly'!E$303*OFFSET(LDF!$A$37,MATCH($B$472,LDF!$A$38:$A$63,0),MATCH($A480,LDF!$B$37:$Z$37,0)),0)</f>
        <v>0</v>
      </c>
      <c r="D480" s="116">
        <f ca="1">IFERROR(D479+'Program Qtrly'!F$303*OFFSET(LDF!$A$37,MATCH($B$472,LDF!$A$38:$A$63,0),MATCH($A480,LDF!$B$37:$Z$37,0)),0)</f>
        <v>0</v>
      </c>
      <c r="E480" s="116">
        <f ca="1">IFERROR(E479+'Program Qtrly'!G$303*OFFSET(LDF!$A$37,MATCH($B$472,LDF!$A$38:$A$63,0),MATCH($A480,LDF!$B$37:$Z$37,0)),0)</f>
        <v>0</v>
      </c>
      <c r="F480" s="116">
        <f ca="1">IFERROR(F479+'Program Qtrly'!H$303*OFFSET(LDF!$A$37,MATCH($B$472,LDF!$A$38:$A$63,0),MATCH($A480,LDF!$B$37:$Z$37,0)),0)</f>
        <v>0</v>
      </c>
      <c r="G480" s="116">
        <f ca="1">IFERROR(G479+'Program Qtrly'!I$303*OFFSET(LDF!$A$37,MATCH($B$472,LDF!$A$38:$A$63,0),MATCH($A480,LDF!$B$37:$Z$37,0)),0)</f>
        <v>0</v>
      </c>
      <c r="H480" s="116">
        <f ca="1">IFERROR(H479+'Program Qtrly'!J$303*OFFSET(LDF!$A$37,MATCH($B$472,LDF!$A$38:$A$63,0),MATCH($A480,LDF!$B$37:$Z$37,0)),0)</f>
        <v>0</v>
      </c>
      <c r="I480" s="116">
        <f ca="1">IFERROR(I479+'Program Qtrly'!K$303*OFFSET(LDF!$A$37,MATCH($B$472,LDF!$A$38:$A$63,0),MATCH($A480,LDF!$B$37:$Z$37,0)),0)</f>
        <v>0</v>
      </c>
      <c r="J480" s="116">
        <f ca="1">IFERROR(J479+'Program Qtrly'!L$303*OFFSET(LDF!$A$37,MATCH($B$472,LDF!$A$38:$A$63,0),MATCH($A480,LDF!$B$37:$Z$37,0)),0)</f>
        <v>0</v>
      </c>
      <c r="K480" s="116">
        <f ca="1">IFERROR(K479+'Program Qtrly'!M$303*OFFSET(LDF!$A$37,MATCH($B$472,LDF!$A$38:$A$63,0),MATCH($A480,LDF!$B$37:$Z$37,0)),0)</f>
        <v>0</v>
      </c>
      <c r="L480" s="116">
        <f ca="1">IFERROR(L479+'Program Qtrly'!N$303*OFFSET(LDF!$A$37,MATCH($B$472,LDF!$A$38:$A$63,0),MATCH($A480,LDF!$B$37:$Z$37,0)),0)</f>
        <v>0</v>
      </c>
      <c r="M480" s="116">
        <f ca="1">IFERROR(M479+'Program Qtrly'!O$303*OFFSET(LDF!$A$37,MATCH($B$472,LDF!$A$38:$A$63,0),MATCH($A480,LDF!$B$37:$Z$37,0)),0)</f>
        <v>0</v>
      </c>
      <c r="N480" s="116">
        <f ca="1">IFERROR(N479+'Program Qtrly'!P$303*OFFSET(LDF!$A$37,MATCH($B$472,LDF!$A$38:$A$63,0),MATCH($A480,LDF!$B$37:$Z$37,0)),0)</f>
        <v>0</v>
      </c>
      <c r="O480" s="116">
        <f ca="1">IFERROR(O479+'Program Qtrly'!Q$303*OFFSET(LDF!$A$37,MATCH($B$472,LDF!$A$38:$A$63,0),MATCH($A480,LDF!$B$37:$Z$37,0)),0)</f>
        <v>0</v>
      </c>
      <c r="P480" s="116">
        <f ca="1">IFERROR(P479+'Program Qtrly'!R$303*OFFSET(LDF!$A$37,MATCH($B$472,LDF!$A$38:$A$63,0),MATCH($A480,LDF!$B$37:$Z$37,0)),0)</f>
        <v>0</v>
      </c>
      <c r="Q480" s="116">
        <f ca="1">IFERROR(Q479+'Program Qtrly'!S$303*OFFSET(LDF!$A$37,MATCH($B$472,LDF!$A$38:$A$63,0),MATCH($A480,LDF!$B$37:$Z$37,0)),0)</f>
        <v>0</v>
      </c>
      <c r="R480" s="116">
        <f ca="1">IFERROR(R479+'Program Qtrly'!T$303*OFFSET(LDF!$A$37,MATCH($B$472,LDF!$A$38:$A$63,0),MATCH($A480,LDF!$B$37:$Z$37,0)),0)</f>
        <v>0</v>
      </c>
      <c r="S480" s="116">
        <f ca="1">IFERROR(S479+'Program Qtrly'!U$303*OFFSET(LDF!$A$37,MATCH($B$472,LDF!$A$38:$A$63,0),MATCH($A480,LDF!$B$37:$Z$37,0)),0)</f>
        <v>0</v>
      </c>
      <c r="T480" s="116">
        <f ca="1">IFERROR(T479+'Program Qtrly'!V$303*OFFSET(LDF!$A$37,MATCH($B$472,LDF!$A$38:$A$63,0),MATCH($A480,LDF!$B$37:$Z$37,0)),0)</f>
        <v>0</v>
      </c>
      <c r="U480" s="116">
        <f ca="1">IFERROR(U479+'Program Qtrly'!W$303*OFFSET(LDF!$A$37,MATCH($B$472,LDF!$A$38:$A$63,0),MATCH($A480,LDF!$B$37:$Z$37,0)),0)</f>
        <v>0</v>
      </c>
      <c r="W480" s="63">
        <f t="shared" si="466"/>
        <v>21</v>
      </c>
      <c r="X480" s="116">
        <f t="shared" ca="1" si="467"/>
        <v>0</v>
      </c>
      <c r="Y480" s="116">
        <f t="shared" ca="1" si="464"/>
        <v>0</v>
      </c>
      <c r="Z480" s="116">
        <f t="shared" ca="1" si="464"/>
        <v>0</v>
      </c>
      <c r="AA480" s="116">
        <f t="shared" ca="1" si="464"/>
        <v>0</v>
      </c>
      <c r="AB480" s="116">
        <f t="shared" ca="1" si="464"/>
        <v>0</v>
      </c>
      <c r="AC480" s="116">
        <f t="shared" ca="1" si="464"/>
        <v>0</v>
      </c>
      <c r="AD480" s="116">
        <f t="shared" ca="1" si="464"/>
        <v>0</v>
      </c>
      <c r="AE480" s="116">
        <f t="shared" ca="1" si="464"/>
        <v>0</v>
      </c>
      <c r="AF480" s="116">
        <f t="shared" ca="1" si="464"/>
        <v>0</v>
      </c>
      <c r="AG480" s="116">
        <f t="shared" ca="1" si="464"/>
        <v>0</v>
      </c>
      <c r="AH480" s="116">
        <f t="shared" ca="1" si="464"/>
        <v>0</v>
      </c>
      <c r="AI480" s="116">
        <f t="shared" ca="1" si="464"/>
        <v>0</v>
      </c>
      <c r="AJ480" s="116">
        <f t="shared" ca="1" si="464"/>
        <v>0</v>
      </c>
      <c r="AK480" s="116">
        <f t="shared" ca="1" si="464"/>
        <v>0</v>
      </c>
      <c r="AL480" s="116">
        <f t="shared" ca="1" si="464"/>
        <v>0</v>
      </c>
      <c r="AM480" s="116">
        <f t="shared" ca="1" si="464"/>
        <v>0</v>
      </c>
      <c r="AN480" s="116">
        <f t="shared" ca="1" si="464"/>
        <v>0</v>
      </c>
      <c r="AO480" s="116">
        <f t="shared" ca="1" si="464"/>
        <v>0</v>
      </c>
      <c r="AP480" s="116">
        <f t="shared" ca="1" si="464"/>
        <v>0</v>
      </c>
      <c r="AQ480" s="116">
        <f t="shared" ca="1" si="464"/>
        <v>0</v>
      </c>
      <c r="AS480" s="63">
        <f t="shared" si="468"/>
        <v>21</v>
      </c>
      <c r="AT480" s="116">
        <f ca="1">IFERROR(X480*'Program Qtrly'!D$289/(1-'Program Qtrly'!D$289),0)</f>
        <v>0</v>
      </c>
      <c r="AU480" s="116">
        <f ca="1">IFERROR(Y480*'Program Qtrly'!E$289/(1-'Program Qtrly'!E$289),0)</f>
        <v>0</v>
      </c>
      <c r="AV480" s="116">
        <f ca="1">IFERROR(Z480*'Program Qtrly'!F$289/(1-'Program Qtrly'!F$289),0)</f>
        <v>0</v>
      </c>
      <c r="AW480" s="116">
        <f ca="1">IFERROR(AA480*'Program Qtrly'!G$289/(1-'Program Qtrly'!G$289),0)</f>
        <v>0</v>
      </c>
      <c r="AX480" s="116">
        <f ca="1">IFERROR(AB480*'Program Qtrly'!H$289/(1-'Program Qtrly'!H$289),0)</f>
        <v>0</v>
      </c>
      <c r="AY480" s="116">
        <f ca="1">IFERROR(AC480*'Program Qtrly'!I$289/(1-'Program Qtrly'!I$289),0)</f>
        <v>0</v>
      </c>
      <c r="AZ480" s="116">
        <f ca="1">IFERROR(AD480*'Program Qtrly'!J$289/(1-'Program Qtrly'!J$289),0)</f>
        <v>0</v>
      </c>
      <c r="BA480" s="116">
        <f ca="1">IFERROR(AE480*'Program Qtrly'!K$289/(1-'Program Qtrly'!K$289),0)</f>
        <v>0</v>
      </c>
      <c r="BB480" s="116">
        <f ca="1">IFERROR(AF480*'Program Qtrly'!L$289/(1-'Program Qtrly'!L$289),0)</f>
        <v>0</v>
      </c>
      <c r="BC480" s="116">
        <f ca="1">IFERROR(AG480*'Program Qtrly'!M$289/(1-'Program Qtrly'!M$289),0)</f>
        <v>0</v>
      </c>
      <c r="BD480" s="116">
        <f ca="1">IFERROR(AH480*'Program Qtrly'!N$289/(1-'Program Qtrly'!N$289),0)</f>
        <v>0</v>
      </c>
      <c r="BE480" s="116">
        <f ca="1">IFERROR(AI480*'Program Qtrly'!O$289/(1-'Program Qtrly'!O$289),0)</f>
        <v>0</v>
      </c>
      <c r="BF480" s="116">
        <f ca="1">IFERROR(AJ480*'Program Qtrly'!P$289/(1-'Program Qtrly'!P$289),0)</f>
        <v>0</v>
      </c>
      <c r="BG480" s="116">
        <f ca="1">IFERROR(AK480*'Program Qtrly'!Q$289/(1-'Program Qtrly'!Q$289),0)</f>
        <v>0</v>
      </c>
      <c r="BH480" s="116">
        <f ca="1">IFERROR(AL480*'Program Qtrly'!R$289/(1-'Program Qtrly'!R$289),0)</f>
        <v>0</v>
      </c>
      <c r="BI480" s="116">
        <f ca="1">IFERROR(AM480*'Program Qtrly'!S$289/(1-'Program Qtrly'!S$289),0)</f>
        <v>0</v>
      </c>
      <c r="BJ480" s="116">
        <f ca="1">IFERROR(AN480*'Program Qtrly'!T$289/(1-'Program Qtrly'!T$289),0)</f>
        <v>0</v>
      </c>
      <c r="BK480" s="116">
        <f ca="1">IFERROR(AO480*'Program Qtrly'!U$289/(1-'Program Qtrly'!U$289),0)</f>
        <v>0</v>
      </c>
      <c r="BL480" s="116">
        <f ca="1">IFERROR(AP480*'Program Qtrly'!V$289/(1-'Program Qtrly'!V$289),0)</f>
        <v>0</v>
      </c>
      <c r="BM480" s="116">
        <f ca="1">IFERROR(AQ480*'Program Qtrly'!W$289/(1-'Program Qtrly'!W$289),0)</f>
        <v>0</v>
      </c>
      <c r="BO480" s="53" t="str">
        <f t="shared" si="469"/>
        <v>P015</v>
      </c>
      <c r="BP480" s="53">
        <f t="shared" si="470"/>
        <v>0</v>
      </c>
    </row>
    <row r="481" spans="1:68" x14ac:dyDescent="0.45">
      <c r="A481" s="63">
        <f t="shared" si="465"/>
        <v>24</v>
      </c>
      <c r="B481" s="116">
        <f ca="1">IFERROR(B480+'Program Qtrly'!D$303*OFFSET(LDF!$A$37,MATCH($B$472,LDF!$A$38:$A$63,0),MATCH($A481,LDF!$B$37:$Z$37,0)),0)</f>
        <v>0</v>
      </c>
      <c r="C481" s="116">
        <f ca="1">IFERROR(C480+'Program Qtrly'!E$303*OFFSET(LDF!$A$37,MATCH($B$472,LDF!$A$38:$A$63,0),MATCH($A481,LDF!$B$37:$Z$37,0)),0)</f>
        <v>0</v>
      </c>
      <c r="D481" s="116">
        <f ca="1">IFERROR(D480+'Program Qtrly'!F$303*OFFSET(LDF!$A$37,MATCH($B$472,LDF!$A$38:$A$63,0),MATCH($A481,LDF!$B$37:$Z$37,0)),0)</f>
        <v>0</v>
      </c>
      <c r="E481" s="116">
        <f ca="1">IFERROR(E480+'Program Qtrly'!G$303*OFFSET(LDF!$A$37,MATCH($B$472,LDF!$A$38:$A$63,0),MATCH($A481,LDF!$B$37:$Z$37,0)),0)</f>
        <v>0</v>
      </c>
      <c r="F481" s="116">
        <f ca="1">IFERROR(F480+'Program Qtrly'!H$303*OFFSET(LDF!$A$37,MATCH($B$472,LDF!$A$38:$A$63,0),MATCH($A481,LDF!$B$37:$Z$37,0)),0)</f>
        <v>0</v>
      </c>
      <c r="G481" s="116">
        <f ca="1">IFERROR(G480+'Program Qtrly'!I$303*OFFSET(LDF!$A$37,MATCH($B$472,LDF!$A$38:$A$63,0),MATCH($A481,LDF!$B$37:$Z$37,0)),0)</f>
        <v>0</v>
      </c>
      <c r="H481" s="116">
        <f ca="1">IFERROR(H480+'Program Qtrly'!J$303*OFFSET(LDF!$A$37,MATCH($B$472,LDF!$A$38:$A$63,0),MATCH($A481,LDF!$B$37:$Z$37,0)),0)</f>
        <v>0</v>
      </c>
      <c r="I481" s="116">
        <f ca="1">IFERROR(I480+'Program Qtrly'!K$303*OFFSET(LDF!$A$37,MATCH($B$472,LDF!$A$38:$A$63,0),MATCH($A481,LDF!$B$37:$Z$37,0)),0)</f>
        <v>0</v>
      </c>
      <c r="J481" s="116">
        <f ca="1">IFERROR(J480+'Program Qtrly'!L$303*OFFSET(LDF!$A$37,MATCH($B$472,LDF!$A$38:$A$63,0),MATCH($A481,LDF!$B$37:$Z$37,0)),0)</f>
        <v>0</v>
      </c>
      <c r="K481" s="116">
        <f ca="1">IFERROR(K480+'Program Qtrly'!M$303*OFFSET(LDF!$A$37,MATCH($B$472,LDF!$A$38:$A$63,0),MATCH($A481,LDF!$B$37:$Z$37,0)),0)</f>
        <v>0</v>
      </c>
      <c r="L481" s="116">
        <f ca="1">IFERROR(L480+'Program Qtrly'!N$303*OFFSET(LDF!$A$37,MATCH($B$472,LDF!$A$38:$A$63,0),MATCH($A481,LDF!$B$37:$Z$37,0)),0)</f>
        <v>0</v>
      </c>
      <c r="M481" s="116">
        <f ca="1">IFERROR(M480+'Program Qtrly'!O$303*OFFSET(LDF!$A$37,MATCH($B$472,LDF!$A$38:$A$63,0),MATCH($A481,LDF!$B$37:$Z$37,0)),0)</f>
        <v>0</v>
      </c>
      <c r="N481" s="116">
        <f ca="1">IFERROR(N480+'Program Qtrly'!P$303*OFFSET(LDF!$A$37,MATCH($B$472,LDF!$A$38:$A$63,0),MATCH($A481,LDF!$B$37:$Z$37,0)),0)</f>
        <v>0</v>
      </c>
      <c r="O481" s="116">
        <f ca="1">IFERROR(O480+'Program Qtrly'!Q$303*OFFSET(LDF!$A$37,MATCH($B$472,LDF!$A$38:$A$63,0),MATCH($A481,LDF!$B$37:$Z$37,0)),0)</f>
        <v>0</v>
      </c>
      <c r="P481" s="116">
        <f ca="1">IFERROR(P480+'Program Qtrly'!R$303*OFFSET(LDF!$A$37,MATCH($B$472,LDF!$A$38:$A$63,0),MATCH($A481,LDF!$B$37:$Z$37,0)),0)</f>
        <v>0</v>
      </c>
      <c r="Q481" s="116">
        <f ca="1">IFERROR(Q480+'Program Qtrly'!S$303*OFFSET(LDF!$A$37,MATCH($B$472,LDF!$A$38:$A$63,0),MATCH($A481,LDF!$B$37:$Z$37,0)),0)</f>
        <v>0</v>
      </c>
      <c r="R481" s="116">
        <f ca="1">IFERROR(R480+'Program Qtrly'!T$303*OFFSET(LDF!$A$37,MATCH($B$472,LDF!$A$38:$A$63,0),MATCH($A481,LDF!$B$37:$Z$37,0)),0)</f>
        <v>0</v>
      </c>
      <c r="S481" s="116">
        <f ca="1">IFERROR(S480+'Program Qtrly'!U$303*OFFSET(LDF!$A$37,MATCH($B$472,LDF!$A$38:$A$63,0),MATCH($A481,LDF!$B$37:$Z$37,0)),0)</f>
        <v>0</v>
      </c>
      <c r="T481" s="116">
        <f ca="1">IFERROR(T480+'Program Qtrly'!V$303*OFFSET(LDF!$A$37,MATCH($B$472,LDF!$A$38:$A$63,0),MATCH($A481,LDF!$B$37:$Z$37,0)),0)</f>
        <v>0</v>
      </c>
      <c r="U481" s="116">
        <f ca="1">IFERROR(U480+'Program Qtrly'!W$303*OFFSET(LDF!$A$37,MATCH($B$472,LDF!$A$38:$A$63,0),MATCH($A481,LDF!$B$37:$Z$37,0)),0)</f>
        <v>0</v>
      </c>
      <c r="W481" s="63">
        <f t="shared" si="466"/>
        <v>24</v>
      </c>
      <c r="X481" s="116">
        <f t="shared" ca="1" si="467"/>
        <v>0</v>
      </c>
      <c r="Y481" s="116">
        <f t="shared" ca="1" si="464"/>
        <v>0</v>
      </c>
      <c r="Z481" s="116">
        <f t="shared" ca="1" si="464"/>
        <v>0</v>
      </c>
      <c r="AA481" s="116">
        <f t="shared" ca="1" si="464"/>
        <v>0</v>
      </c>
      <c r="AB481" s="116">
        <f t="shared" ca="1" si="464"/>
        <v>0</v>
      </c>
      <c r="AC481" s="116">
        <f t="shared" ca="1" si="464"/>
        <v>0</v>
      </c>
      <c r="AD481" s="116">
        <f t="shared" ca="1" si="464"/>
        <v>0</v>
      </c>
      <c r="AE481" s="116">
        <f t="shared" ca="1" si="464"/>
        <v>0</v>
      </c>
      <c r="AF481" s="116">
        <f t="shared" ca="1" si="464"/>
        <v>0</v>
      </c>
      <c r="AG481" s="116">
        <f t="shared" ca="1" si="464"/>
        <v>0</v>
      </c>
      <c r="AH481" s="116">
        <f t="shared" ca="1" si="464"/>
        <v>0</v>
      </c>
      <c r="AI481" s="116">
        <f t="shared" ca="1" si="464"/>
        <v>0</v>
      </c>
      <c r="AJ481" s="116">
        <f t="shared" ca="1" si="464"/>
        <v>0</v>
      </c>
      <c r="AK481" s="116">
        <f t="shared" ca="1" si="464"/>
        <v>0</v>
      </c>
      <c r="AL481" s="116">
        <f t="shared" ca="1" si="464"/>
        <v>0</v>
      </c>
      <c r="AM481" s="116">
        <f t="shared" ca="1" si="464"/>
        <v>0</v>
      </c>
      <c r="AN481" s="116">
        <f t="shared" ca="1" si="464"/>
        <v>0</v>
      </c>
      <c r="AO481" s="116">
        <f t="shared" ca="1" si="464"/>
        <v>0</v>
      </c>
      <c r="AP481" s="116">
        <f t="shared" ca="1" si="464"/>
        <v>0</v>
      </c>
      <c r="AQ481" s="116">
        <f t="shared" ca="1" si="464"/>
        <v>0</v>
      </c>
      <c r="AS481" s="63">
        <f t="shared" si="468"/>
        <v>24</v>
      </c>
      <c r="AT481" s="116">
        <f ca="1">IFERROR(X481*'Program Qtrly'!D$289/(1-'Program Qtrly'!D$289),0)</f>
        <v>0</v>
      </c>
      <c r="AU481" s="116">
        <f ca="1">IFERROR(Y481*'Program Qtrly'!E$289/(1-'Program Qtrly'!E$289),0)</f>
        <v>0</v>
      </c>
      <c r="AV481" s="116">
        <f ca="1">IFERROR(Z481*'Program Qtrly'!F$289/(1-'Program Qtrly'!F$289),0)</f>
        <v>0</v>
      </c>
      <c r="AW481" s="116">
        <f ca="1">IFERROR(AA481*'Program Qtrly'!G$289/(1-'Program Qtrly'!G$289),0)</f>
        <v>0</v>
      </c>
      <c r="AX481" s="116">
        <f ca="1">IFERROR(AB481*'Program Qtrly'!H$289/(1-'Program Qtrly'!H$289),0)</f>
        <v>0</v>
      </c>
      <c r="AY481" s="116">
        <f ca="1">IFERROR(AC481*'Program Qtrly'!I$289/(1-'Program Qtrly'!I$289),0)</f>
        <v>0</v>
      </c>
      <c r="AZ481" s="116">
        <f ca="1">IFERROR(AD481*'Program Qtrly'!J$289/(1-'Program Qtrly'!J$289),0)</f>
        <v>0</v>
      </c>
      <c r="BA481" s="116">
        <f ca="1">IFERROR(AE481*'Program Qtrly'!K$289/(1-'Program Qtrly'!K$289),0)</f>
        <v>0</v>
      </c>
      <c r="BB481" s="116">
        <f ca="1">IFERROR(AF481*'Program Qtrly'!L$289/(1-'Program Qtrly'!L$289),0)</f>
        <v>0</v>
      </c>
      <c r="BC481" s="116">
        <f ca="1">IFERROR(AG481*'Program Qtrly'!M$289/(1-'Program Qtrly'!M$289),0)</f>
        <v>0</v>
      </c>
      <c r="BD481" s="116">
        <f ca="1">IFERROR(AH481*'Program Qtrly'!N$289/(1-'Program Qtrly'!N$289),0)</f>
        <v>0</v>
      </c>
      <c r="BE481" s="116">
        <f ca="1">IFERROR(AI481*'Program Qtrly'!O$289/(1-'Program Qtrly'!O$289),0)</f>
        <v>0</v>
      </c>
      <c r="BF481" s="116">
        <f ca="1">IFERROR(AJ481*'Program Qtrly'!P$289/(1-'Program Qtrly'!P$289),0)</f>
        <v>0</v>
      </c>
      <c r="BG481" s="116">
        <f ca="1">IFERROR(AK481*'Program Qtrly'!Q$289/(1-'Program Qtrly'!Q$289),0)</f>
        <v>0</v>
      </c>
      <c r="BH481" s="116">
        <f ca="1">IFERROR(AL481*'Program Qtrly'!R$289/(1-'Program Qtrly'!R$289),0)</f>
        <v>0</v>
      </c>
      <c r="BI481" s="116">
        <f ca="1">IFERROR(AM481*'Program Qtrly'!S$289/(1-'Program Qtrly'!S$289),0)</f>
        <v>0</v>
      </c>
      <c r="BJ481" s="116">
        <f ca="1">IFERROR(AN481*'Program Qtrly'!T$289/(1-'Program Qtrly'!T$289),0)</f>
        <v>0</v>
      </c>
      <c r="BK481" s="116">
        <f ca="1">IFERROR(AO481*'Program Qtrly'!U$289/(1-'Program Qtrly'!U$289),0)</f>
        <v>0</v>
      </c>
      <c r="BL481" s="116">
        <f ca="1">IFERROR(AP481*'Program Qtrly'!V$289/(1-'Program Qtrly'!V$289),0)</f>
        <v>0</v>
      </c>
      <c r="BM481" s="116">
        <f ca="1">IFERROR(AQ481*'Program Qtrly'!W$289/(1-'Program Qtrly'!W$289),0)</f>
        <v>0</v>
      </c>
      <c r="BO481" s="53" t="str">
        <f t="shared" si="469"/>
        <v>P015</v>
      </c>
      <c r="BP481" s="53">
        <f t="shared" si="470"/>
        <v>0</v>
      </c>
    </row>
    <row r="482" spans="1:68" x14ac:dyDescent="0.45">
      <c r="A482" s="63">
        <f t="shared" si="465"/>
        <v>27</v>
      </c>
      <c r="B482" s="116">
        <f ca="1">IFERROR(B481+'Program Qtrly'!D$303*OFFSET(LDF!$A$37,MATCH($B$472,LDF!$A$38:$A$63,0),MATCH($A482,LDF!$B$37:$Z$37,0)),0)</f>
        <v>0</v>
      </c>
      <c r="C482" s="116">
        <f ca="1">IFERROR(C481+'Program Qtrly'!E$303*OFFSET(LDF!$A$37,MATCH($B$472,LDF!$A$38:$A$63,0),MATCH($A482,LDF!$B$37:$Z$37,0)),0)</f>
        <v>0</v>
      </c>
      <c r="D482" s="116">
        <f ca="1">IFERROR(D481+'Program Qtrly'!F$303*OFFSET(LDF!$A$37,MATCH($B$472,LDF!$A$38:$A$63,0),MATCH($A482,LDF!$B$37:$Z$37,0)),0)</f>
        <v>0</v>
      </c>
      <c r="E482" s="116">
        <f ca="1">IFERROR(E481+'Program Qtrly'!G$303*OFFSET(LDF!$A$37,MATCH($B$472,LDF!$A$38:$A$63,0),MATCH($A482,LDF!$B$37:$Z$37,0)),0)</f>
        <v>0</v>
      </c>
      <c r="F482" s="116">
        <f ca="1">IFERROR(F481+'Program Qtrly'!H$303*OFFSET(LDF!$A$37,MATCH($B$472,LDF!$A$38:$A$63,0),MATCH($A482,LDF!$B$37:$Z$37,0)),0)</f>
        <v>0</v>
      </c>
      <c r="G482" s="116">
        <f ca="1">IFERROR(G481+'Program Qtrly'!I$303*OFFSET(LDF!$A$37,MATCH($B$472,LDF!$A$38:$A$63,0),MATCH($A482,LDF!$B$37:$Z$37,0)),0)</f>
        <v>0</v>
      </c>
      <c r="H482" s="116">
        <f ca="1">IFERROR(H481+'Program Qtrly'!J$303*OFFSET(LDF!$A$37,MATCH($B$472,LDF!$A$38:$A$63,0),MATCH($A482,LDF!$B$37:$Z$37,0)),0)</f>
        <v>0</v>
      </c>
      <c r="I482" s="116">
        <f ca="1">IFERROR(I481+'Program Qtrly'!K$303*OFFSET(LDF!$A$37,MATCH($B$472,LDF!$A$38:$A$63,0),MATCH($A482,LDF!$B$37:$Z$37,0)),0)</f>
        <v>0</v>
      </c>
      <c r="J482" s="116">
        <f ca="1">IFERROR(J481+'Program Qtrly'!L$303*OFFSET(LDF!$A$37,MATCH($B$472,LDF!$A$38:$A$63,0),MATCH($A482,LDF!$B$37:$Z$37,0)),0)</f>
        <v>0</v>
      </c>
      <c r="K482" s="116">
        <f ca="1">IFERROR(K481+'Program Qtrly'!M$303*OFFSET(LDF!$A$37,MATCH($B$472,LDF!$A$38:$A$63,0),MATCH($A482,LDF!$B$37:$Z$37,0)),0)</f>
        <v>0</v>
      </c>
      <c r="L482" s="116">
        <f ca="1">IFERROR(L481+'Program Qtrly'!N$303*OFFSET(LDF!$A$37,MATCH($B$472,LDF!$A$38:$A$63,0),MATCH($A482,LDF!$B$37:$Z$37,0)),0)</f>
        <v>0</v>
      </c>
      <c r="M482" s="116">
        <f ca="1">IFERROR(M481+'Program Qtrly'!O$303*OFFSET(LDF!$A$37,MATCH($B$472,LDF!$A$38:$A$63,0),MATCH($A482,LDF!$B$37:$Z$37,0)),0)</f>
        <v>0</v>
      </c>
      <c r="N482" s="116">
        <f ca="1">IFERROR(N481+'Program Qtrly'!P$303*OFFSET(LDF!$A$37,MATCH($B$472,LDF!$A$38:$A$63,0),MATCH($A482,LDF!$B$37:$Z$37,0)),0)</f>
        <v>0</v>
      </c>
      <c r="O482" s="116">
        <f ca="1">IFERROR(O481+'Program Qtrly'!Q$303*OFFSET(LDF!$A$37,MATCH($B$472,LDF!$A$38:$A$63,0),MATCH($A482,LDF!$B$37:$Z$37,0)),0)</f>
        <v>0</v>
      </c>
      <c r="P482" s="116">
        <f ca="1">IFERROR(P481+'Program Qtrly'!R$303*OFFSET(LDF!$A$37,MATCH($B$472,LDF!$A$38:$A$63,0),MATCH($A482,LDF!$B$37:$Z$37,0)),0)</f>
        <v>0</v>
      </c>
      <c r="Q482" s="116">
        <f ca="1">IFERROR(Q481+'Program Qtrly'!S$303*OFFSET(LDF!$A$37,MATCH($B$472,LDF!$A$38:$A$63,0),MATCH($A482,LDF!$B$37:$Z$37,0)),0)</f>
        <v>0</v>
      </c>
      <c r="R482" s="116">
        <f ca="1">IFERROR(R481+'Program Qtrly'!T$303*OFFSET(LDF!$A$37,MATCH($B$472,LDF!$A$38:$A$63,0),MATCH($A482,LDF!$B$37:$Z$37,0)),0)</f>
        <v>0</v>
      </c>
      <c r="S482" s="116">
        <f ca="1">IFERROR(S481+'Program Qtrly'!U$303*OFFSET(LDF!$A$37,MATCH($B$472,LDF!$A$38:$A$63,0),MATCH($A482,LDF!$B$37:$Z$37,0)),0)</f>
        <v>0</v>
      </c>
      <c r="T482" s="116">
        <f ca="1">IFERROR(T481+'Program Qtrly'!V$303*OFFSET(LDF!$A$37,MATCH($B$472,LDF!$A$38:$A$63,0),MATCH($A482,LDF!$B$37:$Z$37,0)),0)</f>
        <v>0</v>
      </c>
      <c r="U482" s="116">
        <f ca="1">IFERROR(U481+'Program Qtrly'!W$303*OFFSET(LDF!$A$37,MATCH($B$472,LDF!$A$38:$A$63,0),MATCH($A482,LDF!$B$37:$Z$37,0)),0)</f>
        <v>0</v>
      </c>
      <c r="W482" s="63">
        <f t="shared" si="466"/>
        <v>27</v>
      </c>
      <c r="X482" s="116">
        <f t="shared" ca="1" si="467"/>
        <v>0</v>
      </c>
      <c r="Y482" s="116">
        <f t="shared" ca="1" si="464"/>
        <v>0</v>
      </c>
      <c r="Z482" s="116">
        <f t="shared" ca="1" si="464"/>
        <v>0</v>
      </c>
      <c r="AA482" s="116">
        <f t="shared" ca="1" si="464"/>
        <v>0</v>
      </c>
      <c r="AB482" s="116">
        <f t="shared" ca="1" si="464"/>
        <v>0</v>
      </c>
      <c r="AC482" s="116">
        <f t="shared" ca="1" si="464"/>
        <v>0</v>
      </c>
      <c r="AD482" s="116">
        <f t="shared" ca="1" si="464"/>
        <v>0</v>
      </c>
      <c r="AE482" s="116">
        <f t="shared" ca="1" si="464"/>
        <v>0</v>
      </c>
      <c r="AF482" s="116">
        <f t="shared" ca="1" si="464"/>
        <v>0</v>
      </c>
      <c r="AG482" s="116">
        <f t="shared" ca="1" si="464"/>
        <v>0</v>
      </c>
      <c r="AH482" s="116">
        <f t="shared" ca="1" si="464"/>
        <v>0</v>
      </c>
      <c r="AI482" s="116">
        <f t="shared" ca="1" si="464"/>
        <v>0</v>
      </c>
      <c r="AJ482" s="116">
        <f t="shared" ca="1" si="464"/>
        <v>0</v>
      </c>
      <c r="AK482" s="116">
        <f t="shared" ca="1" si="464"/>
        <v>0</v>
      </c>
      <c r="AL482" s="116">
        <f t="shared" ca="1" si="464"/>
        <v>0</v>
      </c>
      <c r="AM482" s="116">
        <f t="shared" ca="1" si="464"/>
        <v>0</v>
      </c>
      <c r="AN482" s="116">
        <f t="shared" ca="1" si="464"/>
        <v>0</v>
      </c>
      <c r="AO482" s="116">
        <f t="shared" ca="1" si="464"/>
        <v>0</v>
      </c>
      <c r="AP482" s="116">
        <f t="shared" ca="1" si="464"/>
        <v>0</v>
      </c>
      <c r="AQ482" s="116">
        <f t="shared" ca="1" si="464"/>
        <v>0</v>
      </c>
      <c r="AS482" s="63">
        <f t="shared" si="468"/>
        <v>27</v>
      </c>
      <c r="AT482" s="116">
        <f ca="1">IFERROR(X482*'Program Qtrly'!D$289/(1-'Program Qtrly'!D$289),0)</f>
        <v>0</v>
      </c>
      <c r="AU482" s="116">
        <f ca="1">IFERROR(Y482*'Program Qtrly'!E$289/(1-'Program Qtrly'!E$289),0)</f>
        <v>0</v>
      </c>
      <c r="AV482" s="116">
        <f ca="1">IFERROR(Z482*'Program Qtrly'!F$289/(1-'Program Qtrly'!F$289),0)</f>
        <v>0</v>
      </c>
      <c r="AW482" s="116">
        <f ca="1">IFERROR(AA482*'Program Qtrly'!G$289/(1-'Program Qtrly'!G$289),0)</f>
        <v>0</v>
      </c>
      <c r="AX482" s="116">
        <f ca="1">IFERROR(AB482*'Program Qtrly'!H$289/(1-'Program Qtrly'!H$289),0)</f>
        <v>0</v>
      </c>
      <c r="AY482" s="116">
        <f ca="1">IFERROR(AC482*'Program Qtrly'!I$289/(1-'Program Qtrly'!I$289),0)</f>
        <v>0</v>
      </c>
      <c r="AZ482" s="116">
        <f ca="1">IFERROR(AD482*'Program Qtrly'!J$289/(1-'Program Qtrly'!J$289),0)</f>
        <v>0</v>
      </c>
      <c r="BA482" s="116">
        <f ca="1">IFERROR(AE482*'Program Qtrly'!K$289/(1-'Program Qtrly'!K$289),0)</f>
        <v>0</v>
      </c>
      <c r="BB482" s="116">
        <f ca="1">IFERROR(AF482*'Program Qtrly'!L$289/(1-'Program Qtrly'!L$289),0)</f>
        <v>0</v>
      </c>
      <c r="BC482" s="116">
        <f ca="1">IFERROR(AG482*'Program Qtrly'!M$289/(1-'Program Qtrly'!M$289),0)</f>
        <v>0</v>
      </c>
      <c r="BD482" s="116">
        <f ca="1">IFERROR(AH482*'Program Qtrly'!N$289/(1-'Program Qtrly'!N$289),0)</f>
        <v>0</v>
      </c>
      <c r="BE482" s="116">
        <f ca="1">IFERROR(AI482*'Program Qtrly'!O$289/(1-'Program Qtrly'!O$289),0)</f>
        <v>0</v>
      </c>
      <c r="BF482" s="116">
        <f ca="1">IFERROR(AJ482*'Program Qtrly'!P$289/(1-'Program Qtrly'!P$289),0)</f>
        <v>0</v>
      </c>
      <c r="BG482" s="116">
        <f ca="1">IFERROR(AK482*'Program Qtrly'!Q$289/(1-'Program Qtrly'!Q$289),0)</f>
        <v>0</v>
      </c>
      <c r="BH482" s="116">
        <f ca="1">IFERROR(AL482*'Program Qtrly'!R$289/(1-'Program Qtrly'!R$289),0)</f>
        <v>0</v>
      </c>
      <c r="BI482" s="116">
        <f ca="1">IFERROR(AM482*'Program Qtrly'!S$289/(1-'Program Qtrly'!S$289),0)</f>
        <v>0</v>
      </c>
      <c r="BJ482" s="116">
        <f ca="1">IFERROR(AN482*'Program Qtrly'!T$289/(1-'Program Qtrly'!T$289),0)</f>
        <v>0</v>
      </c>
      <c r="BK482" s="116">
        <f ca="1">IFERROR(AO482*'Program Qtrly'!U$289/(1-'Program Qtrly'!U$289),0)</f>
        <v>0</v>
      </c>
      <c r="BL482" s="116">
        <f ca="1">IFERROR(AP482*'Program Qtrly'!V$289/(1-'Program Qtrly'!V$289),0)</f>
        <v>0</v>
      </c>
      <c r="BM482" s="116">
        <f ca="1">IFERROR(AQ482*'Program Qtrly'!W$289/(1-'Program Qtrly'!W$289),0)</f>
        <v>0</v>
      </c>
      <c r="BO482" s="53" t="str">
        <f t="shared" si="469"/>
        <v>P015</v>
      </c>
      <c r="BP482" s="53">
        <f t="shared" si="470"/>
        <v>0</v>
      </c>
    </row>
    <row r="483" spans="1:68" x14ac:dyDescent="0.45">
      <c r="A483" s="63">
        <f t="shared" si="465"/>
        <v>30</v>
      </c>
      <c r="B483" s="116">
        <f ca="1">IFERROR(B482+'Program Qtrly'!D$303*OFFSET(LDF!$A$37,MATCH($B$472,LDF!$A$38:$A$63,0),MATCH($A483,LDF!$B$37:$Z$37,0)),0)</f>
        <v>0</v>
      </c>
      <c r="C483" s="116">
        <f ca="1">IFERROR(C482+'Program Qtrly'!E$303*OFFSET(LDF!$A$37,MATCH($B$472,LDF!$A$38:$A$63,0),MATCH($A483,LDF!$B$37:$Z$37,0)),0)</f>
        <v>0</v>
      </c>
      <c r="D483" s="116">
        <f ca="1">IFERROR(D482+'Program Qtrly'!F$303*OFFSET(LDF!$A$37,MATCH($B$472,LDF!$A$38:$A$63,0),MATCH($A483,LDF!$B$37:$Z$37,0)),0)</f>
        <v>0</v>
      </c>
      <c r="E483" s="116">
        <f ca="1">IFERROR(E482+'Program Qtrly'!G$303*OFFSET(LDF!$A$37,MATCH($B$472,LDF!$A$38:$A$63,0),MATCH($A483,LDF!$B$37:$Z$37,0)),0)</f>
        <v>0</v>
      </c>
      <c r="F483" s="116">
        <f ca="1">IFERROR(F482+'Program Qtrly'!H$303*OFFSET(LDF!$A$37,MATCH($B$472,LDF!$A$38:$A$63,0),MATCH($A483,LDF!$B$37:$Z$37,0)),0)</f>
        <v>0</v>
      </c>
      <c r="G483" s="116">
        <f ca="1">IFERROR(G482+'Program Qtrly'!I$303*OFFSET(LDF!$A$37,MATCH($B$472,LDF!$A$38:$A$63,0),MATCH($A483,LDF!$B$37:$Z$37,0)),0)</f>
        <v>0</v>
      </c>
      <c r="H483" s="116">
        <f ca="1">IFERROR(H482+'Program Qtrly'!J$303*OFFSET(LDF!$A$37,MATCH($B$472,LDF!$A$38:$A$63,0),MATCH($A483,LDF!$B$37:$Z$37,0)),0)</f>
        <v>0</v>
      </c>
      <c r="I483" s="116">
        <f ca="1">IFERROR(I482+'Program Qtrly'!K$303*OFFSET(LDF!$A$37,MATCH($B$472,LDF!$A$38:$A$63,0),MATCH($A483,LDF!$B$37:$Z$37,0)),0)</f>
        <v>0</v>
      </c>
      <c r="J483" s="116">
        <f ca="1">IFERROR(J482+'Program Qtrly'!L$303*OFFSET(LDF!$A$37,MATCH($B$472,LDF!$A$38:$A$63,0),MATCH($A483,LDF!$B$37:$Z$37,0)),0)</f>
        <v>0</v>
      </c>
      <c r="K483" s="116">
        <f ca="1">IFERROR(K482+'Program Qtrly'!M$303*OFFSET(LDF!$A$37,MATCH($B$472,LDF!$A$38:$A$63,0),MATCH($A483,LDF!$B$37:$Z$37,0)),0)</f>
        <v>0</v>
      </c>
      <c r="L483" s="116">
        <f ca="1">IFERROR(L482+'Program Qtrly'!N$303*OFFSET(LDF!$A$37,MATCH($B$472,LDF!$A$38:$A$63,0),MATCH($A483,LDF!$B$37:$Z$37,0)),0)</f>
        <v>0</v>
      </c>
      <c r="M483" s="116">
        <f ca="1">IFERROR(M482+'Program Qtrly'!O$303*OFFSET(LDF!$A$37,MATCH($B$472,LDF!$A$38:$A$63,0),MATCH($A483,LDF!$B$37:$Z$37,0)),0)</f>
        <v>0</v>
      </c>
      <c r="N483" s="116">
        <f ca="1">IFERROR(N482+'Program Qtrly'!P$303*OFFSET(LDF!$A$37,MATCH($B$472,LDF!$A$38:$A$63,0),MATCH($A483,LDF!$B$37:$Z$37,0)),0)</f>
        <v>0</v>
      </c>
      <c r="O483" s="116">
        <f ca="1">IFERROR(O482+'Program Qtrly'!Q$303*OFFSET(LDF!$A$37,MATCH($B$472,LDF!$A$38:$A$63,0),MATCH($A483,LDF!$B$37:$Z$37,0)),0)</f>
        <v>0</v>
      </c>
      <c r="P483" s="116">
        <f ca="1">IFERROR(P482+'Program Qtrly'!R$303*OFFSET(LDF!$A$37,MATCH($B$472,LDF!$A$38:$A$63,0),MATCH($A483,LDF!$B$37:$Z$37,0)),0)</f>
        <v>0</v>
      </c>
      <c r="Q483" s="116">
        <f ca="1">IFERROR(Q482+'Program Qtrly'!S$303*OFFSET(LDF!$A$37,MATCH($B$472,LDF!$A$38:$A$63,0),MATCH($A483,LDF!$B$37:$Z$37,0)),0)</f>
        <v>0</v>
      </c>
      <c r="R483" s="116">
        <f ca="1">IFERROR(R482+'Program Qtrly'!T$303*OFFSET(LDF!$A$37,MATCH($B$472,LDF!$A$38:$A$63,0),MATCH($A483,LDF!$B$37:$Z$37,0)),0)</f>
        <v>0</v>
      </c>
      <c r="S483" s="116">
        <f ca="1">IFERROR(S482+'Program Qtrly'!U$303*OFFSET(LDF!$A$37,MATCH($B$472,LDF!$A$38:$A$63,0),MATCH($A483,LDF!$B$37:$Z$37,0)),0)</f>
        <v>0</v>
      </c>
      <c r="T483" s="116">
        <f ca="1">IFERROR(T482+'Program Qtrly'!V$303*OFFSET(LDF!$A$37,MATCH($B$472,LDF!$A$38:$A$63,0),MATCH($A483,LDF!$B$37:$Z$37,0)),0)</f>
        <v>0</v>
      </c>
      <c r="U483" s="116">
        <f ca="1">IFERROR(U482+'Program Qtrly'!W$303*OFFSET(LDF!$A$37,MATCH($B$472,LDF!$A$38:$A$63,0),MATCH($A483,LDF!$B$37:$Z$37,0)),0)</f>
        <v>0</v>
      </c>
      <c r="W483" s="63">
        <f t="shared" si="466"/>
        <v>30</v>
      </c>
      <c r="X483" s="116">
        <f t="shared" ca="1" si="467"/>
        <v>0</v>
      </c>
      <c r="Y483" s="116">
        <f t="shared" ca="1" si="464"/>
        <v>0</v>
      </c>
      <c r="Z483" s="116">
        <f t="shared" ca="1" si="464"/>
        <v>0</v>
      </c>
      <c r="AA483" s="116">
        <f t="shared" ca="1" si="464"/>
        <v>0</v>
      </c>
      <c r="AB483" s="116">
        <f t="shared" ca="1" si="464"/>
        <v>0</v>
      </c>
      <c r="AC483" s="116">
        <f t="shared" ca="1" si="464"/>
        <v>0</v>
      </c>
      <c r="AD483" s="116">
        <f t="shared" ca="1" si="464"/>
        <v>0</v>
      </c>
      <c r="AE483" s="116">
        <f t="shared" ca="1" si="464"/>
        <v>0</v>
      </c>
      <c r="AF483" s="116">
        <f t="shared" ca="1" si="464"/>
        <v>0</v>
      </c>
      <c r="AG483" s="116">
        <f t="shared" ca="1" si="464"/>
        <v>0</v>
      </c>
      <c r="AH483" s="116">
        <f t="shared" ca="1" si="464"/>
        <v>0</v>
      </c>
      <c r="AI483" s="116">
        <f t="shared" ca="1" si="464"/>
        <v>0</v>
      </c>
      <c r="AJ483" s="116">
        <f t="shared" ca="1" si="464"/>
        <v>0</v>
      </c>
      <c r="AK483" s="116">
        <f t="shared" ca="1" si="464"/>
        <v>0</v>
      </c>
      <c r="AL483" s="116">
        <f t="shared" ca="1" si="464"/>
        <v>0</v>
      </c>
      <c r="AM483" s="116">
        <f t="shared" ca="1" si="464"/>
        <v>0</v>
      </c>
      <c r="AN483" s="116">
        <f t="shared" ca="1" si="464"/>
        <v>0</v>
      </c>
      <c r="AO483" s="116">
        <f t="shared" ca="1" si="464"/>
        <v>0</v>
      </c>
      <c r="AP483" s="116">
        <f t="shared" ca="1" si="464"/>
        <v>0</v>
      </c>
      <c r="AQ483" s="116">
        <f t="shared" ca="1" si="464"/>
        <v>0</v>
      </c>
      <c r="AS483" s="63">
        <f t="shared" si="468"/>
        <v>30</v>
      </c>
      <c r="AT483" s="116">
        <f ca="1">IFERROR(X483*'Program Qtrly'!D$289/(1-'Program Qtrly'!D$289),0)</f>
        <v>0</v>
      </c>
      <c r="AU483" s="116">
        <f ca="1">IFERROR(Y483*'Program Qtrly'!E$289/(1-'Program Qtrly'!E$289),0)</f>
        <v>0</v>
      </c>
      <c r="AV483" s="116">
        <f ca="1">IFERROR(Z483*'Program Qtrly'!F$289/(1-'Program Qtrly'!F$289),0)</f>
        <v>0</v>
      </c>
      <c r="AW483" s="116">
        <f ca="1">IFERROR(AA483*'Program Qtrly'!G$289/(1-'Program Qtrly'!G$289),0)</f>
        <v>0</v>
      </c>
      <c r="AX483" s="116">
        <f ca="1">IFERROR(AB483*'Program Qtrly'!H$289/(1-'Program Qtrly'!H$289),0)</f>
        <v>0</v>
      </c>
      <c r="AY483" s="116">
        <f ca="1">IFERROR(AC483*'Program Qtrly'!I$289/(1-'Program Qtrly'!I$289),0)</f>
        <v>0</v>
      </c>
      <c r="AZ483" s="116">
        <f ca="1">IFERROR(AD483*'Program Qtrly'!J$289/(1-'Program Qtrly'!J$289),0)</f>
        <v>0</v>
      </c>
      <c r="BA483" s="116">
        <f ca="1">IFERROR(AE483*'Program Qtrly'!K$289/(1-'Program Qtrly'!K$289),0)</f>
        <v>0</v>
      </c>
      <c r="BB483" s="116">
        <f ca="1">IFERROR(AF483*'Program Qtrly'!L$289/(1-'Program Qtrly'!L$289),0)</f>
        <v>0</v>
      </c>
      <c r="BC483" s="116">
        <f ca="1">IFERROR(AG483*'Program Qtrly'!M$289/(1-'Program Qtrly'!M$289),0)</f>
        <v>0</v>
      </c>
      <c r="BD483" s="116">
        <f ca="1">IFERROR(AH483*'Program Qtrly'!N$289/(1-'Program Qtrly'!N$289),0)</f>
        <v>0</v>
      </c>
      <c r="BE483" s="116">
        <f ca="1">IFERROR(AI483*'Program Qtrly'!O$289/(1-'Program Qtrly'!O$289),0)</f>
        <v>0</v>
      </c>
      <c r="BF483" s="116">
        <f ca="1">IFERROR(AJ483*'Program Qtrly'!P$289/(1-'Program Qtrly'!P$289),0)</f>
        <v>0</v>
      </c>
      <c r="BG483" s="116">
        <f ca="1">IFERROR(AK483*'Program Qtrly'!Q$289/(1-'Program Qtrly'!Q$289),0)</f>
        <v>0</v>
      </c>
      <c r="BH483" s="116">
        <f ca="1">IFERROR(AL483*'Program Qtrly'!R$289/(1-'Program Qtrly'!R$289),0)</f>
        <v>0</v>
      </c>
      <c r="BI483" s="116">
        <f ca="1">IFERROR(AM483*'Program Qtrly'!S$289/(1-'Program Qtrly'!S$289),0)</f>
        <v>0</v>
      </c>
      <c r="BJ483" s="116">
        <f ca="1">IFERROR(AN483*'Program Qtrly'!T$289/(1-'Program Qtrly'!T$289),0)</f>
        <v>0</v>
      </c>
      <c r="BK483" s="116">
        <f ca="1">IFERROR(AO483*'Program Qtrly'!U$289/(1-'Program Qtrly'!U$289),0)</f>
        <v>0</v>
      </c>
      <c r="BL483" s="116">
        <f ca="1">IFERROR(AP483*'Program Qtrly'!V$289/(1-'Program Qtrly'!V$289),0)</f>
        <v>0</v>
      </c>
      <c r="BM483" s="116">
        <f ca="1">IFERROR(AQ483*'Program Qtrly'!W$289/(1-'Program Qtrly'!W$289),0)</f>
        <v>0</v>
      </c>
      <c r="BO483" s="53" t="str">
        <f t="shared" si="469"/>
        <v>P015</v>
      </c>
      <c r="BP483" s="53">
        <f t="shared" si="470"/>
        <v>0</v>
      </c>
    </row>
    <row r="484" spans="1:68" x14ac:dyDescent="0.45">
      <c r="A484" s="63">
        <f t="shared" si="465"/>
        <v>33</v>
      </c>
      <c r="B484" s="116">
        <f ca="1">IFERROR(B483+'Program Qtrly'!D$303*OFFSET(LDF!$A$37,MATCH($B$472,LDF!$A$38:$A$63,0),MATCH($A484,LDF!$B$37:$Z$37,0)),0)</f>
        <v>0</v>
      </c>
      <c r="C484" s="116">
        <f ca="1">IFERROR(C483+'Program Qtrly'!E$303*OFFSET(LDF!$A$37,MATCH($B$472,LDF!$A$38:$A$63,0),MATCH($A484,LDF!$B$37:$Z$37,0)),0)</f>
        <v>0</v>
      </c>
      <c r="D484" s="116">
        <f ca="1">IFERROR(D483+'Program Qtrly'!F$303*OFFSET(LDF!$A$37,MATCH($B$472,LDF!$A$38:$A$63,0),MATCH($A484,LDF!$B$37:$Z$37,0)),0)</f>
        <v>0</v>
      </c>
      <c r="E484" s="116">
        <f ca="1">IFERROR(E483+'Program Qtrly'!G$303*OFFSET(LDF!$A$37,MATCH($B$472,LDF!$A$38:$A$63,0),MATCH($A484,LDF!$B$37:$Z$37,0)),0)</f>
        <v>0</v>
      </c>
      <c r="F484" s="116">
        <f ca="1">IFERROR(F483+'Program Qtrly'!H$303*OFFSET(LDF!$A$37,MATCH($B$472,LDF!$A$38:$A$63,0),MATCH($A484,LDF!$B$37:$Z$37,0)),0)</f>
        <v>0</v>
      </c>
      <c r="G484" s="116">
        <f ca="1">IFERROR(G483+'Program Qtrly'!I$303*OFFSET(LDF!$A$37,MATCH($B$472,LDF!$A$38:$A$63,0),MATCH($A484,LDF!$B$37:$Z$37,0)),0)</f>
        <v>0</v>
      </c>
      <c r="H484" s="116">
        <f ca="1">IFERROR(H483+'Program Qtrly'!J$303*OFFSET(LDF!$A$37,MATCH($B$472,LDF!$A$38:$A$63,0),MATCH($A484,LDF!$B$37:$Z$37,0)),0)</f>
        <v>0</v>
      </c>
      <c r="I484" s="116">
        <f ca="1">IFERROR(I483+'Program Qtrly'!K$303*OFFSET(LDF!$A$37,MATCH($B$472,LDF!$A$38:$A$63,0),MATCH($A484,LDF!$B$37:$Z$37,0)),0)</f>
        <v>0</v>
      </c>
      <c r="J484" s="116">
        <f ca="1">IFERROR(J483+'Program Qtrly'!L$303*OFFSET(LDF!$A$37,MATCH($B$472,LDF!$A$38:$A$63,0),MATCH($A484,LDF!$B$37:$Z$37,0)),0)</f>
        <v>0</v>
      </c>
      <c r="K484" s="116">
        <f ca="1">IFERROR(K483+'Program Qtrly'!M$303*OFFSET(LDF!$A$37,MATCH($B$472,LDF!$A$38:$A$63,0),MATCH($A484,LDF!$B$37:$Z$37,0)),0)</f>
        <v>0</v>
      </c>
      <c r="L484" s="116">
        <f ca="1">IFERROR(L483+'Program Qtrly'!N$303*OFFSET(LDF!$A$37,MATCH($B$472,LDF!$A$38:$A$63,0),MATCH($A484,LDF!$B$37:$Z$37,0)),0)</f>
        <v>0</v>
      </c>
      <c r="M484" s="116">
        <f ca="1">IFERROR(M483+'Program Qtrly'!O$303*OFFSET(LDF!$A$37,MATCH($B$472,LDF!$A$38:$A$63,0),MATCH($A484,LDF!$B$37:$Z$37,0)),0)</f>
        <v>0</v>
      </c>
      <c r="N484" s="116">
        <f ca="1">IFERROR(N483+'Program Qtrly'!P$303*OFFSET(LDF!$A$37,MATCH($B$472,LDF!$A$38:$A$63,0),MATCH($A484,LDF!$B$37:$Z$37,0)),0)</f>
        <v>0</v>
      </c>
      <c r="O484" s="116">
        <f ca="1">IFERROR(O483+'Program Qtrly'!Q$303*OFFSET(LDF!$A$37,MATCH($B$472,LDF!$A$38:$A$63,0),MATCH($A484,LDF!$B$37:$Z$37,0)),0)</f>
        <v>0</v>
      </c>
      <c r="P484" s="116">
        <f ca="1">IFERROR(P483+'Program Qtrly'!R$303*OFFSET(LDF!$A$37,MATCH($B$472,LDF!$A$38:$A$63,0),MATCH($A484,LDF!$B$37:$Z$37,0)),0)</f>
        <v>0</v>
      </c>
      <c r="Q484" s="116">
        <f ca="1">IFERROR(Q483+'Program Qtrly'!S$303*OFFSET(LDF!$A$37,MATCH($B$472,LDF!$A$38:$A$63,0),MATCH($A484,LDF!$B$37:$Z$37,0)),0)</f>
        <v>0</v>
      </c>
      <c r="R484" s="116">
        <f ca="1">IFERROR(R483+'Program Qtrly'!T$303*OFFSET(LDF!$A$37,MATCH($B$472,LDF!$A$38:$A$63,0),MATCH($A484,LDF!$B$37:$Z$37,0)),0)</f>
        <v>0</v>
      </c>
      <c r="S484" s="116">
        <f ca="1">IFERROR(S483+'Program Qtrly'!U$303*OFFSET(LDF!$A$37,MATCH($B$472,LDF!$A$38:$A$63,0),MATCH($A484,LDF!$B$37:$Z$37,0)),0)</f>
        <v>0</v>
      </c>
      <c r="T484" s="116">
        <f ca="1">IFERROR(T483+'Program Qtrly'!V$303*OFFSET(LDF!$A$37,MATCH($B$472,LDF!$A$38:$A$63,0),MATCH($A484,LDF!$B$37:$Z$37,0)),0)</f>
        <v>0</v>
      </c>
      <c r="U484" s="116">
        <f ca="1">IFERROR(U483+'Program Qtrly'!W$303*OFFSET(LDF!$A$37,MATCH($B$472,LDF!$A$38:$A$63,0),MATCH($A484,LDF!$B$37:$Z$37,0)),0)</f>
        <v>0</v>
      </c>
      <c r="W484" s="63">
        <f t="shared" si="466"/>
        <v>33</v>
      </c>
      <c r="X484" s="116">
        <f t="shared" ca="1" si="467"/>
        <v>0</v>
      </c>
      <c r="Y484" s="116">
        <f t="shared" ca="1" si="464"/>
        <v>0</v>
      </c>
      <c r="Z484" s="116">
        <f t="shared" ca="1" si="464"/>
        <v>0</v>
      </c>
      <c r="AA484" s="116">
        <f t="shared" ca="1" si="464"/>
        <v>0</v>
      </c>
      <c r="AB484" s="116">
        <f t="shared" ca="1" si="464"/>
        <v>0</v>
      </c>
      <c r="AC484" s="116">
        <f t="shared" ca="1" si="464"/>
        <v>0</v>
      </c>
      <c r="AD484" s="116">
        <f t="shared" ca="1" si="464"/>
        <v>0</v>
      </c>
      <c r="AE484" s="116">
        <f t="shared" ca="1" si="464"/>
        <v>0</v>
      </c>
      <c r="AF484" s="116">
        <f t="shared" ca="1" si="464"/>
        <v>0</v>
      </c>
      <c r="AG484" s="116">
        <f t="shared" ca="1" si="464"/>
        <v>0</v>
      </c>
      <c r="AH484" s="116">
        <f t="shared" ca="1" si="464"/>
        <v>0</v>
      </c>
      <c r="AI484" s="116">
        <f t="shared" ca="1" si="464"/>
        <v>0</v>
      </c>
      <c r="AJ484" s="116">
        <f t="shared" ca="1" si="464"/>
        <v>0</v>
      </c>
      <c r="AK484" s="116">
        <f t="shared" ca="1" si="464"/>
        <v>0</v>
      </c>
      <c r="AL484" s="116">
        <f t="shared" ca="1" si="464"/>
        <v>0</v>
      </c>
      <c r="AM484" s="116">
        <f t="shared" ca="1" si="464"/>
        <v>0</v>
      </c>
      <c r="AN484" s="116">
        <f t="shared" ca="1" si="464"/>
        <v>0</v>
      </c>
      <c r="AO484" s="116">
        <f t="shared" ca="1" si="464"/>
        <v>0</v>
      </c>
      <c r="AP484" s="116">
        <f t="shared" ca="1" si="464"/>
        <v>0</v>
      </c>
      <c r="AQ484" s="116">
        <f t="shared" ca="1" si="464"/>
        <v>0</v>
      </c>
      <c r="AS484" s="63">
        <f t="shared" si="468"/>
        <v>33</v>
      </c>
      <c r="AT484" s="116">
        <f ca="1">IFERROR(X484*'Program Qtrly'!D$289/(1-'Program Qtrly'!D$289),0)</f>
        <v>0</v>
      </c>
      <c r="AU484" s="116">
        <f ca="1">IFERROR(Y484*'Program Qtrly'!E$289/(1-'Program Qtrly'!E$289),0)</f>
        <v>0</v>
      </c>
      <c r="AV484" s="116">
        <f ca="1">IFERROR(Z484*'Program Qtrly'!F$289/(1-'Program Qtrly'!F$289),0)</f>
        <v>0</v>
      </c>
      <c r="AW484" s="116">
        <f ca="1">IFERROR(AA484*'Program Qtrly'!G$289/(1-'Program Qtrly'!G$289),0)</f>
        <v>0</v>
      </c>
      <c r="AX484" s="116">
        <f ca="1">IFERROR(AB484*'Program Qtrly'!H$289/(1-'Program Qtrly'!H$289),0)</f>
        <v>0</v>
      </c>
      <c r="AY484" s="116">
        <f ca="1">IFERROR(AC484*'Program Qtrly'!I$289/(1-'Program Qtrly'!I$289),0)</f>
        <v>0</v>
      </c>
      <c r="AZ484" s="116">
        <f ca="1">IFERROR(AD484*'Program Qtrly'!J$289/(1-'Program Qtrly'!J$289),0)</f>
        <v>0</v>
      </c>
      <c r="BA484" s="116">
        <f ca="1">IFERROR(AE484*'Program Qtrly'!K$289/(1-'Program Qtrly'!K$289),0)</f>
        <v>0</v>
      </c>
      <c r="BB484" s="116">
        <f ca="1">IFERROR(AF484*'Program Qtrly'!L$289/(1-'Program Qtrly'!L$289),0)</f>
        <v>0</v>
      </c>
      <c r="BC484" s="116">
        <f ca="1">IFERROR(AG484*'Program Qtrly'!M$289/(1-'Program Qtrly'!M$289),0)</f>
        <v>0</v>
      </c>
      <c r="BD484" s="116">
        <f ca="1">IFERROR(AH484*'Program Qtrly'!N$289/(1-'Program Qtrly'!N$289),0)</f>
        <v>0</v>
      </c>
      <c r="BE484" s="116">
        <f ca="1">IFERROR(AI484*'Program Qtrly'!O$289/(1-'Program Qtrly'!O$289),0)</f>
        <v>0</v>
      </c>
      <c r="BF484" s="116">
        <f ca="1">IFERROR(AJ484*'Program Qtrly'!P$289/(1-'Program Qtrly'!P$289),0)</f>
        <v>0</v>
      </c>
      <c r="BG484" s="116">
        <f ca="1">IFERROR(AK484*'Program Qtrly'!Q$289/(1-'Program Qtrly'!Q$289),0)</f>
        <v>0</v>
      </c>
      <c r="BH484" s="116">
        <f ca="1">IFERROR(AL484*'Program Qtrly'!R$289/(1-'Program Qtrly'!R$289),0)</f>
        <v>0</v>
      </c>
      <c r="BI484" s="116">
        <f ca="1">IFERROR(AM484*'Program Qtrly'!S$289/(1-'Program Qtrly'!S$289),0)</f>
        <v>0</v>
      </c>
      <c r="BJ484" s="116">
        <f ca="1">IFERROR(AN484*'Program Qtrly'!T$289/(1-'Program Qtrly'!T$289),0)</f>
        <v>0</v>
      </c>
      <c r="BK484" s="116">
        <f ca="1">IFERROR(AO484*'Program Qtrly'!U$289/(1-'Program Qtrly'!U$289),0)</f>
        <v>0</v>
      </c>
      <c r="BL484" s="116">
        <f ca="1">IFERROR(AP484*'Program Qtrly'!V$289/(1-'Program Qtrly'!V$289),0)</f>
        <v>0</v>
      </c>
      <c r="BM484" s="116">
        <f ca="1">IFERROR(AQ484*'Program Qtrly'!W$289/(1-'Program Qtrly'!W$289),0)</f>
        <v>0</v>
      </c>
      <c r="BO484" s="53" t="str">
        <f t="shared" si="469"/>
        <v>P015</v>
      </c>
      <c r="BP484" s="53">
        <f t="shared" si="470"/>
        <v>0</v>
      </c>
    </row>
    <row r="485" spans="1:68" x14ac:dyDescent="0.45">
      <c r="A485" s="63">
        <f t="shared" si="465"/>
        <v>36</v>
      </c>
      <c r="B485" s="116">
        <f ca="1">IFERROR(B484+'Program Qtrly'!D$303*OFFSET(LDF!$A$37,MATCH($B$472,LDF!$A$38:$A$63,0),MATCH($A485,LDF!$B$37:$Z$37,0)),0)</f>
        <v>0</v>
      </c>
      <c r="C485" s="116">
        <f ca="1">IFERROR(C484+'Program Qtrly'!E$303*OFFSET(LDF!$A$37,MATCH($B$472,LDF!$A$38:$A$63,0),MATCH($A485,LDF!$B$37:$Z$37,0)),0)</f>
        <v>0</v>
      </c>
      <c r="D485" s="116">
        <f ca="1">IFERROR(D484+'Program Qtrly'!F$303*OFFSET(LDF!$A$37,MATCH($B$472,LDF!$A$38:$A$63,0),MATCH($A485,LDF!$B$37:$Z$37,0)),0)</f>
        <v>0</v>
      </c>
      <c r="E485" s="116">
        <f ca="1">IFERROR(E484+'Program Qtrly'!G$303*OFFSET(LDF!$A$37,MATCH($B$472,LDF!$A$38:$A$63,0),MATCH($A485,LDF!$B$37:$Z$37,0)),0)</f>
        <v>0</v>
      </c>
      <c r="F485" s="116">
        <f ca="1">IFERROR(F484+'Program Qtrly'!H$303*OFFSET(LDF!$A$37,MATCH($B$472,LDF!$A$38:$A$63,0),MATCH($A485,LDF!$B$37:$Z$37,0)),0)</f>
        <v>0</v>
      </c>
      <c r="G485" s="116">
        <f ca="1">IFERROR(G484+'Program Qtrly'!I$303*OFFSET(LDF!$A$37,MATCH($B$472,LDF!$A$38:$A$63,0),MATCH($A485,LDF!$B$37:$Z$37,0)),0)</f>
        <v>0</v>
      </c>
      <c r="H485" s="116">
        <f ca="1">IFERROR(H484+'Program Qtrly'!J$303*OFFSET(LDF!$A$37,MATCH($B$472,LDF!$A$38:$A$63,0),MATCH($A485,LDF!$B$37:$Z$37,0)),0)</f>
        <v>0</v>
      </c>
      <c r="I485" s="116">
        <f ca="1">IFERROR(I484+'Program Qtrly'!K$303*OFFSET(LDF!$A$37,MATCH($B$472,LDF!$A$38:$A$63,0),MATCH($A485,LDF!$B$37:$Z$37,0)),0)</f>
        <v>0</v>
      </c>
      <c r="J485" s="116">
        <f ca="1">IFERROR(J484+'Program Qtrly'!L$303*OFFSET(LDF!$A$37,MATCH($B$472,LDF!$A$38:$A$63,0),MATCH($A485,LDF!$B$37:$Z$37,0)),0)</f>
        <v>0</v>
      </c>
      <c r="K485" s="116">
        <f ca="1">IFERROR(K484+'Program Qtrly'!M$303*OFFSET(LDF!$A$37,MATCH($B$472,LDF!$A$38:$A$63,0),MATCH($A485,LDF!$B$37:$Z$37,0)),0)</f>
        <v>0</v>
      </c>
      <c r="L485" s="116">
        <f ca="1">IFERROR(L484+'Program Qtrly'!N$303*OFFSET(LDF!$A$37,MATCH($B$472,LDF!$A$38:$A$63,0),MATCH($A485,LDF!$B$37:$Z$37,0)),0)</f>
        <v>0</v>
      </c>
      <c r="M485" s="116">
        <f ca="1">IFERROR(M484+'Program Qtrly'!O$303*OFFSET(LDF!$A$37,MATCH($B$472,LDF!$A$38:$A$63,0),MATCH($A485,LDF!$B$37:$Z$37,0)),0)</f>
        <v>0</v>
      </c>
      <c r="N485" s="116">
        <f ca="1">IFERROR(N484+'Program Qtrly'!P$303*OFFSET(LDF!$A$37,MATCH($B$472,LDF!$A$38:$A$63,0),MATCH($A485,LDF!$B$37:$Z$37,0)),0)</f>
        <v>0</v>
      </c>
      <c r="O485" s="116">
        <f ca="1">IFERROR(O484+'Program Qtrly'!Q$303*OFFSET(LDF!$A$37,MATCH($B$472,LDF!$A$38:$A$63,0),MATCH($A485,LDF!$B$37:$Z$37,0)),0)</f>
        <v>0</v>
      </c>
      <c r="P485" s="116">
        <f ca="1">IFERROR(P484+'Program Qtrly'!R$303*OFFSET(LDF!$A$37,MATCH($B$472,LDF!$A$38:$A$63,0),MATCH($A485,LDF!$B$37:$Z$37,0)),0)</f>
        <v>0</v>
      </c>
      <c r="Q485" s="116">
        <f ca="1">IFERROR(Q484+'Program Qtrly'!S$303*OFFSET(LDF!$A$37,MATCH($B$472,LDF!$A$38:$A$63,0),MATCH($A485,LDF!$B$37:$Z$37,0)),0)</f>
        <v>0</v>
      </c>
      <c r="R485" s="116">
        <f ca="1">IFERROR(R484+'Program Qtrly'!T$303*OFFSET(LDF!$A$37,MATCH($B$472,LDF!$A$38:$A$63,0),MATCH($A485,LDF!$B$37:$Z$37,0)),0)</f>
        <v>0</v>
      </c>
      <c r="S485" s="116">
        <f ca="1">IFERROR(S484+'Program Qtrly'!U$303*OFFSET(LDF!$A$37,MATCH($B$472,LDF!$A$38:$A$63,0),MATCH($A485,LDF!$B$37:$Z$37,0)),0)</f>
        <v>0</v>
      </c>
      <c r="T485" s="116">
        <f ca="1">IFERROR(T484+'Program Qtrly'!V$303*OFFSET(LDF!$A$37,MATCH($B$472,LDF!$A$38:$A$63,0),MATCH($A485,LDF!$B$37:$Z$37,0)),0)</f>
        <v>0</v>
      </c>
      <c r="U485" s="116">
        <f ca="1">IFERROR(U484+'Program Qtrly'!W$303*OFFSET(LDF!$A$37,MATCH($B$472,LDF!$A$38:$A$63,0),MATCH($A485,LDF!$B$37:$Z$37,0)),0)</f>
        <v>0</v>
      </c>
      <c r="W485" s="63">
        <f t="shared" si="466"/>
        <v>36</v>
      </c>
      <c r="X485" s="116">
        <f t="shared" ca="1" si="467"/>
        <v>0</v>
      </c>
      <c r="Y485" s="116">
        <f t="shared" ca="1" si="464"/>
        <v>0</v>
      </c>
      <c r="Z485" s="116">
        <f t="shared" ca="1" si="464"/>
        <v>0</v>
      </c>
      <c r="AA485" s="116">
        <f t="shared" ca="1" si="464"/>
        <v>0</v>
      </c>
      <c r="AB485" s="116">
        <f t="shared" ca="1" si="464"/>
        <v>0</v>
      </c>
      <c r="AC485" s="116">
        <f t="shared" ca="1" si="464"/>
        <v>0</v>
      </c>
      <c r="AD485" s="116">
        <f t="shared" ca="1" si="464"/>
        <v>0</v>
      </c>
      <c r="AE485" s="116">
        <f t="shared" ca="1" si="464"/>
        <v>0</v>
      </c>
      <c r="AF485" s="116">
        <f t="shared" ca="1" si="464"/>
        <v>0</v>
      </c>
      <c r="AG485" s="116">
        <f t="shared" ca="1" si="464"/>
        <v>0</v>
      </c>
      <c r="AH485" s="116">
        <f t="shared" ca="1" si="464"/>
        <v>0</v>
      </c>
      <c r="AI485" s="116">
        <f t="shared" ca="1" si="464"/>
        <v>0</v>
      </c>
      <c r="AJ485" s="116">
        <f t="shared" ca="1" si="464"/>
        <v>0</v>
      </c>
      <c r="AK485" s="116">
        <f t="shared" ca="1" si="464"/>
        <v>0</v>
      </c>
      <c r="AL485" s="116">
        <f t="shared" ca="1" si="464"/>
        <v>0</v>
      </c>
      <c r="AM485" s="116">
        <f t="shared" ca="1" si="464"/>
        <v>0</v>
      </c>
      <c r="AN485" s="116">
        <f t="shared" ca="1" si="464"/>
        <v>0</v>
      </c>
      <c r="AO485" s="116">
        <f t="shared" ca="1" si="464"/>
        <v>0</v>
      </c>
      <c r="AP485" s="116">
        <f t="shared" ca="1" si="464"/>
        <v>0</v>
      </c>
      <c r="AQ485" s="116">
        <f t="shared" ca="1" si="464"/>
        <v>0</v>
      </c>
      <c r="AS485" s="63">
        <f t="shared" si="468"/>
        <v>36</v>
      </c>
      <c r="AT485" s="116">
        <f ca="1">IFERROR(X485*'Program Qtrly'!D$289/(1-'Program Qtrly'!D$289),0)</f>
        <v>0</v>
      </c>
      <c r="AU485" s="116">
        <f ca="1">IFERROR(Y485*'Program Qtrly'!E$289/(1-'Program Qtrly'!E$289),0)</f>
        <v>0</v>
      </c>
      <c r="AV485" s="116">
        <f ca="1">IFERROR(Z485*'Program Qtrly'!F$289/(1-'Program Qtrly'!F$289),0)</f>
        <v>0</v>
      </c>
      <c r="AW485" s="116">
        <f ca="1">IFERROR(AA485*'Program Qtrly'!G$289/(1-'Program Qtrly'!G$289),0)</f>
        <v>0</v>
      </c>
      <c r="AX485" s="116">
        <f ca="1">IFERROR(AB485*'Program Qtrly'!H$289/(1-'Program Qtrly'!H$289),0)</f>
        <v>0</v>
      </c>
      <c r="AY485" s="116">
        <f ca="1">IFERROR(AC485*'Program Qtrly'!I$289/(1-'Program Qtrly'!I$289),0)</f>
        <v>0</v>
      </c>
      <c r="AZ485" s="116">
        <f ca="1">IFERROR(AD485*'Program Qtrly'!J$289/(1-'Program Qtrly'!J$289),0)</f>
        <v>0</v>
      </c>
      <c r="BA485" s="116">
        <f ca="1">IFERROR(AE485*'Program Qtrly'!K$289/(1-'Program Qtrly'!K$289),0)</f>
        <v>0</v>
      </c>
      <c r="BB485" s="116">
        <f ca="1">IFERROR(AF485*'Program Qtrly'!L$289/(1-'Program Qtrly'!L$289),0)</f>
        <v>0</v>
      </c>
      <c r="BC485" s="116">
        <f ca="1">IFERROR(AG485*'Program Qtrly'!M$289/(1-'Program Qtrly'!M$289),0)</f>
        <v>0</v>
      </c>
      <c r="BD485" s="116">
        <f ca="1">IFERROR(AH485*'Program Qtrly'!N$289/(1-'Program Qtrly'!N$289),0)</f>
        <v>0</v>
      </c>
      <c r="BE485" s="116">
        <f ca="1">IFERROR(AI485*'Program Qtrly'!O$289/(1-'Program Qtrly'!O$289),0)</f>
        <v>0</v>
      </c>
      <c r="BF485" s="116">
        <f ca="1">IFERROR(AJ485*'Program Qtrly'!P$289/(1-'Program Qtrly'!P$289),0)</f>
        <v>0</v>
      </c>
      <c r="BG485" s="116">
        <f ca="1">IFERROR(AK485*'Program Qtrly'!Q$289/(1-'Program Qtrly'!Q$289),0)</f>
        <v>0</v>
      </c>
      <c r="BH485" s="116">
        <f ca="1">IFERROR(AL485*'Program Qtrly'!R$289/(1-'Program Qtrly'!R$289),0)</f>
        <v>0</v>
      </c>
      <c r="BI485" s="116">
        <f ca="1">IFERROR(AM485*'Program Qtrly'!S$289/(1-'Program Qtrly'!S$289),0)</f>
        <v>0</v>
      </c>
      <c r="BJ485" s="116">
        <f ca="1">IFERROR(AN485*'Program Qtrly'!T$289/(1-'Program Qtrly'!T$289),0)</f>
        <v>0</v>
      </c>
      <c r="BK485" s="116">
        <f ca="1">IFERROR(AO485*'Program Qtrly'!U$289/(1-'Program Qtrly'!U$289),0)</f>
        <v>0</v>
      </c>
      <c r="BL485" s="116">
        <f ca="1">IFERROR(AP485*'Program Qtrly'!V$289/(1-'Program Qtrly'!V$289),0)</f>
        <v>0</v>
      </c>
      <c r="BM485" s="116">
        <f ca="1">IFERROR(AQ485*'Program Qtrly'!W$289/(1-'Program Qtrly'!W$289),0)</f>
        <v>0</v>
      </c>
      <c r="BO485" s="53" t="str">
        <f t="shared" si="469"/>
        <v>P015</v>
      </c>
      <c r="BP485" s="53">
        <f t="shared" si="470"/>
        <v>0</v>
      </c>
    </row>
    <row r="486" spans="1:68" x14ac:dyDescent="0.45">
      <c r="A486" s="63">
        <f t="shared" si="465"/>
        <v>39</v>
      </c>
      <c r="B486" s="116">
        <f ca="1">IFERROR(B485+'Program Qtrly'!D$303*OFFSET(LDF!$A$37,MATCH($B$472,LDF!$A$38:$A$63,0),MATCH($A486,LDF!$B$37:$Z$37,0)),0)</f>
        <v>0</v>
      </c>
      <c r="C486" s="116">
        <f ca="1">IFERROR(C485+'Program Qtrly'!E$303*OFFSET(LDF!$A$37,MATCH($B$472,LDF!$A$38:$A$63,0),MATCH($A486,LDF!$B$37:$Z$37,0)),0)</f>
        <v>0</v>
      </c>
      <c r="D486" s="116">
        <f ca="1">IFERROR(D485+'Program Qtrly'!F$303*OFFSET(LDF!$A$37,MATCH($B$472,LDF!$A$38:$A$63,0),MATCH($A486,LDF!$B$37:$Z$37,0)),0)</f>
        <v>0</v>
      </c>
      <c r="E486" s="116">
        <f ca="1">IFERROR(E485+'Program Qtrly'!G$303*OFFSET(LDF!$A$37,MATCH($B$472,LDF!$A$38:$A$63,0),MATCH($A486,LDF!$B$37:$Z$37,0)),0)</f>
        <v>0</v>
      </c>
      <c r="F486" s="116">
        <f ca="1">IFERROR(F485+'Program Qtrly'!H$303*OFFSET(LDF!$A$37,MATCH($B$472,LDF!$A$38:$A$63,0),MATCH($A486,LDF!$B$37:$Z$37,0)),0)</f>
        <v>0</v>
      </c>
      <c r="G486" s="116">
        <f ca="1">IFERROR(G485+'Program Qtrly'!I$303*OFFSET(LDF!$A$37,MATCH($B$472,LDF!$A$38:$A$63,0),MATCH($A486,LDF!$B$37:$Z$37,0)),0)</f>
        <v>0</v>
      </c>
      <c r="H486" s="116">
        <f ca="1">IFERROR(H485+'Program Qtrly'!J$303*OFFSET(LDF!$A$37,MATCH($B$472,LDF!$A$38:$A$63,0),MATCH($A486,LDF!$B$37:$Z$37,0)),0)</f>
        <v>0</v>
      </c>
      <c r="I486" s="116">
        <f ca="1">IFERROR(I485+'Program Qtrly'!K$303*OFFSET(LDF!$A$37,MATCH($B$472,LDF!$A$38:$A$63,0),MATCH($A486,LDF!$B$37:$Z$37,0)),0)</f>
        <v>0</v>
      </c>
      <c r="J486" s="116">
        <f ca="1">IFERROR(J485+'Program Qtrly'!L$303*OFFSET(LDF!$A$37,MATCH($B$472,LDF!$A$38:$A$63,0),MATCH($A486,LDF!$B$37:$Z$37,0)),0)</f>
        <v>0</v>
      </c>
      <c r="K486" s="116">
        <f ca="1">IFERROR(K485+'Program Qtrly'!M$303*OFFSET(LDF!$A$37,MATCH($B$472,LDF!$A$38:$A$63,0),MATCH($A486,LDF!$B$37:$Z$37,0)),0)</f>
        <v>0</v>
      </c>
      <c r="L486" s="116">
        <f ca="1">IFERROR(L485+'Program Qtrly'!N$303*OFFSET(LDF!$A$37,MATCH($B$472,LDF!$A$38:$A$63,0),MATCH($A486,LDF!$B$37:$Z$37,0)),0)</f>
        <v>0</v>
      </c>
      <c r="M486" s="116">
        <f ca="1">IFERROR(M485+'Program Qtrly'!O$303*OFFSET(LDF!$A$37,MATCH($B$472,LDF!$A$38:$A$63,0),MATCH($A486,LDF!$B$37:$Z$37,0)),0)</f>
        <v>0</v>
      </c>
      <c r="N486" s="116">
        <f ca="1">IFERROR(N485+'Program Qtrly'!P$303*OFFSET(LDF!$A$37,MATCH($B$472,LDF!$A$38:$A$63,0),MATCH($A486,LDF!$B$37:$Z$37,0)),0)</f>
        <v>0</v>
      </c>
      <c r="O486" s="116">
        <f ca="1">IFERROR(O485+'Program Qtrly'!Q$303*OFFSET(LDF!$A$37,MATCH($B$472,LDF!$A$38:$A$63,0),MATCH($A486,LDF!$B$37:$Z$37,0)),0)</f>
        <v>0</v>
      </c>
      <c r="P486" s="116">
        <f ca="1">IFERROR(P485+'Program Qtrly'!R$303*OFFSET(LDF!$A$37,MATCH($B$472,LDF!$A$38:$A$63,0),MATCH($A486,LDF!$B$37:$Z$37,0)),0)</f>
        <v>0</v>
      </c>
      <c r="Q486" s="116">
        <f ca="1">IFERROR(Q485+'Program Qtrly'!S$303*OFFSET(LDF!$A$37,MATCH($B$472,LDF!$A$38:$A$63,0),MATCH($A486,LDF!$B$37:$Z$37,0)),0)</f>
        <v>0</v>
      </c>
      <c r="R486" s="116">
        <f ca="1">IFERROR(R485+'Program Qtrly'!T$303*OFFSET(LDF!$A$37,MATCH($B$472,LDF!$A$38:$A$63,0),MATCH($A486,LDF!$B$37:$Z$37,0)),0)</f>
        <v>0</v>
      </c>
      <c r="S486" s="116">
        <f ca="1">IFERROR(S485+'Program Qtrly'!U$303*OFFSET(LDF!$A$37,MATCH($B$472,LDF!$A$38:$A$63,0),MATCH($A486,LDF!$B$37:$Z$37,0)),0)</f>
        <v>0</v>
      </c>
      <c r="T486" s="116">
        <f ca="1">IFERROR(T485+'Program Qtrly'!V$303*OFFSET(LDF!$A$37,MATCH($B$472,LDF!$A$38:$A$63,0),MATCH($A486,LDF!$B$37:$Z$37,0)),0)</f>
        <v>0</v>
      </c>
      <c r="U486" s="116">
        <f ca="1">IFERROR(U485+'Program Qtrly'!W$303*OFFSET(LDF!$A$37,MATCH($B$472,LDF!$A$38:$A$63,0),MATCH($A486,LDF!$B$37:$Z$37,0)),0)</f>
        <v>0</v>
      </c>
      <c r="W486" s="63">
        <f t="shared" si="466"/>
        <v>39</v>
      </c>
      <c r="X486" s="116">
        <f t="shared" ca="1" si="467"/>
        <v>0</v>
      </c>
      <c r="Y486" s="116">
        <f t="shared" ca="1" si="464"/>
        <v>0</v>
      </c>
      <c r="Z486" s="116">
        <f t="shared" ca="1" si="464"/>
        <v>0</v>
      </c>
      <c r="AA486" s="116">
        <f t="shared" ca="1" si="464"/>
        <v>0</v>
      </c>
      <c r="AB486" s="116">
        <f t="shared" ca="1" si="464"/>
        <v>0</v>
      </c>
      <c r="AC486" s="116">
        <f t="shared" ca="1" si="464"/>
        <v>0</v>
      </c>
      <c r="AD486" s="116">
        <f t="shared" ca="1" si="464"/>
        <v>0</v>
      </c>
      <c r="AE486" s="116">
        <f t="shared" ca="1" si="464"/>
        <v>0</v>
      </c>
      <c r="AF486" s="116">
        <f t="shared" ca="1" si="464"/>
        <v>0</v>
      </c>
      <c r="AG486" s="116">
        <f t="shared" ca="1" si="464"/>
        <v>0</v>
      </c>
      <c r="AH486" s="116">
        <f t="shared" ca="1" si="464"/>
        <v>0</v>
      </c>
      <c r="AI486" s="116">
        <f t="shared" ca="1" si="464"/>
        <v>0</v>
      </c>
      <c r="AJ486" s="116">
        <f t="shared" ca="1" si="464"/>
        <v>0</v>
      </c>
      <c r="AK486" s="116">
        <f t="shared" ca="1" si="464"/>
        <v>0</v>
      </c>
      <c r="AL486" s="116">
        <f t="shared" ca="1" si="464"/>
        <v>0</v>
      </c>
      <c r="AM486" s="116">
        <f t="shared" ca="1" si="464"/>
        <v>0</v>
      </c>
      <c r="AN486" s="116">
        <f t="shared" ca="1" si="464"/>
        <v>0</v>
      </c>
      <c r="AO486" s="116">
        <f t="shared" ca="1" si="464"/>
        <v>0</v>
      </c>
      <c r="AP486" s="116">
        <f t="shared" ca="1" si="464"/>
        <v>0</v>
      </c>
      <c r="AQ486" s="116">
        <f t="shared" ca="1" si="464"/>
        <v>0</v>
      </c>
      <c r="AS486" s="63">
        <f t="shared" si="468"/>
        <v>39</v>
      </c>
      <c r="AT486" s="116">
        <f ca="1">IFERROR(X486*'Program Qtrly'!D$289/(1-'Program Qtrly'!D$289),0)</f>
        <v>0</v>
      </c>
      <c r="AU486" s="116">
        <f ca="1">IFERROR(Y486*'Program Qtrly'!E$289/(1-'Program Qtrly'!E$289),0)</f>
        <v>0</v>
      </c>
      <c r="AV486" s="116">
        <f ca="1">IFERROR(Z486*'Program Qtrly'!F$289/(1-'Program Qtrly'!F$289),0)</f>
        <v>0</v>
      </c>
      <c r="AW486" s="116">
        <f ca="1">IFERROR(AA486*'Program Qtrly'!G$289/(1-'Program Qtrly'!G$289),0)</f>
        <v>0</v>
      </c>
      <c r="AX486" s="116">
        <f ca="1">IFERROR(AB486*'Program Qtrly'!H$289/(1-'Program Qtrly'!H$289),0)</f>
        <v>0</v>
      </c>
      <c r="AY486" s="116">
        <f ca="1">IFERROR(AC486*'Program Qtrly'!I$289/(1-'Program Qtrly'!I$289),0)</f>
        <v>0</v>
      </c>
      <c r="AZ486" s="116">
        <f ca="1">IFERROR(AD486*'Program Qtrly'!J$289/(1-'Program Qtrly'!J$289),0)</f>
        <v>0</v>
      </c>
      <c r="BA486" s="116">
        <f ca="1">IFERROR(AE486*'Program Qtrly'!K$289/(1-'Program Qtrly'!K$289),0)</f>
        <v>0</v>
      </c>
      <c r="BB486" s="116">
        <f ca="1">IFERROR(AF486*'Program Qtrly'!L$289/(1-'Program Qtrly'!L$289),0)</f>
        <v>0</v>
      </c>
      <c r="BC486" s="116">
        <f ca="1">IFERROR(AG486*'Program Qtrly'!M$289/(1-'Program Qtrly'!M$289),0)</f>
        <v>0</v>
      </c>
      <c r="BD486" s="116">
        <f ca="1">IFERROR(AH486*'Program Qtrly'!N$289/(1-'Program Qtrly'!N$289),0)</f>
        <v>0</v>
      </c>
      <c r="BE486" s="116">
        <f ca="1">IFERROR(AI486*'Program Qtrly'!O$289/(1-'Program Qtrly'!O$289),0)</f>
        <v>0</v>
      </c>
      <c r="BF486" s="116">
        <f ca="1">IFERROR(AJ486*'Program Qtrly'!P$289/(1-'Program Qtrly'!P$289),0)</f>
        <v>0</v>
      </c>
      <c r="BG486" s="116">
        <f ca="1">IFERROR(AK486*'Program Qtrly'!Q$289/(1-'Program Qtrly'!Q$289),0)</f>
        <v>0</v>
      </c>
      <c r="BH486" s="116">
        <f ca="1">IFERROR(AL486*'Program Qtrly'!R$289/(1-'Program Qtrly'!R$289),0)</f>
        <v>0</v>
      </c>
      <c r="BI486" s="116">
        <f ca="1">IFERROR(AM486*'Program Qtrly'!S$289/(1-'Program Qtrly'!S$289),0)</f>
        <v>0</v>
      </c>
      <c r="BJ486" s="116">
        <f ca="1">IFERROR(AN486*'Program Qtrly'!T$289/(1-'Program Qtrly'!T$289),0)</f>
        <v>0</v>
      </c>
      <c r="BK486" s="116">
        <f ca="1">IFERROR(AO486*'Program Qtrly'!U$289/(1-'Program Qtrly'!U$289),0)</f>
        <v>0</v>
      </c>
      <c r="BL486" s="116">
        <f ca="1">IFERROR(AP486*'Program Qtrly'!V$289/(1-'Program Qtrly'!V$289),0)</f>
        <v>0</v>
      </c>
      <c r="BM486" s="116">
        <f ca="1">IFERROR(AQ486*'Program Qtrly'!W$289/(1-'Program Qtrly'!W$289),0)</f>
        <v>0</v>
      </c>
      <c r="BO486" s="53" t="str">
        <f t="shared" si="469"/>
        <v>P015</v>
      </c>
      <c r="BP486" s="53">
        <f t="shared" si="470"/>
        <v>0</v>
      </c>
    </row>
    <row r="487" spans="1:68" x14ac:dyDescent="0.45">
      <c r="A487" s="63">
        <f t="shared" si="465"/>
        <v>42</v>
      </c>
      <c r="B487" s="116">
        <f ca="1">IFERROR(B486+'Program Qtrly'!D$303*OFFSET(LDF!$A$37,MATCH($B$472,LDF!$A$38:$A$63,0),MATCH($A487,LDF!$B$37:$Z$37,0)),0)</f>
        <v>0</v>
      </c>
      <c r="C487" s="116">
        <f ca="1">IFERROR(C486+'Program Qtrly'!E$303*OFFSET(LDF!$A$37,MATCH($B$472,LDF!$A$38:$A$63,0),MATCH($A487,LDF!$B$37:$Z$37,0)),0)</f>
        <v>0</v>
      </c>
      <c r="D487" s="116">
        <f ca="1">IFERROR(D486+'Program Qtrly'!F$303*OFFSET(LDF!$A$37,MATCH($B$472,LDF!$A$38:$A$63,0),MATCH($A487,LDF!$B$37:$Z$37,0)),0)</f>
        <v>0</v>
      </c>
      <c r="E487" s="116">
        <f ca="1">IFERROR(E486+'Program Qtrly'!G$303*OFFSET(LDF!$A$37,MATCH($B$472,LDF!$A$38:$A$63,0),MATCH($A487,LDF!$B$37:$Z$37,0)),0)</f>
        <v>0</v>
      </c>
      <c r="F487" s="116">
        <f ca="1">IFERROR(F486+'Program Qtrly'!H$303*OFFSET(LDF!$A$37,MATCH($B$472,LDF!$A$38:$A$63,0),MATCH($A487,LDF!$B$37:$Z$37,0)),0)</f>
        <v>0</v>
      </c>
      <c r="G487" s="116">
        <f ca="1">IFERROR(G486+'Program Qtrly'!I$303*OFFSET(LDF!$A$37,MATCH($B$472,LDF!$A$38:$A$63,0),MATCH($A487,LDF!$B$37:$Z$37,0)),0)</f>
        <v>0</v>
      </c>
      <c r="H487" s="116">
        <f ca="1">IFERROR(H486+'Program Qtrly'!J$303*OFFSET(LDF!$A$37,MATCH($B$472,LDF!$A$38:$A$63,0),MATCH($A487,LDF!$B$37:$Z$37,0)),0)</f>
        <v>0</v>
      </c>
      <c r="I487" s="116">
        <f ca="1">IFERROR(I486+'Program Qtrly'!K$303*OFFSET(LDF!$A$37,MATCH($B$472,LDF!$A$38:$A$63,0),MATCH($A487,LDF!$B$37:$Z$37,0)),0)</f>
        <v>0</v>
      </c>
      <c r="J487" s="116">
        <f ca="1">IFERROR(J486+'Program Qtrly'!L$303*OFFSET(LDF!$A$37,MATCH($B$472,LDF!$A$38:$A$63,0),MATCH($A487,LDF!$B$37:$Z$37,0)),0)</f>
        <v>0</v>
      </c>
      <c r="K487" s="116">
        <f ca="1">IFERROR(K486+'Program Qtrly'!M$303*OFFSET(LDF!$A$37,MATCH($B$472,LDF!$A$38:$A$63,0),MATCH($A487,LDF!$B$37:$Z$37,0)),0)</f>
        <v>0</v>
      </c>
      <c r="L487" s="116">
        <f ca="1">IFERROR(L486+'Program Qtrly'!N$303*OFFSET(LDF!$A$37,MATCH($B$472,LDF!$A$38:$A$63,0),MATCH($A487,LDF!$B$37:$Z$37,0)),0)</f>
        <v>0</v>
      </c>
      <c r="M487" s="116">
        <f ca="1">IFERROR(M486+'Program Qtrly'!O$303*OFFSET(LDF!$A$37,MATCH($B$472,LDF!$A$38:$A$63,0),MATCH($A487,LDF!$B$37:$Z$37,0)),0)</f>
        <v>0</v>
      </c>
      <c r="N487" s="116">
        <f ca="1">IFERROR(N486+'Program Qtrly'!P$303*OFFSET(LDF!$A$37,MATCH($B$472,LDF!$A$38:$A$63,0),MATCH($A487,LDF!$B$37:$Z$37,0)),0)</f>
        <v>0</v>
      </c>
      <c r="O487" s="116">
        <f ca="1">IFERROR(O486+'Program Qtrly'!Q$303*OFFSET(LDF!$A$37,MATCH($B$472,LDF!$A$38:$A$63,0),MATCH($A487,LDF!$B$37:$Z$37,0)),0)</f>
        <v>0</v>
      </c>
      <c r="P487" s="116">
        <f ca="1">IFERROR(P486+'Program Qtrly'!R$303*OFFSET(LDF!$A$37,MATCH($B$472,LDF!$A$38:$A$63,0),MATCH($A487,LDF!$B$37:$Z$37,0)),0)</f>
        <v>0</v>
      </c>
      <c r="Q487" s="116">
        <f ca="1">IFERROR(Q486+'Program Qtrly'!S$303*OFFSET(LDF!$A$37,MATCH($B$472,LDF!$A$38:$A$63,0),MATCH($A487,LDF!$B$37:$Z$37,0)),0)</f>
        <v>0</v>
      </c>
      <c r="R487" s="116">
        <f ca="1">IFERROR(R486+'Program Qtrly'!T$303*OFFSET(LDF!$A$37,MATCH($B$472,LDF!$A$38:$A$63,0),MATCH($A487,LDF!$B$37:$Z$37,0)),0)</f>
        <v>0</v>
      </c>
      <c r="S487" s="116">
        <f ca="1">IFERROR(S486+'Program Qtrly'!U$303*OFFSET(LDF!$A$37,MATCH($B$472,LDF!$A$38:$A$63,0),MATCH($A487,LDF!$B$37:$Z$37,0)),0)</f>
        <v>0</v>
      </c>
      <c r="T487" s="116">
        <f ca="1">IFERROR(T486+'Program Qtrly'!V$303*OFFSET(LDF!$A$37,MATCH($B$472,LDF!$A$38:$A$63,0),MATCH($A487,LDF!$B$37:$Z$37,0)),0)</f>
        <v>0</v>
      </c>
      <c r="U487" s="116">
        <f ca="1">IFERROR(U486+'Program Qtrly'!W$303*OFFSET(LDF!$A$37,MATCH($B$472,LDF!$A$38:$A$63,0),MATCH($A487,LDF!$B$37:$Z$37,0)),0)</f>
        <v>0</v>
      </c>
      <c r="W487" s="63">
        <f t="shared" si="466"/>
        <v>42</v>
      </c>
      <c r="X487" s="116">
        <f t="shared" ca="1" si="467"/>
        <v>0</v>
      </c>
      <c r="Y487" s="116">
        <f t="shared" ca="1" si="464"/>
        <v>0</v>
      </c>
      <c r="Z487" s="116">
        <f t="shared" ca="1" si="464"/>
        <v>0</v>
      </c>
      <c r="AA487" s="116">
        <f t="shared" ca="1" si="464"/>
        <v>0</v>
      </c>
      <c r="AB487" s="116">
        <f t="shared" ca="1" si="464"/>
        <v>0</v>
      </c>
      <c r="AC487" s="116">
        <f t="shared" ca="1" si="464"/>
        <v>0</v>
      </c>
      <c r="AD487" s="116">
        <f t="shared" ca="1" si="464"/>
        <v>0</v>
      </c>
      <c r="AE487" s="116">
        <f t="shared" ca="1" si="464"/>
        <v>0</v>
      </c>
      <c r="AF487" s="116">
        <f t="shared" ca="1" si="464"/>
        <v>0</v>
      </c>
      <c r="AG487" s="116">
        <f t="shared" ref="AG487:AG497" ca="1" si="471">K$498-K487</f>
        <v>0</v>
      </c>
      <c r="AH487" s="116">
        <f t="shared" ref="AH487:AH497" ca="1" si="472">L$498-L487</f>
        <v>0</v>
      </c>
      <c r="AI487" s="116">
        <f t="shared" ref="AI487:AI497" ca="1" si="473">M$498-M487</f>
        <v>0</v>
      </c>
      <c r="AJ487" s="116">
        <f t="shared" ref="AJ487:AJ497" ca="1" si="474">N$498-N487</f>
        <v>0</v>
      </c>
      <c r="AK487" s="116">
        <f t="shared" ref="AK487:AK497" ca="1" si="475">O$498-O487</f>
        <v>0</v>
      </c>
      <c r="AL487" s="116">
        <f t="shared" ref="AL487:AL497" ca="1" si="476">P$498-P487</f>
        <v>0</v>
      </c>
      <c r="AM487" s="116">
        <f t="shared" ref="AM487:AM497" ca="1" si="477">Q$498-Q487</f>
        <v>0</v>
      </c>
      <c r="AN487" s="116">
        <f t="shared" ref="AN487:AN497" ca="1" si="478">R$498-R487</f>
        <v>0</v>
      </c>
      <c r="AO487" s="116">
        <f t="shared" ref="AO487:AO497" ca="1" si="479">S$498-S487</f>
        <v>0</v>
      </c>
      <c r="AP487" s="116">
        <f t="shared" ref="AP487:AP497" ca="1" si="480">T$498-T487</f>
        <v>0</v>
      </c>
      <c r="AQ487" s="116">
        <f t="shared" ref="AQ487:AQ497" ca="1" si="481">U$498-U487</f>
        <v>0</v>
      </c>
      <c r="AS487" s="63">
        <f t="shared" si="468"/>
        <v>42</v>
      </c>
      <c r="AT487" s="116">
        <f ca="1">IFERROR(X487*'Program Qtrly'!D$289/(1-'Program Qtrly'!D$289),0)</f>
        <v>0</v>
      </c>
      <c r="AU487" s="116">
        <f ca="1">IFERROR(Y487*'Program Qtrly'!E$289/(1-'Program Qtrly'!E$289),0)</f>
        <v>0</v>
      </c>
      <c r="AV487" s="116">
        <f ca="1">IFERROR(Z487*'Program Qtrly'!F$289/(1-'Program Qtrly'!F$289),0)</f>
        <v>0</v>
      </c>
      <c r="AW487" s="116">
        <f ca="1">IFERROR(AA487*'Program Qtrly'!G$289/(1-'Program Qtrly'!G$289),0)</f>
        <v>0</v>
      </c>
      <c r="AX487" s="116">
        <f ca="1">IFERROR(AB487*'Program Qtrly'!H$289/(1-'Program Qtrly'!H$289),0)</f>
        <v>0</v>
      </c>
      <c r="AY487" s="116">
        <f ca="1">IFERROR(AC487*'Program Qtrly'!I$289/(1-'Program Qtrly'!I$289),0)</f>
        <v>0</v>
      </c>
      <c r="AZ487" s="116">
        <f ca="1">IFERROR(AD487*'Program Qtrly'!J$289/(1-'Program Qtrly'!J$289),0)</f>
        <v>0</v>
      </c>
      <c r="BA487" s="116">
        <f ca="1">IFERROR(AE487*'Program Qtrly'!K$289/(1-'Program Qtrly'!K$289),0)</f>
        <v>0</v>
      </c>
      <c r="BB487" s="116">
        <f ca="1">IFERROR(AF487*'Program Qtrly'!L$289/(1-'Program Qtrly'!L$289),0)</f>
        <v>0</v>
      </c>
      <c r="BC487" s="116">
        <f ca="1">IFERROR(AG487*'Program Qtrly'!M$289/(1-'Program Qtrly'!M$289),0)</f>
        <v>0</v>
      </c>
      <c r="BD487" s="116">
        <f ca="1">IFERROR(AH487*'Program Qtrly'!N$289/(1-'Program Qtrly'!N$289),0)</f>
        <v>0</v>
      </c>
      <c r="BE487" s="116">
        <f ca="1">IFERROR(AI487*'Program Qtrly'!O$289/(1-'Program Qtrly'!O$289),0)</f>
        <v>0</v>
      </c>
      <c r="BF487" s="116">
        <f ca="1">IFERROR(AJ487*'Program Qtrly'!P$289/(1-'Program Qtrly'!P$289),0)</f>
        <v>0</v>
      </c>
      <c r="BG487" s="116">
        <f ca="1">IFERROR(AK487*'Program Qtrly'!Q$289/(1-'Program Qtrly'!Q$289),0)</f>
        <v>0</v>
      </c>
      <c r="BH487" s="116">
        <f ca="1">IFERROR(AL487*'Program Qtrly'!R$289/(1-'Program Qtrly'!R$289),0)</f>
        <v>0</v>
      </c>
      <c r="BI487" s="116">
        <f ca="1">IFERROR(AM487*'Program Qtrly'!S$289/(1-'Program Qtrly'!S$289),0)</f>
        <v>0</v>
      </c>
      <c r="BJ487" s="116">
        <f ca="1">IFERROR(AN487*'Program Qtrly'!T$289/(1-'Program Qtrly'!T$289),0)</f>
        <v>0</v>
      </c>
      <c r="BK487" s="116">
        <f ca="1">IFERROR(AO487*'Program Qtrly'!U$289/(1-'Program Qtrly'!U$289),0)</f>
        <v>0</v>
      </c>
      <c r="BL487" s="116">
        <f ca="1">IFERROR(AP487*'Program Qtrly'!V$289/(1-'Program Qtrly'!V$289),0)</f>
        <v>0</v>
      </c>
      <c r="BM487" s="116">
        <f ca="1">IFERROR(AQ487*'Program Qtrly'!W$289/(1-'Program Qtrly'!W$289),0)</f>
        <v>0</v>
      </c>
      <c r="BO487" s="53" t="str">
        <f t="shared" si="469"/>
        <v>P015</v>
      </c>
      <c r="BP487" s="53">
        <f t="shared" si="470"/>
        <v>0</v>
      </c>
    </row>
    <row r="488" spans="1:68" x14ac:dyDescent="0.45">
      <c r="A488" s="63">
        <f t="shared" si="465"/>
        <v>45</v>
      </c>
      <c r="B488" s="116">
        <f ca="1">IFERROR(B487+'Program Qtrly'!D$303*OFFSET(LDF!$A$37,MATCH($B$472,LDF!$A$38:$A$63,0),MATCH($A488,LDF!$B$37:$Z$37,0)),0)</f>
        <v>0</v>
      </c>
      <c r="C488" s="116">
        <f ca="1">IFERROR(C487+'Program Qtrly'!E$303*OFFSET(LDF!$A$37,MATCH($B$472,LDF!$A$38:$A$63,0),MATCH($A488,LDF!$B$37:$Z$37,0)),0)</f>
        <v>0</v>
      </c>
      <c r="D488" s="116">
        <f ca="1">IFERROR(D487+'Program Qtrly'!F$303*OFFSET(LDF!$A$37,MATCH($B$472,LDF!$A$38:$A$63,0),MATCH($A488,LDF!$B$37:$Z$37,0)),0)</f>
        <v>0</v>
      </c>
      <c r="E488" s="116">
        <f ca="1">IFERROR(E487+'Program Qtrly'!G$303*OFFSET(LDF!$A$37,MATCH($B$472,LDF!$A$38:$A$63,0),MATCH($A488,LDF!$B$37:$Z$37,0)),0)</f>
        <v>0</v>
      </c>
      <c r="F488" s="116">
        <f ca="1">IFERROR(F487+'Program Qtrly'!H$303*OFFSET(LDF!$A$37,MATCH($B$472,LDF!$A$38:$A$63,0),MATCH($A488,LDF!$B$37:$Z$37,0)),0)</f>
        <v>0</v>
      </c>
      <c r="G488" s="116">
        <f ca="1">IFERROR(G487+'Program Qtrly'!I$303*OFFSET(LDF!$A$37,MATCH($B$472,LDF!$A$38:$A$63,0),MATCH($A488,LDF!$B$37:$Z$37,0)),0)</f>
        <v>0</v>
      </c>
      <c r="H488" s="116">
        <f ca="1">IFERROR(H487+'Program Qtrly'!J$303*OFFSET(LDF!$A$37,MATCH($B$472,LDF!$A$38:$A$63,0),MATCH($A488,LDF!$B$37:$Z$37,0)),0)</f>
        <v>0</v>
      </c>
      <c r="I488" s="116">
        <f ca="1">IFERROR(I487+'Program Qtrly'!K$303*OFFSET(LDF!$A$37,MATCH($B$472,LDF!$A$38:$A$63,0),MATCH($A488,LDF!$B$37:$Z$37,0)),0)</f>
        <v>0</v>
      </c>
      <c r="J488" s="116">
        <f ca="1">IFERROR(J487+'Program Qtrly'!L$303*OFFSET(LDF!$A$37,MATCH($B$472,LDF!$A$38:$A$63,0),MATCH($A488,LDF!$B$37:$Z$37,0)),0)</f>
        <v>0</v>
      </c>
      <c r="K488" s="116">
        <f ca="1">IFERROR(K487+'Program Qtrly'!M$303*OFFSET(LDF!$A$37,MATCH($B$472,LDF!$A$38:$A$63,0),MATCH($A488,LDF!$B$37:$Z$37,0)),0)</f>
        <v>0</v>
      </c>
      <c r="L488" s="116">
        <f ca="1">IFERROR(L487+'Program Qtrly'!N$303*OFFSET(LDF!$A$37,MATCH($B$472,LDF!$A$38:$A$63,0),MATCH($A488,LDF!$B$37:$Z$37,0)),0)</f>
        <v>0</v>
      </c>
      <c r="M488" s="116">
        <f ca="1">IFERROR(M487+'Program Qtrly'!O$303*OFFSET(LDF!$A$37,MATCH($B$472,LDF!$A$38:$A$63,0),MATCH($A488,LDF!$B$37:$Z$37,0)),0)</f>
        <v>0</v>
      </c>
      <c r="N488" s="116">
        <f ca="1">IFERROR(N487+'Program Qtrly'!P$303*OFFSET(LDF!$A$37,MATCH($B$472,LDF!$A$38:$A$63,0),MATCH($A488,LDF!$B$37:$Z$37,0)),0)</f>
        <v>0</v>
      </c>
      <c r="O488" s="116">
        <f ca="1">IFERROR(O487+'Program Qtrly'!Q$303*OFFSET(LDF!$A$37,MATCH($B$472,LDF!$A$38:$A$63,0),MATCH($A488,LDF!$B$37:$Z$37,0)),0)</f>
        <v>0</v>
      </c>
      <c r="P488" s="116">
        <f ca="1">IFERROR(P487+'Program Qtrly'!R$303*OFFSET(LDF!$A$37,MATCH($B$472,LDF!$A$38:$A$63,0),MATCH($A488,LDF!$B$37:$Z$37,0)),0)</f>
        <v>0</v>
      </c>
      <c r="Q488" s="116">
        <f ca="1">IFERROR(Q487+'Program Qtrly'!S$303*OFFSET(LDF!$A$37,MATCH($B$472,LDF!$A$38:$A$63,0),MATCH($A488,LDF!$B$37:$Z$37,0)),0)</f>
        <v>0</v>
      </c>
      <c r="R488" s="116">
        <f ca="1">IFERROR(R487+'Program Qtrly'!T$303*OFFSET(LDF!$A$37,MATCH($B$472,LDF!$A$38:$A$63,0),MATCH($A488,LDF!$B$37:$Z$37,0)),0)</f>
        <v>0</v>
      </c>
      <c r="S488" s="116">
        <f ca="1">IFERROR(S487+'Program Qtrly'!U$303*OFFSET(LDF!$A$37,MATCH($B$472,LDF!$A$38:$A$63,0),MATCH($A488,LDF!$B$37:$Z$37,0)),0)</f>
        <v>0</v>
      </c>
      <c r="T488" s="116">
        <f ca="1">IFERROR(T487+'Program Qtrly'!V$303*OFFSET(LDF!$A$37,MATCH($B$472,LDF!$A$38:$A$63,0),MATCH($A488,LDF!$B$37:$Z$37,0)),0)</f>
        <v>0</v>
      </c>
      <c r="U488" s="116">
        <f ca="1">IFERROR(U487+'Program Qtrly'!W$303*OFFSET(LDF!$A$37,MATCH($B$472,LDF!$A$38:$A$63,0),MATCH($A488,LDF!$B$37:$Z$37,0)),0)</f>
        <v>0</v>
      </c>
      <c r="W488" s="63">
        <f t="shared" si="466"/>
        <v>45</v>
      </c>
      <c r="X488" s="116">
        <f t="shared" ca="1" si="467"/>
        <v>0</v>
      </c>
      <c r="Y488" s="116">
        <f t="shared" ref="Y488:Y497" ca="1" si="482">C$498-C488</f>
        <v>0</v>
      </c>
      <c r="Z488" s="116">
        <f t="shared" ref="Z488:Z497" ca="1" si="483">D$498-D488</f>
        <v>0</v>
      </c>
      <c r="AA488" s="116">
        <f t="shared" ref="AA488:AA497" ca="1" si="484">E$498-E488</f>
        <v>0</v>
      </c>
      <c r="AB488" s="116">
        <f t="shared" ref="AB488:AB497" ca="1" si="485">F$498-F488</f>
        <v>0</v>
      </c>
      <c r="AC488" s="116">
        <f t="shared" ref="AC488:AC497" ca="1" si="486">G$498-G488</f>
        <v>0</v>
      </c>
      <c r="AD488" s="116">
        <f t="shared" ref="AD488:AD497" ca="1" si="487">H$498-H488</f>
        <v>0</v>
      </c>
      <c r="AE488" s="116">
        <f t="shared" ref="AE488:AE497" ca="1" si="488">I$498-I488</f>
        <v>0</v>
      </c>
      <c r="AF488" s="116">
        <f t="shared" ref="AF488:AF497" ca="1" si="489">J$498-J488</f>
        <v>0</v>
      </c>
      <c r="AG488" s="116">
        <f t="shared" ca="1" si="471"/>
        <v>0</v>
      </c>
      <c r="AH488" s="116">
        <f t="shared" ca="1" si="472"/>
        <v>0</v>
      </c>
      <c r="AI488" s="116">
        <f t="shared" ca="1" si="473"/>
        <v>0</v>
      </c>
      <c r="AJ488" s="116">
        <f t="shared" ca="1" si="474"/>
        <v>0</v>
      </c>
      <c r="AK488" s="116">
        <f t="shared" ca="1" si="475"/>
        <v>0</v>
      </c>
      <c r="AL488" s="116">
        <f t="shared" ca="1" si="476"/>
        <v>0</v>
      </c>
      <c r="AM488" s="116">
        <f t="shared" ca="1" si="477"/>
        <v>0</v>
      </c>
      <c r="AN488" s="116">
        <f t="shared" ca="1" si="478"/>
        <v>0</v>
      </c>
      <c r="AO488" s="116">
        <f t="shared" ca="1" si="479"/>
        <v>0</v>
      </c>
      <c r="AP488" s="116">
        <f t="shared" ca="1" si="480"/>
        <v>0</v>
      </c>
      <c r="AQ488" s="116">
        <f t="shared" ca="1" si="481"/>
        <v>0</v>
      </c>
      <c r="AS488" s="63">
        <f t="shared" si="468"/>
        <v>45</v>
      </c>
      <c r="AT488" s="116">
        <f ca="1">IFERROR(X488*'Program Qtrly'!D$289/(1-'Program Qtrly'!D$289),0)</f>
        <v>0</v>
      </c>
      <c r="AU488" s="116">
        <f ca="1">IFERROR(Y488*'Program Qtrly'!E$289/(1-'Program Qtrly'!E$289),0)</f>
        <v>0</v>
      </c>
      <c r="AV488" s="116">
        <f ca="1">IFERROR(Z488*'Program Qtrly'!F$289/(1-'Program Qtrly'!F$289),0)</f>
        <v>0</v>
      </c>
      <c r="AW488" s="116">
        <f ca="1">IFERROR(AA488*'Program Qtrly'!G$289/(1-'Program Qtrly'!G$289),0)</f>
        <v>0</v>
      </c>
      <c r="AX488" s="116">
        <f ca="1">IFERROR(AB488*'Program Qtrly'!H$289/(1-'Program Qtrly'!H$289),0)</f>
        <v>0</v>
      </c>
      <c r="AY488" s="116">
        <f ca="1">IFERROR(AC488*'Program Qtrly'!I$289/(1-'Program Qtrly'!I$289),0)</f>
        <v>0</v>
      </c>
      <c r="AZ488" s="116">
        <f ca="1">IFERROR(AD488*'Program Qtrly'!J$289/(1-'Program Qtrly'!J$289),0)</f>
        <v>0</v>
      </c>
      <c r="BA488" s="116">
        <f ca="1">IFERROR(AE488*'Program Qtrly'!K$289/(1-'Program Qtrly'!K$289),0)</f>
        <v>0</v>
      </c>
      <c r="BB488" s="116">
        <f ca="1">IFERROR(AF488*'Program Qtrly'!L$289/(1-'Program Qtrly'!L$289),0)</f>
        <v>0</v>
      </c>
      <c r="BC488" s="116">
        <f ca="1">IFERROR(AG488*'Program Qtrly'!M$289/(1-'Program Qtrly'!M$289),0)</f>
        <v>0</v>
      </c>
      <c r="BD488" s="116">
        <f ca="1">IFERROR(AH488*'Program Qtrly'!N$289/(1-'Program Qtrly'!N$289),0)</f>
        <v>0</v>
      </c>
      <c r="BE488" s="116">
        <f ca="1">IFERROR(AI488*'Program Qtrly'!O$289/(1-'Program Qtrly'!O$289),0)</f>
        <v>0</v>
      </c>
      <c r="BF488" s="116">
        <f ca="1">IFERROR(AJ488*'Program Qtrly'!P$289/(1-'Program Qtrly'!P$289),0)</f>
        <v>0</v>
      </c>
      <c r="BG488" s="116">
        <f ca="1">IFERROR(AK488*'Program Qtrly'!Q$289/(1-'Program Qtrly'!Q$289),0)</f>
        <v>0</v>
      </c>
      <c r="BH488" s="116">
        <f ca="1">IFERROR(AL488*'Program Qtrly'!R$289/(1-'Program Qtrly'!R$289),0)</f>
        <v>0</v>
      </c>
      <c r="BI488" s="116">
        <f ca="1">IFERROR(AM488*'Program Qtrly'!S$289/(1-'Program Qtrly'!S$289),0)</f>
        <v>0</v>
      </c>
      <c r="BJ488" s="116">
        <f ca="1">IFERROR(AN488*'Program Qtrly'!T$289/(1-'Program Qtrly'!T$289),0)</f>
        <v>0</v>
      </c>
      <c r="BK488" s="116">
        <f ca="1">IFERROR(AO488*'Program Qtrly'!U$289/(1-'Program Qtrly'!U$289),0)</f>
        <v>0</v>
      </c>
      <c r="BL488" s="116">
        <f ca="1">IFERROR(AP488*'Program Qtrly'!V$289/(1-'Program Qtrly'!V$289),0)</f>
        <v>0</v>
      </c>
      <c r="BM488" s="116">
        <f ca="1">IFERROR(AQ488*'Program Qtrly'!W$289/(1-'Program Qtrly'!W$289),0)</f>
        <v>0</v>
      </c>
      <c r="BO488" s="53" t="str">
        <f t="shared" si="469"/>
        <v>P015</v>
      </c>
      <c r="BP488" s="53">
        <f t="shared" si="470"/>
        <v>0</v>
      </c>
    </row>
    <row r="489" spans="1:68" x14ac:dyDescent="0.45">
      <c r="A489" s="63">
        <f t="shared" si="465"/>
        <v>48</v>
      </c>
      <c r="B489" s="116">
        <f ca="1">IFERROR(B488+'Program Qtrly'!D$303*OFFSET(LDF!$A$37,MATCH($B$472,LDF!$A$38:$A$63,0),MATCH($A489,LDF!$B$37:$Z$37,0)),0)</f>
        <v>0</v>
      </c>
      <c r="C489" s="116">
        <f ca="1">IFERROR(C488+'Program Qtrly'!E$303*OFFSET(LDF!$A$37,MATCH($B$472,LDF!$A$38:$A$63,0),MATCH($A489,LDF!$B$37:$Z$37,0)),0)</f>
        <v>0</v>
      </c>
      <c r="D489" s="116">
        <f ca="1">IFERROR(D488+'Program Qtrly'!F$303*OFFSET(LDF!$A$37,MATCH($B$472,LDF!$A$38:$A$63,0),MATCH($A489,LDF!$B$37:$Z$37,0)),0)</f>
        <v>0</v>
      </c>
      <c r="E489" s="116">
        <f ca="1">IFERROR(E488+'Program Qtrly'!G$303*OFFSET(LDF!$A$37,MATCH($B$472,LDF!$A$38:$A$63,0),MATCH($A489,LDF!$B$37:$Z$37,0)),0)</f>
        <v>0</v>
      </c>
      <c r="F489" s="116">
        <f ca="1">IFERROR(F488+'Program Qtrly'!H$303*OFFSET(LDF!$A$37,MATCH($B$472,LDF!$A$38:$A$63,0),MATCH($A489,LDF!$B$37:$Z$37,0)),0)</f>
        <v>0</v>
      </c>
      <c r="G489" s="116">
        <f ca="1">IFERROR(G488+'Program Qtrly'!I$303*OFFSET(LDF!$A$37,MATCH($B$472,LDF!$A$38:$A$63,0),MATCH($A489,LDF!$B$37:$Z$37,0)),0)</f>
        <v>0</v>
      </c>
      <c r="H489" s="116">
        <f ca="1">IFERROR(H488+'Program Qtrly'!J$303*OFFSET(LDF!$A$37,MATCH($B$472,LDF!$A$38:$A$63,0),MATCH($A489,LDF!$B$37:$Z$37,0)),0)</f>
        <v>0</v>
      </c>
      <c r="I489" s="116">
        <f ca="1">IFERROR(I488+'Program Qtrly'!K$303*OFFSET(LDF!$A$37,MATCH($B$472,LDF!$A$38:$A$63,0),MATCH($A489,LDF!$B$37:$Z$37,0)),0)</f>
        <v>0</v>
      </c>
      <c r="J489" s="116">
        <f ca="1">IFERROR(J488+'Program Qtrly'!L$303*OFFSET(LDF!$A$37,MATCH($B$472,LDF!$A$38:$A$63,0),MATCH($A489,LDF!$B$37:$Z$37,0)),0)</f>
        <v>0</v>
      </c>
      <c r="K489" s="116">
        <f ca="1">IFERROR(K488+'Program Qtrly'!M$303*OFFSET(LDF!$A$37,MATCH($B$472,LDF!$A$38:$A$63,0),MATCH($A489,LDF!$B$37:$Z$37,0)),0)</f>
        <v>0</v>
      </c>
      <c r="L489" s="116">
        <f ca="1">IFERROR(L488+'Program Qtrly'!N$303*OFFSET(LDF!$A$37,MATCH($B$472,LDF!$A$38:$A$63,0),MATCH($A489,LDF!$B$37:$Z$37,0)),0)</f>
        <v>0</v>
      </c>
      <c r="M489" s="116">
        <f ca="1">IFERROR(M488+'Program Qtrly'!O$303*OFFSET(LDF!$A$37,MATCH($B$472,LDF!$A$38:$A$63,0),MATCH($A489,LDF!$B$37:$Z$37,0)),0)</f>
        <v>0</v>
      </c>
      <c r="N489" s="116">
        <f ca="1">IFERROR(N488+'Program Qtrly'!P$303*OFFSET(LDF!$A$37,MATCH($B$472,LDF!$A$38:$A$63,0),MATCH($A489,LDF!$B$37:$Z$37,0)),0)</f>
        <v>0</v>
      </c>
      <c r="O489" s="116">
        <f ca="1">IFERROR(O488+'Program Qtrly'!Q$303*OFFSET(LDF!$A$37,MATCH($B$472,LDF!$A$38:$A$63,0),MATCH($A489,LDF!$B$37:$Z$37,0)),0)</f>
        <v>0</v>
      </c>
      <c r="P489" s="116">
        <f ca="1">IFERROR(P488+'Program Qtrly'!R$303*OFFSET(LDF!$A$37,MATCH($B$472,LDF!$A$38:$A$63,0),MATCH($A489,LDF!$B$37:$Z$37,0)),0)</f>
        <v>0</v>
      </c>
      <c r="Q489" s="116">
        <f ca="1">IFERROR(Q488+'Program Qtrly'!S$303*OFFSET(LDF!$A$37,MATCH($B$472,LDF!$A$38:$A$63,0),MATCH($A489,LDF!$B$37:$Z$37,0)),0)</f>
        <v>0</v>
      </c>
      <c r="R489" s="116">
        <f ca="1">IFERROR(R488+'Program Qtrly'!T$303*OFFSET(LDF!$A$37,MATCH($B$472,LDF!$A$38:$A$63,0),MATCH($A489,LDF!$B$37:$Z$37,0)),0)</f>
        <v>0</v>
      </c>
      <c r="S489" s="116">
        <f ca="1">IFERROR(S488+'Program Qtrly'!U$303*OFFSET(LDF!$A$37,MATCH($B$472,LDF!$A$38:$A$63,0),MATCH($A489,LDF!$B$37:$Z$37,0)),0)</f>
        <v>0</v>
      </c>
      <c r="T489" s="116">
        <f ca="1">IFERROR(T488+'Program Qtrly'!V$303*OFFSET(LDF!$A$37,MATCH($B$472,LDF!$A$38:$A$63,0),MATCH($A489,LDF!$B$37:$Z$37,0)),0)</f>
        <v>0</v>
      </c>
      <c r="U489" s="116">
        <f ca="1">IFERROR(U488+'Program Qtrly'!W$303*OFFSET(LDF!$A$37,MATCH($B$472,LDF!$A$38:$A$63,0),MATCH($A489,LDF!$B$37:$Z$37,0)),0)</f>
        <v>0</v>
      </c>
      <c r="W489" s="63">
        <f t="shared" si="466"/>
        <v>48</v>
      </c>
      <c r="X489" s="116">
        <f t="shared" ca="1" si="467"/>
        <v>0</v>
      </c>
      <c r="Y489" s="116">
        <f t="shared" ca="1" si="482"/>
        <v>0</v>
      </c>
      <c r="Z489" s="116">
        <f t="shared" ca="1" si="483"/>
        <v>0</v>
      </c>
      <c r="AA489" s="116">
        <f t="shared" ca="1" si="484"/>
        <v>0</v>
      </c>
      <c r="AB489" s="116">
        <f t="shared" ca="1" si="485"/>
        <v>0</v>
      </c>
      <c r="AC489" s="116">
        <f t="shared" ca="1" si="486"/>
        <v>0</v>
      </c>
      <c r="AD489" s="116">
        <f t="shared" ca="1" si="487"/>
        <v>0</v>
      </c>
      <c r="AE489" s="116">
        <f t="shared" ca="1" si="488"/>
        <v>0</v>
      </c>
      <c r="AF489" s="116">
        <f t="shared" ca="1" si="489"/>
        <v>0</v>
      </c>
      <c r="AG489" s="116">
        <f t="shared" ca="1" si="471"/>
        <v>0</v>
      </c>
      <c r="AH489" s="116">
        <f t="shared" ca="1" si="472"/>
        <v>0</v>
      </c>
      <c r="AI489" s="116">
        <f t="shared" ca="1" si="473"/>
        <v>0</v>
      </c>
      <c r="AJ489" s="116">
        <f t="shared" ca="1" si="474"/>
        <v>0</v>
      </c>
      <c r="AK489" s="116">
        <f t="shared" ca="1" si="475"/>
        <v>0</v>
      </c>
      <c r="AL489" s="116">
        <f t="shared" ca="1" si="476"/>
        <v>0</v>
      </c>
      <c r="AM489" s="116">
        <f t="shared" ca="1" si="477"/>
        <v>0</v>
      </c>
      <c r="AN489" s="116">
        <f t="shared" ca="1" si="478"/>
        <v>0</v>
      </c>
      <c r="AO489" s="116">
        <f t="shared" ca="1" si="479"/>
        <v>0</v>
      </c>
      <c r="AP489" s="116">
        <f t="shared" ca="1" si="480"/>
        <v>0</v>
      </c>
      <c r="AQ489" s="116">
        <f t="shared" ca="1" si="481"/>
        <v>0</v>
      </c>
      <c r="AS489" s="63">
        <f t="shared" si="468"/>
        <v>48</v>
      </c>
      <c r="AT489" s="116">
        <f ca="1">IFERROR(X489*'Program Qtrly'!D$289/(1-'Program Qtrly'!D$289),0)</f>
        <v>0</v>
      </c>
      <c r="AU489" s="116">
        <f ca="1">IFERROR(Y489*'Program Qtrly'!E$289/(1-'Program Qtrly'!E$289),0)</f>
        <v>0</v>
      </c>
      <c r="AV489" s="116">
        <f ca="1">IFERROR(Z489*'Program Qtrly'!F$289/(1-'Program Qtrly'!F$289),0)</f>
        <v>0</v>
      </c>
      <c r="AW489" s="116">
        <f ca="1">IFERROR(AA489*'Program Qtrly'!G$289/(1-'Program Qtrly'!G$289),0)</f>
        <v>0</v>
      </c>
      <c r="AX489" s="116">
        <f ca="1">IFERROR(AB489*'Program Qtrly'!H$289/(1-'Program Qtrly'!H$289),0)</f>
        <v>0</v>
      </c>
      <c r="AY489" s="116">
        <f ca="1">IFERROR(AC489*'Program Qtrly'!I$289/(1-'Program Qtrly'!I$289),0)</f>
        <v>0</v>
      </c>
      <c r="AZ489" s="116">
        <f ca="1">IFERROR(AD489*'Program Qtrly'!J$289/(1-'Program Qtrly'!J$289),0)</f>
        <v>0</v>
      </c>
      <c r="BA489" s="116">
        <f ca="1">IFERROR(AE489*'Program Qtrly'!K$289/(1-'Program Qtrly'!K$289),0)</f>
        <v>0</v>
      </c>
      <c r="BB489" s="116">
        <f ca="1">IFERROR(AF489*'Program Qtrly'!L$289/(1-'Program Qtrly'!L$289),0)</f>
        <v>0</v>
      </c>
      <c r="BC489" s="116">
        <f ca="1">IFERROR(AG489*'Program Qtrly'!M$289/(1-'Program Qtrly'!M$289),0)</f>
        <v>0</v>
      </c>
      <c r="BD489" s="116">
        <f ca="1">IFERROR(AH489*'Program Qtrly'!N$289/(1-'Program Qtrly'!N$289),0)</f>
        <v>0</v>
      </c>
      <c r="BE489" s="116">
        <f ca="1">IFERROR(AI489*'Program Qtrly'!O$289/(1-'Program Qtrly'!O$289),0)</f>
        <v>0</v>
      </c>
      <c r="BF489" s="116">
        <f ca="1">IFERROR(AJ489*'Program Qtrly'!P$289/(1-'Program Qtrly'!P$289),0)</f>
        <v>0</v>
      </c>
      <c r="BG489" s="116">
        <f ca="1">IFERROR(AK489*'Program Qtrly'!Q$289/(1-'Program Qtrly'!Q$289),0)</f>
        <v>0</v>
      </c>
      <c r="BH489" s="116">
        <f ca="1">IFERROR(AL489*'Program Qtrly'!R$289/(1-'Program Qtrly'!R$289),0)</f>
        <v>0</v>
      </c>
      <c r="BI489" s="116">
        <f ca="1">IFERROR(AM489*'Program Qtrly'!S$289/(1-'Program Qtrly'!S$289),0)</f>
        <v>0</v>
      </c>
      <c r="BJ489" s="116">
        <f ca="1">IFERROR(AN489*'Program Qtrly'!T$289/(1-'Program Qtrly'!T$289),0)</f>
        <v>0</v>
      </c>
      <c r="BK489" s="116">
        <f ca="1">IFERROR(AO489*'Program Qtrly'!U$289/(1-'Program Qtrly'!U$289),0)</f>
        <v>0</v>
      </c>
      <c r="BL489" s="116">
        <f ca="1">IFERROR(AP489*'Program Qtrly'!V$289/(1-'Program Qtrly'!V$289),0)</f>
        <v>0</v>
      </c>
      <c r="BM489" s="116">
        <f ca="1">IFERROR(AQ489*'Program Qtrly'!W$289/(1-'Program Qtrly'!W$289),0)</f>
        <v>0</v>
      </c>
      <c r="BO489" s="53" t="str">
        <f t="shared" si="469"/>
        <v>P015</v>
      </c>
      <c r="BP489" s="53">
        <f t="shared" si="470"/>
        <v>0</v>
      </c>
    </row>
    <row r="490" spans="1:68" x14ac:dyDescent="0.45">
      <c r="A490" s="63">
        <f t="shared" si="465"/>
        <v>51</v>
      </c>
      <c r="B490" s="116">
        <f ca="1">IFERROR(B489+'Program Qtrly'!D$303*OFFSET(LDF!$A$37,MATCH($B$472,LDF!$A$38:$A$63,0),MATCH($A490,LDF!$B$37:$Z$37,0)),0)</f>
        <v>0</v>
      </c>
      <c r="C490" s="116">
        <f ca="1">IFERROR(C489+'Program Qtrly'!E$303*OFFSET(LDF!$A$37,MATCH($B$472,LDF!$A$38:$A$63,0),MATCH($A490,LDF!$B$37:$Z$37,0)),0)</f>
        <v>0</v>
      </c>
      <c r="D490" s="116">
        <f ca="1">IFERROR(D489+'Program Qtrly'!F$303*OFFSET(LDF!$A$37,MATCH($B$472,LDF!$A$38:$A$63,0),MATCH($A490,LDF!$B$37:$Z$37,0)),0)</f>
        <v>0</v>
      </c>
      <c r="E490" s="116">
        <f ca="1">IFERROR(E489+'Program Qtrly'!G$303*OFFSET(LDF!$A$37,MATCH($B$472,LDF!$A$38:$A$63,0),MATCH($A490,LDF!$B$37:$Z$37,0)),0)</f>
        <v>0</v>
      </c>
      <c r="F490" s="116">
        <f ca="1">IFERROR(F489+'Program Qtrly'!H$303*OFFSET(LDF!$A$37,MATCH($B$472,LDF!$A$38:$A$63,0),MATCH($A490,LDF!$B$37:$Z$37,0)),0)</f>
        <v>0</v>
      </c>
      <c r="G490" s="116">
        <f ca="1">IFERROR(G489+'Program Qtrly'!I$303*OFFSET(LDF!$A$37,MATCH($B$472,LDF!$A$38:$A$63,0),MATCH($A490,LDF!$B$37:$Z$37,0)),0)</f>
        <v>0</v>
      </c>
      <c r="H490" s="116">
        <f ca="1">IFERROR(H489+'Program Qtrly'!J$303*OFFSET(LDF!$A$37,MATCH($B$472,LDF!$A$38:$A$63,0),MATCH($A490,LDF!$B$37:$Z$37,0)),0)</f>
        <v>0</v>
      </c>
      <c r="I490" s="116">
        <f ca="1">IFERROR(I489+'Program Qtrly'!K$303*OFFSET(LDF!$A$37,MATCH($B$472,LDF!$A$38:$A$63,0),MATCH($A490,LDF!$B$37:$Z$37,0)),0)</f>
        <v>0</v>
      </c>
      <c r="J490" s="116">
        <f ca="1">IFERROR(J489+'Program Qtrly'!L$303*OFFSET(LDF!$A$37,MATCH($B$472,LDF!$A$38:$A$63,0),MATCH($A490,LDF!$B$37:$Z$37,0)),0)</f>
        <v>0</v>
      </c>
      <c r="K490" s="116">
        <f ca="1">IFERROR(K489+'Program Qtrly'!M$303*OFFSET(LDF!$A$37,MATCH($B$472,LDF!$A$38:$A$63,0),MATCH($A490,LDF!$B$37:$Z$37,0)),0)</f>
        <v>0</v>
      </c>
      <c r="L490" s="116">
        <f ca="1">IFERROR(L489+'Program Qtrly'!N$303*OFFSET(LDF!$A$37,MATCH($B$472,LDF!$A$38:$A$63,0),MATCH($A490,LDF!$B$37:$Z$37,0)),0)</f>
        <v>0</v>
      </c>
      <c r="M490" s="116">
        <f ca="1">IFERROR(M489+'Program Qtrly'!O$303*OFFSET(LDF!$A$37,MATCH($B$472,LDF!$A$38:$A$63,0),MATCH($A490,LDF!$B$37:$Z$37,0)),0)</f>
        <v>0</v>
      </c>
      <c r="N490" s="116">
        <f ca="1">IFERROR(N489+'Program Qtrly'!P$303*OFFSET(LDF!$A$37,MATCH($B$472,LDF!$A$38:$A$63,0),MATCH($A490,LDF!$B$37:$Z$37,0)),0)</f>
        <v>0</v>
      </c>
      <c r="O490" s="116">
        <f ca="1">IFERROR(O489+'Program Qtrly'!Q$303*OFFSET(LDF!$A$37,MATCH($B$472,LDF!$A$38:$A$63,0),MATCH($A490,LDF!$B$37:$Z$37,0)),0)</f>
        <v>0</v>
      </c>
      <c r="P490" s="116">
        <f ca="1">IFERROR(P489+'Program Qtrly'!R$303*OFFSET(LDF!$A$37,MATCH($B$472,LDF!$A$38:$A$63,0),MATCH($A490,LDF!$B$37:$Z$37,0)),0)</f>
        <v>0</v>
      </c>
      <c r="Q490" s="116">
        <f ca="1">IFERROR(Q489+'Program Qtrly'!S$303*OFFSET(LDF!$A$37,MATCH($B$472,LDF!$A$38:$A$63,0),MATCH($A490,LDF!$B$37:$Z$37,0)),0)</f>
        <v>0</v>
      </c>
      <c r="R490" s="116">
        <f ca="1">IFERROR(R489+'Program Qtrly'!T$303*OFFSET(LDF!$A$37,MATCH($B$472,LDF!$A$38:$A$63,0),MATCH($A490,LDF!$B$37:$Z$37,0)),0)</f>
        <v>0</v>
      </c>
      <c r="S490" s="116">
        <f ca="1">IFERROR(S489+'Program Qtrly'!U$303*OFFSET(LDF!$A$37,MATCH($B$472,LDF!$A$38:$A$63,0),MATCH($A490,LDF!$B$37:$Z$37,0)),0)</f>
        <v>0</v>
      </c>
      <c r="T490" s="116">
        <f ca="1">IFERROR(T489+'Program Qtrly'!V$303*OFFSET(LDF!$A$37,MATCH($B$472,LDF!$A$38:$A$63,0),MATCH($A490,LDF!$B$37:$Z$37,0)),0)</f>
        <v>0</v>
      </c>
      <c r="U490" s="116">
        <f ca="1">IFERROR(U489+'Program Qtrly'!W$303*OFFSET(LDF!$A$37,MATCH($B$472,LDF!$A$38:$A$63,0),MATCH($A490,LDF!$B$37:$Z$37,0)),0)</f>
        <v>0</v>
      </c>
      <c r="W490" s="63">
        <f t="shared" si="466"/>
        <v>51</v>
      </c>
      <c r="X490" s="116">
        <f t="shared" ca="1" si="467"/>
        <v>0</v>
      </c>
      <c r="Y490" s="116">
        <f t="shared" ca="1" si="482"/>
        <v>0</v>
      </c>
      <c r="Z490" s="116">
        <f t="shared" ca="1" si="483"/>
        <v>0</v>
      </c>
      <c r="AA490" s="116">
        <f t="shared" ca="1" si="484"/>
        <v>0</v>
      </c>
      <c r="AB490" s="116">
        <f t="shared" ca="1" si="485"/>
        <v>0</v>
      </c>
      <c r="AC490" s="116">
        <f t="shared" ca="1" si="486"/>
        <v>0</v>
      </c>
      <c r="AD490" s="116">
        <f t="shared" ca="1" si="487"/>
        <v>0</v>
      </c>
      <c r="AE490" s="116">
        <f t="shared" ca="1" si="488"/>
        <v>0</v>
      </c>
      <c r="AF490" s="116">
        <f t="shared" ca="1" si="489"/>
        <v>0</v>
      </c>
      <c r="AG490" s="116">
        <f t="shared" ca="1" si="471"/>
        <v>0</v>
      </c>
      <c r="AH490" s="116">
        <f t="shared" ca="1" si="472"/>
        <v>0</v>
      </c>
      <c r="AI490" s="116">
        <f t="shared" ca="1" si="473"/>
        <v>0</v>
      </c>
      <c r="AJ490" s="116">
        <f t="shared" ca="1" si="474"/>
        <v>0</v>
      </c>
      <c r="AK490" s="116">
        <f t="shared" ca="1" si="475"/>
        <v>0</v>
      </c>
      <c r="AL490" s="116">
        <f t="shared" ca="1" si="476"/>
        <v>0</v>
      </c>
      <c r="AM490" s="116">
        <f t="shared" ca="1" si="477"/>
        <v>0</v>
      </c>
      <c r="AN490" s="116">
        <f t="shared" ca="1" si="478"/>
        <v>0</v>
      </c>
      <c r="AO490" s="116">
        <f t="shared" ca="1" si="479"/>
        <v>0</v>
      </c>
      <c r="AP490" s="116">
        <f t="shared" ca="1" si="480"/>
        <v>0</v>
      </c>
      <c r="AQ490" s="116">
        <f t="shared" ca="1" si="481"/>
        <v>0</v>
      </c>
      <c r="AS490" s="63">
        <f t="shared" si="468"/>
        <v>51</v>
      </c>
      <c r="AT490" s="116">
        <f ca="1">IFERROR(X490*'Program Qtrly'!D$289/(1-'Program Qtrly'!D$289),0)</f>
        <v>0</v>
      </c>
      <c r="AU490" s="116">
        <f ca="1">IFERROR(Y490*'Program Qtrly'!E$289/(1-'Program Qtrly'!E$289),0)</f>
        <v>0</v>
      </c>
      <c r="AV490" s="116">
        <f ca="1">IFERROR(Z490*'Program Qtrly'!F$289/(1-'Program Qtrly'!F$289),0)</f>
        <v>0</v>
      </c>
      <c r="AW490" s="116">
        <f ca="1">IFERROR(AA490*'Program Qtrly'!G$289/(1-'Program Qtrly'!G$289),0)</f>
        <v>0</v>
      </c>
      <c r="AX490" s="116">
        <f ca="1">IFERROR(AB490*'Program Qtrly'!H$289/(1-'Program Qtrly'!H$289),0)</f>
        <v>0</v>
      </c>
      <c r="AY490" s="116">
        <f ca="1">IFERROR(AC490*'Program Qtrly'!I$289/(1-'Program Qtrly'!I$289),0)</f>
        <v>0</v>
      </c>
      <c r="AZ490" s="116">
        <f ca="1">IFERROR(AD490*'Program Qtrly'!J$289/(1-'Program Qtrly'!J$289),0)</f>
        <v>0</v>
      </c>
      <c r="BA490" s="116">
        <f ca="1">IFERROR(AE490*'Program Qtrly'!K$289/(1-'Program Qtrly'!K$289),0)</f>
        <v>0</v>
      </c>
      <c r="BB490" s="116">
        <f ca="1">IFERROR(AF490*'Program Qtrly'!L$289/(1-'Program Qtrly'!L$289),0)</f>
        <v>0</v>
      </c>
      <c r="BC490" s="116">
        <f ca="1">IFERROR(AG490*'Program Qtrly'!M$289/(1-'Program Qtrly'!M$289),0)</f>
        <v>0</v>
      </c>
      <c r="BD490" s="116">
        <f ca="1">IFERROR(AH490*'Program Qtrly'!N$289/(1-'Program Qtrly'!N$289),0)</f>
        <v>0</v>
      </c>
      <c r="BE490" s="116">
        <f ca="1">IFERROR(AI490*'Program Qtrly'!O$289/(1-'Program Qtrly'!O$289),0)</f>
        <v>0</v>
      </c>
      <c r="BF490" s="116">
        <f ca="1">IFERROR(AJ490*'Program Qtrly'!P$289/(1-'Program Qtrly'!P$289),0)</f>
        <v>0</v>
      </c>
      <c r="BG490" s="116">
        <f ca="1">IFERROR(AK490*'Program Qtrly'!Q$289/(1-'Program Qtrly'!Q$289),0)</f>
        <v>0</v>
      </c>
      <c r="BH490" s="116">
        <f ca="1">IFERROR(AL490*'Program Qtrly'!R$289/(1-'Program Qtrly'!R$289),0)</f>
        <v>0</v>
      </c>
      <c r="BI490" s="116">
        <f ca="1">IFERROR(AM490*'Program Qtrly'!S$289/(1-'Program Qtrly'!S$289),0)</f>
        <v>0</v>
      </c>
      <c r="BJ490" s="116">
        <f ca="1">IFERROR(AN490*'Program Qtrly'!T$289/(1-'Program Qtrly'!T$289),0)</f>
        <v>0</v>
      </c>
      <c r="BK490" s="116">
        <f ca="1">IFERROR(AO490*'Program Qtrly'!U$289/(1-'Program Qtrly'!U$289),0)</f>
        <v>0</v>
      </c>
      <c r="BL490" s="116">
        <f ca="1">IFERROR(AP490*'Program Qtrly'!V$289/(1-'Program Qtrly'!V$289),0)</f>
        <v>0</v>
      </c>
      <c r="BM490" s="116">
        <f ca="1">IFERROR(AQ490*'Program Qtrly'!W$289/(1-'Program Qtrly'!W$289),0)</f>
        <v>0</v>
      </c>
      <c r="BO490" s="53" t="str">
        <f t="shared" si="469"/>
        <v>P015</v>
      </c>
      <c r="BP490" s="53">
        <f t="shared" si="470"/>
        <v>0</v>
      </c>
    </row>
    <row r="491" spans="1:68" x14ac:dyDescent="0.45">
      <c r="A491" s="63">
        <f t="shared" si="465"/>
        <v>54</v>
      </c>
      <c r="B491" s="116">
        <f ca="1">IFERROR(B490+'Program Qtrly'!D$303*OFFSET(LDF!$A$37,MATCH($B$472,LDF!$A$38:$A$63,0),MATCH($A491,LDF!$B$37:$Z$37,0)),0)</f>
        <v>0</v>
      </c>
      <c r="C491" s="116">
        <f ca="1">IFERROR(C490+'Program Qtrly'!E$303*OFFSET(LDF!$A$37,MATCH($B$472,LDF!$A$38:$A$63,0),MATCH($A491,LDF!$B$37:$Z$37,0)),0)</f>
        <v>0</v>
      </c>
      <c r="D491" s="116">
        <f ca="1">IFERROR(D490+'Program Qtrly'!F$303*OFFSET(LDF!$A$37,MATCH($B$472,LDF!$A$38:$A$63,0),MATCH($A491,LDF!$B$37:$Z$37,0)),0)</f>
        <v>0</v>
      </c>
      <c r="E491" s="116">
        <f ca="1">IFERROR(E490+'Program Qtrly'!G$303*OFFSET(LDF!$A$37,MATCH($B$472,LDF!$A$38:$A$63,0),MATCH($A491,LDF!$B$37:$Z$37,0)),0)</f>
        <v>0</v>
      </c>
      <c r="F491" s="116">
        <f ca="1">IFERROR(F490+'Program Qtrly'!H$303*OFFSET(LDF!$A$37,MATCH($B$472,LDF!$A$38:$A$63,0),MATCH($A491,LDF!$B$37:$Z$37,0)),0)</f>
        <v>0</v>
      </c>
      <c r="G491" s="116">
        <f ca="1">IFERROR(G490+'Program Qtrly'!I$303*OFFSET(LDF!$A$37,MATCH($B$472,LDF!$A$38:$A$63,0),MATCH($A491,LDF!$B$37:$Z$37,0)),0)</f>
        <v>0</v>
      </c>
      <c r="H491" s="116">
        <f ca="1">IFERROR(H490+'Program Qtrly'!J$303*OFFSET(LDF!$A$37,MATCH($B$472,LDF!$A$38:$A$63,0),MATCH($A491,LDF!$B$37:$Z$37,0)),0)</f>
        <v>0</v>
      </c>
      <c r="I491" s="116">
        <f ca="1">IFERROR(I490+'Program Qtrly'!K$303*OFFSET(LDF!$A$37,MATCH($B$472,LDF!$A$38:$A$63,0),MATCH($A491,LDF!$B$37:$Z$37,0)),0)</f>
        <v>0</v>
      </c>
      <c r="J491" s="116">
        <f ca="1">IFERROR(J490+'Program Qtrly'!L$303*OFFSET(LDF!$A$37,MATCH($B$472,LDF!$A$38:$A$63,0),MATCH($A491,LDF!$B$37:$Z$37,0)),0)</f>
        <v>0</v>
      </c>
      <c r="K491" s="116">
        <f ca="1">IFERROR(K490+'Program Qtrly'!M$303*OFFSET(LDF!$A$37,MATCH($B$472,LDF!$A$38:$A$63,0),MATCH($A491,LDF!$B$37:$Z$37,0)),0)</f>
        <v>0</v>
      </c>
      <c r="L491" s="116">
        <f ca="1">IFERROR(L490+'Program Qtrly'!N$303*OFFSET(LDF!$A$37,MATCH($B$472,LDF!$A$38:$A$63,0),MATCH($A491,LDF!$B$37:$Z$37,0)),0)</f>
        <v>0</v>
      </c>
      <c r="M491" s="116">
        <f ca="1">IFERROR(M490+'Program Qtrly'!O$303*OFFSET(LDF!$A$37,MATCH($B$472,LDF!$A$38:$A$63,0),MATCH($A491,LDF!$B$37:$Z$37,0)),0)</f>
        <v>0</v>
      </c>
      <c r="N491" s="116">
        <f ca="1">IFERROR(N490+'Program Qtrly'!P$303*OFFSET(LDF!$A$37,MATCH($B$472,LDF!$A$38:$A$63,0),MATCH($A491,LDF!$B$37:$Z$37,0)),0)</f>
        <v>0</v>
      </c>
      <c r="O491" s="116">
        <f ca="1">IFERROR(O490+'Program Qtrly'!Q$303*OFFSET(LDF!$A$37,MATCH($B$472,LDF!$A$38:$A$63,0),MATCH($A491,LDF!$B$37:$Z$37,0)),0)</f>
        <v>0</v>
      </c>
      <c r="P491" s="116">
        <f ca="1">IFERROR(P490+'Program Qtrly'!R$303*OFFSET(LDF!$A$37,MATCH($B$472,LDF!$A$38:$A$63,0),MATCH($A491,LDF!$B$37:$Z$37,0)),0)</f>
        <v>0</v>
      </c>
      <c r="Q491" s="116">
        <f ca="1">IFERROR(Q490+'Program Qtrly'!S$303*OFFSET(LDF!$A$37,MATCH($B$472,LDF!$A$38:$A$63,0),MATCH($A491,LDF!$B$37:$Z$37,0)),0)</f>
        <v>0</v>
      </c>
      <c r="R491" s="116">
        <f ca="1">IFERROR(R490+'Program Qtrly'!T$303*OFFSET(LDF!$A$37,MATCH($B$472,LDF!$A$38:$A$63,0),MATCH($A491,LDF!$B$37:$Z$37,0)),0)</f>
        <v>0</v>
      </c>
      <c r="S491" s="116">
        <f ca="1">IFERROR(S490+'Program Qtrly'!U$303*OFFSET(LDF!$A$37,MATCH($B$472,LDF!$A$38:$A$63,0),MATCH($A491,LDF!$B$37:$Z$37,0)),0)</f>
        <v>0</v>
      </c>
      <c r="T491" s="116">
        <f ca="1">IFERROR(T490+'Program Qtrly'!V$303*OFFSET(LDF!$A$37,MATCH($B$472,LDF!$A$38:$A$63,0),MATCH($A491,LDF!$B$37:$Z$37,0)),0)</f>
        <v>0</v>
      </c>
      <c r="U491" s="116">
        <f ca="1">IFERROR(U490+'Program Qtrly'!W$303*OFFSET(LDF!$A$37,MATCH($B$472,LDF!$A$38:$A$63,0),MATCH($A491,LDF!$B$37:$Z$37,0)),0)</f>
        <v>0</v>
      </c>
      <c r="W491" s="63">
        <f t="shared" si="466"/>
        <v>54</v>
      </c>
      <c r="X491" s="116">
        <f t="shared" ca="1" si="467"/>
        <v>0</v>
      </c>
      <c r="Y491" s="116">
        <f t="shared" ca="1" si="482"/>
        <v>0</v>
      </c>
      <c r="Z491" s="116">
        <f t="shared" ca="1" si="483"/>
        <v>0</v>
      </c>
      <c r="AA491" s="116">
        <f t="shared" ca="1" si="484"/>
        <v>0</v>
      </c>
      <c r="AB491" s="116">
        <f t="shared" ca="1" si="485"/>
        <v>0</v>
      </c>
      <c r="AC491" s="116">
        <f t="shared" ca="1" si="486"/>
        <v>0</v>
      </c>
      <c r="AD491" s="116">
        <f t="shared" ca="1" si="487"/>
        <v>0</v>
      </c>
      <c r="AE491" s="116">
        <f t="shared" ca="1" si="488"/>
        <v>0</v>
      </c>
      <c r="AF491" s="116">
        <f t="shared" ca="1" si="489"/>
        <v>0</v>
      </c>
      <c r="AG491" s="116">
        <f t="shared" ca="1" si="471"/>
        <v>0</v>
      </c>
      <c r="AH491" s="116">
        <f t="shared" ca="1" si="472"/>
        <v>0</v>
      </c>
      <c r="AI491" s="116">
        <f t="shared" ca="1" si="473"/>
        <v>0</v>
      </c>
      <c r="AJ491" s="116">
        <f t="shared" ca="1" si="474"/>
        <v>0</v>
      </c>
      <c r="AK491" s="116">
        <f t="shared" ca="1" si="475"/>
        <v>0</v>
      </c>
      <c r="AL491" s="116">
        <f t="shared" ca="1" si="476"/>
        <v>0</v>
      </c>
      <c r="AM491" s="116">
        <f t="shared" ca="1" si="477"/>
        <v>0</v>
      </c>
      <c r="AN491" s="116">
        <f t="shared" ca="1" si="478"/>
        <v>0</v>
      </c>
      <c r="AO491" s="116">
        <f t="shared" ca="1" si="479"/>
        <v>0</v>
      </c>
      <c r="AP491" s="116">
        <f t="shared" ca="1" si="480"/>
        <v>0</v>
      </c>
      <c r="AQ491" s="116">
        <f t="shared" ca="1" si="481"/>
        <v>0</v>
      </c>
      <c r="AS491" s="63">
        <f t="shared" si="468"/>
        <v>54</v>
      </c>
      <c r="AT491" s="116">
        <f ca="1">IFERROR(X491*'Program Qtrly'!D$289/(1-'Program Qtrly'!D$289),0)</f>
        <v>0</v>
      </c>
      <c r="AU491" s="116">
        <f ca="1">IFERROR(Y491*'Program Qtrly'!E$289/(1-'Program Qtrly'!E$289),0)</f>
        <v>0</v>
      </c>
      <c r="AV491" s="116">
        <f ca="1">IFERROR(Z491*'Program Qtrly'!F$289/(1-'Program Qtrly'!F$289),0)</f>
        <v>0</v>
      </c>
      <c r="AW491" s="116">
        <f ca="1">IFERROR(AA491*'Program Qtrly'!G$289/(1-'Program Qtrly'!G$289),0)</f>
        <v>0</v>
      </c>
      <c r="AX491" s="116">
        <f ca="1">IFERROR(AB491*'Program Qtrly'!H$289/(1-'Program Qtrly'!H$289),0)</f>
        <v>0</v>
      </c>
      <c r="AY491" s="116">
        <f ca="1">IFERROR(AC491*'Program Qtrly'!I$289/(1-'Program Qtrly'!I$289),0)</f>
        <v>0</v>
      </c>
      <c r="AZ491" s="116">
        <f ca="1">IFERROR(AD491*'Program Qtrly'!J$289/(1-'Program Qtrly'!J$289),0)</f>
        <v>0</v>
      </c>
      <c r="BA491" s="116">
        <f ca="1">IFERROR(AE491*'Program Qtrly'!K$289/(1-'Program Qtrly'!K$289),0)</f>
        <v>0</v>
      </c>
      <c r="BB491" s="116">
        <f ca="1">IFERROR(AF491*'Program Qtrly'!L$289/(1-'Program Qtrly'!L$289),0)</f>
        <v>0</v>
      </c>
      <c r="BC491" s="116">
        <f ca="1">IFERROR(AG491*'Program Qtrly'!M$289/(1-'Program Qtrly'!M$289),0)</f>
        <v>0</v>
      </c>
      <c r="BD491" s="116">
        <f ca="1">IFERROR(AH491*'Program Qtrly'!N$289/(1-'Program Qtrly'!N$289),0)</f>
        <v>0</v>
      </c>
      <c r="BE491" s="116">
        <f ca="1">IFERROR(AI491*'Program Qtrly'!O$289/(1-'Program Qtrly'!O$289),0)</f>
        <v>0</v>
      </c>
      <c r="BF491" s="116">
        <f ca="1">IFERROR(AJ491*'Program Qtrly'!P$289/(1-'Program Qtrly'!P$289),0)</f>
        <v>0</v>
      </c>
      <c r="BG491" s="116">
        <f ca="1">IFERROR(AK491*'Program Qtrly'!Q$289/(1-'Program Qtrly'!Q$289),0)</f>
        <v>0</v>
      </c>
      <c r="BH491" s="116">
        <f ca="1">IFERROR(AL491*'Program Qtrly'!R$289/(1-'Program Qtrly'!R$289),0)</f>
        <v>0</v>
      </c>
      <c r="BI491" s="116">
        <f ca="1">IFERROR(AM491*'Program Qtrly'!S$289/(1-'Program Qtrly'!S$289),0)</f>
        <v>0</v>
      </c>
      <c r="BJ491" s="116">
        <f ca="1">IFERROR(AN491*'Program Qtrly'!T$289/(1-'Program Qtrly'!T$289),0)</f>
        <v>0</v>
      </c>
      <c r="BK491" s="116">
        <f ca="1">IFERROR(AO491*'Program Qtrly'!U$289/(1-'Program Qtrly'!U$289),0)</f>
        <v>0</v>
      </c>
      <c r="BL491" s="116">
        <f ca="1">IFERROR(AP491*'Program Qtrly'!V$289/(1-'Program Qtrly'!V$289),0)</f>
        <v>0</v>
      </c>
      <c r="BM491" s="116">
        <f ca="1">IFERROR(AQ491*'Program Qtrly'!W$289/(1-'Program Qtrly'!W$289),0)</f>
        <v>0</v>
      </c>
      <c r="BO491" s="53" t="str">
        <f t="shared" si="469"/>
        <v>P015</v>
      </c>
      <c r="BP491" s="53">
        <f t="shared" si="470"/>
        <v>0</v>
      </c>
    </row>
    <row r="492" spans="1:68" x14ac:dyDescent="0.45">
      <c r="A492" s="63">
        <f t="shared" si="465"/>
        <v>57</v>
      </c>
      <c r="B492" s="116">
        <f ca="1">IFERROR(B491+'Program Qtrly'!D$303*OFFSET(LDF!$A$37,MATCH($B$472,LDF!$A$38:$A$63,0),MATCH($A492,LDF!$B$37:$Z$37,0)),0)</f>
        <v>0</v>
      </c>
      <c r="C492" s="116">
        <f ca="1">IFERROR(C491+'Program Qtrly'!E$303*OFFSET(LDF!$A$37,MATCH($B$472,LDF!$A$38:$A$63,0),MATCH($A492,LDF!$B$37:$Z$37,0)),0)</f>
        <v>0</v>
      </c>
      <c r="D492" s="116">
        <f ca="1">IFERROR(D491+'Program Qtrly'!F$303*OFFSET(LDF!$A$37,MATCH($B$472,LDF!$A$38:$A$63,0),MATCH($A492,LDF!$B$37:$Z$37,0)),0)</f>
        <v>0</v>
      </c>
      <c r="E492" s="116">
        <f ca="1">IFERROR(E491+'Program Qtrly'!G$303*OFFSET(LDF!$A$37,MATCH($B$472,LDF!$A$38:$A$63,0),MATCH($A492,LDF!$B$37:$Z$37,0)),0)</f>
        <v>0</v>
      </c>
      <c r="F492" s="116">
        <f ca="1">IFERROR(F491+'Program Qtrly'!H$303*OFFSET(LDF!$A$37,MATCH($B$472,LDF!$A$38:$A$63,0),MATCH($A492,LDF!$B$37:$Z$37,0)),0)</f>
        <v>0</v>
      </c>
      <c r="G492" s="116">
        <f ca="1">IFERROR(G491+'Program Qtrly'!I$303*OFFSET(LDF!$A$37,MATCH($B$472,LDF!$A$38:$A$63,0),MATCH($A492,LDF!$B$37:$Z$37,0)),0)</f>
        <v>0</v>
      </c>
      <c r="H492" s="116">
        <f ca="1">IFERROR(H491+'Program Qtrly'!J$303*OFFSET(LDF!$A$37,MATCH($B$472,LDF!$A$38:$A$63,0),MATCH($A492,LDF!$B$37:$Z$37,0)),0)</f>
        <v>0</v>
      </c>
      <c r="I492" s="116">
        <f ca="1">IFERROR(I491+'Program Qtrly'!K$303*OFFSET(LDF!$A$37,MATCH($B$472,LDF!$A$38:$A$63,0),MATCH($A492,LDF!$B$37:$Z$37,0)),0)</f>
        <v>0</v>
      </c>
      <c r="J492" s="116">
        <f ca="1">IFERROR(J491+'Program Qtrly'!L$303*OFFSET(LDF!$A$37,MATCH($B$472,LDF!$A$38:$A$63,0),MATCH($A492,LDF!$B$37:$Z$37,0)),0)</f>
        <v>0</v>
      </c>
      <c r="K492" s="116">
        <f ca="1">IFERROR(K491+'Program Qtrly'!M$303*OFFSET(LDF!$A$37,MATCH($B$472,LDF!$A$38:$A$63,0),MATCH($A492,LDF!$B$37:$Z$37,0)),0)</f>
        <v>0</v>
      </c>
      <c r="L492" s="116">
        <f ca="1">IFERROR(L491+'Program Qtrly'!N$303*OFFSET(LDF!$A$37,MATCH($B$472,LDF!$A$38:$A$63,0),MATCH($A492,LDF!$B$37:$Z$37,0)),0)</f>
        <v>0</v>
      </c>
      <c r="M492" s="116">
        <f ca="1">IFERROR(M491+'Program Qtrly'!O$303*OFFSET(LDF!$A$37,MATCH($B$472,LDF!$A$38:$A$63,0),MATCH($A492,LDF!$B$37:$Z$37,0)),0)</f>
        <v>0</v>
      </c>
      <c r="N492" s="116">
        <f ca="1">IFERROR(N491+'Program Qtrly'!P$303*OFFSET(LDF!$A$37,MATCH($B$472,LDF!$A$38:$A$63,0),MATCH($A492,LDF!$B$37:$Z$37,0)),0)</f>
        <v>0</v>
      </c>
      <c r="O492" s="116">
        <f ca="1">IFERROR(O491+'Program Qtrly'!Q$303*OFFSET(LDF!$A$37,MATCH($B$472,LDF!$A$38:$A$63,0),MATCH($A492,LDF!$B$37:$Z$37,0)),0)</f>
        <v>0</v>
      </c>
      <c r="P492" s="116">
        <f ca="1">IFERROR(P491+'Program Qtrly'!R$303*OFFSET(LDF!$A$37,MATCH($B$472,LDF!$A$38:$A$63,0),MATCH($A492,LDF!$B$37:$Z$37,0)),0)</f>
        <v>0</v>
      </c>
      <c r="Q492" s="116">
        <f ca="1">IFERROR(Q491+'Program Qtrly'!S$303*OFFSET(LDF!$A$37,MATCH($B$472,LDF!$A$38:$A$63,0),MATCH($A492,LDF!$B$37:$Z$37,0)),0)</f>
        <v>0</v>
      </c>
      <c r="R492" s="116">
        <f ca="1">IFERROR(R491+'Program Qtrly'!T$303*OFFSET(LDF!$A$37,MATCH($B$472,LDF!$A$38:$A$63,0),MATCH($A492,LDF!$B$37:$Z$37,0)),0)</f>
        <v>0</v>
      </c>
      <c r="S492" s="116">
        <f ca="1">IFERROR(S491+'Program Qtrly'!U$303*OFFSET(LDF!$A$37,MATCH($B$472,LDF!$A$38:$A$63,0),MATCH($A492,LDF!$B$37:$Z$37,0)),0)</f>
        <v>0</v>
      </c>
      <c r="T492" s="116">
        <f ca="1">IFERROR(T491+'Program Qtrly'!V$303*OFFSET(LDF!$A$37,MATCH($B$472,LDF!$A$38:$A$63,0),MATCH($A492,LDF!$B$37:$Z$37,0)),0)</f>
        <v>0</v>
      </c>
      <c r="U492" s="116">
        <f ca="1">IFERROR(U491+'Program Qtrly'!W$303*OFFSET(LDF!$A$37,MATCH($B$472,LDF!$A$38:$A$63,0),MATCH($A492,LDF!$B$37:$Z$37,0)),0)</f>
        <v>0</v>
      </c>
      <c r="W492" s="63">
        <f t="shared" si="466"/>
        <v>57</v>
      </c>
      <c r="X492" s="116">
        <f t="shared" ca="1" si="467"/>
        <v>0</v>
      </c>
      <c r="Y492" s="116">
        <f t="shared" ca="1" si="482"/>
        <v>0</v>
      </c>
      <c r="Z492" s="116">
        <f t="shared" ca="1" si="483"/>
        <v>0</v>
      </c>
      <c r="AA492" s="116">
        <f t="shared" ca="1" si="484"/>
        <v>0</v>
      </c>
      <c r="AB492" s="116">
        <f t="shared" ca="1" si="485"/>
        <v>0</v>
      </c>
      <c r="AC492" s="116">
        <f t="shared" ca="1" si="486"/>
        <v>0</v>
      </c>
      <c r="AD492" s="116">
        <f t="shared" ca="1" si="487"/>
        <v>0</v>
      </c>
      <c r="AE492" s="116">
        <f t="shared" ca="1" si="488"/>
        <v>0</v>
      </c>
      <c r="AF492" s="116">
        <f t="shared" ca="1" si="489"/>
        <v>0</v>
      </c>
      <c r="AG492" s="116">
        <f t="shared" ca="1" si="471"/>
        <v>0</v>
      </c>
      <c r="AH492" s="116">
        <f t="shared" ca="1" si="472"/>
        <v>0</v>
      </c>
      <c r="AI492" s="116">
        <f t="shared" ca="1" si="473"/>
        <v>0</v>
      </c>
      <c r="AJ492" s="116">
        <f t="shared" ca="1" si="474"/>
        <v>0</v>
      </c>
      <c r="AK492" s="116">
        <f t="shared" ca="1" si="475"/>
        <v>0</v>
      </c>
      <c r="AL492" s="116">
        <f t="shared" ca="1" si="476"/>
        <v>0</v>
      </c>
      <c r="AM492" s="116">
        <f t="shared" ca="1" si="477"/>
        <v>0</v>
      </c>
      <c r="AN492" s="116">
        <f t="shared" ca="1" si="478"/>
        <v>0</v>
      </c>
      <c r="AO492" s="116">
        <f t="shared" ca="1" si="479"/>
        <v>0</v>
      </c>
      <c r="AP492" s="116">
        <f t="shared" ca="1" si="480"/>
        <v>0</v>
      </c>
      <c r="AQ492" s="116">
        <f t="shared" ca="1" si="481"/>
        <v>0</v>
      </c>
      <c r="AS492" s="63">
        <f t="shared" si="468"/>
        <v>57</v>
      </c>
      <c r="AT492" s="116">
        <f ca="1">IFERROR(X492*'Program Qtrly'!D$289/(1-'Program Qtrly'!D$289),0)</f>
        <v>0</v>
      </c>
      <c r="AU492" s="116">
        <f ca="1">IFERROR(Y492*'Program Qtrly'!E$289/(1-'Program Qtrly'!E$289),0)</f>
        <v>0</v>
      </c>
      <c r="AV492" s="116">
        <f ca="1">IFERROR(Z492*'Program Qtrly'!F$289/(1-'Program Qtrly'!F$289),0)</f>
        <v>0</v>
      </c>
      <c r="AW492" s="116">
        <f ca="1">IFERROR(AA492*'Program Qtrly'!G$289/(1-'Program Qtrly'!G$289),0)</f>
        <v>0</v>
      </c>
      <c r="AX492" s="116">
        <f ca="1">IFERROR(AB492*'Program Qtrly'!H$289/(1-'Program Qtrly'!H$289),0)</f>
        <v>0</v>
      </c>
      <c r="AY492" s="116">
        <f ca="1">IFERROR(AC492*'Program Qtrly'!I$289/(1-'Program Qtrly'!I$289),0)</f>
        <v>0</v>
      </c>
      <c r="AZ492" s="116">
        <f ca="1">IFERROR(AD492*'Program Qtrly'!J$289/(1-'Program Qtrly'!J$289),0)</f>
        <v>0</v>
      </c>
      <c r="BA492" s="116">
        <f ca="1">IFERROR(AE492*'Program Qtrly'!K$289/(1-'Program Qtrly'!K$289),0)</f>
        <v>0</v>
      </c>
      <c r="BB492" s="116">
        <f ca="1">IFERROR(AF492*'Program Qtrly'!L$289/(1-'Program Qtrly'!L$289),0)</f>
        <v>0</v>
      </c>
      <c r="BC492" s="116">
        <f ca="1">IFERROR(AG492*'Program Qtrly'!M$289/(1-'Program Qtrly'!M$289),0)</f>
        <v>0</v>
      </c>
      <c r="BD492" s="116">
        <f ca="1">IFERROR(AH492*'Program Qtrly'!N$289/(1-'Program Qtrly'!N$289),0)</f>
        <v>0</v>
      </c>
      <c r="BE492" s="116">
        <f ca="1">IFERROR(AI492*'Program Qtrly'!O$289/(1-'Program Qtrly'!O$289),0)</f>
        <v>0</v>
      </c>
      <c r="BF492" s="116">
        <f ca="1">IFERROR(AJ492*'Program Qtrly'!P$289/(1-'Program Qtrly'!P$289),0)</f>
        <v>0</v>
      </c>
      <c r="BG492" s="116">
        <f ca="1">IFERROR(AK492*'Program Qtrly'!Q$289/(1-'Program Qtrly'!Q$289),0)</f>
        <v>0</v>
      </c>
      <c r="BH492" s="116">
        <f ca="1">IFERROR(AL492*'Program Qtrly'!R$289/(1-'Program Qtrly'!R$289),0)</f>
        <v>0</v>
      </c>
      <c r="BI492" s="116">
        <f ca="1">IFERROR(AM492*'Program Qtrly'!S$289/(1-'Program Qtrly'!S$289),0)</f>
        <v>0</v>
      </c>
      <c r="BJ492" s="116">
        <f ca="1">IFERROR(AN492*'Program Qtrly'!T$289/(1-'Program Qtrly'!T$289),0)</f>
        <v>0</v>
      </c>
      <c r="BK492" s="116">
        <f ca="1">IFERROR(AO492*'Program Qtrly'!U$289/(1-'Program Qtrly'!U$289),0)</f>
        <v>0</v>
      </c>
      <c r="BL492" s="116">
        <f ca="1">IFERROR(AP492*'Program Qtrly'!V$289/(1-'Program Qtrly'!V$289),0)</f>
        <v>0</v>
      </c>
      <c r="BM492" s="116">
        <f ca="1">IFERROR(AQ492*'Program Qtrly'!W$289/(1-'Program Qtrly'!W$289),0)</f>
        <v>0</v>
      </c>
      <c r="BO492" s="53" t="str">
        <f t="shared" si="469"/>
        <v>P015</v>
      </c>
      <c r="BP492" s="53">
        <f t="shared" si="470"/>
        <v>0</v>
      </c>
    </row>
    <row r="493" spans="1:68" x14ac:dyDescent="0.45">
      <c r="A493" s="63">
        <f t="shared" si="465"/>
        <v>60</v>
      </c>
      <c r="B493" s="116">
        <f ca="1">IFERROR(B492+'Program Qtrly'!D$303*OFFSET(LDF!$A$37,MATCH($B$472,LDF!$A$38:$A$63,0),MATCH($A493,LDF!$B$37:$Z$37,0)),0)</f>
        <v>0</v>
      </c>
      <c r="C493" s="116">
        <f ca="1">IFERROR(C492+'Program Qtrly'!E$303*OFFSET(LDF!$A$37,MATCH($B$472,LDF!$A$38:$A$63,0),MATCH($A493,LDF!$B$37:$Z$37,0)),0)</f>
        <v>0</v>
      </c>
      <c r="D493" s="116">
        <f ca="1">IFERROR(D492+'Program Qtrly'!F$303*OFFSET(LDF!$A$37,MATCH($B$472,LDF!$A$38:$A$63,0),MATCH($A493,LDF!$B$37:$Z$37,0)),0)</f>
        <v>0</v>
      </c>
      <c r="E493" s="116">
        <f ca="1">IFERROR(E492+'Program Qtrly'!G$303*OFFSET(LDF!$A$37,MATCH($B$472,LDF!$A$38:$A$63,0),MATCH($A493,LDF!$B$37:$Z$37,0)),0)</f>
        <v>0</v>
      </c>
      <c r="F493" s="116">
        <f ca="1">IFERROR(F492+'Program Qtrly'!H$303*OFFSET(LDF!$A$37,MATCH($B$472,LDF!$A$38:$A$63,0),MATCH($A493,LDF!$B$37:$Z$37,0)),0)</f>
        <v>0</v>
      </c>
      <c r="G493" s="116">
        <f ca="1">IFERROR(G492+'Program Qtrly'!I$303*OFFSET(LDF!$A$37,MATCH($B$472,LDF!$A$38:$A$63,0),MATCH($A493,LDF!$B$37:$Z$37,0)),0)</f>
        <v>0</v>
      </c>
      <c r="H493" s="116">
        <f ca="1">IFERROR(H492+'Program Qtrly'!J$303*OFFSET(LDF!$A$37,MATCH($B$472,LDF!$A$38:$A$63,0),MATCH($A493,LDF!$B$37:$Z$37,0)),0)</f>
        <v>0</v>
      </c>
      <c r="I493" s="116">
        <f ca="1">IFERROR(I492+'Program Qtrly'!K$303*OFFSET(LDF!$A$37,MATCH($B$472,LDF!$A$38:$A$63,0),MATCH($A493,LDF!$B$37:$Z$37,0)),0)</f>
        <v>0</v>
      </c>
      <c r="J493" s="116">
        <f ca="1">IFERROR(J492+'Program Qtrly'!L$303*OFFSET(LDF!$A$37,MATCH($B$472,LDF!$A$38:$A$63,0),MATCH($A493,LDF!$B$37:$Z$37,0)),0)</f>
        <v>0</v>
      </c>
      <c r="K493" s="116">
        <f ca="1">IFERROR(K492+'Program Qtrly'!M$303*OFFSET(LDF!$A$37,MATCH($B$472,LDF!$A$38:$A$63,0),MATCH($A493,LDF!$B$37:$Z$37,0)),0)</f>
        <v>0</v>
      </c>
      <c r="L493" s="116">
        <f ca="1">IFERROR(L492+'Program Qtrly'!N$303*OFFSET(LDF!$A$37,MATCH($B$472,LDF!$A$38:$A$63,0),MATCH($A493,LDF!$B$37:$Z$37,0)),0)</f>
        <v>0</v>
      </c>
      <c r="M493" s="116">
        <f ca="1">IFERROR(M492+'Program Qtrly'!O$303*OFFSET(LDF!$A$37,MATCH($B$472,LDF!$A$38:$A$63,0),MATCH($A493,LDF!$B$37:$Z$37,0)),0)</f>
        <v>0</v>
      </c>
      <c r="N493" s="116">
        <f ca="1">IFERROR(N492+'Program Qtrly'!P$303*OFFSET(LDF!$A$37,MATCH($B$472,LDF!$A$38:$A$63,0),MATCH($A493,LDF!$B$37:$Z$37,0)),0)</f>
        <v>0</v>
      </c>
      <c r="O493" s="116">
        <f ca="1">IFERROR(O492+'Program Qtrly'!Q$303*OFFSET(LDF!$A$37,MATCH($B$472,LDF!$A$38:$A$63,0),MATCH($A493,LDF!$B$37:$Z$37,0)),0)</f>
        <v>0</v>
      </c>
      <c r="P493" s="116">
        <f ca="1">IFERROR(P492+'Program Qtrly'!R$303*OFFSET(LDF!$A$37,MATCH($B$472,LDF!$A$38:$A$63,0),MATCH($A493,LDF!$B$37:$Z$37,0)),0)</f>
        <v>0</v>
      </c>
      <c r="Q493" s="116">
        <f ca="1">IFERROR(Q492+'Program Qtrly'!S$303*OFFSET(LDF!$A$37,MATCH($B$472,LDF!$A$38:$A$63,0),MATCH($A493,LDF!$B$37:$Z$37,0)),0)</f>
        <v>0</v>
      </c>
      <c r="R493" s="116">
        <f ca="1">IFERROR(R492+'Program Qtrly'!T$303*OFFSET(LDF!$A$37,MATCH($B$472,LDF!$A$38:$A$63,0),MATCH($A493,LDF!$B$37:$Z$37,0)),0)</f>
        <v>0</v>
      </c>
      <c r="S493" s="116">
        <f ca="1">IFERROR(S492+'Program Qtrly'!U$303*OFFSET(LDF!$A$37,MATCH($B$472,LDF!$A$38:$A$63,0),MATCH($A493,LDF!$B$37:$Z$37,0)),0)</f>
        <v>0</v>
      </c>
      <c r="T493" s="116">
        <f ca="1">IFERROR(T492+'Program Qtrly'!V$303*OFFSET(LDF!$A$37,MATCH($B$472,LDF!$A$38:$A$63,0),MATCH($A493,LDF!$B$37:$Z$37,0)),0)</f>
        <v>0</v>
      </c>
      <c r="U493" s="116">
        <f ca="1">IFERROR(U492+'Program Qtrly'!W$303*OFFSET(LDF!$A$37,MATCH($B$472,LDF!$A$38:$A$63,0),MATCH($A493,LDF!$B$37:$Z$37,0)),0)</f>
        <v>0</v>
      </c>
      <c r="W493" s="63">
        <f t="shared" si="466"/>
        <v>60</v>
      </c>
      <c r="X493" s="116">
        <f t="shared" ca="1" si="467"/>
        <v>0</v>
      </c>
      <c r="Y493" s="116">
        <f t="shared" ca="1" si="482"/>
        <v>0</v>
      </c>
      <c r="Z493" s="116">
        <f t="shared" ca="1" si="483"/>
        <v>0</v>
      </c>
      <c r="AA493" s="116">
        <f t="shared" ca="1" si="484"/>
        <v>0</v>
      </c>
      <c r="AB493" s="116">
        <f t="shared" ca="1" si="485"/>
        <v>0</v>
      </c>
      <c r="AC493" s="116">
        <f t="shared" ca="1" si="486"/>
        <v>0</v>
      </c>
      <c r="AD493" s="116">
        <f t="shared" ca="1" si="487"/>
        <v>0</v>
      </c>
      <c r="AE493" s="116">
        <f t="shared" ca="1" si="488"/>
        <v>0</v>
      </c>
      <c r="AF493" s="116">
        <f t="shared" ca="1" si="489"/>
        <v>0</v>
      </c>
      <c r="AG493" s="116">
        <f t="shared" ca="1" si="471"/>
        <v>0</v>
      </c>
      <c r="AH493" s="116">
        <f t="shared" ca="1" si="472"/>
        <v>0</v>
      </c>
      <c r="AI493" s="116">
        <f t="shared" ca="1" si="473"/>
        <v>0</v>
      </c>
      <c r="AJ493" s="116">
        <f t="shared" ca="1" si="474"/>
        <v>0</v>
      </c>
      <c r="AK493" s="116">
        <f t="shared" ca="1" si="475"/>
        <v>0</v>
      </c>
      <c r="AL493" s="116">
        <f t="shared" ca="1" si="476"/>
        <v>0</v>
      </c>
      <c r="AM493" s="116">
        <f t="shared" ca="1" si="477"/>
        <v>0</v>
      </c>
      <c r="AN493" s="116">
        <f t="shared" ca="1" si="478"/>
        <v>0</v>
      </c>
      <c r="AO493" s="116">
        <f t="shared" ca="1" si="479"/>
        <v>0</v>
      </c>
      <c r="AP493" s="116">
        <f t="shared" ca="1" si="480"/>
        <v>0</v>
      </c>
      <c r="AQ493" s="116">
        <f t="shared" ca="1" si="481"/>
        <v>0</v>
      </c>
      <c r="AS493" s="63">
        <f t="shared" si="468"/>
        <v>60</v>
      </c>
      <c r="AT493" s="116">
        <f ca="1">IFERROR(X493*'Program Qtrly'!D$289/(1-'Program Qtrly'!D$289),0)</f>
        <v>0</v>
      </c>
      <c r="AU493" s="116">
        <f ca="1">IFERROR(Y493*'Program Qtrly'!E$289/(1-'Program Qtrly'!E$289),0)</f>
        <v>0</v>
      </c>
      <c r="AV493" s="116">
        <f ca="1">IFERROR(Z493*'Program Qtrly'!F$289/(1-'Program Qtrly'!F$289),0)</f>
        <v>0</v>
      </c>
      <c r="AW493" s="116">
        <f ca="1">IFERROR(AA493*'Program Qtrly'!G$289/(1-'Program Qtrly'!G$289),0)</f>
        <v>0</v>
      </c>
      <c r="AX493" s="116">
        <f ca="1">IFERROR(AB493*'Program Qtrly'!H$289/(1-'Program Qtrly'!H$289),0)</f>
        <v>0</v>
      </c>
      <c r="AY493" s="116">
        <f ca="1">IFERROR(AC493*'Program Qtrly'!I$289/(1-'Program Qtrly'!I$289),0)</f>
        <v>0</v>
      </c>
      <c r="AZ493" s="116">
        <f ca="1">IFERROR(AD493*'Program Qtrly'!J$289/(1-'Program Qtrly'!J$289),0)</f>
        <v>0</v>
      </c>
      <c r="BA493" s="116">
        <f ca="1">IFERROR(AE493*'Program Qtrly'!K$289/(1-'Program Qtrly'!K$289),0)</f>
        <v>0</v>
      </c>
      <c r="BB493" s="116">
        <f ca="1">IFERROR(AF493*'Program Qtrly'!L$289/(1-'Program Qtrly'!L$289),0)</f>
        <v>0</v>
      </c>
      <c r="BC493" s="116">
        <f ca="1">IFERROR(AG493*'Program Qtrly'!M$289/(1-'Program Qtrly'!M$289),0)</f>
        <v>0</v>
      </c>
      <c r="BD493" s="116">
        <f ca="1">IFERROR(AH493*'Program Qtrly'!N$289/(1-'Program Qtrly'!N$289),0)</f>
        <v>0</v>
      </c>
      <c r="BE493" s="116">
        <f ca="1">IFERROR(AI493*'Program Qtrly'!O$289/(1-'Program Qtrly'!O$289),0)</f>
        <v>0</v>
      </c>
      <c r="BF493" s="116">
        <f ca="1">IFERROR(AJ493*'Program Qtrly'!P$289/(1-'Program Qtrly'!P$289),0)</f>
        <v>0</v>
      </c>
      <c r="BG493" s="116">
        <f ca="1">IFERROR(AK493*'Program Qtrly'!Q$289/(1-'Program Qtrly'!Q$289),0)</f>
        <v>0</v>
      </c>
      <c r="BH493" s="116">
        <f ca="1">IFERROR(AL493*'Program Qtrly'!R$289/(1-'Program Qtrly'!R$289),0)</f>
        <v>0</v>
      </c>
      <c r="BI493" s="116">
        <f ca="1">IFERROR(AM493*'Program Qtrly'!S$289/(1-'Program Qtrly'!S$289),0)</f>
        <v>0</v>
      </c>
      <c r="BJ493" s="116">
        <f ca="1">IFERROR(AN493*'Program Qtrly'!T$289/(1-'Program Qtrly'!T$289),0)</f>
        <v>0</v>
      </c>
      <c r="BK493" s="116">
        <f ca="1">IFERROR(AO493*'Program Qtrly'!U$289/(1-'Program Qtrly'!U$289),0)</f>
        <v>0</v>
      </c>
      <c r="BL493" s="116">
        <f ca="1">IFERROR(AP493*'Program Qtrly'!V$289/(1-'Program Qtrly'!V$289),0)</f>
        <v>0</v>
      </c>
      <c r="BM493" s="116">
        <f ca="1">IFERROR(AQ493*'Program Qtrly'!W$289/(1-'Program Qtrly'!W$289),0)</f>
        <v>0</v>
      </c>
      <c r="BO493" s="53" t="str">
        <f t="shared" si="469"/>
        <v>P015</v>
      </c>
      <c r="BP493" s="53">
        <f t="shared" si="470"/>
        <v>0</v>
      </c>
    </row>
    <row r="494" spans="1:68" x14ac:dyDescent="0.45">
      <c r="A494" s="63">
        <f t="shared" si="465"/>
        <v>63</v>
      </c>
      <c r="B494" s="116">
        <f ca="1">IFERROR(B493+'Program Qtrly'!D$303*OFFSET(LDF!$A$37,MATCH($B$472,LDF!$A$38:$A$63,0),MATCH($A494,LDF!$B$37:$Z$37,0)),0)</f>
        <v>0</v>
      </c>
      <c r="C494" s="116">
        <f ca="1">IFERROR(C493+'Program Qtrly'!E$303*OFFSET(LDF!$A$37,MATCH($B$472,LDF!$A$38:$A$63,0),MATCH($A494,LDF!$B$37:$Z$37,0)),0)</f>
        <v>0</v>
      </c>
      <c r="D494" s="116">
        <f ca="1">IFERROR(D493+'Program Qtrly'!F$303*OFFSET(LDF!$A$37,MATCH($B$472,LDF!$A$38:$A$63,0),MATCH($A494,LDF!$B$37:$Z$37,0)),0)</f>
        <v>0</v>
      </c>
      <c r="E494" s="116">
        <f ca="1">IFERROR(E493+'Program Qtrly'!G$303*OFFSET(LDF!$A$37,MATCH($B$472,LDF!$A$38:$A$63,0),MATCH($A494,LDF!$B$37:$Z$37,0)),0)</f>
        <v>0</v>
      </c>
      <c r="F494" s="116">
        <f ca="1">IFERROR(F493+'Program Qtrly'!H$303*OFFSET(LDF!$A$37,MATCH($B$472,LDF!$A$38:$A$63,0),MATCH($A494,LDF!$B$37:$Z$37,0)),0)</f>
        <v>0</v>
      </c>
      <c r="G494" s="116">
        <f ca="1">IFERROR(G493+'Program Qtrly'!I$303*OFFSET(LDF!$A$37,MATCH($B$472,LDF!$A$38:$A$63,0),MATCH($A494,LDF!$B$37:$Z$37,0)),0)</f>
        <v>0</v>
      </c>
      <c r="H494" s="116">
        <f ca="1">IFERROR(H493+'Program Qtrly'!J$303*OFFSET(LDF!$A$37,MATCH($B$472,LDF!$A$38:$A$63,0),MATCH($A494,LDF!$B$37:$Z$37,0)),0)</f>
        <v>0</v>
      </c>
      <c r="I494" s="116">
        <f ca="1">IFERROR(I493+'Program Qtrly'!K$303*OFFSET(LDF!$A$37,MATCH($B$472,LDF!$A$38:$A$63,0),MATCH($A494,LDF!$B$37:$Z$37,0)),0)</f>
        <v>0</v>
      </c>
      <c r="J494" s="116">
        <f ca="1">IFERROR(J493+'Program Qtrly'!L$303*OFFSET(LDF!$A$37,MATCH($B$472,LDF!$A$38:$A$63,0),MATCH($A494,LDF!$B$37:$Z$37,0)),0)</f>
        <v>0</v>
      </c>
      <c r="K494" s="116">
        <f ca="1">IFERROR(K493+'Program Qtrly'!M$303*OFFSET(LDF!$A$37,MATCH($B$472,LDF!$A$38:$A$63,0),MATCH($A494,LDF!$B$37:$Z$37,0)),0)</f>
        <v>0</v>
      </c>
      <c r="L494" s="116">
        <f ca="1">IFERROR(L493+'Program Qtrly'!N$303*OFFSET(LDF!$A$37,MATCH($B$472,LDF!$A$38:$A$63,0),MATCH($A494,LDF!$B$37:$Z$37,0)),0)</f>
        <v>0</v>
      </c>
      <c r="M494" s="116">
        <f ca="1">IFERROR(M493+'Program Qtrly'!O$303*OFFSET(LDF!$A$37,MATCH($B$472,LDF!$A$38:$A$63,0),MATCH($A494,LDF!$B$37:$Z$37,0)),0)</f>
        <v>0</v>
      </c>
      <c r="N494" s="116">
        <f ca="1">IFERROR(N493+'Program Qtrly'!P$303*OFFSET(LDF!$A$37,MATCH($B$472,LDF!$A$38:$A$63,0),MATCH($A494,LDF!$B$37:$Z$37,0)),0)</f>
        <v>0</v>
      </c>
      <c r="O494" s="116">
        <f ca="1">IFERROR(O493+'Program Qtrly'!Q$303*OFFSET(LDF!$A$37,MATCH($B$472,LDF!$A$38:$A$63,0),MATCH($A494,LDF!$B$37:$Z$37,0)),0)</f>
        <v>0</v>
      </c>
      <c r="P494" s="116">
        <f ca="1">IFERROR(P493+'Program Qtrly'!R$303*OFFSET(LDF!$A$37,MATCH($B$472,LDF!$A$38:$A$63,0),MATCH($A494,LDF!$B$37:$Z$37,0)),0)</f>
        <v>0</v>
      </c>
      <c r="Q494" s="116">
        <f ca="1">IFERROR(Q493+'Program Qtrly'!S$303*OFFSET(LDF!$A$37,MATCH($B$472,LDF!$A$38:$A$63,0),MATCH($A494,LDF!$B$37:$Z$37,0)),0)</f>
        <v>0</v>
      </c>
      <c r="R494" s="116">
        <f ca="1">IFERROR(R493+'Program Qtrly'!T$303*OFFSET(LDF!$A$37,MATCH($B$472,LDF!$A$38:$A$63,0),MATCH($A494,LDF!$B$37:$Z$37,0)),0)</f>
        <v>0</v>
      </c>
      <c r="S494" s="116">
        <f ca="1">IFERROR(S493+'Program Qtrly'!U$303*OFFSET(LDF!$A$37,MATCH($B$472,LDF!$A$38:$A$63,0),MATCH($A494,LDF!$B$37:$Z$37,0)),0)</f>
        <v>0</v>
      </c>
      <c r="T494" s="116">
        <f ca="1">IFERROR(T493+'Program Qtrly'!V$303*OFFSET(LDF!$A$37,MATCH($B$472,LDF!$A$38:$A$63,0),MATCH($A494,LDF!$B$37:$Z$37,0)),0)</f>
        <v>0</v>
      </c>
      <c r="U494" s="116">
        <f ca="1">IFERROR(U493+'Program Qtrly'!W$303*OFFSET(LDF!$A$37,MATCH($B$472,LDF!$A$38:$A$63,0),MATCH($A494,LDF!$B$37:$Z$37,0)),0)</f>
        <v>0</v>
      </c>
      <c r="W494" s="63">
        <f t="shared" si="466"/>
        <v>63</v>
      </c>
      <c r="X494" s="116">
        <f t="shared" ca="1" si="467"/>
        <v>0</v>
      </c>
      <c r="Y494" s="116">
        <f t="shared" ca="1" si="482"/>
        <v>0</v>
      </c>
      <c r="Z494" s="116">
        <f t="shared" ca="1" si="483"/>
        <v>0</v>
      </c>
      <c r="AA494" s="116">
        <f t="shared" ca="1" si="484"/>
        <v>0</v>
      </c>
      <c r="AB494" s="116">
        <f t="shared" ca="1" si="485"/>
        <v>0</v>
      </c>
      <c r="AC494" s="116">
        <f t="shared" ca="1" si="486"/>
        <v>0</v>
      </c>
      <c r="AD494" s="116">
        <f t="shared" ca="1" si="487"/>
        <v>0</v>
      </c>
      <c r="AE494" s="116">
        <f t="shared" ca="1" si="488"/>
        <v>0</v>
      </c>
      <c r="AF494" s="116">
        <f t="shared" ca="1" si="489"/>
        <v>0</v>
      </c>
      <c r="AG494" s="116">
        <f t="shared" ca="1" si="471"/>
        <v>0</v>
      </c>
      <c r="AH494" s="116">
        <f t="shared" ca="1" si="472"/>
        <v>0</v>
      </c>
      <c r="AI494" s="116">
        <f t="shared" ca="1" si="473"/>
        <v>0</v>
      </c>
      <c r="AJ494" s="116">
        <f t="shared" ca="1" si="474"/>
        <v>0</v>
      </c>
      <c r="AK494" s="116">
        <f t="shared" ca="1" si="475"/>
        <v>0</v>
      </c>
      <c r="AL494" s="116">
        <f t="shared" ca="1" si="476"/>
        <v>0</v>
      </c>
      <c r="AM494" s="116">
        <f t="shared" ca="1" si="477"/>
        <v>0</v>
      </c>
      <c r="AN494" s="116">
        <f t="shared" ca="1" si="478"/>
        <v>0</v>
      </c>
      <c r="AO494" s="116">
        <f t="shared" ca="1" si="479"/>
        <v>0</v>
      </c>
      <c r="AP494" s="116">
        <f t="shared" ca="1" si="480"/>
        <v>0</v>
      </c>
      <c r="AQ494" s="116">
        <f t="shared" ca="1" si="481"/>
        <v>0</v>
      </c>
      <c r="AS494" s="63">
        <f t="shared" si="468"/>
        <v>63</v>
      </c>
      <c r="AT494" s="116">
        <f ca="1">IFERROR(X494*'Program Qtrly'!D$289/(1-'Program Qtrly'!D$289),0)</f>
        <v>0</v>
      </c>
      <c r="AU494" s="116">
        <f ca="1">IFERROR(Y494*'Program Qtrly'!E$289/(1-'Program Qtrly'!E$289),0)</f>
        <v>0</v>
      </c>
      <c r="AV494" s="116">
        <f ca="1">IFERROR(Z494*'Program Qtrly'!F$289/(1-'Program Qtrly'!F$289),0)</f>
        <v>0</v>
      </c>
      <c r="AW494" s="116">
        <f ca="1">IFERROR(AA494*'Program Qtrly'!G$289/(1-'Program Qtrly'!G$289),0)</f>
        <v>0</v>
      </c>
      <c r="AX494" s="116">
        <f ca="1">IFERROR(AB494*'Program Qtrly'!H$289/(1-'Program Qtrly'!H$289),0)</f>
        <v>0</v>
      </c>
      <c r="AY494" s="116">
        <f ca="1">IFERROR(AC494*'Program Qtrly'!I$289/(1-'Program Qtrly'!I$289),0)</f>
        <v>0</v>
      </c>
      <c r="AZ494" s="116">
        <f ca="1">IFERROR(AD494*'Program Qtrly'!J$289/(1-'Program Qtrly'!J$289),0)</f>
        <v>0</v>
      </c>
      <c r="BA494" s="116">
        <f ca="1">IFERROR(AE494*'Program Qtrly'!K$289/(1-'Program Qtrly'!K$289),0)</f>
        <v>0</v>
      </c>
      <c r="BB494" s="116">
        <f ca="1">IFERROR(AF494*'Program Qtrly'!L$289/(1-'Program Qtrly'!L$289),0)</f>
        <v>0</v>
      </c>
      <c r="BC494" s="116">
        <f ca="1">IFERROR(AG494*'Program Qtrly'!M$289/(1-'Program Qtrly'!M$289),0)</f>
        <v>0</v>
      </c>
      <c r="BD494" s="116">
        <f ca="1">IFERROR(AH494*'Program Qtrly'!N$289/(1-'Program Qtrly'!N$289),0)</f>
        <v>0</v>
      </c>
      <c r="BE494" s="116">
        <f ca="1">IFERROR(AI494*'Program Qtrly'!O$289/(1-'Program Qtrly'!O$289),0)</f>
        <v>0</v>
      </c>
      <c r="BF494" s="116">
        <f ca="1">IFERROR(AJ494*'Program Qtrly'!P$289/(1-'Program Qtrly'!P$289),0)</f>
        <v>0</v>
      </c>
      <c r="BG494" s="116">
        <f ca="1">IFERROR(AK494*'Program Qtrly'!Q$289/(1-'Program Qtrly'!Q$289),0)</f>
        <v>0</v>
      </c>
      <c r="BH494" s="116">
        <f ca="1">IFERROR(AL494*'Program Qtrly'!R$289/(1-'Program Qtrly'!R$289),0)</f>
        <v>0</v>
      </c>
      <c r="BI494" s="116">
        <f ca="1">IFERROR(AM494*'Program Qtrly'!S$289/(1-'Program Qtrly'!S$289),0)</f>
        <v>0</v>
      </c>
      <c r="BJ494" s="116">
        <f ca="1">IFERROR(AN494*'Program Qtrly'!T$289/(1-'Program Qtrly'!T$289),0)</f>
        <v>0</v>
      </c>
      <c r="BK494" s="116">
        <f ca="1">IFERROR(AO494*'Program Qtrly'!U$289/(1-'Program Qtrly'!U$289),0)</f>
        <v>0</v>
      </c>
      <c r="BL494" s="116">
        <f ca="1">IFERROR(AP494*'Program Qtrly'!V$289/(1-'Program Qtrly'!V$289),0)</f>
        <v>0</v>
      </c>
      <c r="BM494" s="116">
        <f ca="1">IFERROR(AQ494*'Program Qtrly'!W$289/(1-'Program Qtrly'!W$289),0)</f>
        <v>0</v>
      </c>
      <c r="BO494" s="53" t="str">
        <f t="shared" si="469"/>
        <v>P015</v>
      </c>
      <c r="BP494" s="53">
        <f t="shared" si="470"/>
        <v>0</v>
      </c>
    </row>
    <row r="495" spans="1:68" x14ac:dyDescent="0.45">
      <c r="A495" s="63">
        <f t="shared" si="465"/>
        <v>66</v>
      </c>
      <c r="B495" s="116">
        <f ca="1">IFERROR(B494+'Program Qtrly'!D$303*OFFSET(LDF!$A$37,MATCH($B$472,LDF!$A$38:$A$63,0),MATCH($A495,LDF!$B$37:$Z$37,0)),0)</f>
        <v>0</v>
      </c>
      <c r="C495" s="116">
        <f ca="1">IFERROR(C494+'Program Qtrly'!E$303*OFFSET(LDF!$A$37,MATCH($B$472,LDF!$A$38:$A$63,0),MATCH($A495,LDF!$B$37:$Z$37,0)),0)</f>
        <v>0</v>
      </c>
      <c r="D495" s="116">
        <f ca="1">IFERROR(D494+'Program Qtrly'!F$303*OFFSET(LDF!$A$37,MATCH($B$472,LDF!$A$38:$A$63,0),MATCH($A495,LDF!$B$37:$Z$37,0)),0)</f>
        <v>0</v>
      </c>
      <c r="E495" s="116">
        <f ca="1">IFERROR(E494+'Program Qtrly'!G$303*OFFSET(LDF!$A$37,MATCH($B$472,LDF!$A$38:$A$63,0),MATCH($A495,LDF!$B$37:$Z$37,0)),0)</f>
        <v>0</v>
      </c>
      <c r="F495" s="116">
        <f ca="1">IFERROR(F494+'Program Qtrly'!H$303*OFFSET(LDF!$A$37,MATCH($B$472,LDF!$A$38:$A$63,0),MATCH($A495,LDF!$B$37:$Z$37,0)),0)</f>
        <v>0</v>
      </c>
      <c r="G495" s="116">
        <f ca="1">IFERROR(G494+'Program Qtrly'!I$303*OFFSET(LDF!$A$37,MATCH($B$472,LDF!$A$38:$A$63,0),MATCH($A495,LDF!$B$37:$Z$37,0)),0)</f>
        <v>0</v>
      </c>
      <c r="H495" s="116">
        <f ca="1">IFERROR(H494+'Program Qtrly'!J$303*OFFSET(LDF!$A$37,MATCH($B$472,LDF!$A$38:$A$63,0),MATCH($A495,LDF!$B$37:$Z$37,0)),0)</f>
        <v>0</v>
      </c>
      <c r="I495" s="116">
        <f ca="1">IFERROR(I494+'Program Qtrly'!K$303*OFFSET(LDF!$A$37,MATCH($B$472,LDF!$A$38:$A$63,0),MATCH($A495,LDF!$B$37:$Z$37,0)),0)</f>
        <v>0</v>
      </c>
      <c r="J495" s="116">
        <f ca="1">IFERROR(J494+'Program Qtrly'!L$303*OFFSET(LDF!$A$37,MATCH($B$472,LDF!$A$38:$A$63,0),MATCH($A495,LDF!$B$37:$Z$37,0)),0)</f>
        <v>0</v>
      </c>
      <c r="K495" s="116">
        <f ca="1">IFERROR(K494+'Program Qtrly'!M$303*OFFSET(LDF!$A$37,MATCH($B$472,LDF!$A$38:$A$63,0),MATCH($A495,LDF!$B$37:$Z$37,0)),0)</f>
        <v>0</v>
      </c>
      <c r="L495" s="116">
        <f ca="1">IFERROR(L494+'Program Qtrly'!N$303*OFFSET(LDF!$A$37,MATCH($B$472,LDF!$A$38:$A$63,0),MATCH($A495,LDF!$B$37:$Z$37,0)),0)</f>
        <v>0</v>
      </c>
      <c r="M495" s="116">
        <f ca="1">IFERROR(M494+'Program Qtrly'!O$303*OFFSET(LDF!$A$37,MATCH($B$472,LDF!$A$38:$A$63,0),MATCH($A495,LDF!$B$37:$Z$37,0)),0)</f>
        <v>0</v>
      </c>
      <c r="N495" s="116">
        <f ca="1">IFERROR(N494+'Program Qtrly'!P$303*OFFSET(LDF!$A$37,MATCH($B$472,LDF!$A$38:$A$63,0),MATCH($A495,LDF!$B$37:$Z$37,0)),0)</f>
        <v>0</v>
      </c>
      <c r="O495" s="116">
        <f ca="1">IFERROR(O494+'Program Qtrly'!Q$303*OFFSET(LDF!$A$37,MATCH($B$472,LDF!$A$38:$A$63,0),MATCH($A495,LDF!$B$37:$Z$37,0)),0)</f>
        <v>0</v>
      </c>
      <c r="P495" s="116">
        <f ca="1">IFERROR(P494+'Program Qtrly'!R$303*OFFSET(LDF!$A$37,MATCH($B$472,LDF!$A$38:$A$63,0),MATCH($A495,LDF!$B$37:$Z$37,0)),0)</f>
        <v>0</v>
      </c>
      <c r="Q495" s="116">
        <f ca="1">IFERROR(Q494+'Program Qtrly'!S$303*OFFSET(LDF!$A$37,MATCH($B$472,LDF!$A$38:$A$63,0),MATCH($A495,LDF!$B$37:$Z$37,0)),0)</f>
        <v>0</v>
      </c>
      <c r="R495" s="116">
        <f ca="1">IFERROR(R494+'Program Qtrly'!T$303*OFFSET(LDF!$A$37,MATCH($B$472,LDF!$A$38:$A$63,0),MATCH($A495,LDF!$B$37:$Z$37,0)),0)</f>
        <v>0</v>
      </c>
      <c r="S495" s="116">
        <f ca="1">IFERROR(S494+'Program Qtrly'!U$303*OFFSET(LDF!$A$37,MATCH($B$472,LDF!$A$38:$A$63,0),MATCH($A495,LDF!$B$37:$Z$37,0)),0)</f>
        <v>0</v>
      </c>
      <c r="T495" s="116">
        <f ca="1">IFERROR(T494+'Program Qtrly'!V$303*OFFSET(LDF!$A$37,MATCH($B$472,LDF!$A$38:$A$63,0),MATCH($A495,LDF!$B$37:$Z$37,0)),0)</f>
        <v>0</v>
      </c>
      <c r="U495" s="116">
        <f ca="1">IFERROR(U494+'Program Qtrly'!W$303*OFFSET(LDF!$A$37,MATCH($B$472,LDF!$A$38:$A$63,0),MATCH($A495,LDF!$B$37:$Z$37,0)),0)</f>
        <v>0</v>
      </c>
      <c r="W495" s="63">
        <f t="shared" si="466"/>
        <v>66</v>
      </c>
      <c r="X495" s="116">
        <f t="shared" ca="1" si="467"/>
        <v>0</v>
      </c>
      <c r="Y495" s="116">
        <f t="shared" ca="1" si="482"/>
        <v>0</v>
      </c>
      <c r="Z495" s="116">
        <f t="shared" ca="1" si="483"/>
        <v>0</v>
      </c>
      <c r="AA495" s="116">
        <f t="shared" ca="1" si="484"/>
        <v>0</v>
      </c>
      <c r="AB495" s="116">
        <f t="shared" ca="1" si="485"/>
        <v>0</v>
      </c>
      <c r="AC495" s="116">
        <f t="shared" ca="1" si="486"/>
        <v>0</v>
      </c>
      <c r="AD495" s="116">
        <f t="shared" ca="1" si="487"/>
        <v>0</v>
      </c>
      <c r="AE495" s="116">
        <f t="shared" ca="1" si="488"/>
        <v>0</v>
      </c>
      <c r="AF495" s="116">
        <f t="shared" ca="1" si="489"/>
        <v>0</v>
      </c>
      <c r="AG495" s="116">
        <f t="shared" ca="1" si="471"/>
        <v>0</v>
      </c>
      <c r="AH495" s="116">
        <f t="shared" ca="1" si="472"/>
        <v>0</v>
      </c>
      <c r="AI495" s="116">
        <f t="shared" ca="1" si="473"/>
        <v>0</v>
      </c>
      <c r="AJ495" s="116">
        <f t="shared" ca="1" si="474"/>
        <v>0</v>
      </c>
      <c r="AK495" s="116">
        <f t="shared" ca="1" si="475"/>
        <v>0</v>
      </c>
      <c r="AL495" s="116">
        <f t="shared" ca="1" si="476"/>
        <v>0</v>
      </c>
      <c r="AM495" s="116">
        <f t="shared" ca="1" si="477"/>
        <v>0</v>
      </c>
      <c r="AN495" s="116">
        <f t="shared" ca="1" si="478"/>
        <v>0</v>
      </c>
      <c r="AO495" s="116">
        <f t="shared" ca="1" si="479"/>
        <v>0</v>
      </c>
      <c r="AP495" s="116">
        <f t="shared" ca="1" si="480"/>
        <v>0</v>
      </c>
      <c r="AQ495" s="116">
        <f t="shared" ca="1" si="481"/>
        <v>0</v>
      </c>
      <c r="AS495" s="63">
        <f t="shared" si="468"/>
        <v>66</v>
      </c>
      <c r="AT495" s="116">
        <f ca="1">IFERROR(X495*'Program Qtrly'!D$289/(1-'Program Qtrly'!D$289),0)</f>
        <v>0</v>
      </c>
      <c r="AU495" s="116">
        <f ca="1">IFERROR(Y495*'Program Qtrly'!E$289/(1-'Program Qtrly'!E$289),0)</f>
        <v>0</v>
      </c>
      <c r="AV495" s="116">
        <f ca="1">IFERROR(Z495*'Program Qtrly'!F$289/(1-'Program Qtrly'!F$289),0)</f>
        <v>0</v>
      </c>
      <c r="AW495" s="116">
        <f ca="1">IFERROR(AA495*'Program Qtrly'!G$289/(1-'Program Qtrly'!G$289),0)</f>
        <v>0</v>
      </c>
      <c r="AX495" s="116">
        <f ca="1">IFERROR(AB495*'Program Qtrly'!H$289/(1-'Program Qtrly'!H$289),0)</f>
        <v>0</v>
      </c>
      <c r="AY495" s="116">
        <f ca="1">IFERROR(AC495*'Program Qtrly'!I$289/(1-'Program Qtrly'!I$289),0)</f>
        <v>0</v>
      </c>
      <c r="AZ495" s="116">
        <f ca="1">IFERROR(AD495*'Program Qtrly'!J$289/(1-'Program Qtrly'!J$289),0)</f>
        <v>0</v>
      </c>
      <c r="BA495" s="116">
        <f ca="1">IFERROR(AE495*'Program Qtrly'!K$289/(1-'Program Qtrly'!K$289),0)</f>
        <v>0</v>
      </c>
      <c r="BB495" s="116">
        <f ca="1">IFERROR(AF495*'Program Qtrly'!L$289/(1-'Program Qtrly'!L$289),0)</f>
        <v>0</v>
      </c>
      <c r="BC495" s="116">
        <f ca="1">IFERROR(AG495*'Program Qtrly'!M$289/(1-'Program Qtrly'!M$289),0)</f>
        <v>0</v>
      </c>
      <c r="BD495" s="116">
        <f ca="1">IFERROR(AH495*'Program Qtrly'!N$289/(1-'Program Qtrly'!N$289),0)</f>
        <v>0</v>
      </c>
      <c r="BE495" s="116">
        <f ca="1">IFERROR(AI495*'Program Qtrly'!O$289/(1-'Program Qtrly'!O$289),0)</f>
        <v>0</v>
      </c>
      <c r="BF495" s="116">
        <f ca="1">IFERROR(AJ495*'Program Qtrly'!P$289/(1-'Program Qtrly'!P$289),0)</f>
        <v>0</v>
      </c>
      <c r="BG495" s="116">
        <f ca="1">IFERROR(AK495*'Program Qtrly'!Q$289/(1-'Program Qtrly'!Q$289),0)</f>
        <v>0</v>
      </c>
      <c r="BH495" s="116">
        <f ca="1">IFERROR(AL495*'Program Qtrly'!R$289/(1-'Program Qtrly'!R$289),0)</f>
        <v>0</v>
      </c>
      <c r="BI495" s="116">
        <f ca="1">IFERROR(AM495*'Program Qtrly'!S$289/(1-'Program Qtrly'!S$289),0)</f>
        <v>0</v>
      </c>
      <c r="BJ495" s="116">
        <f ca="1">IFERROR(AN495*'Program Qtrly'!T$289/(1-'Program Qtrly'!T$289),0)</f>
        <v>0</v>
      </c>
      <c r="BK495" s="116">
        <f ca="1">IFERROR(AO495*'Program Qtrly'!U$289/(1-'Program Qtrly'!U$289),0)</f>
        <v>0</v>
      </c>
      <c r="BL495" s="116">
        <f ca="1">IFERROR(AP495*'Program Qtrly'!V$289/(1-'Program Qtrly'!V$289),0)</f>
        <v>0</v>
      </c>
      <c r="BM495" s="116">
        <f ca="1">IFERROR(AQ495*'Program Qtrly'!W$289/(1-'Program Qtrly'!W$289),0)</f>
        <v>0</v>
      </c>
      <c r="BO495" s="53" t="str">
        <f t="shared" si="469"/>
        <v>P015</v>
      </c>
      <c r="BP495" s="53">
        <f t="shared" si="470"/>
        <v>0</v>
      </c>
    </row>
    <row r="496" spans="1:68" x14ac:dyDescent="0.45">
      <c r="A496" s="63">
        <f t="shared" si="465"/>
        <v>69</v>
      </c>
      <c r="B496" s="116">
        <f ca="1">IFERROR(B495+'Program Qtrly'!D$303*OFFSET(LDF!$A$37,MATCH($B$472,LDF!$A$38:$A$63,0),MATCH($A496,LDF!$B$37:$Z$37,0)),0)</f>
        <v>0</v>
      </c>
      <c r="C496" s="116">
        <f ca="1">IFERROR(C495+'Program Qtrly'!E$303*OFFSET(LDF!$A$37,MATCH($B$472,LDF!$A$38:$A$63,0),MATCH($A496,LDF!$B$37:$Z$37,0)),0)</f>
        <v>0</v>
      </c>
      <c r="D496" s="116">
        <f ca="1">IFERROR(D495+'Program Qtrly'!F$303*OFFSET(LDF!$A$37,MATCH($B$472,LDF!$A$38:$A$63,0),MATCH($A496,LDF!$B$37:$Z$37,0)),0)</f>
        <v>0</v>
      </c>
      <c r="E496" s="116">
        <f ca="1">IFERROR(E495+'Program Qtrly'!G$303*OFFSET(LDF!$A$37,MATCH($B$472,LDF!$A$38:$A$63,0),MATCH($A496,LDF!$B$37:$Z$37,0)),0)</f>
        <v>0</v>
      </c>
      <c r="F496" s="116">
        <f ca="1">IFERROR(F495+'Program Qtrly'!H$303*OFFSET(LDF!$A$37,MATCH($B$472,LDF!$A$38:$A$63,0),MATCH($A496,LDF!$B$37:$Z$37,0)),0)</f>
        <v>0</v>
      </c>
      <c r="G496" s="116">
        <f ca="1">IFERROR(G495+'Program Qtrly'!I$303*OFFSET(LDF!$A$37,MATCH($B$472,LDF!$A$38:$A$63,0),MATCH($A496,LDF!$B$37:$Z$37,0)),0)</f>
        <v>0</v>
      </c>
      <c r="H496" s="116">
        <f ca="1">IFERROR(H495+'Program Qtrly'!J$303*OFFSET(LDF!$A$37,MATCH($B$472,LDF!$A$38:$A$63,0),MATCH($A496,LDF!$B$37:$Z$37,0)),0)</f>
        <v>0</v>
      </c>
      <c r="I496" s="116">
        <f ca="1">IFERROR(I495+'Program Qtrly'!K$303*OFFSET(LDF!$A$37,MATCH($B$472,LDF!$A$38:$A$63,0),MATCH($A496,LDF!$B$37:$Z$37,0)),0)</f>
        <v>0</v>
      </c>
      <c r="J496" s="116">
        <f ca="1">IFERROR(J495+'Program Qtrly'!L$303*OFFSET(LDF!$A$37,MATCH($B$472,LDF!$A$38:$A$63,0),MATCH($A496,LDF!$B$37:$Z$37,0)),0)</f>
        <v>0</v>
      </c>
      <c r="K496" s="116">
        <f ca="1">IFERROR(K495+'Program Qtrly'!M$303*OFFSET(LDF!$A$37,MATCH($B$472,LDF!$A$38:$A$63,0),MATCH($A496,LDF!$B$37:$Z$37,0)),0)</f>
        <v>0</v>
      </c>
      <c r="L496" s="116">
        <f ca="1">IFERROR(L495+'Program Qtrly'!N$303*OFFSET(LDF!$A$37,MATCH($B$472,LDF!$A$38:$A$63,0),MATCH($A496,LDF!$B$37:$Z$37,0)),0)</f>
        <v>0</v>
      </c>
      <c r="M496" s="116">
        <f ca="1">IFERROR(M495+'Program Qtrly'!O$303*OFFSET(LDF!$A$37,MATCH($B$472,LDF!$A$38:$A$63,0),MATCH($A496,LDF!$B$37:$Z$37,0)),0)</f>
        <v>0</v>
      </c>
      <c r="N496" s="116">
        <f ca="1">IFERROR(N495+'Program Qtrly'!P$303*OFFSET(LDF!$A$37,MATCH($B$472,LDF!$A$38:$A$63,0),MATCH($A496,LDF!$B$37:$Z$37,0)),0)</f>
        <v>0</v>
      </c>
      <c r="O496" s="116">
        <f ca="1">IFERROR(O495+'Program Qtrly'!Q$303*OFFSET(LDF!$A$37,MATCH($B$472,LDF!$A$38:$A$63,0),MATCH($A496,LDF!$B$37:$Z$37,0)),0)</f>
        <v>0</v>
      </c>
      <c r="P496" s="116">
        <f ca="1">IFERROR(P495+'Program Qtrly'!R$303*OFFSET(LDF!$A$37,MATCH($B$472,LDF!$A$38:$A$63,0),MATCH($A496,LDF!$B$37:$Z$37,0)),0)</f>
        <v>0</v>
      </c>
      <c r="Q496" s="116">
        <f ca="1">IFERROR(Q495+'Program Qtrly'!S$303*OFFSET(LDF!$A$37,MATCH($B$472,LDF!$A$38:$A$63,0),MATCH($A496,LDF!$B$37:$Z$37,0)),0)</f>
        <v>0</v>
      </c>
      <c r="R496" s="116">
        <f ca="1">IFERROR(R495+'Program Qtrly'!T$303*OFFSET(LDF!$A$37,MATCH($B$472,LDF!$A$38:$A$63,0),MATCH($A496,LDF!$B$37:$Z$37,0)),0)</f>
        <v>0</v>
      </c>
      <c r="S496" s="116">
        <f ca="1">IFERROR(S495+'Program Qtrly'!U$303*OFFSET(LDF!$A$37,MATCH($B$472,LDF!$A$38:$A$63,0),MATCH($A496,LDF!$B$37:$Z$37,0)),0)</f>
        <v>0</v>
      </c>
      <c r="T496" s="116">
        <f ca="1">IFERROR(T495+'Program Qtrly'!V$303*OFFSET(LDF!$A$37,MATCH($B$472,LDF!$A$38:$A$63,0),MATCH($A496,LDF!$B$37:$Z$37,0)),0)</f>
        <v>0</v>
      </c>
      <c r="U496" s="116">
        <f ca="1">IFERROR(U495+'Program Qtrly'!W$303*OFFSET(LDF!$A$37,MATCH($B$472,LDF!$A$38:$A$63,0),MATCH($A496,LDF!$B$37:$Z$37,0)),0)</f>
        <v>0</v>
      </c>
      <c r="W496" s="63">
        <f t="shared" si="466"/>
        <v>69</v>
      </c>
      <c r="X496" s="116">
        <f t="shared" ca="1" si="467"/>
        <v>0</v>
      </c>
      <c r="Y496" s="116">
        <f t="shared" ca="1" si="482"/>
        <v>0</v>
      </c>
      <c r="Z496" s="116">
        <f t="shared" ca="1" si="483"/>
        <v>0</v>
      </c>
      <c r="AA496" s="116">
        <f t="shared" ca="1" si="484"/>
        <v>0</v>
      </c>
      <c r="AB496" s="116">
        <f t="shared" ca="1" si="485"/>
        <v>0</v>
      </c>
      <c r="AC496" s="116">
        <f t="shared" ca="1" si="486"/>
        <v>0</v>
      </c>
      <c r="AD496" s="116">
        <f t="shared" ca="1" si="487"/>
        <v>0</v>
      </c>
      <c r="AE496" s="116">
        <f t="shared" ca="1" si="488"/>
        <v>0</v>
      </c>
      <c r="AF496" s="116">
        <f t="shared" ca="1" si="489"/>
        <v>0</v>
      </c>
      <c r="AG496" s="116">
        <f t="shared" ca="1" si="471"/>
        <v>0</v>
      </c>
      <c r="AH496" s="116">
        <f t="shared" ca="1" si="472"/>
        <v>0</v>
      </c>
      <c r="AI496" s="116">
        <f t="shared" ca="1" si="473"/>
        <v>0</v>
      </c>
      <c r="AJ496" s="116">
        <f t="shared" ca="1" si="474"/>
        <v>0</v>
      </c>
      <c r="AK496" s="116">
        <f t="shared" ca="1" si="475"/>
        <v>0</v>
      </c>
      <c r="AL496" s="116">
        <f t="shared" ca="1" si="476"/>
        <v>0</v>
      </c>
      <c r="AM496" s="116">
        <f t="shared" ca="1" si="477"/>
        <v>0</v>
      </c>
      <c r="AN496" s="116">
        <f t="shared" ca="1" si="478"/>
        <v>0</v>
      </c>
      <c r="AO496" s="116">
        <f t="shared" ca="1" si="479"/>
        <v>0</v>
      </c>
      <c r="AP496" s="116">
        <f t="shared" ca="1" si="480"/>
        <v>0</v>
      </c>
      <c r="AQ496" s="116">
        <f t="shared" ca="1" si="481"/>
        <v>0</v>
      </c>
      <c r="AS496" s="63">
        <f t="shared" si="468"/>
        <v>69</v>
      </c>
      <c r="AT496" s="116">
        <f ca="1">IFERROR(X496*'Program Qtrly'!D$289/(1-'Program Qtrly'!D$289),0)</f>
        <v>0</v>
      </c>
      <c r="AU496" s="116">
        <f ca="1">IFERROR(Y496*'Program Qtrly'!E$289/(1-'Program Qtrly'!E$289),0)</f>
        <v>0</v>
      </c>
      <c r="AV496" s="116">
        <f ca="1">IFERROR(Z496*'Program Qtrly'!F$289/(1-'Program Qtrly'!F$289),0)</f>
        <v>0</v>
      </c>
      <c r="AW496" s="116">
        <f ca="1">IFERROR(AA496*'Program Qtrly'!G$289/(1-'Program Qtrly'!G$289),0)</f>
        <v>0</v>
      </c>
      <c r="AX496" s="116">
        <f ca="1">IFERROR(AB496*'Program Qtrly'!H$289/(1-'Program Qtrly'!H$289),0)</f>
        <v>0</v>
      </c>
      <c r="AY496" s="116">
        <f ca="1">IFERROR(AC496*'Program Qtrly'!I$289/(1-'Program Qtrly'!I$289),0)</f>
        <v>0</v>
      </c>
      <c r="AZ496" s="116">
        <f ca="1">IFERROR(AD496*'Program Qtrly'!J$289/(1-'Program Qtrly'!J$289),0)</f>
        <v>0</v>
      </c>
      <c r="BA496" s="116">
        <f ca="1">IFERROR(AE496*'Program Qtrly'!K$289/(1-'Program Qtrly'!K$289),0)</f>
        <v>0</v>
      </c>
      <c r="BB496" s="116">
        <f ca="1">IFERROR(AF496*'Program Qtrly'!L$289/(1-'Program Qtrly'!L$289),0)</f>
        <v>0</v>
      </c>
      <c r="BC496" s="116">
        <f ca="1">IFERROR(AG496*'Program Qtrly'!M$289/(1-'Program Qtrly'!M$289),0)</f>
        <v>0</v>
      </c>
      <c r="BD496" s="116">
        <f ca="1">IFERROR(AH496*'Program Qtrly'!N$289/(1-'Program Qtrly'!N$289),0)</f>
        <v>0</v>
      </c>
      <c r="BE496" s="116">
        <f ca="1">IFERROR(AI496*'Program Qtrly'!O$289/(1-'Program Qtrly'!O$289),0)</f>
        <v>0</v>
      </c>
      <c r="BF496" s="116">
        <f ca="1">IFERROR(AJ496*'Program Qtrly'!P$289/(1-'Program Qtrly'!P$289),0)</f>
        <v>0</v>
      </c>
      <c r="BG496" s="116">
        <f ca="1">IFERROR(AK496*'Program Qtrly'!Q$289/(1-'Program Qtrly'!Q$289),0)</f>
        <v>0</v>
      </c>
      <c r="BH496" s="116">
        <f ca="1">IFERROR(AL496*'Program Qtrly'!R$289/(1-'Program Qtrly'!R$289),0)</f>
        <v>0</v>
      </c>
      <c r="BI496" s="116">
        <f ca="1">IFERROR(AM496*'Program Qtrly'!S$289/(1-'Program Qtrly'!S$289),0)</f>
        <v>0</v>
      </c>
      <c r="BJ496" s="116">
        <f ca="1">IFERROR(AN496*'Program Qtrly'!T$289/(1-'Program Qtrly'!T$289),0)</f>
        <v>0</v>
      </c>
      <c r="BK496" s="116">
        <f ca="1">IFERROR(AO496*'Program Qtrly'!U$289/(1-'Program Qtrly'!U$289),0)</f>
        <v>0</v>
      </c>
      <c r="BL496" s="116">
        <f ca="1">IFERROR(AP496*'Program Qtrly'!V$289/(1-'Program Qtrly'!V$289),0)</f>
        <v>0</v>
      </c>
      <c r="BM496" s="116">
        <f ca="1">IFERROR(AQ496*'Program Qtrly'!W$289/(1-'Program Qtrly'!W$289),0)</f>
        <v>0</v>
      </c>
      <c r="BO496" s="53" t="str">
        <f t="shared" si="469"/>
        <v>P015</v>
      </c>
      <c r="BP496" s="53">
        <f t="shared" si="470"/>
        <v>0</v>
      </c>
    </row>
    <row r="497" spans="1:68" x14ac:dyDescent="0.45">
      <c r="A497" s="63">
        <f t="shared" si="465"/>
        <v>72</v>
      </c>
      <c r="B497" s="116">
        <f ca="1">IFERROR(B496+'Program Qtrly'!D$303*OFFSET(LDF!$A$37,MATCH($B$472,LDF!$A$38:$A$63,0),MATCH($A497,LDF!$B$37:$Z$37,0)),0)</f>
        <v>0</v>
      </c>
      <c r="C497" s="116">
        <f ca="1">IFERROR(C496+'Program Qtrly'!E$303*OFFSET(LDF!$A$37,MATCH($B$472,LDF!$A$38:$A$63,0),MATCH($A497,LDF!$B$37:$Z$37,0)),0)</f>
        <v>0</v>
      </c>
      <c r="D497" s="116">
        <f ca="1">IFERROR(D496+'Program Qtrly'!F$303*OFFSET(LDF!$A$37,MATCH($B$472,LDF!$A$38:$A$63,0),MATCH($A497,LDF!$B$37:$Z$37,0)),0)</f>
        <v>0</v>
      </c>
      <c r="E497" s="116">
        <f ca="1">IFERROR(E496+'Program Qtrly'!G$303*OFFSET(LDF!$A$37,MATCH($B$472,LDF!$A$38:$A$63,0),MATCH($A497,LDF!$B$37:$Z$37,0)),0)</f>
        <v>0</v>
      </c>
      <c r="F497" s="116">
        <f ca="1">IFERROR(F496+'Program Qtrly'!H$303*OFFSET(LDF!$A$37,MATCH($B$472,LDF!$A$38:$A$63,0),MATCH($A497,LDF!$B$37:$Z$37,0)),0)</f>
        <v>0</v>
      </c>
      <c r="G497" s="116">
        <f ca="1">IFERROR(G496+'Program Qtrly'!I$303*OFFSET(LDF!$A$37,MATCH($B$472,LDF!$A$38:$A$63,0),MATCH($A497,LDF!$B$37:$Z$37,0)),0)</f>
        <v>0</v>
      </c>
      <c r="H497" s="116">
        <f ca="1">IFERROR(H496+'Program Qtrly'!J$303*OFFSET(LDF!$A$37,MATCH($B$472,LDF!$A$38:$A$63,0),MATCH($A497,LDF!$B$37:$Z$37,0)),0)</f>
        <v>0</v>
      </c>
      <c r="I497" s="116">
        <f ca="1">IFERROR(I496+'Program Qtrly'!K$303*OFFSET(LDF!$A$37,MATCH($B$472,LDF!$A$38:$A$63,0),MATCH($A497,LDF!$B$37:$Z$37,0)),0)</f>
        <v>0</v>
      </c>
      <c r="J497" s="116">
        <f ca="1">IFERROR(J496+'Program Qtrly'!L$303*OFFSET(LDF!$A$37,MATCH($B$472,LDF!$A$38:$A$63,0),MATCH($A497,LDF!$B$37:$Z$37,0)),0)</f>
        <v>0</v>
      </c>
      <c r="K497" s="116">
        <f ca="1">IFERROR(K496+'Program Qtrly'!M$303*OFFSET(LDF!$A$37,MATCH($B$472,LDF!$A$38:$A$63,0),MATCH($A497,LDF!$B$37:$Z$37,0)),0)</f>
        <v>0</v>
      </c>
      <c r="L497" s="116">
        <f ca="1">IFERROR(L496+'Program Qtrly'!N$303*OFFSET(LDF!$A$37,MATCH($B$472,LDF!$A$38:$A$63,0),MATCH($A497,LDF!$B$37:$Z$37,0)),0)</f>
        <v>0</v>
      </c>
      <c r="M497" s="116">
        <f ca="1">IFERROR(M496+'Program Qtrly'!O$303*OFFSET(LDF!$A$37,MATCH($B$472,LDF!$A$38:$A$63,0),MATCH($A497,LDF!$B$37:$Z$37,0)),0)</f>
        <v>0</v>
      </c>
      <c r="N497" s="116">
        <f ca="1">IFERROR(N496+'Program Qtrly'!P$303*OFFSET(LDF!$A$37,MATCH($B$472,LDF!$A$38:$A$63,0),MATCH($A497,LDF!$B$37:$Z$37,0)),0)</f>
        <v>0</v>
      </c>
      <c r="O497" s="116">
        <f ca="1">IFERROR(O496+'Program Qtrly'!Q$303*OFFSET(LDF!$A$37,MATCH($B$472,LDF!$A$38:$A$63,0),MATCH($A497,LDF!$B$37:$Z$37,0)),0)</f>
        <v>0</v>
      </c>
      <c r="P497" s="116">
        <f ca="1">IFERROR(P496+'Program Qtrly'!R$303*OFFSET(LDF!$A$37,MATCH($B$472,LDF!$A$38:$A$63,0),MATCH($A497,LDF!$B$37:$Z$37,0)),0)</f>
        <v>0</v>
      </c>
      <c r="Q497" s="116">
        <f ca="1">IFERROR(Q496+'Program Qtrly'!S$303*OFFSET(LDF!$A$37,MATCH($B$472,LDF!$A$38:$A$63,0),MATCH($A497,LDF!$B$37:$Z$37,0)),0)</f>
        <v>0</v>
      </c>
      <c r="R497" s="116">
        <f ca="1">IFERROR(R496+'Program Qtrly'!T$303*OFFSET(LDF!$A$37,MATCH($B$472,LDF!$A$38:$A$63,0),MATCH($A497,LDF!$B$37:$Z$37,0)),0)</f>
        <v>0</v>
      </c>
      <c r="S497" s="116">
        <f ca="1">IFERROR(S496+'Program Qtrly'!U$303*OFFSET(LDF!$A$37,MATCH($B$472,LDF!$A$38:$A$63,0),MATCH($A497,LDF!$B$37:$Z$37,0)),0)</f>
        <v>0</v>
      </c>
      <c r="T497" s="116">
        <f ca="1">IFERROR(T496+'Program Qtrly'!V$303*OFFSET(LDF!$A$37,MATCH($B$472,LDF!$A$38:$A$63,0),MATCH($A497,LDF!$B$37:$Z$37,0)),0)</f>
        <v>0</v>
      </c>
      <c r="U497" s="116">
        <f ca="1">IFERROR(U496+'Program Qtrly'!W$303*OFFSET(LDF!$A$37,MATCH($B$472,LDF!$A$38:$A$63,0),MATCH($A497,LDF!$B$37:$Z$37,0)),0)</f>
        <v>0</v>
      </c>
      <c r="W497" s="63">
        <f t="shared" si="466"/>
        <v>72</v>
      </c>
      <c r="X497" s="116">
        <f t="shared" ca="1" si="467"/>
        <v>0</v>
      </c>
      <c r="Y497" s="116">
        <f t="shared" ca="1" si="482"/>
        <v>0</v>
      </c>
      <c r="Z497" s="116">
        <f t="shared" ca="1" si="483"/>
        <v>0</v>
      </c>
      <c r="AA497" s="116">
        <f t="shared" ca="1" si="484"/>
        <v>0</v>
      </c>
      <c r="AB497" s="116">
        <f t="shared" ca="1" si="485"/>
        <v>0</v>
      </c>
      <c r="AC497" s="116">
        <f t="shared" ca="1" si="486"/>
        <v>0</v>
      </c>
      <c r="AD497" s="116">
        <f t="shared" ca="1" si="487"/>
        <v>0</v>
      </c>
      <c r="AE497" s="116">
        <f t="shared" ca="1" si="488"/>
        <v>0</v>
      </c>
      <c r="AF497" s="116">
        <f t="shared" ca="1" si="489"/>
        <v>0</v>
      </c>
      <c r="AG497" s="116">
        <f t="shared" ca="1" si="471"/>
        <v>0</v>
      </c>
      <c r="AH497" s="116">
        <f t="shared" ca="1" si="472"/>
        <v>0</v>
      </c>
      <c r="AI497" s="116">
        <f t="shared" ca="1" si="473"/>
        <v>0</v>
      </c>
      <c r="AJ497" s="116">
        <f t="shared" ca="1" si="474"/>
        <v>0</v>
      </c>
      <c r="AK497" s="116">
        <f t="shared" ca="1" si="475"/>
        <v>0</v>
      </c>
      <c r="AL497" s="116">
        <f t="shared" ca="1" si="476"/>
        <v>0</v>
      </c>
      <c r="AM497" s="116">
        <f t="shared" ca="1" si="477"/>
        <v>0</v>
      </c>
      <c r="AN497" s="116">
        <f t="shared" ca="1" si="478"/>
        <v>0</v>
      </c>
      <c r="AO497" s="116">
        <f t="shared" ca="1" si="479"/>
        <v>0</v>
      </c>
      <c r="AP497" s="116">
        <f t="shared" ca="1" si="480"/>
        <v>0</v>
      </c>
      <c r="AQ497" s="116">
        <f t="shared" ca="1" si="481"/>
        <v>0</v>
      </c>
      <c r="AS497" s="63">
        <f t="shared" si="468"/>
        <v>72</v>
      </c>
      <c r="AT497" s="116">
        <f ca="1">IFERROR(X497*'Program Qtrly'!D$289/(1-'Program Qtrly'!D$289),0)</f>
        <v>0</v>
      </c>
      <c r="AU497" s="116">
        <f ca="1">IFERROR(Y497*'Program Qtrly'!E$289/(1-'Program Qtrly'!E$289),0)</f>
        <v>0</v>
      </c>
      <c r="AV497" s="116">
        <f ca="1">IFERROR(Z497*'Program Qtrly'!F$289/(1-'Program Qtrly'!F$289),0)</f>
        <v>0</v>
      </c>
      <c r="AW497" s="116">
        <f ca="1">IFERROR(AA497*'Program Qtrly'!G$289/(1-'Program Qtrly'!G$289),0)</f>
        <v>0</v>
      </c>
      <c r="AX497" s="116">
        <f ca="1">IFERROR(AB497*'Program Qtrly'!H$289/(1-'Program Qtrly'!H$289),0)</f>
        <v>0</v>
      </c>
      <c r="AY497" s="116">
        <f ca="1">IFERROR(AC497*'Program Qtrly'!I$289/(1-'Program Qtrly'!I$289),0)</f>
        <v>0</v>
      </c>
      <c r="AZ497" s="116">
        <f ca="1">IFERROR(AD497*'Program Qtrly'!J$289/(1-'Program Qtrly'!J$289),0)</f>
        <v>0</v>
      </c>
      <c r="BA497" s="116">
        <f ca="1">IFERROR(AE497*'Program Qtrly'!K$289/(1-'Program Qtrly'!K$289),0)</f>
        <v>0</v>
      </c>
      <c r="BB497" s="116">
        <f ca="1">IFERROR(AF497*'Program Qtrly'!L$289/(1-'Program Qtrly'!L$289),0)</f>
        <v>0</v>
      </c>
      <c r="BC497" s="116">
        <f ca="1">IFERROR(AG497*'Program Qtrly'!M$289/(1-'Program Qtrly'!M$289),0)</f>
        <v>0</v>
      </c>
      <c r="BD497" s="116">
        <f ca="1">IFERROR(AH497*'Program Qtrly'!N$289/(1-'Program Qtrly'!N$289),0)</f>
        <v>0</v>
      </c>
      <c r="BE497" s="116">
        <f ca="1">IFERROR(AI497*'Program Qtrly'!O$289/(1-'Program Qtrly'!O$289),0)</f>
        <v>0</v>
      </c>
      <c r="BF497" s="116">
        <f ca="1">IFERROR(AJ497*'Program Qtrly'!P$289/(1-'Program Qtrly'!P$289),0)</f>
        <v>0</v>
      </c>
      <c r="BG497" s="116">
        <f ca="1">IFERROR(AK497*'Program Qtrly'!Q$289/(1-'Program Qtrly'!Q$289),0)</f>
        <v>0</v>
      </c>
      <c r="BH497" s="116">
        <f ca="1">IFERROR(AL497*'Program Qtrly'!R$289/(1-'Program Qtrly'!R$289),0)</f>
        <v>0</v>
      </c>
      <c r="BI497" s="116">
        <f ca="1">IFERROR(AM497*'Program Qtrly'!S$289/(1-'Program Qtrly'!S$289),0)</f>
        <v>0</v>
      </c>
      <c r="BJ497" s="116">
        <f ca="1">IFERROR(AN497*'Program Qtrly'!T$289/(1-'Program Qtrly'!T$289),0)</f>
        <v>0</v>
      </c>
      <c r="BK497" s="116">
        <f ca="1">IFERROR(AO497*'Program Qtrly'!U$289/(1-'Program Qtrly'!U$289),0)</f>
        <v>0</v>
      </c>
      <c r="BL497" s="116">
        <f ca="1">IFERROR(AP497*'Program Qtrly'!V$289/(1-'Program Qtrly'!V$289),0)</f>
        <v>0</v>
      </c>
      <c r="BM497" s="116">
        <f ca="1">IFERROR(AQ497*'Program Qtrly'!W$289/(1-'Program Qtrly'!W$289),0)</f>
        <v>0</v>
      </c>
      <c r="BO497" s="53" t="str">
        <f t="shared" si="469"/>
        <v>P015</v>
      </c>
      <c r="BP497" s="53">
        <f t="shared" si="470"/>
        <v>0</v>
      </c>
    </row>
    <row r="498" spans="1:68" ht="28.5" x14ac:dyDescent="0.45">
      <c r="A498" s="135" t="s">
        <v>386</v>
      </c>
      <c r="B498" s="136">
        <f ca="1">'Program Qtrly'!D$303</f>
        <v>0</v>
      </c>
      <c r="C498" s="136">
        <f ca="1">'Program Qtrly'!E$303</f>
        <v>0</v>
      </c>
      <c r="D498" s="136">
        <f ca="1">'Program Qtrly'!F$303</f>
        <v>0</v>
      </c>
      <c r="E498" s="136">
        <f ca="1">'Program Qtrly'!G$303</f>
        <v>0</v>
      </c>
      <c r="F498" s="136">
        <f ca="1">'Program Qtrly'!H$303</f>
        <v>0</v>
      </c>
      <c r="G498" s="136">
        <f ca="1">'Program Qtrly'!I$303</f>
        <v>0</v>
      </c>
      <c r="H498" s="136">
        <f ca="1">'Program Qtrly'!J$303</f>
        <v>0</v>
      </c>
      <c r="I498" s="136">
        <f ca="1">'Program Qtrly'!K$303</f>
        <v>0</v>
      </c>
      <c r="J498" s="136">
        <f ca="1">'Program Qtrly'!L$303</f>
        <v>0</v>
      </c>
      <c r="K498" s="136">
        <f ca="1">'Program Qtrly'!M$303</f>
        <v>0</v>
      </c>
      <c r="L498" s="136">
        <f ca="1">'Program Qtrly'!N$303</f>
        <v>0</v>
      </c>
      <c r="M498" s="136">
        <f ca="1">'Program Qtrly'!O$303</f>
        <v>0</v>
      </c>
      <c r="N498" s="136">
        <f ca="1">'Program Qtrly'!P$303</f>
        <v>0</v>
      </c>
      <c r="O498" s="136">
        <f ca="1">'Program Qtrly'!Q$303</f>
        <v>0</v>
      </c>
      <c r="P498" s="136">
        <f ca="1">'Program Qtrly'!R$303</f>
        <v>0</v>
      </c>
      <c r="Q498" s="136">
        <f ca="1">'Program Qtrly'!S$303</f>
        <v>0</v>
      </c>
      <c r="R498" s="136">
        <f ca="1">'Program Qtrly'!T$303</f>
        <v>0</v>
      </c>
      <c r="S498" s="136">
        <f ca="1">'Program Qtrly'!U$303</f>
        <v>0</v>
      </c>
      <c r="T498" s="136">
        <f ca="1">'Program Qtrly'!V$303</f>
        <v>0</v>
      </c>
      <c r="U498" s="136">
        <f ca="1">'Program Qtrly'!W$303</f>
        <v>0</v>
      </c>
      <c r="V498" s="135"/>
      <c r="W498" s="135" t="s">
        <v>282</v>
      </c>
      <c r="X498" s="136">
        <f ca="1">X474</f>
        <v>0</v>
      </c>
      <c r="Y498" s="136">
        <f ca="1">Y474+X475</f>
        <v>0</v>
      </c>
      <c r="Z498" s="136">
        <f ca="1">Z474+Y475+X476</f>
        <v>0</v>
      </c>
      <c r="AA498" s="136">
        <f ca="1">AA474+Z475+Y476+X477</f>
        <v>0</v>
      </c>
      <c r="AB498" s="136">
        <f ca="1">AB474+AA475+Z476+Y477+X478</f>
        <v>0</v>
      </c>
      <c r="AC498" s="136">
        <f ca="1">AC474+AB475+AA476+Z477+Y478+X479</f>
        <v>0</v>
      </c>
      <c r="AD498" s="136">
        <f ca="1">AD474+AC475+AB476+AA477+Z478+Y479+X480</f>
        <v>0</v>
      </c>
      <c r="AE498" s="136">
        <f ca="1">AE474+AD475+AC476+AB477+AA478+Z479+Y480+X481</f>
        <v>0</v>
      </c>
      <c r="AF498" s="136">
        <f ca="1">AF474+AE475+AD476+AC477+AB478+AA479+Z480+Y481+X482</f>
        <v>0</v>
      </c>
      <c r="AG498" s="136">
        <f ca="1">AG474+AF475+AE476+AD477+AC478+AB479+AA480+Z481+Y482+X483</f>
        <v>0</v>
      </c>
      <c r="AH498" s="136">
        <f ca="1">AH474+AG475+AF476+AE477+AD478+AC479+AB480+AA481+Z482+Y483+X484</f>
        <v>0</v>
      </c>
      <c r="AI498" s="136">
        <f ca="1">AI474+AH475+AG476+AF477+AE478+AD479+AC480+AB481+AA482+Z483+Y484+X485</f>
        <v>0</v>
      </c>
      <c r="AJ498" s="136">
        <f ca="1">AJ474+AI475+AH476+AG477+AF478+AE479+AD480+AC481+AB482+AA483+Z484+Y485+X486</f>
        <v>0</v>
      </c>
      <c r="AK498" s="136">
        <f ca="1">AK474+AJ475+AI476+AH477+AG478+AF479+AE480+AD481+AC482+AB483+AA484+Z485+Y486+X487</f>
        <v>0</v>
      </c>
      <c r="AL498" s="136">
        <f ca="1">AL474+AK475+AJ476+AI477+AH478+AG479+AF480+AE481+AD482+AC483+AB484+AA485+Z486+Y487+X488</f>
        <v>0</v>
      </c>
      <c r="AM498" s="136">
        <f ca="1">AM474+AL475+AK476+AJ477+AI478+AH479+AG480+AF481+AE482+AD483+AC484+AB485+AA486+Z487+Y488+X489</f>
        <v>0</v>
      </c>
      <c r="AN498" s="136">
        <f ca="1">AN474+AM475+AL476+AK477+AJ478+AI479+AH480+AG481+AF482+AE483+AD484+AC485+AB486+AA487+Z488+Y489+X490</f>
        <v>0</v>
      </c>
      <c r="AO498" s="136">
        <f ca="1">AO474+AN475+AM476+AL477+AK478+AJ479+AI480+AH481+AG482+AF483+AE484+AD485+AC486+AB487+AA488+Z489+Y490+X491</f>
        <v>0</v>
      </c>
      <c r="AP498" s="136">
        <f ca="1">AP474+AO475+AN476+AM477+AL478+AK479+AJ480+AI481+AH482+AG483+AF484+AE485+AD486+AC487+AB488+AA489+Z490+Y491+X492</f>
        <v>0</v>
      </c>
      <c r="AQ498" s="136">
        <f ca="1">AQ474+AP475+AO476+AN477+AM478+AL479+AK480+AJ481+AI482+AH483+AG484+AF485+AE486+AD487+AC488+AB489+AA490+Z491+Y492+X493</f>
        <v>0</v>
      </c>
      <c r="AR498" s="135"/>
      <c r="AS498" s="135" t="s">
        <v>481</v>
      </c>
      <c r="AT498" s="136">
        <f ca="1">AT474</f>
        <v>0</v>
      </c>
      <c r="AU498" s="136">
        <f ca="1">AU474+AT475</f>
        <v>0</v>
      </c>
      <c r="AV498" s="136">
        <f ca="1">AV474+AU475+AT476</f>
        <v>0</v>
      </c>
      <c r="AW498" s="136">
        <f ca="1">AW474+AV475+AU476+AT477</f>
        <v>0</v>
      </c>
      <c r="AX498" s="136">
        <f ca="1">AX474+AW475+AV476+AU477+AT478</f>
        <v>0</v>
      </c>
      <c r="AY498" s="136">
        <f ca="1">AY474+AX475+AW476+AV477+AU478+AT479</f>
        <v>0</v>
      </c>
      <c r="AZ498" s="136">
        <f ca="1">AZ474+AY475+AX476+AW477+AV478+AU479+AT480</f>
        <v>0</v>
      </c>
      <c r="BA498" s="136">
        <f ca="1">BA474+AZ475+AY476+AX477+AW478+AV479+AU480+AT481</f>
        <v>0</v>
      </c>
      <c r="BB498" s="136">
        <f ca="1">BB474+BA475+AZ476+AY477+AX478+AW479+AV480+AU481+AT482</f>
        <v>0</v>
      </c>
      <c r="BC498" s="136">
        <f ca="1">BC474+BB475+BA476+AZ477+AY478+AX479+AW480+AV481+AU482+AT483</f>
        <v>0</v>
      </c>
      <c r="BD498" s="136">
        <f ca="1">BD474+BC475+BB476+BA477+AZ478+AY479+AX480+AW481+AV482+AU483+AT484</f>
        <v>0</v>
      </c>
      <c r="BE498" s="136">
        <f ca="1">BE474+BD475+BC476+BB477+BA478+AZ479+AY480+AX481+AW482+AV483+AU484+AT485</f>
        <v>0</v>
      </c>
      <c r="BF498" s="136">
        <f ca="1">BF474+BE475+BD476+BC477+BB478+BA479+AZ480+AY481+AX482+AW483+AV484+AU485+AT486</f>
        <v>0</v>
      </c>
      <c r="BG498" s="136">
        <f ca="1">BG474+BF475+BE476+BD477+BC478+BB479+BA480+AZ481+AY482+AX483+AW484+AV485+AU486+AT487</f>
        <v>0</v>
      </c>
      <c r="BH498" s="136">
        <f ca="1">BH474+BG475+BF476+BE477+BD478+BC479+BB480+BA481+AZ482+AY483+AX484+AW485+AV486+AU487+AT488</f>
        <v>0</v>
      </c>
      <c r="BI498" s="136">
        <f ca="1">BI474+BH475+BG476+BF477+BE478+BD479+BC480+BB481+BA482+AZ483+AY484+AX485+AW486+AV487+AU488+AT489</f>
        <v>0</v>
      </c>
      <c r="BJ498" s="136">
        <f ca="1">BJ474+BI475+BH476+BG477+BF478+BE479+BD480+BC481+BB482+BA483+AZ484+AY485+AX486+AW487+AV488+AU489+AT490</f>
        <v>0</v>
      </c>
      <c r="BK498" s="136">
        <f ca="1">BK474+BJ475+BI476+BH477+BG478+BF479+BE480+BD481+BC482+BB483+BA484+AZ485+AY486+AX487+AW488+AV489+AU490+AT491</f>
        <v>0</v>
      </c>
      <c r="BL498" s="136">
        <f ca="1">BL474+BK475+BJ476+BI477+BH478+BG479+BF480+BE481+BD482+BC483+BB484+BA485+AZ486+AY487+AX488+AW489+AV490+AU491+AT492</f>
        <v>0</v>
      </c>
      <c r="BM498" s="136">
        <f ca="1">BM474+BL475+BK476+BJ477+BI478+BH479+BG480+BF481+BE482+BD483+BC484+BB485+BA486+AZ487+AY488+AX489+AW490+AV491+AU492+AT493</f>
        <v>0</v>
      </c>
      <c r="BN498" s="135"/>
      <c r="BO498" s="53" t="str">
        <f t="shared" si="469"/>
        <v>P015</v>
      </c>
      <c r="BP498" s="53">
        <f t="shared" si="470"/>
        <v>0</v>
      </c>
    </row>
    <row r="501" spans="1:68" x14ac:dyDescent="0.45">
      <c r="A501" s="46" t="s">
        <v>379</v>
      </c>
      <c r="B501" s="46">
        <f>INDEX('Program Inputs'!$B$9:$B$28,MATCH('Loss Proj'!A501,'Program Inputs'!$A$9:$A$28,0))</f>
        <v>0</v>
      </c>
      <c r="C501" s="46"/>
      <c r="W501" s="46" t="str">
        <f>A501</f>
        <v>P016</v>
      </c>
      <c r="X501" s="46">
        <f>INDEX('Program Inputs'!$B$9:$B$28,MATCH('Loss Proj'!W501,'Program Inputs'!$A$9:$A$28,0))</f>
        <v>0</v>
      </c>
      <c r="Y501" s="46"/>
      <c r="AS501" s="46" t="str">
        <f>A501</f>
        <v>P016</v>
      </c>
      <c r="AT501" s="46">
        <f>INDEX('Program Inputs'!$B$9:$B$28,MATCH('Loss Proj'!AS501,'Program Inputs'!$A$9:$A$28,0))</f>
        <v>0</v>
      </c>
      <c r="AU501" s="46"/>
    </row>
    <row r="502" spans="1:68" x14ac:dyDescent="0.45">
      <c r="A502" s="67" t="s">
        <v>385</v>
      </c>
      <c r="B502" s="63"/>
      <c r="W502" s="67" t="s">
        <v>479</v>
      </c>
      <c r="X502" s="63"/>
      <c r="AS502" s="67" t="s">
        <v>480</v>
      </c>
      <c r="AT502" s="63"/>
    </row>
    <row r="503" spans="1:68" x14ac:dyDescent="0.45">
      <c r="A503" s="67" t="s">
        <v>186</v>
      </c>
      <c r="B503" s="115">
        <f>INDEX('Program Inputs'!$O$8:$O$28,MATCH(A501,'Program Inputs'!$A$8:$A$28,0))</f>
        <v>0</v>
      </c>
      <c r="D503" s="63" t="s">
        <v>489</v>
      </c>
      <c r="E503" s="133">
        <f>INDEX('Program Inputs'!$R$8:$R$28,MATCH(A501,'Program Inputs'!$A$8:$A$28,0))</f>
        <v>0</v>
      </c>
      <c r="X503" s="62"/>
      <c r="AT503" s="62"/>
    </row>
    <row r="504" spans="1:68" x14ac:dyDescent="0.45">
      <c r="A504" s="110" t="s">
        <v>180</v>
      </c>
      <c r="B504" s="3" t="str">
        <f>B$7</f>
        <v>2026 Q2</v>
      </c>
      <c r="C504" s="3" t="str">
        <f t="shared" ref="C504:U504" si="490">C$7</f>
        <v>2026 Q3</v>
      </c>
      <c r="D504" s="3" t="str">
        <f t="shared" si="490"/>
        <v>2026 Q4</v>
      </c>
      <c r="E504" s="3" t="str">
        <f t="shared" si="490"/>
        <v>2027 Q1</v>
      </c>
      <c r="F504" s="3" t="str">
        <f t="shared" si="490"/>
        <v>2027 Q2</v>
      </c>
      <c r="G504" s="3" t="str">
        <f t="shared" si="490"/>
        <v>2027 Q3</v>
      </c>
      <c r="H504" s="3" t="str">
        <f t="shared" si="490"/>
        <v>2027 Q4</v>
      </c>
      <c r="I504" s="3" t="str">
        <f t="shared" si="490"/>
        <v>2028 Q1</v>
      </c>
      <c r="J504" s="3" t="str">
        <f t="shared" si="490"/>
        <v>2028 Q2</v>
      </c>
      <c r="K504" s="3" t="str">
        <f t="shared" si="490"/>
        <v>2028 Q3</v>
      </c>
      <c r="L504" s="3" t="str">
        <f t="shared" si="490"/>
        <v>2028 Q4</v>
      </c>
      <c r="M504" s="3" t="str">
        <f t="shared" si="490"/>
        <v>2029 Q1</v>
      </c>
      <c r="N504" s="3" t="str">
        <f t="shared" si="490"/>
        <v>2029 Q2</v>
      </c>
      <c r="O504" s="3" t="str">
        <f t="shared" si="490"/>
        <v>2029 Q3</v>
      </c>
      <c r="P504" s="3" t="str">
        <f t="shared" si="490"/>
        <v>2029 Q4</v>
      </c>
      <c r="Q504" s="3" t="str">
        <f t="shared" si="490"/>
        <v>2030 Q1</v>
      </c>
      <c r="R504" s="3" t="str">
        <f t="shared" si="490"/>
        <v>2030 Q2</v>
      </c>
      <c r="S504" s="3" t="str">
        <f t="shared" si="490"/>
        <v>2030 Q3</v>
      </c>
      <c r="T504" s="3" t="str">
        <f t="shared" si="490"/>
        <v>2030 Q4</v>
      </c>
      <c r="U504" s="3" t="str">
        <f t="shared" si="490"/>
        <v>2031 Q1</v>
      </c>
      <c r="W504" s="110" t="s">
        <v>180</v>
      </c>
      <c r="X504" s="3" t="str">
        <f>X$7</f>
        <v>2026 Q2</v>
      </c>
      <c r="Y504" s="3" t="str">
        <f t="shared" ref="Y504:AQ504" si="491">Y$7</f>
        <v>2026 Q3</v>
      </c>
      <c r="Z504" s="3" t="str">
        <f t="shared" si="491"/>
        <v>2026 Q4</v>
      </c>
      <c r="AA504" s="3" t="str">
        <f t="shared" si="491"/>
        <v>2027 Q1</v>
      </c>
      <c r="AB504" s="3" t="str">
        <f t="shared" si="491"/>
        <v>2027 Q2</v>
      </c>
      <c r="AC504" s="3" t="str">
        <f t="shared" si="491"/>
        <v>2027 Q3</v>
      </c>
      <c r="AD504" s="3" t="str">
        <f t="shared" si="491"/>
        <v>2027 Q4</v>
      </c>
      <c r="AE504" s="3" t="str">
        <f t="shared" si="491"/>
        <v>2028 Q1</v>
      </c>
      <c r="AF504" s="3" t="str">
        <f t="shared" si="491"/>
        <v>2028 Q2</v>
      </c>
      <c r="AG504" s="3" t="str">
        <f t="shared" si="491"/>
        <v>2028 Q3</v>
      </c>
      <c r="AH504" s="3" t="str">
        <f t="shared" si="491"/>
        <v>2028 Q4</v>
      </c>
      <c r="AI504" s="3" t="str">
        <f t="shared" si="491"/>
        <v>2029 Q1</v>
      </c>
      <c r="AJ504" s="3" t="str">
        <f t="shared" si="491"/>
        <v>2029 Q2</v>
      </c>
      <c r="AK504" s="3" t="str">
        <f t="shared" si="491"/>
        <v>2029 Q3</v>
      </c>
      <c r="AL504" s="3" t="str">
        <f t="shared" si="491"/>
        <v>2029 Q4</v>
      </c>
      <c r="AM504" s="3" t="str">
        <f t="shared" si="491"/>
        <v>2030 Q1</v>
      </c>
      <c r="AN504" s="3" t="str">
        <f t="shared" si="491"/>
        <v>2030 Q2</v>
      </c>
      <c r="AO504" s="3" t="str">
        <f t="shared" si="491"/>
        <v>2030 Q3</v>
      </c>
      <c r="AP504" s="3" t="str">
        <f t="shared" si="491"/>
        <v>2030 Q4</v>
      </c>
      <c r="AQ504" s="3" t="str">
        <f t="shared" si="491"/>
        <v>2031 Q1</v>
      </c>
      <c r="AS504" s="110" t="s">
        <v>180</v>
      </c>
      <c r="AT504" s="3" t="str">
        <f>AT$7</f>
        <v>2026 Q2</v>
      </c>
      <c r="AU504" s="3" t="str">
        <f t="shared" ref="AU504:BM504" si="492">AU$7</f>
        <v>2026 Q3</v>
      </c>
      <c r="AV504" s="3" t="str">
        <f t="shared" si="492"/>
        <v>2026 Q4</v>
      </c>
      <c r="AW504" s="3" t="str">
        <f t="shared" si="492"/>
        <v>2027 Q1</v>
      </c>
      <c r="AX504" s="3" t="str">
        <f t="shared" si="492"/>
        <v>2027 Q2</v>
      </c>
      <c r="AY504" s="3" t="str">
        <f t="shared" si="492"/>
        <v>2027 Q3</v>
      </c>
      <c r="AZ504" s="3" t="str">
        <f t="shared" si="492"/>
        <v>2027 Q4</v>
      </c>
      <c r="BA504" s="3" t="str">
        <f t="shared" si="492"/>
        <v>2028 Q1</v>
      </c>
      <c r="BB504" s="3" t="str">
        <f t="shared" si="492"/>
        <v>2028 Q2</v>
      </c>
      <c r="BC504" s="3" t="str">
        <f t="shared" si="492"/>
        <v>2028 Q3</v>
      </c>
      <c r="BD504" s="3" t="str">
        <f t="shared" si="492"/>
        <v>2028 Q4</v>
      </c>
      <c r="BE504" s="3" t="str">
        <f t="shared" si="492"/>
        <v>2029 Q1</v>
      </c>
      <c r="BF504" s="3" t="str">
        <f t="shared" si="492"/>
        <v>2029 Q2</v>
      </c>
      <c r="BG504" s="3" t="str">
        <f t="shared" si="492"/>
        <v>2029 Q3</v>
      </c>
      <c r="BH504" s="3" t="str">
        <f t="shared" si="492"/>
        <v>2029 Q4</v>
      </c>
      <c r="BI504" s="3" t="str">
        <f t="shared" si="492"/>
        <v>2030 Q1</v>
      </c>
      <c r="BJ504" s="3" t="str">
        <f t="shared" si="492"/>
        <v>2030 Q2</v>
      </c>
      <c r="BK504" s="3" t="str">
        <f t="shared" si="492"/>
        <v>2030 Q3</v>
      </c>
      <c r="BL504" s="3" t="str">
        <f t="shared" si="492"/>
        <v>2030 Q4</v>
      </c>
      <c r="BM504" s="3" t="str">
        <f t="shared" si="492"/>
        <v>2031 Q1</v>
      </c>
      <c r="BO504" s="110" t="s">
        <v>330</v>
      </c>
      <c r="BP504" s="110" t="s">
        <v>488</v>
      </c>
    </row>
    <row r="505" spans="1:68" x14ac:dyDescent="0.45">
      <c r="A505" s="63">
        <v>3</v>
      </c>
      <c r="B505" s="116">
        <f ca="1">IFERROR('Program Qtrly'!D$323*OFFSET(LDF!$A$37,MATCH($B$503,LDF!$A$38:$A$63,0),MATCH($A505,LDF!$B$37:$Z$37,0)),0)</f>
        <v>0</v>
      </c>
      <c r="C505" s="116">
        <f ca="1">IFERROR('Program Qtrly'!E$323*OFFSET(LDF!$A$37,MATCH($B$503,LDF!$A$38:$A$63,0),MATCH($A505,LDF!$B$37:$Z$37,0)),0)</f>
        <v>0</v>
      </c>
      <c r="D505" s="116">
        <f ca="1">IFERROR('Program Qtrly'!F$323*OFFSET(LDF!$A$37,MATCH($B$503,LDF!$A$38:$A$63,0),MATCH($A505,LDF!$B$37:$Z$37,0)),0)</f>
        <v>0</v>
      </c>
      <c r="E505" s="116">
        <f ca="1">IFERROR('Program Qtrly'!G$323*OFFSET(LDF!$A$37,MATCH($B$503,LDF!$A$38:$A$63,0),MATCH($A505,LDF!$B$37:$Z$37,0)),0)</f>
        <v>0</v>
      </c>
      <c r="F505" s="116">
        <f ca="1">IFERROR('Program Qtrly'!H$323*OFFSET(LDF!$A$37,MATCH($B$503,LDF!$A$38:$A$63,0),MATCH($A505,LDF!$B$37:$Z$37,0)),0)</f>
        <v>0</v>
      </c>
      <c r="G505" s="116">
        <f ca="1">IFERROR('Program Qtrly'!I$323*OFFSET(LDF!$A$37,MATCH($B$503,LDF!$A$38:$A$63,0),MATCH($A505,LDF!$B$37:$Z$37,0)),0)</f>
        <v>0</v>
      </c>
      <c r="H505" s="116">
        <f ca="1">IFERROR('Program Qtrly'!J$323*OFFSET(LDF!$A$37,MATCH($B$503,LDF!$A$38:$A$63,0),MATCH($A505,LDF!$B$37:$Z$37,0)),0)</f>
        <v>0</v>
      </c>
      <c r="I505" s="116">
        <f ca="1">IFERROR('Program Qtrly'!K$323*OFFSET(LDF!$A$37,MATCH($B$503,LDF!$A$38:$A$63,0),MATCH($A505,LDF!$B$37:$Z$37,0)),0)</f>
        <v>0</v>
      </c>
      <c r="J505" s="116">
        <f ca="1">IFERROR('Program Qtrly'!L$323*OFFSET(LDF!$A$37,MATCH($B$503,LDF!$A$38:$A$63,0),MATCH($A505,LDF!$B$37:$Z$37,0)),0)</f>
        <v>0</v>
      </c>
      <c r="K505" s="116">
        <f ca="1">IFERROR('Program Qtrly'!M$323*OFFSET(LDF!$A$37,MATCH($B$503,LDF!$A$38:$A$63,0),MATCH($A505,LDF!$B$37:$Z$37,0)),0)</f>
        <v>0</v>
      </c>
      <c r="L505" s="116">
        <f ca="1">IFERROR('Program Qtrly'!N$323*OFFSET(LDF!$A$37,MATCH($B$503,LDF!$A$38:$A$63,0),MATCH($A505,LDF!$B$37:$Z$37,0)),0)</f>
        <v>0</v>
      </c>
      <c r="M505" s="116">
        <f ca="1">IFERROR('Program Qtrly'!O$323*OFFSET(LDF!$A$37,MATCH($B$503,LDF!$A$38:$A$63,0),MATCH($A505,LDF!$B$37:$Z$37,0)),0)</f>
        <v>0</v>
      </c>
      <c r="N505" s="116">
        <f ca="1">IFERROR('Program Qtrly'!P$323*OFFSET(LDF!$A$37,MATCH($B$503,LDF!$A$38:$A$63,0),MATCH($A505,LDF!$B$37:$Z$37,0)),0)</f>
        <v>0</v>
      </c>
      <c r="O505" s="116">
        <f ca="1">IFERROR('Program Qtrly'!Q$323*OFFSET(LDF!$A$37,MATCH($B$503,LDF!$A$38:$A$63,0),MATCH($A505,LDF!$B$37:$Z$37,0)),0)</f>
        <v>0</v>
      </c>
      <c r="P505" s="116">
        <f ca="1">IFERROR('Program Qtrly'!R$323*OFFSET(LDF!$A$37,MATCH($B$503,LDF!$A$38:$A$63,0),MATCH($A505,LDF!$B$37:$Z$37,0)),0)</f>
        <v>0</v>
      </c>
      <c r="Q505" s="116">
        <f ca="1">IFERROR('Program Qtrly'!S$323*OFFSET(LDF!$A$37,MATCH($B$503,LDF!$A$38:$A$63,0),MATCH($A505,LDF!$B$37:$Z$37,0)),0)</f>
        <v>0</v>
      </c>
      <c r="R505" s="116">
        <f ca="1">IFERROR('Program Qtrly'!T$323*OFFSET(LDF!$A$37,MATCH($B$503,LDF!$A$38:$A$63,0),MATCH($A505,LDF!$B$37:$Z$37,0)),0)</f>
        <v>0</v>
      </c>
      <c r="S505" s="116">
        <f ca="1">IFERROR('Program Qtrly'!U$323*OFFSET(LDF!$A$37,MATCH($B$503,LDF!$A$38:$A$63,0),MATCH($A505,LDF!$B$37:$Z$37,0)),0)</f>
        <v>0</v>
      </c>
      <c r="T505" s="116">
        <f ca="1">IFERROR('Program Qtrly'!V$323*OFFSET(LDF!$A$37,MATCH($B$503,LDF!$A$38:$A$63,0),MATCH($A505,LDF!$B$37:$Z$37,0)),0)</f>
        <v>0</v>
      </c>
      <c r="U505" s="116">
        <f ca="1">IFERROR('Program Qtrly'!W$323*OFFSET(LDF!$A$37,MATCH($B$503,LDF!$A$38:$A$63,0),MATCH($A505,LDF!$B$37:$Z$37,0)),0)</f>
        <v>0</v>
      </c>
      <c r="W505" s="63">
        <v>3</v>
      </c>
      <c r="X505" s="116">
        <f ca="1">B$529-B505</f>
        <v>0</v>
      </c>
      <c r="Y505" s="116">
        <f t="shared" ref="Y505:AQ518" ca="1" si="493">C$529-C505</f>
        <v>0</v>
      </c>
      <c r="Z505" s="116">
        <f t="shared" ca="1" si="493"/>
        <v>0</v>
      </c>
      <c r="AA505" s="116">
        <f t="shared" ca="1" si="493"/>
        <v>0</v>
      </c>
      <c r="AB505" s="116">
        <f t="shared" ca="1" si="493"/>
        <v>0</v>
      </c>
      <c r="AC505" s="116">
        <f t="shared" ca="1" si="493"/>
        <v>0</v>
      </c>
      <c r="AD505" s="116">
        <f t="shared" ca="1" si="493"/>
        <v>0</v>
      </c>
      <c r="AE505" s="116">
        <f t="shared" ca="1" si="493"/>
        <v>0</v>
      </c>
      <c r="AF505" s="116">
        <f t="shared" ca="1" si="493"/>
        <v>0</v>
      </c>
      <c r="AG505" s="116">
        <f t="shared" ca="1" si="493"/>
        <v>0</v>
      </c>
      <c r="AH505" s="116">
        <f t="shared" ca="1" si="493"/>
        <v>0</v>
      </c>
      <c r="AI505" s="116">
        <f t="shared" ca="1" si="493"/>
        <v>0</v>
      </c>
      <c r="AJ505" s="116">
        <f t="shared" ca="1" si="493"/>
        <v>0</v>
      </c>
      <c r="AK505" s="116">
        <f t="shared" ca="1" si="493"/>
        <v>0</v>
      </c>
      <c r="AL505" s="116">
        <f t="shared" ca="1" si="493"/>
        <v>0</v>
      </c>
      <c r="AM505" s="116">
        <f t="shared" ca="1" si="493"/>
        <v>0</v>
      </c>
      <c r="AN505" s="116">
        <f t="shared" ca="1" si="493"/>
        <v>0</v>
      </c>
      <c r="AO505" s="116">
        <f t="shared" ca="1" si="493"/>
        <v>0</v>
      </c>
      <c r="AP505" s="116">
        <f t="shared" ca="1" si="493"/>
        <v>0</v>
      </c>
      <c r="AQ505" s="116">
        <f t="shared" ca="1" si="493"/>
        <v>0</v>
      </c>
      <c r="AS505" s="63">
        <v>3</v>
      </c>
      <c r="AT505" s="116">
        <f ca="1">IFERROR(X505*'Program Qtrly'!D$309/(1-'Program Qtrly'!D$309),0)</f>
        <v>0</v>
      </c>
      <c r="AU505" s="116">
        <f ca="1">IFERROR(Y505*'Program Qtrly'!E$309/(1-'Program Qtrly'!E$309),0)</f>
        <v>0</v>
      </c>
      <c r="AV505" s="116">
        <f ca="1">IFERROR(Z505*'Program Qtrly'!F$309/(1-'Program Qtrly'!F$309),0)</f>
        <v>0</v>
      </c>
      <c r="AW505" s="116">
        <f ca="1">IFERROR(AA505*'Program Qtrly'!G$309/(1-'Program Qtrly'!G$309),0)</f>
        <v>0</v>
      </c>
      <c r="AX505" s="116">
        <f ca="1">IFERROR(AB505*'Program Qtrly'!H$309/(1-'Program Qtrly'!H$309),0)</f>
        <v>0</v>
      </c>
      <c r="AY505" s="116">
        <f ca="1">IFERROR(AC505*'Program Qtrly'!I$309/(1-'Program Qtrly'!I$309),0)</f>
        <v>0</v>
      </c>
      <c r="AZ505" s="116">
        <f ca="1">IFERROR(AD505*'Program Qtrly'!J$309/(1-'Program Qtrly'!J$309),0)</f>
        <v>0</v>
      </c>
      <c r="BA505" s="116">
        <f ca="1">IFERROR(AE505*'Program Qtrly'!K$309/(1-'Program Qtrly'!K$309),0)</f>
        <v>0</v>
      </c>
      <c r="BB505" s="116">
        <f ca="1">IFERROR(AF505*'Program Qtrly'!L$309/(1-'Program Qtrly'!L$309),0)</f>
        <v>0</v>
      </c>
      <c r="BC505" s="116">
        <f ca="1">IFERROR(AG505*'Program Qtrly'!M$309/(1-'Program Qtrly'!M$309),0)</f>
        <v>0</v>
      </c>
      <c r="BD505" s="116">
        <f ca="1">IFERROR(AH505*'Program Qtrly'!N$309/(1-'Program Qtrly'!N$309),0)</f>
        <v>0</v>
      </c>
      <c r="BE505" s="116">
        <f ca="1">IFERROR(AI505*'Program Qtrly'!O$309/(1-'Program Qtrly'!O$309),0)</f>
        <v>0</v>
      </c>
      <c r="BF505" s="116">
        <f ca="1">IFERROR(AJ505*'Program Qtrly'!P$309/(1-'Program Qtrly'!P$309),0)</f>
        <v>0</v>
      </c>
      <c r="BG505" s="116">
        <f ca="1">IFERROR(AK505*'Program Qtrly'!Q$309/(1-'Program Qtrly'!Q$309),0)</f>
        <v>0</v>
      </c>
      <c r="BH505" s="116">
        <f ca="1">IFERROR(AL505*'Program Qtrly'!R$309/(1-'Program Qtrly'!R$309),0)</f>
        <v>0</v>
      </c>
      <c r="BI505" s="116">
        <f ca="1">IFERROR(AM505*'Program Qtrly'!S$309/(1-'Program Qtrly'!S$309),0)</f>
        <v>0</v>
      </c>
      <c r="BJ505" s="116">
        <f ca="1">IFERROR(AN505*'Program Qtrly'!T$309/(1-'Program Qtrly'!T$309),0)</f>
        <v>0</v>
      </c>
      <c r="BK505" s="116">
        <f ca="1">IFERROR(AO505*'Program Qtrly'!U$309/(1-'Program Qtrly'!U$309),0)</f>
        <v>0</v>
      </c>
      <c r="BL505" s="116">
        <f ca="1">IFERROR(AP505*'Program Qtrly'!V$309/(1-'Program Qtrly'!V$309),0)</f>
        <v>0</v>
      </c>
      <c r="BM505" s="116">
        <f ca="1">IFERROR(AQ505*'Program Qtrly'!W$309/(1-'Program Qtrly'!W$309),0)</f>
        <v>0</v>
      </c>
      <c r="BO505" s="53" t="str">
        <f>$A$501</f>
        <v>P016</v>
      </c>
      <c r="BP505" s="53">
        <f>$E$503</f>
        <v>0</v>
      </c>
    </row>
    <row r="506" spans="1:68" x14ac:dyDescent="0.45">
      <c r="A506" s="63">
        <f t="shared" ref="A506:A528" si="494">A505+3</f>
        <v>6</v>
      </c>
      <c r="B506" s="116">
        <f ca="1">IFERROR(B505+'Program Qtrly'!D$323*OFFSET(LDF!$A$37,MATCH($B$503,LDF!$A$38:$A$63,0),MATCH($A506,LDF!$B$37:$Z$37,0)),0)</f>
        <v>0</v>
      </c>
      <c r="C506" s="116">
        <f ca="1">IFERROR(C505+'Program Qtrly'!E$323*OFFSET(LDF!$A$37,MATCH($B$503,LDF!$A$38:$A$63,0),MATCH($A506,LDF!$B$37:$Z$37,0)),0)</f>
        <v>0</v>
      </c>
      <c r="D506" s="116">
        <f ca="1">IFERROR(D505+'Program Qtrly'!F$323*OFFSET(LDF!$A$37,MATCH($B$503,LDF!$A$38:$A$63,0),MATCH($A506,LDF!$B$37:$Z$37,0)),0)</f>
        <v>0</v>
      </c>
      <c r="E506" s="116">
        <f ca="1">IFERROR(E505+'Program Qtrly'!G$323*OFFSET(LDF!$A$37,MATCH($B$503,LDF!$A$38:$A$63,0),MATCH($A506,LDF!$B$37:$Z$37,0)),0)</f>
        <v>0</v>
      </c>
      <c r="F506" s="116">
        <f ca="1">IFERROR(F505+'Program Qtrly'!H$323*OFFSET(LDF!$A$37,MATCH($B$503,LDF!$A$38:$A$63,0),MATCH($A506,LDF!$B$37:$Z$37,0)),0)</f>
        <v>0</v>
      </c>
      <c r="G506" s="116">
        <f ca="1">IFERROR(G505+'Program Qtrly'!I$323*OFFSET(LDF!$A$37,MATCH($B$503,LDF!$A$38:$A$63,0),MATCH($A506,LDF!$B$37:$Z$37,0)),0)</f>
        <v>0</v>
      </c>
      <c r="H506" s="116">
        <f ca="1">IFERROR(H505+'Program Qtrly'!J$323*OFFSET(LDF!$A$37,MATCH($B$503,LDF!$A$38:$A$63,0),MATCH($A506,LDF!$B$37:$Z$37,0)),0)</f>
        <v>0</v>
      </c>
      <c r="I506" s="116">
        <f ca="1">IFERROR(I505+'Program Qtrly'!K$323*OFFSET(LDF!$A$37,MATCH($B$503,LDF!$A$38:$A$63,0),MATCH($A506,LDF!$B$37:$Z$37,0)),0)</f>
        <v>0</v>
      </c>
      <c r="J506" s="116">
        <f ca="1">IFERROR(J505+'Program Qtrly'!L$323*OFFSET(LDF!$A$37,MATCH($B$503,LDF!$A$38:$A$63,0),MATCH($A506,LDF!$B$37:$Z$37,0)),0)</f>
        <v>0</v>
      </c>
      <c r="K506" s="116">
        <f ca="1">IFERROR(K505+'Program Qtrly'!M$323*OFFSET(LDF!$A$37,MATCH($B$503,LDF!$A$38:$A$63,0),MATCH($A506,LDF!$B$37:$Z$37,0)),0)</f>
        <v>0</v>
      </c>
      <c r="L506" s="116">
        <f ca="1">IFERROR(L505+'Program Qtrly'!N$323*OFFSET(LDF!$A$37,MATCH($B$503,LDF!$A$38:$A$63,0),MATCH($A506,LDF!$B$37:$Z$37,0)),0)</f>
        <v>0</v>
      </c>
      <c r="M506" s="116">
        <f ca="1">IFERROR(M505+'Program Qtrly'!O$323*OFFSET(LDF!$A$37,MATCH($B$503,LDF!$A$38:$A$63,0),MATCH($A506,LDF!$B$37:$Z$37,0)),0)</f>
        <v>0</v>
      </c>
      <c r="N506" s="116">
        <f ca="1">IFERROR(N505+'Program Qtrly'!P$323*OFFSET(LDF!$A$37,MATCH($B$503,LDF!$A$38:$A$63,0),MATCH($A506,LDF!$B$37:$Z$37,0)),0)</f>
        <v>0</v>
      </c>
      <c r="O506" s="116">
        <f ca="1">IFERROR(O505+'Program Qtrly'!Q$323*OFFSET(LDF!$A$37,MATCH($B$503,LDF!$A$38:$A$63,0),MATCH($A506,LDF!$B$37:$Z$37,0)),0)</f>
        <v>0</v>
      </c>
      <c r="P506" s="116">
        <f ca="1">IFERROR(P505+'Program Qtrly'!R$323*OFFSET(LDF!$A$37,MATCH($B$503,LDF!$A$38:$A$63,0),MATCH($A506,LDF!$B$37:$Z$37,0)),0)</f>
        <v>0</v>
      </c>
      <c r="Q506" s="116">
        <f ca="1">IFERROR(Q505+'Program Qtrly'!S$323*OFFSET(LDF!$A$37,MATCH($B$503,LDF!$A$38:$A$63,0),MATCH($A506,LDF!$B$37:$Z$37,0)),0)</f>
        <v>0</v>
      </c>
      <c r="R506" s="116">
        <f ca="1">IFERROR(R505+'Program Qtrly'!T$323*OFFSET(LDF!$A$37,MATCH($B$503,LDF!$A$38:$A$63,0),MATCH($A506,LDF!$B$37:$Z$37,0)),0)</f>
        <v>0</v>
      </c>
      <c r="S506" s="116">
        <f ca="1">IFERROR(S505+'Program Qtrly'!U$323*OFFSET(LDF!$A$37,MATCH($B$503,LDF!$A$38:$A$63,0),MATCH($A506,LDF!$B$37:$Z$37,0)),0)</f>
        <v>0</v>
      </c>
      <c r="T506" s="116">
        <f ca="1">IFERROR(T505+'Program Qtrly'!V$323*OFFSET(LDF!$A$37,MATCH($B$503,LDF!$A$38:$A$63,0),MATCH($A506,LDF!$B$37:$Z$37,0)),0)</f>
        <v>0</v>
      </c>
      <c r="U506" s="116">
        <f ca="1">IFERROR(U505+'Program Qtrly'!W$323*OFFSET(LDF!$A$37,MATCH($B$503,LDF!$A$38:$A$63,0),MATCH($A506,LDF!$B$37:$Z$37,0)),0)</f>
        <v>0</v>
      </c>
      <c r="W506" s="63">
        <f t="shared" ref="W506:W528" si="495">W505+3</f>
        <v>6</v>
      </c>
      <c r="X506" s="116">
        <f t="shared" ref="X506:X528" ca="1" si="496">B$529-B506</f>
        <v>0</v>
      </c>
      <c r="Y506" s="116">
        <f t="shared" ca="1" si="493"/>
        <v>0</v>
      </c>
      <c r="Z506" s="116">
        <f t="shared" ca="1" si="493"/>
        <v>0</v>
      </c>
      <c r="AA506" s="116">
        <f t="shared" ca="1" si="493"/>
        <v>0</v>
      </c>
      <c r="AB506" s="116">
        <f t="shared" ca="1" si="493"/>
        <v>0</v>
      </c>
      <c r="AC506" s="116">
        <f t="shared" ca="1" si="493"/>
        <v>0</v>
      </c>
      <c r="AD506" s="116">
        <f t="shared" ca="1" si="493"/>
        <v>0</v>
      </c>
      <c r="AE506" s="116">
        <f t="shared" ca="1" si="493"/>
        <v>0</v>
      </c>
      <c r="AF506" s="116">
        <f t="shared" ca="1" si="493"/>
        <v>0</v>
      </c>
      <c r="AG506" s="116">
        <f t="shared" ca="1" si="493"/>
        <v>0</v>
      </c>
      <c r="AH506" s="116">
        <f t="shared" ca="1" si="493"/>
        <v>0</v>
      </c>
      <c r="AI506" s="116">
        <f t="shared" ca="1" si="493"/>
        <v>0</v>
      </c>
      <c r="AJ506" s="116">
        <f t="shared" ca="1" si="493"/>
        <v>0</v>
      </c>
      <c r="AK506" s="116">
        <f t="shared" ca="1" si="493"/>
        <v>0</v>
      </c>
      <c r="AL506" s="116">
        <f t="shared" ca="1" si="493"/>
        <v>0</v>
      </c>
      <c r="AM506" s="116">
        <f t="shared" ca="1" si="493"/>
        <v>0</v>
      </c>
      <c r="AN506" s="116">
        <f t="shared" ca="1" si="493"/>
        <v>0</v>
      </c>
      <c r="AO506" s="116">
        <f t="shared" ca="1" si="493"/>
        <v>0</v>
      </c>
      <c r="AP506" s="116">
        <f t="shared" ca="1" si="493"/>
        <v>0</v>
      </c>
      <c r="AQ506" s="116">
        <f t="shared" ca="1" si="493"/>
        <v>0</v>
      </c>
      <c r="AS506" s="63">
        <f t="shared" ref="AS506:AS528" si="497">AS505+3</f>
        <v>6</v>
      </c>
      <c r="AT506" s="116">
        <f ca="1">IFERROR(X506*'Program Qtrly'!D$309/(1-'Program Qtrly'!D$309),0)</f>
        <v>0</v>
      </c>
      <c r="AU506" s="116">
        <f ca="1">IFERROR(Y506*'Program Qtrly'!E$309/(1-'Program Qtrly'!E$309),0)</f>
        <v>0</v>
      </c>
      <c r="AV506" s="116">
        <f ca="1">IFERROR(Z506*'Program Qtrly'!F$309/(1-'Program Qtrly'!F$309),0)</f>
        <v>0</v>
      </c>
      <c r="AW506" s="116">
        <f ca="1">IFERROR(AA506*'Program Qtrly'!G$309/(1-'Program Qtrly'!G$309),0)</f>
        <v>0</v>
      </c>
      <c r="AX506" s="116">
        <f ca="1">IFERROR(AB506*'Program Qtrly'!H$309/(1-'Program Qtrly'!H$309),0)</f>
        <v>0</v>
      </c>
      <c r="AY506" s="116">
        <f ca="1">IFERROR(AC506*'Program Qtrly'!I$309/(1-'Program Qtrly'!I$309),0)</f>
        <v>0</v>
      </c>
      <c r="AZ506" s="116">
        <f ca="1">IFERROR(AD506*'Program Qtrly'!J$309/(1-'Program Qtrly'!J$309),0)</f>
        <v>0</v>
      </c>
      <c r="BA506" s="116">
        <f ca="1">IFERROR(AE506*'Program Qtrly'!K$309/(1-'Program Qtrly'!K$309),0)</f>
        <v>0</v>
      </c>
      <c r="BB506" s="116">
        <f ca="1">IFERROR(AF506*'Program Qtrly'!L$309/(1-'Program Qtrly'!L$309),0)</f>
        <v>0</v>
      </c>
      <c r="BC506" s="116">
        <f ca="1">IFERROR(AG506*'Program Qtrly'!M$309/(1-'Program Qtrly'!M$309),0)</f>
        <v>0</v>
      </c>
      <c r="BD506" s="116">
        <f ca="1">IFERROR(AH506*'Program Qtrly'!N$309/(1-'Program Qtrly'!N$309),0)</f>
        <v>0</v>
      </c>
      <c r="BE506" s="116">
        <f ca="1">IFERROR(AI506*'Program Qtrly'!O$309/(1-'Program Qtrly'!O$309),0)</f>
        <v>0</v>
      </c>
      <c r="BF506" s="116">
        <f ca="1">IFERROR(AJ506*'Program Qtrly'!P$309/(1-'Program Qtrly'!P$309),0)</f>
        <v>0</v>
      </c>
      <c r="BG506" s="116">
        <f ca="1">IFERROR(AK506*'Program Qtrly'!Q$309/(1-'Program Qtrly'!Q$309),0)</f>
        <v>0</v>
      </c>
      <c r="BH506" s="116">
        <f ca="1">IFERROR(AL506*'Program Qtrly'!R$309/(1-'Program Qtrly'!R$309),0)</f>
        <v>0</v>
      </c>
      <c r="BI506" s="116">
        <f ca="1">IFERROR(AM506*'Program Qtrly'!S$309/(1-'Program Qtrly'!S$309),0)</f>
        <v>0</v>
      </c>
      <c r="BJ506" s="116">
        <f ca="1">IFERROR(AN506*'Program Qtrly'!T$309/(1-'Program Qtrly'!T$309),0)</f>
        <v>0</v>
      </c>
      <c r="BK506" s="116">
        <f ca="1">IFERROR(AO506*'Program Qtrly'!U$309/(1-'Program Qtrly'!U$309),0)</f>
        <v>0</v>
      </c>
      <c r="BL506" s="116">
        <f ca="1">IFERROR(AP506*'Program Qtrly'!V$309/(1-'Program Qtrly'!V$309),0)</f>
        <v>0</v>
      </c>
      <c r="BM506" s="116">
        <f ca="1">IFERROR(AQ506*'Program Qtrly'!W$309/(1-'Program Qtrly'!W$309),0)</f>
        <v>0</v>
      </c>
      <c r="BO506" s="53" t="str">
        <f t="shared" ref="BO506:BO529" si="498">$A$501</f>
        <v>P016</v>
      </c>
      <c r="BP506" s="53">
        <f t="shared" ref="BP506:BP529" si="499">$E$503</f>
        <v>0</v>
      </c>
    </row>
    <row r="507" spans="1:68" x14ac:dyDescent="0.45">
      <c r="A507" s="63">
        <f t="shared" si="494"/>
        <v>9</v>
      </c>
      <c r="B507" s="116">
        <f ca="1">IFERROR(B506+'Program Qtrly'!D$323*OFFSET(LDF!$A$37,MATCH($B$503,LDF!$A$38:$A$63,0),MATCH($A507,LDF!$B$37:$Z$37,0)),0)</f>
        <v>0</v>
      </c>
      <c r="C507" s="116">
        <f ca="1">IFERROR(C506+'Program Qtrly'!E$323*OFFSET(LDF!$A$37,MATCH($B$503,LDF!$A$38:$A$63,0),MATCH($A507,LDF!$B$37:$Z$37,0)),0)</f>
        <v>0</v>
      </c>
      <c r="D507" s="116">
        <f ca="1">IFERROR(D506+'Program Qtrly'!F$323*OFFSET(LDF!$A$37,MATCH($B$503,LDF!$A$38:$A$63,0),MATCH($A507,LDF!$B$37:$Z$37,0)),0)</f>
        <v>0</v>
      </c>
      <c r="E507" s="116">
        <f ca="1">IFERROR(E506+'Program Qtrly'!G$323*OFFSET(LDF!$A$37,MATCH($B$503,LDF!$A$38:$A$63,0),MATCH($A507,LDF!$B$37:$Z$37,0)),0)</f>
        <v>0</v>
      </c>
      <c r="F507" s="116">
        <f ca="1">IFERROR(F506+'Program Qtrly'!H$323*OFFSET(LDF!$A$37,MATCH($B$503,LDF!$A$38:$A$63,0),MATCH($A507,LDF!$B$37:$Z$37,0)),0)</f>
        <v>0</v>
      </c>
      <c r="G507" s="116">
        <f ca="1">IFERROR(G506+'Program Qtrly'!I$323*OFFSET(LDF!$A$37,MATCH($B$503,LDF!$A$38:$A$63,0),MATCH($A507,LDF!$B$37:$Z$37,0)),0)</f>
        <v>0</v>
      </c>
      <c r="H507" s="116">
        <f ca="1">IFERROR(H506+'Program Qtrly'!J$323*OFFSET(LDF!$A$37,MATCH($B$503,LDF!$A$38:$A$63,0),MATCH($A507,LDF!$B$37:$Z$37,0)),0)</f>
        <v>0</v>
      </c>
      <c r="I507" s="116">
        <f ca="1">IFERROR(I506+'Program Qtrly'!K$323*OFFSET(LDF!$A$37,MATCH($B$503,LDF!$A$38:$A$63,0),MATCH($A507,LDF!$B$37:$Z$37,0)),0)</f>
        <v>0</v>
      </c>
      <c r="J507" s="116">
        <f ca="1">IFERROR(J506+'Program Qtrly'!L$323*OFFSET(LDF!$A$37,MATCH($B$503,LDF!$A$38:$A$63,0),MATCH($A507,LDF!$B$37:$Z$37,0)),0)</f>
        <v>0</v>
      </c>
      <c r="K507" s="116">
        <f ca="1">IFERROR(K506+'Program Qtrly'!M$323*OFFSET(LDF!$A$37,MATCH($B$503,LDF!$A$38:$A$63,0),MATCH($A507,LDF!$B$37:$Z$37,0)),0)</f>
        <v>0</v>
      </c>
      <c r="L507" s="116">
        <f ca="1">IFERROR(L506+'Program Qtrly'!N$323*OFFSET(LDF!$A$37,MATCH($B$503,LDF!$A$38:$A$63,0),MATCH($A507,LDF!$B$37:$Z$37,0)),0)</f>
        <v>0</v>
      </c>
      <c r="M507" s="116">
        <f ca="1">IFERROR(M506+'Program Qtrly'!O$323*OFFSET(LDF!$A$37,MATCH($B$503,LDF!$A$38:$A$63,0),MATCH($A507,LDF!$B$37:$Z$37,0)),0)</f>
        <v>0</v>
      </c>
      <c r="N507" s="116">
        <f ca="1">IFERROR(N506+'Program Qtrly'!P$323*OFFSET(LDF!$A$37,MATCH($B$503,LDF!$A$38:$A$63,0),MATCH($A507,LDF!$B$37:$Z$37,0)),0)</f>
        <v>0</v>
      </c>
      <c r="O507" s="116">
        <f ca="1">IFERROR(O506+'Program Qtrly'!Q$323*OFFSET(LDF!$A$37,MATCH($B$503,LDF!$A$38:$A$63,0),MATCH($A507,LDF!$B$37:$Z$37,0)),0)</f>
        <v>0</v>
      </c>
      <c r="P507" s="116">
        <f ca="1">IFERROR(P506+'Program Qtrly'!R$323*OFFSET(LDF!$A$37,MATCH($B$503,LDF!$A$38:$A$63,0),MATCH($A507,LDF!$B$37:$Z$37,0)),0)</f>
        <v>0</v>
      </c>
      <c r="Q507" s="116">
        <f ca="1">IFERROR(Q506+'Program Qtrly'!S$323*OFFSET(LDF!$A$37,MATCH($B$503,LDF!$A$38:$A$63,0),MATCH($A507,LDF!$B$37:$Z$37,0)),0)</f>
        <v>0</v>
      </c>
      <c r="R507" s="116">
        <f ca="1">IFERROR(R506+'Program Qtrly'!T$323*OFFSET(LDF!$A$37,MATCH($B$503,LDF!$A$38:$A$63,0),MATCH($A507,LDF!$B$37:$Z$37,0)),0)</f>
        <v>0</v>
      </c>
      <c r="S507" s="116">
        <f ca="1">IFERROR(S506+'Program Qtrly'!U$323*OFFSET(LDF!$A$37,MATCH($B$503,LDF!$A$38:$A$63,0),MATCH($A507,LDF!$B$37:$Z$37,0)),0)</f>
        <v>0</v>
      </c>
      <c r="T507" s="116">
        <f ca="1">IFERROR(T506+'Program Qtrly'!V$323*OFFSET(LDF!$A$37,MATCH($B$503,LDF!$A$38:$A$63,0),MATCH($A507,LDF!$B$37:$Z$37,0)),0)</f>
        <v>0</v>
      </c>
      <c r="U507" s="116">
        <f ca="1">IFERROR(U506+'Program Qtrly'!W$323*OFFSET(LDF!$A$37,MATCH($B$503,LDF!$A$38:$A$63,0),MATCH($A507,LDF!$B$37:$Z$37,0)),0)</f>
        <v>0</v>
      </c>
      <c r="W507" s="63">
        <f t="shared" si="495"/>
        <v>9</v>
      </c>
      <c r="X507" s="116">
        <f t="shared" ca="1" si="496"/>
        <v>0</v>
      </c>
      <c r="Y507" s="116">
        <f t="shared" ca="1" si="493"/>
        <v>0</v>
      </c>
      <c r="Z507" s="116">
        <f t="shared" ca="1" si="493"/>
        <v>0</v>
      </c>
      <c r="AA507" s="116">
        <f t="shared" ca="1" si="493"/>
        <v>0</v>
      </c>
      <c r="AB507" s="116">
        <f t="shared" ca="1" si="493"/>
        <v>0</v>
      </c>
      <c r="AC507" s="116">
        <f t="shared" ca="1" si="493"/>
        <v>0</v>
      </c>
      <c r="AD507" s="116">
        <f t="shared" ca="1" si="493"/>
        <v>0</v>
      </c>
      <c r="AE507" s="116">
        <f t="shared" ca="1" si="493"/>
        <v>0</v>
      </c>
      <c r="AF507" s="116">
        <f t="shared" ca="1" si="493"/>
        <v>0</v>
      </c>
      <c r="AG507" s="116">
        <f t="shared" ca="1" si="493"/>
        <v>0</v>
      </c>
      <c r="AH507" s="116">
        <f t="shared" ca="1" si="493"/>
        <v>0</v>
      </c>
      <c r="AI507" s="116">
        <f t="shared" ca="1" si="493"/>
        <v>0</v>
      </c>
      <c r="AJ507" s="116">
        <f t="shared" ca="1" si="493"/>
        <v>0</v>
      </c>
      <c r="AK507" s="116">
        <f t="shared" ca="1" si="493"/>
        <v>0</v>
      </c>
      <c r="AL507" s="116">
        <f t="shared" ca="1" si="493"/>
        <v>0</v>
      </c>
      <c r="AM507" s="116">
        <f t="shared" ca="1" si="493"/>
        <v>0</v>
      </c>
      <c r="AN507" s="116">
        <f t="shared" ca="1" si="493"/>
        <v>0</v>
      </c>
      <c r="AO507" s="116">
        <f t="shared" ca="1" si="493"/>
        <v>0</v>
      </c>
      <c r="AP507" s="116">
        <f t="shared" ca="1" si="493"/>
        <v>0</v>
      </c>
      <c r="AQ507" s="116">
        <f t="shared" ca="1" si="493"/>
        <v>0</v>
      </c>
      <c r="AS507" s="63">
        <f t="shared" si="497"/>
        <v>9</v>
      </c>
      <c r="AT507" s="116">
        <f ca="1">IFERROR(X507*'Program Qtrly'!D$309/(1-'Program Qtrly'!D$309),0)</f>
        <v>0</v>
      </c>
      <c r="AU507" s="116">
        <f ca="1">IFERROR(Y507*'Program Qtrly'!E$309/(1-'Program Qtrly'!E$309),0)</f>
        <v>0</v>
      </c>
      <c r="AV507" s="116">
        <f ca="1">IFERROR(Z507*'Program Qtrly'!F$309/(1-'Program Qtrly'!F$309),0)</f>
        <v>0</v>
      </c>
      <c r="AW507" s="116">
        <f ca="1">IFERROR(AA507*'Program Qtrly'!G$309/(1-'Program Qtrly'!G$309),0)</f>
        <v>0</v>
      </c>
      <c r="AX507" s="116">
        <f ca="1">IFERROR(AB507*'Program Qtrly'!H$309/(1-'Program Qtrly'!H$309),0)</f>
        <v>0</v>
      </c>
      <c r="AY507" s="116">
        <f ca="1">IFERROR(AC507*'Program Qtrly'!I$309/(1-'Program Qtrly'!I$309),0)</f>
        <v>0</v>
      </c>
      <c r="AZ507" s="116">
        <f ca="1">IFERROR(AD507*'Program Qtrly'!J$309/(1-'Program Qtrly'!J$309),0)</f>
        <v>0</v>
      </c>
      <c r="BA507" s="116">
        <f ca="1">IFERROR(AE507*'Program Qtrly'!K$309/(1-'Program Qtrly'!K$309),0)</f>
        <v>0</v>
      </c>
      <c r="BB507" s="116">
        <f ca="1">IFERROR(AF507*'Program Qtrly'!L$309/(1-'Program Qtrly'!L$309),0)</f>
        <v>0</v>
      </c>
      <c r="BC507" s="116">
        <f ca="1">IFERROR(AG507*'Program Qtrly'!M$309/(1-'Program Qtrly'!M$309),0)</f>
        <v>0</v>
      </c>
      <c r="BD507" s="116">
        <f ca="1">IFERROR(AH507*'Program Qtrly'!N$309/(1-'Program Qtrly'!N$309),0)</f>
        <v>0</v>
      </c>
      <c r="BE507" s="116">
        <f ca="1">IFERROR(AI507*'Program Qtrly'!O$309/(1-'Program Qtrly'!O$309),0)</f>
        <v>0</v>
      </c>
      <c r="BF507" s="116">
        <f ca="1">IFERROR(AJ507*'Program Qtrly'!P$309/(1-'Program Qtrly'!P$309),0)</f>
        <v>0</v>
      </c>
      <c r="BG507" s="116">
        <f ca="1">IFERROR(AK507*'Program Qtrly'!Q$309/(1-'Program Qtrly'!Q$309),0)</f>
        <v>0</v>
      </c>
      <c r="BH507" s="116">
        <f ca="1">IFERROR(AL507*'Program Qtrly'!R$309/(1-'Program Qtrly'!R$309),0)</f>
        <v>0</v>
      </c>
      <c r="BI507" s="116">
        <f ca="1">IFERROR(AM507*'Program Qtrly'!S$309/(1-'Program Qtrly'!S$309),0)</f>
        <v>0</v>
      </c>
      <c r="BJ507" s="116">
        <f ca="1">IFERROR(AN507*'Program Qtrly'!T$309/(1-'Program Qtrly'!T$309),0)</f>
        <v>0</v>
      </c>
      <c r="BK507" s="116">
        <f ca="1">IFERROR(AO507*'Program Qtrly'!U$309/(1-'Program Qtrly'!U$309),0)</f>
        <v>0</v>
      </c>
      <c r="BL507" s="116">
        <f ca="1">IFERROR(AP507*'Program Qtrly'!V$309/(1-'Program Qtrly'!V$309),0)</f>
        <v>0</v>
      </c>
      <c r="BM507" s="116">
        <f ca="1">IFERROR(AQ507*'Program Qtrly'!W$309/(1-'Program Qtrly'!W$309),0)</f>
        <v>0</v>
      </c>
      <c r="BO507" s="53" t="str">
        <f t="shared" si="498"/>
        <v>P016</v>
      </c>
      <c r="BP507" s="53">
        <f t="shared" si="499"/>
        <v>0</v>
      </c>
    </row>
    <row r="508" spans="1:68" x14ac:dyDescent="0.45">
      <c r="A508" s="63">
        <f t="shared" si="494"/>
        <v>12</v>
      </c>
      <c r="B508" s="116">
        <f ca="1">IFERROR(B507+'Program Qtrly'!D$323*OFFSET(LDF!$A$37,MATCH($B$503,LDF!$A$38:$A$63,0),MATCH($A508,LDF!$B$37:$Z$37,0)),0)</f>
        <v>0</v>
      </c>
      <c r="C508" s="116">
        <f ca="1">IFERROR(C507+'Program Qtrly'!E$323*OFFSET(LDF!$A$37,MATCH($B$503,LDF!$A$38:$A$63,0),MATCH($A508,LDF!$B$37:$Z$37,0)),0)</f>
        <v>0</v>
      </c>
      <c r="D508" s="116">
        <f ca="1">IFERROR(D507+'Program Qtrly'!F$323*OFFSET(LDF!$A$37,MATCH($B$503,LDF!$A$38:$A$63,0),MATCH($A508,LDF!$B$37:$Z$37,0)),0)</f>
        <v>0</v>
      </c>
      <c r="E508" s="116">
        <f ca="1">IFERROR(E507+'Program Qtrly'!G$323*OFFSET(LDF!$A$37,MATCH($B$503,LDF!$A$38:$A$63,0),MATCH($A508,LDF!$B$37:$Z$37,0)),0)</f>
        <v>0</v>
      </c>
      <c r="F508" s="116">
        <f ca="1">IFERROR(F507+'Program Qtrly'!H$323*OFFSET(LDF!$A$37,MATCH($B$503,LDF!$A$38:$A$63,0),MATCH($A508,LDF!$B$37:$Z$37,0)),0)</f>
        <v>0</v>
      </c>
      <c r="G508" s="116">
        <f ca="1">IFERROR(G507+'Program Qtrly'!I$323*OFFSET(LDF!$A$37,MATCH($B$503,LDF!$A$38:$A$63,0),MATCH($A508,LDF!$B$37:$Z$37,0)),0)</f>
        <v>0</v>
      </c>
      <c r="H508" s="116">
        <f ca="1">IFERROR(H507+'Program Qtrly'!J$323*OFFSET(LDF!$A$37,MATCH($B$503,LDF!$A$38:$A$63,0),MATCH($A508,LDF!$B$37:$Z$37,0)),0)</f>
        <v>0</v>
      </c>
      <c r="I508" s="116">
        <f ca="1">IFERROR(I507+'Program Qtrly'!K$323*OFFSET(LDF!$A$37,MATCH($B$503,LDF!$A$38:$A$63,0),MATCH($A508,LDF!$B$37:$Z$37,0)),0)</f>
        <v>0</v>
      </c>
      <c r="J508" s="116">
        <f ca="1">IFERROR(J507+'Program Qtrly'!L$323*OFFSET(LDF!$A$37,MATCH($B$503,LDF!$A$38:$A$63,0),MATCH($A508,LDF!$B$37:$Z$37,0)),0)</f>
        <v>0</v>
      </c>
      <c r="K508" s="116">
        <f ca="1">IFERROR(K507+'Program Qtrly'!M$323*OFFSET(LDF!$A$37,MATCH($B$503,LDF!$A$38:$A$63,0),MATCH($A508,LDF!$B$37:$Z$37,0)),0)</f>
        <v>0</v>
      </c>
      <c r="L508" s="116">
        <f ca="1">IFERROR(L507+'Program Qtrly'!N$323*OFFSET(LDF!$A$37,MATCH($B$503,LDF!$A$38:$A$63,0),MATCH($A508,LDF!$B$37:$Z$37,0)),0)</f>
        <v>0</v>
      </c>
      <c r="M508" s="116">
        <f ca="1">IFERROR(M507+'Program Qtrly'!O$323*OFFSET(LDF!$A$37,MATCH($B$503,LDF!$A$38:$A$63,0),MATCH($A508,LDF!$B$37:$Z$37,0)),0)</f>
        <v>0</v>
      </c>
      <c r="N508" s="116">
        <f ca="1">IFERROR(N507+'Program Qtrly'!P$323*OFFSET(LDF!$A$37,MATCH($B$503,LDF!$A$38:$A$63,0),MATCH($A508,LDF!$B$37:$Z$37,0)),0)</f>
        <v>0</v>
      </c>
      <c r="O508" s="116">
        <f ca="1">IFERROR(O507+'Program Qtrly'!Q$323*OFFSET(LDF!$A$37,MATCH($B$503,LDF!$A$38:$A$63,0),MATCH($A508,LDF!$B$37:$Z$37,0)),0)</f>
        <v>0</v>
      </c>
      <c r="P508" s="116">
        <f ca="1">IFERROR(P507+'Program Qtrly'!R$323*OFFSET(LDF!$A$37,MATCH($B$503,LDF!$A$38:$A$63,0),MATCH($A508,LDF!$B$37:$Z$37,0)),0)</f>
        <v>0</v>
      </c>
      <c r="Q508" s="116">
        <f ca="1">IFERROR(Q507+'Program Qtrly'!S$323*OFFSET(LDF!$A$37,MATCH($B$503,LDF!$A$38:$A$63,0),MATCH($A508,LDF!$B$37:$Z$37,0)),0)</f>
        <v>0</v>
      </c>
      <c r="R508" s="116">
        <f ca="1">IFERROR(R507+'Program Qtrly'!T$323*OFFSET(LDF!$A$37,MATCH($B$503,LDF!$A$38:$A$63,0),MATCH($A508,LDF!$B$37:$Z$37,0)),0)</f>
        <v>0</v>
      </c>
      <c r="S508" s="116">
        <f ca="1">IFERROR(S507+'Program Qtrly'!U$323*OFFSET(LDF!$A$37,MATCH($B$503,LDF!$A$38:$A$63,0),MATCH($A508,LDF!$B$37:$Z$37,0)),0)</f>
        <v>0</v>
      </c>
      <c r="T508" s="116">
        <f ca="1">IFERROR(T507+'Program Qtrly'!V$323*OFFSET(LDF!$A$37,MATCH($B$503,LDF!$A$38:$A$63,0),MATCH($A508,LDF!$B$37:$Z$37,0)),0)</f>
        <v>0</v>
      </c>
      <c r="U508" s="116">
        <f ca="1">IFERROR(U507+'Program Qtrly'!W$323*OFFSET(LDF!$A$37,MATCH($B$503,LDF!$A$38:$A$63,0),MATCH($A508,LDF!$B$37:$Z$37,0)),0)</f>
        <v>0</v>
      </c>
      <c r="W508" s="63">
        <f t="shared" si="495"/>
        <v>12</v>
      </c>
      <c r="X508" s="116">
        <f t="shared" ca="1" si="496"/>
        <v>0</v>
      </c>
      <c r="Y508" s="116">
        <f t="shared" ca="1" si="493"/>
        <v>0</v>
      </c>
      <c r="Z508" s="116">
        <f t="shared" ca="1" si="493"/>
        <v>0</v>
      </c>
      <c r="AA508" s="116">
        <f t="shared" ca="1" si="493"/>
        <v>0</v>
      </c>
      <c r="AB508" s="116">
        <f t="shared" ca="1" si="493"/>
        <v>0</v>
      </c>
      <c r="AC508" s="116">
        <f t="shared" ca="1" si="493"/>
        <v>0</v>
      </c>
      <c r="AD508" s="116">
        <f t="shared" ca="1" si="493"/>
        <v>0</v>
      </c>
      <c r="AE508" s="116">
        <f t="shared" ca="1" si="493"/>
        <v>0</v>
      </c>
      <c r="AF508" s="116">
        <f t="shared" ca="1" si="493"/>
        <v>0</v>
      </c>
      <c r="AG508" s="116">
        <f t="shared" ca="1" si="493"/>
        <v>0</v>
      </c>
      <c r="AH508" s="116">
        <f t="shared" ca="1" si="493"/>
        <v>0</v>
      </c>
      <c r="AI508" s="116">
        <f t="shared" ca="1" si="493"/>
        <v>0</v>
      </c>
      <c r="AJ508" s="116">
        <f t="shared" ca="1" si="493"/>
        <v>0</v>
      </c>
      <c r="AK508" s="116">
        <f t="shared" ca="1" si="493"/>
        <v>0</v>
      </c>
      <c r="AL508" s="116">
        <f t="shared" ca="1" si="493"/>
        <v>0</v>
      </c>
      <c r="AM508" s="116">
        <f t="shared" ca="1" si="493"/>
        <v>0</v>
      </c>
      <c r="AN508" s="116">
        <f t="shared" ca="1" si="493"/>
        <v>0</v>
      </c>
      <c r="AO508" s="116">
        <f t="shared" ca="1" si="493"/>
        <v>0</v>
      </c>
      <c r="AP508" s="116">
        <f t="shared" ca="1" si="493"/>
        <v>0</v>
      </c>
      <c r="AQ508" s="116">
        <f t="shared" ca="1" si="493"/>
        <v>0</v>
      </c>
      <c r="AS508" s="63">
        <f t="shared" si="497"/>
        <v>12</v>
      </c>
      <c r="AT508" s="116">
        <f ca="1">IFERROR(X508*'Program Qtrly'!D$309/(1-'Program Qtrly'!D$309),0)</f>
        <v>0</v>
      </c>
      <c r="AU508" s="116">
        <f ca="1">IFERROR(Y508*'Program Qtrly'!E$309/(1-'Program Qtrly'!E$309),0)</f>
        <v>0</v>
      </c>
      <c r="AV508" s="116">
        <f ca="1">IFERROR(Z508*'Program Qtrly'!F$309/(1-'Program Qtrly'!F$309),0)</f>
        <v>0</v>
      </c>
      <c r="AW508" s="116">
        <f ca="1">IFERROR(AA508*'Program Qtrly'!G$309/(1-'Program Qtrly'!G$309),0)</f>
        <v>0</v>
      </c>
      <c r="AX508" s="116">
        <f ca="1">IFERROR(AB508*'Program Qtrly'!H$309/(1-'Program Qtrly'!H$309),0)</f>
        <v>0</v>
      </c>
      <c r="AY508" s="116">
        <f ca="1">IFERROR(AC508*'Program Qtrly'!I$309/(1-'Program Qtrly'!I$309),0)</f>
        <v>0</v>
      </c>
      <c r="AZ508" s="116">
        <f ca="1">IFERROR(AD508*'Program Qtrly'!J$309/(1-'Program Qtrly'!J$309),0)</f>
        <v>0</v>
      </c>
      <c r="BA508" s="116">
        <f ca="1">IFERROR(AE508*'Program Qtrly'!K$309/(1-'Program Qtrly'!K$309),0)</f>
        <v>0</v>
      </c>
      <c r="BB508" s="116">
        <f ca="1">IFERROR(AF508*'Program Qtrly'!L$309/(1-'Program Qtrly'!L$309),0)</f>
        <v>0</v>
      </c>
      <c r="BC508" s="116">
        <f ca="1">IFERROR(AG508*'Program Qtrly'!M$309/(1-'Program Qtrly'!M$309),0)</f>
        <v>0</v>
      </c>
      <c r="BD508" s="116">
        <f ca="1">IFERROR(AH508*'Program Qtrly'!N$309/(1-'Program Qtrly'!N$309),0)</f>
        <v>0</v>
      </c>
      <c r="BE508" s="116">
        <f ca="1">IFERROR(AI508*'Program Qtrly'!O$309/(1-'Program Qtrly'!O$309),0)</f>
        <v>0</v>
      </c>
      <c r="BF508" s="116">
        <f ca="1">IFERROR(AJ508*'Program Qtrly'!P$309/(1-'Program Qtrly'!P$309),0)</f>
        <v>0</v>
      </c>
      <c r="BG508" s="116">
        <f ca="1">IFERROR(AK508*'Program Qtrly'!Q$309/(1-'Program Qtrly'!Q$309),0)</f>
        <v>0</v>
      </c>
      <c r="BH508" s="116">
        <f ca="1">IFERROR(AL508*'Program Qtrly'!R$309/(1-'Program Qtrly'!R$309),0)</f>
        <v>0</v>
      </c>
      <c r="BI508" s="116">
        <f ca="1">IFERROR(AM508*'Program Qtrly'!S$309/(1-'Program Qtrly'!S$309),0)</f>
        <v>0</v>
      </c>
      <c r="BJ508" s="116">
        <f ca="1">IFERROR(AN508*'Program Qtrly'!T$309/(1-'Program Qtrly'!T$309),0)</f>
        <v>0</v>
      </c>
      <c r="BK508" s="116">
        <f ca="1">IFERROR(AO508*'Program Qtrly'!U$309/(1-'Program Qtrly'!U$309),0)</f>
        <v>0</v>
      </c>
      <c r="BL508" s="116">
        <f ca="1">IFERROR(AP508*'Program Qtrly'!V$309/(1-'Program Qtrly'!V$309),0)</f>
        <v>0</v>
      </c>
      <c r="BM508" s="116">
        <f ca="1">IFERROR(AQ508*'Program Qtrly'!W$309/(1-'Program Qtrly'!W$309),0)</f>
        <v>0</v>
      </c>
      <c r="BO508" s="53" t="str">
        <f t="shared" si="498"/>
        <v>P016</v>
      </c>
      <c r="BP508" s="53">
        <f t="shared" si="499"/>
        <v>0</v>
      </c>
    </row>
    <row r="509" spans="1:68" x14ac:dyDescent="0.45">
      <c r="A509" s="63">
        <f t="shared" si="494"/>
        <v>15</v>
      </c>
      <c r="B509" s="116">
        <f ca="1">IFERROR(B508+'Program Qtrly'!D$323*OFFSET(LDF!$A$37,MATCH($B$503,LDF!$A$38:$A$63,0),MATCH($A509,LDF!$B$37:$Z$37,0)),0)</f>
        <v>0</v>
      </c>
      <c r="C509" s="116">
        <f ca="1">IFERROR(C508+'Program Qtrly'!E$323*OFFSET(LDF!$A$37,MATCH($B$503,LDF!$A$38:$A$63,0),MATCH($A509,LDF!$B$37:$Z$37,0)),0)</f>
        <v>0</v>
      </c>
      <c r="D509" s="116">
        <f ca="1">IFERROR(D508+'Program Qtrly'!F$323*OFFSET(LDF!$A$37,MATCH($B$503,LDF!$A$38:$A$63,0),MATCH($A509,LDF!$B$37:$Z$37,0)),0)</f>
        <v>0</v>
      </c>
      <c r="E509" s="116">
        <f ca="1">IFERROR(E508+'Program Qtrly'!G$323*OFFSET(LDF!$A$37,MATCH($B$503,LDF!$A$38:$A$63,0),MATCH($A509,LDF!$B$37:$Z$37,0)),0)</f>
        <v>0</v>
      </c>
      <c r="F509" s="116">
        <f ca="1">IFERROR(F508+'Program Qtrly'!H$323*OFFSET(LDF!$A$37,MATCH($B$503,LDF!$A$38:$A$63,0),MATCH($A509,LDF!$B$37:$Z$37,0)),0)</f>
        <v>0</v>
      </c>
      <c r="G509" s="116">
        <f ca="1">IFERROR(G508+'Program Qtrly'!I$323*OFFSET(LDF!$A$37,MATCH($B$503,LDF!$A$38:$A$63,0),MATCH($A509,LDF!$B$37:$Z$37,0)),0)</f>
        <v>0</v>
      </c>
      <c r="H509" s="116">
        <f ca="1">IFERROR(H508+'Program Qtrly'!J$323*OFFSET(LDF!$A$37,MATCH($B$503,LDF!$A$38:$A$63,0),MATCH($A509,LDF!$B$37:$Z$37,0)),0)</f>
        <v>0</v>
      </c>
      <c r="I509" s="116">
        <f ca="1">IFERROR(I508+'Program Qtrly'!K$323*OFFSET(LDF!$A$37,MATCH($B$503,LDF!$A$38:$A$63,0),MATCH($A509,LDF!$B$37:$Z$37,0)),0)</f>
        <v>0</v>
      </c>
      <c r="J509" s="116">
        <f ca="1">IFERROR(J508+'Program Qtrly'!L$323*OFFSET(LDF!$A$37,MATCH($B$503,LDF!$A$38:$A$63,0),MATCH($A509,LDF!$B$37:$Z$37,0)),0)</f>
        <v>0</v>
      </c>
      <c r="K509" s="116">
        <f ca="1">IFERROR(K508+'Program Qtrly'!M$323*OFFSET(LDF!$A$37,MATCH($B$503,LDF!$A$38:$A$63,0),MATCH($A509,LDF!$B$37:$Z$37,0)),0)</f>
        <v>0</v>
      </c>
      <c r="L509" s="116">
        <f ca="1">IFERROR(L508+'Program Qtrly'!N$323*OFFSET(LDF!$A$37,MATCH($B$503,LDF!$A$38:$A$63,0),MATCH($A509,LDF!$B$37:$Z$37,0)),0)</f>
        <v>0</v>
      </c>
      <c r="M509" s="116">
        <f ca="1">IFERROR(M508+'Program Qtrly'!O$323*OFFSET(LDF!$A$37,MATCH($B$503,LDF!$A$38:$A$63,0),MATCH($A509,LDF!$B$37:$Z$37,0)),0)</f>
        <v>0</v>
      </c>
      <c r="N509" s="116">
        <f ca="1">IFERROR(N508+'Program Qtrly'!P$323*OFFSET(LDF!$A$37,MATCH($B$503,LDF!$A$38:$A$63,0),MATCH($A509,LDF!$B$37:$Z$37,0)),0)</f>
        <v>0</v>
      </c>
      <c r="O509" s="116">
        <f ca="1">IFERROR(O508+'Program Qtrly'!Q$323*OFFSET(LDF!$A$37,MATCH($B$503,LDF!$A$38:$A$63,0),MATCH($A509,LDF!$B$37:$Z$37,0)),0)</f>
        <v>0</v>
      </c>
      <c r="P509" s="116">
        <f ca="1">IFERROR(P508+'Program Qtrly'!R$323*OFFSET(LDF!$A$37,MATCH($B$503,LDF!$A$38:$A$63,0),MATCH($A509,LDF!$B$37:$Z$37,0)),0)</f>
        <v>0</v>
      </c>
      <c r="Q509" s="116">
        <f ca="1">IFERROR(Q508+'Program Qtrly'!S$323*OFFSET(LDF!$A$37,MATCH($B$503,LDF!$A$38:$A$63,0),MATCH($A509,LDF!$B$37:$Z$37,0)),0)</f>
        <v>0</v>
      </c>
      <c r="R509" s="116">
        <f ca="1">IFERROR(R508+'Program Qtrly'!T$323*OFFSET(LDF!$A$37,MATCH($B$503,LDF!$A$38:$A$63,0),MATCH($A509,LDF!$B$37:$Z$37,0)),0)</f>
        <v>0</v>
      </c>
      <c r="S509" s="116">
        <f ca="1">IFERROR(S508+'Program Qtrly'!U$323*OFFSET(LDF!$A$37,MATCH($B$503,LDF!$A$38:$A$63,0),MATCH($A509,LDF!$B$37:$Z$37,0)),0)</f>
        <v>0</v>
      </c>
      <c r="T509" s="116">
        <f ca="1">IFERROR(T508+'Program Qtrly'!V$323*OFFSET(LDF!$A$37,MATCH($B$503,LDF!$A$38:$A$63,0),MATCH($A509,LDF!$B$37:$Z$37,0)),0)</f>
        <v>0</v>
      </c>
      <c r="U509" s="116">
        <f ca="1">IFERROR(U508+'Program Qtrly'!W$323*OFFSET(LDF!$A$37,MATCH($B$503,LDF!$A$38:$A$63,0),MATCH($A509,LDF!$B$37:$Z$37,0)),0)</f>
        <v>0</v>
      </c>
      <c r="W509" s="63">
        <f t="shared" si="495"/>
        <v>15</v>
      </c>
      <c r="X509" s="116">
        <f t="shared" ca="1" si="496"/>
        <v>0</v>
      </c>
      <c r="Y509" s="116">
        <f t="shared" ca="1" si="493"/>
        <v>0</v>
      </c>
      <c r="Z509" s="116">
        <f t="shared" ca="1" si="493"/>
        <v>0</v>
      </c>
      <c r="AA509" s="116">
        <f t="shared" ca="1" si="493"/>
        <v>0</v>
      </c>
      <c r="AB509" s="116">
        <f t="shared" ca="1" si="493"/>
        <v>0</v>
      </c>
      <c r="AC509" s="116">
        <f t="shared" ca="1" si="493"/>
        <v>0</v>
      </c>
      <c r="AD509" s="116">
        <f t="shared" ca="1" si="493"/>
        <v>0</v>
      </c>
      <c r="AE509" s="116">
        <f t="shared" ca="1" si="493"/>
        <v>0</v>
      </c>
      <c r="AF509" s="116">
        <f t="shared" ca="1" si="493"/>
        <v>0</v>
      </c>
      <c r="AG509" s="116">
        <f t="shared" ca="1" si="493"/>
        <v>0</v>
      </c>
      <c r="AH509" s="116">
        <f t="shared" ca="1" si="493"/>
        <v>0</v>
      </c>
      <c r="AI509" s="116">
        <f t="shared" ca="1" si="493"/>
        <v>0</v>
      </c>
      <c r="AJ509" s="116">
        <f t="shared" ca="1" si="493"/>
        <v>0</v>
      </c>
      <c r="AK509" s="116">
        <f t="shared" ca="1" si="493"/>
        <v>0</v>
      </c>
      <c r="AL509" s="116">
        <f t="shared" ca="1" si="493"/>
        <v>0</v>
      </c>
      <c r="AM509" s="116">
        <f t="shared" ca="1" si="493"/>
        <v>0</v>
      </c>
      <c r="AN509" s="116">
        <f t="shared" ca="1" si="493"/>
        <v>0</v>
      </c>
      <c r="AO509" s="116">
        <f t="shared" ca="1" si="493"/>
        <v>0</v>
      </c>
      <c r="AP509" s="116">
        <f t="shared" ca="1" si="493"/>
        <v>0</v>
      </c>
      <c r="AQ509" s="116">
        <f t="shared" ca="1" si="493"/>
        <v>0</v>
      </c>
      <c r="AS509" s="63">
        <f t="shared" si="497"/>
        <v>15</v>
      </c>
      <c r="AT509" s="116">
        <f ca="1">IFERROR(X509*'Program Qtrly'!D$309/(1-'Program Qtrly'!D$309),0)</f>
        <v>0</v>
      </c>
      <c r="AU509" s="116">
        <f ca="1">IFERROR(Y509*'Program Qtrly'!E$309/(1-'Program Qtrly'!E$309),0)</f>
        <v>0</v>
      </c>
      <c r="AV509" s="116">
        <f ca="1">IFERROR(Z509*'Program Qtrly'!F$309/(1-'Program Qtrly'!F$309),0)</f>
        <v>0</v>
      </c>
      <c r="AW509" s="116">
        <f ca="1">IFERROR(AA509*'Program Qtrly'!G$309/(1-'Program Qtrly'!G$309),0)</f>
        <v>0</v>
      </c>
      <c r="AX509" s="116">
        <f ca="1">IFERROR(AB509*'Program Qtrly'!H$309/(1-'Program Qtrly'!H$309),0)</f>
        <v>0</v>
      </c>
      <c r="AY509" s="116">
        <f ca="1">IFERROR(AC509*'Program Qtrly'!I$309/(1-'Program Qtrly'!I$309),0)</f>
        <v>0</v>
      </c>
      <c r="AZ509" s="116">
        <f ca="1">IFERROR(AD509*'Program Qtrly'!J$309/(1-'Program Qtrly'!J$309),0)</f>
        <v>0</v>
      </c>
      <c r="BA509" s="116">
        <f ca="1">IFERROR(AE509*'Program Qtrly'!K$309/(1-'Program Qtrly'!K$309),0)</f>
        <v>0</v>
      </c>
      <c r="BB509" s="116">
        <f ca="1">IFERROR(AF509*'Program Qtrly'!L$309/(1-'Program Qtrly'!L$309),0)</f>
        <v>0</v>
      </c>
      <c r="BC509" s="116">
        <f ca="1">IFERROR(AG509*'Program Qtrly'!M$309/(1-'Program Qtrly'!M$309),0)</f>
        <v>0</v>
      </c>
      <c r="BD509" s="116">
        <f ca="1">IFERROR(AH509*'Program Qtrly'!N$309/(1-'Program Qtrly'!N$309),0)</f>
        <v>0</v>
      </c>
      <c r="BE509" s="116">
        <f ca="1">IFERROR(AI509*'Program Qtrly'!O$309/(1-'Program Qtrly'!O$309),0)</f>
        <v>0</v>
      </c>
      <c r="BF509" s="116">
        <f ca="1">IFERROR(AJ509*'Program Qtrly'!P$309/(1-'Program Qtrly'!P$309),0)</f>
        <v>0</v>
      </c>
      <c r="BG509" s="116">
        <f ca="1">IFERROR(AK509*'Program Qtrly'!Q$309/(1-'Program Qtrly'!Q$309),0)</f>
        <v>0</v>
      </c>
      <c r="BH509" s="116">
        <f ca="1">IFERROR(AL509*'Program Qtrly'!R$309/(1-'Program Qtrly'!R$309),0)</f>
        <v>0</v>
      </c>
      <c r="BI509" s="116">
        <f ca="1">IFERROR(AM509*'Program Qtrly'!S$309/(1-'Program Qtrly'!S$309),0)</f>
        <v>0</v>
      </c>
      <c r="BJ509" s="116">
        <f ca="1">IFERROR(AN509*'Program Qtrly'!T$309/(1-'Program Qtrly'!T$309),0)</f>
        <v>0</v>
      </c>
      <c r="BK509" s="116">
        <f ca="1">IFERROR(AO509*'Program Qtrly'!U$309/(1-'Program Qtrly'!U$309),0)</f>
        <v>0</v>
      </c>
      <c r="BL509" s="116">
        <f ca="1">IFERROR(AP509*'Program Qtrly'!V$309/(1-'Program Qtrly'!V$309),0)</f>
        <v>0</v>
      </c>
      <c r="BM509" s="116">
        <f ca="1">IFERROR(AQ509*'Program Qtrly'!W$309/(1-'Program Qtrly'!W$309),0)</f>
        <v>0</v>
      </c>
      <c r="BO509" s="53" t="str">
        <f t="shared" si="498"/>
        <v>P016</v>
      </c>
      <c r="BP509" s="53">
        <f t="shared" si="499"/>
        <v>0</v>
      </c>
    </row>
    <row r="510" spans="1:68" x14ac:dyDescent="0.45">
      <c r="A510" s="63">
        <f t="shared" si="494"/>
        <v>18</v>
      </c>
      <c r="B510" s="116">
        <f ca="1">IFERROR(B509+'Program Qtrly'!D$323*OFFSET(LDF!$A$37,MATCH($B$503,LDF!$A$38:$A$63,0),MATCH($A510,LDF!$B$37:$Z$37,0)),0)</f>
        <v>0</v>
      </c>
      <c r="C510" s="116">
        <f ca="1">IFERROR(C509+'Program Qtrly'!E$323*OFFSET(LDF!$A$37,MATCH($B$503,LDF!$A$38:$A$63,0),MATCH($A510,LDF!$B$37:$Z$37,0)),0)</f>
        <v>0</v>
      </c>
      <c r="D510" s="116">
        <f ca="1">IFERROR(D509+'Program Qtrly'!F$323*OFFSET(LDF!$A$37,MATCH($B$503,LDF!$A$38:$A$63,0),MATCH($A510,LDF!$B$37:$Z$37,0)),0)</f>
        <v>0</v>
      </c>
      <c r="E510" s="116">
        <f ca="1">IFERROR(E509+'Program Qtrly'!G$323*OFFSET(LDF!$A$37,MATCH($B$503,LDF!$A$38:$A$63,0),MATCH($A510,LDF!$B$37:$Z$37,0)),0)</f>
        <v>0</v>
      </c>
      <c r="F510" s="116">
        <f ca="1">IFERROR(F509+'Program Qtrly'!H$323*OFFSET(LDF!$A$37,MATCH($B$503,LDF!$A$38:$A$63,0),MATCH($A510,LDF!$B$37:$Z$37,0)),0)</f>
        <v>0</v>
      </c>
      <c r="G510" s="116">
        <f ca="1">IFERROR(G509+'Program Qtrly'!I$323*OFFSET(LDF!$A$37,MATCH($B$503,LDF!$A$38:$A$63,0),MATCH($A510,LDF!$B$37:$Z$37,0)),0)</f>
        <v>0</v>
      </c>
      <c r="H510" s="116">
        <f ca="1">IFERROR(H509+'Program Qtrly'!J$323*OFFSET(LDF!$A$37,MATCH($B$503,LDF!$A$38:$A$63,0),MATCH($A510,LDF!$B$37:$Z$37,0)),0)</f>
        <v>0</v>
      </c>
      <c r="I510" s="116">
        <f ca="1">IFERROR(I509+'Program Qtrly'!K$323*OFFSET(LDF!$A$37,MATCH($B$503,LDF!$A$38:$A$63,0),MATCH($A510,LDF!$B$37:$Z$37,0)),0)</f>
        <v>0</v>
      </c>
      <c r="J510" s="116">
        <f ca="1">IFERROR(J509+'Program Qtrly'!L$323*OFFSET(LDF!$A$37,MATCH($B$503,LDF!$A$38:$A$63,0),MATCH($A510,LDF!$B$37:$Z$37,0)),0)</f>
        <v>0</v>
      </c>
      <c r="K510" s="116">
        <f ca="1">IFERROR(K509+'Program Qtrly'!M$323*OFFSET(LDF!$A$37,MATCH($B$503,LDF!$A$38:$A$63,0),MATCH($A510,LDF!$B$37:$Z$37,0)),0)</f>
        <v>0</v>
      </c>
      <c r="L510" s="116">
        <f ca="1">IFERROR(L509+'Program Qtrly'!N$323*OFFSET(LDF!$A$37,MATCH($B$503,LDF!$A$38:$A$63,0),MATCH($A510,LDF!$B$37:$Z$37,0)),0)</f>
        <v>0</v>
      </c>
      <c r="M510" s="116">
        <f ca="1">IFERROR(M509+'Program Qtrly'!O$323*OFFSET(LDF!$A$37,MATCH($B$503,LDF!$A$38:$A$63,0),MATCH($A510,LDF!$B$37:$Z$37,0)),0)</f>
        <v>0</v>
      </c>
      <c r="N510" s="116">
        <f ca="1">IFERROR(N509+'Program Qtrly'!P$323*OFFSET(LDF!$A$37,MATCH($B$503,LDF!$A$38:$A$63,0),MATCH($A510,LDF!$B$37:$Z$37,0)),0)</f>
        <v>0</v>
      </c>
      <c r="O510" s="116">
        <f ca="1">IFERROR(O509+'Program Qtrly'!Q$323*OFFSET(LDF!$A$37,MATCH($B$503,LDF!$A$38:$A$63,0),MATCH($A510,LDF!$B$37:$Z$37,0)),0)</f>
        <v>0</v>
      </c>
      <c r="P510" s="116">
        <f ca="1">IFERROR(P509+'Program Qtrly'!R$323*OFFSET(LDF!$A$37,MATCH($B$503,LDF!$A$38:$A$63,0),MATCH($A510,LDF!$B$37:$Z$37,0)),0)</f>
        <v>0</v>
      </c>
      <c r="Q510" s="116">
        <f ca="1">IFERROR(Q509+'Program Qtrly'!S$323*OFFSET(LDF!$A$37,MATCH($B$503,LDF!$A$38:$A$63,0),MATCH($A510,LDF!$B$37:$Z$37,0)),0)</f>
        <v>0</v>
      </c>
      <c r="R510" s="116">
        <f ca="1">IFERROR(R509+'Program Qtrly'!T$323*OFFSET(LDF!$A$37,MATCH($B$503,LDF!$A$38:$A$63,0),MATCH($A510,LDF!$B$37:$Z$37,0)),0)</f>
        <v>0</v>
      </c>
      <c r="S510" s="116">
        <f ca="1">IFERROR(S509+'Program Qtrly'!U$323*OFFSET(LDF!$A$37,MATCH($B$503,LDF!$A$38:$A$63,0),MATCH($A510,LDF!$B$37:$Z$37,0)),0)</f>
        <v>0</v>
      </c>
      <c r="T510" s="116">
        <f ca="1">IFERROR(T509+'Program Qtrly'!V$323*OFFSET(LDF!$A$37,MATCH($B$503,LDF!$A$38:$A$63,0),MATCH($A510,LDF!$B$37:$Z$37,0)),0)</f>
        <v>0</v>
      </c>
      <c r="U510" s="116">
        <f ca="1">IFERROR(U509+'Program Qtrly'!W$323*OFFSET(LDF!$A$37,MATCH($B$503,LDF!$A$38:$A$63,0),MATCH($A510,LDF!$B$37:$Z$37,0)),0)</f>
        <v>0</v>
      </c>
      <c r="W510" s="63">
        <f t="shared" si="495"/>
        <v>18</v>
      </c>
      <c r="X510" s="116">
        <f t="shared" ca="1" si="496"/>
        <v>0</v>
      </c>
      <c r="Y510" s="116">
        <f t="shared" ca="1" si="493"/>
        <v>0</v>
      </c>
      <c r="Z510" s="116">
        <f t="shared" ca="1" si="493"/>
        <v>0</v>
      </c>
      <c r="AA510" s="116">
        <f t="shared" ca="1" si="493"/>
        <v>0</v>
      </c>
      <c r="AB510" s="116">
        <f t="shared" ca="1" si="493"/>
        <v>0</v>
      </c>
      <c r="AC510" s="116">
        <f t="shared" ca="1" si="493"/>
        <v>0</v>
      </c>
      <c r="AD510" s="116">
        <f t="shared" ca="1" si="493"/>
        <v>0</v>
      </c>
      <c r="AE510" s="116">
        <f t="shared" ca="1" si="493"/>
        <v>0</v>
      </c>
      <c r="AF510" s="116">
        <f t="shared" ca="1" si="493"/>
        <v>0</v>
      </c>
      <c r="AG510" s="116">
        <f t="shared" ca="1" si="493"/>
        <v>0</v>
      </c>
      <c r="AH510" s="116">
        <f t="shared" ca="1" si="493"/>
        <v>0</v>
      </c>
      <c r="AI510" s="116">
        <f t="shared" ca="1" si="493"/>
        <v>0</v>
      </c>
      <c r="AJ510" s="116">
        <f t="shared" ca="1" si="493"/>
        <v>0</v>
      </c>
      <c r="AK510" s="116">
        <f t="shared" ca="1" si="493"/>
        <v>0</v>
      </c>
      <c r="AL510" s="116">
        <f t="shared" ca="1" si="493"/>
        <v>0</v>
      </c>
      <c r="AM510" s="116">
        <f t="shared" ca="1" si="493"/>
        <v>0</v>
      </c>
      <c r="AN510" s="116">
        <f t="shared" ca="1" si="493"/>
        <v>0</v>
      </c>
      <c r="AO510" s="116">
        <f t="shared" ca="1" si="493"/>
        <v>0</v>
      </c>
      <c r="AP510" s="116">
        <f t="shared" ca="1" si="493"/>
        <v>0</v>
      </c>
      <c r="AQ510" s="116">
        <f t="shared" ca="1" si="493"/>
        <v>0</v>
      </c>
      <c r="AS510" s="63">
        <f t="shared" si="497"/>
        <v>18</v>
      </c>
      <c r="AT510" s="116">
        <f ca="1">IFERROR(X510*'Program Qtrly'!D$309/(1-'Program Qtrly'!D$309),0)</f>
        <v>0</v>
      </c>
      <c r="AU510" s="116">
        <f ca="1">IFERROR(Y510*'Program Qtrly'!E$309/(1-'Program Qtrly'!E$309),0)</f>
        <v>0</v>
      </c>
      <c r="AV510" s="116">
        <f ca="1">IFERROR(Z510*'Program Qtrly'!F$309/(1-'Program Qtrly'!F$309),0)</f>
        <v>0</v>
      </c>
      <c r="AW510" s="116">
        <f ca="1">IFERROR(AA510*'Program Qtrly'!G$309/(1-'Program Qtrly'!G$309),0)</f>
        <v>0</v>
      </c>
      <c r="AX510" s="116">
        <f ca="1">IFERROR(AB510*'Program Qtrly'!H$309/(1-'Program Qtrly'!H$309),0)</f>
        <v>0</v>
      </c>
      <c r="AY510" s="116">
        <f ca="1">IFERROR(AC510*'Program Qtrly'!I$309/(1-'Program Qtrly'!I$309),0)</f>
        <v>0</v>
      </c>
      <c r="AZ510" s="116">
        <f ca="1">IFERROR(AD510*'Program Qtrly'!J$309/(1-'Program Qtrly'!J$309),0)</f>
        <v>0</v>
      </c>
      <c r="BA510" s="116">
        <f ca="1">IFERROR(AE510*'Program Qtrly'!K$309/(1-'Program Qtrly'!K$309),0)</f>
        <v>0</v>
      </c>
      <c r="BB510" s="116">
        <f ca="1">IFERROR(AF510*'Program Qtrly'!L$309/(1-'Program Qtrly'!L$309),0)</f>
        <v>0</v>
      </c>
      <c r="BC510" s="116">
        <f ca="1">IFERROR(AG510*'Program Qtrly'!M$309/(1-'Program Qtrly'!M$309),0)</f>
        <v>0</v>
      </c>
      <c r="BD510" s="116">
        <f ca="1">IFERROR(AH510*'Program Qtrly'!N$309/(1-'Program Qtrly'!N$309),0)</f>
        <v>0</v>
      </c>
      <c r="BE510" s="116">
        <f ca="1">IFERROR(AI510*'Program Qtrly'!O$309/(1-'Program Qtrly'!O$309),0)</f>
        <v>0</v>
      </c>
      <c r="BF510" s="116">
        <f ca="1">IFERROR(AJ510*'Program Qtrly'!P$309/(1-'Program Qtrly'!P$309),0)</f>
        <v>0</v>
      </c>
      <c r="BG510" s="116">
        <f ca="1">IFERROR(AK510*'Program Qtrly'!Q$309/(1-'Program Qtrly'!Q$309),0)</f>
        <v>0</v>
      </c>
      <c r="BH510" s="116">
        <f ca="1">IFERROR(AL510*'Program Qtrly'!R$309/(1-'Program Qtrly'!R$309),0)</f>
        <v>0</v>
      </c>
      <c r="BI510" s="116">
        <f ca="1">IFERROR(AM510*'Program Qtrly'!S$309/(1-'Program Qtrly'!S$309),0)</f>
        <v>0</v>
      </c>
      <c r="BJ510" s="116">
        <f ca="1">IFERROR(AN510*'Program Qtrly'!T$309/(1-'Program Qtrly'!T$309),0)</f>
        <v>0</v>
      </c>
      <c r="BK510" s="116">
        <f ca="1">IFERROR(AO510*'Program Qtrly'!U$309/(1-'Program Qtrly'!U$309),0)</f>
        <v>0</v>
      </c>
      <c r="BL510" s="116">
        <f ca="1">IFERROR(AP510*'Program Qtrly'!V$309/(1-'Program Qtrly'!V$309),0)</f>
        <v>0</v>
      </c>
      <c r="BM510" s="116">
        <f ca="1">IFERROR(AQ510*'Program Qtrly'!W$309/(1-'Program Qtrly'!W$309),0)</f>
        <v>0</v>
      </c>
      <c r="BO510" s="53" t="str">
        <f t="shared" si="498"/>
        <v>P016</v>
      </c>
      <c r="BP510" s="53">
        <f t="shared" si="499"/>
        <v>0</v>
      </c>
    </row>
    <row r="511" spans="1:68" x14ac:dyDescent="0.45">
      <c r="A511" s="63">
        <f t="shared" si="494"/>
        <v>21</v>
      </c>
      <c r="B511" s="116">
        <f ca="1">IFERROR(B510+'Program Qtrly'!D$323*OFFSET(LDF!$A$37,MATCH($B$503,LDF!$A$38:$A$63,0),MATCH($A511,LDF!$B$37:$Z$37,0)),0)</f>
        <v>0</v>
      </c>
      <c r="C511" s="116">
        <f ca="1">IFERROR(C510+'Program Qtrly'!E$323*OFFSET(LDF!$A$37,MATCH($B$503,LDF!$A$38:$A$63,0),MATCH($A511,LDF!$B$37:$Z$37,0)),0)</f>
        <v>0</v>
      </c>
      <c r="D511" s="116">
        <f ca="1">IFERROR(D510+'Program Qtrly'!F$323*OFFSET(LDF!$A$37,MATCH($B$503,LDF!$A$38:$A$63,0),MATCH($A511,LDF!$B$37:$Z$37,0)),0)</f>
        <v>0</v>
      </c>
      <c r="E511" s="116">
        <f ca="1">IFERROR(E510+'Program Qtrly'!G$323*OFFSET(LDF!$A$37,MATCH($B$503,LDF!$A$38:$A$63,0),MATCH($A511,LDF!$B$37:$Z$37,0)),0)</f>
        <v>0</v>
      </c>
      <c r="F511" s="116">
        <f ca="1">IFERROR(F510+'Program Qtrly'!H$323*OFFSET(LDF!$A$37,MATCH($B$503,LDF!$A$38:$A$63,0),MATCH($A511,LDF!$B$37:$Z$37,0)),0)</f>
        <v>0</v>
      </c>
      <c r="G511" s="116">
        <f ca="1">IFERROR(G510+'Program Qtrly'!I$323*OFFSET(LDF!$A$37,MATCH($B$503,LDF!$A$38:$A$63,0),MATCH($A511,LDF!$B$37:$Z$37,0)),0)</f>
        <v>0</v>
      </c>
      <c r="H511" s="116">
        <f ca="1">IFERROR(H510+'Program Qtrly'!J$323*OFFSET(LDF!$A$37,MATCH($B$503,LDF!$A$38:$A$63,0),MATCH($A511,LDF!$B$37:$Z$37,0)),0)</f>
        <v>0</v>
      </c>
      <c r="I511" s="116">
        <f ca="1">IFERROR(I510+'Program Qtrly'!K$323*OFFSET(LDF!$A$37,MATCH($B$503,LDF!$A$38:$A$63,0),MATCH($A511,LDF!$B$37:$Z$37,0)),0)</f>
        <v>0</v>
      </c>
      <c r="J511" s="116">
        <f ca="1">IFERROR(J510+'Program Qtrly'!L$323*OFFSET(LDF!$A$37,MATCH($B$503,LDF!$A$38:$A$63,0),MATCH($A511,LDF!$B$37:$Z$37,0)),0)</f>
        <v>0</v>
      </c>
      <c r="K511" s="116">
        <f ca="1">IFERROR(K510+'Program Qtrly'!M$323*OFFSET(LDF!$A$37,MATCH($B$503,LDF!$A$38:$A$63,0),MATCH($A511,LDF!$B$37:$Z$37,0)),0)</f>
        <v>0</v>
      </c>
      <c r="L511" s="116">
        <f ca="1">IFERROR(L510+'Program Qtrly'!N$323*OFFSET(LDF!$A$37,MATCH($B$503,LDF!$A$38:$A$63,0),MATCH($A511,LDF!$B$37:$Z$37,0)),0)</f>
        <v>0</v>
      </c>
      <c r="M511" s="116">
        <f ca="1">IFERROR(M510+'Program Qtrly'!O$323*OFFSET(LDF!$A$37,MATCH($B$503,LDF!$A$38:$A$63,0),MATCH($A511,LDF!$B$37:$Z$37,0)),0)</f>
        <v>0</v>
      </c>
      <c r="N511" s="116">
        <f ca="1">IFERROR(N510+'Program Qtrly'!P$323*OFFSET(LDF!$A$37,MATCH($B$503,LDF!$A$38:$A$63,0),MATCH($A511,LDF!$B$37:$Z$37,0)),0)</f>
        <v>0</v>
      </c>
      <c r="O511" s="116">
        <f ca="1">IFERROR(O510+'Program Qtrly'!Q$323*OFFSET(LDF!$A$37,MATCH($B$503,LDF!$A$38:$A$63,0),MATCH($A511,LDF!$B$37:$Z$37,0)),0)</f>
        <v>0</v>
      </c>
      <c r="P511" s="116">
        <f ca="1">IFERROR(P510+'Program Qtrly'!R$323*OFFSET(LDF!$A$37,MATCH($B$503,LDF!$A$38:$A$63,0),MATCH($A511,LDF!$B$37:$Z$37,0)),0)</f>
        <v>0</v>
      </c>
      <c r="Q511" s="116">
        <f ca="1">IFERROR(Q510+'Program Qtrly'!S$323*OFFSET(LDF!$A$37,MATCH($B$503,LDF!$A$38:$A$63,0),MATCH($A511,LDF!$B$37:$Z$37,0)),0)</f>
        <v>0</v>
      </c>
      <c r="R511" s="116">
        <f ca="1">IFERROR(R510+'Program Qtrly'!T$323*OFFSET(LDF!$A$37,MATCH($B$503,LDF!$A$38:$A$63,0),MATCH($A511,LDF!$B$37:$Z$37,0)),0)</f>
        <v>0</v>
      </c>
      <c r="S511" s="116">
        <f ca="1">IFERROR(S510+'Program Qtrly'!U$323*OFFSET(LDF!$A$37,MATCH($B$503,LDF!$A$38:$A$63,0),MATCH($A511,LDF!$B$37:$Z$37,0)),0)</f>
        <v>0</v>
      </c>
      <c r="T511" s="116">
        <f ca="1">IFERROR(T510+'Program Qtrly'!V$323*OFFSET(LDF!$A$37,MATCH($B$503,LDF!$A$38:$A$63,0),MATCH($A511,LDF!$B$37:$Z$37,0)),0)</f>
        <v>0</v>
      </c>
      <c r="U511" s="116">
        <f ca="1">IFERROR(U510+'Program Qtrly'!W$323*OFFSET(LDF!$A$37,MATCH($B$503,LDF!$A$38:$A$63,0),MATCH($A511,LDF!$B$37:$Z$37,0)),0)</f>
        <v>0</v>
      </c>
      <c r="W511" s="63">
        <f t="shared" si="495"/>
        <v>21</v>
      </c>
      <c r="X511" s="116">
        <f t="shared" ca="1" si="496"/>
        <v>0</v>
      </c>
      <c r="Y511" s="116">
        <f t="shared" ca="1" si="493"/>
        <v>0</v>
      </c>
      <c r="Z511" s="116">
        <f t="shared" ca="1" si="493"/>
        <v>0</v>
      </c>
      <c r="AA511" s="116">
        <f t="shared" ca="1" si="493"/>
        <v>0</v>
      </c>
      <c r="AB511" s="116">
        <f t="shared" ca="1" si="493"/>
        <v>0</v>
      </c>
      <c r="AC511" s="116">
        <f t="shared" ca="1" si="493"/>
        <v>0</v>
      </c>
      <c r="AD511" s="116">
        <f t="shared" ca="1" si="493"/>
        <v>0</v>
      </c>
      <c r="AE511" s="116">
        <f t="shared" ca="1" si="493"/>
        <v>0</v>
      </c>
      <c r="AF511" s="116">
        <f t="shared" ca="1" si="493"/>
        <v>0</v>
      </c>
      <c r="AG511" s="116">
        <f t="shared" ca="1" si="493"/>
        <v>0</v>
      </c>
      <c r="AH511" s="116">
        <f t="shared" ca="1" si="493"/>
        <v>0</v>
      </c>
      <c r="AI511" s="116">
        <f t="shared" ca="1" si="493"/>
        <v>0</v>
      </c>
      <c r="AJ511" s="116">
        <f t="shared" ca="1" si="493"/>
        <v>0</v>
      </c>
      <c r="AK511" s="116">
        <f t="shared" ca="1" si="493"/>
        <v>0</v>
      </c>
      <c r="AL511" s="116">
        <f t="shared" ca="1" si="493"/>
        <v>0</v>
      </c>
      <c r="AM511" s="116">
        <f t="shared" ca="1" si="493"/>
        <v>0</v>
      </c>
      <c r="AN511" s="116">
        <f t="shared" ca="1" si="493"/>
        <v>0</v>
      </c>
      <c r="AO511" s="116">
        <f t="shared" ca="1" si="493"/>
        <v>0</v>
      </c>
      <c r="AP511" s="116">
        <f t="shared" ca="1" si="493"/>
        <v>0</v>
      </c>
      <c r="AQ511" s="116">
        <f t="shared" ca="1" si="493"/>
        <v>0</v>
      </c>
      <c r="AS511" s="63">
        <f t="shared" si="497"/>
        <v>21</v>
      </c>
      <c r="AT511" s="116">
        <f ca="1">IFERROR(X511*'Program Qtrly'!D$309/(1-'Program Qtrly'!D$309),0)</f>
        <v>0</v>
      </c>
      <c r="AU511" s="116">
        <f ca="1">IFERROR(Y511*'Program Qtrly'!E$309/(1-'Program Qtrly'!E$309),0)</f>
        <v>0</v>
      </c>
      <c r="AV511" s="116">
        <f ca="1">IFERROR(Z511*'Program Qtrly'!F$309/(1-'Program Qtrly'!F$309),0)</f>
        <v>0</v>
      </c>
      <c r="AW511" s="116">
        <f ca="1">IFERROR(AA511*'Program Qtrly'!G$309/(1-'Program Qtrly'!G$309),0)</f>
        <v>0</v>
      </c>
      <c r="AX511" s="116">
        <f ca="1">IFERROR(AB511*'Program Qtrly'!H$309/(1-'Program Qtrly'!H$309),0)</f>
        <v>0</v>
      </c>
      <c r="AY511" s="116">
        <f ca="1">IFERROR(AC511*'Program Qtrly'!I$309/(1-'Program Qtrly'!I$309),0)</f>
        <v>0</v>
      </c>
      <c r="AZ511" s="116">
        <f ca="1">IFERROR(AD511*'Program Qtrly'!J$309/(1-'Program Qtrly'!J$309),0)</f>
        <v>0</v>
      </c>
      <c r="BA511" s="116">
        <f ca="1">IFERROR(AE511*'Program Qtrly'!K$309/(1-'Program Qtrly'!K$309),0)</f>
        <v>0</v>
      </c>
      <c r="BB511" s="116">
        <f ca="1">IFERROR(AF511*'Program Qtrly'!L$309/(1-'Program Qtrly'!L$309),0)</f>
        <v>0</v>
      </c>
      <c r="BC511" s="116">
        <f ca="1">IFERROR(AG511*'Program Qtrly'!M$309/(1-'Program Qtrly'!M$309),0)</f>
        <v>0</v>
      </c>
      <c r="BD511" s="116">
        <f ca="1">IFERROR(AH511*'Program Qtrly'!N$309/(1-'Program Qtrly'!N$309),0)</f>
        <v>0</v>
      </c>
      <c r="BE511" s="116">
        <f ca="1">IFERROR(AI511*'Program Qtrly'!O$309/(1-'Program Qtrly'!O$309),0)</f>
        <v>0</v>
      </c>
      <c r="BF511" s="116">
        <f ca="1">IFERROR(AJ511*'Program Qtrly'!P$309/(1-'Program Qtrly'!P$309),0)</f>
        <v>0</v>
      </c>
      <c r="BG511" s="116">
        <f ca="1">IFERROR(AK511*'Program Qtrly'!Q$309/(1-'Program Qtrly'!Q$309),0)</f>
        <v>0</v>
      </c>
      <c r="BH511" s="116">
        <f ca="1">IFERROR(AL511*'Program Qtrly'!R$309/(1-'Program Qtrly'!R$309),0)</f>
        <v>0</v>
      </c>
      <c r="BI511" s="116">
        <f ca="1">IFERROR(AM511*'Program Qtrly'!S$309/(1-'Program Qtrly'!S$309),0)</f>
        <v>0</v>
      </c>
      <c r="BJ511" s="116">
        <f ca="1">IFERROR(AN511*'Program Qtrly'!T$309/(1-'Program Qtrly'!T$309),0)</f>
        <v>0</v>
      </c>
      <c r="BK511" s="116">
        <f ca="1">IFERROR(AO511*'Program Qtrly'!U$309/(1-'Program Qtrly'!U$309),0)</f>
        <v>0</v>
      </c>
      <c r="BL511" s="116">
        <f ca="1">IFERROR(AP511*'Program Qtrly'!V$309/(1-'Program Qtrly'!V$309),0)</f>
        <v>0</v>
      </c>
      <c r="BM511" s="116">
        <f ca="1">IFERROR(AQ511*'Program Qtrly'!W$309/(1-'Program Qtrly'!W$309),0)</f>
        <v>0</v>
      </c>
      <c r="BO511" s="53" t="str">
        <f t="shared" si="498"/>
        <v>P016</v>
      </c>
      <c r="BP511" s="53">
        <f t="shared" si="499"/>
        <v>0</v>
      </c>
    </row>
    <row r="512" spans="1:68" x14ac:dyDescent="0.45">
      <c r="A512" s="63">
        <f t="shared" si="494"/>
        <v>24</v>
      </c>
      <c r="B512" s="116">
        <f ca="1">IFERROR(B511+'Program Qtrly'!D$323*OFFSET(LDF!$A$37,MATCH($B$503,LDF!$A$38:$A$63,0),MATCH($A512,LDF!$B$37:$Z$37,0)),0)</f>
        <v>0</v>
      </c>
      <c r="C512" s="116">
        <f ca="1">IFERROR(C511+'Program Qtrly'!E$323*OFFSET(LDF!$A$37,MATCH($B$503,LDF!$A$38:$A$63,0),MATCH($A512,LDF!$B$37:$Z$37,0)),0)</f>
        <v>0</v>
      </c>
      <c r="D512" s="116">
        <f ca="1">IFERROR(D511+'Program Qtrly'!F$323*OFFSET(LDF!$A$37,MATCH($B$503,LDF!$A$38:$A$63,0),MATCH($A512,LDF!$B$37:$Z$37,0)),0)</f>
        <v>0</v>
      </c>
      <c r="E512" s="116">
        <f ca="1">IFERROR(E511+'Program Qtrly'!G$323*OFFSET(LDF!$A$37,MATCH($B$503,LDF!$A$38:$A$63,0),MATCH($A512,LDF!$B$37:$Z$37,0)),0)</f>
        <v>0</v>
      </c>
      <c r="F512" s="116">
        <f ca="1">IFERROR(F511+'Program Qtrly'!H$323*OFFSET(LDF!$A$37,MATCH($B$503,LDF!$A$38:$A$63,0),MATCH($A512,LDF!$B$37:$Z$37,0)),0)</f>
        <v>0</v>
      </c>
      <c r="G512" s="116">
        <f ca="1">IFERROR(G511+'Program Qtrly'!I$323*OFFSET(LDF!$A$37,MATCH($B$503,LDF!$A$38:$A$63,0),MATCH($A512,LDF!$B$37:$Z$37,0)),0)</f>
        <v>0</v>
      </c>
      <c r="H512" s="116">
        <f ca="1">IFERROR(H511+'Program Qtrly'!J$323*OFFSET(LDF!$A$37,MATCH($B$503,LDF!$A$38:$A$63,0),MATCH($A512,LDF!$B$37:$Z$37,0)),0)</f>
        <v>0</v>
      </c>
      <c r="I512" s="116">
        <f ca="1">IFERROR(I511+'Program Qtrly'!K$323*OFFSET(LDF!$A$37,MATCH($B$503,LDF!$A$38:$A$63,0),MATCH($A512,LDF!$B$37:$Z$37,0)),0)</f>
        <v>0</v>
      </c>
      <c r="J512" s="116">
        <f ca="1">IFERROR(J511+'Program Qtrly'!L$323*OFFSET(LDF!$A$37,MATCH($B$503,LDF!$A$38:$A$63,0),MATCH($A512,LDF!$B$37:$Z$37,0)),0)</f>
        <v>0</v>
      </c>
      <c r="K512" s="116">
        <f ca="1">IFERROR(K511+'Program Qtrly'!M$323*OFFSET(LDF!$A$37,MATCH($B$503,LDF!$A$38:$A$63,0),MATCH($A512,LDF!$B$37:$Z$37,0)),0)</f>
        <v>0</v>
      </c>
      <c r="L512" s="116">
        <f ca="1">IFERROR(L511+'Program Qtrly'!N$323*OFFSET(LDF!$A$37,MATCH($B$503,LDF!$A$38:$A$63,0),MATCH($A512,LDF!$B$37:$Z$37,0)),0)</f>
        <v>0</v>
      </c>
      <c r="M512" s="116">
        <f ca="1">IFERROR(M511+'Program Qtrly'!O$323*OFFSET(LDF!$A$37,MATCH($B$503,LDF!$A$38:$A$63,0),MATCH($A512,LDF!$B$37:$Z$37,0)),0)</f>
        <v>0</v>
      </c>
      <c r="N512" s="116">
        <f ca="1">IFERROR(N511+'Program Qtrly'!P$323*OFFSET(LDF!$A$37,MATCH($B$503,LDF!$A$38:$A$63,0),MATCH($A512,LDF!$B$37:$Z$37,0)),0)</f>
        <v>0</v>
      </c>
      <c r="O512" s="116">
        <f ca="1">IFERROR(O511+'Program Qtrly'!Q$323*OFFSET(LDF!$A$37,MATCH($B$503,LDF!$A$38:$A$63,0),MATCH($A512,LDF!$B$37:$Z$37,0)),0)</f>
        <v>0</v>
      </c>
      <c r="P512" s="116">
        <f ca="1">IFERROR(P511+'Program Qtrly'!R$323*OFFSET(LDF!$A$37,MATCH($B$503,LDF!$A$38:$A$63,0),MATCH($A512,LDF!$B$37:$Z$37,0)),0)</f>
        <v>0</v>
      </c>
      <c r="Q512" s="116">
        <f ca="1">IFERROR(Q511+'Program Qtrly'!S$323*OFFSET(LDF!$A$37,MATCH($B$503,LDF!$A$38:$A$63,0),MATCH($A512,LDF!$B$37:$Z$37,0)),0)</f>
        <v>0</v>
      </c>
      <c r="R512" s="116">
        <f ca="1">IFERROR(R511+'Program Qtrly'!T$323*OFFSET(LDF!$A$37,MATCH($B$503,LDF!$A$38:$A$63,0),MATCH($A512,LDF!$B$37:$Z$37,0)),0)</f>
        <v>0</v>
      </c>
      <c r="S512" s="116">
        <f ca="1">IFERROR(S511+'Program Qtrly'!U$323*OFFSET(LDF!$A$37,MATCH($B$503,LDF!$A$38:$A$63,0),MATCH($A512,LDF!$B$37:$Z$37,0)),0)</f>
        <v>0</v>
      </c>
      <c r="T512" s="116">
        <f ca="1">IFERROR(T511+'Program Qtrly'!V$323*OFFSET(LDF!$A$37,MATCH($B$503,LDF!$A$38:$A$63,0),MATCH($A512,LDF!$B$37:$Z$37,0)),0)</f>
        <v>0</v>
      </c>
      <c r="U512" s="116">
        <f ca="1">IFERROR(U511+'Program Qtrly'!W$323*OFFSET(LDF!$A$37,MATCH($B$503,LDF!$A$38:$A$63,0),MATCH($A512,LDF!$B$37:$Z$37,0)),0)</f>
        <v>0</v>
      </c>
      <c r="W512" s="63">
        <f t="shared" si="495"/>
        <v>24</v>
      </c>
      <c r="X512" s="116">
        <f t="shared" ca="1" si="496"/>
        <v>0</v>
      </c>
      <c r="Y512" s="116">
        <f t="shared" ca="1" si="493"/>
        <v>0</v>
      </c>
      <c r="Z512" s="116">
        <f t="shared" ca="1" si="493"/>
        <v>0</v>
      </c>
      <c r="AA512" s="116">
        <f t="shared" ca="1" si="493"/>
        <v>0</v>
      </c>
      <c r="AB512" s="116">
        <f t="shared" ca="1" si="493"/>
        <v>0</v>
      </c>
      <c r="AC512" s="116">
        <f t="shared" ca="1" si="493"/>
        <v>0</v>
      </c>
      <c r="AD512" s="116">
        <f t="shared" ca="1" si="493"/>
        <v>0</v>
      </c>
      <c r="AE512" s="116">
        <f t="shared" ca="1" si="493"/>
        <v>0</v>
      </c>
      <c r="AF512" s="116">
        <f t="shared" ca="1" si="493"/>
        <v>0</v>
      </c>
      <c r="AG512" s="116">
        <f t="shared" ca="1" si="493"/>
        <v>0</v>
      </c>
      <c r="AH512" s="116">
        <f t="shared" ca="1" si="493"/>
        <v>0</v>
      </c>
      <c r="AI512" s="116">
        <f t="shared" ca="1" si="493"/>
        <v>0</v>
      </c>
      <c r="AJ512" s="116">
        <f t="shared" ca="1" si="493"/>
        <v>0</v>
      </c>
      <c r="AK512" s="116">
        <f t="shared" ca="1" si="493"/>
        <v>0</v>
      </c>
      <c r="AL512" s="116">
        <f t="shared" ca="1" si="493"/>
        <v>0</v>
      </c>
      <c r="AM512" s="116">
        <f t="shared" ca="1" si="493"/>
        <v>0</v>
      </c>
      <c r="AN512" s="116">
        <f t="shared" ca="1" si="493"/>
        <v>0</v>
      </c>
      <c r="AO512" s="116">
        <f t="shared" ca="1" si="493"/>
        <v>0</v>
      </c>
      <c r="AP512" s="116">
        <f t="shared" ca="1" si="493"/>
        <v>0</v>
      </c>
      <c r="AQ512" s="116">
        <f t="shared" ca="1" si="493"/>
        <v>0</v>
      </c>
      <c r="AS512" s="63">
        <f t="shared" si="497"/>
        <v>24</v>
      </c>
      <c r="AT512" s="116">
        <f ca="1">IFERROR(X512*'Program Qtrly'!D$309/(1-'Program Qtrly'!D$309),0)</f>
        <v>0</v>
      </c>
      <c r="AU512" s="116">
        <f ca="1">IFERROR(Y512*'Program Qtrly'!E$309/(1-'Program Qtrly'!E$309),0)</f>
        <v>0</v>
      </c>
      <c r="AV512" s="116">
        <f ca="1">IFERROR(Z512*'Program Qtrly'!F$309/(1-'Program Qtrly'!F$309),0)</f>
        <v>0</v>
      </c>
      <c r="AW512" s="116">
        <f ca="1">IFERROR(AA512*'Program Qtrly'!G$309/(1-'Program Qtrly'!G$309),0)</f>
        <v>0</v>
      </c>
      <c r="AX512" s="116">
        <f ca="1">IFERROR(AB512*'Program Qtrly'!H$309/(1-'Program Qtrly'!H$309),0)</f>
        <v>0</v>
      </c>
      <c r="AY512" s="116">
        <f ca="1">IFERROR(AC512*'Program Qtrly'!I$309/(1-'Program Qtrly'!I$309),0)</f>
        <v>0</v>
      </c>
      <c r="AZ512" s="116">
        <f ca="1">IFERROR(AD512*'Program Qtrly'!J$309/(1-'Program Qtrly'!J$309),0)</f>
        <v>0</v>
      </c>
      <c r="BA512" s="116">
        <f ca="1">IFERROR(AE512*'Program Qtrly'!K$309/(1-'Program Qtrly'!K$309),0)</f>
        <v>0</v>
      </c>
      <c r="BB512" s="116">
        <f ca="1">IFERROR(AF512*'Program Qtrly'!L$309/(1-'Program Qtrly'!L$309),0)</f>
        <v>0</v>
      </c>
      <c r="BC512" s="116">
        <f ca="1">IFERROR(AG512*'Program Qtrly'!M$309/(1-'Program Qtrly'!M$309),0)</f>
        <v>0</v>
      </c>
      <c r="BD512" s="116">
        <f ca="1">IFERROR(AH512*'Program Qtrly'!N$309/(1-'Program Qtrly'!N$309),0)</f>
        <v>0</v>
      </c>
      <c r="BE512" s="116">
        <f ca="1">IFERROR(AI512*'Program Qtrly'!O$309/(1-'Program Qtrly'!O$309),0)</f>
        <v>0</v>
      </c>
      <c r="BF512" s="116">
        <f ca="1">IFERROR(AJ512*'Program Qtrly'!P$309/(1-'Program Qtrly'!P$309),0)</f>
        <v>0</v>
      </c>
      <c r="BG512" s="116">
        <f ca="1">IFERROR(AK512*'Program Qtrly'!Q$309/(1-'Program Qtrly'!Q$309),0)</f>
        <v>0</v>
      </c>
      <c r="BH512" s="116">
        <f ca="1">IFERROR(AL512*'Program Qtrly'!R$309/(1-'Program Qtrly'!R$309),0)</f>
        <v>0</v>
      </c>
      <c r="BI512" s="116">
        <f ca="1">IFERROR(AM512*'Program Qtrly'!S$309/(1-'Program Qtrly'!S$309),0)</f>
        <v>0</v>
      </c>
      <c r="BJ512" s="116">
        <f ca="1">IFERROR(AN512*'Program Qtrly'!T$309/(1-'Program Qtrly'!T$309),0)</f>
        <v>0</v>
      </c>
      <c r="BK512" s="116">
        <f ca="1">IFERROR(AO512*'Program Qtrly'!U$309/(1-'Program Qtrly'!U$309),0)</f>
        <v>0</v>
      </c>
      <c r="BL512" s="116">
        <f ca="1">IFERROR(AP512*'Program Qtrly'!V$309/(1-'Program Qtrly'!V$309),0)</f>
        <v>0</v>
      </c>
      <c r="BM512" s="116">
        <f ca="1">IFERROR(AQ512*'Program Qtrly'!W$309/(1-'Program Qtrly'!W$309),0)</f>
        <v>0</v>
      </c>
      <c r="BO512" s="53" t="str">
        <f t="shared" si="498"/>
        <v>P016</v>
      </c>
      <c r="BP512" s="53">
        <f t="shared" si="499"/>
        <v>0</v>
      </c>
    </row>
    <row r="513" spans="1:68" x14ac:dyDescent="0.45">
      <c r="A513" s="63">
        <f t="shared" si="494"/>
        <v>27</v>
      </c>
      <c r="B513" s="116">
        <f ca="1">IFERROR(B512+'Program Qtrly'!D$323*OFFSET(LDF!$A$37,MATCH($B$503,LDF!$A$38:$A$63,0),MATCH($A513,LDF!$B$37:$Z$37,0)),0)</f>
        <v>0</v>
      </c>
      <c r="C513" s="116">
        <f ca="1">IFERROR(C512+'Program Qtrly'!E$323*OFFSET(LDF!$A$37,MATCH($B$503,LDF!$A$38:$A$63,0),MATCH($A513,LDF!$B$37:$Z$37,0)),0)</f>
        <v>0</v>
      </c>
      <c r="D513" s="116">
        <f ca="1">IFERROR(D512+'Program Qtrly'!F$323*OFFSET(LDF!$A$37,MATCH($B$503,LDF!$A$38:$A$63,0),MATCH($A513,LDF!$B$37:$Z$37,0)),0)</f>
        <v>0</v>
      </c>
      <c r="E513" s="116">
        <f ca="1">IFERROR(E512+'Program Qtrly'!G$323*OFFSET(LDF!$A$37,MATCH($B$503,LDF!$A$38:$A$63,0),MATCH($A513,LDF!$B$37:$Z$37,0)),0)</f>
        <v>0</v>
      </c>
      <c r="F513" s="116">
        <f ca="1">IFERROR(F512+'Program Qtrly'!H$323*OFFSET(LDF!$A$37,MATCH($B$503,LDF!$A$38:$A$63,0),MATCH($A513,LDF!$B$37:$Z$37,0)),0)</f>
        <v>0</v>
      </c>
      <c r="G513" s="116">
        <f ca="1">IFERROR(G512+'Program Qtrly'!I$323*OFFSET(LDF!$A$37,MATCH($B$503,LDF!$A$38:$A$63,0),MATCH($A513,LDF!$B$37:$Z$37,0)),0)</f>
        <v>0</v>
      </c>
      <c r="H513" s="116">
        <f ca="1">IFERROR(H512+'Program Qtrly'!J$323*OFFSET(LDF!$A$37,MATCH($B$503,LDF!$A$38:$A$63,0),MATCH($A513,LDF!$B$37:$Z$37,0)),0)</f>
        <v>0</v>
      </c>
      <c r="I513" s="116">
        <f ca="1">IFERROR(I512+'Program Qtrly'!K$323*OFFSET(LDF!$A$37,MATCH($B$503,LDF!$A$38:$A$63,0),MATCH($A513,LDF!$B$37:$Z$37,0)),0)</f>
        <v>0</v>
      </c>
      <c r="J513" s="116">
        <f ca="1">IFERROR(J512+'Program Qtrly'!L$323*OFFSET(LDF!$A$37,MATCH($B$503,LDF!$A$38:$A$63,0),MATCH($A513,LDF!$B$37:$Z$37,0)),0)</f>
        <v>0</v>
      </c>
      <c r="K513" s="116">
        <f ca="1">IFERROR(K512+'Program Qtrly'!M$323*OFFSET(LDF!$A$37,MATCH($B$503,LDF!$A$38:$A$63,0),MATCH($A513,LDF!$B$37:$Z$37,0)),0)</f>
        <v>0</v>
      </c>
      <c r="L513" s="116">
        <f ca="1">IFERROR(L512+'Program Qtrly'!N$323*OFFSET(LDF!$A$37,MATCH($B$503,LDF!$A$38:$A$63,0),MATCH($A513,LDF!$B$37:$Z$37,0)),0)</f>
        <v>0</v>
      </c>
      <c r="M513" s="116">
        <f ca="1">IFERROR(M512+'Program Qtrly'!O$323*OFFSET(LDF!$A$37,MATCH($B$503,LDF!$A$38:$A$63,0),MATCH($A513,LDF!$B$37:$Z$37,0)),0)</f>
        <v>0</v>
      </c>
      <c r="N513" s="116">
        <f ca="1">IFERROR(N512+'Program Qtrly'!P$323*OFFSET(LDF!$A$37,MATCH($B$503,LDF!$A$38:$A$63,0),MATCH($A513,LDF!$B$37:$Z$37,0)),0)</f>
        <v>0</v>
      </c>
      <c r="O513" s="116">
        <f ca="1">IFERROR(O512+'Program Qtrly'!Q$323*OFFSET(LDF!$A$37,MATCH($B$503,LDF!$A$38:$A$63,0),MATCH($A513,LDF!$B$37:$Z$37,0)),0)</f>
        <v>0</v>
      </c>
      <c r="P513" s="116">
        <f ca="1">IFERROR(P512+'Program Qtrly'!R$323*OFFSET(LDF!$A$37,MATCH($B$503,LDF!$A$38:$A$63,0),MATCH($A513,LDF!$B$37:$Z$37,0)),0)</f>
        <v>0</v>
      </c>
      <c r="Q513" s="116">
        <f ca="1">IFERROR(Q512+'Program Qtrly'!S$323*OFFSET(LDF!$A$37,MATCH($B$503,LDF!$A$38:$A$63,0),MATCH($A513,LDF!$B$37:$Z$37,0)),0)</f>
        <v>0</v>
      </c>
      <c r="R513" s="116">
        <f ca="1">IFERROR(R512+'Program Qtrly'!T$323*OFFSET(LDF!$A$37,MATCH($B$503,LDF!$A$38:$A$63,0),MATCH($A513,LDF!$B$37:$Z$37,0)),0)</f>
        <v>0</v>
      </c>
      <c r="S513" s="116">
        <f ca="1">IFERROR(S512+'Program Qtrly'!U$323*OFFSET(LDF!$A$37,MATCH($B$503,LDF!$A$38:$A$63,0),MATCH($A513,LDF!$B$37:$Z$37,0)),0)</f>
        <v>0</v>
      </c>
      <c r="T513" s="116">
        <f ca="1">IFERROR(T512+'Program Qtrly'!V$323*OFFSET(LDF!$A$37,MATCH($B$503,LDF!$A$38:$A$63,0),MATCH($A513,LDF!$B$37:$Z$37,0)),0)</f>
        <v>0</v>
      </c>
      <c r="U513" s="116">
        <f ca="1">IFERROR(U512+'Program Qtrly'!W$323*OFFSET(LDF!$A$37,MATCH($B$503,LDF!$A$38:$A$63,0),MATCH($A513,LDF!$B$37:$Z$37,0)),0)</f>
        <v>0</v>
      </c>
      <c r="W513" s="63">
        <f t="shared" si="495"/>
        <v>27</v>
      </c>
      <c r="X513" s="116">
        <f t="shared" ca="1" si="496"/>
        <v>0</v>
      </c>
      <c r="Y513" s="116">
        <f t="shared" ca="1" si="493"/>
        <v>0</v>
      </c>
      <c r="Z513" s="116">
        <f t="shared" ca="1" si="493"/>
        <v>0</v>
      </c>
      <c r="AA513" s="116">
        <f t="shared" ca="1" si="493"/>
        <v>0</v>
      </c>
      <c r="AB513" s="116">
        <f t="shared" ca="1" si="493"/>
        <v>0</v>
      </c>
      <c r="AC513" s="116">
        <f t="shared" ca="1" si="493"/>
        <v>0</v>
      </c>
      <c r="AD513" s="116">
        <f t="shared" ca="1" si="493"/>
        <v>0</v>
      </c>
      <c r="AE513" s="116">
        <f t="shared" ca="1" si="493"/>
        <v>0</v>
      </c>
      <c r="AF513" s="116">
        <f t="shared" ca="1" si="493"/>
        <v>0</v>
      </c>
      <c r="AG513" s="116">
        <f t="shared" ca="1" si="493"/>
        <v>0</v>
      </c>
      <c r="AH513" s="116">
        <f t="shared" ca="1" si="493"/>
        <v>0</v>
      </c>
      <c r="AI513" s="116">
        <f t="shared" ca="1" si="493"/>
        <v>0</v>
      </c>
      <c r="AJ513" s="116">
        <f t="shared" ca="1" si="493"/>
        <v>0</v>
      </c>
      <c r="AK513" s="116">
        <f t="shared" ca="1" si="493"/>
        <v>0</v>
      </c>
      <c r="AL513" s="116">
        <f t="shared" ca="1" si="493"/>
        <v>0</v>
      </c>
      <c r="AM513" s="116">
        <f t="shared" ca="1" si="493"/>
        <v>0</v>
      </c>
      <c r="AN513" s="116">
        <f t="shared" ca="1" si="493"/>
        <v>0</v>
      </c>
      <c r="AO513" s="116">
        <f t="shared" ca="1" si="493"/>
        <v>0</v>
      </c>
      <c r="AP513" s="116">
        <f t="shared" ca="1" si="493"/>
        <v>0</v>
      </c>
      <c r="AQ513" s="116">
        <f t="shared" ca="1" si="493"/>
        <v>0</v>
      </c>
      <c r="AS513" s="63">
        <f t="shared" si="497"/>
        <v>27</v>
      </c>
      <c r="AT513" s="116">
        <f ca="1">IFERROR(X513*'Program Qtrly'!D$309/(1-'Program Qtrly'!D$309),0)</f>
        <v>0</v>
      </c>
      <c r="AU513" s="116">
        <f ca="1">IFERROR(Y513*'Program Qtrly'!E$309/(1-'Program Qtrly'!E$309),0)</f>
        <v>0</v>
      </c>
      <c r="AV513" s="116">
        <f ca="1">IFERROR(Z513*'Program Qtrly'!F$309/(1-'Program Qtrly'!F$309),0)</f>
        <v>0</v>
      </c>
      <c r="AW513" s="116">
        <f ca="1">IFERROR(AA513*'Program Qtrly'!G$309/(1-'Program Qtrly'!G$309),0)</f>
        <v>0</v>
      </c>
      <c r="AX513" s="116">
        <f ca="1">IFERROR(AB513*'Program Qtrly'!H$309/(1-'Program Qtrly'!H$309),0)</f>
        <v>0</v>
      </c>
      <c r="AY513" s="116">
        <f ca="1">IFERROR(AC513*'Program Qtrly'!I$309/(1-'Program Qtrly'!I$309),0)</f>
        <v>0</v>
      </c>
      <c r="AZ513" s="116">
        <f ca="1">IFERROR(AD513*'Program Qtrly'!J$309/(1-'Program Qtrly'!J$309),0)</f>
        <v>0</v>
      </c>
      <c r="BA513" s="116">
        <f ca="1">IFERROR(AE513*'Program Qtrly'!K$309/(1-'Program Qtrly'!K$309),0)</f>
        <v>0</v>
      </c>
      <c r="BB513" s="116">
        <f ca="1">IFERROR(AF513*'Program Qtrly'!L$309/(1-'Program Qtrly'!L$309),0)</f>
        <v>0</v>
      </c>
      <c r="BC513" s="116">
        <f ca="1">IFERROR(AG513*'Program Qtrly'!M$309/(1-'Program Qtrly'!M$309),0)</f>
        <v>0</v>
      </c>
      <c r="BD513" s="116">
        <f ca="1">IFERROR(AH513*'Program Qtrly'!N$309/(1-'Program Qtrly'!N$309),0)</f>
        <v>0</v>
      </c>
      <c r="BE513" s="116">
        <f ca="1">IFERROR(AI513*'Program Qtrly'!O$309/(1-'Program Qtrly'!O$309),0)</f>
        <v>0</v>
      </c>
      <c r="BF513" s="116">
        <f ca="1">IFERROR(AJ513*'Program Qtrly'!P$309/(1-'Program Qtrly'!P$309),0)</f>
        <v>0</v>
      </c>
      <c r="BG513" s="116">
        <f ca="1">IFERROR(AK513*'Program Qtrly'!Q$309/(1-'Program Qtrly'!Q$309),0)</f>
        <v>0</v>
      </c>
      <c r="BH513" s="116">
        <f ca="1">IFERROR(AL513*'Program Qtrly'!R$309/(1-'Program Qtrly'!R$309),0)</f>
        <v>0</v>
      </c>
      <c r="BI513" s="116">
        <f ca="1">IFERROR(AM513*'Program Qtrly'!S$309/(1-'Program Qtrly'!S$309),0)</f>
        <v>0</v>
      </c>
      <c r="BJ513" s="116">
        <f ca="1">IFERROR(AN513*'Program Qtrly'!T$309/(1-'Program Qtrly'!T$309),0)</f>
        <v>0</v>
      </c>
      <c r="BK513" s="116">
        <f ca="1">IFERROR(AO513*'Program Qtrly'!U$309/(1-'Program Qtrly'!U$309),0)</f>
        <v>0</v>
      </c>
      <c r="BL513" s="116">
        <f ca="1">IFERROR(AP513*'Program Qtrly'!V$309/(1-'Program Qtrly'!V$309),0)</f>
        <v>0</v>
      </c>
      <c r="BM513" s="116">
        <f ca="1">IFERROR(AQ513*'Program Qtrly'!W$309/(1-'Program Qtrly'!W$309),0)</f>
        <v>0</v>
      </c>
      <c r="BO513" s="53" t="str">
        <f t="shared" si="498"/>
        <v>P016</v>
      </c>
      <c r="BP513" s="53">
        <f t="shared" si="499"/>
        <v>0</v>
      </c>
    </row>
    <row r="514" spans="1:68" x14ac:dyDescent="0.45">
      <c r="A514" s="63">
        <f t="shared" si="494"/>
        <v>30</v>
      </c>
      <c r="B514" s="116">
        <f ca="1">IFERROR(B513+'Program Qtrly'!D$323*OFFSET(LDF!$A$37,MATCH($B$503,LDF!$A$38:$A$63,0),MATCH($A514,LDF!$B$37:$Z$37,0)),0)</f>
        <v>0</v>
      </c>
      <c r="C514" s="116">
        <f ca="1">IFERROR(C513+'Program Qtrly'!E$323*OFFSET(LDF!$A$37,MATCH($B$503,LDF!$A$38:$A$63,0),MATCH($A514,LDF!$B$37:$Z$37,0)),0)</f>
        <v>0</v>
      </c>
      <c r="D514" s="116">
        <f ca="1">IFERROR(D513+'Program Qtrly'!F$323*OFFSET(LDF!$A$37,MATCH($B$503,LDF!$A$38:$A$63,0),MATCH($A514,LDF!$B$37:$Z$37,0)),0)</f>
        <v>0</v>
      </c>
      <c r="E514" s="116">
        <f ca="1">IFERROR(E513+'Program Qtrly'!G$323*OFFSET(LDF!$A$37,MATCH($B$503,LDF!$A$38:$A$63,0),MATCH($A514,LDF!$B$37:$Z$37,0)),0)</f>
        <v>0</v>
      </c>
      <c r="F514" s="116">
        <f ca="1">IFERROR(F513+'Program Qtrly'!H$323*OFFSET(LDF!$A$37,MATCH($B$503,LDF!$A$38:$A$63,0),MATCH($A514,LDF!$B$37:$Z$37,0)),0)</f>
        <v>0</v>
      </c>
      <c r="G514" s="116">
        <f ca="1">IFERROR(G513+'Program Qtrly'!I$323*OFFSET(LDF!$A$37,MATCH($B$503,LDF!$A$38:$A$63,0),MATCH($A514,LDF!$B$37:$Z$37,0)),0)</f>
        <v>0</v>
      </c>
      <c r="H514" s="116">
        <f ca="1">IFERROR(H513+'Program Qtrly'!J$323*OFFSET(LDF!$A$37,MATCH($B$503,LDF!$A$38:$A$63,0),MATCH($A514,LDF!$B$37:$Z$37,0)),0)</f>
        <v>0</v>
      </c>
      <c r="I514" s="116">
        <f ca="1">IFERROR(I513+'Program Qtrly'!K$323*OFFSET(LDF!$A$37,MATCH($B$503,LDF!$A$38:$A$63,0),MATCH($A514,LDF!$B$37:$Z$37,0)),0)</f>
        <v>0</v>
      </c>
      <c r="J514" s="116">
        <f ca="1">IFERROR(J513+'Program Qtrly'!L$323*OFFSET(LDF!$A$37,MATCH($B$503,LDF!$A$38:$A$63,0),MATCH($A514,LDF!$B$37:$Z$37,0)),0)</f>
        <v>0</v>
      </c>
      <c r="K514" s="116">
        <f ca="1">IFERROR(K513+'Program Qtrly'!M$323*OFFSET(LDF!$A$37,MATCH($B$503,LDF!$A$38:$A$63,0),MATCH($A514,LDF!$B$37:$Z$37,0)),0)</f>
        <v>0</v>
      </c>
      <c r="L514" s="116">
        <f ca="1">IFERROR(L513+'Program Qtrly'!N$323*OFFSET(LDF!$A$37,MATCH($B$503,LDF!$A$38:$A$63,0),MATCH($A514,LDF!$B$37:$Z$37,0)),0)</f>
        <v>0</v>
      </c>
      <c r="M514" s="116">
        <f ca="1">IFERROR(M513+'Program Qtrly'!O$323*OFFSET(LDF!$A$37,MATCH($B$503,LDF!$A$38:$A$63,0),MATCH($A514,LDF!$B$37:$Z$37,0)),0)</f>
        <v>0</v>
      </c>
      <c r="N514" s="116">
        <f ca="1">IFERROR(N513+'Program Qtrly'!P$323*OFFSET(LDF!$A$37,MATCH($B$503,LDF!$A$38:$A$63,0),MATCH($A514,LDF!$B$37:$Z$37,0)),0)</f>
        <v>0</v>
      </c>
      <c r="O514" s="116">
        <f ca="1">IFERROR(O513+'Program Qtrly'!Q$323*OFFSET(LDF!$A$37,MATCH($B$503,LDF!$A$38:$A$63,0),MATCH($A514,LDF!$B$37:$Z$37,0)),0)</f>
        <v>0</v>
      </c>
      <c r="P514" s="116">
        <f ca="1">IFERROR(P513+'Program Qtrly'!R$323*OFFSET(LDF!$A$37,MATCH($B$503,LDF!$A$38:$A$63,0),MATCH($A514,LDF!$B$37:$Z$37,0)),0)</f>
        <v>0</v>
      </c>
      <c r="Q514" s="116">
        <f ca="1">IFERROR(Q513+'Program Qtrly'!S$323*OFFSET(LDF!$A$37,MATCH($B$503,LDF!$A$38:$A$63,0),MATCH($A514,LDF!$B$37:$Z$37,0)),0)</f>
        <v>0</v>
      </c>
      <c r="R514" s="116">
        <f ca="1">IFERROR(R513+'Program Qtrly'!T$323*OFFSET(LDF!$A$37,MATCH($B$503,LDF!$A$38:$A$63,0),MATCH($A514,LDF!$B$37:$Z$37,0)),0)</f>
        <v>0</v>
      </c>
      <c r="S514" s="116">
        <f ca="1">IFERROR(S513+'Program Qtrly'!U$323*OFFSET(LDF!$A$37,MATCH($B$503,LDF!$A$38:$A$63,0),MATCH($A514,LDF!$B$37:$Z$37,0)),0)</f>
        <v>0</v>
      </c>
      <c r="T514" s="116">
        <f ca="1">IFERROR(T513+'Program Qtrly'!V$323*OFFSET(LDF!$A$37,MATCH($B$503,LDF!$A$38:$A$63,0),MATCH($A514,LDF!$B$37:$Z$37,0)),0)</f>
        <v>0</v>
      </c>
      <c r="U514" s="116">
        <f ca="1">IFERROR(U513+'Program Qtrly'!W$323*OFFSET(LDF!$A$37,MATCH($B$503,LDF!$A$38:$A$63,0),MATCH($A514,LDF!$B$37:$Z$37,0)),0)</f>
        <v>0</v>
      </c>
      <c r="W514" s="63">
        <f t="shared" si="495"/>
        <v>30</v>
      </c>
      <c r="X514" s="116">
        <f t="shared" ca="1" si="496"/>
        <v>0</v>
      </c>
      <c r="Y514" s="116">
        <f t="shared" ca="1" si="493"/>
        <v>0</v>
      </c>
      <c r="Z514" s="116">
        <f t="shared" ca="1" si="493"/>
        <v>0</v>
      </c>
      <c r="AA514" s="116">
        <f t="shared" ca="1" si="493"/>
        <v>0</v>
      </c>
      <c r="AB514" s="116">
        <f t="shared" ca="1" si="493"/>
        <v>0</v>
      </c>
      <c r="AC514" s="116">
        <f t="shared" ca="1" si="493"/>
        <v>0</v>
      </c>
      <c r="AD514" s="116">
        <f t="shared" ca="1" si="493"/>
        <v>0</v>
      </c>
      <c r="AE514" s="116">
        <f t="shared" ca="1" si="493"/>
        <v>0</v>
      </c>
      <c r="AF514" s="116">
        <f t="shared" ca="1" si="493"/>
        <v>0</v>
      </c>
      <c r="AG514" s="116">
        <f t="shared" ca="1" si="493"/>
        <v>0</v>
      </c>
      <c r="AH514" s="116">
        <f t="shared" ca="1" si="493"/>
        <v>0</v>
      </c>
      <c r="AI514" s="116">
        <f t="shared" ca="1" si="493"/>
        <v>0</v>
      </c>
      <c r="AJ514" s="116">
        <f t="shared" ca="1" si="493"/>
        <v>0</v>
      </c>
      <c r="AK514" s="116">
        <f t="shared" ca="1" si="493"/>
        <v>0</v>
      </c>
      <c r="AL514" s="116">
        <f t="shared" ca="1" si="493"/>
        <v>0</v>
      </c>
      <c r="AM514" s="116">
        <f t="shared" ca="1" si="493"/>
        <v>0</v>
      </c>
      <c r="AN514" s="116">
        <f t="shared" ca="1" si="493"/>
        <v>0</v>
      </c>
      <c r="AO514" s="116">
        <f t="shared" ca="1" si="493"/>
        <v>0</v>
      </c>
      <c r="AP514" s="116">
        <f t="shared" ca="1" si="493"/>
        <v>0</v>
      </c>
      <c r="AQ514" s="116">
        <f t="shared" ca="1" si="493"/>
        <v>0</v>
      </c>
      <c r="AS514" s="63">
        <f t="shared" si="497"/>
        <v>30</v>
      </c>
      <c r="AT514" s="116">
        <f ca="1">IFERROR(X514*'Program Qtrly'!D$309/(1-'Program Qtrly'!D$309),0)</f>
        <v>0</v>
      </c>
      <c r="AU514" s="116">
        <f ca="1">IFERROR(Y514*'Program Qtrly'!E$309/(1-'Program Qtrly'!E$309),0)</f>
        <v>0</v>
      </c>
      <c r="AV514" s="116">
        <f ca="1">IFERROR(Z514*'Program Qtrly'!F$309/(1-'Program Qtrly'!F$309),0)</f>
        <v>0</v>
      </c>
      <c r="AW514" s="116">
        <f ca="1">IFERROR(AA514*'Program Qtrly'!G$309/(1-'Program Qtrly'!G$309),0)</f>
        <v>0</v>
      </c>
      <c r="AX514" s="116">
        <f ca="1">IFERROR(AB514*'Program Qtrly'!H$309/(1-'Program Qtrly'!H$309),0)</f>
        <v>0</v>
      </c>
      <c r="AY514" s="116">
        <f ca="1">IFERROR(AC514*'Program Qtrly'!I$309/(1-'Program Qtrly'!I$309),0)</f>
        <v>0</v>
      </c>
      <c r="AZ514" s="116">
        <f ca="1">IFERROR(AD514*'Program Qtrly'!J$309/(1-'Program Qtrly'!J$309),0)</f>
        <v>0</v>
      </c>
      <c r="BA514" s="116">
        <f ca="1">IFERROR(AE514*'Program Qtrly'!K$309/(1-'Program Qtrly'!K$309),0)</f>
        <v>0</v>
      </c>
      <c r="BB514" s="116">
        <f ca="1">IFERROR(AF514*'Program Qtrly'!L$309/(1-'Program Qtrly'!L$309),0)</f>
        <v>0</v>
      </c>
      <c r="BC514" s="116">
        <f ca="1">IFERROR(AG514*'Program Qtrly'!M$309/(1-'Program Qtrly'!M$309),0)</f>
        <v>0</v>
      </c>
      <c r="BD514" s="116">
        <f ca="1">IFERROR(AH514*'Program Qtrly'!N$309/(1-'Program Qtrly'!N$309),0)</f>
        <v>0</v>
      </c>
      <c r="BE514" s="116">
        <f ca="1">IFERROR(AI514*'Program Qtrly'!O$309/(1-'Program Qtrly'!O$309),0)</f>
        <v>0</v>
      </c>
      <c r="BF514" s="116">
        <f ca="1">IFERROR(AJ514*'Program Qtrly'!P$309/(1-'Program Qtrly'!P$309),0)</f>
        <v>0</v>
      </c>
      <c r="BG514" s="116">
        <f ca="1">IFERROR(AK514*'Program Qtrly'!Q$309/(1-'Program Qtrly'!Q$309),0)</f>
        <v>0</v>
      </c>
      <c r="BH514" s="116">
        <f ca="1">IFERROR(AL514*'Program Qtrly'!R$309/(1-'Program Qtrly'!R$309),0)</f>
        <v>0</v>
      </c>
      <c r="BI514" s="116">
        <f ca="1">IFERROR(AM514*'Program Qtrly'!S$309/(1-'Program Qtrly'!S$309),0)</f>
        <v>0</v>
      </c>
      <c r="BJ514" s="116">
        <f ca="1">IFERROR(AN514*'Program Qtrly'!T$309/(1-'Program Qtrly'!T$309),0)</f>
        <v>0</v>
      </c>
      <c r="BK514" s="116">
        <f ca="1">IFERROR(AO514*'Program Qtrly'!U$309/(1-'Program Qtrly'!U$309),0)</f>
        <v>0</v>
      </c>
      <c r="BL514" s="116">
        <f ca="1">IFERROR(AP514*'Program Qtrly'!V$309/(1-'Program Qtrly'!V$309),0)</f>
        <v>0</v>
      </c>
      <c r="BM514" s="116">
        <f ca="1">IFERROR(AQ514*'Program Qtrly'!W$309/(1-'Program Qtrly'!W$309),0)</f>
        <v>0</v>
      </c>
      <c r="BO514" s="53" t="str">
        <f t="shared" si="498"/>
        <v>P016</v>
      </c>
      <c r="BP514" s="53">
        <f t="shared" si="499"/>
        <v>0</v>
      </c>
    </row>
    <row r="515" spans="1:68" x14ac:dyDescent="0.45">
      <c r="A515" s="63">
        <f t="shared" si="494"/>
        <v>33</v>
      </c>
      <c r="B515" s="116">
        <f ca="1">IFERROR(B514+'Program Qtrly'!D$323*OFFSET(LDF!$A$37,MATCH($B$503,LDF!$A$38:$A$63,0),MATCH($A515,LDF!$B$37:$Z$37,0)),0)</f>
        <v>0</v>
      </c>
      <c r="C515" s="116">
        <f ca="1">IFERROR(C514+'Program Qtrly'!E$323*OFFSET(LDF!$A$37,MATCH($B$503,LDF!$A$38:$A$63,0),MATCH($A515,LDF!$B$37:$Z$37,0)),0)</f>
        <v>0</v>
      </c>
      <c r="D515" s="116">
        <f ca="1">IFERROR(D514+'Program Qtrly'!F$323*OFFSET(LDF!$A$37,MATCH($B$503,LDF!$A$38:$A$63,0),MATCH($A515,LDF!$B$37:$Z$37,0)),0)</f>
        <v>0</v>
      </c>
      <c r="E515" s="116">
        <f ca="1">IFERROR(E514+'Program Qtrly'!G$323*OFFSET(LDF!$A$37,MATCH($B$503,LDF!$A$38:$A$63,0),MATCH($A515,LDF!$B$37:$Z$37,0)),0)</f>
        <v>0</v>
      </c>
      <c r="F515" s="116">
        <f ca="1">IFERROR(F514+'Program Qtrly'!H$323*OFFSET(LDF!$A$37,MATCH($B$503,LDF!$A$38:$A$63,0),MATCH($A515,LDF!$B$37:$Z$37,0)),0)</f>
        <v>0</v>
      </c>
      <c r="G515" s="116">
        <f ca="1">IFERROR(G514+'Program Qtrly'!I$323*OFFSET(LDF!$A$37,MATCH($B$503,LDF!$A$38:$A$63,0),MATCH($A515,LDF!$B$37:$Z$37,0)),0)</f>
        <v>0</v>
      </c>
      <c r="H515" s="116">
        <f ca="1">IFERROR(H514+'Program Qtrly'!J$323*OFFSET(LDF!$A$37,MATCH($B$503,LDF!$A$38:$A$63,0),MATCH($A515,LDF!$B$37:$Z$37,0)),0)</f>
        <v>0</v>
      </c>
      <c r="I515" s="116">
        <f ca="1">IFERROR(I514+'Program Qtrly'!K$323*OFFSET(LDF!$A$37,MATCH($B$503,LDF!$A$38:$A$63,0),MATCH($A515,LDF!$B$37:$Z$37,0)),0)</f>
        <v>0</v>
      </c>
      <c r="J515" s="116">
        <f ca="1">IFERROR(J514+'Program Qtrly'!L$323*OFFSET(LDF!$A$37,MATCH($B$503,LDF!$A$38:$A$63,0),MATCH($A515,LDF!$B$37:$Z$37,0)),0)</f>
        <v>0</v>
      </c>
      <c r="K515" s="116">
        <f ca="1">IFERROR(K514+'Program Qtrly'!M$323*OFFSET(LDF!$A$37,MATCH($B$503,LDF!$A$38:$A$63,0),MATCH($A515,LDF!$B$37:$Z$37,0)),0)</f>
        <v>0</v>
      </c>
      <c r="L515" s="116">
        <f ca="1">IFERROR(L514+'Program Qtrly'!N$323*OFFSET(LDF!$A$37,MATCH($B$503,LDF!$A$38:$A$63,0),MATCH($A515,LDF!$B$37:$Z$37,0)),0)</f>
        <v>0</v>
      </c>
      <c r="M515" s="116">
        <f ca="1">IFERROR(M514+'Program Qtrly'!O$323*OFFSET(LDF!$A$37,MATCH($B$503,LDF!$A$38:$A$63,0),MATCH($A515,LDF!$B$37:$Z$37,0)),0)</f>
        <v>0</v>
      </c>
      <c r="N515" s="116">
        <f ca="1">IFERROR(N514+'Program Qtrly'!P$323*OFFSET(LDF!$A$37,MATCH($B$503,LDF!$A$38:$A$63,0),MATCH($A515,LDF!$B$37:$Z$37,0)),0)</f>
        <v>0</v>
      </c>
      <c r="O515" s="116">
        <f ca="1">IFERROR(O514+'Program Qtrly'!Q$323*OFFSET(LDF!$A$37,MATCH($B$503,LDF!$A$38:$A$63,0),MATCH($A515,LDF!$B$37:$Z$37,0)),0)</f>
        <v>0</v>
      </c>
      <c r="P515" s="116">
        <f ca="1">IFERROR(P514+'Program Qtrly'!R$323*OFFSET(LDF!$A$37,MATCH($B$503,LDF!$A$38:$A$63,0),MATCH($A515,LDF!$B$37:$Z$37,0)),0)</f>
        <v>0</v>
      </c>
      <c r="Q515" s="116">
        <f ca="1">IFERROR(Q514+'Program Qtrly'!S$323*OFFSET(LDF!$A$37,MATCH($B$503,LDF!$A$38:$A$63,0),MATCH($A515,LDF!$B$37:$Z$37,0)),0)</f>
        <v>0</v>
      </c>
      <c r="R515" s="116">
        <f ca="1">IFERROR(R514+'Program Qtrly'!T$323*OFFSET(LDF!$A$37,MATCH($B$503,LDF!$A$38:$A$63,0),MATCH($A515,LDF!$B$37:$Z$37,0)),0)</f>
        <v>0</v>
      </c>
      <c r="S515" s="116">
        <f ca="1">IFERROR(S514+'Program Qtrly'!U$323*OFFSET(LDF!$A$37,MATCH($B$503,LDF!$A$38:$A$63,0),MATCH($A515,LDF!$B$37:$Z$37,0)),0)</f>
        <v>0</v>
      </c>
      <c r="T515" s="116">
        <f ca="1">IFERROR(T514+'Program Qtrly'!V$323*OFFSET(LDF!$A$37,MATCH($B$503,LDF!$A$38:$A$63,0),MATCH($A515,LDF!$B$37:$Z$37,0)),0)</f>
        <v>0</v>
      </c>
      <c r="U515" s="116">
        <f ca="1">IFERROR(U514+'Program Qtrly'!W$323*OFFSET(LDF!$A$37,MATCH($B$503,LDF!$A$38:$A$63,0),MATCH($A515,LDF!$B$37:$Z$37,0)),0)</f>
        <v>0</v>
      </c>
      <c r="W515" s="63">
        <f t="shared" si="495"/>
        <v>33</v>
      </c>
      <c r="X515" s="116">
        <f t="shared" ca="1" si="496"/>
        <v>0</v>
      </c>
      <c r="Y515" s="116">
        <f t="shared" ca="1" si="493"/>
        <v>0</v>
      </c>
      <c r="Z515" s="116">
        <f t="shared" ca="1" si="493"/>
        <v>0</v>
      </c>
      <c r="AA515" s="116">
        <f t="shared" ca="1" si="493"/>
        <v>0</v>
      </c>
      <c r="AB515" s="116">
        <f t="shared" ca="1" si="493"/>
        <v>0</v>
      </c>
      <c r="AC515" s="116">
        <f t="shared" ca="1" si="493"/>
        <v>0</v>
      </c>
      <c r="AD515" s="116">
        <f t="shared" ca="1" si="493"/>
        <v>0</v>
      </c>
      <c r="AE515" s="116">
        <f t="shared" ca="1" si="493"/>
        <v>0</v>
      </c>
      <c r="AF515" s="116">
        <f t="shared" ca="1" si="493"/>
        <v>0</v>
      </c>
      <c r="AG515" s="116">
        <f t="shared" ca="1" si="493"/>
        <v>0</v>
      </c>
      <c r="AH515" s="116">
        <f t="shared" ca="1" si="493"/>
        <v>0</v>
      </c>
      <c r="AI515" s="116">
        <f t="shared" ca="1" si="493"/>
        <v>0</v>
      </c>
      <c r="AJ515" s="116">
        <f t="shared" ca="1" si="493"/>
        <v>0</v>
      </c>
      <c r="AK515" s="116">
        <f t="shared" ca="1" si="493"/>
        <v>0</v>
      </c>
      <c r="AL515" s="116">
        <f t="shared" ca="1" si="493"/>
        <v>0</v>
      </c>
      <c r="AM515" s="116">
        <f t="shared" ca="1" si="493"/>
        <v>0</v>
      </c>
      <c r="AN515" s="116">
        <f t="shared" ca="1" si="493"/>
        <v>0</v>
      </c>
      <c r="AO515" s="116">
        <f t="shared" ca="1" si="493"/>
        <v>0</v>
      </c>
      <c r="AP515" s="116">
        <f t="shared" ca="1" si="493"/>
        <v>0</v>
      </c>
      <c r="AQ515" s="116">
        <f t="shared" ca="1" si="493"/>
        <v>0</v>
      </c>
      <c r="AS515" s="63">
        <f t="shared" si="497"/>
        <v>33</v>
      </c>
      <c r="AT515" s="116">
        <f ca="1">IFERROR(X515*'Program Qtrly'!D$309/(1-'Program Qtrly'!D$309),0)</f>
        <v>0</v>
      </c>
      <c r="AU515" s="116">
        <f ca="1">IFERROR(Y515*'Program Qtrly'!E$309/(1-'Program Qtrly'!E$309),0)</f>
        <v>0</v>
      </c>
      <c r="AV515" s="116">
        <f ca="1">IFERROR(Z515*'Program Qtrly'!F$309/(1-'Program Qtrly'!F$309),0)</f>
        <v>0</v>
      </c>
      <c r="AW515" s="116">
        <f ca="1">IFERROR(AA515*'Program Qtrly'!G$309/(1-'Program Qtrly'!G$309),0)</f>
        <v>0</v>
      </c>
      <c r="AX515" s="116">
        <f ca="1">IFERROR(AB515*'Program Qtrly'!H$309/(1-'Program Qtrly'!H$309),0)</f>
        <v>0</v>
      </c>
      <c r="AY515" s="116">
        <f ca="1">IFERROR(AC515*'Program Qtrly'!I$309/(1-'Program Qtrly'!I$309),0)</f>
        <v>0</v>
      </c>
      <c r="AZ515" s="116">
        <f ca="1">IFERROR(AD515*'Program Qtrly'!J$309/(1-'Program Qtrly'!J$309),0)</f>
        <v>0</v>
      </c>
      <c r="BA515" s="116">
        <f ca="1">IFERROR(AE515*'Program Qtrly'!K$309/(1-'Program Qtrly'!K$309),0)</f>
        <v>0</v>
      </c>
      <c r="BB515" s="116">
        <f ca="1">IFERROR(AF515*'Program Qtrly'!L$309/(1-'Program Qtrly'!L$309),0)</f>
        <v>0</v>
      </c>
      <c r="BC515" s="116">
        <f ca="1">IFERROR(AG515*'Program Qtrly'!M$309/(1-'Program Qtrly'!M$309),0)</f>
        <v>0</v>
      </c>
      <c r="BD515" s="116">
        <f ca="1">IFERROR(AH515*'Program Qtrly'!N$309/(1-'Program Qtrly'!N$309),0)</f>
        <v>0</v>
      </c>
      <c r="BE515" s="116">
        <f ca="1">IFERROR(AI515*'Program Qtrly'!O$309/(1-'Program Qtrly'!O$309),0)</f>
        <v>0</v>
      </c>
      <c r="BF515" s="116">
        <f ca="1">IFERROR(AJ515*'Program Qtrly'!P$309/(1-'Program Qtrly'!P$309),0)</f>
        <v>0</v>
      </c>
      <c r="BG515" s="116">
        <f ca="1">IFERROR(AK515*'Program Qtrly'!Q$309/(1-'Program Qtrly'!Q$309),0)</f>
        <v>0</v>
      </c>
      <c r="BH515" s="116">
        <f ca="1">IFERROR(AL515*'Program Qtrly'!R$309/(1-'Program Qtrly'!R$309),0)</f>
        <v>0</v>
      </c>
      <c r="BI515" s="116">
        <f ca="1">IFERROR(AM515*'Program Qtrly'!S$309/(1-'Program Qtrly'!S$309),0)</f>
        <v>0</v>
      </c>
      <c r="BJ515" s="116">
        <f ca="1">IFERROR(AN515*'Program Qtrly'!T$309/(1-'Program Qtrly'!T$309),0)</f>
        <v>0</v>
      </c>
      <c r="BK515" s="116">
        <f ca="1">IFERROR(AO515*'Program Qtrly'!U$309/(1-'Program Qtrly'!U$309),0)</f>
        <v>0</v>
      </c>
      <c r="BL515" s="116">
        <f ca="1">IFERROR(AP515*'Program Qtrly'!V$309/(1-'Program Qtrly'!V$309),0)</f>
        <v>0</v>
      </c>
      <c r="BM515" s="116">
        <f ca="1">IFERROR(AQ515*'Program Qtrly'!W$309/(1-'Program Qtrly'!W$309),0)</f>
        <v>0</v>
      </c>
      <c r="BO515" s="53" t="str">
        <f t="shared" si="498"/>
        <v>P016</v>
      </c>
      <c r="BP515" s="53">
        <f t="shared" si="499"/>
        <v>0</v>
      </c>
    </row>
    <row r="516" spans="1:68" x14ac:dyDescent="0.45">
      <c r="A516" s="63">
        <f t="shared" si="494"/>
        <v>36</v>
      </c>
      <c r="B516" s="116">
        <f ca="1">IFERROR(B515+'Program Qtrly'!D$323*OFFSET(LDF!$A$37,MATCH($B$503,LDF!$A$38:$A$63,0),MATCH($A516,LDF!$B$37:$Z$37,0)),0)</f>
        <v>0</v>
      </c>
      <c r="C516" s="116">
        <f ca="1">IFERROR(C515+'Program Qtrly'!E$323*OFFSET(LDF!$A$37,MATCH($B$503,LDF!$A$38:$A$63,0),MATCH($A516,LDF!$B$37:$Z$37,0)),0)</f>
        <v>0</v>
      </c>
      <c r="D516" s="116">
        <f ca="1">IFERROR(D515+'Program Qtrly'!F$323*OFFSET(LDF!$A$37,MATCH($B$503,LDF!$A$38:$A$63,0),MATCH($A516,LDF!$B$37:$Z$37,0)),0)</f>
        <v>0</v>
      </c>
      <c r="E516" s="116">
        <f ca="1">IFERROR(E515+'Program Qtrly'!G$323*OFFSET(LDF!$A$37,MATCH($B$503,LDF!$A$38:$A$63,0),MATCH($A516,LDF!$B$37:$Z$37,0)),0)</f>
        <v>0</v>
      </c>
      <c r="F516" s="116">
        <f ca="1">IFERROR(F515+'Program Qtrly'!H$323*OFFSET(LDF!$A$37,MATCH($B$503,LDF!$A$38:$A$63,0),MATCH($A516,LDF!$B$37:$Z$37,0)),0)</f>
        <v>0</v>
      </c>
      <c r="G516" s="116">
        <f ca="1">IFERROR(G515+'Program Qtrly'!I$323*OFFSET(LDF!$A$37,MATCH($B$503,LDF!$A$38:$A$63,0),MATCH($A516,LDF!$B$37:$Z$37,0)),0)</f>
        <v>0</v>
      </c>
      <c r="H516" s="116">
        <f ca="1">IFERROR(H515+'Program Qtrly'!J$323*OFFSET(LDF!$A$37,MATCH($B$503,LDF!$A$38:$A$63,0),MATCH($A516,LDF!$B$37:$Z$37,0)),0)</f>
        <v>0</v>
      </c>
      <c r="I516" s="116">
        <f ca="1">IFERROR(I515+'Program Qtrly'!K$323*OFFSET(LDF!$A$37,MATCH($B$503,LDF!$A$38:$A$63,0),MATCH($A516,LDF!$B$37:$Z$37,0)),0)</f>
        <v>0</v>
      </c>
      <c r="J516" s="116">
        <f ca="1">IFERROR(J515+'Program Qtrly'!L$323*OFFSET(LDF!$A$37,MATCH($B$503,LDF!$A$38:$A$63,0),MATCH($A516,LDF!$B$37:$Z$37,0)),0)</f>
        <v>0</v>
      </c>
      <c r="K516" s="116">
        <f ca="1">IFERROR(K515+'Program Qtrly'!M$323*OFFSET(LDF!$A$37,MATCH($B$503,LDF!$A$38:$A$63,0),MATCH($A516,LDF!$B$37:$Z$37,0)),0)</f>
        <v>0</v>
      </c>
      <c r="L516" s="116">
        <f ca="1">IFERROR(L515+'Program Qtrly'!N$323*OFFSET(LDF!$A$37,MATCH($B$503,LDF!$A$38:$A$63,0),MATCH($A516,LDF!$B$37:$Z$37,0)),0)</f>
        <v>0</v>
      </c>
      <c r="M516" s="116">
        <f ca="1">IFERROR(M515+'Program Qtrly'!O$323*OFFSET(LDF!$A$37,MATCH($B$503,LDF!$A$38:$A$63,0),MATCH($A516,LDF!$B$37:$Z$37,0)),0)</f>
        <v>0</v>
      </c>
      <c r="N516" s="116">
        <f ca="1">IFERROR(N515+'Program Qtrly'!P$323*OFFSET(LDF!$A$37,MATCH($B$503,LDF!$A$38:$A$63,0),MATCH($A516,LDF!$B$37:$Z$37,0)),0)</f>
        <v>0</v>
      </c>
      <c r="O516" s="116">
        <f ca="1">IFERROR(O515+'Program Qtrly'!Q$323*OFFSET(LDF!$A$37,MATCH($B$503,LDF!$A$38:$A$63,0),MATCH($A516,LDF!$B$37:$Z$37,0)),0)</f>
        <v>0</v>
      </c>
      <c r="P516" s="116">
        <f ca="1">IFERROR(P515+'Program Qtrly'!R$323*OFFSET(LDF!$A$37,MATCH($B$503,LDF!$A$38:$A$63,0),MATCH($A516,LDF!$B$37:$Z$37,0)),0)</f>
        <v>0</v>
      </c>
      <c r="Q516" s="116">
        <f ca="1">IFERROR(Q515+'Program Qtrly'!S$323*OFFSET(LDF!$A$37,MATCH($B$503,LDF!$A$38:$A$63,0),MATCH($A516,LDF!$B$37:$Z$37,0)),0)</f>
        <v>0</v>
      </c>
      <c r="R516" s="116">
        <f ca="1">IFERROR(R515+'Program Qtrly'!T$323*OFFSET(LDF!$A$37,MATCH($B$503,LDF!$A$38:$A$63,0),MATCH($A516,LDF!$B$37:$Z$37,0)),0)</f>
        <v>0</v>
      </c>
      <c r="S516" s="116">
        <f ca="1">IFERROR(S515+'Program Qtrly'!U$323*OFFSET(LDF!$A$37,MATCH($B$503,LDF!$A$38:$A$63,0),MATCH($A516,LDF!$B$37:$Z$37,0)),0)</f>
        <v>0</v>
      </c>
      <c r="T516" s="116">
        <f ca="1">IFERROR(T515+'Program Qtrly'!V$323*OFFSET(LDF!$A$37,MATCH($B$503,LDF!$A$38:$A$63,0),MATCH($A516,LDF!$B$37:$Z$37,0)),0)</f>
        <v>0</v>
      </c>
      <c r="U516" s="116">
        <f ca="1">IFERROR(U515+'Program Qtrly'!W$323*OFFSET(LDF!$A$37,MATCH($B$503,LDF!$A$38:$A$63,0),MATCH($A516,LDF!$B$37:$Z$37,0)),0)</f>
        <v>0</v>
      </c>
      <c r="W516" s="63">
        <f t="shared" si="495"/>
        <v>36</v>
      </c>
      <c r="X516" s="116">
        <f t="shared" ca="1" si="496"/>
        <v>0</v>
      </c>
      <c r="Y516" s="116">
        <f t="shared" ca="1" si="493"/>
        <v>0</v>
      </c>
      <c r="Z516" s="116">
        <f t="shared" ca="1" si="493"/>
        <v>0</v>
      </c>
      <c r="AA516" s="116">
        <f t="shared" ca="1" si="493"/>
        <v>0</v>
      </c>
      <c r="AB516" s="116">
        <f t="shared" ca="1" si="493"/>
        <v>0</v>
      </c>
      <c r="AC516" s="116">
        <f t="shared" ca="1" si="493"/>
        <v>0</v>
      </c>
      <c r="AD516" s="116">
        <f t="shared" ca="1" si="493"/>
        <v>0</v>
      </c>
      <c r="AE516" s="116">
        <f t="shared" ca="1" si="493"/>
        <v>0</v>
      </c>
      <c r="AF516" s="116">
        <f t="shared" ca="1" si="493"/>
        <v>0</v>
      </c>
      <c r="AG516" s="116">
        <f t="shared" ca="1" si="493"/>
        <v>0</v>
      </c>
      <c r="AH516" s="116">
        <f t="shared" ca="1" si="493"/>
        <v>0</v>
      </c>
      <c r="AI516" s="116">
        <f t="shared" ca="1" si="493"/>
        <v>0</v>
      </c>
      <c r="AJ516" s="116">
        <f t="shared" ca="1" si="493"/>
        <v>0</v>
      </c>
      <c r="AK516" s="116">
        <f t="shared" ca="1" si="493"/>
        <v>0</v>
      </c>
      <c r="AL516" s="116">
        <f t="shared" ca="1" si="493"/>
        <v>0</v>
      </c>
      <c r="AM516" s="116">
        <f t="shared" ca="1" si="493"/>
        <v>0</v>
      </c>
      <c r="AN516" s="116">
        <f t="shared" ca="1" si="493"/>
        <v>0</v>
      </c>
      <c r="AO516" s="116">
        <f t="shared" ca="1" si="493"/>
        <v>0</v>
      </c>
      <c r="AP516" s="116">
        <f t="shared" ca="1" si="493"/>
        <v>0</v>
      </c>
      <c r="AQ516" s="116">
        <f t="shared" ca="1" si="493"/>
        <v>0</v>
      </c>
      <c r="AS516" s="63">
        <f t="shared" si="497"/>
        <v>36</v>
      </c>
      <c r="AT516" s="116">
        <f ca="1">IFERROR(X516*'Program Qtrly'!D$309/(1-'Program Qtrly'!D$309),0)</f>
        <v>0</v>
      </c>
      <c r="AU516" s="116">
        <f ca="1">IFERROR(Y516*'Program Qtrly'!E$309/(1-'Program Qtrly'!E$309),0)</f>
        <v>0</v>
      </c>
      <c r="AV516" s="116">
        <f ca="1">IFERROR(Z516*'Program Qtrly'!F$309/(1-'Program Qtrly'!F$309),0)</f>
        <v>0</v>
      </c>
      <c r="AW516" s="116">
        <f ca="1">IFERROR(AA516*'Program Qtrly'!G$309/(1-'Program Qtrly'!G$309),0)</f>
        <v>0</v>
      </c>
      <c r="AX516" s="116">
        <f ca="1">IFERROR(AB516*'Program Qtrly'!H$309/(1-'Program Qtrly'!H$309),0)</f>
        <v>0</v>
      </c>
      <c r="AY516" s="116">
        <f ca="1">IFERROR(AC516*'Program Qtrly'!I$309/(1-'Program Qtrly'!I$309),0)</f>
        <v>0</v>
      </c>
      <c r="AZ516" s="116">
        <f ca="1">IFERROR(AD516*'Program Qtrly'!J$309/(1-'Program Qtrly'!J$309),0)</f>
        <v>0</v>
      </c>
      <c r="BA516" s="116">
        <f ca="1">IFERROR(AE516*'Program Qtrly'!K$309/(1-'Program Qtrly'!K$309),0)</f>
        <v>0</v>
      </c>
      <c r="BB516" s="116">
        <f ca="1">IFERROR(AF516*'Program Qtrly'!L$309/(1-'Program Qtrly'!L$309),0)</f>
        <v>0</v>
      </c>
      <c r="BC516" s="116">
        <f ca="1">IFERROR(AG516*'Program Qtrly'!M$309/(1-'Program Qtrly'!M$309),0)</f>
        <v>0</v>
      </c>
      <c r="BD516" s="116">
        <f ca="1">IFERROR(AH516*'Program Qtrly'!N$309/(1-'Program Qtrly'!N$309),0)</f>
        <v>0</v>
      </c>
      <c r="BE516" s="116">
        <f ca="1">IFERROR(AI516*'Program Qtrly'!O$309/(1-'Program Qtrly'!O$309),0)</f>
        <v>0</v>
      </c>
      <c r="BF516" s="116">
        <f ca="1">IFERROR(AJ516*'Program Qtrly'!P$309/(1-'Program Qtrly'!P$309),0)</f>
        <v>0</v>
      </c>
      <c r="BG516" s="116">
        <f ca="1">IFERROR(AK516*'Program Qtrly'!Q$309/(1-'Program Qtrly'!Q$309),0)</f>
        <v>0</v>
      </c>
      <c r="BH516" s="116">
        <f ca="1">IFERROR(AL516*'Program Qtrly'!R$309/(1-'Program Qtrly'!R$309),0)</f>
        <v>0</v>
      </c>
      <c r="BI516" s="116">
        <f ca="1">IFERROR(AM516*'Program Qtrly'!S$309/(1-'Program Qtrly'!S$309),0)</f>
        <v>0</v>
      </c>
      <c r="BJ516" s="116">
        <f ca="1">IFERROR(AN516*'Program Qtrly'!T$309/(1-'Program Qtrly'!T$309),0)</f>
        <v>0</v>
      </c>
      <c r="BK516" s="116">
        <f ca="1">IFERROR(AO516*'Program Qtrly'!U$309/(1-'Program Qtrly'!U$309),0)</f>
        <v>0</v>
      </c>
      <c r="BL516" s="116">
        <f ca="1">IFERROR(AP516*'Program Qtrly'!V$309/(1-'Program Qtrly'!V$309),0)</f>
        <v>0</v>
      </c>
      <c r="BM516" s="116">
        <f ca="1">IFERROR(AQ516*'Program Qtrly'!W$309/(1-'Program Qtrly'!W$309),0)</f>
        <v>0</v>
      </c>
      <c r="BO516" s="53" t="str">
        <f t="shared" si="498"/>
        <v>P016</v>
      </c>
      <c r="BP516" s="53">
        <f t="shared" si="499"/>
        <v>0</v>
      </c>
    </row>
    <row r="517" spans="1:68" x14ac:dyDescent="0.45">
      <c r="A517" s="63">
        <f t="shared" si="494"/>
        <v>39</v>
      </c>
      <c r="B517" s="116">
        <f ca="1">IFERROR(B516+'Program Qtrly'!D$323*OFFSET(LDF!$A$37,MATCH($B$503,LDF!$A$38:$A$63,0),MATCH($A517,LDF!$B$37:$Z$37,0)),0)</f>
        <v>0</v>
      </c>
      <c r="C517" s="116">
        <f ca="1">IFERROR(C516+'Program Qtrly'!E$323*OFFSET(LDF!$A$37,MATCH($B$503,LDF!$A$38:$A$63,0),MATCH($A517,LDF!$B$37:$Z$37,0)),0)</f>
        <v>0</v>
      </c>
      <c r="D517" s="116">
        <f ca="1">IFERROR(D516+'Program Qtrly'!F$323*OFFSET(LDF!$A$37,MATCH($B$503,LDF!$A$38:$A$63,0),MATCH($A517,LDF!$B$37:$Z$37,0)),0)</f>
        <v>0</v>
      </c>
      <c r="E517" s="116">
        <f ca="1">IFERROR(E516+'Program Qtrly'!G$323*OFFSET(LDF!$A$37,MATCH($B$503,LDF!$A$38:$A$63,0),MATCH($A517,LDF!$B$37:$Z$37,0)),0)</f>
        <v>0</v>
      </c>
      <c r="F517" s="116">
        <f ca="1">IFERROR(F516+'Program Qtrly'!H$323*OFFSET(LDF!$A$37,MATCH($B$503,LDF!$A$38:$A$63,0),MATCH($A517,LDF!$B$37:$Z$37,0)),0)</f>
        <v>0</v>
      </c>
      <c r="G517" s="116">
        <f ca="1">IFERROR(G516+'Program Qtrly'!I$323*OFFSET(LDF!$A$37,MATCH($B$503,LDF!$A$38:$A$63,0),MATCH($A517,LDF!$B$37:$Z$37,0)),0)</f>
        <v>0</v>
      </c>
      <c r="H517" s="116">
        <f ca="1">IFERROR(H516+'Program Qtrly'!J$323*OFFSET(LDF!$A$37,MATCH($B$503,LDF!$A$38:$A$63,0),MATCH($A517,LDF!$B$37:$Z$37,0)),0)</f>
        <v>0</v>
      </c>
      <c r="I517" s="116">
        <f ca="1">IFERROR(I516+'Program Qtrly'!K$323*OFFSET(LDF!$A$37,MATCH($B$503,LDF!$A$38:$A$63,0),MATCH($A517,LDF!$B$37:$Z$37,0)),0)</f>
        <v>0</v>
      </c>
      <c r="J517" s="116">
        <f ca="1">IFERROR(J516+'Program Qtrly'!L$323*OFFSET(LDF!$A$37,MATCH($B$503,LDF!$A$38:$A$63,0),MATCH($A517,LDF!$B$37:$Z$37,0)),0)</f>
        <v>0</v>
      </c>
      <c r="K517" s="116">
        <f ca="1">IFERROR(K516+'Program Qtrly'!M$323*OFFSET(LDF!$A$37,MATCH($B$503,LDF!$A$38:$A$63,0),MATCH($A517,LDF!$B$37:$Z$37,0)),0)</f>
        <v>0</v>
      </c>
      <c r="L517" s="116">
        <f ca="1">IFERROR(L516+'Program Qtrly'!N$323*OFFSET(LDF!$A$37,MATCH($B$503,LDF!$A$38:$A$63,0),MATCH($A517,LDF!$B$37:$Z$37,0)),0)</f>
        <v>0</v>
      </c>
      <c r="M517" s="116">
        <f ca="1">IFERROR(M516+'Program Qtrly'!O$323*OFFSET(LDF!$A$37,MATCH($B$503,LDF!$A$38:$A$63,0),MATCH($A517,LDF!$B$37:$Z$37,0)),0)</f>
        <v>0</v>
      </c>
      <c r="N517" s="116">
        <f ca="1">IFERROR(N516+'Program Qtrly'!P$323*OFFSET(LDF!$A$37,MATCH($B$503,LDF!$A$38:$A$63,0),MATCH($A517,LDF!$B$37:$Z$37,0)),0)</f>
        <v>0</v>
      </c>
      <c r="O517" s="116">
        <f ca="1">IFERROR(O516+'Program Qtrly'!Q$323*OFFSET(LDF!$A$37,MATCH($B$503,LDF!$A$38:$A$63,0),MATCH($A517,LDF!$B$37:$Z$37,0)),0)</f>
        <v>0</v>
      </c>
      <c r="P517" s="116">
        <f ca="1">IFERROR(P516+'Program Qtrly'!R$323*OFFSET(LDF!$A$37,MATCH($B$503,LDF!$A$38:$A$63,0),MATCH($A517,LDF!$B$37:$Z$37,0)),0)</f>
        <v>0</v>
      </c>
      <c r="Q517" s="116">
        <f ca="1">IFERROR(Q516+'Program Qtrly'!S$323*OFFSET(LDF!$A$37,MATCH($B$503,LDF!$A$38:$A$63,0),MATCH($A517,LDF!$B$37:$Z$37,0)),0)</f>
        <v>0</v>
      </c>
      <c r="R517" s="116">
        <f ca="1">IFERROR(R516+'Program Qtrly'!T$323*OFFSET(LDF!$A$37,MATCH($B$503,LDF!$A$38:$A$63,0),MATCH($A517,LDF!$B$37:$Z$37,0)),0)</f>
        <v>0</v>
      </c>
      <c r="S517" s="116">
        <f ca="1">IFERROR(S516+'Program Qtrly'!U$323*OFFSET(LDF!$A$37,MATCH($B$503,LDF!$A$38:$A$63,0),MATCH($A517,LDF!$B$37:$Z$37,0)),0)</f>
        <v>0</v>
      </c>
      <c r="T517" s="116">
        <f ca="1">IFERROR(T516+'Program Qtrly'!V$323*OFFSET(LDF!$A$37,MATCH($B$503,LDF!$A$38:$A$63,0),MATCH($A517,LDF!$B$37:$Z$37,0)),0)</f>
        <v>0</v>
      </c>
      <c r="U517" s="116">
        <f ca="1">IFERROR(U516+'Program Qtrly'!W$323*OFFSET(LDF!$A$37,MATCH($B$503,LDF!$A$38:$A$63,0),MATCH($A517,LDF!$B$37:$Z$37,0)),0)</f>
        <v>0</v>
      </c>
      <c r="W517" s="63">
        <f t="shared" si="495"/>
        <v>39</v>
      </c>
      <c r="X517" s="116">
        <f t="shared" ca="1" si="496"/>
        <v>0</v>
      </c>
      <c r="Y517" s="116">
        <f t="shared" ca="1" si="493"/>
        <v>0</v>
      </c>
      <c r="Z517" s="116">
        <f t="shared" ca="1" si="493"/>
        <v>0</v>
      </c>
      <c r="AA517" s="116">
        <f t="shared" ca="1" si="493"/>
        <v>0</v>
      </c>
      <c r="AB517" s="116">
        <f t="shared" ca="1" si="493"/>
        <v>0</v>
      </c>
      <c r="AC517" s="116">
        <f t="shared" ca="1" si="493"/>
        <v>0</v>
      </c>
      <c r="AD517" s="116">
        <f t="shared" ca="1" si="493"/>
        <v>0</v>
      </c>
      <c r="AE517" s="116">
        <f t="shared" ca="1" si="493"/>
        <v>0</v>
      </c>
      <c r="AF517" s="116">
        <f t="shared" ca="1" si="493"/>
        <v>0</v>
      </c>
      <c r="AG517" s="116">
        <f t="shared" ca="1" si="493"/>
        <v>0</v>
      </c>
      <c r="AH517" s="116">
        <f t="shared" ca="1" si="493"/>
        <v>0</v>
      </c>
      <c r="AI517" s="116">
        <f t="shared" ca="1" si="493"/>
        <v>0</v>
      </c>
      <c r="AJ517" s="116">
        <f t="shared" ca="1" si="493"/>
        <v>0</v>
      </c>
      <c r="AK517" s="116">
        <f t="shared" ca="1" si="493"/>
        <v>0</v>
      </c>
      <c r="AL517" s="116">
        <f t="shared" ca="1" si="493"/>
        <v>0</v>
      </c>
      <c r="AM517" s="116">
        <f t="shared" ca="1" si="493"/>
        <v>0</v>
      </c>
      <c r="AN517" s="116">
        <f t="shared" ca="1" si="493"/>
        <v>0</v>
      </c>
      <c r="AO517" s="116">
        <f t="shared" ca="1" si="493"/>
        <v>0</v>
      </c>
      <c r="AP517" s="116">
        <f t="shared" ca="1" si="493"/>
        <v>0</v>
      </c>
      <c r="AQ517" s="116">
        <f t="shared" ca="1" si="493"/>
        <v>0</v>
      </c>
      <c r="AS517" s="63">
        <f t="shared" si="497"/>
        <v>39</v>
      </c>
      <c r="AT517" s="116">
        <f ca="1">IFERROR(X517*'Program Qtrly'!D$309/(1-'Program Qtrly'!D$309),0)</f>
        <v>0</v>
      </c>
      <c r="AU517" s="116">
        <f ca="1">IFERROR(Y517*'Program Qtrly'!E$309/(1-'Program Qtrly'!E$309),0)</f>
        <v>0</v>
      </c>
      <c r="AV517" s="116">
        <f ca="1">IFERROR(Z517*'Program Qtrly'!F$309/(1-'Program Qtrly'!F$309),0)</f>
        <v>0</v>
      </c>
      <c r="AW517" s="116">
        <f ca="1">IFERROR(AA517*'Program Qtrly'!G$309/(1-'Program Qtrly'!G$309),0)</f>
        <v>0</v>
      </c>
      <c r="AX517" s="116">
        <f ca="1">IFERROR(AB517*'Program Qtrly'!H$309/(1-'Program Qtrly'!H$309),0)</f>
        <v>0</v>
      </c>
      <c r="AY517" s="116">
        <f ca="1">IFERROR(AC517*'Program Qtrly'!I$309/(1-'Program Qtrly'!I$309),0)</f>
        <v>0</v>
      </c>
      <c r="AZ517" s="116">
        <f ca="1">IFERROR(AD517*'Program Qtrly'!J$309/(1-'Program Qtrly'!J$309),0)</f>
        <v>0</v>
      </c>
      <c r="BA517" s="116">
        <f ca="1">IFERROR(AE517*'Program Qtrly'!K$309/(1-'Program Qtrly'!K$309),0)</f>
        <v>0</v>
      </c>
      <c r="BB517" s="116">
        <f ca="1">IFERROR(AF517*'Program Qtrly'!L$309/(1-'Program Qtrly'!L$309),0)</f>
        <v>0</v>
      </c>
      <c r="BC517" s="116">
        <f ca="1">IFERROR(AG517*'Program Qtrly'!M$309/(1-'Program Qtrly'!M$309),0)</f>
        <v>0</v>
      </c>
      <c r="BD517" s="116">
        <f ca="1">IFERROR(AH517*'Program Qtrly'!N$309/(1-'Program Qtrly'!N$309),0)</f>
        <v>0</v>
      </c>
      <c r="BE517" s="116">
        <f ca="1">IFERROR(AI517*'Program Qtrly'!O$309/(1-'Program Qtrly'!O$309),0)</f>
        <v>0</v>
      </c>
      <c r="BF517" s="116">
        <f ca="1">IFERROR(AJ517*'Program Qtrly'!P$309/(1-'Program Qtrly'!P$309),0)</f>
        <v>0</v>
      </c>
      <c r="BG517" s="116">
        <f ca="1">IFERROR(AK517*'Program Qtrly'!Q$309/(1-'Program Qtrly'!Q$309),0)</f>
        <v>0</v>
      </c>
      <c r="BH517" s="116">
        <f ca="1">IFERROR(AL517*'Program Qtrly'!R$309/(1-'Program Qtrly'!R$309),0)</f>
        <v>0</v>
      </c>
      <c r="BI517" s="116">
        <f ca="1">IFERROR(AM517*'Program Qtrly'!S$309/(1-'Program Qtrly'!S$309),0)</f>
        <v>0</v>
      </c>
      <c r="BJ517" s="116">
        <f ca="1">IFERROR(AN517*'Program Qtrly'!T$309/(1-'Program Qtrly'!T$309),0)</f>
        <v>0</v>
      </c>
      <c r="BK517" s="116">
        <f ca="1">IFERROR(AO517*'Program Qtrly'!U$309/(1-'Program Qtrly'!U$309),0)</f>
        <v>0</v>
      </c>
      <c r="BL517" s="116">
        <f ca="1">IFERROR(AP517*'Program Qtrly'!V$309/(1-'Program Qtrly'!V$309),0)</f>
        <v>0</v>
      </c>
      <c r="BM517" s="116">
        <f ca="1">IFERROR(AQ517*'Program Qtrly'!W$309/(1-'Program Qtrly'!W$309),0)</f>
        <v>0</v>
      </c>
      <c r="BO517" s="53" t="str">
        <f t="shared" si="498"/>
        <v>P016</v>
      </c>
      <c r="BP517" s="53">
        <f t="shared" si="499"/>
        <v>0</v>
      </c>
    </row>
    <row r="518" spans="1:68" x14ac:dyDescent="0.45">
      <c r="A518" s="63">
        <f t="shared" si="494"/>
        <v>42</v>
      </c>
      <c r="B518" s="116">
        <f ca="1">IFERROR(B517+'Program Qtrly'!D$323*OFFSET(LDF!$A$37,MATCH($B$503,LDF!$A$38:$A$63,0),MATCH($A518,LDF!$B$37:$Z$37,0)),0)</f>
        <v>0</v>
      </c>
      <c r="C518" s="116">
        <f ca="1">IFERROR(C517+'Program Qtrly'!E$323*OFFSET(LDF!$A$37,MATCH($B$503,LDF!$A$38:$A$63,0),MATCH($A518,LDF!$B$37:$Z$37,0)),0)</f>
        <v>0</v>
      </c>
      <c r="D518" s="116">
        <f ca="1">IFERROR(D517+'Program Qtrly'!F$323*OFFSET(LDF!$A$37,MATCH($B$503,LDF!$A$38:$A$63,0),MATCH($A518,LDF!$B$37:$Z$37,0)),0)</f>
        <v>0</v>
      </c>
      <c r="E518" s="116">
        <f ca="1">IFERROR(E517+'Program Qtrly'!G$323*OFFSET(LDF!$A$37,MATCH($B$503,LDF!$A$38:$A$63,0),MATCH($A518,LDF!$B$37:$Z$37,0)),0)</f>
        <v>0</v>
      </c>
      <c r="F518" s="116">
        <f ca="1">IFERROR(F517+'Program Qtrly'!H$323*OFFSET(LDF!$A$37,MATCH($B$503,LDF!$A$38:$A$63,0),MATCH($A518,LDF!$B$37:$Z$37,0)),0)</f>
        <v>0</v>
      </c>
      <c r="G518" s="116">
        <f ca="1">IFERROR(G517+'Program Qtrly'!I$323*OFFSET(LDF!$A$37,MATCH($B$503,LDF!$A$38:$A$63,0),MATCH($A518,LDF!$B$37:$Z$37,0)),0)</f>
        <v>0</v>
      </c>
      <c r="H518" s="116">
        <f ca="1">IFERROR(H517+'Program Qtrly'!J$323*OFFSET(LDF!$A$37,MATCH($B$503,LDF!$A$38:$A$63,0),MATCH($A518,LDF!$B$37:$Z$37,0)),0)</f>
        <v>0</v>
      </c>
      <c r="I518" s="116">
        <f ca="1">IFERROR(I517+'Program Qtrly'!K$323*OFFSET(LDF!$A$37,MATCH($B$503,LDF!$A$38:$A$63,0),MATCH($A518,LDF!$B$37:$Z$37,0)),0)</f>
        <v>0</v>
      </c>
      <c r="J518" s="116">
        <f ca="1">IFERROR(J517+'Program Qtrly'!L$323*OFFSET(LDF!$A$37,MATCH($B$503,LDF!$A$38:$A$63,0),MATCH($A518,LDF!$B$37:$Z$37,0)),0)</f>
        <v>0</v>
      </c>
      <c r="K518" s="116">
        <f ca="1">IFERROR(K517+'Program Qtrly'!M$323*OFFSET(LDF!$A$37,MATCH($B$503,LDF!$A$38:$A$63,0),MATCH($A518,LDF!$B$37:$Z$37,0)),0)</f>
        <v>0</v>
      </c>
      <c r="L518" s="116">
        <f ca="1">IFERROR(L517+'Program Qtrly'!N$323*OFFSET(LDF!$A$37,MATCH($B$503,LDF!$A$38:$A$63,0),MATCH($A518,LDF!$B$37:$Z$37,0)),0)</f>
        <v>0</v>
      </c>
      <c r="M518" s="116">
        <f ca="1">IFERROR(M517+'Program Qtrly'!O$323*OFFSET(LDF!$A$37,MATCH($B$503,LDF!$A$38:$A$63,0),MATCH($A518,LDF!$B$37:$Z$37,0)),0)</f>
        <v>0</v>
      </c>
      <c r="N518" s="116">
        <f ca="1">IFERROR(N517+'Program Qtrly'!P$323*OFFSET(LDF!$A$37,MATCH($B$503,LDF!$A$38:$A$63,0),MATCH($A518,LDF!$B$37:$Z$37,0)),0)</f>
        <v>0</v>
      </c>
      <c r="O518" s="116">
        <f ca="1">IFERROR(O517+'Program Qtrly'!Q$323*OFFSET(LDF!$A$37,MATCH($B$503,LDF!$A$38:$A$63,0),MATCH($A518,LDF!$B$37:$Z$37,0)),0)</f>
        <v>0</v>
      </c>
      <c r="P518" s="116">
        <f ca="1">IFERROR(P517+'Program Qtrly'!R$323*OFFSET(LDF!$A$37,MATCH($B$503,LDF!$A$38:$A$63,0),MATCH($A518,LDF!$B$37:$Z$37,0)),0)</f>
        <v>0</v>
      </c>
      <c r="Q518" s="116">
        <f ca="1">IFERROR(Q517+'Program Qtrly'!S$323*OFFSET(LDF!$A$37,MATCH($B$503,LDF!$A$38:$A$63,0),MATCH($A518,LDF!$B$37:$Z$37,0)),0)</f>
        <v>0</v>
      </c>
      <c r="R518" s="116">
        <f ca="1">IFERROR(R517+'Program Qtrly'!T$323*OFFSET(LDF!$A$37,MATCH($B$503,LDF!$A$38:$A$63,0),MATCH($A518,LDF!$B$37:$Z$37,0)),0)</f>
        <v>0</v>
      </c>
      <c r="S518" s="116">
        <f ca="1">IFERROR(S517+'Program Qtrly'!U$323*OFFSET(LDF!$A$37,MATCH($B$503,LDF!$A$38:$A$63,0),MATCH($A518,LDF!$B$37:$Z$37,0)),0)</f>
        <v>0</v>
      </c>
      <c r="T518" s="116">
        <f ca="1">IFERROR(T517+'Program Qtrly'!V$323*OFFSET(LDF!$A$37,MATCH($B$503,LDF!$A$38:$A$63,0),MATCH($A518,LDF!$B$37:$Z$37,0)),0)</f>
        <v>0</v>
      </c>
      <c r="U518" s="116">
        <f ca="1">IFERROR(U517+'Program Qtrly'!W$323*OFFSET(LDF!$A$37,MATCH($B$503,LDF!$A$38:$A$63,0),MATCH($A518,LDF!$B$37:$Z$37,0)),0)</f>
        <v>0</v>
      </c>
      <c r="W518" s="63">
        <f t="shared" si="495"/>
        <v>42</v>
      </c>
      <c r="X518" s="116">
        <f t="shared" ca="1" si="496"/>
        <v>0</v>
      </c>
      <c r="Y518" s="116">
        <f t="shared" ca="1" si="493"/>
        <v>0</v>
      </c>
      <c r="Z518" s="116">
        <f t="shared" ca="1" si="493"/>
        <v>0</v>
      </c>
      <c r="AA518" s="116">
        <f t="shared" ca="1" si="493"/>
        <v>0</v>
      </c>
      <c r="AB518" s="116">
        <f t="shared" ca="1" si="493"/>
        <v>0</v>
      </c>
      <c r="AC518" s="116">
        <f t="shared" ca="1" si="493"/>
        <v>0</v>
      </c>
      <c r="AD518" s="116">
        <f t="shared" ca="1" si="493"/>
        <v>0</v>
      </c>
      <c r="AE518" s="116">
        <f t="shared" ca="1" si="493"/>
        <v>0</v>
      </c>
      <c r="AF518" s="116">
        <f t="shared" ca="1" si="493"/>
        <v>0</v>
      </c>
      <c r="AG518" s="116">
        <f t="shared" ref="AG518:AG528" ca="1" si="500">K$529-K518</f>
        <v>0</v>
      </c>
      <c r="AH518" s="116">
        <f t="shared" ref="AH518:AH528" ca="1" si="501">L$529-L518</f>
        <v>0</v>
      </c>
      <c r="AI518" s="116">
        <f t="shared" ref="AI518:AI528" ca="1" si="502">M$529-M518</f>
        <v>0</v>
      </c>
      <c r="AJ518" s="116">
        <f t="shared" ref="AJ518:AJ528" ca="1" si="503">N$529-N518</f>
        <v>0</v>
      </c>
      <c r="AK518" s="116">
        <f t="shared" ref="AK518:AK528" ca="1" si="504">O$529-O518</f>
        <v>0</v>
      </c>
      <c r="AL518" s="116">
        <f t="shared" ref="AL518:AL528" ca="1" si="505">P$529-P518</f>
        <v>0</v>
      </c>
      <c r="AM518" s="116">
        <f t="shared" ref="AM518:AM528" ca="1" si="506">Q$529-Q518</f>
        <v>0</v>
      </c>
      <c r="AN518" s="116">
        <f t="shared" ref="AN518:AN528" ca="1" si="507">R$529-R518</f>
        <v>0</v>
      </c>
      <c r="AO518" s="116">
        <f t="shared" ref="AO518:AO528" ca="1" si="508">S$529-S518</f>
        <v>0</v>
      </c>
      <c r="AP518" s="116">
        <f t="shared" ref="AP518:AP528" ca="1" si="509">T$529-T518</f>
        <v>0</v>
      </c>
      <c r="AQ518" s="116">
        <f t="shared" ref="AQ518:AQ528" ca="1" si="510">U$529-U518</f>
        <v>0</v>
      </c>
      <c r="AS518" s="63">
        <f t="shared" si="497"/>
        <v>42</v>
      </c>
      <c r="AT518" s="116">
        <f ca="1">IFERROR(X518*'Program Qtrly'!D$309/(1-'Program Qtrly'!D$309),0)</f>
        <v>0</v>
      </c>
      <c r="AU518" s="116">
        <f ca="1">IFERROR(Y518*'Program Qtrly'!E$309/(1-'Program Qtrly'!E$309),0)</f>
        <v>0</v>
      </c>
      <c r="AV518" s="116">
        <f ca="1">IFERROR(Z518*'Program Qtrly'!F$309/(1-'Program Qtrly'!F$309),0)</f>
        <v>0</v>
      </c>
      <c r="AW518" s="116">
        <f ca="1">IFERROR(AA518*'Program Qtrly'!G$309/(1-'Program Qtrly'!G$309),0)</f>
        <v>0</v>
      </c>
      <c r="AX518" s="116">
        <f ca="1">IFERROR(AB518*'Program Qtrly'!H$309/(1-'Program Qtrly'!H$309),0)</f>
        <v>0</v>
      </c>
      <c r="AY518" s="116">
        <f ca="1">IFERROR(AC518*'Program Qtrly'!I$309/(1-'Program Qtrly'!I$309),0)</f>
        <v>0</v>
      </c>
      <c r="AZ518" s="116">
        <f ca="1">IFERROR(AD518*'Program Qtrly'!J$309/(1-'Program Qtrly'!J$309),0)</f>
        <v>0</v>
      </c>
      <c r="BA518" s="116">
        <f ca="1">IFERROR(AE518*'Program Qtrly'!K$309/(1-'Program Qtrly'!K$309),0)</f>
        <v>0</v>
      </c>
      <c r="BB518" s="116">
        <f ca="1">IFERROR(AF518*'Program Qtrly'!L$309/(1-'Program Qtrly'!L$309),0)</f>
        <v>0</v>
      </c>
      <c r="BC518" s="116">
        <f ca="1">IFERROR(AG518*'Program Qtrly'!M$309/(1-'Program Qtrly'!M$309),0)</f>
        <v>0</v>
      </c>
      <c r="BD518" s="116">
        <f ca="1">IFERROR(AH518*'Program Qtrly'!N$309/(1-'Program Qtrly'!N$309),0)</f>
        <v>0</v>
      </c>
      <c r="BE518" s="116">
        <f ca="1">IFERROR(AI518*'Program Qtrly'!O$309/(1-'Program Qtrly'!O$309),0)</f>
        <v>0</v>
      </c>
      <c r="BF518" s="116">
        <f ca="1">IFERROR(AJ518*'Program Qtrly'!P$309/(1-'Program Qtrly'!P$309),0)</f>
        <v>0</v>
      </c>
      <c r="BG518" s="116">
        <f ca="1">IFERROR(AK518*'Program Qtrly'!Q$309/(1-'Program Qtrly'!Q$309),0)</f>
        <v>0</v>
      </c>
      <c r="BH518" s="116">
        <f ca="1">IFERROR(AL518*'Program Qtrly'!R$309/(1-'Program Qtrly'!R$309),0)</f>
        <v>0</v>
      </c>
      <c r="BI518" s="116">
        <f ca="1">IFERROR(AM518*'Program Qtrly'!S$309/(1-'Program Qtrly'!S$309),0)</f>
        <v>0</v>
      </c>
      <c r="BJ518" s="116">
        <f ca="1">IFERROR(AN518*'Program Qtrly'!T$309/(1-'Program Qtrly'!T$309),0)</f>
        <v>0</v>
      </c>
      <c r="BK518" s="116">
        <f ca="1">IFERROR(AO518*'Program Qtrly'!U$309/(1-'Program Qtrly'!U$309),0)</f>
        <v>0</v>
      </c>
      <c r="BL518" s="116">
        <f ca="1">IFERROR(AP518*'Program Qtrly'!V$309/(1-'Program Qtrly'!V$309),0)</f>
        <v>0</v>
      </c>
      <c r="BM518" s="116">
        <f ca="1">IFERROR(AQ518*'Program Qtrly'!W$309/(1-'Program Qtrly'!W$309),0)</f>
        <v>0</v>
      </c>
      <c r="BO518" s="53" t="str">
        <f t="shared" si="498"/>
        <v>P016</v>
      </c>
      <c r="BP518" s="53">
        <f t="shared" si="499"/>
        <v>0</v>
      </c>
    </row>
    <row r="519" spans="1:68" x14ac:dyDescent="0.45">
      <c r="A519" s="63">
        <f t="shared" si="494"/>
        <v>45</v>
      </c>
      <c r="B519" s="116">
        <f ca="1">IFERROR(B518+'Program Qtrly'!D$323*OFFSET(LDF!$A$37,MATCH($B$503,LDF!$A$38:$A$63,0),MATCH($A519,LDF!$B$37:$Z$37,0)),0)</f>
        <v>0</v>
      </c>
      <c r="C519" s="116">
        <f ca="1">IFERROR(C518+'Program Qtrly'!E$323*OFFSET(LDF!$A$37,MATCH($B$503,LDF!$A$38:$A$63,0),MATCH($A519,LDF!$B$37:$Z$37,0)),0)</f>
        <v>0</v>
      </c>
      <c r="D519" s="116">
        <f ca="1">IFERROR(D518+'Program Qtrly'!F$323*OFFSET(LDF!$A$37,MATCH($B$503,LDF!$A$38:$A$63,0),MATCH($A519,LDF!$B$37:$Z$37,0)),0)</f>
        <v>0</v>
      </c>
      <c r="E519" s="116">
        <f ca="1">IFERROR(E518+'Program Qtrly'!G$323*OFFSET(LDF!$A$37,MATCH($B$503,LDF!$A$38:$A$63,0),MATCH($A519,LDF!$B$37:$Z$37,0)),0)</f>
        <v>0</v>
      </c>
      <c r="F519" s="116">
        <f ca="1">IFERROR(F518+'Program Qtrly'!H$323*OFFSET(LDF!$A$37,MATCH($B$503,LDF!$A$38:$A$63,0),MATCH($A519,LDF!$B$37:$Z$37,0)),0)</f>
        <v>0</v>
      </c>
      <c r="G519" s="116">
        <f ca="1">IFERROR(G518+'Program Qtrly'!I$323*OFFSET(LDF!$A$37,MATCH($B$503,LDF!$A$38:$A$63,0),MATCH($A519,LDF!$B$37:$Z$37,0)),0)</f>
        <v>0</v>
      </c>
      <c r="H519" s="116">
        <f ca="1">IFERROR(H518+'Program Qtrly'!J$323*OFFSET(LDF!$A$37,MATCH($B$503,LDF!$A$38:$A$63,0),MATCH($A519,LDF!$B$37:$Z$37,0)),0)</f>
        <v>0</v>
      </c>
      <c r="I519" s="116">
        <f ca="1">IFERROR(I518+'Program Qtrly'!K$323*OFFSET(LDF!$A$37,MATCH($B$503,LDF!$A$38:$A$63,0),MATCH($A519,LDF!$B$37:$Z$37,0)),0)</f>
        <v>0</v>
      </c>
      <c r="J519" s="116">
        <f ca="1">IFERROR(J518+'Program Qtrly'!L$323*OFFSET(LDF!$A$37,MATCH($B$503,LDF!$A$38:$A$63,0),MATCH($A519,LDF!$B$37:$Z$37,0)),0)</f>
        <v>0</v>
      </c>
      <c r="K519" s="116">
        <f ca="1">IFERROR(K518+'Program Qtrly'!M$323*OFFSET(LDF!$A$37,MATCH($B$503,LDF!$A$38:$A$63,0),MATCH($A519,LDF!$B$37:$Z$37,0)),0)</f>
        <v>0</v>
      </c>
      <c r="L519" s="116">
        <f ca="1">IFERROR(L518+'Program Qtrly'!N$323*OFFSET(LDF!$A$37,MATCH($B$503,LDF!$A$38:$A$63,0),MATCH($A519,LDF!$B$37:$Z$37,0)),0)</f>
        <v>0</v>
      </c>
      <c r="M519" s="116">
        <f ca="1">IFERROR(M518+'Program Qtrly'!O$323*OFFSET(LDF!$A$37,MATCH($B$503,LDF!$A$38:$A$63,0),MATCH($A519,LDF!$B$37:$Z$37,0)),0)</f>
        <v>0</v>
      </c>
      <c r="N519" s="116">
        <f ca="1">IFERROR(N518+'Program Qtrly'!P$323*OFFSET(LDF!$A$37,MATCH($B$503,LDF!$A$38:$A$63,0),MATCH($A519,LDF!$B$37:$Z$37,0)),0)</f>
        <v>0</v>
      </c>
      <c r="O519" s="116">
        <f ca="1">IFERROR(O518+'Program Qtrly'!Q$323*OFFSET(LDF!$A$37,MATCH($B$503,LDF!$A$38:$A$63,0),MATCH($A519,LDF!$B$37:$Z$37,0)),0)</f>
        <v>0</v>
      </c>
      <c r="P519" s="116">
        <f ca="1">IFERROR(P518+'Program Qtrly'!R$323*OFFSET(LDF!$A$37,MATCH($B$503,LDF!$A$38:$A$63,0),MATCH($A519,LDF!$B$37:$Z$37,0)),0)</f>
        <v>0</v>
      </c>
      <c r="Q519" s="116">
        <f ca="1">IFERROR(Q518+'Program Qtrly'!S$323*OFFSET(LDF!$A$37,MATCH($B$503,LDF!$A$38:$A$63,0),MATCH($A519,LDF!$B$37:$Z$37,0)),0)</f>
        <v>0</v>
      </c>
      <c r="R519" s="116">
        <f ca="1">IFERROR(R518+'Program Qtrly'!T$323*OFFSET(LDF!$A$37,MATCH($B$503,LDF!$A$38:$A$63,0),MATCH($A519,LDF!$B$37:$Z$37,0)),0)</f>
        <v>0</v>
      </c>
      <c r="S519" s="116">
        <f ca="1">IFERROR(S518+'Program Qtrly'!U$323*OFFSET(LDF!$A$37,MATCH($B$503,LDF!$A$38:$A$63,0),MATCH($A519,LDF!$B$37:$Z$37,0)),0)</f>
        <v>0</v>
      </c>
      <c r="T519" s="116">
        <f ca="1">IFERROR(T518+'Program Qtrly'!V$323*OFFSET(LDF!$A$37,MATCH($B$503,LDF!$A$38:$A$63,0),MATCH($A519,LDF!$B$37:$Z$37,0)),0)</f>
        <v>0</v>
      </c>
      <c r="U519" s="116">
        <f ca="1">IFERROR(U518+'Program Qtrly'!W$323*OFFSET(LDF!$A$37,MATCH($B$503,LDF!$A$38:$A$63,0),MATCH($A519,LDF!$B$37:$Z$37,0)),0)</f>
        <v>0</v>
      </c>
      <c r="W519" s="63">
        <f t="shared" si="495"/>
        <v>45</v>
      </c>
      <c r="X519" s="116">
        <f t="shared" ca="1" si="496"/>
        <v>0</v>
      </c>
      <c r="Y519" s="116">
        <f t="shared" ref="Y519:Y528" ca="1" si="511">C$529-C519</f>
        <v>0</v>
      </c>
      <c r="Z519" s="116">
        <f t="shared" ref="Z519:Z528" ca="1" si="512">D$529-D519</f>
        <v>0</v>
      </c>
      <c r="AA519" s="116">
        <f t="shared" ref="AA519:AA528" ca="1" si="513">E$529-E519</f>
        <v>0</v>
      </c>
      <c r="AB519" s="116">
        <f t="shared" ref="AB519:AB528" ca="1" si="514">F$529-F519</f>
        <v>0</v>
      </c>
      <c r="AC519" s="116">
        <f t="shared" ref="AC519:AC528" ca="1" si="515">G$529-G519</f>
        <v>0</v>
      </c>
      <c r="AD519" s="116">
        <f t="shared" ref="AD519:AD528" ca="1" si="516">H$529-H519</f>
        <v>0</v>
      </c>
      <c r="AE519" s="116">
        <f t="shared" ref="AE519:AE528" ca="1" si="517">I$529-I519</f>
        <v>0</v>
      </c>
      <c r="AF519" s="116">
        <f t="shared" ref="AF519:AF528" ca="1" si="518">J$529-J519</f>
        <v>0</v>
      </c>
      <c r="AG519" s="116">
        <f t="shared" ca="1" si="500"/>
        <v>0</v>
      </c>
      <c r="AH519" s="116">
        <f t="shared" ca="1" si="501"/>
        <v>0</v>
      </c>
      <c r="AI519" s="116">
        <f t="shared" ca="1" si="502"/>
        <v>0</v>
      </c>
      <c r="AJ519" s="116">
        <f t="shared" ca="1" si="503"/>
        <v>0</v>
      </c>
      <c r="AK519" s="116">
        <f t="shared" ca="1" si="504"/>
        <v>0</v>
      </c>
      <c r="AL519" s="116">
        <f t="shared" ca="1" si="505"/>
        <v>0</v>
      </c>
      <c r="AM519" s="116">
        <f t="shared" ca="1" si="506"/>
        <v>0</v>
      </c>
      <c r="AN519" s="116">
        <f t="shared" ca="1" si="507"/>
        <v>0</v>
      </c>
      <c r="AO519" s="116">
        <f t="shared" ca="1" si="508"/>
        <v>0</v>
      </c>
      <c r="AP519" s="116">
        <f t="shared" ca="1" si="509"/>
        <v>0</v>
      </c>
      <c r="AQ519" s="116">
        <f t="shared" ca="1" si="510"/>
        <v>0</v>
      </c>
      <c r="AS519" s="63">
        <f t="shared" si="497"/>
        <v>45</v>
      </c>
      <c r="AT519" s="116">
        <f ca="1">IFERROR(X519*'Program Qtrly'!D$309/(1-'Program Qtrly'!D$309),0)</f>
        <v>0</v>
      </c>
      <c r="AU519" s="116">
        <f ca="1">IFERROR(Y519*'Program Qtrly'!E$309/(1-'Program Qtrly'!E$309),0)</f>
        <v>0</v>
      </c>
      <c r="AV519" s="116">
        <f ca="1">IFERROR(Z519*'Program Qtrly'!F$309/(1-'Program Qtrly'!F$309),0)</f>
        <v>0</v>
      </c>
      <c r="AW519" s="116">
        <f ca="1">IFERROR(AA519*'Program Qtrly'!G$309/(1-'Program Qtrly'!G$309),0)</f>
        <v>0</v>
      </c>
      <c r="AX519" s="116">
        <f ca="1">IFERROR(AB519*'Program Qtrly'!H$309/(1-'Program Qtrly'!H$309),0)</f>
        <v>0</v>
      </c>
      <c r="AY519" s="116">
        <f ca="1">IFERROR(AC519*'Program Qtrly'!I$309/(1-'Program Qtrly'!I$309),0)</f>
        <v>0</v>
      </c>
      <c r="AZ519" s="116">
        <f ca="1">IFERROR(AD519*'Program Qtrly'!J$309/(1-'Program Qtrly'!J$309),0)</f>
        <v>0</v>
      </c>
      <c r="BA519" s="116">
        <f ca="1">IFERROR(AE519*'Program Qtrly'!K$309/(1-'Program Qtrly'!K$309),0)</f>
        <v>0</v>
      </c>
      <c r="BB519" s="116">
        <f ca="1">IFERROR(AF519*'Program Qtrly'!L$309/(1-'Program Qtrly'!L$309),0)</f>
        <v>0</v>
      </c>
      <c r="BC519" s="116">
        <f ca="1">IFERROR(AG519*'Program Qtrly'!M$309/(1-'Program Qtrly'!M$309),0)</f>
        <v>0</v>
      </c>
      <c r="BD519" s="116">
        <f ca="1">IFERROR(AH519*'Program Qtrly'!N$309/(1-'Program Qtrly'!N$309),0)</f>
        <v>0</v>
      </c>
      <c r="BE519" s="116">
        <f ca="1">IFERROR(AI519*'Program Qtrly'!O$309/(1-'Program Qtrly'!O$309),0)</f>
        <v>0</v>
      </c>
      <c r="BF519" s="116">
        <f ca="1">IFERROR(AJ519*'Program Qtrly'!P$309/(1-'Program Qtrly'!P$309),0)</f>
        <v>0</v>
      </c>
      <c r="BG519" s="116">
        <f ca="1">IFERROR(AK519*'Program Qtrly'!Q$309/(1-'Program Qtrly'!Q$309),0)</f>
        <v>0</v>
      </c>
      <c r="BH519" s="116">
        <f ca="1">IFERROR(AL519*'Program Qtrly'!R$309/(1-'Program Qtrly'!R$309),0)</f>
        <v>0</v>
      </c>
      <c r="BI519" s="116">
        <f ca="1">IFERROR(AM519*'Program Qtrly'!S$309/(1-'Program Qtrly'!S$309),0)</f>
        <v>0</v>
      </c>
      <c r="BJ519" s="116">
        <f ca="1">IFERROR(AN519*'Program Qtrly'!T$309/(1-'Program Qtrly'!T$309),0)</f>
        <v>0</v>
      </c>
      <c r="BK519" s="116">
        <f ca="1">IFERROR(AO519*'Program Qtrly'!U$309/(1-'Program Qtrly'!U$309),0)</f>
        <v>0</v>
      </c>
      <c r="BL519" s="116">
        <f ca="1">IFERROR(AP519*'Program Qtrly'!V$309/(1-'Program Qtrly'!V$309),0)</f>
        <v>0</v>
      </c>
      <c r="BM519" s="116">
        <f ca="1">IFERROR(AQ519*'Program Qtrly'!W$309/(1-'Program Qtrly'!W$309),0)</f>
        <v>0</v>
      </c>
      <c r="BO519" s="53" t="str">
        <f t="shared" si="498"/>
        <v>P016</v>
      </c>
      <c r="BP519" s="53">
        <f t="shared" si="499"/>
        <v>0</v>
      </c>
    </row>
    <row r="520" spans="1:68" x14ac:dyDescent="0.45">
      <c r="A520" s="63">
        <f t="shared" si="494"/>
        <v>48</v>
      </c>
      <c r="B520" s="116">
        <f ca="1">IFERROR(B519+'Program Qtrly'!D$323*OFFSET(LDF!$A$37,MATCH($B$503,LDF!$A$38:$A$63,0),MATCH($A520,LDF!$B$37:$Z$37,0)),0)</f>
        <v>0</v>
      </c>
      <c r="C520" s="116">
        <f ca="1">IFERROR(C519+'Program Qtrly'!E$323*OFFSET(LDF!$A$37,MATCH($B$503,LDF!$A$38:$A$63,0),MATCH($A520,LDF!$B$37:$Z$37,0)),0)</f>
        <v>0</v>
      </c>
      <c r="D520" s="116">
        <f ca="1">IFERROR(D519+'Program Qtrly'!F$323*OFFSET(LDF!$A$37,MATCH($B$503,LDF!$A$38:$A$63,0),MATCH($A520,LDF!$B$37:$Z$37,0)),0)</f>
        <v>0</v>
      </c>
      <c r="E520" s="116">
        <f ca="1">IFERROR(E519+'Program Qtrly'!G$323*OFFSET(LDF!$A$37,MATCH($B$503,LDF!$A$38:$A$63,0),MATCH($A520,LDF!$B$37:$Z$37,0)),0)</f>
        <v>0</v>
      </c>
      <c r="F520" s="116">
        <f ca="1">IFERROR(F519+'Program Qtrly'!H$323*OFFSET(LDF!$A$37,MATCH($B$503,LDF!$A$38:$A$63,0),MATCH($A520,LDF!$B$37:$Z$37,0)),0)</f>
        <v>0</v>
      </c>
      <c r="G520" s="116">
        <f ca="1">IFERROR(G519+'Program Qtrly'!I$323*OFFSET(LDF!$A$37,MATCH($B$503,LDF!$A$38:$A$63,0),MATCH($A520,LDF!$B$37:$Z$37,0)),0)</f>
        <v>0</v>
      </c>
      <c r="H520" s="116">
        <f ca="1">IFERROR(H519+'Program Qtrly'!J$323*OFFSET(LDF!$A$37,MATCH($B$503,LDF!$A$38:$A$63,0),MATCH($A520,LDF!$B$37:$Z$37,0)),0)</f>
        <v>0</v>
      </c>
      <c r="I520" s="116">
        <f ca="1">IFERROR(I519+'Program Qtrly'!K$323*OFFSET(LDF!$A$37,MATCH($B$503,LDF!$A$38:$A$63,0),MATCH($A520,LDF!$B$37:$Z$37,0)),0)</f>
        <v>0</v>
      </c>
      <c r="J520" s="116">
        <f ca="1">IFERROR(J519+'Program Qtrly'!L$323*OFFSET(LDF!$A$37,MATCH($B$503,LDF!$A$38:$A$63,0),MATCH($A520,LDF!$B$37:$Z$37,0)),0)</f>
        <v>0</v>
      </c>
      <c r="K520" s="116">
        <f ca="1">IFERROR(K519+'Program Qtrly'!M$323*OFFSET(LDF!$A$37,MATCH($B$503,LDF!$A$38:$A$63,0),MATCH($A520,LDF!$B$37:$Z$37,0)),0)</f>
        <v>0</v>
      </c>
      <c r="L520" s="116">
        <f ca="1">IFERROR(L519+'Program Qtrly'!N$323*OFFSET(LDF!$A$37,MATCH($B$503,LDF!$A$38:$A$63,0),MATCH($A520,LDF!$B$37:$Z$37,0)),0)</f>
        <v>0</v>
      </c>
      <c r="M520" s="116">
        <f ca="1">IFERROR(M519+'Program Qtrly'!O$323*OFFSET(LDF!$A$37,MATCH($B$503,LDF!$A$38:$A$63,0),MATCH($A520,LDF!$B$37:$Z$37,0)),0)</f>
        <v>0</v>
      </c>
      <c r="N520" s="116">
        <f ca="1">IFERROR(N519+'Program Qtrly'!P$323*OFFSET(LDF!$A$37,MATCH($B$503,LDF!$A$38:$A$63,0),MATCH($A520,LDF!$B$37:$Z$37,0)),0)</f>
        <v>0</v>
      </c>
      <c r="O520" s="116">
        <f ca="1">IFERROR(O519+'Program Qtrly'!Q$323*OFFSET(LDF!$A$37,MATCH($B$503,LDF!$A$38:$A$63,0),MATCH($A520,LDF!$B$37:$Z$37,0)),0)</f>
        <v>0</v>
      </c>
      <c r="P520" s="116">
        <f ca="1">IFERROR(P519+'Program Qtrly'!R$323*OFFSET(LDF!$A$37,MATCH($B$503,LDF!$A$38:$A$63,0),MATCH($A520,LDF!$B$37:$Z$37,0)),0)</f>
        <v>0</v>
      </c>
      <c r="Q520" s="116">
        <f ca="1">IFERROR(Q519+'Program Qtrly'!S$323*OFFSET(LDF!$A$37,MATCH($B$503,LDF!$A$38:$A$63,0),MATCH($A520,LDF!$B$37:$Z$37,0)),0)</f>
        <v>0</v>
      </c>
      <c r="R520" s="116">
        <f ca="1">IFERROR(R519+'Program Qtrly'!T$323*OFFSET(LDF!$A$37,MATCH($B$503,LDF!$A$38:$A$63,0),MATCH($A520,LDF!$B$37:$Z$37,0)),0)</f>
        <v>0</v>
      </c>
      <c r="S520" s="116">
        <f ca="1">IFERROR(S519+'Program Qtrly'!U$323*OFFSET(LDF!$A$37,MATCH($B$503,LDF!$A$38:$A$63,0),MATCH($A520,LDF!$B$37:$Z$37,0)),0)</f>
        <v>0</v>
      </c>
      <c r="T520" s="116">
        <f ca="1">IFERROR(T519+'Program Qtrly'!V$323*OFFSET(LDF!$A$37,MATCH($B$503,LDF!$A$38:$A$63,0),MATCH($A520,LDF!$B$37:$Z$37,0)),0)</f>
        <v>0</v>
      </c>
      <c r="U520" s="116">
        <f ca="1">IFERROR(U519+'Program Qtrly'!W$323*OFFSET(LDF!$A$37,MATCH($B$503,LDF!$A$38:$A$63,0),MATCH($A520,LDF!$B$37:$Z$37,0)),0)</f>
        <v>0</v>
      </c>
      <c r="W520" s="63">
        <f t="shared" si="495"/>
        <v>48</v>
      </c>
      <c r="X520" s="116">
        <f t="shared" ca="1" si="496"/>
        <v>0</v>
      </c>
      <c r="Y520" s="116">
        <f t="shared" ca="1" si="511"/>
        <v>0</v>
      </c>
      <c r="Z520" s="116">
        <f t="shared" ca="1" si="512"/>
        <v>0</v>
      </c>
      <c r="AA520" s="116">
        <f t="shared" ca="1" si="513"/>
        <v>0</v>
      </c>
      <c r="AB520" s="116">
        <f t="shared" ca="1" si="514"/>
        <v>0</v>
      </c>
      <c r="AC520" s="116">
        <f t="shared" ca="1" si="515"/>
        <v>0</v>
      </c>
      <c r="AD520" s="116">
        <f t="shared" ca="1" si="516"/>
        <v>0</v>
      </c>
      <c r="AE520" s="116">
        <f t="shared" ca="1" si="517"/>
        <v>0</v>
      </c>
      <c r="AF520" s="116">
        <f t="shared" ca="1" si="518"/>
        <v>0</v>
      </c>
      <c r="AG520" s="116">
        <f t="shared" ca="1" si="500"/>
        <v>0</v>
      </c>
      <c r="AH520" s="116">
        <f t="shared" ca="1" si="501"/>
        <v>0</v>
      </c>
      <c r="AI520" s="116">
        <f t="shared" ca="1" si="502"/>
        <v>0</v>
      </c>
      <c r="AJ520" s="116">
        <f t="shared" ca="1" si="503"/>
        <v>0</v>
      </c>
      <c r="AK520" s="116">
        <f t="shared" ca="1" si="504"/>
        <v>0</v>
      </c>
      <c r="AL520" s="116">
        <f t="shared" ca="1" si="505"/>
        <v>0</v>
      </c>
      <c r="AM520" s="116">
        <f t="shared" ca="1" si="506"/>
        <v>0</v>
      </c>
      <c r="AN520" s="116">
        <f t="shared" ca="1" si="507"/>
        <v>0</v>
      </c>
      <c r="AO520" s="116">
        <f t="shared" ca="1" si="508"/>
        <v>0</v>
      </c>
      <c r="AP520" s="116">
        <f t="shared" ca="1" si="509"/>
        <v>0</v>
      </c>
      <c r="AQ520" s="116">
        <f t="shared" ca="1" si="510"/>
        <v>0</v>
      </c>
      <c r="AS520" s="63">
        <f t="shared" si="497"/>
        <v>48</v>
      </c>
      <c r="AT520" s="116">
        <f ca="1">IFERROR(X520*'Program Qtrly'!D$309/(1-'Program Qtrly'!D$309),0)</f>
        <v>0</v>
      </c>
      <c r="AU520" s="116">
        <f ca="1">IFERROR(Y520*'Program Qtrly'!E$309/(1-'Program Qtrly'!E$309),0)</f>
        <v>0</v>
      </c>
      <c r="AV520" s="116">
        <f ca="1">IFERROR(Z520*'Program Qtrly'!F$309/(1-'Program Qtrly'!F$309),0)</f>
        <v>0</v>
      </c>
      <c r="AW520" s="116">
        <f ca="1">IFERROR(AA520*'Program Qtrly'!G$309/(1-'Program Qtrly'!G$309),0)</f>
        <v>0</v>
      </c>
      <c r="AX520" s="116">
        <f ca="1">IFERROR(AB520*'Program Qtrly'!H$309/(1-'Program Qtrly'!H$309),0)</f>
        <v>0</v>
      </c>
      <c r="AY520" s="116">
        <f ca="1">IFERROR(AC520*'Program Qtrly'!I$309/(1-'Program Qtrly'!I$309),0)</f>
        <v>0</v>
      </c>
      <c r="AZ520" s="116">
        <f ca="1">IFERROR(AD520*'Program Qtrly'!J$309/(1-'Program Qtrly'!J$309),0)</f>
        <v>0</v>
      </c>
      <c r="BA520" s="116">
        <f ca="1">IFERROR(AE520*'Program Qtrly'!K$309/(1-'Program Qtrly'!K$309),0)</f>
        <v>0</v>
      </c>
      <c r="BB520" s="116">
        <f ca="1">IFERROR(AF520*'Program Qtrly'!L$309/(1-'Program Qtrly'!L$309),0)</f>
        <v>0</v>
      </c>
      <c r="BC520" s="116">
        <f ca="1">IFERROR(AG520*'Program Qtrly'!M$309/(1-'Program Qtrly'!M$309),0)</f>
        <v>0</v>
      </c>
      <c r="BD520" s="116">
        <f ca="1">IFERROR(AH520*'Program Qtrly'!N$309/(1-'Program Qtrly'!N$309),0)</f>
        <v>0</v>
      </c>
      <c r="BE520" s="116">
        <f ca="1">IFERROR(AI520*'Program Qtrly'!O$309/(1-'Program Qtrly'!O$309),0)</f>
        <v>0</v>
      </c>
      <c r="BF520" s="116">
        <f ca="1">IFERROR(AJ520*'Program Qtrly'!P$309/(1-'Program Qtrly'!P$309),0)</f>
        <v>0</v>
      </c>
      <c r="BG520" s="116">
        <f ca="1">IFERROR(AK520*'Program Qtrly'!Q$309/(1-'Program Qtrly'!Q$309),0)</f>
        <v>0</v>
      </c>
      <c r="BH520" s="116">
        <f ca="1">IFERROR(AL520*'Program Qtrly'!R$309/(1-'Program Qtrly'!R$309),0)</f>
        <v>0</v>
      </c>
      <c r="BI520" s="116">
        <f ca="1">IFERROR(AM520*'Program Qtrly'!S$309/(1-'Program Qtrly'!S$309),0)</f>
        <v>0</v>
      </c>
      <c r="BJ520" s="116">
        <f ca="1">IFERROR(AN520*'Program Qtrly'!T$309/(1-'Program Qtrly'!T$309),0)</f>
        <v>0</v>
      </c>
      <c r="BK520" s="116">
        <f ca="1">IFERROR(AO520*'Program Qtrly'!U$309/(1-'Program Qtrly'!U$309),0)</f>
        <v>0</v>
      </c>
      <c r="BL520" s="116">
        <f ca="1">IFERROR(AP520*'Program Qtrly'!V$309/(1-'Program Qtrly'!V$309),0)</f>
        <v>0</v>
      </c>
      <c r="BM520" s="116">
        <f ca="1">IFERROR(AQ520*'Program Qtrly'!W$309/(1-'Program Qtrly'!W$309),0)</f>
        <v>0</v>
      </c>
      <c r="BO520" s="53" t="str">
        <f t="shared" si="498"/>
        <v>P016</v>
      </c>
      <c r="BP520" s="53">
        <f t="shared" si="499"/>
        <v>0</v>
      </c>
    </row>
    <row r="521" spans="1:68" x14ac:dyDescent="0.45">
      <c r="A521" s="63">
        <f t="shared" si="494"/>
        <v>51</v>
      </c>
      <c r="B521" s="116">
        <f ca="1">IFERROR(B520+'Program Qtrly'!D$323*OFFSET(LDF!$A$37,MATCH($B$503,LDF!$A$38:$A$63,0),MATCH($A521,LDF!$B$37:$Z$37,0)),0)</f>
        <v>0</v>
      </c>
      <c r="C521" s="116">
        <f ca="1">IFERROR(C520+'Program Qtrly'!E$323*OFFSET(LDF!$A$37,MATCH($B$503,LDF!$A$38:$A$63,0),MATCH($A521,LDF!$B$37:$Z$37,0)),0)</f>
        <v>0</v>
      </c>
      <c r="D521" s="116">
        <f ca="1">IFERROR(D520+'Program Qtrly'!F$323*OFFSET(LDF!$A$37,MATCH($B$503,LDF!$A$38:$A$63,0),MATCH($A521,LDF!$B$37:$Z$37,0)),0)</f>
        <v>0</v>
      </c>
      <c r="E521" s="116">
        <f ca="1">IFERROR(E520+'Program Qtrly'!G$323*OFFSET(LDF!$A$37,MATCH($B$503,LDF!$A$38:$A$63,0),MATCH($A521,LDF!$B$37:$Z$37,0)),0)</f>
        <v>0</v>
      </c>
      <c r="F521" s="116">
        <f ca="1">IFERROR(F520+'Program Qtrly'!H$323*OFFSET(LDF!$A$37,MATCH($B$503,LDF!$A$38:$A$63,0),MATCH($A521,LDF!$B$37:$Z$37,0)),0)</f>
        <v>0</v>
      </c>
      <c r="G521" s="116">
        <f ca="1">IFERROR(G520+'Program Qtrly'!I$323*OFFSET(LDF!$A$37,MATCH($B$503,LDF!$A$38:$A$63,0),MATCH($A521,LDF!$B$37:$Z$37,0)),0)</f>
        <v>0</v>
      </c>
      <c r="H521" s="116">
        <f ca="1">IFERROR(H520+'Program Qtrly'!J$323*OFFSET(LDF!$A$37,MATCH($B$503,LDF!$A$38:$A$63,0),MATCH($A521,LDF!$B$37:$Z$37,0)),0)</f>
        <v>0</v>
      </c>
      <c r="I521" s="116">
        <f ca="1">IFERROR(I520+'Program Qtrly'!K$323*OFFSET(LDF!$A$37,MATCH($B$503,LDF!$A$38:$A$63,0),MATCH($A521,LDF!$B$37:$Z$37,0)),0)</f>
        <v>0</v>
      </c>
      <c r="J521" s="116">
        <f ca="1">IFERROR(J520+'Program Qtrly'!L$323*OFFSET(LDF!$A$37,MATCH($B$503,LDF!$A$38:$A$63,0),MATCH($A521,LDF!$B$37:$Z$37,0)),0)</f>
        <v>0</v>
      </c>
      <c r="K521" s="116">
        <f ca="1">IFERROR(K520+'Program Qtrly'!M$323*OFFSET(LDF!$A$37,MATCH($B$503,LDF!$A$38:$A$63,0),MATCH($A521,LDF!$B$37:$Z$37,0)),0)</f>
        <v>0</v>
      </c>
      <c r="L521" s="116">
        <f ca="1">IFERROR(L520+'Program Qtrly'!N$323*OFFSET(LDF!$A$37,MATCH($B$503,LDF!$A$38:$A$63,0),MATCH($A521,LDF!$B$37:$Z$37,0)),0)</f>
        <v>0</v>
      </c>
      <c r="M521" s="116">
        <f ca="1">IFERROR(M520+'Program Qtrly'!O$323*OFFSET(LDF!$A$37,MATCH($B$503,LDF!$A$38:$A$63,0),MATCH($A521,LDF!$B$37:$Z$37,0)),0)</f>
        <v>0</v>
      </c>
      <c r="N521" s="116">
        <f ca="1">IFERROR(N520+'Program Qtrly'!P$323*OFFSET(LDF!$A$37,MATCH($B$503,LDF!$A$38:$A$63,0),MATCH($A521,LDF!$B$37:$Z$37,0)),0)</f>
        <v>0</v>
      </c>
      <c r="O521" s="116">
        <f ca="1">IFERROR(O520+'Program Qtrly'!Q$323*OFFSET(LDF!$A$37,MATCH($B$503,LDF!$A$38:$A$63,0),MATCH($A521,LDF!$B$37:$Z$37,0)),0)</f>
        <v>0</v>
      </c>
      <c r="P521" s="116">
        <f ca="1">IFERROR(P520+'Program Qtrly'!R$323*OFFSET(LDF!$A$37,MATCH($B$503,LDF!$A$38:$A$63,0),MATCH($A521,LDF!$B$37:$Z$37,0)),0)</f>
        <v>0</v>
      </c>
      <c r="Q521" s="116">
        <f ca="1">IFERROR(Q520+'Program Qtrly'!S$323*OFFSET(LDF!$A$37,MATCH($B$503,LDF!$A$38:$A$63,0),MATCH($A521,LDF!$B$37:$Z$37,0)),0)</f>
        <v>0</v>
      </c>
      <c r="R521" s="116">
        <f ca="1">IFERROR(R520+'Program Qtrly'!T$323*OFFSET(LDF!$A$37,MATCH($B$503,LDF!$A$38:$A$63,0),MATCH($A521,LDF!$B$37:$Z$37,0)),0)</f>
        <v>0</v>
      </c>
      <c r="S521" s="116">
        <f ca="1">IFERROR(S520+'Program Qtrly'!U$323*OFFSET(LDF!$A$37,MATCH($B$503,LDF!$A$38:$A$63,0),MATCH($A521,LDF!$B$37:$Z$37,0)),0)</f>
        <v>0</v>
      </c>
      <c r="T521" s="116">
        <f ca="1">IFERROR(T520+'Program Qtrly'!V$323*OFFSET(LDF!$A$37,MATCH($B$503,LDF!$A$38:$A$63,0),MATCH($A521,LDF!$B$37:$Z$37,0)),0)</f>
        <v>0</v>
      </c>
      <c r="U521" s="116">
        <f ca="1">IFERROR(U520+'Program Qtrly'!W$323*OFFSET(LDF!$A$37,MATCH($B$503,LDF!$A$38:$A$63,0),MATCH($A521,LDF!$B$37:$Z$37,0)),0)</f>
        <v>0</v>
      </c>
      <c r="W521" s="63">
        <f t="shared" si="495"/>
        <v>51</v>
      </c>
      <c r="X521" s="116">
        <f t="shared" ca="1" si="496"/>
        <v>0</v>
      </c>
      <c r="Y521" s="116">
        <f t="shared" ca="1" si="511"/>
        <v>0</v>
      </c>
      <c r="Z521" s="116">
        <f t="shared" ca="1" si="512"/>
        <v>0</v>
      </c>
      <c r="AA521" s="116">
        <f t="shared" ca="1" si="513"/>
        <v>0</v>
      </c>
      <c r="AB521" s="116">
        <f t="shared" ca="1" si="514"/>
        <v>0</v>
      </c>
      <c r="AC521" s="116">
        <f t="shared" ca="1" si="515"/>
        <v>0</v>
      </c>
      <c r="AD521" s="116">
        <f t="shared" ca="1" si="516"/>
        <v>0</v>
      </c>
      <c r="AE521" s="116">
        <f t="shared" ca="1" si="517"/>
        <v>0</v>
      </c>
      <c r="AF521" s="116">
        <f t="shared" ca="1" si="518"/>
        <v>0</v>
      </c>
      <c r="AG521" s="116">
        <f t="shared" ca="1" si="500"/>
        <v>0</v>
      </c>
      <c r="AH521" s="116">
        <f t="shared" ca="1" si="501"/>
        <v>0</v>
      </c>
      <c r="AI521" s="116">
        <f t="shared" ca="1" si="502"/>
        <v>0</v>
      </c>
      <c r="AJ521" s="116">
        <f t="shared" ca="1" si="503"/>
        <v>0</v>
      </c>
      <c r="AK521" s="116">
        <f t="shared" ca="1" si="504"/>
        <v>0</v>
      </c>
      <c r="AL521" s="116">
        <f t="shared" ca="1" si="505"/>
        <v>0</v>
      </c>
      <c r="AM521" s="116">
        <f t="shared" ca="1" si="506"/>
        <v>0</v>
      </c>
      <c r="AN521" s="116">
        <f t="shared" ca="1" si="507"/>
        <v>0</v>
      </c>
      <c r="AO521" s="116">
        <f t="shared" ca="1" si="508"/>
        <v>0</v>
      </c>
      <c r="AP521" s="116">
        <f t="shared" ca="1" si="509"/>
        <v>0</v>
      </c>
      <c r="AQ521" s="116">
        <f t="shared" ca="1" si="510"/>
        <v>0</v>
      </c>
      <c r="AS521" s="63">
        <f t="shared" si="497"/>
        <v>51</v>
      </c>
      <c r="AT521" s="116">
        <f ca="1">IFERROR(X521*'Program Qtrly'!D$309/(1-'Program Qtrly'!D$309),0)</f>
        <v>0</v>
      </c>
      <c r="AU521" s="116">
        <f ca="1">IFERROR(Y521*'Program Qtrly'!E$309/(1-'Program Qtrly'!E$309),0)</f>
        <v>0</v>
      </c>
      <c r="AV521" s="116">
        <f ca="1">IFERROR(Z521*'Program Qtrly'!F$309/(1-'Program Qtrly'!F$309),0)</f>
        <v>0</v>
      </c>
      <c r="AW521" s="116">
        <f ca="1">IFERROR(AA521*'Program Qtrly'!G$309/(1-'Program Qtrly'!G$309),0)</f>
        <v>0</v>
      </c>
      <c r="AX521" s="116">
        <f ca="1">IFERROR(AB521*'Program Qtrly'!H$309/(1-'Program Qtrly'!H$309),0)</f>
        <v>0</v>
      </c>
      <c r="AY521" s="116">
        <f ca="1">IFERROR(AC521*'Program Qtrly'!I$309/(1-'Program Qtrly'!I$309),0)</f>
        <v>0</v>
      </c>
      <c r="AZ521" s="116">
        <f ca="1">IFERROR(AD521*'Program Qtrly'!J$309/(1-'Program Qtrly'!J$309),0)</f>
        <v>0</v>
      </c>
      <c r="BA521" s="116">
        <f ca="1">IFERROR(AE521*'Program Qtrly'!K$309/(1-'Program Qtrly'!K$309),0)</f>
        <v>0</v>
      </c>
      <c r="BB521" s="116">
        <f ca="1">IFERROR(AF521*'Program Qtrly'!L$309/(1-'Program Qtrly'!L$309),0)</f>
        <v>0</v>
      </c>
      <c r="BC521" s="116">
        <f ca="1">IFERROR(AG521*'Program Qtrly'!M$309/(1-'Program Qtrly'!M$309),0)</f>
        <v>0</v>
      </c>
      <c r="BD521" s="116">
        <f ca="1">IFERROR(AH521*'Program Qtrly'!N$309/(1-'Program Qtrly'!N$309),0)</f>
        <v>0</v>
      </c>
      <c r="BE521" s="116">
        <f ca="1">IFERROR(AI521*'Program Qtrly'!O$309/(1-'Program Qtrly'!O$309),0)</f>
        <v>0</v>
      </c>
      <c r="BF521" s="116">
        <f ca="1">IFERROR(AJ521*'Program Qtrly'!P$309/(1-'Program Qtrly'!P$309),0)</f>
        <v>0</v>
      </c>
      <c r="BG521" s="116">
        <f ca="1">IFERROR(AK521*'Program Qtrly'!Q$309/(1-'Program Qtrly'!Q$309),0)</f>
        <v>0</v>
      </c>
      <c r="BH521" s="116">
        <f ca="1">IFERROR(AL521*'Program Qtrly'!R$309/(1-'Program Qtrly'!R$309),0)</f>
        <v>0</v>
      </c>
      <c r="BI521" s="116">
        <f ca="1">IFERROR(AM521*'Program Qtrly'!S$309/(1-'Program Qtrly'!S$309),0)</f>
        <v>0</v>
      </c>
      <c r="BJ521" s="116">
        <f ca="1">IFERROR(AN521*'Program Qtrly'!T$309/(1-'Program Qtrly'!T$309),0)</f>
        <v>0</v>
      </c>
      <c r="BK521" s="116">
        <f ca="1">IFERROR(AO521*'Program Qtrly'!U$309/(1-'Program Qtrly'!U$309),0)</f>
        <v>0</v>
      </c>
      <c r="BL521" s="116">
        <f ca="1">IFERROR(AP521*'Program Qtrly'!V$309/(1-'Program Qtrly'!V$309),0)</f>
        <v>0</v>
      </c>
      <c r="BM521" s="116">
        <f ca="1">IFERROR(AQ521*'Program Qtrly'!W$309/(1-'Program Qtrly'!W$309),0)</f>
        <v>0</v>
      </c>
      <c r="BO521" s="53" t="str">
        <f t="shared" si="498"/>
        <v>P016</v>
      </c>
      <c r="BP521" s="53">
        <f t="shared" si="499"/>
        <v>0</v>
      </c>
    </row>
    <row r="522" spans="1:68" x14ac:dyDescent="0.45">
      <c r="A522" s="63">
        <f t="shared" si="494"/>
        <v>54</v>
      </c>
      <c r="B522" s="116">
        <f ca="1">IFERROR(B521+'Program Qtrly'!D$323*OFFSET(LDF!$A$37,MATCH($B$503,LDF!$A$38:$A$63,0),MATCH($A522,LDF!$B$37:$Z$37,0)),0)</f>
        <v>0</v>
      </c>
      <c r="C522" s="116">
        <f ca="1">IFERROR(C521+'Program Qtrly'!E$323*OFFSET(LDF!$A$37,MATCH($B$503,LDF!$A$38:$A$63,0),MATCH($A522,LDF!$B$37:$Z$37,0)),0)</f>
        <v>0</v>
      </c>
      <c r="D522" s="116">
        <f ca="1">IFERROR(D521+'Program Qtrly'!F$323*OFFSET(LDF!$A$37,MATCH($B$503,LDF!$A$38:$A$63,0),MATCH($A522,LDF!$B$37:$Z$37,0)),0)</f>
        <v>0</v>
      </c>
      <c r="E522" s="116">
        <f ca="1">IFERROR(E521+'Program Qtrly'!G$323*OFFSET(LDF!$A$37,MATCH($B$503,LDF!$A$38:$A$63,0),MATCH($A522,LDF!$B$37:$Z$37,0)),0)</f>
        <v>0</v>
      </c>
      <c r="F522" s="116">
        <f ca="1">IFERROR(F521+'Program Qtrly'!H$323*OFFSET(LDF!$A$37,MATCH($B$503,LDF!$A$38:$A$63,0),MATCH($A522,LDF!$B$37:$Z$37,0)),0)</f>
        <v>0</v>
      </c>
      <c r="G522" s="116">
        <f ca="1">IFERROR(G521+'Program Qtrly'!I$323*OFFSET(LDF!$A$37,MATCH($B$503,LDF!$A$38:$A$63,0),MATCH($A522,LDF!$B$37:$Z$37,0)),0)</f>
        <v>0</v>
      </c>
      <c r="H522" s="116">
        <f ca="1">IFERROR(H521+'Program Qtrly'!J$323*OFFSET(LDF!$A$37,MATCH($B$503,LDF!$A$38:$A$63,0),MATCH($A522,LDF!$B$37:$Z$37,0)),0)</f>
        <v>0</v>
      </c>
      <c r="I522" s="116">
        <f ca="1">IFERROR(I521+'Program Qtrly'!K$323*OFFSET(LDF!$A$37,MATCH($B$503,LDF!$A$38:$A$63,0),MATCH($A522,LDF!$B$37:$Z$37,0)),0)</f>
        <v>0</v>
      </c>
      <c r="J522" s="116">
        <f ca="1">IFERROR(J521+'Program Qtrly'!L$323*OFFSET(LDF!$A$37,MATCH($B$503,LDF!$A$38:$A$63,0),MATCH($A522,LDF!$B$37:$Z$37,0)),0)</f>
        <v>0</v>
      </c>
      <c r="K522" s="116">
        <f ca="1">IFERROR(K521+'Program Qtrly'!M$323*OFFSET(LDF!$A$37,MATCH($B$503,LDF!$A$38:$A$63,0),MATCH($A522,LDF!$B$37:$Z$37,0)),0)</f>
        <v>0</v>
      </c>
      <c r="L522" s="116">
        <f ca="1">IFERROR(L521+'Program Qtrly'!N$323*OFFSET(LDF!$A$37,MATCH($B$503,LDF!$A$38:$A$63,0),MATCH($A522,LDF!$B$37:$Z$37,0)),0)</f>
        <v>0</v>
      </c>
      <c r="M522" s="116">
        <f ca="1">IFERROR(M521+'Program Qtrly'!O$323*OFFSET(LDF!$A$37,MATCH($B$503,LDF!$A$38:$A$63,0),MATCH($A522,LDF!$B$37:$Z$37,0)),0)</f>
        <v>0</v>
      </c>
      <c r="N522" s="116">
        <f ca="1">IFERROR(N521+'Program Qtrly'!P$323*OFFSET(LDF!$A$37,MATCH($B$503,LDF!$A$38:$A$63,0),MATCH($A522,LDF!$B$37:$Z$37,0)),0)</f>
        <v>0</v>
      </c>
      <c r="O522" s="116">
        <f ca="1">IFERROR(O521+'Program Qtrly'!Q$323*OFFSET(LDF!$A$37,MATCH($B$503,LDF!$A$38:$A$63,0),MATCH($A522,LDF!$B$37:$Z$37,0)),0)</f>
        <v>0</v>
      </c>
      <c r="P522" s="116">
        <f ca="1">IFERROR(P521+'Program Qtrly'!R$323*OFFSET(LDF!$A$37,MATCH($B$503,LDF!$A$38:$A$63,0),MATCH($A522,LDF!$B$37:$Z$37,0)),0)</f>
        <v>0</v>
      </c>
      <c r="Q522" s="116">
        <f ca="1">IFERROR(Q521+'Program Qtrly'!S$323*OFFSET(LDF!$A$37,MATCH($B$503,LDF!$A$38:$A$63,0),MATCH($A522,LDF!$B$37:$Z$37,0)),0)</f>
        <v>0</v>
      </c>
      <c r="R522" s="116">
        <f ca="1">IFERROR(R521+'Program Qtrly'!T$323*OFFSET(LDF!$A$37,MATCH($B$503,LDF!$A$38:$A$63,0),MATCH($A522,LDF!$B$37:$Z$37,0)),0)</f>
        <v>0</v>
      </c>
      <c r="S522" s="116">
        <f ca="1">IFERROR(S521+'Program Qtrly'!U$323*OFFSET(LDF!$A$37,MATCH($B$503,LDF!$A$38:$A$63,0),MATCH($A522,LDF!$B$37:$Z$37,0)),0)</f>
        <v>0</v>
      </c>
      <c r="T522" s="116">
        <f ca="1">IFERROR(T521+'Program Qtrly'!V$323*OFFSET(LDF!$A$37,MATCH($B$503,LDF!$A$38:$A$63,0),MATCH($A522,LDF!$B$37:$Z$37,0)),0)</f>
        <v>0</v>
      </c>
      <c r="U522" s="116">
        <f ca="1">IFERROR(U521+'Program Qtrly'!W$323*OFFSET(LDF!$A$37,MATCH($B$503,LDF!$A$38:$A$63,0),MATCH($A522,LDF!$B$37:$Z$37,0)),0)</f>
        <v>0</v>
      </c>
      <c r="W522" s="63">
        <f t="shared" si="495"/>
        <v>54</v>
      </c>
      <c r="X522" s="116">
        <f t="shared" ca="1" si="496"/>
        <v>0</v>
      </c>
      <c r="Y522" s="116">
        <f t="shared" ca="1" si="511"/>
        <v>0</v>
      </c>
      <c r="Z522" s="116">
        <f t="shared" ca="1" si="512"/>
        <v>0</v>
      </c>
      <c r="AA522" s="116">
        <f t="shared" ca="1" si="513"/>
        <v>0</v>
      </c>
      <c r="AB522" s="116">
        <f t="shared" ca="1" si="514"/>
        <v>0</v>
      </c>
      <c r="AC522" s="116">
        <f t="shared" ca="1" si="515"/>
        <v>0</v>
      </c>
      <c r="AD522" s="116">
        <f t="shared" ca="1" si="516"/>
        <v>0</v>
      </c>
      <c r="AE522" s="116">
        <f t="shared" ca="1" si="517"/>
        <v>0</v>
      </c>
      <c r="AF522" s="116">
        <f t="shared" ca="1" si="518"/>
        <v>0</v>
      </c>
      <c r="AG522" s="116">
        <f t="shared" ca="1" si="500"/>
        <v>0</v>
      </c>
      <c r="AH522" s="116">
        <f t="shared" ca="1" si="501"/>
        <v>0</v>
      </c>
      <c r="AI522" s="116">
        <f t="shared" ca="1" si="502"/>
        <v>0</v>
      </c>
      <c r="AJ522" s="116">
        <f t="shared" ca="1" si="503"/>
        <v>0</v>
      </c>
      <c r="AK522" s="116">
        <f t="shared" ca="1" si="504"/>
        <v>0</v>
      </c>
      <c r="AL522" s="116">
        <f t="shared" ca="1" si="505"/>
        <v>0</v>
      </c>
      <c r="AM522" s="116">
        <f t="shared" ca="1" si="506"/>
        <v>0</v>
      </c>
      <c r="AN522" s="116">
        <f t="shared" ca="1" si="507"/>
        <v>0</v>
      </c>
      <c r="AO522" s="116">
        <f t="shared" ca="1" si="508"/>
        <v>0</v>
      </c>
      <c r="AP522" s="116">
        <f t="shared" ca="1" si="509"/>
        <v>0</v>
      </c>
      <c r="AQ522" s="116">
        <f t="shared" ca="1" si="510"/>
        <v>0</v>
      </c>
      <c r="AS522" s="63">
        <f t="shared" si="497"/>
        <v>54</v>
      </c>
      <c r="AT522" s="116">
        <f ca="1">IFERROR(X522*'Program Qtrly'!D$309/(1-'Program Qtrly'!D$309),0)</f>
        <v>0</v>
      </c>
      <c r="AU522" s="116">
        <f ca="1">IFERROR(Y522*'Program Qtrly'!E$309/(1-'Program Qtrly'!E$309),0)</f>
        <v>0</v>
      </c>
      <c r="AV522" s="116">
        <f ca="1">IFERROR(Z522*'Program Qtrly'!F$309/(1-'Program Qtrly'!F$309),0)</f>
        <v>0</v>
      </c>
      <c r="AW522" s="116">
        <f ca="1">IFERROR(AA522*'Program Qtrly'!G$309/(1-'Program Qtrly'!G$309),0)</f>
        <v>0</v>
      </c>
      <c r="AX522" s="116">
        <f ca="1">IFERROR(AB522*'Program Qtrly'!H$309/(1-'Program Qtrly'!H$309),0)</f>
        <v>0</v>
      </c>
      <c r="AY522" s="116">
        <f ca="1">IFERROR(AC522*'Program Qtrly'!I$309/(1-'Program Qtrly'!I$309),0)</f>
        <v>0</v>
      </c>
      <c r="AZ522" s="116">
        <f ca="1">IFERROR(AD522*'Program Qtrly'!J$309/(1-'Program Qtrly'!J$309),0)</f>
        <v>0</v>
      </c>
      <c r="BA522" s="116">
        <f ca="1">IFERROR(AE522*'Program Qtrly'!K$309/(1-'Program Qtrly'!K$309),0)</f>
        <v>0</v>
      </c>
      <c r="BB522" s="116">
        <f ca="1">IFERROR(AF522*'Program Qtrly'!L$309/(1-'Program Qtrly'!L$309),0)</f>
        <v>0</v>
      </c>
      <c r="BC522" s="116">
        <f ca="1">IFERROR(AG522*'Program Qtrly'!M$309/(1-'Program Qtrly'!M$309),0)</f>
        <v>0</v>
      </c>
      <c r="BD522" s="116">
        <f ca="1">IFERROR(AH522*'Program Qtrly'!N$309/(1-'Program Qtrly'!N$309),0)</f>
        <v>0</v>
      </c>
      <c r="BE522" s="116">
        <f ca="1">IFERROR(AI522*'Program Qtrly'!O$309/(1-'Program Qtrly'!O$309),0)</f>
        <v>0</v>
      </c>
      <c r="BF522" s="116">
        <f ca="1">IFERROR(AJ522*'Program Qtrly'!P$309/(1-'Program Qtrly'!P$309),0)</f>
        <v>0</v>
      </c>
      <c r="BG522" s="116">
        <f ca="1">IFERROR(AK522*'Program Qtrly'!Q$309/(1-'Program Qtrly'!Q$309),0)</f>
        <v>0</v>
      </c>
      <c r="BH522" s="116">
        <f ca="1">IFERROR(AL522*'Program Qtrly'!R$309/(1-'Program Qtrly'!R$309),0)</f>
        <v>0</v>
      </c>
      <c r="BI522" s="116">
        <f ca="1">IFERROR(AM522*'Program Qtrly'!S$309/(1-'Program Qtrly'!S$309),0)</f>
        <v>0</v>
      </c>
      <c r="BJ522" s="116">
        <f ca="1">IFERROR(AN522*'Program Qtrly'!T$309/(1-'Program Qtrly'!T$309),0)</f>
        <v>0</v>
      </c>
      <c r="BK522" s="116">
        <f ca="1">IFERROR(AO522*'Program Qtrly'!U$309/(1-'Program Qtrly'!U$309),0)</f>
        <v>0</v>
      </c>
      <c r="BL522" s="116">
        <f ca="1">IFERROR(AP522*'Program Qtrly'!V$309/(1-'Program Qtrly'!V$309),0)</f>
        <v>0</v>
      </c>
      <c r="BM522" s="116">
        <f ca="1">IFERROR(AQ522*'Program Qtrly'!W$309/(1-'Program Qtrly'!W$309),0)</f>
        <v>0</v>
      </c>
      <c r="BO522" s="53" t="str">
        <f t="shared" si="498"/>
        <v>P016</v>
      </c>
      <c r="BP522" s="53">
        <f t="shared" si="499"/>
        <v>0</v>
      </c>
    </row>
    <row r="523" spans="1:68" x14ac:dyDescent="0.45">
      <c r="A523" s="63">
        <f t="shared" si="494"/>
        <v>57</v>
      </c>
      <c r="B523" s="116">
        <f ca="1">IFERROR(B522+'Program Qtrly'!D$323*OFFSET(LDF!$A$37,MATCH($B$503,LDF!$A$38:$A$63,0),MATCH($A523,LDF!$B$37:$Z$37,0)),0)</f>
        <v>0</v>
      </c>
      <c r="C523" s="116">
        <f ca="1">IFERROR(C522+'Program Qtrly'!E$323*OFFSET(LDF!$A$37,MATCH($B$503,LDF!$A$38:$A$63,0),MATCH($A523,LDF!$B$37:$Z$37,0)),0)</f>
        <v>0</v>
      </c>
      <c r="D523" s="116">
        <f ca="1">IFERROR(D522+'Program Qtrly'!F$323*OFFSET(LDF!$A$37,MATCH($B$503,LDF!$A$38:$A$63,0),MATCH($A523,LDF!$B$37:$Z$37,0)),0)</f>
        <v>0</v>
      </c>
      <c r="E523" s="116">
        <f ca="1">IFERROR(E522+'Program Qtrly'!G$323*OFFSET(LDF!$A$37,MATCH($B$503,LDF!$A$38:$A$63,0),MATCH($A523,LDF!$B$37:$Z$37,0)),0)</f>
        <v>0</v>
      </c>
      <c r="F523" s="116">
        <f ca="1">IFERROR(F522+'Program Qtrly'!H$323*OFFSET(LDF!$A$37,MATCH($B$503,LDF!$A$38:$A$63,0),MATCH($A523,LDF!$B$37:$Z$37,0)),0)</f>
        <v>0</v>
      </c>
      <c r="G523" s="116">
        <f ca="1">IFERROR(G522+'Program Qtrly'!I$323*OFFSET(LDF!$A$37,MATCH($B$503,LDF!$A$38:$A$63,0),MATCH($A523,LDF!$B$37:$Z$37,0)),0)</f>
        <v>0</v>
      </c>
      <c r="H523" s="116">
        <f ca="1">IFERROR(H522+'Program Qtrly'!J$323*OFFSET(LDF!$A$37,MATCH($B$503,LDF!$A$38:$A$63,0),MATCH($A523,LDF!$B$37:$Z$37,0)),0)</f>
        <v>0</v>
      </c>
      <c r="I523" s="116">
        <f ca="1">IFERROR(I522+'Program Qtrly'!K$323*OFFSET(LDF!$A$37,MATCH($B$503,LDF!$A$38:$A$63,0),MATCH($A523,LDF!$B$37:$Z$37,0)),0)</f>
        <v>0</v>
      </c>
      <c r="J523" s="116">
        <f ca="1">IFERROR(J522+'Program Qtrly'!L$323*OFFSET(LDF!$A$37,MATCH($B$503,LDF!$A$38:$A$63,0),MATCH($A523,LDF!$B$37:$Z$37,0)),0)</f>
        <v>0</v>
      </c>
      <c r="K523" s="116">
        <f ca="1">IFERROR(K522+'Program Qtrly'!M$323*OFFSET(LDF!$A$37,MATCH($B$503,LDF!$A$38:$A$63,0),MATCH($A523,LDF!$B$37:$Z$37,0)),0)</f>
        <v>0</v>
      </c>
      <c r="L523" s="116">
        <f ca="1">IFERROR(L522+'Program Qtrly'!N$323*OFFSET(LDF!$A$37,MATCH($B$503,LDF!$A$38:$A$63,0),MATCH($A523,LDF!$B$37:$Z$37,0)),0)</f>
        <v>0</v>
      </c>
      <c r="M523" s="116">
        <f ca="1">IFERROR(M522+'Program Qtrly'!O$323*OFFSET(LDF!$A$37,MATCH($B$503,LDF!$A$38:$A$63,0),MATCH($A523,LDF!$B$37:$Z$37,0)),0)</f>
        <v>0</v>
      </c>
      <c r="N523" s="116">
        <f ca="1">IFERROR(N522+'Program Qtrly'!P$323*OFFSET(LDF!$A$37,MATCH($B$503,LDF!$A$38:$A$63,0),MATCH($A523,LDF!$B$37:$Z$37,0)),0)</f>
        <v>0</v>
      </c>
      <c r="O523" s="116">
        <f ca="1">IFERROR(O522+'Program Qtrly'!Q$323*OFFSET(LDF!$A$37,MATCH($B$503,LDF!$A$38:$A$63,0),MATCH($A523,LDF!$B$37:$Z$37,0)),0)</f>
        <v>0</v>
      </c>
      <c r="P523" s="116">
        <f ca="1">IFERROR(P522+'Program Qtrly'!R$323*OFFSET(LDF!$A$37,MATCH($B$503,LDF!$A$38:$A$63,0),MATCH($A523,LDF!$B$37:$Z$37,0)),0)</f>
        <v>0</v>
      </c>
      <c r="Q523" s="116">
        <f ca="1">IFERROR(Q522+'Program Qtrly'!S$323*OFFSET(LDF!$A$37,MATCH($B$503,LDF!$A$38:$A$63,0),MATCH($A523,LDF!$B$37:$Z$37,0)),0)</f>
        <v>0</v>
      </c>
      <c r="R523" s="116">
        <f ca="1">IFERROR(R522+'Program Qtrly'!T$323*OFFSET(LDF!$A$37,MATCH($B$503,LDF!$A$38:$A$63,0),MATCH($A523,LDF!$B$37:$Z$37,0)),0)</f>
        <v>0</v>
      </c>
      <c r="S523" s="116">
        <f ca="1">IFERROR(S522+'Program Qtrly'!U$323*OFFSET(LDF!$A$37,MATCH($B$503,LDF!$A$38:$A$63,0),MATCH($A523,LDF!$B$37:$Z$37,0)),0)</f>
        <v>0</v>
      </c>
      <c r="T523" s="116">
        <f ca="1">IFERROR(T522+'Program Qtrly'!V$323*OFFSET(LDF!$A$37,MATCH($B$503,LDF!$A$38:$A$63,0),MATCH($A523,LDF!$B$37:$Z$37,0)),0)</f>
        <v>0</v>
      </c>
      <c r="U523" s="116">
        <f ca="1">IFERROR(U522+'Program Qtrly'!W$323*OFFSET(LDF!$A$37,MATCH($B$503,LDF!$A$38:$A$63,0),MATCH($A523,LDF!$B$37:$Z$37,0)),0)</f>
        <v>0</v>
      </c>
      <c r="W523" s="63">
        <f t="shared" si="495"/>
        <v>57</v>
      </c>
      <c r="X523" s="116">
        <f t="shared" ca="1" si="496"/>
        <v>0</v>
      </c>
      <c r="Y523" s="116">
        <f t="shared" ca="1" si="511"/>
        <v>0</v>
      </c>
      <c r="Z523" s="116">
        <f t="shared" ca="1" si="512"/>
        <v>0</v>
      </c>
      <c r="AA523" s="116">
        <f t="shared" ca="1" si="513"/>
        <v>0</v>
      </c>
      <c r="AB523" s="116">
        <f t="shared" ca="1" si="514"/>
        <v>0</v>
      </c>
      <c r="AC523" s="116">
        <f t="shared" ca="1" si="515"/>
        <v>0</v>
      </c>
      <c r="AD523" s="116">
        <f t="shared" ca="1" si="516"/>
        <v>0</v>
      </c>
      <c r="AE523" s="116">
        <f t="shared" ca="1" si="517"/>
        <v>0</v>
      </c>
      <c r="AF523" s="116">
        <f t="shared" ca="1" si="518"/>
        <v>0</v>
      </c>
      <c r="AG523" s="116">
        <f t="shared" ca="1" si="500"/>
        <v>0</v>
      </c>
      <c r="AH523" s="116">
        <f t="shared" ca="1" si="501"/>
        <v>0</v>
      </c>
      <c r="AI523" s="116">
        <f t="shared" ca="1" si="502"/>
        <v>0</v>
      </c>
      <c r="AJ523" s="116">
        <f t="shared" ca="1" si="503"/>
        <v>0</v>
      </c>
      <c r="AK523" s="116">
        <f t="shared" ca="1" si="504"/>
        <v>0</v>
      </c>
      <c r="AL523" s="116">
        <f t="shared" ca="1" si="505"/>
        <v>0</v>
      </c>
      <c r="AM523" s="116">
        <f t="shared" ca="1" si="506"/>
        <v>0</v>
      </c>
      <c r="AN523" s="116">
        <f t="shared" ca="1" si="507"/>
        <v>0</v>
      </c>
      <c r="AO523" s="116">
        <f t="shared" ca="1" si="508"/>
        <v>0</v>
      </c>
      <c r="AP523" s="116">
        <f t="shared" ca="1" si="509"/>
        <v>0</v>
      </c>
      <c r="AQ523" s="116">
        <f t="shared" ca="1" si="510"/>
        <v>0</v>
      </c>
      <c r="AS523" s="63">
        <f t="shared" si="497"/>
        <v>57</v>
      </c>
      <c r="AT523" s="116">
        <f ca="1">IFERROR(X523*'Program Qtrly'!D$309/(1-'Program Qtrly'!D$309),0)</f>
        <v>0</v>
      </c>
      <c r="AU523" s="116">
        <f ca="1">IFERROR(Y523*'Program Qtrly'!E$309/(1-'Program Qtrly'!E$309),0)</f>
        <v>0</v>
      </c>
      <c r="AV523" s="116">
        <f ca="1">IFERROR(Z523*'Program Qtrly'!F$309/(1-'Program Qtrly'!F$309),0)</f>
        <v>0</v>
      </c>
      <c r="AW523" s="116">
        <f ca="1">IFERROR(AA523*'Program Qtrly'!G$309/(1-'Program Qtrly'!G$309),0)</f>
        <v>0</v>
      </c>
      <c r="AX523" s="116">
        <f ca="1">IFERROR(AB523*'Program Qtrly'!H$309/(1-'Program Qtrly'!H$309),0)</f>
        <v>0</v>
      </c>
      <c r="AY523" s="116">
        <f ca="1">IFERROR(AC523*'Program Qtrly'!I$309/(1-'Program Qtrly'!I$309),0)</f>
        <v>0</v>
      </c>
      <c r="AZ523" s="116">
        <f ca="1">IFERROR(AD523*'Program Qtrly'!J$309/(1-'Program Qtrly'!J$309),0)</f>
        <v>0</v>
      </c>
      <c r="BA523" s="116">
        <f ca="1">IFERROR(AE523*'Program Qtrly'!K$309/(1-'Program Qtrly'!K$309),0)</f>
        <v>0</v>
      </c>
      <c r="BB523" s="116">
        <f ca="1">IFERROR(AF523*'Program Qtrly'!L$309/(1-'Program Qtrly'!L$309),0)</f>
        <v>0</v>
      </c>
      <c r="BC523" s="116">
        <f ca="1">IFERROR(AG523*'Program Qtrly'!M$309/(1-'Program Qtrly'!M$309),0)</f>
        <v>0</v>
      </c>
      <c r="BD523" s="116">
        <f ca="1">IFERROR(AH523*'Program Qtrly'!N$309/(1-'Program Qtrly'!N$309),0)</f>
        <v>0</v>
      </c>
      <c r="BE523" s="116">
        <f ca="1">IFERROR(AI523*'Program Qtrly'!O$309/(1-'Program Qtrly'!O$309),0)</f>
        <v>0</v>
      </c>
      <c r="BF523" s="116">
        <f ca="1">IFERROR(AJ523*'Program Qtrly'!P$309/(1-'Program Qtrly'!P$309),0)</f>
        <v>0</v>
      </c>
      <c r="BG523" s="116">
        <f ca="1">IFERROR(AK523*'Program Qtrly'!Q$309/(1-'Program Qtrly'!Q$309),0)</f>
        <v>0</v>
      </c>
      <c r="BH523" s="116">
        <f ca="1">IFERROR(AL523*'Program Qtrly'!R$309/(1-'Program Qtrly'!R$309),0)</f>
        <v>0</v>
      </c>
      <c r="BI523" s="116">
        <f ca="1">IFERROR(AM523*'Program Qtrly'!S$309/(1-'Program Qtrly'!S$309),0)</f>
        <v>0</v>
      </c>
      <c r="BJ523" s="116">
        <f ca="1">IFERROR(AN523*'Program Qtrly'!T$309/(1-'Program Qtrly'!T$309),0)</f>
        <v>0</v>
      </c>
      <c r="BK523" s="116">
        <f ca="1">IFERROR(AO523*'Program Qtrly'!U$309/(1-'Program Qtrly'!U$309),0)</f>
        <v>0</v>
      </c>
      <c r="BL523" s="116">
        <f ca="1">IFERROR(AP523*'Program Qtrly'!V$309/(1-'Program Qtrly'!V$309),0)</f>
        <v>0</v>
      </c>
      <c r="BM523" s="116">
        <f ca="1">IFERROR(AQ523*'Program Qtrly'!W$309/(1-'Program Qtrly'!W$309),0)</f>
        <v>0</v>
      </c>
      <c r="BO523" s="53" t="str">
        <f t="shared" si="498"/>
        <v>P016</v>
      </c>
      <c r="BP523" s="53">
        <f t="shared" si="499"/>
        <v>0</v>
      </c>
    </row>
    <row r="524" spans="1:68" x14ac:dyDescent="0.45">
      <c r="A524" s="63">
        <f t="shared" si="494"/>
        <v>60</v>
      </c>
      <c r="B524" s="116">
        <f ca="1">IFERROR(B523+'Program Qtrly'!D$323*OFFSET(LDF!$A$37,MATCH($B$503,LDF!$A$38:$A$63,0),MATCH($A524,LDF!$B$37:$Z$37,0)),0)</f>
        <v>0</v>
      </c>
      <c r="C524" s="116">
        <f ca="1">IFERROR(C523+'Program Qtrly'!E$323*OFFSET(LDF!$A$37,MATCH($B$503,LDF!$A$38:$A$63,0),MATCH($A524,LDF!$B$37:$Z$37,0)),0)</f>
        <v>0</v>
      </c>
      <c r="D524" s="116">
        <f ca="1">IFERROR(D523+'Program Qtrly'!F$323*OFFSET(LDF!$A$37,MATCH($B$503,LDF!$A$38:$A$63,0),MATCH($A524,LDF!$B$37:$Z$37,0)),0)</f>
        <v>0</v>
      </c>
      <c r="E524" s="116">
        <f ca="1">IFERROR(E523+'Program Qtrly'!G$323*OFFSET(LDF!$A$37,MATCH($B$503,LDF!$A$38:$A$63,0),MATCH($A524,LDF!$B$37:$Z$37,0)),0)</f>
        <v>0</v>
      </c>
      <c r="F524" s="116">
        <f ca="1">IFERROR(F523+'Program Qtrly'!H$323*OFFSET(LDF!$A$37,MATCH($B$503,LDF!$A$38:$A$63,0),MATCH($A524,LDF!$B$37:$Z$37,0)),0)</f>
        <v>0</v>
      </c>
      <c r="G524" s="116">
        <f ca="1">IFERROR(G523+'Program Qtrly'!I$323*OFFSET(LDF!$A$37,MATCH($B$503,LDF!$A$38:$A$63,0),MATCH($A524,LDF!$B$37:$Z$37,0)),0)</f>
        <v>0</v>
      </c>
      <c r="H524" s="116">
        <f ca="1">IFERROR(H523+'Program Qtrly'!J$323*OFFSET(LDF!$A$37,MATCH($B$503,LDF!$A$38:$A$63,0),MATCH($A524,LDF!$B$37:$Z$37,0)),0)</f>
        <v>0</v>
      </c>
      <c r="I524" s="116">
        <f ca="1">IFERROR(I523+'Program Qtrly'!K$323*OFFSET(LDF!$A$37,MATCH($B$503,LDF!$A$38:$A$63,0),MATCH($A524,LDF!$B$37:$Z$37,0)),0)</f>
        <v>0</v>
      </c>
      <c r="J524" s="116">
        <f ca="1">IFERROR(J523+'Program Qtrly'!L$323*OFFSET(LDF!$A$37,MATCH($B$503,LDF!$A$38:$A$63,0),MATCH($A524,LDF!$B$37:$Z$37,0)),0)</f>
        <v>0</v>
      </c>
      <c r="K524" s="116">
        <f ca="1">IFERROR(K523+'Program Qtrly'!M$323*OFFSET(LDF!$A$37,MATCH($B$503,LDF!$A$38:$A$63,0),MATCH($A524,LDF!$B$37:$Z$37,0)),0)</f>
        <v>0</v>
      </c>
      <c r="L524" s="116">
        <f ca="1">IFERROR(L523+'Program Qtrly'!N$323*OFFSET(LDF!$A$37,MATCH($B$503,LDF!$A$38:$A$63,0),MATCH($A524,LDF!$B$37:$Z$37,0)),0)</f>
        <v>0</v>
      </c>
      <c r="M524" s="116">
        <f ca="1">IFERROR(M523+'Program Qtrly'!O$323*OFFSET(LDF!$A$37,MATCH($B$503,LDF!$A$38:$A$63,0),MATCH($A524,LDF!$B$37:$Z$37,0)),0)</f>
        <v>0</v>
      </c>
      <c r="N524" s="116">
        <f ca="1">IFERROR(N523+'Program Qtrly'!P$323*OFFSET(LDF!$A$37,MATCH($B$503,LDF!$A$38:$A$63,0),MATCH($A524,LDF!$B$37:$Z$37,0)),0)</f>
        <v>0</v>
      </c>
      <c r="O524" s="116">
        <f ca="1">IFERROR(O523+'Program Qtrly'!Q$323*OFFSET(LDF!$A$37,MATCH($B$503,LDF!$A$38:$A$63,0),MATCH($A524,LDF!$B$37:$Z$37,0)),0)</f>
        <v>0</v>
      </c>
      <c r="P524" s="116">
        <f ca="1">IFERROR(P523+'Program Qtrly'!R$323*OFFSET(LDF!$A$37,MATCH($B$503,LDF!$A$38:$A$63,0),MATCH($A524,LDF!$B$37:$Z$37,0)),0)</f>
        <v>0</v>
      </c>
      <c r="Q524" s="116">
        <f ca="1">IFERROR(Q523+'Program Qtrly'!S$323*OFFSET(LDF!$A$37,MATCH($B$503,LDF!$A$38:$A$63,0),MATCH($A524,LDF!$B$37:$Z$37,0)),0)</f>
        <v>0</v>
      </c>
      <c r="R524" s="116">
        <f ca="1">IFERROR(R523+'Program Qtrly'!T$323*OFFSET(LDF!$A$37,MATCH($B$503,LDF!$A$38:$A$63,0),MATCH($A524,LDF!$B$37:$Z$37,0)),0)</f>
        <v>0</v>
      </c>
      <c r="S524" s="116">
        <f ca="1">IFERROR(S523+'Program Qtrly'!U$323*OFFSET(LDF!$A$37,MATCH($B$503,LDF!$A$38:$A$63,0),MATCH($A524,LDF!$B$37:$Z$37,0)),0)</f>
        <v>0</v>
      </c>
      <c r="T524" s="116">
        <f ca="1">IFERROR(T523+'Program Qtrly'!V$323*OFFSET(LDF!$A$37,MATCH($B$503,LDF!$A$38:$A$63,0),MATCH($A524,LDF!$B$37:$Z$37,0)),0)</f>
        <v>0</v>
      </c>
      <c r="U524" s="116">
        <f ca="1">IFERROR(U523+'Program Qtrly'!W$323*OFFSET(LDF!$A$37,MATCH($B$503,LDF!$A$38:$A$63,0),MATCH($A524,LDF!$B$37:$Z$37,0)),0)</f>
        <v>0</v>
      </c>
      <c r="W524" s="63">
        <f t="shared" si="495"/>
        <v>60</v>
      </c>
      <c r="X524" s="116">
        <f t="shared" ca="1" si="496"/>
        <v>0</v>
      </c>
      <c r="Y524" s="116">
        <f t="shared" ca="1" si="511"/>
        <v>0</v>
      </c>
      <c r="Z524" s="116">
        <f t="shared" ca="1" si="512"/>
        <v>0</v>
      </c>
      <c r="AA524" s="116">
        <f t="shared" ca="1" si="513"/>
        <v>0</v>
      </c>
      <c r="AB524" s="116">
        <f t="shared" ca="1" si="514"/>
        <v>0</v>
      </c>
      <c r="AC524" s="116">
        <f t="shared" ca="1" si="515"/>
        <v>0</v>
      </c>
      <c r="AD524" s="116">
        <f t="shared" ca="1" si="516"/>
        <v>0</v>
      </c>
      <c r="AE524" s="116">
        <f t="shared" ca="1" si="517"/>
        <v>0</v>
      </c>
      <c r="AF524" s="116">
        <f t="shared" ca="1" si="518"/>
        <v>0</v>
      </c>
      <c r="AG524" s="116">
        <f t="shared" ca="1" si="500"/>
        <v>0</v>
      </c>
      <c r="AH524" s="116">
        <f t="shared" ca="1" si="501"/>
        <v>0</v>
      </c>
      <c r="AI524" s="116">
        <f t="shared" ca="1" si="502"/>
        <v>0</v>
      </c>
      <c r="AJ524" s="116">
        <f t="shared" ca="1" si="503"/>
        <v>0</v>
      </c>
      <c r="AK524" s="116">
        <f t="shared" ca="1" si="504"/>
        <v>0</v>
      </c>
      <c r="AL524" s="116">
        <f t="shared" ca="1" si="505"/>
        <v>0</v>
      </c>
      <c r="AM524" s="116">
        <f t="shared" ca="1" si="506"/>
        <v>0</v>
      </c>
      <c r="AN524" s="116">
        <f t="shared" ca="1" si="507"/>
        <v>0</v>
      </c>
      <c r="AO524" s="116">
        <f t="shared" ca="1" si="508"/>
        <v>0</v>
      </c>
      <c r="AP524" s="116">
        <f t="shared" ca="1" si="509"/>
        <v>0</v>
      </c>
      <c r="AQ524" s="116">
        <f t="shared" ca="1" si="510"/>
        <v>0</v>
      </c>
      <c r="AS524" s="63">
        <f t="shared" si="497"/>
        <v>60</v>
      </c>
      <c r="AT524" s="116">
        <f ca="1">IFERROR(X524*'Program Qtrly'!D$309/(1-'Program Qtrly'!D$309),0)</f>
        <v>0</v>
      </c>
      <c r="AU524" s="116">
        <f ca="1">IFERROR(Y524*'Program Qtrly'!E$309/(1-'Program Qtrly'!E$309),0)</f>
        <v>0</v>
      </c>
      <c r="AV524" s="116">
        <f ca="1">IFERROR(Z524*'Program Qtrly'!F$309/(1-'Program Qtrly'!F$309),0)</f>
        <v>0</v>
      </c>
      <c r="AW524" s="116">
        <f ca="1">IFERROR(AA524*'Program Qtrly'!G$309/(1-'Program Qtrly'!G$309),0)</f>
        <v>0</v>
      </c>
      <c r="AX524" s="116">
        <f ca="1">IFERROR(AB524*'Program Qtrly'!H$309/(1-'Program Qtrly'!H$309),0)</f>
        <v>0</v>
      </c>
      <c r="AY524" s="116">
        <f ca="1">IFERROR(AC524*'Program Qtrly'!I$309/(1-'Program Qtrly'!I$309),0)</f>
        <v>0</v>
      </c>
      <c r="AZ524" s="116">
        <f ca="1">IFERROR(AD524*'Program Qtrly'!J$309/(1-'Program Qtrly'!J$309),0)</f>
        <v>0</v>
      </c>
      <c r="BA524" s="116">
        <f ca="1">IFERROR(AE524*'Program Qtrly'!K$309/(1-'Program Qtrly'!K$309),0)</f>
        <v>0</v>
      </c>
      <c r="BB524" s="116">
        <f ca="1">IFERROR(AF524*'Program Qtrly'!L$309/(1-'Program Qtrly'!L$309),0)</f>
        <v>0</v>
      </c>
      <c r="BC524" s="116">
        <f ca="1">IFERROR(AG524*'Program Qtrly'!M$309/(1-'Program Qtrly'!M$309),0)</f>
        <v>0</v>
      </c>
      <c r="BD524" s="116">
        <f ca="1">IFERROR(AH524*'Program Qtrly'!N$309/(1-'Program Qtrly'!N$309),0)</f>
        <v>0</v>
      </c>
      <c r="BE524" s="116">
        <f ca="1">IFERROR(AI524*'Program Qtrly'!O$309/(1-'Program Qtrly'!O$309),0)</f>
        <v>0</v>
      </c>
      <c r="BF524" s="116">
        <f ca="1">IFERROR(AJ524*'Program Qtrly'!P$309/(1-'Program Qtrly'!P$309),0)</f>
        <v>0</v>
      </c>
      <c r="BG524" s="116">
        <f ca="1">IFERROR(AK524*'Program Qtrly'!Q$309/(1-'Program Qtrly'!Q$309),0)</f>
        <v>0</v>
      </c>
      <c r="BH524" s="116">
        <f ca="1">IFERROR(AL524*'Program Qtrly'!R$309/(1-'Program Qtrly'!R$309),0)</f>
        <v>0</v>
      </c>
      <c r="BI524" s="116">
        <f ca="1">IFERROR(AM524*'Program Qtrly'!S$309/(1-'Program Qtrly'!S$309),0)</f>
        <v>0</v>
      </c>
      <c r="BJ524" s="116">
        <f ca="1">IFERROR(AN524*'Program Qtrly'!T$309/(1-'Program Qtrly'!T$309),0)</f>
        <v>0</v>
      </c>
      <c r="BK524" s="116">
        <f ca="1">IFERROR(AO524*'Program Qtrly'!U$309/(1-'Program Qtrly'!U$309),0)</f>
        <v>0</v>
      </c>
      <c r="BL524" s="116">
        <f ca="1">IFERROR(AP524*'Program Qtrly'!V$309/(1-'Program Qtrly'!V$309),0)</f>
        <v>0</v>
      </c>
      <c r="BM524" s="116">
        <f ca="1">IFERROR(AQ524*'Program Qtrly'!W$309/(1-'Program Qtrly'!W$309),0)</f>
        <v>0</v>
      </c>
      <c r="BO524" s="53" t="str">
        <f t="shared" si="498"/>
        <v>P016</v>
      </c>
      <c r="BP524" s="53">
        <f t="shared" si="499"/>
        <v>0</v>
      </c>
    </row>
    <row r="525" spans="1:68" x14ac:dyDescent="0.45">
      <c r="A525" s="63">
        <f t="shared" si="494"/>
        <v>63</v>
      </c>
      <c r="B525" s="116">
        <f ca="1">IFERROR(B524+'Program Qtrly'!D$323*OFFSET(LDF!$A$37,MATCH($B$503,LDF!$A$38:$A$63,0),MATCH($A525,LDF!$B$37:$Z$37,0)),0)</f>
        <v>0</v>
      </c>
      <c r="C525" s="116">
        <f ca="1">IFERROR(C524+'Program Qtrly'!E$323*OFFSET(LDF!$A$37,MATCH($B$503,LDF!$A$38:$A$63,0),MATCH($A525,LDF!$B$37:$Z$37,0)),0)</f>
        <v>0</v>
      </c>
      <c r="D525" s="116">
        <f ca="1">IFERROR(D524+'Program Qtrly'!F$323*OFFSET(LDF!$A$37,MATCH($B$503,LDF!$A$38:$A$63,0),MATCH($A525,LDF!$B$37:$Z$37,0)),0)</f>
        <v>0</v>
      </c>
      <c r="E525" s="116">
        <f ca="1">IFERROR(E524+'Program Qtrly'!G$323*OFFSET(LDF!$A$37,MATCH($B$503,LDF!$A$38:$A$63,0),MATCH($A525,LDF!$B$37:$Z$37,0)),0)</f>
        <v>0</v>
      </c>
      <c r="F525" s="116">
        <f ca="1">IFERROR(F524+'Program Qtrly'!H$323*OFFSET(LDF!$A$37,MATCH($B$503,LDF!$A$38:$A$63,0),MATCH($A525,LDF!$B$37:$Z$37,0)),0)</f>
        <v>0</v>
      </c>
      <c r="G525" s="116">
        <f ca="1">IFERROR(G524+'Program Qtrly'!I$323*OFFSET(LDF!$A$37,MATCH($B$503,LDF!$A$38:$A$63,0),MATCH($A525,LDF!$B$37:$Z$37,0)),0)</f>
        <v>0</v>
      </c>
      <c r="H525" s="116">
        <f ca="1">IFERROR(H524+'Program Qtrly'!J$323*OFFSET(LDF!$A$37,MATCH($B$503,LDF!$A$38:$A$63,0),MATCH($A525,LDF!$B$37:$Z$37,0)),0)</f>
        <v>0</v>
      </c>
      <c r="I525" s="116">
        <f ca="1">IFERROR(I524+'Program Qtrly'!K$323*OFFSET(LDF!$A$37,MATCH($B$503,LDF!$A$38:$A$63,0),MATCH($A525,LDF!$B$37:$Z$37,0)),0)</f>
        <v>0</v>
      </c>
      <c r="J525" s="116">
        <f ca="1">IFERROR(J524+'Program Qtrly'!L$323*OFFSET(LDF!$A$37,MATCH($B$503,LDF!$A$38:$A$63,0),MATCH($A525,LDF!$B$37:$Z$37,0)),0)</f>
        <v>0</v>
      </c>
      <c r="K525" s="116">
        <f ca="1">IFERROR(K524+'Program Qtrly'!M$323*OFFSET(LDF!$A$37,MATCH($B$503,LDF!$A$38:$A$63,0),MATCH($A525,LDF!$B$37:$Z$37,0)),0)</f>
        <v>0</v>
      </c>
      <c r="L525" s="116">
        <f ca="1">IFERROR(L524+'Program Qtrly'!N$323*OFFSET(LDF!$A$37,MATCH($B$503,LDF!$A$38:$A$63,0),MATCH($A525,LDF!$B$37:$Z$37,0)),0)</f>
        <v>0</v>
      </c>
      <c r="M525" s="116">
        <f ca="1">IFERROR(M524+'Program Qtrly'!O$323*OFFSET(LDF!$A$37,MATCH($B$503,LDF!$A$38:$A$63,0),MATCH($A525,LDF!$B$37:$Z$37,0)),0)</f>
        <v>0</v>
      </c>
      <c r="N525" s="116">
        <f ca="1">IFERROR(N524+'Program Qtrly'!P$323*OFFSET(LDF!$A$37,MATCH($B$503,LDF!$A$38:$A$63,0),MATCH($A525,LDF!$B$37:$Z$37,0)),0)</f>
        <v>0</v>
      </c>
      <c r="O525" s="116">
        <f ca="1">IFERROR(O524+'Program Qtrly'!Q$323*OFFSET(LDF!$A$37,MATCH($B$503,LDF!$A$38:$A$63,0),MATCH($A525,LDF!$B$37:$Z$37,0)),0)</f>
        <v>0</v>
      </c>
      <c r="P525" s="116">
        <f ca="1">IFERROR(P524+'Program Qtrly'!R$323*OFFSET(LDF!$A$37,MATCH($B$503,LDF!$A$38:$A$63,0),MATCH($A525,LDF!$B$37:$Z$37,0)),0)</f>
        <v>0</v>
      </c>
      <c r="Q525" s="116">
        <f ca="1">IFERROR(Q524+'Program Qtrly'!S$323*OFFSET(LDF!$A$37,MATCH($B$503,LDF!$A$38:$A$63,0),MATCH($A525,LDF!$B$37:$Z$37,0)),0)</f>
        <v>0</v>
      </c>
      <c r="R525" s="116">
        <f ca="1">IFERROR(R524+'Program Qtrly'!T$323*OFFSET(LDF!$A$37,MATCH($B$503,LDF!$A$38:$A$63,0),MATCH($A525,LDF!$B$37:$Z$37,0)),0)</f>
        <v>0</v>
      </c>
      <c r="S525" s="116">
        <f ca="1">IFERROR(S524+'Program Qtrly'!U$323*OFFSET(LDF!$A$37,MATCH($B$503,LDF!$A$38:$A$63,0),MATCH($A525,LDF!$B$37:$Z$37,0)),0)</f>
        <v>0</v>
      </c>
      <c r="T525" s="116">
        <f ca="1">IFERROR(T524+'Program Qtrly'!V$323*OFFSET(LDF!$A$37,MATCH($B$503,LDF!$A$38:$A$63,0),MATCH($A525,LDF!$B$37:$Z$37,0)),0)</f>
        <v>0</v>
      </c>
      <c r="U525" s="116">
        <f ca="1">IFERROR(U524+'Program Qtrly'!W$323*OFFSET(LDF!$A$37,MATCH($B$503,LDF!$A$38:$A$63,0),MATCH($A525,LDF!$B$37:$Z$37,0)),0)</f>
        <v>0</v>
      </c>
      <c r="W525" s="63">
        <f t="shared" si="495"/>
        <v>63</v>
      </c>
      <c r="X525" s="116">
        <f t="shared" ca="1" si="496"/>
        <v>0</v>
      </c>
      <c r="Y525" s="116">
        <f t="shared" ca="1" si="511"/>
        <v>0</v>
      </c>
      <c r="Z525" s="116">
        <f t="shared" ca="1" si="512"/>
        <v>0</v>
      </c>
      <c r="AA525" s="116">
        <f t="shared" ca="1" si="513"/>
        <v>0</v>
      </c>
      <c r="AB525" s="116">
        <f t="shared" ca="1" si="514"/>
        <v>0</v>
      </c>
      <c r="AC525" s="116">
        <f t="shared" ca="1" si="515"/>
        <v>0</v>
      </c>
      <c r="AD525" s="116">
        <f t="shared" ca="1" si="516"/>
        <v>0</v>
      </c>
      <c r="AE525" s="116">
        <f t="shared" ca="1" si="517"/>
        <v>0</v>
      </c>
      <c r="AF525" s="116">
        <f t="shared" ca="1" si="518"/>
        <v>0</v>
      </c>
      <c r="AG525" s="116">
        <f t="shared" ca="1" si="500"/>
        <v>0</v>
      </c>
      <c r="AH525" s="116">
        <f t="shared" ca="1" si="501"/>
        <v>0</v>
      </c>
      <c r="AI525" s="116">
        <f t="shared" ca="1" si="502"/>
        <v>0</v>
      </c>
      <c r="AJ525" s="116">
        <f t="shared" ca="1" si="503"/>
        <v>0</v>
      </c>
      <c r="AK525" s="116">
        <f t="shared" ca="1" si="504"/>
        <v>0</v>
      </c>
      <c r="AL525" s="116">
        <f t="shared" ca="1" si="505"/>
        <v>0</v>
      </c>
      <c r="AM525" s="116">
        <f t="shared" ca="1" si="506"/>
        <v>0</v>
      </c>
      <c r="AN525" s="116">
        <f t="shared" ca="1" si="507"/>
        <v>0</v>
      </c>
      <c r="AO525" s="116">
        <f t="shared" ca="1" si="508"/>
        <v>0</v>
      </c>
      <c r="AP525" s="116">
        <f t="shared" ca="1" si="509"/>
        <v>0</v>
      </c>
      <c r="AQ525" s="116">
        <f t="shared" ca="1" si="510"/>
        <v>0</v>
      </c>
      <c r="AS525" s="63">
        <f t="shared" si="497"/>
        <v>63</v>
      </c>
      <c r="AT525" s="116">
        <f ca="1">IFERROR(X525*'Program Qtrly'!D$309/(1-'Program Qtrly'!D$309),0)</f>
        <v>0</v>
      </c>
      <c r="AU525" s="116">
        <f ca="1">IFERROR(Y525*'Program Qtrly'!E$309/(1-'Program Qtrly'!E$309),0)</f>
        <v>0</v>
      </c>
      <c r="AV525" s="116">
        <f ca="1">IFERROR(Z525*'Program Qtrly'!F$309/(1-'Program Qtrly'!F$309),0)</f>
        <v>0</v>
      </c>
      <c r="AW525" s="116">
        <f ca="1">IFERROR(AA525*'Program Qtrly'!G$309/(1-'Program Qtrly'!G$309),0)</f>
        <v>0</v>
      </c>
      <c r="AX525" s="116">
        <f ca="1">IFERROR(AB525*'Program Qtrly'!H$309/(1-'Program Qtrly'!H$309),0)</f>
        <v>0</v>
      </c>
      <c r="AY525" s="116">
        <f ca="1">IFERROR(AC525*'Program Qtrly'!I$309/(1-'Program Qtrly'!I$309),0)</f>
        <v>0</v>
      </c>
      <c r="AZ525" s="116">
        <f ca="1">IFERROR(AD525*'Program Qtrly'!J$309/(1-'Program Qtrly'!J$309),0)</f>
        <v>0</v>
      </c>
      <c r="BA525" s="116">
        <f ca="1">IFERROR(AE525*'Program Qtrly'!K$309/(1-'Program Qtrly'!K$309),0)</f>
        <v>0</v>
      </c>
      <c r="BB525" s="116">
        <f ca="1">IFERROR(AF525*'Program Qtrly'!L$309/(1-'Program Qtrly'!L$309),0)</f>
        <v>0</v>
      </c>
      <c r="BC525" s="116">
        <f ca="1">IFERROR(AG525*'Program Qtrly'!M$309/(1-'Program Qtrly'!M$309),0)</f>
        <v>0</v>
      </c>
      <c r="BD525" s="116">
        <f ca="1">IFERROR(AH525*'Program Qtrly'!N$309/(1-'Program Qtrly'!N$309),0)</f>
        <v>0</v>
      </c>
      <c r="BE525" s="116">
        <f ca="1">IFERROR(AI525*'Program Qtrly'!O$309/(1-'Program Qtrly'!O$309),0)</f>
        <v>0</v>
      </c>
      <c r="BF525" s="116">
        <f ca="1">IFERROR(AJ525*'Program Qtrly'!P$309/(1-'Program Qtrly'!P$309),0)</f>
        <v>0</v>
      </c>
      <c r="BG525" s="116">
        <f ca="1">IFERROR(AK525*'Program Qtrly'!Q$309/(1-'Program Qtrly'!Q$309),0)</f>
        <v>0</v>
      </c>
      <c r="BH525" s="116">
        <f ca="1">IFERROR(AL525*'Program Qtrly'!R$309/(1-'Program Qtrly'!R$309),0)</f>
        <v>0</v>
      </c>
      <c r="BI525" s="116">
        <f ca="1">IFERROR(AM525*'Program Qtrly'!S$309/(1-'Program Qtrly'!S$309),0)</f>
        <v>0</v>
      </c>
      <c r="BJ525" s="116">
        <f ca="1">IFERROR(AN525*'Program Qtrly'!T$309/(1-'Program Qtrly'!T$309),0)</f>
        <v>0</v>
      </c>
      <c r="BK525" s="116">
        <f ca="1">IFERROR(AO525*'Program Qtrly'!U$309/(1-'Program Qtrly'!U$309),0)</f>
        <v>0</v>
      </c>
      <c r="BL525" s="116">
        <f ca="1">IFERROR(AP525*'Program Qtrly'!V$309/(1-'Program Qtrly'!V$309),0)</f>
        <v>0</v>
      </c>
      <c r="BM525" s="116">
        <f ca="1">IFERROR(AQ525*'Program Qtrly'!W$309/(1-'Program Qtrly'!W$309),0)</f>
        <v>0</v>
      </c>
      <c r="BO525" s="53" t="str">
        <f t="shared" si="498"/>
        <v>P016</v>
      </c>
      <c r="BP525" s="53">
        <f t="shared" si="499"/>
        <v>0</v>
      </c>
    </row>
    <row r="526" spans="1:68" x14ac:dyDescent="0.45">
      <c r="A526" s="63">
        <f t="shared" si="494"/>
        <v>66</v>
      </c>
      <c r="B526" s="116">
        <f ca="1">IFERROR(B525+'Program Qtrly'!D$323*OFFSET(LDF!$A$37,MATCH($B$503,LDF!$A$38:$A$63,0),MATCH($A526,LDF!$B$37:$Z$37,0)),0)</f>
        <v>0</v>
      </c>
      <c r="C526" s="116">
        <f ca="1">IFERROR(C525+'Program Qtrly'!E$323*OFFSET(LDF!$A$37,MATCH($B$503,LDF!$A$38:$A$63,0),MATCH($A526,LDF!$B$37:$Z$37,0)),0)</f>
        <v>0</v>
      </c>
      <c r="D526" s="116">
        <f ca="1">IFERROR(D525+'Program Qtrly'!F$323*OFFSET(LDF!$A$37,MATCH($B$503,LDF!$A$38:$A$63,0),MATCH($A526,LDF!$B$37:$Z$37,0)),0)</f>
        <v>0</v>
      </c>
      <c r="E526" s="116">
        <f ca="1">IFERROR(E525+'Program Qtrly'!G$323*OFFSET(LDF!$A$37,MATCH($B$503,LDF!$A$38:$A$63,0),MATCH($A526,LDF!$B$37:$Z$37,0)),0)</f>
        <v>0</v>
      </c>
      <c r="F526" s="116">
        <f ca="1">IFERROR(F525+'Program Qtrly'!H$323*OFFSET(LDF!$A$37,MATCH($B$503,LDF!$A$38:$A$63,0),MATCH($A526,LDF!$B$37:$Z$37,0)),0)</f>
        <v>0</v>
      </c>
      <c r="G526" s="116">
        <f ca="1">IFERROR(G525+'Program Qtrly'!I$323*OFFSET(LDF!$A$37,MATCH($B$503,LDF!$A$38:$A$63,0),MATCH($A526,LDF!$B$37:$Z$37,0)),0)</f>
        <v>0</v>
      </c>
      <c r="H526" s="116">
        <f ca="1">IFERROR(H525+'Program Qtrly'!J$323*OFFSET(LDF!$A$37,MATCH($B$503,LDF!$A$38:$A$63,0),MATCH($A526,LDF!$B$37:$Z$37,0)),0)</f>
        <v>0</v>
      </c>
      <c r="I526" s="116">
        <f ca="1">IFERROR(I525+'Program Qtrly'!K$323*OFFSET(LDF!$A$37,MATCH($B$503,LDF!$A$38:$A$63,0),MATCH($A526,LDF!$B$37:$Z$37,0)),0)</f>
        <v>0</v>
      </c>
      <c r="J526" s="116">
        <f ca="1">IFERROR(J525+'Program Qtrly'!L$323*OFFSET(LDF!$A$37,MATCH($B$503,LDF!$A$38:$A$63,0),MATCH($A526,LDF!$B$37:$Z$37,0)),0)</f>
        <v>0</v>
      </c>
      <c r="K526" s="116">
        <f ca="1">IFERROR(K525+'Program Qtrly'!M$323*OFFSET(LDF!$A$37,MATCH($B$503,LDF!$A$38:$A$63,0),MATCH($A526,LDF!$B$37:$Z$37,0)),0)</f>
        <v>0</v>
      </c>
      <c r="L526" s="116">
        <f ca="1">IFERROR(L525+'Program Qtrly'!N$323*OFFSET(LDF!$A$37,MATCH($B$503,LDF!$A$38:$A$63,0),MATCH($A526,LDF!$B$37:$Z$37,0)),0)</f>
        <v>0</v>
      </c>
      <c r="M526" s="116">
        <f ca="1">IFERROR(M525+'Program Qtrly'!O$323*OFFSET(LDF!$A$37,MATCH($B$503,LDF!$A$38:$A$63,0),MATCH($A526,LDF!$B$37:$Z$37,0)),0)</f>
        <v>0</v>
      </c>
      <c r="N526" s="116">
        <f ca="1">IFERROR(N525+'Program Qtrly'!P$323*OFFSET(LDF!$A$37,MATCH($B$503,LDF!$A$38:$A$63,0),MATCH($A526,LDF!$B$37:$Z$37,0)),0)</f>
        <v>0</v>
      </c>
      <c r="O526" s="116">
        <f ca="1">IFERROR(O525+'Program Qtrly'!Q$323*OFFSET(LDF!$A$37,MATCH($B$503,LDF!$A$38:$A$63,0),MATCH($A526,LDF!$B$37:$Z$37,0)),0)</f>
        <v>0</v>
      </c>
      <c r="P526" s="116">
        <f ca="1">IFERROR(P525+'Program Qtrly'!R$323*OFFSET(LDF!$A$37,MATCH($B$503,LDF!$A$38:$A$63,0),MATCH($A526,LDF!$B$37:$Z$37,0)),0)</f>
        <v>0</v>
      </c>
      <c r="Q526" s="116">
        <f ca="1">IFERROR(Q525+'Program Qtrly'!S$323*OFFSET(LDF!$A$37,MATCH($B$503,LDF!$A$38:$A$63,0),MATCH($A526,LDF!$B$37:$Z$37,0)),0)</f>
        <v>0</v>
      </c>
      <c r="R526" s="116">
        <f ca="1">IFERROR(R525+'Program Qtrly'!T$323*OFFSET(LDF!$A$37,MATCH($B$503,LDF!$A$38:$A$63,0),MATCH($A526,LDF!$B$37:$Z$37,0)),0)</f>
        <v>0</v>
      </c>
      <c r="S526" s="116">
        <f ca="1">IFERROR(S525+'Program Qtrly'!U$323*OFFSET(LDF!$A$37,MATCH($B$503,LDF!$A$38:$A$63,0),MATCH($A526,LDF!$B$37:$Z$37,0)),0)</f>
        <v>0</v>
      </c>
      <c r="T526" s="116">
        <f ca="1">IFERROR(T525+'Program Qtrly'!V$323*OFFSET(LDF!$A$37,MATCH($B$503,LDF!$A$38:$A$63,0),MATCH($A526,LDF!$B$37:$Z$37,0)),0)</f>
        <v>0</v>
      </c>
      <c r="U526" s="116">
        <f ca="1">IFERROR(U525+'Program Qtrly'!W$323*OFFSET(LDF!$A$37,MATCH($B$503,LDF!$A$38:$A$63,0),MATCH($A526,LDF!$B$37:$Z$37,0)),0)</f>
        <v>0</v>
      </c>
      <c r="W526" s="63">
        <f t="shared" si="495"/>
        <v>66</v>
      </c>
      <c r="X526" s="116">
        <f t="shared" ca="1" si="496"/>
        <v>0</v>
      </c>
      <c r="Y526" s="116">
        <f t="shared" ca="1" si="511"/>
        <v>0</v>
      </c>
      <c r="Z526" s="116">
        <f t="shared" ca="1" si="512"/>
        <v>0</v>
      </c>
      <c r="AA526" s="116">
        <f t="shared" ca="1" si="513"/>
        <v>0</v>
      </c>
      <c r="AB526" s="116">
        <f t="shared" ca="1" si="514"/>
        <v>0</v>
      </c>
      <c r="AC526" s="116">
        <f t="shared" ca="1" si="515"/>
        <v>0</v>
      </c>
      <c r="AD526" s="116">
        <f t="shared" ca="1" si="516"/>
        <v>0</v>
      </c>
      <c r="AE526" s="116">
        <f t="shared" ca="1" si="517"/>
        <v>0</v>
      </c>
      <c r="AF526" s="116">
        <f t="shared" ca="1" si="518"/>
        <v>0</v>
      </c>
      <c r="AG526" s="116">
        <f t="shared" ca="1" si="500"/>
        <v>0</v>
      </c>
      <c r="AH526" s="116">
        <f t="shared" ca="1" si="501"/>
        <v>0</v>
      </c>
      <c r="AI526" s="116">
        <f t="shared" ca="1" si="502"/>
        <v>0</v>
      </c>
      <c r="AJ526" s="116">
        <f t="shared" ca="1" si="503"/>
        <v>0</v>
      </c>
      <c r="AK526" s="116">
        <f t="shared" ca="1" si="504"/>
        <v>0</v>
      </c>
      <c r="AL526" s="116">
        <f t="shared" ca="1" si="505"/>
        <v>0</v>
      </c>
      <c r="AM526" s="116">
        <f t="shared" ca="1" si="506"/>
        <v>0</v>
      </c>
      <c r="AN526" s="116">
        <f t="shared" ca="1" si="507"/>
        <v>0</v>
      </c>
      <c r="AO526" s="116">
        <f t="shared" ca="1" si="508"/>
        <v>0</v>
      </c>
      <c r="AP526" s="116">
        <f t="shared" ca="1" si="509"/>
        <v>0</v>
      </c>
      <c r="AQ526" s="116">
        <f t="shared" ca="1" si="510"/>
        <v>0</v>
      </c>
      <c r="AS526" s="63">
        <f t="shared" si="497"/>
        <v>66</v>
      </c>
      <c r="AT526" s="116">
        <f ca="1">IFERROR(X526*'Program Qtrly'!D$309/(1-'Program Qtrly'!D$309),0)</f>
        <v>0</v>
      </c>
      <c r="AU526" s="116">
        <f ca="1">IFERROR(Y526*'Program Qtrly'!E$309/(1-'Program Qtrly'!E$309),0)</f>
        <v>0</v>
      </c>
      <c r="AV526" s="116">
        <f ca="1">IFERROR(Z526*'Program Qtrly'!F$309/(1-'Program Qtrly'!F$309),0)</f>
        <v>0</v>
      </c>
      <c r="AW526" s="116">
        <f ca="1">IFERROR(AA526*'Program Qtrly'!G$309/(1-'Program Qtrly'!G$309),0)</f>
        <v>0</v>
      </c>
      <c r="AX526" s="116">
        <f ca="1">IFERROR(AB526*'Program Qtrly'!H$309/(1-'Program Qtrly'!H$309),0)</f>
        <v>0</v>
      </c>
      <c r="AY526" s="116">
        <f ca="1">IFERROR(AC526*'Program Qtrly'!I$309/(1-'Program Qtrly'!I$309),0)</f>
        <v>0</v>
      </c>
      <c r="AZ526" s="116">
        <f ca="1">IFERROR(AD526*'Program Qtrly'!J$309/(1-'Program Qtrly'!J$309),0)</f>
        <v>0</v>
      </c>
      <c r="BA526" s="116">
        <f ca="1">IFERROR(AE526*'Program Qtrly'!K$309/(1-'Program Qtrly'!K$309),0)</f>
        <v>0</v>
      </c>
      <c r="BB526" s="116">
        <f ca="1">IFERROR(AF526*'Program Qtrly'!L$309/(1-'Program Qtrly'!L$309),0)</f>
        <v>0</v>
      </c>
      <c r="BC526" s="116">
        <f ca="1">IFERROR(AG526*'Program Qtrly'!M$309/(1-'Program Qtrly'!M$309),0)</f>
        <v>0</v>
      </c>
      <c r="BD526" s="116">
        <f ca="1">IFERROR(AH526*'Program Qtrly'!N$309/(1-'Program Qtrly'!N$309),0)</f>
        <v>0</v>
      </c>
      <c r="BE526" s="116">
        <f ca="1">IFERROR(AI526*'Program Qtrly'!O$309/(1-'Program Qtrly'!O$309),0)</f>
        <v>0</v>
      </c>
      <c r="BF526" s="116">
        <f ca="1">IFERROR(AJ526*'Program Qtrly'!P$309/(1-'Program Qtrly'!P$309),0)</f>
        <v>0</v>
      </c>
      <c r="BG526" s="116">
        <f ca="1">IFERROR(AK526*'Program Qtrly'!Q$309/(1-'Program Qtrly'!Q$309),0)</f>
        <v>0</v>
      </c>
      <c r="BH526" s="116">
        <f ca="1">IFERROR(AL526*'Program Qtrly'!R$309/(1-'Program Qtrly'!R$309),0)</f>
        <v>0</v>
      </c>
      <c r="BI526" s="116">
        <f ca="1">IFERROR(AM526*'Program Qtrly'!S$309/(1-'Program Qtrly'!S$309),0)</f>
        <v>0</v>
      </c>
      <c r="BJ526" s="116">
        <f ca="1">IFERROR(AN526*'Program Qtrly'!T$309/(1-'Program Qtrly'!T$309),0)</f>
        <v>0</v>
      </c>
      <c r="BK526" s="116">
        <f ca="1">IFERROR(AO526*'Program Qtrly'!U$309/(1-'Program Qtrly'!U$309),0)</f>
        <v>0</v>
      </c>
      <c r="BL526" s="116">
        <f ca="1">IFERROR(AP526*'Program Qtrly'!V$309/(1-'Program Qtrly'!V$309),0)</f>
        <v>0</v>
      </c>
      <c r="BM526" s="116">
        <f ca="1">IFERROR(AQ526*'Program Qtrly'!W$309/(1-'Program Qtrly'!W$309),0)</f>
        <v>0</v>
      </c>
      <c r="BO526" s="53" t="str">
        <f t="shared" si="498"/>
        <v>P016</v>
      </c>
      <c r="BP526" s="53">
        <f t="shared" si="499"/>
        <v>0</v>
      </c>
    </row>
    <row r="527" spans="1:68" x14ac:dyDescent="0.45">
      <c r="A527" s="63">
        <f t="shared" si="494"/>
        <v>69</v>
      </c>
      <c r="B527" s="116">
        <f ca="1">IFERROR(B526+'Program Qtrly'!D$323*OFFSET(LDF!$A$37,MATCH($B$503,LDF!$A$38:$A$63,0),MATCH($A527,LDF!$B$37:$Z$37,0)),0)</f>
        <v>0</v>
      </c>
      <c r="C527" s="116">
        <f ca="1">IFERROR(C526+'Program Qtrly'!E$323*OFFSET(LDF!$A$37,MATCH($B$503,LDF!$A$38:$A$63,0),MATCH($A527,LDF!$B$37:$Z$37,0)),0)</f>
        <v>0</v>
      </c>
      <c r="D527" s="116">
        <f ca="1">IFERROR(D526+'Program Qtrly'!F$323*OFFSET(LDF!$A$37,MATCH($B$503,LDF!$A$38:$A$63,0),MATCH($A527,LDF!$B$37:$Z$37,0)),0)</f>
        <v>0</v>
      </c>
      <c r="E527" s="116">
        <f ca="1">IFERROR(E526+'Program Qtrly'!G$323*OFFSET(LDF!$A$37,MATCH($B$503,LDF!$A$38:$A$63,0),MATCH($A527,LDF!$B$37:$Z$37,0)),0)</f>
        <v>0</v>
      </c>
      <c r="F527" s="116">
        <f ca="1">IFERROR(F526+'Program Qtrly'!H$323*OFFSET(LDF!$A$37,MATCH($B$503,LDF!$A$38:$A$63,0),MATCH($A527,LDF!$B$37:$Z$37,0)),0)</f>
        <v>0</v>
      </c>
      <c r="G527" s="116">
        <f ca="1">IFERROR(G526+'Program Qtrly'!I$323*OFFSET(LDF!$A$37,MATCH($B$503,LDF!$A$38:$A$63,0),MATCH($A527,LDF!$B$37:$Z$37,0)),0)</f>
        <v>0</v>
      </c>
      <c r="H527" s="116">
        <f ca="1">IFERROR(H526+'Program Qtrly'!J$323*OFFSET(LDF!$A$37,MATCH($B$503,LDF!$A$38:$A$63,0),MATCH($A527,LDF!$B$37:$Z$37,0)),0)</f>
        <v>0</v>
      </c>
      <c r="I527" s="116">
        <f ca="1">IFERROR(I526+'Program Qtrly'!K$323*OFFSET(LDF!$A$37,MATCH($B$503,LDF!$A$38:$A$63,0),MATCH($A527,LDF!$B$37:$Z$37,0)),0)</f>
        <v>0</v>
      </c>
      <c r="J527" s="116">
        <f ca="1">IFERROR(J526+'Program Qtrly'!L$323*OFFSET(LDF!$A$37,MATCH($B$503,LDF!$A$38:$A$63,0),MATCH($A527,LDF!$B$37:$Z$37,0)),0)</f>
        <v>0</v>
      </c>
      <c r="K527" s="116">
        <f ca="1">IFERROR(K526+'Program Qtrly'!M$323*OFFSET(LDF!$A$37,MATCH($B$503,LDF!$A$38:$A$63,0),MATCH($A527,LDF!$B$37:$Z$37,0)),0)</f>
        <v>0</v>
      </c>
      <c r="L527" s="116">
        <f ca="1">IFERROR(L526+'Program Qtrly'!N$323*OFFSET(LDF!$A$37,MATCH($B$503,LDF!$A$38:$A$63,0),MATCH($A527,LDF!$B$37:$Z$37,0)),0)</f>
        <v>0</v>
      </c>
      <c r="M527" s="116">
        <f ca="1">IFERROR(M526+'Program Qtrly'!O$323*OFFSET(LDF!$A$37,MATCH($B$503,LDF!$A$38:$A$63,0),MATCH($A527,LDF!$B$37:$Z$37,0)),0)</f>
        <v>0</v>
      </c>
      <c r="N527" s="116">
        <f ca="1">IFERROR(N526+'Program Qtrly'!P$323*OFFSET(LDF!$A$37,MATCH($B$503,LDF!$A$38:$A$63,0),MATCH($A527,LDF!$B$37:$Z$37,0)),0)</f>
        <v>0</v>
      </c>
      <c r="O527" s="116">
        <f ca="1">IFERROR(O526+'Program Qtrly'!Q$323*OFFSET(LDF!$A$37,MATCH($B$503,LDF!$A$38:$A$63,0),MATCH($A527,LDF!$B$37:$Z$37,0)),0)</f>
        <v>0</v>
      </c>
      <c r="P527" s="116">
        <f ca="1">IFERROR(P526+'Program Qtrly'!R$323*OFFSET(LDF!$A$37,MATCH($B$503,LDF!$A$38:$A$63,0),MATCH($A527,LDF!$B$37:$Z$37,0)),0)</f>
        <v>0</v>
      </c>
      <c r="Q527" s="116">
        <f ca="1">IFERROR(Q526+'Program Qtrly'!S$323*OFFSET(LDF!$A$37,MATCH($B$503,LDF!$A$38:$A$63,0),MATCH($A527,LDF!$B$37:$Z$37,0)),0)</f>
        <v>0</v>
      </c>
      <c r="R527" s="116">
        <f ca="1">IFERROR(R526+'Program Qtrly'!T$323*OFFSET(LDF!$A$37,MATCH($B$503,LDF!$A$38:$A$63,0),MATCH($A527,LDF!$B$37:$Z$37,0)),0)</f>
        <v>0</v>
      </c>
      <c r="S527" s="116">
        <f ca="1">IFERROR(S526+'Program Qtrly'!U$323*OFFSET(LDF!$A$37,MATCH($B$503,LDF!$A$38:$A$63,0),MATCH($A527,LDF!$B$37:$Z$37,0)),0)</f>
        <v>0</v>
      </c>
      <c r="T527" s="116">
        <f ca="1">IFERROR(T526+'Program Qtrly'!V$323*OFFSET(LDF!$A$37,MATCH($B$503,LDF!$A$38:$A$63,0),MATCH($A527,LDF!$B$37:$Z$37,0)),0)</f>
        <v>0</v>
      </c>
      <c r="U527" s="116">
        <f ca="1">IFERROR(U526+'Program Qtrly'!W$323*OFFSET(LDF!$A$37,MATCH($B$503,LDF!$A$38:$A$63,0),MATCH($A527,LDF!$B$37:$Z$37,0)),0)</f>
        <v>0</v>
      </c>
      <c r="W527" s="63">
        <f t="shared" si="495"/>
        <v>69</v>
      </c>
      <c r="X527" s="116">
        <f t="shared" ca="1" si="496"/>
        <v>0</v>
      </c>
      <c r="Y527" s="116">
        <f t="shared" ca="1" si="511"/>
        <v>0</v>
      </c>
      <c r="Z527" s="116">
        <f t="shared" ca="1" si="512"/>
        <v>0</v>
      </c>
      <c r="AA527" s="116">
        <f t="shared" ca="1" si="513"/>
        <v>0</v>
      </c>
      <c r="AB527" s="116">
        <f t="shared" ca="1" si="514"/>
        <v>0</v>
      </c>
      <c r="AC527" s="116">
        <f t="shared" ca="1" si="515"/>
        <v>0</v>
      </c>
      <c r="AD527" s="116">
        <f t="shared" ca="1" si="516"/>
        <v>0</v>
      </c>
      <c r="AE527" s="116">
        <f t="shared" ca="1" si="517"/>
        <v>0</v>
      </c>
      <c r="AF527" s="116">
        <f t="shared" ca="1" si="518"/>
        <v>0</v>
      </c>
      <c r="AG527" s="116">
        <f t="shared" ca="1" si="500"/>
        <v>0</v>
      </c>
      <c r="AH527" s="116">
        <f t="shared" ca="1" si="501"/>
        <v>0</v>
      </c>
      <c r="AI527" s="116">
        <f t="shared" ca="1" si="502"/>
        <v>0</v>
      </c>
      <c r="AJ527" s="116">
        <f t="shared" ca="1" si="503"/>
        <v>0</v>
      </c>
      <c r="AK527" s="116">
        <f t="shared" ca="1" si="504"/>
        <v>0</v>
      </c>
      <c r="AL527" s="116">
        <f t="shared" ca="1" si="505"/>
        <v>0</v>
      </c>
      <c r="AM527" s="116">
        <f t="shared" ca="1" si="506"/>
        <v>0</v>
      </c>
      <c r="AN527" s="116">
        <f t="shared" ca="1" si="507"/>
        <v>0</v>
      </c>
      <c r="AO527" s="116">
        <f t="shared" ca="1" si="508"/>
        <v>0</v>
      </c>
      <c r="AP527" s="116">
        <f t="shared" ca="1" si="509"/>
        <v>0</v>
      </c>
      <c r="AQ527" s="116">
        <f t="shared" ca="1" si="510"/>
        <v>0</v>
      </c>
      <c r="AS527" s="63">
        <f t="shared" si="497"/>
        <v>69</v>
      </c>
      <c r="AT527" s="116">
        <f ca="1">IFERROR(X527*'Program Qtrly'!D$309/(1-'Program Qtrly'!D$309),0)</f>
        <v>0</v>
      </c>
      <c r="AU527" s="116">
        <f ca="1">IFERROR(Y527*'Program Qtrly'!E$309/(1-'Program Qtrly'!E$309),0)</f>
        <v>0</v>
      </c>
      <c r="AV527" s="116">
        <f ca="1">IFERROR(Z527*'Program Qtrly'!F$309/(1-'Program Qtrly'!F$309),0)</f>
        <v>0</v>
      </c>
      <c r="AW527" s="116">
        <f ca="1">IFERROR(AA527*'Program Qtrly'!G$309/(1-'Program Qtrly'!G$309),0)</f>
        <v>0</v>
      </c>
      <c r="AX527" s="116">
        <f ca="1">IFERROR(AB527*'Program Qtrly'!H$309/(1-'Program Qtrly'!H$309),0)</f>
        <v>0</v>
      </c>
      <c r="AY527" s="116">
        <f ca="1">IFERROR(AC527*'Program Qtrly'!I$309/(1-'Program Qtrly'!I$309),0)</f>
        <v>0</v>
      </c>
      <c r="AZ527" s="116">
        <f ca="1">IFERROR(AD527*'Program Qtrly'!J$309/(1-'Program Qtrly'!J$309),0)</f>
        <v>0</v>
      </c>
      <c r="BA527" s="116">
        <f ca="1">IFERROR(AE527*'Program Qtrly'!K$309/(1-'Program Qtrly'!K$309),0)</f>
        <v>0</v>
      </c>
      <c r="BB527" s="116">
        <f ca="1">IFERROR(AF527*'Program Qtrly'!L$309/(1-'Program Qtrly'!L$309),0)</f>
        <v>0</v>
      </c>
      <c r="BC527" s="116">
        <f ca="1">IFERROR(AG527*'Program Qtrly'!M$309/(1-'Program Qtrly'!M$309),0)</f>
        <v>0</v>
      </c>
      <c r="BD527" s="116">
        <f ca="1">IFERROR(AH527*'Program Qtrly'!N$309/(1-'Program Qtrly'!N$309),0)</f>
        <v>0</v>
      </c>
      <c r="BE527" s="116">
        <f ca="1">IFERROR(AI527*'Program Qtrly'!O$309/(1-'Program Qtrly'!O$309),0)</f>
        <v>0</v>
      </c>
      <c r="BF527" s="116">
        <f ca="1">IFERROR(AJ527*'Program Qtrly'!P$309/(1-'Program Qtrly'!P$309),0)</f>
        <v>0</v>
      </c>
      <c r="BG527" s="116">
        <f ca="1">IFERROR(AK527*'Program Qtrly'!Q$309/(1-'Program Qtrly'!Q$309),0)</f>
        <v>0</v>
      </c>
      <c r="BH527" s="116">
        <f ca="1">IFERROR(AL527*'Program Qtrly'!R$309/(1-'Program Qtrly'!R$309),0)</f>
        <v>0</v>
      </c>
      <c r="BI527" s="116">
        <f ca="1">IFERROR(AM527*'Program Qtrly'!S$309/(1-'Program Qtrly'!S$309),0)</f>
        <v>0</v>
      </c>
      <c r="BJ527" s="116">
        <f ca="1">IFERROR(AN527*'Program Qtrly'!T$309/(1-'Program Qtrly'!T$309),0)</f>
        <v>0</v>
      </c>
      <c r="BK527" s="116">
        <f ca="1">IFERROR(AO527*'Program Qtrly'!U$309/(1-'Program Qtrly'!U$309),0)</f>
        <v>0</v>
      </c>
      <c r="BL527" s="116">
        <f ca="1">IFERROR(AP527*'Program Qtrly'!V$309/(1-'Program Qtrly'!V$309),0)</f>
        <v>0</v>
      </c>
      <c r="BM527" s="116">
        <f ca="1">IFERROR(AQ527*'Program Qtrly'!W$309/(1-'Program Qtrly'!W$309),0)</f>
        <v>0</v>
      </c>
      <c r="BO527" s="53" t="str">
        <f t="shared" si="498"/>
        <v>P016</v>
      </c>
      <c r="BP527" s="53">
        <f t="shared" si="499"/>
        <v>0</v>
      </c>
    </row>
    <row r="528" spans="1:68" x14ac:dyDescent="0.45">
      <c r="A528" s="63">
        <f t="shared" si="494"/>
        <v>72</v>
      </c>
      <c r="B528" s="116">
        <f ca="1">IFERROR(B527+'Program Qtrly'!D$323*OFFSET(LDF!$A$37,MATCH($B$503,LDF!$A$38:$A$63,0),MATCH($A528,LDF!$B$37:$Z$37,0)),0)</f>
        <v>0</v>
      </c>
      <c r="C528" s="116">
        <f ca="1">IFERROR(C527+'Program Qtrly'!E$323*OFFSET(LDF!$A$37,MATCH($B$503,LDF!$A$38:$A$63,0),MATCH($A528,LDF!$B$37:$Z$37,0)),0)</f>
        <v>0</v>
      </c>
      <c r="D528" s="116">
        <f ca="1">IFERROR(D527+'Program Qtrly'!F$323*OFFSET(LDF!$A$37,MATCH($B$503,LDF!$A$38:$A$63,0),MATCH($A528,LDF!$B$37:$Z$37,0)),0)</f>
        <v>0</v>
      </c>
      <c r="E528" s="116">
        <f ca="1">IFERROR(E527+'Program Qtrly'!G$323*OFFSET(LDF!$A$37,MATCH($B$503,LDF!$A$38:$A$63,0),MATCH($A528,LDF!$B$37:$Z$37,0)),0)</f>
        <v>0</v>
      </c>
      <c r="F528" s="116">
        <f ca="1">IFERROR(F527+'Program Qtrly'!H$323*OFFSET(LDF!$A$37,MATCH($B$503,LDF!$A$38:$A$63,0),MATCH($A528,LDF!$B$37:$Z$37,0)),0)</f>
        <v>0</v>
      </c>
      <c r="G528" s="116">
        <f ca="1">IFERROR(G527+'Program Qtrly'!I$323*OFFSET(LDF!$A$37,MATCH($B$503,LDF!$A$38:$A$63,0),MATCH($A528,LDF!$B$37:$Z$37,0)),0)</f>
        <v>0</v>
      </c>
      <c r="H528" s="116">
        <f ca="1">IFERROR(H527+'Program Qtrly'!J$323*OFFSET(LDF!$A$37,MATCH($B$503,LDF!$A$38:$A$63,0),MATCH($A528,LDF!$B$37:$Z$37,0)),0)</f>
        <v>0</v>
      </c>
      <c r="I528" s="116">
        <f ca="1">IFERROR(I527+'Program Qtrly'!K$323*OFFSET(LDF!$A$37,MATCH($B$503,LDF!$A$38:$A$63,0),MATCH($A528,LDF!$B$37:$Z$37,0)),0)</f>
        <v>0</v>
      </c>
      <c r="J528" s="116">
        <f ca="1">IFERROR(J527+'Program Qtrly'!L$323*OFFSET(LDF!$A$37,MATCH($B$503,LDF!$A$38:$A$63,0),MATCH($A528,LDF!$B$37:$Z$37,0)),0)</f>
        <v>0</v>
      </c>
      <c r="K528" s="116">
        <f ca="1">IFERROR(K527+'Program Qtrly'!M$323*OFFSET(LDF!$A$37,MATCH($B$503,LDF!$A$38:$A$63,0),MATCH($A528,LDF!$B$37:$Z$37,0)),0)</f>
        <v>0</v>
      </c>
      <c r="L528" s="116">
        <f ca="1">IFERROR(L527+'Program Qtrly'!N$323*OFFSET(LDF!$A$37,MATCH($B$503,LDF!$A$38:$A$63,0),MATCH($A528,LDF!$B$37:$Z$37,0)),0)</f>
        <v>0</v>
      </c>
      <c r="M528" s="116">
        <f ca="1">IFERROR(M527+'Program Qtrly'!O$323*OFFSET(LDF!$A$37,MATCH($B$503,LDF!$A$38:$A$63,0),MATCH($A528,LDF!$B$37:$Z$37,0)),0)</f>
        <v>0</v>
      </c>
      <c r="N528" s="116">
        <f ca="1">IFERROR(N527+'Program Qtrly'!P$323*OFFSET(LDF!$A$37,MATCH($B$503,LDF!$A$38:$A$63,0),MATCH($A528,LDF!$B$37:$Z$37,0)),0)</f>
        <v>0</v>
      </c>
      <c r="O528" s="116">
        <f ca="1">IFERROR(O527+'Program Qtrly'!Q$323*OFFSET(LDF!$A$37,MATCH($B$503,LDF!$A$38:$A$63,0),MATCH($A528,LDF!$B$37:$Z$37,0)),0)</f>
        <v>0</v>
      </c>
      <c r="P528" s="116">
        <f ca="1">IFERROR(P527+'Program Qtrly'!R$323*OFFSET(LDF!$A$37,MATCH($B$503,LDF!$A$38:$A$63,0),MATCH($A528,LDF!$B$37:$Z$37,0)),0)</f>
        <v>0</v>
      </c>
      <c r="Q528" s="116">
        <f ca="1">IFERROR(Q527+'Program Qtrly'!S$323*OFFSET(LDF!$A$37,MATCH($B$503,LDF!$A$38:$A$63,0),MATCH($A528,LDF!$B$37:$Z$37,0)),0)</f>
        <v>0</v>
      </c>
      <c r="R528" s="116">
        <f ca="1">IFERROR(R527+'Program Qtrly'!T$323*OFFSET(LDF!$A$37,MATCH($B$503,LDF!$A$38:$A$63,0),MATCH($A528,LDF!$B$37:$Z$37,0)),0)</f>
        <v>0</v>
      </c>
      <c r="S528" s="116">
        <f ca="1">IFERROR(S527+'Program Qtrly'!U$323*OFFSET(LDF!$A$37,MATCH($B$503,LDF!$A$38:$A$63,0),MATCH($A528,LDF!$B$37:$Z$37,0)),0)</f>
        <v>0</v>
      </c>
      <c r="T528" s="116">
        <f ca="1">IFERROR(T527+'Program Qtrly'!V$323*OFFSET(LDF!$A$37,MATCH($B$503,LDF!$A$38:$A$63,0),MATCH($A528,LDF!$B$37:$Z$37,0)),0)</f>
        <v>0</v>
      </c>
      <c r="U528" s="116">
        <f ca="1">IFERROR(U527+'Program Qtrly'!W$323*OFFSET(LDF!$A$37,MATCH($B$503,LDF!$A$38:$A$63,0),MATCH($A528,LDF!$B$37:$Z$37,0)),0)</f>
        <v>0</v>
      </c>
      <c r="W528" s="63">
        <f t="shared" si="495"/>
        <v>72</v>
      </c>
      <c r="X528" s="116">
        <f t="shared" ca="1" si="496"/>
        <v>0</v>
      </c>
      <c r="Y528" s="116">
        <f t="shared" ca="1" si="511"/>
        <v>0</v>
      </c>
      <c r="Z528" s="116">
        <f t="shared" ca="1" si="512"/>
        <v>0</v>
      </c>
      <c r="AA528" s="116">
        <f t="shared" ca="1" si="513"/>
        <v>0</v>
      </c>
      <c r="AB528" s="116">
        <f t="shared" ca="1" si="514"/>
        <v>0</v>
      </c>
      <c r="AC528" s="116">
        <f t="shared" ca="1" si="515"/>
        <v>0</v>
      </c>
      <c r="AD528" s="116">
        <f t="shared" ca="1" si="516"/>
        <v>0</v>
      </c>
      <c r="AE528" s="116">
        <f t="shared" ca="1" si="517"/>
        <v>0</v>
      </c>
      <c r="AF528" s="116">
        <f t="shared" ca="1" si="518"/>
        <v>0</v>
      </c>
      <c r="AG528" s="116">
        <f t="shared" ca="1" si="500"/>
        <v>0</v>
      </c>
      <c r="AH528" s="116">
        <f t="shared" ca="1" si="501"/>
        <v>0</v>
      </c>
      <c r="AI528" s="116">
        <f t="shared" ca="1" si="502"/>
        <v>0</v>
      </c>
      <c r="AJ528" s="116">
        <f t="shared" ca="1" si="503"/>
        <v>0</v>
      </c>
      <c r="AK528" s="116">
        <f t="shared" ca="1" si="504"/>
        <v>0</v>
      </c>
      <c r="AL528" s="116">
        <f t="shared" ca="1" si="505"/>
        <v>0</v>
      </c>
      <c r="AM528" s="116">
        <f t="shared" ca="1" si="506"/>
        <v>0</v>
      </c>
      <c r="AN528" s="116">
        <f t="shared" ca="1" si="507"/>
        <v>0</v>
      </c>
      <c r="AO528" s="116">
        <f t="shared" ca="1" si="508"/>
        <v>0</v>
      </c>
      <c r="AP528" s="116">
        <f t="shared" ca="1" si="509"/>
        <v>0</v>
      </c>
      <c r="AQ528" s="116">
        <f t="shared" ca="1" si="510"/>
        <v>0</v>
      </c>
      <c r="AS528" s="63">
        <f t="shared" si="497"/>
        <v>72</v>
      </c>
      <c r="AT528" s="116">
        <f ca="1">IFERROR(X528*'Program Qtrly'!D$309/(1-'Program Qtrly'!D$309),0)</f>
        <v>0</v>
      </c>
      <c r="AU528" s="116">
        <f ca="1">IFERROR(Y528*'Program Qtrly'!E$309/(1-'Program Qtrly'!E$309),0)</f>
        <v>0</v>
      </c>
      <c r="AV528" s="116">
        <f ca="1">IFERROR(Z528*'Program Qtrly'!F$309/(1-'Program Qtrly'!F$309),0)</f>
        <v>0</v>
      </c>
      <c r="AW528" s="116">
        <f ca="1">IFERROR(AA528*'Program Qtrly'!G$309/(1-'Program Qtrly'!G$309),0)</f>
        <v>0</v>
      </c>
      <c r="AX528" s="116">
        <f ca="1">IFERROR(AB528*'Program Qtrly'!H$309/(1-'Program Qtrly'!H$309),0)</f>
        <v>0</v>
      </c>
      <c r="AY528" s="116">
        <f ca="1">IFERROR(AC528*'Program Qtrly'!I$309/(1-'Program Qtrly'!I$309),0)</f>
        <v>0</v>
      </c>
      <c r="AZ528" s="116">
        <f ca="1">IFERROR(AD528*'Program Qtrly'!J$309/(1-'Program Qtrly'!J$309),0)</f>
        <v>0</v>
      </c>
      <c r="BA528" s="116">
        <f ca="1">IFERROR(AE528*'Program Qtrly'!K$309/(1-'Program Qtrly'!K$309),0)</f>
        <v>0</v>
      </c>
      <c r="BB528" s="116">
        <f ca="1">IFERROR(AF528*'Program Qtrly'!L$309/(1-'Program Qtrly'!L$309),0)</f>
        <v>0</v>
      </c>
      <c r="BC528" s="116">
        <f ca="1">IFERROR(AG528*'Program Qtrly'!M$309/(1-'Program Qtrly'!M$309),0)</f>
        <v>0</v>
      </c>
      <c r="BD528" s="116">
        <f ca="1">IFERROR(AH528*'Program Qtrly'!N$309/(1-'Program Qtrly'!N$309),0)</f>
        <v>0</v>
      </c>
      <c r="BE528" s="116">
        <f ca="1">IFERROR(AI528*'Program Qtrly'!O$309/(1-'Program Qtrly'!O$309),0)</f>
        <v>0</v>
      </c>
      <c r="BF528" s="116">
        <f ca="1">IFERROR(AJ528*'Program Qtrly'!P$309/(1-'Program Qtrly'!P$309),0)</f>
        <v>0</v>
      </c>
      <c r="BG528" s="116">
        <f ca="1">IFERROR(AK528*'Program Qtrly'!Q$309/(1-'Program Qtrly'!Q$309),0)</f>
        <v>0</v>
      </c>
      <c r="BH528" s="116">
        <f ca="1">IFERROR(AL528*'Program Qtrly'!R$309/(1-'Program Qtrly'!R$309),0)</f>
        <v>0</v>
      </c>
      <c r="BI528" s="116">
        <f ca="1">IFERROR(AM528*'Program Qtrly'!S$309/(1-'Program Qtrly'!S$309),0)</f>
        <v>0</v>
      </c>
      <c r="BJ528" s="116">
        <f ca="1">IFERROR(AN528*'Program Qtrly'!T$309/(1-'Program Qtrly'!T$309),0)</f>
        <v>0</v>
      </c>
      <c r="BK528" s="116">
        <f ca="1">IFERROR(AO528*'Program Qtrly'!U$309/(1-'Program Qtrly'!U$309),0)</f>
        <v>0</v>
      </c>
      <c r="BL528" s="116">
        <f ca="1">IFERROR(AP528*'Program Qtrly'!V$309/(1-'Program Qtrly'!V$309),0)</f>
        <v>0</v>
      </c>
      <c r="BM528" s="116">
        <f ca="1">IFERROR(AQ528*'Program Qtrly'!W$309/(1-'Program Qtrly'!W$309),0)</f>
        <v>0</v>
      </c>
      <c r="BO528" s="53" t="str">
        <f t="shared" si="498"/>
        <v>P016</v>
      </c>
      <c r="BP528" s="53">
        <f t="shared" si="499"/>
        <v>0</v>
      </c>
    </row>
    <row r="529" spans="1:68" ht="28.5" x14ac:dyDescent="0.45">
      <c r="A529" s="135" t="s">
        <v>386</v>
      </c>
      <c r="B529" s="136">
        <f ca="1">'Program Qtrly'!D$323</f>
        <v>0</v>
      </c>
      <c r="C529" s="136">
        <f ca="1">'Program Qtrly'!E$323</f>
        <v>0</v>
      </c>
      <c r="D529" s="136">
        <f ca="1">'Program Qtrly'!F$323</f>
        <v>0</v>
      </c>
      <c r="E529" s="136">
        <f ca="1">'Program Qtrly'!G$323</f>
        <v>0</v>
      </c>
      <c r="F529" s="136">
        <f ca="1">'Program Qtrly'!H$323</f>
        <v>0</v>
      </c>
      <c r="G529" s="136">
        <f ca="1">'Program Qtrly'!I$323</f>
        <v>0</v>
      </c>
      <c r="H529" s="136">
        <f ca="1">'Program Qtrly'!J$323</f>
        <v>0</v>
      </c>
      <c r="I529" s="136">
        <f ca="1">'Program Qtrly'!K$323</f>
        <v>0</v>
      </c>
      <c r="J529" s="136">
        <f ca="1">'Program Qtrly'!L$323</f>
        <v>0</v>
      </c>
      <c r="K529" s="136">
        <f ca="1">'Program Qtrly'!M$323</f>
        <v>0</v>
      </c>
      <c r="L529" s="136">
        <f ca="1">'Program Qtrly'!N$323</f>
        <v>0</v>
      </c>
      <c r="M529" s="136">
        <f ca="1">'Program Qtrly'!O$323</f>
        <v>0</v>
      </c>
      <c r="N529" s="136">
        <f ca="1">'Program Qtrly'!P$323</f>
        <v>0</v>
      </c>
      <c r="O529" s="136">
        <f ca="1">'Program Qtrly'!Q$323</f>
        <v>0</v>
      </c>
      <c r="P529" s="136">
        <f ca="1">'Program Qtrly'!R$323</f>
        <v>0</v>
      </c>
      <c r="Q529" s="136">
        <f ca="1">'Program Qtrly'!S$323</f>
        <v>0</v>
      </c>
      <c r="R529" s="136">
        <f ca="1">'Program Qtrly'!T$323</f>
        <v>0</v>
      </c>
      <c r="S529" s="136">
        <f ca="1">'Program Qtrly'!U$323</f>
        <v>0</v>
      </c>
      <c r="T529" s="136">
        <f ca="1">'Program Qtrly'!V$323</f>
        <v>0</v>
      </c>
      <c r="U529" s="136">
        <f ca="1">'Program Qtrly'!W$323</f>
        <v>0</v>
      </c>
      <c r="V529" s="135"/>
      <c r="W529" s="135" t="s">
        <v>282</v>
      </c>
      <c r="X529" s="136">
        <f ca="1">X505</f>
        <v>0</v>
      </c>
      <c r="Y529" s="136">
        <f ca="1">Y505+X506</f>
        <v>0</v>
      </c>
      <c r="Z529" s="136">
        <f ca="1">Z505+Y506+X507</f>
        <v>0</v>
      </c>
      <c r="AA529" s="136">
        <f ca="1">AA505+Z506+Y507+X508</f>
        <v>0</v>
      </c>
      <c r="AB529" s="136">
        <f ca="1">AB505+AA506+Z507+Y508+X509</f>
        <v>0</v>
      </c>
      <c r="AC529" s="136">
        <f ca="1">AC505+AB506+AA507+Z508+Y509+X510</f>
        <v>0</v>
      </c>
      <c r="AD529" s="136">
        <f ca="1">AD505+AC506+AB507+AA508+Z509+Y510+X511</f>
        <v>0</v>
      </c>
      <c r="AE529" s="136">
        <f ca="1">AE505+AD506+AC507+AB508+AA509+Z510+Y511+X512</f>
        <v>0</v>
      </c>
      <c r="AF529" s="136">
        <f ca="1">AF505+AE506+AD507+AC508+AB509+AA510+Z511+Y512+X513</f>
        <v>0</v>
      </c>
      <c r="AG529" s="136">
        <f ca="1">AG505+AF506+AE507+AD508+AC509+AB510+AA511+Z512+Y513+X514</f>
        <v>0</v>
      </c>
      <c r="AH529" s="136">
        <f ca="1">AH505+AG506+AF507+AE508+AD509+AC510+AB511+AA512+Z513+Y514+X515</f>
        <v>0</v>
      </c>
      <c r="AI529" s="136">
        <f ca="1">AI505+AH506+AG507+AF508+AE509+AD510+AC511+AB512+AA513+Z514+Y515+X516</f>
        <v>0</v>
      </c>
      <c r="AJ529" s="136">
        <f ca="1">AJ505+AI506+AH507+AG508+AF509+AE510+AD511+AC512+AB513+AA514+Z515+Y516+X517</f>
        <v>0</v>
      </c>
      <c r="AK529" s="136">
        <f ca="1">AK505+AJ506+AI507+AH508+AG509+AF510+AE511+AD512+AC513+AB514+AA515+Z516+Y517+X518</f>
        <v>0</v>
      </c>
      <c r="AL529" s="136">
        <f ca="1">AL505+AK506+AJ507+AI508+AH509+AG510+AF511+AE512+AD513+AC514+AB515+AA516+Z517+Y518+X519</f>
        <v>0</v>
      </c>
      <c r="AM529" s="136">
        <f ca="1">AM505+AL506+AK507+AJ508+AI509+AH510+AG511+AF512+AE513+AD514+AC515+AB516+AA517+Z518+Y519+X520</f>
        <v>0</v>
      </c>
      <c r="AN529" s="136">
        <f ca="1">AN505+AM506+AL507+AK508+AJ509+AI510+AH511+AG512+AF513+AE514+AD515+AC516+AB517+AA518+Z519+Y520+X521</f>
        <v>0</v>
      </c>
      <c r="AO529" s="136">
        <f ca="1">AO505+AN506+AM507+AL508+AK509+AJ510+AI511+AH512+AG513+AF514+AE515+AD516+AC517+AB518+AA519+Z520+Y521+X522</f>
        <v>0</v>
      </c>
      <c r="AP529" s="136">
        <f ca="1">AP505+AO506+AN507+AM508+AL509+AK510+AJ511+AI512+AH513+AG514+AF515+AE516+AD517+AC518+AB519+AA520+Z521+Y522+X523</f>
        <v>0</v>
      </c>
      <c r="AQ529" s="136">
        <f ca="1">AQ505+AP506+AO507+AN508+AM509+AL510+AK511+AJ512+AI513+AH514+AG515+AF516+AE517+AD518+AC519+AB520+AA521+Z522+Y523+X524</f>
        <v>0</v>
      </c>
      <c r="AR529" s="135"/>
      <c r="AS529" s="135" t="s">
        <v>481</v>
      </c>
      <c r="AT529" s="136">
        <f ca="1">AT505</f>
        <v>0</v>
      </c>
      <c r="AU529" s="136">
        <f ca="1">AU505+AT506</f>
        <v>0</v>
      </c>
      <c r="AV529" s="136">
        <f ca="1">AV505+AU506+AT507</f>
        <v>0</v>
      </c>
      <c r="AW529" s="136">
        <f ca="1">AW505+AV506+AU507+AT508</f>
        <v>0</v>
      </c>
      <c r="AX529" s="136">
        <f ca="1">AX505+AW506+AV507+AU508+AT509</f>
        <v>0</v>
      </c>
      <c r="AY529" s="136">
        <f ca="1">AY505+AX506+AW507+AV508+AU509+AT510</f>
        <v>0</v>
      </c>
      <c r="AZ529" s="136">
        <f ca="1">AZ505+AY506+AX507+AW508+AV509+AU510+AT511</f>
        <v>0</v>
      </c>
      <c r="BA529" s="136">
        <f ca="1">BA505+AZ506+AY507+AX508+AW509+AV510+AU511+AT512</f>
        <v>0</v>
      </c>
      <c r="BB529" s="136">
        <f ca="1">BB505+BA506+AZ507+AY508+AX509+AW510+AV511+AU512+AT513</f>
        <v>0</v>
      </c>
      <c r="BC529" s="136">
        <f ca="1">BC505+BB506+BA507+AZ508+AY509+AX510+AW511+AV512+AU513+AT514</f>
        <v>0</v>
      </c>
      <c r="BD529" s="136">
        <f ca="1">BD505+BC506+BB507+BA508+AZ509+AY510+AX511+AW512+AV513+AU514+AT515</f>
        <v>0</v>
      </c>
      <c r="BE529" s="136">
        <f ca="1">BE505+BD506+BC507+BB508+BA509+AZ510+AY511+AX512+AW513+AV514+AU515+AT516</f>
        <v>0</v>
      </c>
      <c r="BF529" s="136">
        <f ca="1">BF505+BE506+BD507+BC508+BB509+BA510+AZ511+AY512+AX513+AW514+AV515+AU516+AT517</f>
        <v>0</v>
      </c>
      <c r="BG529" s="136">
        <f ca="1">BG505+BF506+BE507+BD508+BC509+BB510+BA511+AZ512+AY513+AX514+AW515+AV516+AU517+AT518</f>
        <v>0</v>
      </c>
      <c r="BH529" s="136">
        <f ca="1">BH505+BG506+BF507+BE508+BD509+BC510+BB511+BA512+AZ513+AY514+AX515+AW516+AV517+AU518+AT519</f>
        <v>0</v>
      </c>
      <c r="BI529" s="136">
        <f ca="1">BI505+BH506+BG507+BF508+BE509+BD510+BC511+BB512+BA513+AZ514+AY515+AX516+AW517+AV518+AU519+AT520</f>
        <v>0</v>
      </c>
      <c r="BJ529" s="136">
        <f ca="1">BJ505+BI506+BH507+BG508+BF509+BE510+BD511+BC512+BB513+BA514+AZ515+AY516+AX517+AW518+AV519+AU520+AT521</f>
        <v>0</v>
      </c>
      <c r="BK529" s="136">
        <f ca="1">BK505+BJ506+BI507+BH508+BG509+BF510+BE511+BD512+BC513+BB514+BA515+AZ516+AY517+AX518+AW519+AV520+AU521+AT522</f>
        <v>0</v>
      </c>
      <c r="BL529" s="136">
        <f ca="1">BL505+BK506+BJ507+BI508+BH509+BG510+BF511+BE512+BD513+BC514+BB515+BA516+AZ517+AY518+AX519+AW520+AV521+AU522+AT523</f>
        <v>0</v>
      </c>
      <c r="BM529" s="136">
        <f ca="1">BM505+BL506+BK507+BJ508+BI509+BH510+BG511+BF512+BE513+BD514+BC515+BB516+BA517+AZ518+AY519+AX520+AW521+AV522+AU523+AT524</f>
        <v>0</v>
      </c>
      <c r="BN529" s="135"/>
      <c r="BO529" s="53" t="str">
        <f t="shared" si="498"/>
        <v>P016</v>
      </c>
      <c r="BP529" s="53">
        <f t="shared" si="499"/>
        <v>0</v>
      </c>
    </row>
    <row r="532" spans="1:68" x14ac:dyDescent="0.45">
      <c r="A532" s="46" t="s">
        <v>380</v>
      </c>
      <c r="B532" s="46">
        <f>INDEX('Program Inputs'!$B$9:$B$28,MATCH('Loss Proj'!A532,'Program Inputs'!$A$9:$A$28,0))</f>
        <v>0</v>
      </c>
      <c r="C532" s="46"/>
      <c r="W532" s="46" t="str">
        <f>A532</f>
        <v>P017</v>
      </c>
      <c r="X532" s="46">
        <f>INDEX('Program Inputs'!$B$9:$B$28,MATCH('Loss Proj'!W532,'Program Inputs'!$A$9:$A$28,0))</f>
        <v>0</v>
      </c>
      <c r="Y532" s="46"/>
      <c r="AS532" s="46" t="str">
        <f>A532</f>
        <v>P017</v>
      </c>
      <c r="AT532" s="46">
        <f>INDEX('Program Inputs'!$B$9:$B$28,MATCH('Loss Proj'!AS532,'Program Inputs'!$A$9:$A$28,0))</f>
        <v>0</v>
      </c>
      <c r="AU532" s="46"/>
    </row>
    <row r="533" spans="1:68" x14ac:dyDescent="0.45">
      <c r="A533" s="67" t="s">
        <v>385</v>
      </c>
      <c r="B533" s="63"/>
      <c r="W533" s="67" t="s">
        <v>479</v>
      </c>
      <c r="X533" s="63"/>
      <c r="AS533" s="67" t="s">
        <v>480</v>
      </c>
      <c r="AT533" s="63"/>
    </row>
    <row r="534" spans="1:68" x14ac:dyDescent="0.45">
      <c r="A534" s="67" t="s">
        <v>186</v>
      </c>
      <c r="B534" s="115">
        <f>INDEX('Program Inputs'!$O$8:$O$28,MATCH(A532,'Program Inputs'!$A$8:$A$28,0))</f>
        <v>0</v>
      </c>
      <c r="D534" s="63" t="s">
        <v>489</v>
      </c>
      <c r="E534" s="133">
        <f>INDEX('Program Inputs'!$R$8:$R$28,MATCH(A532,'Program Inputs'!$A$8:$A$28,0))</f>
        <v>0</v>
      </c>
      <c r="X534" s="62"/>
      <c r="AT534" s="62"/>
    </row>
    <row r="535" spans="1:68" x14ac:dyDescent="0.45">
      <c r="A535" s="110" t="s">
        <v>180</v>
      </c>
      <c r="B535" s="3" t="str">
        <f>B$7</f>
        <v>2026 Q2</v>
      </c>
      <c r="C535" s="3" t="str">
        <f t="shared" ref="C535:U535" si="519">C$7</f>
        <v>2026 Q3</v>
      </c>
      <c r="D535" s="3" t="str">
        <f t="shared" si="519"/>
        <v>2026 Q4</v>
      </c>
      <c r="E535" s="3" t="str">
        <f t="shared" si="519"/>
        <v>2027 Q1</v>
      </c>
      <c r="F535" s="3" t="str">
        <f t="shared" si="519"/>
        <v>2027 Q2</v>
      </c>
      <c r="G535" s="3" t="str">
        <f t="shared" si="519"/>
        <v>2027 Q3</v>
      </c>
      <c r="H535" s="3" t="str">
        <f t="shared" si="519"/>
        <v>2027 Q4</v>
      </c>
      <c r="I535" s="3" t="str">
        <f t="shared" si="519"/>
        <v>2028 Q1</v>
      </c>
      <c r="J535" s="3" t="str">
        <f t="shared" si="519"/>
        <v>2028 Q2</v>
      </c>
      <c r="K535" s="3" t="str">
        <f t="shared" si="519"/>
        <v>2028 Q3</v>
      </c>
      <c r="L535" s="3" t="str">
        <f t="shared" si="519"/>
        <v>2028 Q4</v>
      </c>
      <c r="M535" s="3" t="str">
        <f t="shared" si="519"/>
        <v>2029 Q1</v>
      </c>
      <c r="N535" s="3" t="str">
        <f t="shared" si="519"/>
        <v>2029 Q2</v>
      </c>
      <c r="O535" s="3" t="str">
        <f t="shared" si="519"/>
        <v>2029 Q3</v>
      </c>
      <c r="P535" s="3" t="str">
        <f t="shared" si="519"/>
        <v>2029 Q4</v>
      </c>
      <c r="Q535" s="3" t="str">
        <f t="shared" si="519"/>
        <v>2030 Q1</v>
      </c>
      <c r="R535" s="3" t="str">
        <f t="shared" si="519"/>
        <v>2030 Q2</v>
      </c>
      <c r="S535" s="3" t="str">
        <f t="shared" si="519"/>
        <v>2030 Q3</v>
      </c>
      <c r="T535" s="3" t="str">
        <f t="shared" si="519"/>
        <v>2030 Q4</v>
      </c>
      <c r="U535" s="3" t="str">
        <f t="shared" si="519"/>
        <v>2031 Q1</v>
      </c>
      <c r="W535" s="110" t="s">
        <v>180</v>
      </c>
      <c r="X535" s="3" t="str">
        <f>X$7</f>
        <v>2026 Q2</v>
      </c>
      <c r="Y535" s="3" t="str">
        <f t="shared" ref="Y535:AQ535" si="520">Y$7</f>
        <v>2026 Q3</v>
      </c>
      <c r="Z535" s="3" t="str">
        <f t="shared" si="520"/>
        <v>2026 Q4</v>
      </c>
      <c r="AA535" s="3" t="str">
        <f t="shared" si="520"/>
        <v>2027 Q1</v>
      </c>
      <c r="AB535" s="3" t="str">
        <f t="shared" si="520"/>
        <v>2027 Q2</v>
      </c>
      <c r="AC535" s="3" t="str">
        <f t="shared" si="520"/>
        <v>2027 Q3</v>
      </c>
      <c r="AD535" s="3" t="str">
        <f t="shared" si="520"/>
        <v>2027 Q4</v>
      </c>
      <c r="AE535" s="3" t="str">
        <f t="shared" si="520"/>
        <v>2028 Q1</v>
      </c>
      <c r="AF535" s="3" t="str">
        <f t="shared" si="520"/>
        <v>2028 Q2</v>
      </c>
      <c r="AG535" s="3" t="str">
        <f t="shared" si="520"/>
        <v>2028 Q3</v>
      </c>
      <c r="AH535" s="3" t="str">
        <f t="shared" si="520"/>
        <v>2028 Q4</v>
      </c>
      <c r="AI535" s="3" t="str">
        <f t="shared" si="520"/>
        <v>2029 Q1</v>
      </c>
      <c r="AJ535" s="3" t="str">
        <f t="shared" si="520"/>
        <v>2029 Q2</v>
      </c>
      <c r="AK535" s="3" t="str">
        <f t="shared" si="520"/>
        <v>2029 Q3</v>
      </c>
      <c r="AL535" s="3" t="str">
        <f t="shared" si="520"/>
        <v>2029 Q4</v>
      </c>
      <c r="AM535" s="3" t="str">
        <f t="shared" si="520"/>
        <v>2030 Q1</v>
      </c>
      <c r="AN535" s="3" t="str">
        <f t="shared" si="520"/>
        <v>2030 Q2</v>
      </c>
      <c r="AO535" s="3" t="str">
        <f t="shared" si="520"/>
        <v>2030 Q3</v>
      </c>
      <c r="AP535" s="3" t="str">
        <f t="shared" si="520"/>
        <v>2030 Q4</v>
      </c>
      <c r="AQ535" s="3" t="str">
        <f t="shared" si="520"/>
        <v>2031 Q1</v>
      </c>
      <c r="AS535" s="110" t="s">
        <v>180</v>
      </c>
      <c r="AT535" s="3" t="str">
        <f>AT$7</f>
        <v>2026 Q2</v>
      </c>
      <c r="AU535" s="3" t="str">
        <f t="shared" ref="AU535:BM535" si="521">AU$7</f>
        <v>2026 Q3</v>
      </c>
      <c r="AV535" s="3" t="str">
        <f t="shared" si="521"/>
        <v>2026 Q4</v>
      </c>
      <c r="AW535" s="3" t="str">
        <f t="shared" si="521"/>
        <v>2027 Q1</v>
      </c>
      <c r="AX535" s="3" t="str">
        <f t="shared" si="521"/>
        <v>2027 Q2</v>
      </c>
      <c r="AY535" s="3" t="str">
        <f t="shared" si="521"/>
        <v>2027 Q3</v>
      </c>
      <c r="AZ535" s="3" t="str">
        <f t="shared" si="521"/>
        <v>2027 Q4</v>
      </c>
      <c r="BA535" s="3" t="str">
        <f t="shared" si="521"/>
        <v>2028 Q1</v>
      </c>
      <c r="BB535" s="3" t="str">
        <f t="shared" si="521"/>
        <v>2028 Q2</v>
      </c>
      <c r="BC535" s="3" t="str">
        <f t="shared" si="521"/>
        <v>2028 Q3</v>
      </c>
      <c r="BD535" s="3" t="str">
        <f t="shared" si="521"/>
        <v>2028 Q4</v>
      </c>
      <c r="BE535" s="3" t="str">
        <f t="shared" si="521"/>
        <v>2029 Q1</v>
      </c>
      <c r="BF535" s="3" t="str">
        <f t="shared" si="521"/>
        <v>2029 Q2</v>
      </c>
      <c r="BG535" s="3" t="str">
        <f t="shared" si="521"/>
        <v>2029 Q3</v>
      </c>
      <c r="BH535" s="3" t="str">
        <f t="shared" si="521"/>
        <v>2029 Q4</v>
      </c>
      <c r="BI535" s="3" t="str">
        <f t="shared" si="521"/>
        <v>2030 Q1</v>
      </c>
      <c r="BJ535" s="3" t="str">
        <f t="shared" si="521"/>
        <v>2030 Q2</v>
      </c>
      <c r="BK535" s="3" t="str">
        <f t="shared" si="521"/>
        <v>2030 Q3</v>
      </c>
      <c r="BL535" s="3" t="str">
        <f t="shared" si="521"/>
        <v>2030 Q4</v>
      </c>
      <c r="BM535" s="3" t="str">
        <f t="shared" si="521"/>
        <v>2031 Q1</v>
      </c>
      <c r="BO535" s="110" t="s">
        <v>330</v>
      </c>
      <c r="BP535" s="110" t="s">
        <v>488</v>
      </c>
    </row>
    <row r="536" spans="1:68" x14ac:dyDescent="0.45">
      <c r="A536" s="63">
        <v>3</v>
      </c>
      <c r="B536" s="116">
        <f ca="1">IFERROR('Program Qtrly'!D$343*OFFSET(LDF!$A$37,MATCH($B$534,LDF!$A$38:$A$63,0),MATCH($A536,LDF!$B$37:$Z$37,0)),0)</f>
        <v>0</v>
      </c>
      <c r="C536" s="116">
        <f ca="1">IFERROR('Program Qtrly'!E$343*OFFSET(LDF!$A$37,MATCH($B$534,LDF!$A$38:$A$63,0),MATCH($A536,LDF!$B$37:$Z$37,0)),0)</f>
        <v>0</v>
      </c>
      <c r="D536" s="116">
        <f ca="1">IFERROR('Program Qtrly'!F$343*OFFSET(LDF!$A$37,MATCH($B$534,LDF!$A$38:$A$63,0),MATCH($A536,LDF!$B$37:$Z$37,0)),0)</f>
        <v>0</v>
      </c>
      <c r="E536" s="116">
        <f ca="1">IFERROR('Program Qtrly'!G$343*OFFSET(LDF!$A$37,MATCH($B$534,LDF!$A$38:$A$63,0),MATCH($A536,LDF!$B$37:$Z$37,0)),0)</f>
        <v>0</v>
      </c>
      <c r="F536" s="116">
        <f ca="1">IFERROR('Program Qtrly'!H$343*OFFSET(LDF!$A$37,MATCH($B$534,LDF!$A$38:$A$63,0),MATCH($A536,LDF!$B$37:$Z$37,0)),0)</f>
        <v>0</v>
      </c>
      <c r="G536" s="116">
        <f ca="1">IFERROR('Program Qtrly'!I$343*OFFSET(LDF!$A$37,MATCH($B$534,LDF!$A$38:$A$63,0),MATCH($A536,LDF!$B$37:$Z$37,0)),0)</f>
        <v>0</v>
      </c>
      <c r="H536" s="116">
        <f ca="1">IFERROR('Program Qtrly'!J$343*OFFSET(LDF!$A$37,MATCH($B$534,LDF!$A$38:$A$63,0),MATCH($A536,LDF!$B$37:$Z$37,0)),0)</f>
        <v>0</v>
      </c>
      <c r="I536" s="116">
        <f ca="1">IFERROR('Program Qtrly'!K$343*OFFSET(LDF!$A$37,MATCH($B$534,LDF!$A$38:$A$63,0),MATCH($A536,LDF!$B$37:$Z$37,0)),0)</f>
        <v>0</v>
      </c>
      <c r="J536" s="116">
        <f ca="1">IFERROR('Program Qtrly'!L$343*OFFSET(LDF!$A$37,MATCH($B$534,LDF!$A$38:$A$63,0),MATCH($A536,LDF!$B$37:$Z$37,0)),0)</f>
        <v>0</v>
      </c>
      <c r="K536" s="116">
        <f ca="1">IFERROR('Program Qtrly'!M$343*OFFSET(LDF!$A$37,MATCH($B$534,LDF!$A$38:$A$63,0),MATCH($A536,LDF!$B$37:$Z$37,0)),0)</f>
        <v>0</v>
      </c>
      <c r="L536" s="116">
        <f ca="1">IFERROR('Program Qtrly'!N$343*OFFSET(LDF!$A$37,MATCH($B$534,LDF!$A$38:$A$63,0),MATCH($A536,LDF!$B$37:$Z$37,0)),0)</f>
        <v>0</v>
      </c>
      <c r="M536" s="116">
        <f ca="1">IFERROR('Program Qtrly'!O$343*OFFSET(LDF!$A$37,MATCH($B$534,LDF!$A$38:$A$63,0),MATCH($A536,LDF!$B$37:$Z$37,0)),0)</f>
        <v>0</v>
      </c>
      <c r="N536" s="116">
        <f ca="1">IFERROR('Program Qtrly'!P$343*OFFSET(LDF!$A$37,MATCH($B$534,LDF!$A$38:$A$63,0),MATCH($A536,LDF!$B$37:$Z$37,0)),0)</f>
        <v>0</v>
      </c>
      <c r="O536" s="116">
        <f ca="1">IFERROR('Program Qtrly'!Q$343*OFFSET(LDF!$A$37,MATCH($B$534,LDF!$A$38:$A$63,0),MATCH($A536,LDF!$B$37:$Z$37,0)),0)</f>
        <v>0</v>
      </c>
      <c r="P536" s="116">
        <f ca="1">IFERROR('Program Qtrly'!R$343*OFFSET(LDF!$A$37,MATCH($B$534,LDF!$A$38:$A$63,0),MATCH($A536,LDF!$B$37:$Z$37,0)),0)</f>
        <v>0</v>
      </c>
      <c r="Q536" s="116">
        <f ca="1">IFERROR('Program Qtrly'!S$343*OFFSET(LDF!$A$37,MATCH($B$534,LDF!$A$38:$A$63,0),MATCH($A536,LDF!$B$37:$Z$37,0)),0)</f>
        <v>0</v>
      </c>
      <c r="R536" s="116">
        <f ca="1">IFERROR('Program Qtrly'!T$343*OFFSET(LDF!$A$37,MATCH($B$534,LDF!$A$38:$A$63,0),MATCH($A536,LDF!$B$37:$Z$37,0)),0)</f>
        <v>0</v>
      </c>
      <c r="S536" s="116">
        <f ca="1">IFERROR('Program Qtrly'!U$343*OFFSET(LDF!$A$37,MATCH($B$534,LDF!$A$38:$A$63,0),MATCH($A536,LDF!$B$37:$Z$37,0)),0)</f>
        <v>0</v>
      </c>
      <c r="T536" s="116">
        <f ca="1">IFERROR('Program Qtrly'!V$343*OFFSET(LDF!$A$37,MATCH($B$534,LDF!$A$38:$A$63,0),MATCH($A536,LDF!$B$37:$Z$37,0)),0)</f>
        <v>0</v>
      </c>
      <c r="U536" s="116">
        <f ca="1">IFERROR('Program Qtrly'!W$343*OFFSET(LDF!$A$37,MATCH($B$534,LDF!$A$38:$A$63,0),MATCH($A536,LDF!$B$37:$Z$37,0)),0)</f>
        <v>0</v>
      </c>
      <c r="W536" s="63">
        <v>3</v>
      </c>
      <c r="X536" s="116">
        <f ca="1">B$560-B536</f>
        <v>0</v>
      </c>
      <c r="Y536" s="116">
        <f t="shared" ref="Y536:AQ549" ca="1" si="522">C$560-C536</f>
        <v>0</v>
      </c>
      <c r="Z536" s="116">
        <f t="shared" ca="1" si="522"/>
        <v>0</v>
      </c>
      <c r="AA536" s="116">
        <f t="shared" ca="1" si="522"/>
        <v>0</v>
      </c>
      <c r="AB536" s="116">
        <f t="shared" ca="1" si="522"/>
        <v>0</v>
      </c>
      <c r="AC536" s="116">
        <f t="shared" ca="1" si="522"/>
        <v>0</v>
      </c>
      <c r="AD536" s="116">
        <f t="shared" ca="1" si="522"/>
        <v>0</v>
      </c>
      <c r="AE536" s="116">
        <f t="shared" ca="1" si="522"/>
        <v>0</v>
      </c>
      <c r="AF536" s="116">
        <f t="shared" ca="1" si="522"/>
        <v>0</v>
      </c>
      <c r="AG536" s="116">
        <f t="shared" ca="1" si="522"/>
        <v>0</v>
      </c>
      <c r="AH536" s="116">
        <f t="shared" ca="1" si="522"/>
        <v>0</v>
      </c>
      <c r="AI536" s="116">
        <f t="shared" ca="1" si="522"/>
        <v>0</v>
      </c>
      <c r="AJ536" s="116">
        <f t="shared" ca="1" si="522"/>
        <v>0</v>
      </c>
      <c r="AK536" s="116">
        <f t="shared" ca="1" si="522"/>
        <v>0</v>
      </c>
      <c r="AL536" s="116">
        <f t="shared" ca="1" si="522"/>
        <v>0</v>
      </c>
      <c r="AM536" s="116">
        <f t="shared" ca="1" si="522"/>
        <v>0</v>
      </c>
      <c r="AN536" s="116">
        <f t="shared" ca="1" si="522"/>
        <v>0</v>
      </c>
      <c r="AO536" s="116">
        <f t="shared" ca="1" si="522"/>
        <v>0</v>
      </c>
      <c r="AP536" s="116">
        <f t="shared" ca="1" si="522"/>
        <v>0</v>
      </c>
      <c r="AQ536" s="116">
        <f t="shared" ca="1" si="522"/>
        <v>0</v>
      </c>
      <c r="AS536" s="63">
        <v>3</v>
      </c>
      <c r="AT536" s="116">
        <f ca="1">IFERROR(X536*'Program Qtrly'!D$329/(1-'Program Qtrly'!D$329),0)</f>
        <v>0</v>
      </c>
      <c r="AU536" s="116">
        <f ca="1">IFERROR(Y536*'Program Qtrly'!E$329/(1-'Program Qtrly'!E$329),0)</f>
        <v>0</v>
      </c>
      <c r="AV536" s="116">
        <f ca="1">IFERROR(Z536*'Program Qtrly'!F$329/(1-'Program Qtrly'!F$329),0)</f>
        <v>0</v>
      </c>
      <c r="AW536" s="116">
        <f ca="1">IFERROR(AA536*'Program Qtrly'!G$329/(1-'Program Qtrly'!G$329),0)</f>
        <v>0</v>
      </c>
      <c r="AX536" s="116">
        <f ca="1">IFERROR(AB536*'Program Qtrly'!H$329/(1-'Program Qtrly'!H$329),0)</f>
        <v>0</v>
      </c>
      <c r="AY536" s="116">
        <f ca="1">IFERROR(AC536*'Program Qtrly'!I$329/(1-'Program Qtrly'!I$329),0)</f>
        <v>0</v>
      </c>
      <c r="AZ536" s="116">
        <f ca="1">IFERROR(AD536*'Program Qtrly'!J$329/(1-'Program Qtrly'!J$329),0)</f>
        <v>0</v>
      </c>
      <c r="BA536" s="116">
        <f ca="1">IFERROR(AE536*'Program Qtrly'!K$329/(1-'Program Qtrly'!K$329),0)</f>
        <v>0</v>
      </c>
      <c r="BB536" s="116">
        <f ca="1">IFERROR(AF536*'Program Qtrly'!L$329/(1-'Program Qtrly'!L$329),0)</f>
        <v>0</v>
      </c>
      <c r="BC536" s="116">
        <f ca="1">IFERROR(AG536*'Program Qtrly'!M$329/(1-'Program Qtrly'!M$329),0)</f>
        <v>0</v>
      </c>
      <c r="BD536" s="116">
        <f ca="1">IFERROR(AH536*'Program Qtrly'!N$329/(1-'Program Qtrly'!N$329),0)</f>
        <v>0</v>
      </c>
      <c r="BE536" s="116">
        <f ca="1">IFERROR(AI536*'Program Qtrly'!O$329/(1-'Program Qtrly'!O$329),0)</f>
        <v>0</v>
      </c>
      <c r="BF536" s="116">
        <f ca="1">IFERROR(AJ536*'Program Qtrly'!P$329/(1-'Program Qtrly'!P$329),0)</f>
        <v>0</v>
      </c>
      <c r="BG536" s="116">
        <f ca="1">IFERROR(AK536*'Program Qtrly'!Q$329/(1-'Program Qtrly'!Q$329),0)</f>
        <v>0</v>
      </c>
      <c r="BH536" s="116">
        <f ca="1">IFERROR(AL536*'Program Qtrly'!R$329/(1-'Program Qtrly'!R$329),0)</f>
        <v>0</v>
      </c>
      <c r="BI536" s="116">
        <f ca="1">IFERROR(AM536*'Program Qtrly'!S$329/(1-'Program Qtrly'!S$329),0)</f>
        <v>0</v>
      </c>
      <c r="BJ536" s="116">
        <f ca="1">IFERROR(AN536*'Program Qtrly'!T$329/(1-'Program Qtrly'!T$329),0)</f>
        <v>0</v>
      </c>
      <c r="BK536" s="116">
        <f ca="1">IFERROR(AO536*'Program Qtrly'!U$329/(1-'Program Qtrly'!U$329),0)</f>
        <v>0</v>
      </c>
      <c r="BL536" s="116">
        <f ca="1">IFERROR(AP536*'Program Qtrly'!V$329/(1-'Program Qtrly'!V$329),0)</f>
        <v>0</v>
      </c>
      <c r="BM536" s="116">
        <f ca="1">IFERROR(AQ536*'Program Qtrly'!W$329/(1-'Program Qtrly'!W$329),0)</f>
        <v>0</v>
      </c>
      <c r="BO536" s="53" t="str">
        <f>$A$532</f>
        <v>P017</v>
      </c>
      <c r="BP536" s="53">
        <f>$E$534</f>
        <v>0</v>
      </c>
    </row>
    <row r="537" spans="1:68" x14ac:dyDescent="0.45">
      <c r="A537" s="63">
        <f t="shared" ref="A537:A559" si="523">A536+3</f>
        <v>6</v>
      </c>
      <c r="B537" s="116">
        <f ca="1">IFERROR(B536+'Program Qtrly'!D$343*OFFSET(LDF!$A$37,MATCH($B$534,LDF!$A$38:$A$63,0),MATCH($A537,LDF!$B$37:$Z$37,0)),0)</f>
        <v>0</v>
      </c>
      <c r="C537" s="116">
        <f ca="1">IFERROR(C536+'Program Qtrly'!E$343*OFFSET(LDF!$A$37,MATCH($B$534,LDF!$A$38:$A$63,0),MATCH($A537,LDF!$B$37:$Z$37,0)),0)</f>
        <v>0</v>
      </c>
      <c r="D537" s="116">
        <f ca="1">IFERROR(D536+'Program Qtrly'!F$343*OFFSET(LDF!$A$37,MATCH($B$534,LDF!$A$38:$A$63,0),MATCH($A537,LDF!$B$37:$Z$37,0)),0)</f>
        <v>0</v>
      </c>
      <c r="E537" s="116">
        <f ca="1">IFERROR(E536+'Program Qtrly'!G$343*OFFSET(LDF!$A$37,MATCH($B$534,LDF!$A$38:$A$63,0),MATCH($A537,LDF!$B$37:$Z$37,0)),0)</f>
        <v>0</v>
      </c>
      <c r="F537" s="116">
        <f ca="1">IFERROR(F536+'Program Qtrly'!H$343*OFFSET(LDF!$A$37,MATCH($B$534,LDF!$A$38:$A$63,0),MATCH($A537,LDF!$B$37:$Z$37,0)),0)</f>
        <v>0</v>
      </c>
      <c r="G537" s="116">
        <f ca="1">IFERROR(G536+'Program Qtrly'!I$343*OFFSET(LDF!$A$37,MATCH($B$534,LDF!$A$38:$A$63,0),MATCH($A537,LDF!$B$37:$Z$37,0)),0)</f>
        <v>0</v>
      </c>
      <c r="H537" s="116">
        <f ca="1">IFERROR(H536+'Program Qtrly'!J$343*OFFSET(LDF!$A$37,MATCH($B$534,LDF!$A$38:$A$63,0),MATCH($A537,LDF!$B$37:$Z$37,0)),0)</f>
        <v>0</v>
      </c>
      <c r="I537" s="116">
        <f ca="1">IFERROR(I536+'Program Qtrly'!K$343*OFFSET(LDF!$A$37,MATCH($B$534,LDF!$A$38:$A$63,0),MATCH($A537,LDF!$B$37:$Z$37,0)),0)</f>
        <v>0</v>
      </c>
      <c r="J537" s="116">
        <f ca="1">IFERROR(J536+'Program Qtrly'!L$343*OFFSET(LDF!$A$37,MATCH($B$534,LDF!$A$38:$A$63,0),MATCH($A537,LDF!$B$37:$Z$37,0)),0)</f>
        <v>0</v>
      </c>
      <c r="K537" s="116">
        <f ca="1">IFERROR(K536+'Program Qtrly'!M$343*OFFSET(LDF!$A$37,MATCH($B$534,LDF!$A$38:$A$63,0),MATCH($A537,LDF!$B$37:$Z$37,0)),0)</f>
        <v>0</v>
      </c>
      <c r="L537" s="116">
        <f ca="1">IFERROR(L536+'Program Qtrly'!N$343*OFFSET(LDF!$A$37,MATCH($B$534,LDF!$A$38:$A$63,0),MATCH($A537,LDF!$B$37:$Z$37,0)),0)</f>
        <v>0</v>
      </c>
      <c r="M537" s="116">
        <f ca="1">IFERROR(M536+'Program Qtrly'!O$343*OFFSET(LDF!$A$37,MATCH($B$534,LDF!$A$38:$A$63,0),MATCH($A537,LDF!$B$37:$Z$37,0)),0)</f>
        <v>0</v>
      </c>
      <c r="N537" s="116">
        <f ca="1">IFERROR(N536+'Program Qtrly'!P$343*OFFSET(LDF!$A$37,MATCH($B$534,LDF!$A$38:$A$63,0),MATCH($A537,LDF!$B$37:$Z$37,0)),0)</f>
        <v>0</v>
      </c>
      <c r="O537" s="116">
        <f ca="1">IFERROR(O536+'Program Qtrly'!Q$343*OFFSET(LDF!$A$37,MATCH($B$534,LDF!$A$38:$A$63,0),MATCH($A537,LDF!$B$37:$Z$37,0)),0)</f>
        <v>0</v>
      </c>
      <c r="P537" s="116">
        <f ca="1">IFERROR(P536+'Program Qtrly'!R$343*OFFSET(LDF!$A$37,MATCH($B$534,LDF!$A$38:$A$63,0),MATCH($A537,LDF!$B$37:$Z$37,0)),0)</f>
        <v>0</v>
      </c>
      <c r="Q537" s="116">
        <f ca="1">IFERROR(Q536+'Program Qtrly'!S$343*OFFSET(LDF!$A$37,MATCH($B$534,LDF!$A$38:$A$63,0),MATCH($A537,LDF!$B$37:$Z$37,0)),0)</f>
        <v>0</v>
      </c>
      <c r="R537" s="116">
        <f ca="1">IFERROR(R536+'Program Qtrly'!T$343*OFFSET(LDF!$A$37,MATCH($B$534,LDF!$A$38:$A$63,0),MATCH($A537,LDF!$B$37:$Z$37,0)),0)</f>
        <v>0</v>
      </c>
      <c r="S537" s="116">
        <f ca="1">IFERROR(S536+'Program Qtrly'!U$343*OFFSET(LDF!$A$37,MATCH($B$534,LDF!$A$38:$A$63,0),MATCH($A537,LDF!$B$37:$Z$37,0)),0)</f>
        <v>0</v>
      </c>
      <c r="T537" s="116">
        <f ca="1">IFERROR(T536+'Program Qtrly'!V$343*OFFSET(LDF!$A$37,MATCH($B$534,LDF!$A$38:$A$63,0),MATCH($A537,LDF!$B$37:$Z$37,0)),0)</f>
        <v>0</v>
      </c>
      <c r="U537" s="116">
        <f ca="1">IFERROR(U536+'Program Qtrly'!W$343*OFFSET(LDF!$A$37,MATCH($B$534,LDF!$A$38:$A$63,0),MATCH($A537,LDF!$B$37:$Z$37,0)),0)</f>
        <v>0</v>
      </c>
      <c r="W537" s="63">
        <f t="shared" ref="W537:W559" si="524">W536+3</f>
        <v>6</v>
      </c>
      <c r="X537" s="116">
        <f t="shared" ref="X537:X559" ca="1" si="525">B$560-B537</f>
        <v>0</v>
      </c>
      <c r="Y537" s="116">
        <f t="shared" ca="1" si="522"/>
        <v>0</v>
      </c>
      <c r="Z537" s="116">
        <f t="shared" ca="1" si="522"/>
        <v>0</v>
      </c>
      <c r="AA537" s="116">
        <f t="shared" ca="1" si="522"/>
        <v>0</v>
      </c>
      <c r="AB537" s="116">
        <f t="shared" ca="1" si="522"/>
        <v>0</v>
      </c>
      <c r="AC537" s="116">
        <f t="shared" ca="1" si="522"/>
        <v>0</v>
      </c>
      <c r="AD537" s="116">
        <f t="shared" ca="1" si="522"/>
        <v>0</v>
      </c>
      <c r="AE537" s="116">
        <f t="shared" ca="1" si="522"/>
        <v>0</v>
      </c>
      <c r="AF537" s="116">
        <f t="shared" ca="1" si="522"/>
        <v>0</v>
      </c>
      <c r="AG537" s="116">
        <f t="shared" ca="1" si="522"/>
        <v>0</v>
      </c>
      <c r="AH537" s="116">
        <f t="shared" ca="1" si="522"/>
        <v>0</v>
      </c>
      <c r="AI537" s="116">
        <f t="shared" ca="1" si="522"/>
        <v>0</v>
      </c>
      <c r="AJ537" s="116">
        <f t="shared" ca="1" si="522"/>
        <v>0</v>
      </c>
      <c r="AK537" s="116">
        <f t="shared" ca="1" si="522"/>
        <v>0</v>
      </c>
      <c r="AL537" s="116">
        <f t="shared" ca="1" si="522"/>
        <v>0</v>
      </c>
      <c r="AM537" s="116">
        <f t="shared" ca="1" si="522"/>
        <v>0</v>
      </c>
      <c r="AN537" s="116">
        <f t="shared" ca="1" si="522"/>
        <v>0</v>
      </c>
      <c r="AO537" s="116">
        <f t="shared" ca="1" si="522"/>
        <v>0</v>
      </c>
      <c r="AP537" s="116">
        <f t="shared" ca="1" si="522"/>
        <v>0</v>
      </c>
      <c r="AQ537" s="116">
        <f t="shared" ca="1" si="522"/>
        <v>0</v>
      </c>
      <c r="AS537" s="63">
        <f t="shared" ref="AS537:AS559" si="526">AS536+3</f>
        <v>6</v>
      </c>
      <c r="AT537" s="116">
        <f ca="1">IFERROR(X537*'Program Qtrly'!D$329/(1-'Program Qtrly'!D$329),0)</f>
        <v>0</v>
      </c>
      <c r="AU537" s="116">
        <f ca="1">IFERROR(Y537*'Program Qtrly'!E$329/(1-'Program Qtrly'!E$329),0)</f>
        <v>0</v>
      </c>
      <c r="AV537" s="116">
        <f ca="1">IFERROR(Z537*'Program Qtrly'!F$329/(1-'Program Qtrly'!F$329),0)</f>
        <v>0</v>
      </c>
      <c r="AW537" s="116">
        <f ca="1">IFERROR(AA537*'Program Qtrly'!G$329/(1-'Program Qtrly'!G$329),0)</f>
        <v>0</v>
      </c>
      <c r="AX537" s="116">
        <f ca="1">IFERROR(AB537*'Program Qtrly'!H$329/(1-'Program Qtrly'!H$329),0)</f>
        <v>0</v>
      </c>
      <c r="AY537" s="116">
        <f ca="1">IFERROR(AC537*'Program Qtrly'!I$329/(1-'Program Qtrly'!I$329),0)</f>
        <v>0</v>
      </c>
      <c r="AZ537" s="116">
        <f ca="1">IFERROR(AD537*'Program Qtrly'!J$329/(1-'Program Qtrly'!J$329),0)</f>
        <v>0</v>
      </c>
      <c r="BA537" s="116">
        <f ca="1">IFERROR(AE537*'Program Qtrly'!K$329/(1-'Program Qtrly'!K$329),0)</f>
        <v>0</v>
      </c>
      <c r="BB537" s="116">
        <f ca="1">IFERROR(AF537*'Program Qtrly'!L$329/(1-'Program Qtrly'!L$329),0)</f>
        <v>0</v>
      </c>
      <c r="BC537" s="116">
        <f ca="1">IFERROR(AG537*'Program Qtrly'!M$329/(1-'Program Qtrly'!M$329),0)</f>
        <v>0</v>
      </c>
      <c r="BD537" s="116">
        <f ca="1">IFERROR(AH537*'Program Qtrly'!N$329/(1-'Program Qtrly'!N$329),0)</f>
        <v>0</v>
      </c>
      <c r="BE537" s="116">
        <f ca="1">IFERROR(AI537*'Program Qtrly'!O$329/(1-'Program Qtrly'!O$329),0)</f>
        <v>0</v>
      </c>
      <c r="BF537" s="116">
        <f ca="1">IFERROR(AJ537*'Program Qtrly'!P$329/(1-'Program Qtrly'!P$329),0)</f>
        <v>0</v>
      </c>
      <c r="BG537" s="116">
        <f ca="1">IFERROR(AK537*'Program Qtrly'!Q$329/(1-'Program Qtrly'!Q$329),0)</f>
        <v>0</v>
      </c>
      <c r="BH537" s="116">
        <f ca="1">IFERROR(AL537*'Program Qtrly'!R$329/(1-'Program Qtrly'!R$329),0)</f>
        <v>0</v>
      </c>
      <c r="BI537" s="116">
        <f ca="1">IFERROR(AM537*'Program Qtrly'!S$329/(1-'Program Qtrly'!S$329),0)</f>
        <v>0</v>
      </c>
      <c r="BJ537" s="116">
        <f ca="1">IFERROR(AN537*'Program Qtrly'!T$329/(1-'Program Qtrly'!T$329),0)</f>
        <v>0</v>
      </c>
      <c r="BK537" s="116">
        <f ca="1">IFERROR(AO537*'Program Qtrly'!U$329/(1-'Program Qtrly'!U$329),0)</f>
        <v>0</v>
      </c>
      <c r="BL537" s="116">
        <f ca="1">IFERROR(AP537*'Program Qtrly'!V$329/(1-'Program Qtrly'!V$329),0)</f>
        <v>0</v>
      </c>
      <c r="BM537" s="116">
        <f ca="1">IFERROR(AQ537*'Program Qtrly'!W$329/(1-'Program Qtrly'!W$329),0)</f>
        <v>0</v>
      </c>
      <c r="BO537" s="53" t="str">
        <f t="shared" ref="BO537:BO560" si="527">$A$532</f>
        <v>P017</v>
      </c>
      <c r="BP537" s="53">
        <f t="shared" ref="BP537:BP560" si="528">$E$534</f>
        <v>0</v>
      </c>
    </row>
    <row r="538" spans="1:68" x14ac:dyDescent="0.45">
      <c r="A538" s="63">
        <f t="shared" si="523"/>
        <v>9</v>
      </c>
      <c r="B538" s="116">
        <f ca="1">IFERROR(B537+'Program Qtrly'!D$343*OFFSET(LDF!$A$37,MATCH($B$534,LDF!$A$38:$A$63,0),MATCH($A538,LDF!$B$37:$Z$37,0)),0)</f>
        <v>0</v>
      </c>
      <c r="C538" s="116">
        <f ca="1">IFERROR(C537+'Program Qtrly'!E$343*OFFSET(LDF!$A$37,MATCH($B$534,LDF!$A$38:$A$63,0),MATCH($A538,LDF!$B$37:$Z$37,0)),0)</f>
        <v>0</v>
      </c>
      <c r="D538" s="116">
        <f ca="1">IFERROR(D537+'Program Qtrly'!F$343*OFFSET(LDF!$A$37,MATCH($B$534,LDF!$A$38:$A$63,0),MATCH($A538,LDF!$B$37:$Z$37,0)),0)</f>
        <v>0</v>
      </c>
      <c r="E538" s="116">
        <f ca="1">IFERROR(E537+'Program Qtrly'!G$343*OFFSET(LDF!$A$37,MATCH($B$534,LDF!$A$38:$A$63,0),MATCH($A538,LDF!$B$37:$Z$37,0)),0)</f>
        <v>0</v>
      </c>
      <c r="F538" s="116">
        <f ca="1">IFERROR(F537+'Program Qtrly'!H$343*OFFSET(LDF!$A$37,MATCH($B$534,LDF!$A$38:$A$63,0),MATCH($A538,LDF!$B$37:$Z$37,0)),0)</f>
        <v>0</v>
      </c>
      <c r="G538" s="116">
        <f ca="1">IFERROR(G537+'Program Qtrly'!I$343*OFFSET(LDF!$A$37,MATCH($B$534,LDF!$A$38:$A$63,0),MATCH($A538,LDF!$B$37:$Z$37,0)),0)</f>
        <v>0</v>
      </c>
      <c r="H538" s="116">
        <f ca="1">IFERROR(H537+'Program Qtrly'!J$343*OFFSET(LDF!$A$37,MATCH($B$534,LDF!$A$38:$A$63,0),MATCH($A538,LDF!$B$37:$Z$37,0)),0)</f>
        <v>0</v>
      </c>
      <c r="I538" s="116">
        <f ca="1">IFERROR(I537+'Program Qtrly'!K$343*OFFSET(LDF!$A$37,MATCH($B$534,LDF!$A$38:$A$63,0),MATCH($A538,LDF!$B$37:$Z$37,0)),0)</f>
        <v>0</v>
      </c>
      <c r="J538" s="116">
        <f ca="1">IFERROR(J537+'Program Qtrly'!L$343*OFFSET(LDF!$A$37,MATCH($B$534,LDF!$A$38:$A$63,0),MATCH($A538,LDF!$B$37:$Z$37,0)),0)</f>
        <v>0</v>
      </c>
      <c r="K538" s="116">
        <f ca="1">IFERROR(K537+'Program Qtrly'!M$343*OFFSET(LDF!$A$37,MATCH($B$534,LDF!$A$38:$A$63,0),MATCH($A538,LDF!$B$37:$Z$37,0)),0)</f>
        <v>0</v>
      </c>
      <c r="L538" s="116">
        <f ca="1">IFERROR(L537+'Program Qtrly'!N$343*OFFSET(LDF!$A$37,MATCH($B$534,LDF!$A$38:$A$63,0),MATCH($A538,LDF!$B$37:$Z$37,0)),0)</f>
        <v>0</v>
      </c>
      <c r="M538" s="116">
        <f ca="1">IFERROR(M537+'Program Qtrly'!O$343*OFFSET(LDF!$A$37,MATCH($B$534,LDF!$A$38:$A$63,0),MATCH($A538,LDF!$B$37:$Z$37,0)),0)</f>
        <v>0</v>
      </c>
      <c r="N538" s="116">
        <f ca="1">IFERROR(N537+'Program Qtrly'!P$343*OFFSET(LDF!$A$37,MATCH($B$534,LDF!$A$38:$A$63,0),MATCH($A538,LDF!$B$37:$Z$37,0)),0)</f>
        <v>0</v>
      </c>
      <c r="O538" s="116">
        <f ca="1">IFERROR(O537+'Program Qtrly'!Q$343*OFFSET(LDF!$A$37,MATCH($B$534,LDF!$A$38:$A$63,0),MATCH($A538,LDF!$B$37:$Z$37,0)),0)</f>
        <v>0</v>
      </c>
      <c r="P538" s="116">
        <f ca="1">IFERROR(P537+'Program Qtrly'!R$343*OFFSET(LDF!$A$37,MATCH($B$534,LDF!$A$38:$A$63,0),MATCH($A538,LDF!$B$37:$Z$37,0)),0)</f>
        <v>0</v>
      </c>
      <c r="Q538" s="116">
        <f ca="1">IFERROR(Q537+'Program Qtrly'!S$343*OFFSET(LDF!$A$37,MATCH($B$534,LDF!$A$38:$A$63,0),MATCH($A538,LDF!$B$37:$Z$37,0)),0)</f>
        <v>0</v>
      </c>
      <c r="R538" s="116">
        <f ca="1">IFERROR(R537+'Program Qtrly'!T$343*OFFSET(LDF!$A$37,MATCH($B$534,LDF!$A$38:$A$63,0),MATCH($A538,LDF!$B$37:$Z$37,0)),0)</f>
        <v>0</v>
      </c>
      <c r="S538" s="116">
        <f ca="1">IFERROR(S537+'Program Qtrly'!U$343*OFFSET(LDF!$A$37,MATCH($B$534,LDF!$A$38:$A$63,0),MATCH($A538,LDF!$B$37:$Z$37,0)),0)</f>
        <v>0</v>
      </c>
      <c r="T538" s="116">
        <f ca="1">IFERROR(T537+'Program Qtrly'!V$343*OFFSET(LDF!$A$37,MATCH($B$534,LDF!$A$38:$A$63,0),MATCH($A538,LDF!$B$37:$Z$37,0)),0)</f>
        <v>0</v>
      </c>
      <c r="U538" s="116">
        <f ca="1">IFERROR(U537+'Program Qtrly'!W$343*OFFSET(LDF!$A$37,MATCH($B$534,LDF!$A$38:$A$63,0),MATCH($A538,LDF!$B$37:$Z$37,0)),0)</f>
        <v>0</v>
      </c>
      <c r="W538" s="63">
        <f t="shared" si="524"/>
        <v>9</v>
      </c>
      <c r="X538" s="116">
        <f t="shared" ca="1" si="525"/>
        <v>0</v>
      </c>
      <c r="Y538" s="116">
        <f t="shared" ca="1" si="522"/>
        <v>0</v>
      </c>
      <c r="Z538" s="116">
        <f t="shared" ca="1" si="522"/>
        <v>0</v>
      </c>
      <c r="AA538" s="116">
        <f t="shared" ca="1" si="522"/>
        <v>0</v>
      </c>
      <c r="AB538" s="116">
        <f t="shared" ca="1" si="522"/>
        <v>0</v>
      </c>
      <c r="AC538" s="116">
        <f t="shared" ca="1" si="522"/>
        <v>0</v>
      </c>
      <c r="AD538" s="116">
        <f t="shared" ca="1" si="522"/>
        <v>0</v>
      </c>
      <c r="AE538" s="116">
        <f t="shared" ca="1" si="522"/>
        <v>0</v>
      </c>
      <c r="AF538" s="116">
        <f t="shared" ca="1" si="522"/>
        <v>0</v>
      </c>
      <c r="AG538" s="116">
        <f t="shared" ca="1" si="522"/>
        <v>0</v>
      </c>
      <c r="AH538" s="116">
        <f t="shared" ca="1" si="522"/>
        <v>0</v>
      </c>
      <c r="AI538" s="116">
        <f t="shared" ca="1" si="522"/>
        <v>0</v>
      </c>
      <c r="AJ538" s="116">
        <f t="shared" ca="1" si="522"/>
        <v>0</v>
      </c>
      <c r="AK538" s="116">
        <f t="shared" ca="1" si="522"/>
        <v>0</v>
      </c>
      <c r="AL538" s="116">
        <f t="shared" ca="1" si="522"/>
        <v>0</v>
      </c>
      <c r="AM538" s="116">
        <f t="shared" ca="1" si="522"/>
        <v>0</v>
      </c>
      <c r="AN538" s="116">
        <f t="shared" ca="1" si="522"/>
        <v>0</v>
      </c>
      <c r="AO538" s="116">
        <f t="shared" ca="1" si="522"/>
        <v>0</v>
      </c>
      <c r="AP538" s="116">
        <f t="shared" ca="1" si="522"/>
        <v>0</v>
      </c>
      <c r="AQ538" s="116">
        <f t="shared" ca="1" si="522"/>
        <v>0</v>
      </c>
      <c r="AS538" s="63">
        <f t="shared" si="526"/>
        <v>9</v>
      </c>
      <c r="AT538" s="116">
        <f ca="1">IFERROR(X538*'Program Qtrly'!D$329/(1-'Program Qtrly'!D$329),0)</f>
        <v>0</v>
      </c>
      <c r="AU538" s="116">
        <f ca="1">IFERROR(Y538*'Program Qtrly'!E$329/(1-'Program Qtrly'!E$329),0)</f>
        <v>0</v>
      </c>
      <c r="AV538" s="116">
        <f ca="1">IFERROR(Z538*'Program Qtrly'!F$329/(1-'Program Qtrly'!F$329),0)</f>
        <v>0</v>
      </c>
      <c r="AW538" s="116">
        <f ca="1">IFERROR(AA538*'Program Qtrly'!G$329/(1-'Program Qtrly'!G$329),0)</f>
        <v>0</v>
      </c>
      <c r="AX538" s="116">
        <f ca="1">IFERROR(AB538*'Program Qtrly'!H$329/(1-'Program Qtrly'!H$329),0)</f>
        <v>0</v>
      </c>
      <c r="AY538" s="116">
        <f ca="1">IFERROR(AC538*'Program Qtrly'!I$329/(1-'Program Qtrly'!I$329),0)</f>
        <v>0</v>
      </c>
      <c r="AZ538" s="116">
        <f ca="1">IFERROR(AD538*'Program Qtrly'!J$329/(1-'Program Qtrly'!J$329),0)</f>
        <v>0</v>
      </c>
      <c r="BA538" s="116">
        <f ca="1">IFERROR(AE538*'Program Qtrly'!K$329/(1-'Program Qtrly'!K$329),0)</f>
        <v>0</v>
      </c>
      <c r="BB538" s="116">
        <f ca="1">IFERROR(AF538*'Program Qtrly'!L$329/(1-'Program Qtrly'!L$329),0)</f>
        <v>0</v>
      </c>
      <c r="BC538" s="116">
        <f ca="1">IFERROR(AG538*'Program Qtrly'!M$329/(1-'Program Qtrly'!M$329),0)</f>
        <v>0</v>
      </c>
      <c r="BD538" s="116">
        <f ca="1">IFERROR(AH538*'Program Qtrly'!N$329/(1-'Program Qtrly'!N$329),0)</f>
        <v>0</v>
      </c>
      <c r="BE538" s="116">
        <f ca="1">IFERROR(AI538*'Program Qtrly'!O$329/(1-'Program Qtrly'!O$329),0)</f>
        <v>0</v>
      </c>
      <c r="BF538" s="116">
        <f ca="1">IFERROR(AJ538*'Program Qtrly'!P$329/(1-'Program Qtrly'!P$329),0)</f>
        <v>0</v>
      </c>
      <c r="BG538" s="116">
        <f ca="1">IFERROR(AK538*'Program Qtrly'!Q$329/(1-'Program Qtrly'!Q$329),0)</f>
        <v>0</v>
      </c>
      <c r="BH538" s="116">
        <f ca="1">IFERROR(AL538*'Program Qtrly'!R$329/(1-'Program Qtrly'!R$329),0)</f>
        <v>0</v>
      </c>
      <c r="BI538" s="116">
        <f ca="1">IFERROR(AM538*'Program Qtrly'!S$329/(1-'Program Qtrly'!S$329),0)</f>
        <v>0</v>
      </c>
      <c r="BJ538" s="116">
        <f ca="1">IFERROR(AN538*'Program Qtrly'!T$329/(1-'Program Qtrly'!T$329),0)</f>
        <v>0</v>
      </c>
      <c r="BK538" s="116">
        <f ca="1">IFERROR(AO538*'Program Qtrly'!U$329/(1-'Program Qtrly'!U$329),0)</f>
        <v>0</v>
      </c>
      <c r="BL538" s="116">
        <f ca="1">IFERROR(AP538*'Program Qtrly'!V$329/(1-'Program Qtrly'!V$329),0)</f>
        <v>0</v>
      </c>
      <c r="BM538" s="116">
        <f ca="1">IFERROR(AQ538*'Program Qtrly'!W$329/(1-'Program Qtrly'!W$329),0)</f>
        <v>0</v>
      </c>
      <c r="BO538" s="53" t="str">
        <f t="shared" si="527"/>
        <v>P017</v>
      </c>
      <c r="BP538" s="53">
        <f t="shared" si="528"/>
        <v>0</v>
      </c>
    </row>
    <row r="539" spans="1:68" x14ac:dyDescent="0.45">
      <c r="A539" s="63">
        <f t="shared" si="523"/>
        <v>12</v>
      </c>
      <c r="B539" s="116">
        <f ca="1">IFERROR(B538+'Program Qtrly'!D$343*OFFSET(LDF!$A$37,MATCH($B$534,LDF!$A$38:$A$63,0),MATCH($A539,LDF!$B$37:$Z$37,0)),0)</f>
        <v>0</v>
      </c>
      <c r="C539" s="116">
        <f ca="1">IFERROR(C538+'Program Qtrly'!E$343*OFFSET(LDF!$A$37,MATCH($B$534,LDF!$A$38:$A$63,0),MATCH($A539,LDF!$B$37:$Z$37,0)),0)</f>
        <v>0</v>
      </c>
      <c r="D539" s="116">
        <f ca="1">IFERROR(D538+'Program Qtrly'!F$343*OFFSET(LDF!$A$37,MATCH($B$534,LDF!$A$38:$A$63,0),MATCH($A539,LDF!$B$37:$Z$37,0)),0)</f>
        <v>0</v>
      </c>
      <c r="E539" s="116">
        <f ca="1">IFERROR(E538+'Program Qtrly'!G$343*OFFSET(LDF!$A$37,MATCH($B$534,LDF!$A$38:$A$63,0),MATCH($A539,LDF!$B$37:$Z$37,0)),0)</f>
        <v>0</v>
      </c>
      <c r="F539" s="116">
        <f ca="1">IFERROR(F538+'Program Qtrly'!H$343*OFFSET(LDF!$A$37,MATCH($B$534,LDF!$A$38:$A$63,0),MATCH($A539,LDF!$B$37:$Z$37,0)),0)</f>
        <v>0</v>
      </c>
      <c r="G539" s="116">
        <f ca="1">IFERROR(G538+'Program Qtrly'!I$343*OFFSET(LDF!$A$37,MATCH($B$534,LDF!$A$38:$A$63,0),MATCH($A539,LDF!$B$37:$Z$37,0)),0)</f>
        <v>0</v>
      </c>
      <c r="H539" s="116">
        <f ca="1">IFERROR(H538+'Program Qtrly'!J$343*OFFSET(LDF!$A$37,MATCH($B$534,LDF!$A$38:$A$63,0),MATCH($A539,LDF!$B$37:$Z$37,0)),0)</f>
        <v>0</v>
      </c>
      <c r="I539" s="116">
        <f ca="1">IFERROR(I538+'Program Qtrly'!K$343*OFFSET(LDF!$A$37,MATCH($B$534,LDF!$A$38:$A$63,0),MATCH($A539,LDF!$B$37:$Z$37,0)),0)</f>
        <v>0</v>
      </c>
      <c r="J539" s="116">
        <f ca="1">IFERROR(J538+'Program Qtrly'!L$343*OFFSET(LDF!$A$37,MATCH($B$534,LDF!$A$38:$A$63,0),MATCH($A539,LDF!$B$37:$Z$37,0)),0)</f>
        <v>0</v>
      </c>
      <c r="K539" s="116">
        <f ca="1">IFERROR(K538+'Program Qtrly'!M$343*OFFSET(LDF!$A$37,MATCH($B$534,LDF!$A$38:$A$63,0),MATCH($A539,LDF!$B$37:$Z$37,0)),0)</f>
        <v>0</v>
      </c>
      <c r="L539" s="116">
        <f ca="1">IFERROR(L538+'Program Qtrly'!N$343*OFFSET(LDF!$A$37,MATCH($B$534,LDF!$A$38:$A$63,0),MATCH($A539,LDF!$B$37:$Z$37,0)),0)</f>
        <v>0</v>
      </c>
      <c r="M539" s="116">
        <f ca="1">IFERROR(M538+'Program Qtrly'!O$343*OFFSET(LDF!$A$37,MATCH($B$534,LDF!$A$38:$A$63,0),MATCH($A539,LDF!$B$37:$Z$37,0)),0)</f>
        <v>0</v>
      </c>
      <c r="N539" s="116">
        <f ca="1">IFERROR(N538+'Program Qtrly'!P$343*OFFSET(LDF!$A$37,MATCH($B$534,LDF!$A$38:$A$63,0),MATCH($A539,LDF!$B$37:$Z$37,0)),0)</f>
        <v>0</v>
      </c>
      <c r="O539" s="116">
        <f ca="1">IFERROR(O538+'Program Qtrly'!Q$343*OFFSET(LDF!$A$37,MATCH($B$534,LDF!$A$38:$A$63,0),MATCH($A539,LDF!$B$37:$Z$37,0)),0)</f>
        <v>0</v>
      </c>
      <c r="P539" s="116">
        <f ca="1">IFERROR(P538+'Program Qtrly'!R$343*OFFSET(LDF!$A$37,MATCH($B$534,LDF!$A$38:$A$63,0),MATCH($A539,LDF!$B$37:$Z$37,0)),0)</f>
        <v>0</v>
      </c>
      <c r="Q539" s="116">
        <f ca="1">IFERROR(Q538+'Program Qtrly'!S$343*OFFSET(LDF!$A$37,MATCH($B$534,LDF!$A$38:$A$63,0),MATCH($A539,LDF!$B$37:$Z$37,0)),0)</f>
        <v>0</v>
      </c>
      <c r="R539" s="116">
        <f ca="1">IFERROR(R538+'Program Qtrly'!T$343*OFFSET(LDF!$A$37,MATCH($B$534,LDF!$A$38:$A$63,0),MATCH($A539,LDF!$B$37:$Z$37,0)),0)</f>
        <v>0</v>
      </c>
      <c r="S539" s="116">
        <f ca="1">IFERROR(S538+'Program Qtrly'!U$343*OFFSET(LDF!$A$37,MATCH($B$534,LDF!$A$38:$A$63,0),MATCH($A539,LDF!$B$37:$Z$37,0)),0)</f>
        <v>0</v>
      </c>
      <c r="T539" s="116">
        <f ca="1">IFERROR(T538+'Program Qtrly'!V$343*OFFSET(LDF!$A$37,MATCH($B$534,LDF!$A$38:$A$63,0),MATCH($A539,LDF!$B$37:$Z$37,0)),0)</f>
        <v>0</v>
      </c>
      <c r="U539" s="116">
        <f ca="1">IFERROR(U538+'Program Qtrly'!W$343*OFFSET(LDF!$A$37,MATCH($B$534,LDF!$A$38:$A$63,0),MATCH($A539,LDF!$B$37:$Z$37,0)),0)</f>
        <v>0</v>
      </c>
      <c r="W539" s="63">
        <f t="shared" si="524"/>
        <v>12</v>
      </c>
      <c r="X539" s="116">
        <f t="shared" ca="1" si="525"/>
        <v>0</v>
      </c>
      <c r="Y539" s="116">
        <f t="shared" ca="1" si="522"/>
        <v>0</v>
      </c>
      <c r="Z539" s="116">
        <f t="shared" ca="1" si="522"/>
        <v>0</v>
      </c>
      <c r="AA539" s="116">
        <f t="shared" ca="1" si="522"/>
        <v>0</v>
      </c>
      <c r="AB539" s="116">
        <f t="shared" ca="1" si="522"/>
        <v>0</v>
      </c>
      <c r="AC539" s="116">
        <f t="shared" ca="1" si="522"/>
        <v>0</v>
      </c>
      <c r="AD539" s="116">
        <f t="shared" ca="1" si="522"/>
        <v>0</v>
      </c>
      <c r="AE539" s="116">
        <f t="shared" ca="1" si="522"/>
        <v>0</v>
      </c>
      <c r="AF539" s="116">
        <f t="shared" ca="1" si="522"/>
        <v>0</v>
      </c>
      <c r="AG539" s="116">
        <f t="shared" ca="1" si="522"/>
        <v>0</v>
      </c>
      <c r="AH539" s="116">
        <f t="shared" ca="1" si="522"/>
        <v>0</v>
      </c>
      <c r="AI539" s="116">
        <f t="shared" ca="1" si="522"/>
        <v>0</v>
      </c>
      <c r="AJ539" s="116">
        <f t="shared" ca="1" si="522"/>
        <v>0</v>
      </c>
      <c r="AK539" s="116">
        <f t="shared" ca="1" si="522"/>
        <v>0</v>
      </c>
      <c r="AL539" s="116">
        <f t="shared" ca="1" si="522"/>
        <v>0</v>
      </c>
      <c r="AM539" s="116">
        <f t="shared" ca="1" si="522"/>
        <v>0</v>
      </c>
      <c r="AN539" s="116">
        <f t="shared" ca="1" si="522"/>
        <v>0</v>
      </c>
      <c r="AO539" s="116">
        <f t="shared" ca="1" si="522"/>
        <v>0</v>
      </c>
      <c r="AP539" s="116">
        <f t="shared" ca="1" si="522"/>
        <v>0</v>
      </c>
      <c r="AQ539" s="116">
        <f t="shared" ca="1" si="522"/>
        <v>0</v>
      </c>
      <c r="AS539" s="63">
        <f t="shared" si="526"/>
        <v>12</v>
      </c>
      <c r="AT539" s="116">
        <f ca="1">IFERROR(X539*'Program Qtrly'!D$329/(1-'Program Qtrly'!D$329),0)</f>
        <v>0</v>
      </c>
      <c r="AU539" s="116">
        <f ca="1">IFERROR(Y539*'Program Qtrly'!E$329/(1-'Program Qtrly'!E$329),0)</f>
        <v>0</v>
      </c>
      <c r="AV539" s="116">
        <f ca="1">IFERROR(Z539*'Program Qtrly'!F$329/(1-'Program Qtrly'!F$329),0)</f>
        <v>0</v>
      </c>
      <c r="AW539" s="116">
        <f ca="1">IFERROR(AA539*'Program Qtrly'!G$329/(1-'Program Qtrly'!G$329),0)</f>
        <v>0</v>
      </c>
      <c r="AX539" s="116">
        <f ca="1">IFERROR(AB539*'Program Qtrly'!H$329/(1-'Program Qtrly'!H$329),0)</f>
        <v>0</v>
      </c>
      <c r="AY539" s="116">
        <f ca="1">IFERROR(AC539*'Program Qtrly'!I$329/(1-'Program Qtrly'!I$329),0)</f>
        <v>0</v>
      </c>
      <c r="AZ539" s="116">
        <f ca="1">IFERROR(AD539*'Program Qtrly'!J$329/(1-'Program Qtrly'!J$329),0)</f>
        <v>0</v>
      </c>
      <c r="BA539" s="116">
        <f ca="1">IFERROR(AE539*'Program Qtrly'!K$329/(1-'Program Qtrly'!K$329),0)</f>
        <v>0</v>
      </c>
      <c r="BB539" s="116">
        <f ca="1">IFERROR(AF539*'Program Qtrly'!L$329/(1-'Program Qtrly'!L$329),0)</f>
        <v>0</v>
      </c>
      <c r="BC539" s="116">
        <f ca="1">IFERROR(AG539*'Program Qtrly'!M$329/(1-'Program Qtrly'!M$329),0)</f>
        <v>0</v>
      </c>
      <c r="BD539" s="116">
        <f ca="1">IFERROR(AH539*'Program Qtrly'!N$329/(1-'Program Qtrly'!N$329),0)</f>
        <v>0</v>
      </c>
      <c r="BE539" s="116">
        <f ca="1">IFERROR(AI539*'Program Qtrly'!O$329/(1-'Program Qtrly'!O$329),0)</f>
        <v>0</v>
      </c>
      <c r="BF539" s="116">
        <f ca="1">IFERROR(AJ539*'Program Qtrly'!P$329/(1-'Program Qtrly'!P$329),0)</f>
        <v>0</v>
      </c>
      <c r="BG539" s="116">
        <f ca="1">IFERROR(AK539*'Program Qtrly'!Q$329/(1-'Program Qtrly'!Q$329),0)</f>
        <v>0</v>
      </c>
      <c r="BH539" s="116">
        <f ca="1">IFERROR(AL539*'Program Qtrly'!R$329/(1-'Program Qtrly'!R$329),0)</f>
        <v>0</v>
      </c>
      <c r="BI539" s="116">
        <f ca="1">IFERROR(AM539*'Program Qtrly'!S$329/(1-'Program Qtrly'!S$329),0)</f>
        <v>0</v>
      </c>
      <c r="BJ539" s="116">
        <f ca="1">IFERROR(AN539*'Program Qtrly'!T$329/(1-'Program Qtrly'!T$329),0)</f>
        <v>0</v>
      </c>
      <c r="BK539" s="116">
        <f ca="1">IFERROR(AO539*'Program Qtrly'!U$329/(1-'Program Qtrly'!U$329),0)</f>
        <v>0</v>
      </c>
      <c r="BL539" s="116">
        <f ca="1">IFERROR(AP539*'Program Qtrly'!V$329/(1-'Program Qtrly'!V$329),0)</f>
        <v>0</v>
      </c>
      <c r="BM539" s="116">
        <f ca="1">IFERROR(AQ539*'Program Qtrly'!W$329/(1-'Program Qtrly'!W$329),0)</f>
        <v>0</v>
      </c>
      <c r="BO539" s="53" t="str">
        <f t="shared" si="527"/>
        <v>P017</v>
      </c>
      <c r="BP539" s="53">
        <f t="shared" si="528"/>
        <v>0</v>
      </c>
    </row>
    <row r="540" spans="1:68" x14ac:dyDescent="0.45">
      <c r="A540" s="63">
        <f t="shared" si="523"/>
        <v>15</v>
      </c>
      <c r="B540" s="116">
        <f ca="1">IFERROR(B539+'Program Qtrly'!D$343*OFFSET(LDF!$A$37,MATCH($B$534,LDF!$A$38:$A$63,0),MATCH($A540,LDF!$B$37:$Z$37,0)),0)</f>
        <v>0</v>
      </c>
      <c r="C540" s="116">
        <f ca="1">IFERROR(C539+'Program Qtrly'!E$343*OFFSET(LDF!$A$37,MATCH($B$534,LDF!$A$38:$A$63,0),MATCH($A540,LDF!$B$37:$Z$37,0)),0)</f>
        <v>0</v>
      </c>
      <c r="D540" s="116">
        <f ca="1">IFERROR(D539+'Program Qtrly'!F$343*OFFSET(LDF!$A$37,MATCH($B$534,LDF!$A$38:$A$63,0),MATCH($A540,LDF!$B$37:$Z$37,0)),0)</f>
        <v>0</v>
      </c>
      <c r="E540" s="116">
        <f ca="1">IFERROR(E539+'Program Qtrly'!G$343*OFFSET(LDF!$A$37,MATCH($B$534,LDF!$A$38:$A$63,0),MATCH($A540,LDF!$B$37:$Z$37,0)),0)</f>
        <v>0</v>
      </c>
      <c r="F540" s="116">
        <f ca="1">IFERROR(F539+'Program Qtrly'!H$343*OFFSET(LDF!$A$37,MATCH($B$534,LDF!$A$38:$A$63,0),MATCH($A540,LDF!$B$37:$Z$37,0)),0)</f>
        <v>0</v>
      </c>
      <c r="G540" s="116">
        <f ca="1">IFERROR(G539+'Program Qtrly'!I$343*OFFSET(LDF!$A$37,MATCH($B$534,LDF!$A$38:$A$63,0),MATCH($A540,LDF!$B$37:$Z$37,0)),0)</f>
        <v>0</v>
      </c>
      <c r="H540" s="116">
        <f ca="1">IFERROR(H539+'Program Qtrly'!J$343*OFFSET(LDF!$A$37,MATCH($B$534,LDF!$A$38:$A$63,0),MATCH($A540,LDF!$B$37:$Z$37,0)),0)</f>
        <v>0</v>
      </c>
      <c r="I540" s="116">
        <f ca="1">IFERROR(I539+'Program Qtrly'!K$343*OFFSET(LDF!$A$37,MATCH($B$534,LDF!$A$38:$A$63,0),MATCH($A540,LDF!$B$37:$Z$37,0)),0)</f>
        <v>0</v>
      </c>
      <c r="J540" s="116">
        <f ca="1">IFERROR(J539+'Program Qtrly'!L$343*OFFSET(LDF!$A$37,MATCH($B$534,LDF!$A$38:$A$63,0),MATCH($A540,LDF!$B$37:$Z$37,0)),0)</f>
        <v>0</v>
      </c>
      <c r="K540" s="116">
        <f ca="1">IFERROR(K539+'Program Qtrly'!M$343*OFFSET(LDF!$A$37,MATCH($B$534,LDF!$A$38:$A$63,0),MATCH($A540,LDF!$B$37:$Z$37,0)),0)</f>
        <v>0</v>
      </c>
      <c r="L540" s="116">
        <f ca="1">IFERROR(L539+'Program Qtrly'!N$343*OFFSET(LDF!$A$37,MATCH($B$534,LDF!$A$38:$A$63,0),MATCH($A540,LDF!$B$37:$Z$37,0)),0)</f>
        <v>0</v>
      </c>
      <c r="M540" s="116">
        <f ca="1">IFERROR(M539+'Program Qtrly'!O$343*OFFSET(LDF!$A$37,MATCH($B$534,LDF!$A$38:$A$63,0),MATCH($A540,LDF!$B$37:$Z$37,0)),0)</f>
        <v>0</v>
      </c>
      <c r="N540" s="116">
        <f ca="1">IFERROR(N539+'Program Qtrly'!P$343*OFFSET(LDF!$A$37,MATCH($B$534,LDF!$A$38:$A$63,0),MATCH($A540,LDF!$B$37:$Z$37,0)),0)</f>
        <v>0</v>
      </c>
      <c r="O540" s="116">
        <f ca="1">IFERROR(O539+'Program Qtrly'!Q$343*OFFSET(LDF!$A$37,MATCH($B$534,LDF!$A$38:$A$63,0),MATCH($A540,LDF!$B$37:$Z$37,0)),0)</f>
        <v>0</v>
      </c>
      <c r="P540" s="116">
        <f ca="1">IFERROR(P539+'Program Qtrly'!R$343*OFFSET(LDF!$A$37,MATCH($B$534,LDF!$A$38:$A$63,0),MATCH($A540,LDF!$B$37:$Z$37,0)),0)</f>
        <v>0</v>
      </c>
      <c r="Q540" s="116">
        <f ca="1">IFERROR(Q539+'Program Qtrly'!S$343*OFFSET(LDF!$A$37,MATCH($B$534,LDF!$A$38:$A$63,0),MATCH($A540,LDF!$B$37:$Z$37,0)),0)</f>
        <v>0</v>
      </c>
      <c r="R540" s="116">
        <f ca="1">IFERROR(R539+'Program Qtrly'!T$343*OFFSET(LDF!$A$37,MATCH($B$534,LDF!$A$38:$A$63,0),MATCH($A540,LDF!$B$37:$Z$37,0)),0)</f>
        <v>0</v>
      </c>
      <c r="S540" s="116">
        <f ca="1">IFERROR(S539+'Program Qtrly'!U$343*OFFSET(LDF!$A$37,MATCH($B$534,LDF!$A$38:$A$63,0),MATCH($A540,LDF!$B$37:$Z$37,0)),0)</f>
        <v>0</v>
      </c>
      <c r="T540" s="116">
        <f ca="1">IFERROR(T539+'Program Qtrly'!V$343*OFFSET(LDF!$A$37,MATCH($B$534,LDF!$A$38:$A$63,0),MATCH($A540,LDF!$B$37:$Z$37,0)),0)</f>
        <v>0</v>
      </c>
      <c r="U540" s="116">
        <f ca="1">IFERROR(U539+'Program Qtrly'!W$343*OFFSET(LDF!$A$37,MATCH($B$534,LDF!$A$38:$A$63,0),MATCH($A540,LDF!$B$37:$Z$37,0)),0)</f>
        <v>0</v>
      </c>
      <c r="W540" s="63">
        <f t="shared" si="524"/>
        <v>15</v>
      </c>
      <c r="X540" s="116">
        <f t="shared" ca="1" si="525"/>
        <v>0</v>
      </c>
      <c r="Y540" s="116">
        <f t="shared" ca="1" si="522"/>
        <v>0</v>
      </c>
      <c r="Z540" s="116">
        <f t="shared" ca="1" si="522"/>
        <v>0</v>
      </c>
      <c r="AA540" s="116">
        <f t="shared" ca="1" si="522"/>
        <v>0</v>
      </c>
      <c r="AB540" s="116">
        <f t="shared" ca="1" si="522"/>
        <v>0</v>
      </c>
      <c r="AC540" s="116">
        <f t="shared" ca="1" si="522"/>
        <v>0</v>
      </c>
      <c r="AD540" s="116">
        <f t="shared" ca="1" si="522"/>
        <v>0</v>
      </c>
      <c r="AE540" s="116">
        <f t="shared" ca="1" si="522"/>
        <v>0</v>
      </c>
      <c r="AF540" s="116">
        <f t="shared" ca="1" si="522"/>
        <v>0</v>
      </c>
      <c r="AG540" s="116">
        <f t="shared" ca="1" si="522"/>
        <v>0</v>
      </c>
      <c r="AH540" s="116">
        <f t="shared" ca="1" si="522"/>
        <v>0</v>
      </c>
      <c r="AI540" s="116">
        <f t="shared" ca="1" si="522"/>
        <v>0</v>
      </c>
      <c r="AJ540" s="116">
        <f t="shared" ca="1" si="522"/>
        <v>0</v>
      </c>
      <c r="AK540" s="116">
        <f t="shared" ca="1" si="522"/>
        <v>0</v>
      </c>
      <c r="AL540" s="116">
        <f t="shared" ca="1" si="522"/>
        <v>0</v>
      </c>
      <c r="AM540" s="116">
        <f t="shared" ca="1" si="522"/>
        <v>0</v>
      </c>
      <c r="AN540" s="116">
        <f t="shared" ca="1" si="522"/>
        <v>0</v>
      </c>
      <c r="AO540" s="116">
        <f t="shared" ca="1" si="522"/>
        <v>0</v>
      </c>
      <c r="AP540" s="116">
        <f t="shared" ca="1" si="522"/>
        <v>0</v>
      </c>
      <c r="AQ540" s="116">
        <f t="shared" ca="1" si="522"/>
        <v>0</v>
      </c>
      <c r="AS540" s="63">
        <f t="shared" si="526"/>
        <v>15</v>
      </c>
      <c r="AT540" s="116">
        <f ca="1">IFERROR(X540*'Program Qtrly'!D$329/(1-'Program Qtrly'!D$329),0)</f>
        <v>0</v>
      </c>
      <c r="AU540" s="116">
        <f ca="1">IFERROR(Y540*'Program Qtrly'!E$329/(1-'Program Qtrly'!E$329),0)</f>
        <v>0</v>
      </c>
      <c r="AV540" s="116">
        <f ca="1">IFERROR(Z540*'Program Qtrly'!F$329/(1-'Program Qtrly'!F$329),0)</f>
        <v>0</v>
      </c>
      <c r="AW540" s="116">
        <f ca="1">IFERROR(AA540*'Program Qtrly'!G$329/(1-'Program Qtrly'!G$329),0)</f>
        <v>0</v>
      </c>
      <c r="AX540" s="116">
        <f ca="1">IFERROR(AB540*'Program Qtrly'!H$329/(1-'Program Qtrly'!H$329),0)</f>
        <v>0</v>
      </c>
      <c r="AY540" s="116">
        <f ca="1">IFERROR(AC540*'Program Qtrly'!I$329/(1-'Program Qtrly'!I$329),0)</f>
        <v>0</v>
      </c>
      <c r="AZ540" s="116">
        <f ca="1">IFERROR(AD540*'Program Qtrly'!J$329/(1-'Program Qtrly'!J$329),0)</f>
        <v>0</v>
      </c>
      <c r="BA540" s="116">
        <f ca="1">IFERROR(AE540*'Program Qtrly'!K$329/(1-'Program Qtrly'!K$329),0)</f>
        <v>0</v>
      </c>
      <c r="BB540" s="116">
        <f ca="1">IFERROR(AF540*'Program Qtrly'!L$329/(1-'Program Qtrly'!L$329),0)</f>
        <v>0</v>
      </c>
      <c r="BC540" s="116">
        <f ca="1">IFERROR(AG540*'Program Qtrly'!M$329/(1-'Program Qtrly'!M$329),0)</f>
        <v>0</v>
      </c>
      <c r="BD540" s="116">
        <f ca="1">IFERROR(AH540*'Program Qtrly'!N$329/(1-'Program Qtrly'!N$329),0)</f>
        <v>0</v>
      </c>
      <c r="BE540" s="116">
        <f ca="1">IFERROR(AI540*'Program Qtrly'!O$329/(1-'Program Qtrly'!O$329),0)</f>
        <v>0</v>
      </c>
      <c r="BF540" s="116">
        <f ca="1">IFERROR(AJ540*'Program Qtrly'!P$329/(1-'Program Qtrly'!P$329),0)</f>
        <v>0</v>
      </c>
      <c r="BG540" s="116">
        <f ca="1">IFERROR(AK540*'Program Qtrly'!Q$329/(1-'Program Qtrly'!Q$329),0)</f>
        <v>0</v>
      </c>
      <c r="BH540" s="116">
        <f ca="1">IFERROR(AL540*'Program Qtrly'!R$329/(1-'Program Qtrly'!R$329),0)</f>
        <v>0</v>
      </c>
      <c r="BI540" s="116">
        <f ca="1">IFERROR(AM540*'Program Qtrly'!S$329/(1-'Program Qtrly'!S$329),0)</f>
        <v>0</v>
      </c>
      <c r="BJ540" s="116">
        <f ca="1">IFERROR(AN540*'Program Qtrly'!T$329/(1-'Program Qtrly'!T$329),0)</f>
        <v>0</v>
      </c>
      <c r="BK540" s="116">
        <f ca="1">IFERROR(AO540*'Program Qtrly'!U$329/(1-'Program Qtrly'!U$329),0)</f>
        <v>0</v>
      </c>
      <c r="BL540" s="116">
        <f ca="1">IFERROR(AP540*'Program Qtrly'!V$329/(1-'Program Qtrly'!V$329),0)</f>
        <v>0</v>
      </c>
      <c r="BM540" s="116">
        <f ca="1">IFERROR(AQ540*'Program Qtrly'!W$329/(1-'Program Qtrly'!W$329),0)</f>
        <v>0</v>
      </c>
      <c r="BO540" s="53" t="str">
        <f t="shared" si="527"/>
        <v>P017</v>
      </c>
      <c r="BP540" s="53">
        <f t="shared" si="528"/>
        <v>0</v>
      </c>
    </row>
    <row r="541" spans="1:68" x14ac:dyDescent="0.45">
      <c r="A541" s="63">
        <f t="shared" si="523"/>
        <v>18</v>
      </c>
      <c r="B541" s="116">
        <f ca="1">IFERROR(B540+'Program Qtrly'!D$343*OFFSET(LDF!$A$37,MATCH($B$534,LDF!$A$38:$A$63,0),MATCH($A541,LDF!$B$37:$Z$37,0)),0)</f>
        <v>0</v>
      </c>
      <c r="C541" s="116">
        <f ca="1">IFERROR(C540+'Program Qtrly'!E$343*OFFSET(LDF!$A$37,MATCH($B$534,LDF!$A$38:$A$63,0),MATCH($A541,LDF!$B$37:$Z$37,0)),0)</f>
        <v>0</v>
      </c>
      <c r="D541" s="116">
        <f ca="1">IFERROR(D540+'Program Qtrly'!F$343*OFFSET(LDF!$A$37,MATCH($B$534,LDF!$A$38:$A$63,0),MATCH($A541,LDF!$B$37:$Z$37,0)),0)</f>
        <v>0</v>
      </c>
      <c r="E541" s="116">
        <f ca="1">IFERROR(E540+'Program Qtrly'!G$343*OFFSET(LDF!$A$37,MATCH($B$534,LDF!$A$38:$A$63,0),MATCH($A541,LDF!$B$37:$Z$37,0)),0)</f>
        <v>0</v>
      </c>
      <c r="F541" s="116">
        <f ca="1">IFERROR(F540+'Program Qtrly'!H$343*OFFSET(LDF!$A$37,MATCH($B$534,LDF!$A$38:$A$63,0),MATCH($A541,LDF!$B$37:$Z$37,0)),0)</f>
        <v>0</v>
      </c>
      <c r="G541" s="116">
        <f ca="1">IFERROR(G540+'Program Qtrly'!I$343*OFFSET(LDF!$A$37,MATCH($B$534,LDF!$A$38:$A$63,0),MATCH($A541,LDF!$B$37:$Z$37,0)),0)</f>
        <v>0</v>
      </c>
      <c r="H541" s="116">
        <f ca="1">IFERROR(H540+'Program Qtrly'!J$343*OFFSET(LDF!$A$37,MATCH($B$534,LDF!$A$38:$A$63,0),MATCH($A541,LDF!$B$37:$Z$37,0)),0)</f>
        <v>0</v>
      </c>
      <c r="I541" s="116">
        <f ca="1">IFERROR(I540+'Program Qtrly'!K$343*OFFSET(LDF!$A$37,MATCH($B$534,LDF!$A$38:$A$63,0),MATCH($A541,LDF!$B$37:$Z$37,0)),0)</f>
        <v>0</v>
      </c>
      <c r="J541" s="116">
        <f ca="1">IFERROR(J540+'Program Qtrly'!L$343*OFFSET(LDF!$A$37,MATCH($B$534,LDF!$A$38:$A$63,0),MATCH($A541,LDF!$B$37:$Z$37,0)),0)</f>
        <v>0</v>
      </c>
      <c r="K541" s="116">
        <f ca="1">IFERROR(K540+'Program Qtrly'!M$343*OFFSET(LDF!$A$37,MATCH($B$534,LDF!$A$38:$A$63,0),MATCH($A541,LDF!$B$37:$Z$37,0)),0)</f>
        <v>0</v>
      </c>
      <c r="L541" s="116">
        <f ca="1">IFERROR(L540+'Program Qtrly'!N$343*OFFSET(LDF!$A$37,MATCH($B$534,LDF!$A$38:$A$63,0),MATCH($A541,LDF!$B$37:$Z$37,0)),0)</f>
        <v>0</v>
      </c>
      <c r="M541" s="116">
        <f ca="1">IFERROR(M540+'Program Qtrly'!O$343*OFFSET(LDF!$A$37,MATCH($B$534,LDF!$A$38:$A$63,0),MATCH($A541,LDF!$B$37:$Z$37,0)),0)</f>
        <v>0</v>
      </c>
      <c r="N541" s="116">
        <f ca="1">IFERROR(N540+'Program Qtrly'!P$343*OFFSET(LDF!$A$37,MATCH($B$534,LDF!$A$38:$A$63,0),MATCH($A541,LDF!$B$37:$Z$37,0)),0)</f>
        <v>0</v>
      </c>
      <c r="O541" s="116">
        <f ca="1">IFERROR(O540+'Program Qtrly'!Q$343*OFFSET(LDF!$A$37,MATCH($B$534,LDF!$A$38:$A$63,0),MATCH($A541,LDF!$B$37:$Z$37,0)),0)</f>
        <v>0</v>
      </c>
      <c r="P541" s="116">
        <f ca="1">IFERROR(P540+'Program Qtrly'!R$343*OFFSET(LDF!$A$37,MATCH($B$534,LDF!$A$38:$A$63,0),MATCH($A541,LDF!$B$37:$Z$37,0)),0)</f>
        <v>0</v>
      </c>
      <c r="Q541" s="116">
        <f ca="1">IFERROR(Q540+'Program Qtrly'!S$343*OFFSET(LDF!$A$37,MATCH($B$534,LDF!$A$38:$A$63,0),MATCH($A541,LDF!$B$37:$Z$37,0)),0)</f>
        <v>0</v>
      </c>
      <c r="R541" s="116">
        <f ca="1">IFERROR(R540+'Program Qtrly'!T$343*OFFSET(LDF!$A$37,MATCH($B$534,LDF!$A$38:$A$63,0),MATCH($A541,LDF!$B$37:$Z$37,0)),0)</f>
        <v>0</v>
      </c>
      <c r="S541" s="116">
        <f ca="1">IFERROR(S540+'Program Qtrly'!U$343*OFFSET(LDF!$A$37,MATCH($B$534,LDF!$A$38:$A$63,0),MATCH($A541,LDF!$B$37:$Z$37,0)),0)</f>
        <v>0</v>
      </c>
      <c r="T541" s="116">
        <f ca="1">IFERROR(T540+'Program Qtrly'!V$343*OFFSET(LDF!$A$37,MATCH($B$534,LDF!$A$38:$A$63,0),MATCH($A541,LDF!$B$37:$Z$37,0)),0)</f>
        <v>0</v>
      </c>
      <c r="U541" s="116">
        <f ca="1">IFERROR(U540+'Program Qtrly'!W$343*OFFSET(LDF!$A$37,MATCH($B$534,LDF!$A$38:$A$63,0),MATCH($A541,LDF!$B$37:$Z$37,0)),0)</f>
        <v>0</v>
      </c>
      <c r="W541" s="63">
        <f t="shared" si="524"/>
        <v>18</v>
      </c>
      <c r="X541" s="116">
        <f t="shared" ca="1" si="525"/>
        <v>0</v>
      </c>
      <c r="Y541" s="116">
        <f t="shared" ca="1" si="522"/>
        <v>0</v>
      </c>
      <c r="Z541" s="116">
        <f t="shared" ca="1" si="522"/>
        <v>0</v>
      </c>
      <c r="AA541" s="116">
        <f t="shared" ca="1" si="522"/>
        <v>0</v>
      </c>
      <c r="AB541" s="116">
        <f t="shared" ca="1" si="522"/>
        <v>0</v>
      </c>
      <c r="AC541" s="116">
        <f t="shared" ca="1" si="522"/>
        <v>0</v>
      </c>
      <c r="AD541" s="116">
        <f t="shared" ca="1" si="522"/>
        <v>0</v>
      </c>
      <c r="AE541" s="116">
        <f t="shared" ca="1" si="522"/>
        <v>0</v>
      </c>
      <c r="AF541" s="116">
        <f t="shared" ca="1" si="522"/>
        <v>0</v>
      </c>
      <c r="AG541" s="116">
        <f t="shared" ca="1" si="522"/>
        <v>0</v>
      </c>
      <c r="AH541" s="116">
        <f t="shared" ca="1" si="522"/>
        <v>0</v>
      </c>
      <c r="AI541" s="116">
        <f t="shared" ca="1" si="522"/>
        <v>0</v>
      </c>
      <c r="AJ541" s="116">
        <f t="shared" ca="1" si="522"/>
        <v>0</v>
      </c>
      <c r="AK541" s="116">
        <f t="shared" ca="1" si="522"/>
        <v>0</v>
      </c>
      <c r="AL541" s="116">
        <f t="shared" ca="1" si="522"/>
        <v>0</v>
      </c>
      <c r="AM541" s="116">
        <f t="shared" ca="1" si="522"/>
        <v>0</v>
      </c>
      <c r="AN541" s="116">
        <f t="shared" ca="1" si="522"/>
        <v>0</v>
      </c>
      <c r="AO541" s="116">
        <f t="shared" ca="1" si="522"/>
        <v>0</v>
      </c>
      <c r="AP541" s="116">
        <f t="shared" ca="1" si="522"/>
        <v>0</v>
      </c>
      <c r="AQ541" s="116">
        <f t="shared" ca="1" si="522"/>
        <v>0</v>
      </c>
      <c r="AS541" s="63">
        <f t="shared" si="526"/>
        <v>18</v>
      </c>
      <c r="AT541" s="116">
        <f ca="1">IFERROR(X541*'Program Qtrly'!D$329/(1-'Program Qtrly'!D$329),0)</f>
        <v>0</v>
      </c>
      <c r="AU541" s="116">
        <f ca="1">IFERROR(Y541*'Program Qtrly'!E$329/(1-'Program Qtrly'!E$329),0)</f>
        <v>0</v>
      </c>
      <c r="AV541" s="116">
        <f ca="1">IFERROR(Z541*'Program Qtrly'!F$329/(1-'Program Qtrly'!F$329),0)</f>
        <v>0</v>
      </c>
      <c r="AW541" s="116">
        <f ca="1">IFERROR(AA541*'Program Qtrly'!G$329/(1-'Program Qtrly'!G$329),0)</f>
        <v>0</v>
      </c>
      <c r="AX541" s="116">
        <f ca="1">IFERROR(AB541*'Program Qtrly'!H$329/(1-'Program Qtrly'!H$329),0)</f>
        <v>0</v>
      </c>
      <c r="AY541" s="116">
        <f ca="1">IFERROR(AC541*'Program Qtrly'!I$329/(1-'Program Qtrly'!I$329),0)</f>
        <v>0</v>
      </c>
      <c r="AZ541" s="116">
        <f ca="1">IFERROR(AD541*'Program Qtrly'!J$329/(1-'Program Qtrly'!J$329),0)</f>
        <v>0</v>
      </c>
      <c r="BA541" s="116">
        <f ca="1">IFERROR(AE541*'Program Qtrly'!K$329/(1-'Program Qtrly'!K$329),0)</f>
        <v>0</v>
      </c>
      <c r="BB541" s="116">
        <f ca="1">IFERROR(AF541*'Program Qtrly'!L$329/(1-'Program Qtrly'!L$329),0)</f>
        <v>0</v>
      </c>
      <c r="BC541" s="116">
        <f ca="1">IFERROR(AG541*'Program Qtrly'!M$329/(1-'Program Qtrly'!M$329),0)</f>
        <v>0</v>
      </c>
      <c r="BD541" s="116">
        <f ca="1">IFERROR(AH541*'Program Qtrly'!N$329/(1-'Program Qtrly'!N$329),0)</f>
        <v>0</v>
      </c>
      <c r="BE541" s="116">
        <f ca="1">IFERROR(AI541*'Program Qtrly'!O$329/(1-'Program Qtrly'!O$329),0)</f>
        <v>0</v>
      </c>
      <c r="BF541" s="116">
        <f ca="1">IFERROR(AJ541*'Program Qtrly'!P$329/(1-'Program Qtrly'!P$329),0)</f>
        <v>0</v>
      </c>
      <c r="BG541" s="116">
        <f ca="1">IFERROR(AK541*'Program Qtrly'!Q$329/(1-'Program Qtrly'!Q$329),0)</f>
        <v>0</v>
      </c>
      <c r="BH541" s="116">
        <f ca="1">IFERROR(AL541*'Program Qtrly'!R$329/(1-'Program Qtrly'!R$329),0)</f>
        <v>0</v>
      </c>
      <c r="BI541" s="116">
        <f ca="1">IFERROR(AM541*'Program Qtrly'!S$329/(1-'Program Qtrly'!S$329),0)</f>
        <v>0</v>
      </c>
      <c r="BJ541" s="116">
        <f ca="1">IFERROR(AN541*'Program Qtrly'!T$329/(1-'Program Qtrly'!T$329),0)</f>
        <v>0</v>
      </c>
      <c r="BK541" s="116">
        <f ca="1">IFERROR(AO541*'Program Qtrly'!U$329/(1-'Program Qtrly'!U$329),0)</f>
        <v>0</v>
      </c>
      <c r="BL541" s="116">
        <f ca="1">IFERROR(AP541*'Program Qtrly'!V$329/(1-'Program Qtrly'!V$329),0)</f>
        <v>0</v>
      </c>
      <c r="BM541" s="116">
        <f ca="1">IFERROR(AQ541*'Program Qtrly'!W$329/(1-'Program Qtrly'!W$329),0)</f>
        <v>0</v>
      </c>
      <c r="BO541" s="53" t="str">
        <f t="shared" si="527"/>
        <v>P017</v>
      </c>
      <c r="BP541" s="53">
        <f t="shared" si="528"/>
        <v>0</v>
      </c>
    </row>
    <row r="542" spans="1:68" x14ac:dyDescent="0.45">
      <c r="A542" s="63">
        <f t="shared" si="523"/>
        <v>21</v>
      </c>
      <c r="B542" s="116">
        <f ca="1">IFERROR(B541+'Program Qtrly'!D$343*OFFSET(LDF!$A$37,MATCH($B$534,LDF!$A$38:$A$63,0),MATCH($A542,LDF!$B$37:$Z$37,0)),0)</f>
        <v>0</v>
      </c>
      <c r="C542" s="116">
        <f ca="1">IFERROR(C541+'Program Qtrly'!E$343*OFFSET(LDF!$A$37,MATCH($B$534,LDF!$A$38:$A$63,0),MATCH($A542,LDF!$B$37:$Z$37,0)),0)</f>
        <v>0</v>
      </c>
      <c r="D542" s="116">
        <f ca="1">IFERROR(D541+'Program Qtrly'!F$343*OFFSET(LDF!$A$37,MATCH($B$534,LDF!$A$38:$A$63,0),MATCH($A542,LDF!$B$37:$Z$37,0)),0)</f>
        <v>0</v>
      </c>
      <c r="E542" s="116">
        <f ca="1">IFERROR(E541+'Program Qtrly'!G$343*OFFSET(LDF!$A$37,MATCH($B$534,LDF!$A$38:$A$63,0),MATCH($A542,LDF!$B$37:$Z$37,0)),0)</f>
        <v>0</v>
      </c>
      <c r="F542" s="116">
        <f ca="1">IFERROR(F541+'Program Qtrly'!H$343*OFFSET(LDF!$A$37,MATCH($B$534,LDF!$A$38:$A$63,0),MATCH($A542,LDF!$B$37:$Z$37,0)),0)</f>
        <v>0</v>
      </c>
      <c r="G542" s="116">
        <f ca="1">IFERROR(G541+'Program Qtrly'!I$343*OFFSET(LDF!$A$37,MATCH($B$534,LDF!$A$38:$A$63,0),MATCH($A542,LDF!$B$37:$Z$37,0)),0)</f>
        <v>0</v>
      </c>
      <c r="H542" s="116">
        <f ca="1">IFERROR(H541+'Program Qtrly'!J$343*OFFSET(LDF!$A$37,MATCH($B$534,LDF!$A$38:$A$63,0),MATCH($A542,LDF!$B$37:$Z$37,0)),0)</f>
        <v>0</v>
      </c>
      <c r="I542" s="116">
        <f ca="1">IFERROR(I541+'Program Qtrly'!K$343*OFFSET(LDF!$A$37,MATCH($B$534,LDF!$A$38:$A$63,0),MATCH($A542,LDF!$B$37:$Z$37,0)),0)</f>
        <v>0</v>
      </c>
      <c r="J542" s="116">
        <f ca="1">IFERROR(J541+'Program Qtrly'!L$343*OFFSET(LDF!$A$37,MATCH($B$534,LDF!$A$38:$A$63,0),MATCH($A542,LDF!$B$37:$Z$37,0)),0)</f>
        <v>0</v>
      </c>
      <c r="K542" s="116">
        <f ca="1">IFERROR(K541+'Program Qtrly'!M$343*OFFSET(LDF!$A$37,MATCH($B$534,LDF!$A$38:$A$63,0),MATCH($A542,LDF!$B$37:$Z$37,0)),0)</f>
        <v>0</v>
      </c>
      <c r="L542" s="116">
        <f ca="1">IFERROR(L541+'Program Qtrly'!N$343*OFFSET(LDF!$A$37,MATCH($B$534,LDF!$A$38:$A$63,0),MATCH($A542,LDF!$B$37:$Z$37,0)),0)</f>
        <v>0</v>
      </c>
      <c r="M542" s="116">
        <f ca="1">IFERROR(M541+'Program Qtrly'!O$343*OFFSET(LDF!$A$37,MATCH($B$534,LDF!$A$38:$A$63,0),MATCH($A542,LDF!$B$37:$Z$37,0)),0)</f>
        <v>0</v>
      </c>
      <c r="N542" s="116">
        <f ca="1">IFERROR(N541+'Program Qtrly'!P$343*OFFSET(LDF!$A$37,MATCH($B$534,LDF!$A$38:$A$63,0),MATCH($A542,LDF!$B$37:$Z$37,0)),0)</f>
        <v>0</v>
      </c>
      <c r="O542" s="116">
        <f ca="1">IFERROR(O541+'Program Qtrly'!Q$343*OFFSET(LDF!$A$37,MATCH($B$534,LDF!$A$38:$A$63,0),MATCH($A542,LDF!$B$37:$Z$37,0)),0)</f>
        <v>0</v>
      </c>
      <c r="P542" s="116">
        <f ca="1">IFERROR(P541+'Program Qtrly'!R$343*OFFSET(LDF!$A$37,MATCH($B$534,LDF!$A$38:$A$63,0),MATCH($A542,LDF!$B$37:$Z$37,0)),0)</f>
        <v>0</v>
      </c>
      <c r="Q542" s="116">
        <f ca="1">IFERROR(Q541+'Program Qtrly'!S$343*OFFSET(LDF!$A$37,MATCH($B$534,LDF!$A$38:$A$63,0),MATCH($A542,LDF!$B$37:$Z$37,0)),0)</f>
        <v>0</v>
      </c>
      <c r="R542" s="116">
        <f ca="1">IFERROR(R541+'Program Qtrly'!T$343*OFFSET(LDF!$A$37,MATCH($B$534,LDF!$A$38:$A$63,0),MATCH($A542,LDF!$B$37:$Z$37,0)),0)</f>
        <v>0</v>
      </c>
      <c r="S542" s="116">
        <f ca="1">IFERROR(S541+'Program Qtrly'!U$343*OFFSET(LDF!$A$37,MATCH($B$534,LDF!$A$38:$A$63,0),MATCH($A542,LDF!$B$37:$Z$37,0)),0)</f>
        <v>0</v>
      </c>
      <c r="T542" s="116">
        <f ca="1">IFERROR(T541+'Program Qtrly'!V$343*OFFSET(LDF!$A$37,MATCH($B$534,LDF!$A$38:$A$63,0),MATCH($A542,LDF!$B$37:$Z$37,0)),0)</f>
        <v>0</v>
      </c>
      <c r="U542" s="116">
        <f ca="1">IFERROR(U541+'Program Qtrly'!W$343*OFFSET(LDF!$A$37,MATCH($B$534,LDF!$A$38:$A$63,0),MATCH($A542,LDF!$B$37:$Z$37,0)),0)</f>
        <v>0</v>
      </c>
      <c r="W542" s="63">
        <f t="shared" si="524"/>
        <v>21</v>
      </c>
      <c r="X542" s="116">
        <f t="shared" ca="1" si="525"/>
        <v>0</v>
      </c>
      <c r="Y542" s="116">
        <f t="shared" ca="1" si="522"/>
        <v>0</v>
      </c>
      <c r="Z542" s="116">
        <f t="shared" ca="1" si="522"/>
        <v>0</v>
      </c>
      <c r="AA542" s="116">
        <f t="shared" ca="1" si="522"/>
        <v>0</v>
      </c>
      <c r="AB542" s="116">
        <f t="shared" ca="1" si="522"/>
        <v>0</v>
      </c>
      <c r="AC542" s="116">
        <f t="shared" ca="1" si="522"/>
        <v>0</v>
      </c>
      <c r="AD542" s="116">
        <f t="shared" ca="1" si="522"/>
        <v>0</v>
      </c>
      <c r="AE542" s="116">
        <f t="shared" ca="1" si="522"/>
        <v>0</v>
      </c>
      <c r="AF542" s="116">
        <f t="shared" ca="1" si="522"/>
        <v>0</v>
      </c>
      <c r="AG542" s="116">
        <f t="shared" ca="1" si="522"/>
        <v>0</v>
      </c>
      <c r="AH542" s="116">
        <f t="shared" ca="1" si="522"/>
        <v>0</v>
      </c>
      <c r="AI542" s="116">
        <f t="shared" ca="1" si="522"/>
        <v>0</v>
      </c>
      <c r="AJ542" s="116">
        <f t="shared" ca="1" si="522"/>
        <v>0</v>
      </c>
      <c r="AK542" s="116">
        <f t="shared" ca="1" si="522"/>
        <v>0</v>
      </c>
      <c r="AL542" s="116">
        <f t="shared" ca="1" si="522"/>
        <v>0</v>
      </c>
      <c r="AM542" s="116">
        <f t="shared" ca="1" si="522"/>
        <v>0</v>
      </c>
      <c r="AN542" s="116">
        <f t="shared" ca="1" si="522"/>
        <v>0</v>
      </c>
      <c r="AO542" s="116">
        <f t="shared" ca="1" si="522"/>
        <v>0</v>
      </c>
      <c r="AP542" s="116">
        <f t="shared" ca="1" si="522"/>
        <v>0</v>
      </c>
      <c r="AQ542" s="116">
        <f t="shared" ca="1" si="522"/>
        <v>0</v>
      </c>
      <c r="AS542" s="63">
        <f t="shared" si="526"/>
        <v>21</v>
      </c>
      <c r="AT542" s="116">
        <f ca="1">IFERROR(X542*'Program Qtrly'!D$329/(1-'Program Qtrly'!D$329),0)</f>
        <v>0</v>
      </c>
      <c r="AU542" s="116">
        <f ca="1">IFERROR(Y542*'Program Qtrly'!E$329/(1-'Program Qtrly'!E$329),0)</f>
        <v>0</v>
      </c>
      <c r="AV542" s="116">
        <f ca="1">IFERROR(Z542*'Program Qtrly'!F$329/(1-'Program Qtrly'!F$329),0)</f>
        <v>0</v>
      </c>
      <c r="AW542" s="116">
        <f ca="1">IFERROR(AA542*'Program Qtrly'!G$329/(1-'Program Qtrly'!G$329),0)</f>
        <v>0</v>
      </c>
      <c r="AX542" s="116">
        <f ca="1">IFERROR(AB542*'Program Qtrly'!H$329/(1-'Program Qtrly'!H$329),0)</f>
        <v>0</v>
      </c>
      <c r="AY542" s="116">
        <f ca="1">IFERROR(AC542*'Program Qtrly'!I$329/(1-'Program Qtrly'!I$329),0)</f>
        <v>0</v>
      </c>
      <c r="AZ542" s="116">
        <f ca="1">IFERROR(AD542*'Program Qtrly'!J$329/(1-'Program Qtrly'!J$329),0)</f>
        <v>0</v>
      </c>
      <c r="BA542" s="116">
        <f ca="1">IFERROR(AE542*'Program Qtrly'!K$329/(1-'Program Qtrly'!K$329),0)</f>
        <v>0</v>
      </c>
      <c r="BB542" s="116">
        <f ca="1">IFERROR(AF542*'Program Qtrly'!L$329/(1-'Program Qtrly'!L$329),0)</f>
        <v>0</v>
      </c>
      <c r="BC542" s="116">
        <f ca="1">IFERROR(AG542*'Program Qtrly'!M$329/(1-'Program Qtrly'!M$329),0)</f>
        <v>0</v>
      </c>
      <c r="BD542" s="116">
        <f ca="1">IFERROR(AH542*'Program Qtrly'!N$329/(1-'Program Qtrly'!N$329),0)</f>
        <v>0</v>
      </c>
      <c r="BE542" s="116">
        <f ca="1">IFERROR(AI542*'Program Qtrly'!O$329/(1-'Program Qtrly'!O$329),0)</f>
        <v>0</v>
      </c>
      <c r="BF542" s="116">
        <f ca="1">IFERROR(AJ542*'Program Qtrly'!P$329/(1-'Program Qtrly'!P$329),0)</f>
        <v>0</v>
      </c>
      <c r="BG542" s="116">
        <f ca="1">IFERROR(AK542*'Program Qtrly'!Q$329/(1-'Program Qtrly'!Q$329),0)</f>
        <v>0</v>
      </c>
      <c r="BH542" s="116">
        <f ca="1">IFERROR(AL542*'Program Qtrly'!R$329/(1-'Program Qtrly'!R$329),0)</f>
        <v>0</v>
      </c>
      <c r="BI542" s="116">
        <f ca="1">IFERROR(AM542*'Program Qtrly'!S$329/(1-'Program Qtrly'!S$329),0)</f>
        <v>0</v>
      </c>
      <c r="BJ542" s="116">
        <f ca="1">IFERROR(AN542*'Program Qtrly'!T$329/(1-'Program Qtrly'!T$329),0)</f>
        <v>0</v>
      </c>
      <c r="BK542" s="116">
        <f ca="1">IFERROR(AO542*'Program Qtrly'!U$329/(1-'Program Qtrly'!U$329),0)</f>
        <v>0</v>
      </c>
      <c r="BL542" s="116">
        <f ca="1">IFERROR(AP542*'Program Qtrly'!V$329/(1-'Program Qtrly'!V$329),0)</f>
        <v>0</v>
      </c>
      <c r="BM542" s="116">
        <f ca="1">IFERROR(AQ542*'Program Qtrly'!W$329/(1-'Program Qtrly'!W$329),0)</f>
        <v>0</v>
      </c>
      <c r="BO542" s="53" t="str">
        <f t="shared" si="527"/>
        <v>P017</v>
      </c>
      <c r="BP542" s="53">
        <f t="shared" si="528"/>
        <v>0</v>
      </c>
    </row>
    <row r="543" spans="1:68" x14ac:dyDescent="0.45">
      <c r="A543" s="63">
        <f t="shared" si="523"/>
        <v>24</v>
      </c>
      <c r="B543" s="116">
        <f ca="1">IFERROR(B542+'Program Qtrly'!D$343*OFFSET(LDF!$A$37,MATCH($B$534,LDF!$A$38:$A$63,0),MATCH($A543,LDF!$B$37:$Z$37,0)),0)</f>
        <v>0</v>
      </c>
      <c r="C543" s="116">
        <f ca="1">IFERROR(C542+'Program Qtrly'!E$343*OFFSET(LDF!$A$37,MATCH($B$534,LDF!$A$38:$A$63,0),MATCH($A543,LDF!$B$37:$Z$37,0)),0)</f>
        <v>0</v>
      </c>
      <c r="D543" s="116">
        <f ca="1">IFERROR(D542+'Program Qtrly'!F$343*OFFSET(LDF!$A$37,MATCH($B$534,LDF!$A$38:$A$63,0),MATCH($A543,LDF!$B$37:$Z$37,0)),0)</f>
        <v>0</v>
      </c>
      <c r="E543" s="116">
        <f ca="1">IFERROR(E542+'Program Qtrly'!G$343*OFFSET(LDF!$A$37,MATCH($B$534,LDF!$A$38:$A$63,0),MATCH($A543,LDF!$B$37:$Z$37,0)),0)</f>
        <v>0</v>
      </c>
      <c r="F543" s="116">
        <f ca="1">IFERROR(F542+'Program Qtrly'!H$343*OFFSET(LDF!$A$37,MATCH($B$534,LDF!$A$38:$A$63,0),MATCH($A543,LDF!$B$37:$Z$37,0)),0)</f>
        <v>0</v>
      </c>
      <c r="G543" s="116">
        <f ca="1">IFERROR(G542+'Program Qtrly'!I$343*OFFSET(LDF!$A$37,MATCH($B$534,LDF!$A$38:$A$63,0),MATCH($A543,LDF!$B$37:$Z$37,0)),0)</f>
        <v>0</v>
      </c>
      <c r="H543" s="116">
        <f ca="1">IFERROR(H542+'Program Qtrly'!J$343*OFFSET(LDF!$A$37,MATCH($B$534,LDF!$A$38:$A$63,0),MATCH($A543,LDF!$B$37:$Z$37,0)),0)</f>
        <v>0</v>
      </c>
      <c r="I543" s="116">
        <f ca="1">IFERROR(I542+'Program Qtrly'!K$343*OFFSET(LDF!$A$37,MATCH($B$534,LDF!$A$38:$A$63,0),MATCH($A543,LDF!$B$37:$Z$37,0)),0)</f>
        <v>0</v>
      </c>
      <c r="J543" s="116">
        <f ca="1">IFERROR(J542+'Program Qtrly'!L$343*OFFSET(LDF!$A$37,MATCH($B$534,LDF!$A$38:$A$63,0),MATCH($A543,LDF!$B$37:$Z$37,0)),0)</f>
        <v>0</v>
      </c>
      <c r="K543" s="116">
        <f ca="1">IFERROR(K542+'Program Qtrly'!M$343*OFFSET(LDF!$A$37,MATCH($B$534,LDF!$A$38:$A$63,0),MATCH($A543,LDF!$B$37:$Z$37,0)),0)</f>
        <v>0</v>
      </c>
      <c r="L543" s="116">
        <f ca="1">IFERROR(L542+'Program Qtrly'!N$343*OFFSET(LDF!$A$37,MATCH($B$534,LDF!$A$38:$A$63,0),MATCH($A543,LDF!$B$37:$Z$37,0)),0)</f>
        <v>0</v>
      </c>
      <c r="M543" s="116">
        <f ca="1">IFERROR(M542+'Program Qtrly'!O$343*OFFSET(LDF!$A$37,MATCH($B$534,LDF!$A$38:$A$63,0),MATCH($A543,LDF!$B$37:$Z$37,0)),0)</f>
        <v>0</v>
      </c>
      <c r="N543" s="116">
        <f ca="1">IFERROR(N542+'Program Qtrly'!P$343*OFFSET(LDF!$A$37,MATCH($B$534,LDF!$A$38:$A$63,0),MATCH($A543,LDF!$B$37:$Z$37,0)),0)</f>
        <v>0</v>
      </c>
      <c r="O543" s="116">
        <f ca="1">IFERROR(O542+'Program Qtrly'!Q$343*OFFSET(LDF!$A$37,MATCH($B$534,LDF!$A$38:$A$63,0),MATCH($A543,LDF!$B$37:$Z$37,0)),0)</f>
        <v>0</v>
      </c>
      <c r="P543" s="116">
        <f ca="1">IFERROR(P542+'Program Qtrly'!R$343*OFFSET(LDF!$A$37,MATCH($B$534,LDF!$A$38:$A$63,0),MATCH($A543,LDF!$B$37:$Z$37,0)),0)</f>
        <v>0</v>
      </c>
      <c r="Q543" s="116">
        <f ca="1">IFERROR(Q542+'Program Qtrly'!S$343*OFFSET(LDF!$A$37,MATCH($B$534,LDF!$A$38:$A$63,0),MATCH($A543,LDF!$B$37:$Z$37,0)),0)</f>
        <v>0</v>
      </c>
      <c r="R543" s="116">
        <f ca="1">IFERROR(R542+'Program Qtrly'!T$343*OFFSET(LDF!$A$37,MATCH($B$534,LDF!$A$38:$A$63,0),MATCH($A543,LDF!$B$37:$Z$37,0)),0)</f>
        <v>0</v>
      </c>
      <c r="S543" s="116">
        <f ca="1">IFERROR(S542+'Program Qtrly'!U$343*OFFSET(LDF!$A$37,MATCH($B$534,LDF!$A$38:$A$63,0),MATCH($A543,LDF!$B$37:$Z$37,0)),0)</f>
        <v>0</v>
      </c>
      <c r="T543" s="116">
        <f ca="1">IFERROR(T542+'Program Qtrly'!V$343*OFFSET(LDF!$A$37,MATCH($B$534,LDF!$A$38:$A$63,0),MATCH($A543,LDF!$B$37:$Z$37,0)),0)</f>
        <v>0</v>
      </c>
      <c r="U543" s="116">
        <f ca="1">IFERROR(U542+'Program Qtrly'!W$343*OFFSET(LDF!$A$37,MATCH($B$534,LDF!$A$38:$A$63,0),MATCH($A543,LDF!$B$37:$Z$37,0)),0)</f>
        <v>0</v>
      </c>
      <c r="W543" s="63">
        <f t="shared" si="524"/>
        <v>24</v>
      </c>
      <c r="X543" s="116">
        <f t="shared" ca="1" si="525"/>
        <v>0</v>
      </c>
      <c r="Y543" s="116">
        <f t="shared" ca="1" si="522"/>
        <v>0</v>
      </c>
      <c r="Z543" s="116">
        <f t="shared" ca="1" si="522"/>
        <v>0</v>
      </c>
      <c r="AA543" s="116">
        <f t="shared" ca="1" si="522"/>
        <v>0</v>
      </c>
      <c r="AB543" s="116">
        <f t="shared" ca="1" si="522"/>
        <v>0</v>
      </c>
      <c r="AC543" s="116">
        <f t="shared" ca="1" si="522"/>
        <v>0</v>
      </c>
      <c r="AD543" s="116">
        <f t="shared" ca="1" si="522"/>
        <v>0</v>
      </c>
      <c r="AE543" s="116">
        <f t="shared" ca="1" si="522"/>
        <v>0</v>
      </c>
      <c r="AF543" s="116">
        <f t="shared" ca="1" si="522"/>
        <v>0</v>
      </c>
      <c r="AG543" s="116">
        <f t="shared" ca="1" si="522"/>
        <v>0</v>
      </c>
      <c r="AH543" s="116">
        <f t="shared" ca="1" si="522"/>
        <v>0</v>
      </c>
      <c r="AI543" s="116">
        <f t="shared" ca="1" si="522"/>
        <v>0</v>
      </c>
      <c r="AJ543" s="116">
        <f t="shared" ca="1" si="522"/>
        <v>0</v>
      </c>
      <c r="AK543" s="116">
        <f t="shared" ca="1" si="522"/>
        <v>0</v>
      </c>
      <c r="AL543" s="116">
        <f t="shared" ca="1" si="522"/>
        <v>0</v>
      </c>
      <c r="AM543" s="116">
        <f t="shared" ca="1" si="522"/>
        <v>0</v>
      </c>
      <c r="AN543" s="116">
        <f t="shared" ca="1" si="522"/>
        <v>0</v>
      </c>
      <c r="AO543" s="116">
        <f t="shared" ca="1" si="522"/>
        <v>0</v>
      </c>
      <c r="AP543" s="116">
        <f t="shared" ca="1" si="522"/>
        <v>0</v>
      </c>
      <c r="AQ543" s="116">
        <f t="shared" ca="1" si="522"/>
        <v>0</v>
      </c>
      <c r="AS543" s="63">
        <f t="shared" si="526"/>
        <v>24</v>
      </c>
      <c r="AT543" s="116">
        <f ca="1">IFERROR(X543*'Program Qtrly'!D$329/(1-'Program Qtrly'!D$329),0)</f>
        <v>0</v>
      </c>
      <c r="AU543" s="116">
        <f ca="1">IFERROR(Y543*'Program Qtrly'!E$329/(1-'Program Qtrly'!E$329),0)</f>
        <v>0</v>
      </c>
      <c r="AV543" s="116">
        <f ca="1">IFERROR(Z543*'Program Qtrly'!F$329/(1-'Program Qtrly'!F$329),0)</f>
        <v>0</v>
      </c>
      <c r="AW543" s="116">
        <f ca="1">IFERROR(AA543*'Program Qtrly'!G$329/(1-'Program Qtrly'!G$329),0)</f>
        <v>0</v>
      </c>
      <c r="AX543" s="116">
        <f ca="1">IFERROR(AB543*'Program Qtrly'!H$329/(1-'Program Qtrly'!H$329),0)</f>
        <v>0</v>
      </c>
      <c r="AY543" s="116">
        <f ca="1">IFERROR(AC543*'Program Qtrly'!I$329/(1-'Program Qtrly'!I$329),0)</f>
        <v>0</v>
      </c>
      <c r="AZ543" s="116">
        <f ca="1">IFERROR(AD543*'Program Qtrly'!J$329/(1-'Program Qtrly'!J$329),0)</f>
        <v>0</v>
      </c>
      <c r="BA543" s="116">
        <f ca="1">IFERROR(AE543*'Program Qtrly'!K$329/(1-'Program Qtrly'!K$329),0)</f>
        <v>0</v>
      </c>
      <c r="BB543" s="116">
        <f ca="1">IFERROR(AF543*'Program Qtrly'!L$329/(1-'Program Qtrly'!L$329),0)</f>
        <v>0</v>
      </c>
      <c r="BC543" s="116">
        <f ca="1">IFERROR(AG543*'Program Qtrly'!M$329/(1-'Program Qtrly'!M$329),0)</f>
        <v>0</v>
      </c>
      <c r="BD543" s="116">
        <f ca="1">IFERROR(AH543*'Program Qtrly'!N$329/(1-'Program Qtrly'!N$329),0)</f>
        <v>0</v>
      </c>
      <c r="BE543" s="116">
        <f ca="1">IFERROR(AI543*'Program Qtrly'!O$329/(1-'Program Qtrly'!O$329),0)</f>
        <v>0</v>
      </c>
      <c r="BF543" s="116">
        <f ca="1">IFERROR(AJ543*'Program Qtrly'!P$329/(1-'Program Qtrly'!P$329),0)</f>
        <v>0</v>
      </c>
      <c r="BG543" s="116">
        <f ca="1">IFERROR(AK543*'Program Qtrly'!Q$329/(1-'Program Qtrly'!Q$329),0)</f>
        <v>0</v>
      </c>
      <c r="BH543" s="116">
        <f ca="1">IFERROR(AL543*'Program Qtrly'!R$329/(1-'Program Qtrly'!R$329),0)</f>
        <v>0</v>
      </c>
      <c r="BI543" s="116">
        <f ca="1">IFERROR(AM543*'Program Qtrly'!S$329/(1-'Program Qtrly'!S$329),0)</f>
        <v>0</v>
      </c>
      <c r="BJ543" s="116">
        <f ca="1">IFERROR(AN543*'Program Qtrly'!T$329/(1-'Program Qtrly'!T$329),0)</f>
        <v>0</v>
      </c>
      <c r="BK543" s="116">
        <f ca="1">IFERROR(AO543*'Program Qtrly'!U$329/(1-'Program Qtrly'!U$329),0)</f>
        <v>0</v>
      </c>
      <c r="BL543" s="116">
        <f ca="1">IFERROR(AP543*'Program Qtrly'!V$329/(1-'Program Qtrly'!V$329),0)</f>
        <v>0</v>
      </c>
      <c r="BM543" s="116">
        <f ca="1">IFERROR(AQ543*'Program Qtrly'!W$329/(1-'Program Qtrly'!W$329),0)</f>
        <v>0</v>
      </c>
      <c r="BO543" s="53" t="str">
        <f t="shared" si="527"/>
        <v>P017</v>
      </c>
      <c r="BP543" s="53">
        <f t="shared" si="528"/>
        <v>0</v>
      </c>
    </row>
    <row r="544" spans="1:68" x14ac:dyDescent="0.45">
      <c r="A544" s="63">
        <f t="shared" si="523"/>
        <v>27</v>
      </c>
      <c r="B544" s="116">
        <f ca="1">IFERROR(B543+'Program Qtrly'!D$343*OFFSET(LDF!$A$37,MATCH($B$534,LDF!$A$38:$A$63,0),MATCH($A544,LDF!$B$37:$Z$37,0)),0)</f>
        <v>0</v>
      </c>
      <c r="C544" s="116">
        <f ca="1">IFERROR(C543+'Program Qtrly'!E$343*OFFSET(LDF!$A$37,MATCH($B$534,LDF!$A$38:$A$63,0),MATCH($A544,LDF!$B$37:$Z$37,0)),0)</f>
        <v>0</v>
      </c>
      <c r="D544" s="116">
        <f ca="1">IFERROR(D543+'Program Qtrly'!F$343*OFFSET(LDF!$A$37,MATCH($B$534,LDF!$A$38:$A$63,0),MATCH($A544,LDF!$B$37:$Z$37,0)),0)</f>
        <v>0</v>
      </c>
      <c r="E544" s="116">
        <f ca="1">IFERROR(E543+'Program Qtrly'!G$343*OFFSET(LDF!$A$37,MATCH($B$534,LDF!$A$38:$A$63,0),MATCH($A544,LDF!$B$37:$Z$37,0)),0)</f>
        <v>0</v>
      </c>
      <c r="F544" s="116">
        <f ca="1">IFERROR(F543+'Program Qtrly'!H$343*OFFSET(LDF!$A$37,MATCH($B$534,LDF!$A$38:$A$63,0),MATCH($A544,LDF!$B$37:$Z$37,0)),0)</f>
        <v>0</v>
      </c>
      <c r="G544" s="116">
        <f ca="1">IFERROR(G543+'Program Qtrly'!I$343*OFFSET(LDF!$A$37,MATCH($B$534,LDF!$A$38:$A$63,0),MATCH($A544,LDF!$B$37:$Z$37,0)),0)</f>
        <v>0</v>
      </c>
      <c r="H544" s="116">
        <f ca="1">IFERROR(H543+'Program Qtrly'!J$343*OFFSET(LDF!$A$37,MATCH($B$534,LDF!$A$38:$A$63,0),MATCH($A544,LDF!$B$37:$Z$37,0)),0)</f>
        <v>0</v>
      </c>
      <c r="I544" s="116">
        <f ca="1">IFERROR(I543+'Program Qtrly'!K$343*OFFSET(LDF!$A$37,MATCH($B$534,LDF!$A$38:$A$63,0),MATCH($A544,LDF!$B$37:$Z$37,0)),0)</f>
        <v>0</v>
      </c>
      <c r="J544" s="116">
        <f ca="1">IFERROR(J543+'Program Qtrly'!L$343*OFFSET(LDF!$A$37,MATCH($B$534,LDF!$A$38:$A$63,0),MATCH($A544,LDF!$B$37:$Z$37,0)),0)</f>
        <v>0</v>
      </c>
      <c r="K544" s="116">
        <f ca="1">IFERROR(K543+'Program Qtrly'!M$343*OFFSET(LDF!$A$37,MATCH($B$534,LDF!$A$38:$A$63,0),MATCH($A544,LDF!$B$37:$Z$37,0)),0)</f>
        <v>0</v>
      </c>
      <c r="L544" s="116">
        <f ca="1">IFERROR(L543+'Program Qtrly'!N$343*OFFSET(LDF!$A$37,MATCH($B$534,LDF!$A$38:$A$63,0),MATCH($A544,LDF!$B$37:$Z$37,0)),0)</f>
        <v>0</v>
      </c>
      <c r="M544" s="116">
        <f ca="1">IFERROR(M543+'Program Qtrly'!O$343*OFFSET(LDF!$A$37,MATCH($B$534,LDF!$A$38:$A$63,0),MATCH($A544,LDF!$B$37:$Z$37,0)),0)</f>
        <v>0</v>
      </c>
      <c r="N544" s="116">
        <f ca="1">IFERROR(N543+'Program Qtrly'!P$343*OFFSET(LDF!$A$37,MATCH($B$534,LDF!$A$38:$A$63,0),MATCH($A544,LDF!$B$37:$Z$37,0)),0)</f>
        <v>0</v>
      </c>
      <c r="O544" s="116">
        <f ca="1">IFERROR(O543+'Program Qtrly'!Q$343*OFFSET(LDF!$A$37,MATCH($B$534,LDF!$A$38:$A$63,0),MATCH($A544,LDF!$B$37:$Z$37,0)),0)</f>
        <v>0</v>
      </c>
      <c r="P544" s="116">
        <f ca="1">IFERROR(P543+'Program Qtrly'!R$343*OFFSET(LDF!$A$37,MATCH($B$534,LDF!$A$38:$A$63,0),MATCH($A544,LDF!$B$37:$Z$37,0)),0)</f>
        <v>0</v>
      </c>
      <c r="Q544" s="116">
        <f ca="1">IFERROR(Q543+'Program Qtrly'!S$343*OFFSET(LDF!$A$37,MATCH($B$534,LDF!$A$38:$A$63,0),MATCH($A544,LDF!$B$37:$Z$37,0)),0)</f>
        <v>0</v>
      </c>
      <c r="R544" s="116">
        <f ca="1">IFERROR(R543+'Program Qtrly'!T$343*OFFSET(LDF!$A$37,MATCH($B$534,LDF!$A$38:$A$63,0),MATCH($A544,LDF!$B$37:$Z$37,0)),0)</f>
        <v>0</v>
      </c>
      <c r="S544" s="116">
        <f ca="1">IFERROR(S543+'Program Qtrly'!U$343*OFFSET(LDF!$A$37,MATCH($B$534,LDF!$A$38:$A$63,0),MATCH($A544,LDF!$B$37:$Z$37,0)),0)</f>
        <v>0</v>
      </c>
      <c r="T544" s="116">
        <f ca="1">IFERROR(T543+'Program Qtrly'!V$343*OFFSET(LDF!$A$37,MATCH($B$534,LDF!$A$38:$A$63,0),MATCH($A544,LDF!$B$37:$Z$37,0)),0)</f>
        <v>0</v>
      </c>
      <c r="U544" s="116">
        <f ca="1">IFERROR(U543+'Program Qtrly'!W$343*OFFSET(LDF!$A$37,MATCH($B$534,LDF!$A$38:$A$63,0),MATCH($A544,LDF!$B$37:$Z$37,0)),0)</f>
        <v>0</v>
      </c>
      <c r="W544" s="63">
        <f t="shared" si="524"/>
        <v>27</v>
      </c>
      <c r="X544" s="116">
        <f t="shared" ca="1" si="525"/>
        <v>0</v>
      </c>
      <c r="Y544" s="116">
        <f t="shared" ca="1" si="522"/>
        <v>0</v>
      </c>
      <c r="Z544" s="116">
        <f t="shared" ca="1" si="522"/>
        <v>0</v>
      </c>
      <c r="AA544" s="116">
        <f t="shared" ca="1" si="522"/>
        <v>0</v>
      </c>
      <c r="AB544" s="116">
        <f t="shared" ca="1" si="522"/>
        <v>0</v>
      </c>
      <c r="AC544" s="116">
        <f t="shared" ca="1" si="522"/>
        <v>0</v>
      </c>
      <c r="AD544" s="116">
        <f t="shared" ca="1" si="522"/>
        <v>0</v>
      </c>
      <c r="AE544" s="116">
        <f t="shared" ca="1" si="522"/>
        <v>0</v>
      </c>
      <c r="AF544" s="116">
        <f t="shared" ca="1" si="522"/>
        <v>0</v>
      </c>
      <c r="AG544" s="116">
        <f t="shared" ca="1" si="522"/>
        <v>0</v>
      </c>
      <c r="AH544" s="116">
        <f t="shared" ca="1" si="522"/>
        <v>0</v>
      </c>
      <c r="AI544" s="116">
        <f t="shared" ca="1" si="522"/>
        <v>0</v>
      </c>
      <c r="AJ544" s="116">
        <f t="shared" ca="1" si="522"/>
        <v>0</v>
      </c>
      <c r="AK544" s="116">
        <f t="shared" ca="1" si="522"/>
        <v>0</v>
      </c>
      <c r="AL544" s="116">
        <f t="shared" ca="1" si="522"/>
        <v>0</v>
      </c>
      <c r="AM544" s="116">
        <f t="shared" ca="1" si="522"/>
        <v>0</v>
      </c>
      <c r="AN544" s="116">
        <f t="shared" ca="1" si="522"/>
        <v>0</v>
      </c>
      <c r="AO544" s="116">
        <f t="shared" ca="1" si="522"/>
        <v>0</v>
      </c>
      <c r="AP544" s="116">
        <f t="shared" ca="1" si="522"/>
        <v>0</v>
      </c>
      <c r="AQ544" s="116">
        <f t="shared" ca="1" si="522"/>
        <v>0</v>
      </c>
      <c r="AS544" s="63">
        <f t="shared" si="526"/>
        <v>27</v>
      </c>
      <c r="AT544" s="116">
        <f ca="1">IFERROR(X544*'Program Qtrly'!D$329/(1-'Program Qtrly'!D$329),0)</f>
        <v>0</v>
      </c>
      <c r="AU544" s="116">
        <f ca="1">IFERROR(Y544*'Program Qtrly'!E$329/(1-'Program Qtrly'!E$329),0)</f>
        <v>0</v>
      </c>
      <c r="AV544" s="116">
        <f ca="1">IFERROR(Z544*'Program Qtrly'!F$329/(1-'Program Qtrly'!F$329),0)</f>
        <v>0</v>
      </c>
      <c r="AW544" s="116">
        <f ca="1">IFERROR(AA544*'Program Qtrly'!G$329/(1-'Program Qtrly'!G$329),0)</f>
        <v>0</v>
      </c>
      <c r="AX544" s="116">
        <f ca="1">IFERROR(AB544*'Program Qtrly'!H$329/(1-'Program Qtrly'!H$329),0)</f>
        <v>0</v>
      </c>
      <c r="AY544" s="116">
        <f ca="1">IFERROR(AC544*'Program Qtrly'!I$329/(1-'Program Qtrly'!I$329),0)</f>
        <v>0</v>
      </c>
      <c r="AZ544" s="116">
        <f ca="1">IFERROR(AD544*'Program Qtrly'!J$329/(1-'Program Qtrly'!J$329),0)</f>
        <v>0</v>
      </c>
      <c r="BA544" s="116">
        <f ca="1">IFERROR(AE544*'Program Qtrly'!K$329/(1-'Program Qtrly'!K$329),0)</f>
        <v>0</v>
      </c>
      <c r="BB544" s="116">
        <f ca="1">IFERROR(AF544*'Program Qtrly'!L$329/(1-'Program Qtrly'!L$329),0)</f>
        <v>0</v>
      </c>
      <c r="BC544" s="116">
        <f ca="1">IFERROR(AG544*'Program Qtrly'!M$329/(1-'Program Qtrly'!M$329),0)</f>
        <v>0</v>
      </c>
      <c r="BD544" s="116">
        <f ca="1">IFERROR(AH544*'Program Qtrly'!N$329/(1-'Program Qtrly'!N$329),0)</f>
        <v>0</v>
      </c>
      <c r="BE544" s="116">
        <f ca="1">IFERROR(AI544*'Program Qtrly'!O$329/(1-'Program Qtrly'!O$329),0)</f>
        <v>0</v>
      </c>
      <c r="BF544" s="116">
        <f ca="1">IFERROR(AJ544*'Program Qtrly'!P$329/(1-'Program Qtrly'!P$329),0)</f>
        <v>0</v>
      </c>
      <c r="BG544" s="116">
        <f ca="1">IFERROR(AK544*'Program Qtrly'!Q$329/(1-'Program Qtrly'!Q$329),0)</f>
        <v>0</v>
      </c>
      <c r="BH544" s="116">
        <f ca="1">IFERROR(AL544*'Program Qtrly'!R$329/(1-'Program Qtrly'!R$329),0)</f>
        <v>0</v>
      </c>
      <c r="BI544" s="116">
        <f ca="1">IFERROR(AM544*'Program Qtrly'!S$329/(1-'Program Qtrly'!S$329),0)</f>
        <v>0</v>
      </c>
      <c r="BJ544" s="116">
        <f ca="1">IFERROR(AN544*'Program Qtrly'!T$329/(1-'Program Qtrly'!T$329),0)</f>
        <v>0</v>
      </c>
      <c r="BK544" s="116">
        <f ca="1">IFERROR(AO544*'Program Qtrly'!U$329/(1-'Program Qtrly'!U$329),0)</f>
        <v>0</v>
      </c>
      <c r="BL544" s="116">
        <f ca="1">IFERROR(AP544*'Program Qtrly'!V$329/(1-'Program Qtrly'!V$329),0)</f>
        <v>0</v>
      </c>
      <c r="BM544" s="116">
        <f ca="1">IFERROR(AQ544*'Program Qtrly'!W$329/(1-'Program Qtrly'!W$329),0)</f>
        <v>0</v>
      </c>
      <c r="BO544" s="53" t="str">
        <f t="shared" si="527"/>
        <v>P017</v>
      </c>
      <c r="BP544" s="53">
        <f t="shared" si="528"/>
        <v>0</v>
      </c>
    </row>
    <row r="545" spans="1:68" x14ac:dyDescent="0.45">
      <c r="A545" s="63">
        <f t="shared" si="523"/>
        <v>30</v>
      </c>
      <c r="B545" s="116">
        <f ca="1">IFERROR(B544+'Program Qtrly'!D$343*OFFSET(LDF!$A$37,MATCH($B$534,LDF!$A$38:$A$63,0),MATCH($A545,LDF!$B$37:$Z$37,0)),0)</f>
        <v>0</v>
      </c>
      <c r="C545" s="116">
        <f ca="1">IFERROR(C544+'Program Qtrly'!E$343*OFFSET(LDF!$A$37,MATCH($B$534,LDF!$A$38:$A$63,0),MATCH($A545,LDF!$B$37:$Z$37,0)),0)</f>
        <v>0</v>
      </c>
      <c r="D545" s="116">
        <f ca="1">IFERROR(D544+'Program Qtrly'!F$343*OFFSET(LDF!$A$37,MATCH($B$534,LDF!$A$38:$A$63,0),MATCH($A545,LDF!$B$37:$Z$37,0)),0)</f>
        <v>0</v>
      </c>
      <c r="E545" s="116">
        <f ca="1">IFERROR(E544+'Program Qtrly'!G$343*OFFSET(LDF!$A$37,MATCH($B$534,LDF!$A$38:$A$63,0),MATCH($A545,LDF!$B$37:$Z$37,0)),0)</f>
        <v>0</v>
      </c>
      <c r="F545" s="116">
        <f ca="1">IFERROR(F544+'Program Qtrly'!H$343*OFFSET(LDF!$A$37,MATCH($B$534,LDF!$A$38:$A$63,0),MATCH($A545,LDF!$B$37:$Z$37,0)),0)</f>
        <v>0</v>
      </c>
      <c r="G545" s="116">
        <f ca="1">IFERROR(G544+'Program Qtrly'!I$343*OFFSET(LDF!$A$37,MATCH($B$534,LDF!$A$38:$A$63,0),MATCH($A545,LDF!$B$37:$Z$37,0)),0)</f>
        <v>0</v>
      </c>
      <c r="H545" s="116">
        <f ca="1">IFERROR(H544+'Program Qtrly'!J$343*OFFSET(LDF!$A$37,MATCH($B$534,LDF!$A$38:$A$63,0),MATCH($A545,LDF!$B$37:$Z$37,0)),0)</f>
        <v>0</v>
      </c>
      <c r="I545" s="116">
        <f ca="1">IFERROR(I544+'Program Qtrly'!K$343*OFFSET(LDF!$A$37,MATCH($B$534,LDF!$A$38:$A$63,0),MATCH($A545,LDF!$B$37:$Z$37,0)),0)</f>
        <v>0</v>
      </c>
      <c r="J545" s="116">
        <f ca="1">IFERROR(J544+'Program Qtrly'!L$343*OFFSET(LDF!$A$37,MATCH($B$534,LDF!$A$38:$A$63,0),MATCH($A545,LDF!$B$37:$Z$37,0)),0)</f>
        <v>0</v>
      </c>
      <c r="K545" s="116">
        <f ca="1">IFERROR(K544+'Program Qtrly'!M$343*OFFSET(LDF!$A$37,MATCH($B$534,LDF!$A$38:$A$63,0),MATCH($A545,LDF!$B$37:$Z$37,0)),0)</f>
        <v>0</v>
      </c>
      <c r="L545" s="116">
        <f ca="1">IFERROR(L544+'Program Qtrly'!N$343*OFFSET(LDF!$A$37,MATCH($B$534,LDF!$A$38:$A$63,0),MATCH($A545,LDF!$B$37:$Z$37,0)),0)</f>
        <v>0</v>
      </c>
      <c r="M545" s="116">
        <f ca="1">IFERROR(M544+'Program Qtrly'!O$343*OFFSET(LDF!$A$37,MATCH($B$534,LDF!$A$38:$A$63,0),MATCH($A545,LDF!$B$37:$Z$37,0)),0)</f>
        <v>0</v>
      </c>
      <c r="N545" s="116">
        <f ca="1">IFERROR(N544+'Program Qtrly'!P$343*OFFSET(LDF!$A$37,MATCH($B$534,LDF!$A$38:$A$63,0),MATCH($A545,LDF!$B$37:$Z$37,0)),0)</f>
        <v>0</v>
      </c>
      <c r="O545" s="116">
        <f ca="1">IFERROR(O544+'Program Qtrly'!Q$343*OFFSET(LDF!$A$37,MATCH($B$534,LDF!$A$38:$A$63,0),MATCH($A545,LDF!$B$37:$Z$37,0)),0)</f>
        <v>0</v>
      </c>
      <c r="P545" s="116">
        <f ca="1">IFERROR(P544+'Program Qtrly'!R$343*OFFSET(LDF!$A$37,MATCH($B$534,LDF!$A$38:$A$63,0),MATCH($A545,LDF!$B$37:$Z$37,0)),0)</f>
        <v>0</v>
      </c>
      <c r="Q545" s="116">
        <f ca="1">IFERROR(Q544+'Program Qtrly'!S$343*OFFSET(LDF!$A$37,MATCH($B$534,LDF!$A$38:$A$63,0),MATCH($A545,LDF!$B$37:$Z$37,0)),0)</f>
        <v>0</v>
      </c>
      <c r="R545" s="116">
        <f ca="1">IFERROR(R544+'Program Qtrly'!T$343*OFFSET(LDF!$A$37,MATCH($B$534,LDF!$A$38:$A$63,0),MATCH($A545,LDF!$B$37:$Z$37,0)),0)</f>
        <v>0</v>
      </c>
      <c r="S545" s="116">
        <f ca="1">IFERROR(S544+'Program Qtrly'!U$343*OFFSET(LDF!$A$37,MATCH($B$534,LDF!$A$38:$A$63,0),MATCH($A545,LDF!$B$37:$Z$37,0)),0)</f>
        <v>0</v>
      </c>
      <c r="T545" s="116">
        <f ca="1">IFERROR(T544+'Program Qtrly'!V$343*OFFSET(LDF!$A$37,MATCH($B$534,LDF!$A$38:$A$63,0),MATCH($A545,LDF!$B$37:$Z$37,0)),0)</f>
        <v>0</v>
      </c>
      <c r="U545" s="116">
        <f ca="1">IFERROR(U544+'Program Qtrly'!W$343*OFFSET(LDF!$A$37,MATCH($B$534,LDF!$A$38:$A$63,0),MATCH($A545,LDF!$B$37:$Z$37,0)),0)</f>
        <v>0</v>
      </c>
      <c r="W545" s="63">
        <f t="shared" si="524"/>
        <v>30</v>
      </c>
      <c r="X545" s="116">
        <f t="shared" ca="1" si="525"/>
        <v>0</v>
      </c>
      <c r="Y545" s="116">
        <f t="shared" ca="1" si="522"/>
        <v>0</v>
      </c>
      <c r="Z545" s="116">
        <f t="shared" ca="1" si="522"/>
        <v>0</v>
      </c>
      <c r="AA545" s="116">
        <f t="shared" ca="1" si="522"/>
        <v>0</v>
      </c>
      <c r="AB545" s="116">
        <f t="shared" ca="1" si="522"/>
        <v>0</v>
      </c>
      <c r="AC545" s="116">
        <f t="shared" ca="1" si="522"/>
        <v>0</v>
      </c>
      <c r="AD545" s="116">
        <f t="shared" ca="1" si="522"/>
        <v>0</v>
      </c>
      <c r="AE545" s="116">
        <f t="shared" ca="1" si="522"/>
        <v>0</v>
      </c>
      <c r="AF545" s="116">
        <f t="shared" ca="1" si="522"/>
        <v>0</v>
      </c>
      <c r="AG545" s="116">
        <f t="shared" ca="1" si="522"/>
        <v>0</v>
      </c>
      <c r="AH545" s="116">
        <f t="shared" ca="1" si="522"/>
        <v>0</v>
      </c>
      <c r="AI545" s="116">
        <f t="shared" ca="1" si="522"/>
        <v>0</v>
      </c>
      <c r="AJ545" s="116">
        <f t="shared" ca="1" si="522"/>
        <v>0</v>
      </c>
      <c r="AK545" s="116">
        <f t="shared" ca="1" si="522"/>
        <v>0</v>
      </c>
      <c r="AL545" s="116">
        <f t="shared" ca="1" si="522"/>
        <v>0</v>
      </c>
      <c r="AM545" s="116">
        <f t="shared" ca="1" si="522"/>
        <v>0</v>
      </c>
      <c r="AN545" s="116">
        <f t="shared" ca="1" si="522"/>
        <v>0</v>
      </c>
      <c r="AO545" s="116">
        <f t="shared" ca="1" si="522"/>
        <v>0</v>
      </c>
      <c r="AP545" s="116">
        <f t="shared" ca="1" si="522"/>
        <v>0</v>
      </c>
      <c r="AQ545" s="116">
        <f t="shared" ca="1" si="522"/>
        <v>0</v>
      </c>
      <c r="AS545" s="63">
        <f t="shared" si="526"/>
        <v>30</v>
      </c>
      <c r="AT545" s="116">
        <f ca="1">IFERROR(X545*'Program Qtrly'!D$329/(1-'Program Qtrly'!D$329),0)</f>
        <v>0</v>
      </c>
      <c r="AU545" s="116">
        <f ca="1">IFERROR(Y545*'Program Qtrly'!E$329/(1-'Program Qtrly'!E$329),0)</f>
        <v>0</v>
      </c>
      <c r="AV545" s="116">
        <f ca="1">IFERROR(Z545*'Program Qtrly'!F$329/(1-'Program Qtrly'!F$329),0)</f>
        <v>0</v>
      </c>
      <c r="AW545" s="116">
        <f ca="1">IFERROR(AA545*'Program Qtrly'!G$329/(1-'Program Qtrly'!G$329),0)</f>
        <v>0</v>
      </c>
      <c r="AX545" s="116">
        <f ca="1">IFERROR(AB545*'Program Qtrly'!H$329/(1-'Program Qtrly'!H$329),0)</f>
        <v>0</v>
      </c>
      <c r="AY545" s="116">
        <f ca="1">IFERROR(AC545*'Program Qtrly'!I$329/(1-'Program Qtrly'!I$329),0)</f>
        <v>0</v>
      </c>
      <c r="AZ545" s="116">
        <f ca="1">IFERROR(AD545*'Program Qtrly'!J$329/(1-'Program Qtrly'!J$329),0)</f>
        <v>0</v>
      </c>
      <c r="BA545" s="116">
        <f ca="1">IFERROR(AE545*'Program Qtrly'!K$329/(1-'Program Qtrly'!K$329),0)</f>
        <v>0</v>
      </c>
      <c r="BB545" s="116">
        <f ca="1">IFERROR(AF545*'Program Qtrly'!L$329/(1-'Program Qtrly'!L$329),0)</f>
        <v>0</v>
      </c>
      <c r="BC545" s="116">
        <f ca="1">IFERROR(AG545*'Program Qtrly'!M$329/(1-'Program Qtrly'!M$329),0)</f>
        <v>0</v>
      </c>
      <c r="BD545" s="116">
        <f ca="1">IFERROR(AH545*'Program Qtrly'!N$329/(1-'Program Qtrly'!N$329),0)</f>
        <v>0</v>
      </c>
      <c r="BE545" s="116">
        <f ca="1">IFERROR(AI545*'Program Qtrly'!O$329/(1-'Program Qtrly'!O$329),0)</f>
        <v>0</v>
      </c>
      <c r="BF545" s="116">
        <f ca="1">IFERROR(AJ545*'Program Qtrly'!P$329/(1-'Program Qtrly'!P$329),0)</f>
        <v>0</v>
      </c>
      <c r="BG545" s="116">
        <f ca="1">IFERROR(AK545*'Program Qtrly'!Q$329/(1-'Program Qtrly'!Q$329),0)</f>
        <v>0</v>
      </c>
      <c r="BH545" s="116">
        <f ca="1">IFERROR(AL545*'Program Qtrly'!R$329/(1-'Program Qtrly'!R$329),0)</f>
        <v>0</v>
      </c>
      <c r="BI545" s="116">
        <f ca="1">IFERROR(AM545*'Program Qtrly'!S$329/(1-'Program Qtrly'!S$329),0)</f>
        <v>0</v>
      </c>
      <c r="BJ545" s="116">
        <f ca="1">IFERROR(AN545*'Program Qtrly'!T$329/(1-'Program Qtrly'!T$329),0)</f>
        <v>0</v>
      </c>
      <c r="BK545" s="116">
        <f ca="1">IFERROR(AO545*'Program Qtrly'!U$329/(1-'Program Qtrly'!U$329),0)</f>
        <v>0</v>
      </c>
      <c r="BL545" s="116">
        <f ca="1">IFERROR(AP545*'Program Qtrly'!V$329/(1-'Program Qtrly'!V$329),0)</f>
        <v>0</v>
      </c>
      <c r="BM545" s="116">
        <f ca="1">IFERROR(AQ545*'Program Qtrly'!W$329/(1-'Program Qtrly'!W$329),0)</f>
        <v>0</v>
      </c>
      <c r="BO545" s="53" t="str">
        <f t="shared" si="527"/>
        <v>P017</v>
      </c>
      <c r="BP545" s="53">
        <f t="shared" si="528"/>
        <v>0</v>
      </c>
    </row>
    <row r="546" spans="1:68" x14ac:dyDescent="0.45">
      <c r="A546" s="63">
        <f t="shared" si="523"/>
        <v>33</v>
      </c>
      <c r="B546" s="116">
        <f ca="1">IFERROR(B545+'Program Qtrly'!D$343*OFFSET(LDF!$A$37,MATCH($B$534,LDF!$A$38:$A$63,0),MATCH($A546,LDF!$B$37:$Z$37,0)),0)</f>
        <v>0</v>
      </c>
      <c r="C546" s="116">
        <f ca="1">IFERROR(C545+'Program Qtrly'!E$343*OFFSET(LDF!$A$37,MATCH($B$534,LDF!$A$38:$A$63,0),MATCH($A546,LDF!$B$37:$Z$37,0)),0)</f>
        <v>0</v>
      </c>
      <c r="D546" s="116">
        <f ca="1">IFERROR(D545+'Program Qtrly'!F$343*OFFSET(LDF!$A$37,MATCH($B$534,LDF!$A$38:$A$63,0),MATCH($A546,LDF!$B$37:$Z$37,0)),0)</f>
        <v>0</v>
      </c>
      <c r="E546" s="116">
        <f ca="1">IFERROR(E545+'Program Qtrly'!G$343*OFFSET(LDF!$A$37,MATCH($B$534,LDF!$A$38:$A$63,0),MATCH($A546,LDF!$B$37:$Z$37,0)),0)</f>
        <v>0</v>
      </c>
      <c r="F546" s="116">
        <f ca="1">IFERROR(F545+'Program Qtrly'!H$343*OFFSET(LDF!$A$37,MATCH($B$534,LDF!$A$38:$A$63,0),MATCH($A546,LDF!$B$37:$Z$37,0)),0)</f>
        <v>0</v>
      </c>
      <c r="G546" s="116">
        <f ca="1">IFERROR(G545+'Program Qtrly'!I$343*OFFSET(LDF!$A$37,MATCH($B$534,LDF!$A$38:$A$63,0),MATCH($A546,LDF!$B$37:$Z$37,0)),0)</f>
        <v>0</v>
      </c>
      <c r="H546" s="116">
        <f ca="1">IFERROR(H545+'Program Qtrly'!J$343*OFFSET(LDF!$A$37,MATCH($B$534,LDF!$A$38:$A$63,0),MATCH($A546,LDF!$B$37:$Z$37,0)),0)</f>
        <v>0</v>
      </c>
      <c r="I546" s="116">
        <f ca="1">IFERROR(I545+'Program Qtrly'!K$343*OFFSET(LDF!$A$37,MATCH($B$534,LDF!$A$38:$A$63,0),MATCH($A546,LDF!$B$37:$Z$37,0)),0)</f>
        <v>0</v>
      </c>
      <c r="J546" s="116">
        <f ca="1">IFERROR(J545+'Program Qtrly'!L$343*OFFSET(LDF!$A$37,MATCH($B$534,LDF!$A$38:$A$63,0),MATCH($A546,LDF!$B$37:$Z$37,0)),0)</f>
        <v>0</v>
      </c>
      <c r="K546" s="116">
        <f ca="1">IFERROR(K545+'Program Qtrly'!M$343*OFFSET(LDF!$A$37,MATCH($B$534,LDF!$A$38:$A$63,0),MATCH($A546,LDF!$B$37:$Z$37,0)),0)</f>
        <v>0</v>
      </c>
      <c r="L546" s="116">
        <f ca="1">IFERROR(L545+'Program Qtrly'!N$343*OFFSET(LDF!$A$37,MATCH($B$534,LDF!$A$38:$A$63,0),MATCH($A546,LDF!$B$37:$Z$37,0)),0)</f>
        <v>0</v>
      </c>
      <c r="M546" s="116">
        <f ca="1">IFERROR(M545+'Program Qtrly'!O$343*OFFSET(LDF!$A$37,MATCH($B$534,LDF!$A$38:$A$63,0),MATCH($A546,LDF!$B$37:$Z$37,0)),0)</f>
        <v>0</v>
      </c>
      <c r="N546" s="116">
        <f ca="1">IFERROR(N545+'Program Qtrly'!P$343*OFFSET(LDF!$A$37,MATCH($B$534,LDF!$A$38:$A$63,0),MATCH($A546,LDF!$B$37:$Z$37,0)),0)</f>
        <v>0</v>
      </c>
      <c r="O546" s="116">
        <f ca="1">IFERROR(O545+'Program Qtrly'!Q$343*OFFSET(LDF!$A$37,MATCH($B$534,LDF!$A$38:$A$63,0),MATCH($A546,LDF!$B$37:$Z$37,0)),0)</f>
        <v>0</v>
      </c>
      <c r="P546" s="116">
        <f ca="1">IFERROR(P545+'Program Qtrly'!R$343*OFFSET(LDF!$A$37,MATCH($B$534,LDF!$A$38:$A$63,0),MATCH($A546,LDF!$B$37:$Z$37,0)),0)</f>
        <v>0</v>
      </c>
      <c r="Q546" s="116">
        <f ca="1">IFERROR(Q545+'Program Qtrly'!S$343*OFFSET(LDF!$A$37,MATCH($B$534,LDF!$A$38:$A$63,0),MATCH($A546,LDF!$B$37:$Z$37,0)),0)</f>
        <v>0</v>
      </c>
      <c r="R546" s="116">
        <f ca="1">IFERROR(R545+'Program Qtrly'!T$343*OFFSET(LDF!$A$37,MATCH($B$534,LDF!$A$38:$A$63,0),MATCH($A546,LDF!$B$37:$Z$37,0)),0)</f>
        <v>0</v>
      </c>
      <c r="S546" s="116">
        <f ca="1">IFERROR(S545+'Program Qtrly'!U$343*OFFSET(LDF!$A$37,MATCH($B$534,LDF!$A$38:$A$63,0),MATCH($A546,LDF!$B$37:$Z$37,0)),0)</f>
        <v>0</v>
      </c>
      <c r="T546" s="116">
        <f ca="1">IFERROR(T545+'Program Qtrly'!V$343*OFFSET(LDF!$A$37,MATCH($B$534,LDF!$A$38:$A$63,0),MATCH($A546,LDF!$B$37:$Z$37,0)),0)</f>
        <v>0</v>
      </c>
      <c r="U546" s="116">
        <f ca="1">IFERROR(U545+'Program Qtrly'!W$343*OFFSET(LDF!$A$37,MATCH($B$534,LDF!$A$38:$A$63,0),MATCH($A546,LDF!$B$37:$Z$37,0)),0)</f>
        <v>0</v>
      </c>
      <c r="W546" s="63">
        <f t="shared" si="524"/>
        <v>33</v>
      </c>
      <c r="X546" s="116">
        <f t="shared" ca="1" si="525"/>
        <v>0</v>
      </c>
      <c r="Y546" s="116">
        <f t="shared" ca="1" si="522"/>
        <v>0</v>
      </c>
      <c r="Z546" s="116">
        <f t="shared" ca="1" si="522"/>
        <v>0</v>
      </c>
      <c r="AA546" s="116">
        <f t="shared" ca="1" si="522"/>
        <v>0</v>
      </c>
      <c r="AB546" s="116">
        <f t="shared" ca="1" si="522"/>
        <v>0</v>
      </c>
      <c r="AC546" s="116">
        <f t="shared" ca="1" si="522"/>
        <v>0</v>
      </c>
      <c r="AD546" s="116">
        <f t="shared" ca="1" si="522"/>
        <v>0</v>
      </c>
      <c r="AE546" s="116">
        <f t="shared" ca="1" si="522"/>
        <v>0</v>
      </c>
      <c r="AF546" s="116">
        <f t="shared" ca="1" si="522"/>
        <v>0</v>
      </c>
      <c r="AG546" s="116">
        <f t="shared" ca="1" si="522"/>
        <v>0</v>
      </c>
      <c r="AH546" s="116">
        <f t="shared" ca="1" si="522"/>
        <v>0</v>
      </c>
      <c r="AI546" s="116">
        <f t="shared" ca="1" si="522"/>
        <v>0</v>
      </c>
      <c r="AJ546" s="116">
        <f t="shared" ca="1" si="522"/>
        <v>0</v>
      </c>
      <c r="AK546" s="116">
        <f t="shared" ca="1" si="522"/>
        <v>0</v>
      </c>
      <c r="AL546" s="116">
        <f t="shared" ca="1" si="522"/>
        <v>0</v>
      </c>
      <c r="AM546" s="116">
        <f t="shared" ca="1" si="522"/>
        <v>0</v>
      </c>
      <c r="AN546" s="116">
        <f t="shared" ca="1" si="522"/>
        <v>0</v>
      </c>
      <c r="AO546" s="116">
        <f t="shared" ca="1" si="522"/>
        <v>0</v>
      </c>
      <c r="AP546" s="116">
        <f t="shared" ca="1" si="522"/>
        <v>0</v>
      </c>
      <c r="AQ546" s="116">
        <f t="shared" ca="1" si="522"/>
        <v>0</v>
      </c>
      <c r="AS546" s="63">
        <f t="shared" si="526"/>
        <v>33</v>
      </c>
      <c r="AT546" s="116">
        <f ca="1">IFERROR(X546*'Program Qtrly'!D$329/(1-'Program Qtrly'!D$329),0)</f>
        <v>0</v>
      </c>
      <c r="AU546" s="116">
        <f ca="1">IFERROR(Y546*'Program Qtrly'!E$329/(1-'Program Qtrly'!E$329),0)</f>
        <v>0</v>
      </c>
      <c r="AV546" s="116">
        <f ca="1">IFERROR(Z546*'Program Qtrly'!F$329/(1-'Program Qtrly'!F$329),0)</f>
        <v>0</v>
      </c>
      <c r="AW546" s="116">
        <f ca="1">IFERROR(AA546*'Program Qtrly'!G$329/(1-'Program Qtrly'!G$329),0)</f>
        <v>0</v>
      </c>
      <c r="AX546" s="116">
        <f ca="1">IFERROR(AB546*'Program Qtrly'!H$329/(1-'Program Qtrly'!H$329),0)</f>
        <v>0</v>
      </c>
      <c r="AY546" s="116">
        <f ca="1">IFERROR(AC546*'Program Qtrly'!I$329/(1-'Program Qtrly'!I$329),0)</f>
        <v>0</v>
      </c>
      <c r="AZ546" s="116">
        <f ca="1">IFERROR(AD546*'Program Qtrly'!J$329/(1-'Program Qtrly'!J$329),0)</f>
        <v>0</v>
      </c>
      <c r="BA546" s="116">
        <f ca="1">IFERROR(AE546*'Program Qtrly'!K$329/(1-'Program Qtrly'!K$329),0)</f>
        <v>0</v>
      </c>
      <c r="BB546" s="116">
        <f ca="1">IFERROR(AF546*'Program Qtrly'!L$329/(1-'Program Qtrly'!L$329),0)</f>
        <v>0</v>
      </c>
      <c r="BC546" s="116">
        <f ca="1">IFERROR(AG546*'Program Qtrly'!M$329/(1-'Program Qtrly'!M$329),0)</f>
        <v>0</v>
      </c>
      <c r="BD546" s="116">
        <f ca="1">IFERROR(AH546*'Program Qtrly'!N$329/(1-'Program Qtrly'!N$329),0)</f>
        <v>0</v>
      </c>
      <c r="BE546" s="116">
        <f ca="1">IFERROR(AI546*'Program Qtrly'!O$329/(1-'Program Qtrly'!O$329),0)</f>
        <v>0</v>
      </c>
      <c r="BF546" s="116">
        <f ca="1">IFERROR(AJ546*'Program Qtrly'!P$329/(1-'Program Qtrly'!P$329),0)</f>
        <v>0</v>
      </c>
      <c r="BG546" s="116">
        <f ca="1">IFERROR(AK546*'Program Qtrly'!Q$329/(1-'Program Qtrly'!Q$329),0)</f>
        <v>0</v>
      </c>
      <c r="BH546" s="116">
        <f ca="1">IFERROR(AL546*'Program Qtrly'!R$329/(1-'Program Qtrly'!R$329),0)</f>
        <v>0</v>
      </c>
      <c r="BI546" s="116">
        <f ca="1">IFERROR(AM546*'Program Qtrly'!S$329/(1-'Program Qtrly'!S$329),0)</f>
        <v>0</v>
      </c>
      <c r="BJ546" s="116">
        <f ca="1">IFERROR(AN546*'Program Qtrly'!T$329/(1-'Program Qtrly'!T$329),0)</f>
        <v>0</v>
      </c>
      <c r="BK546" s="116">
        <f ca="1">IFERROR(AO546*'Program Qtrly'!U$329/(1-'Program Qtrly'!U$329),0)</f>
        <v>0</v>
      </c>
      <c r="BL546" s="116">
        <f ca="1">IFERROR(AP546*'Program Qtrly'!V$329/(1-'Program Qtrly'!V$329),0)</f>
        <v>0</v>
      </c>
      <c r="BM546" s="116">
        <f ca="1">IFERROR(AQ546*'Program Qtrly'!W$329/(1-'Program Qtrly'!W$329),0)</f>
        <v>0</v>
      </c>
      <c r="BO546" s="53" t="str">
        <f t="shared" si="527"/>
        <v>P017</v>
      </c>
      <c r="BP546" s="53">
        <f t="shared" si="528"/>
        <v>0</v>
      </c>
    </row>
    <row r="547" spans="1:68" x14ac:dyDescent="0.45">
      <c r="A547" s="63">
        <f t="shared" si="523"/>
        <v>36</v>
      </c>
      <c r="B547" s="116">
        <f ca="1">IFERROR(B546+'Program Qtrly'!D$343*OFFSET(LDF!$A$37,MATCH($B$534,LDF!$A$38:$A$63,0),MATCH($A547,LDF!$B$37:$Z$37,0)),0)</f>
        <v>0</v>
      </c>
      <c r="C547" s="116">
        <f ca="1">IFERROR(C546+'Program Qtrly'!E$343*OFFSET(LDF!$A$37,MATCH($B$534,LDF!$A$38:$A$63,0),MATCH($A547,LDF!$B$37:$Z$37,0)),0)</f>
        <v>0</v>
      </c>
      <c r="D547" s="116">
        <f ca="1">IFERROR(D546+'Program Qtrly'!F$343*OFFSET(LDF!$A$37,MATCH($B$534,LDF!$A$38:$A$63,0),MATCH($A547,LDF!$B$37:$Z$37,0)),0)</f>
        <v>0</v>
      </c>
      <c r="E547" s="116">
        <f ca="1">IFERROR(E546+'Program Qtrly'!G$343*OFFSET(LDF!$A$37,MATCH($B$534,LDF!$A$38:$A$63,0),MATCH($A547,LDF!$B$37:$Z$37,0)),0)</f>
        <v>0</v>
      </c>
      <c r="F547" s="116">
        <f ca="1">IFERROR(F546+'Program Qtrly'!H$343*OFFSET(LDF!$A$37,MATCH($B$534,LDF!$A$38:$A$63,0),MATCH($A547,LDF!$B$37:$Z$37,0)),0)</f>
        <v>0</v>
      </c>
      <c r="G547" s="116">
        <f ca="1">IFERROR(G546+'Program Qtrly'!I$343*OFFSET(LDF!$A$37,MATCH($B$534,LDF!$A$38:$A$63,0),MATCH($A547,LDF!$B$37:$Z$37,0)),0)</f>
        <v>0</v>
      </c>
      <c r="H547" s="116">
        <f ca="1">IFERROR(H546+'Program Qtrly'!J$343*OFFSET(LDF!$A$37,MATCH($B$534,LDF!$A$38:$A$63,0),MATCH($A547,LDF!$B$37:$Z$37,0)),0)</f>
        <v>0</v>
      </c>
      <c r="I547" s="116">
        <f ca="1">IFERROR(I546+'Program Qtrly'!K$343*OFFSET(LDF!$A$37,MATCH($B$534,LDF!$A$38:$A$63,0),MATCH($A547,LDF!$B$37:$Z$37,0)),0)</f>
        <v>0</v>
      </c>
      <c r="J547" s="116">
        <f ca="1">IFERROR(J546+'Program Qtrly'!L$343*OFFSET(LDF!$A$37,MATCH($B$534,LDF!$A$38:$A$63,0),MATCH($A547,LDF!$B$37:$Z$37,0)),0)</f>
        <v>0</v>
      </c>
      <c r="K547" s="116">
        <f ca="1">IFERROR(K546+'Program Qtrly'!M$343*OFFSET(LDF!$A$37,MATCH($B$534,LDF!$A$38:$A$63,0),MATCH($A547,LDF!$B$37:$Z$37,0)),0)</f>
        <v>0</v>
      </c>
      <c r="L547" s="116">
        <f ca="1">IFERROR(L546+'Program Qtrly'!N$343*OFFSET(LDF!$A$37,MATCH($B$534,LDF!$A$38:$A$63,0),MATCH($A547,LDF!$B$37:$Z$37,0)),0)</f>
        <v>0</v>
      </c>
      <c r="M547" s="116">
        <f ca="1">IFERROR(M546+'Program Qtrly'!O$343*OFFSET(LDF!$A$37,MATCH($B$534,LDF!$A$38:$A$63,0),MATCH($A547,LDF!$B$37:$Z$37,0)),0)</f>
        <v>0</v>
      </c>
      <c r="N547" s="116">
        <f ca="1">IFERROR(N546+'Program Qtrly'!P$343*OFFSET(LDF!$A$37,MATCH($B$534,LDF!$A$38:$A$63,0),MATCH($A547,LDF!$B$37:$Z$37,0)),0)</f>
        <v>0</v>
      </c>
      <c r="O547" s="116">
        <f ca="1">IFERROR(O546+'Program Qtrly'!Q$343*OFFSET(LDF!$A$37,MATCH($B$534,LDF!$A$38:$A$63,0),MATCH($A547,LDF!$B$37:$Z$37,0)),0)</f>
        <v>0</v>
      </c>
      <c r="P547" s="116">
        <f ca="1">IFERROR(P546+'Program Qtrly'!R$343*OFFSET(LDF!$A$37,MATCH($B$534,LDF!$A$38:$A$63,0),MATCH($A547,LDF!$B$37:$Z$37,0)),0)</f>
        <v>0</v>
      </c>
      <c r="Q547" s="116">
        <f ca="1">IFERROR(Q546+'Program Qtrly'!S$343*OFFSET(LDF!$A$37,MATCH($B$534,LDF!$A$38:$A$63,0),MATCH($A547,LDF!$B$37:$Z$37,0)),0)</f>
        <v>0</v>
      </c>
      <c r="R547" s="116">
        <f ca="1">IFERROR(R546+'Program Qtrly'!T$343*OFFSET(LDF!$A$37,MATCH($B$534,LDF!$A$38:$A$63,0),MATCH($A547,LDF!$B$37:$Z$37,0)),0)</f>
        <v>0</v>
      </c>
      <c r="S547" s="116">
        <f ca="1">IFERROR(S546+'Program Qtrly'!U$343*OFFSET(LDF!$A$37,MATCH($B$534,LDF!$A$38:$A$63,0),MATCH($A547,LDF!$B$37:$Z$37,0)),0)</f>
        <v>0</v>
      </c>
      <c r="T547" s="116">
        <f ca="1">IFERROR(T546+'Program Qtrly'!V$343*OFFSET(LDF!$A$37,MATCH($B$534,LDF!$A$38:$A$63,0),MATCH($A547,LDF!$B$37:$Z$37,0)),0)</f>
        <v>0</v>
      </c>
      <c r="U547" s="116">
        <f ca="1">IFERROR(U546+'Program Qtrly'!W$343*OFFSET(LDF!$A$37,MATCH($B$534,LDF!$A$38:$A$63,0),MATCH($A547,LDF!$B$37:$Z$37,0)),0)</f>
        <v>0</v>
      </c>
      <c r="W547" s="63">
        <f t="shared" si="524"/>
        <v>36</v>
      </c>
      <c r="X547" s="116">
        <f t="shared" ca="1" si="525"/>
        <v>0</v>
      </c>
      <c r="Y547" s="116">
        <f t="shared" ca="1" si="522"/>
        <v>0</v>
      </c>
      <c r="Z547" s="116">
        <f t="shared" ca="1" si="522"/>
        <v>0</v>
      </c>
      <c r="AA547" s="116">
        <f t="shared" ca="1" si="522"/>
        <v>0</v>
      </c>
      <c r="AB547" s="116">
        <f t="shared" ca="1" si="522"/>
        <v>0</v>
      </c>
      <c r="AC547" s="116">
        <f t="shared" ca="1" si="522"/>
        <v>0</v>
      </c>
      <c r="AD547" s="116">
        <f t="shared" ca="1" si="522"/>
        <v>0</v>
      </c>
      <c r="AE547" s="116">
        <f t="shared" ca="1" si="522"/>
        <v>0</v>
      </c>
      <c r="AF547" s="116">
        <f t="shared" ca="1" si="522"/>
        <v>0</v>
      </c>
      <c r="AG547" s="116">
        <f t="shared" ca="1" si="522"/>
        <v>0</v>
      </c>
      <c r="AH547" s="116">
        <f t="shared" ca="1" si="522"/>
        <v>0</v>
      </c>
      <c r="AI547" s="116">
        <f t="shared" ca="1" si="522"/>
        <v>0</v>
      </c>
      <c r="AJ547" s="116">
        <f t="shared" ca="1" si="522"/>
        <v>0</v>
      </c>
      <c r="AK547" s="116">
        <f t="shared" ca="1" si="522"/>
        <v>0</v>
      </c>
      <c r="AL547" s="116">
        <f t="shared" ca="1" si="522"/>
        <v>0</v>
      </c>
      <c r="AM547" s="116">
        <f t="shared" ca="1" si="522"/>
        <v>0</v>
      </c>
      <c r="AN547" s="116">
        <f t="shared" ca="1" si="522"/>
        <v>0</v>
      </c>
      <c r="AO547" s="116">
        <f t="shared" ca="1" si="522"/>
        <v>0</v>
      </c>
      <c r="AP547" s="116">
        <f t="shared" ca="1" si="522"/>
        <v>0</v>
      </c>
      <c r="AQ547" s="116">
        <f t="shared" ca="1" si="522"/>
        <v>0</v>
      </c>
      <c r="AS547" s="63">
        <f t="shared" si="526"/>
        <v>36</v>
      </c>
      <c r="AT547" s="116">
        <f ca="1">IFERROR(X547*'Program Qtrly'!D$329/(1-'Program Qtrly'!D$329),0)</f>
        <v>0</v>
      </c>
      <c r="AU547" s="116">
        <f ca="1">IFERROR(Y547*'Program Qtrly'!E$329/(1-'Program Qtrly'!E$329),0)</f>
        <v>0</v>
      </c>
      <c r="AV547" s="116">
        <f ca="1">IFERROR(Z547*'Program Qtrly'!F$329/(1-'Program Qtrly'!F$329),0)</f>
        <v>0</v>
      </c>
      <c r="AW547" s="116">
        <f ca="1">IFERROR(AA547*'Program Qtrly'!G$329/(1-'Program Qtrly'!G$329),0)</f>
        <v>0</v>
      </c>
      <c r="AX547" s="116">
        <f ca="1">IFERROR(AB547*'Program Qtrly'!H$329/(1-'Program Qtrly'!H$329),0)</f>
        <v>0</v>
      </c>
      <c r="AY547" s="116">
        <f ca="1">IFERROR(AC547*'Program Qtrly'!I$329/(1-'Program Qtrly'!I$329),0)</f>
        <v>0</v>
      </c>
      <c r="AZ547" s="116">
        <f ca="1">IFERROR(AD547*'Program Qtrly'!J$329/(1-'Program Qtrly'!J$329),0)</f>
        <v>0</v>
      </c>
      <c r="BA547" s="116">
        <f ca="1">IFERROR(AE547*'Program Qtrly'!K$329/(1-'Program Qtrly'!K$329),0)</f>
        <v>0</v>
      </c>
      <c r="BB547" s="116">
        <f ca="1">IFERROR(AF547*'Program Qtrly'!L$329/(1-'Program Qtrly'!L$329),0)</f>
        <v>0</v>
      </c>
      <c r="BC547" s="116">
        <f ca="1">IFERROR(AG547*'Program Qtrly'!M$329/(1-'Program Qtrly'!M$329),0)</f>
        <v>0</v>
      </c>
      <c r="BD547" s="116">
        <f ca="1">IFERROR(AH547*'Program Qtrly'!N$329/(1-'Program Qtrly'!N$329),0)</f>
        <v>0</v>
      </c>
      <c r="BE547" s="116">
        <f ca="1">IFERROR(AI547*'Program Qtrly'!O$329/(1-'Program Qtrly'!O$329),0)</f>
        <v>0</v>
      </c>
      <c r="BF547" s="116">
        <f ca="1">IFERROR(AJ547*'Program Qtrly'!P$329/(1-'Program Qtrly'!P$329),0)</f>
        <v>0</v>
      </c>
      <c r="BG547" s="116">
        <f ca="1">IFERROR(AK547*'Program Qtrly'!Q$329/(1-'Program Qtrly'!Q$329),0)</f>
        <v>0</v>
      </c>
      <c r="BH547" s="116">
        <f ca="1">IFERROR(AL547*'Program Qtrly'!R$329/(1-'Program Qtrly'!R$329),0)</f>
        <v>0</v>
      </c>
      <c r="BI547" s="116">
        <f ca="1">IFERROR(AM547*'Program Qtrly'!S$329/(1-'Program Qtrly'!S$329),0)</f>
        <v>0</v>
      </c>
      <c r="BJ547" s="116">
        <f ca="1">IFERROR(AN547*'Program Qtrly'!T$329/(1-'Program Qtrly'!T$329),0)</f>
        <v>0</v>
      </c>
      <c r="BK547" s="116">
        <f ca="1">IFERROR(AO547*'Program Qtrly'!U$329/(1-'Program Qtrly'!U$329),0)</f>
        <v>0</v>
      </c>
      <c r="BL547" s="116">
        <f ca="1">IFERROR(AP547*'Program Qtrly'!V$329/(1-'Program Qtrly'!V$329),0)</f>
        <v>0</v>
      </c>
      <c r="BM547" s="116">
        <f ca="1">IFERROR(AQ547*'Program Qtrly'!W$329/(1-'Program Qtrly'!W$329),0)</f>
        <v>0</v>
      </c>
      <c r="BO547" s="53" t="str">
        <f t="shared" si="527"/>
        <v>P017</v>
      </c>
      <c r="BP547" s="53">
        <f t="shared" si="528"/>
        <v>0</v>
      </c>
    </row>
    <row r="548" spans="1:68" x14ac:dyDescent="0.45">
      <c r="A548" s="63">
        <f t="shared" si="523"/>
        <v>39</v>
      </c>
      <c r="B548" s="116">
        <f ca="1">IFERROR(B547+'Program Qtrly'!D$343*OFFSET(LDF!$A$37,MATCH($B$534,LDF!$A$38:$A$63,0),MATCH($A548,LDF!$B$37:$Z$37,0)),0)</f>
        <v>0</v>
      </c>
      <c r="C548" s="116">
        <f ca="1">IFERROR(C547+'Program Qtrly'!E$343*OFFSET(LDF!$A$37,MATCH($B$534,LDF!$A$38:$A$63,0),MATCH($A548,LDF!$B$37:$Z$37,0)),0)</f>
        <v>0</v>
      </c>
      <c r="D548" s="116">
        <f ca="1">IFERROR(D547+'Program Qtrly'!F$343*OFFSET(LDF!$A$37,MATCH($B$534,LDF!$A$38:$A$63,0),MATCH($A548,LDF!$B$37:$Z$37,0)),0)</f>
        <v>0</v>
      </c>
      <c r="E548" s="116">
        <f ca="1">IFERROR(E547+'Program Qtrly'!G$343*OFFSET(LDF!$A$37,MATCH($B$534,LDF!$A$38:$A$63,0),MATCH($A548,LDF!$B$37:$Z$37,0)),0)</f>
        <v>0</v>
      </c>
      <c r="F548" s="116">
        <f ca="1">IFERROR(F547+'Program Qtrly'!H$343*OFFSET(LDF!$A$37,MATCH($B$534,LDF!$A$38:$A$63,0),MATCH($A548,LDF!$B$37:$Z$37,0)),0)</f>
        <v>0</v>
      </c>
      <c r="G548" s="116">
        <f ca="1">IFERROR(G547+'Program Qtrly'!I$343*OFFSET(LDF!$A$37,MATCH($B$534,LDF!$A$38:$A$63,0),MATCH($A548,LDF!$B$37:$Z$37,0)),0)</f>
        <v>0</v>
      </c>
      <c r="H548" s="116">
        <f ca="1">IFERROR(H547+'Program Qtrly'!J$343*OFFSET(LDF!$A$37,MATCH($B$534,LDF!$A$38:$A$63,0),MATCH($A548,LDF!$B$37:$Z$37,0)),0)</f>
        <v>0</v>
      </c>
      <c r="I548" s="116">
        <f ca="1">IFERROR(I547+'Program Qtrly'!K$343*OFFSET(LDF!$A$37,MATCH($B$534,LDF!$A$38:$A$63,0),MATCH($A548,LDF!$B$37:$Z$37,0)),0)</f>
        <v>0</v>
      </c>
      <c r="J548" s="116">
        <f ca="1">IFERROR(J547+'Program Qtrly'!L$343*OFFSET(LDF!$A$37,MATCH($B$534,LDF!$A$38:$A$63,0),MATCH($A548,LDF!$B$37:$Z$37,0)),0)</f>
        <v>0</v>
      </c>
      <c r="K548" s="116">
        <f ca="1">IFERROR(K547+'Program Qtrly'!M$343*OFFSET(LDF!$A$37,MATCH($B$534,LDF!$A$38:$A$63,0),MATCH($A548,LDF!$B$37:$Z$37,0)),0)</f>
        <v>0</v>
      </c>
      <c r="L548" s="116">
        <f ca="1">IFERROR(L547+'Program Qtrly'!N$343*OFFSET(LDF!$A$37,MATCH($B$534,LDF!$A$38:$A$63,0),MATCH($A548,LDF!$B$37:$Z$37,0)),0)</f>
        <v>0</v>
      </c>
      <c r="M548" s="116">
        <f ca="1">IFERROR(M547+'Program Qtrly'!O$343*OFFSET(LDF!$A$37,MATCH($B$534,LDF!$A$38:$A$63,0),MATCH($A548,LDF!$B$37:$Z$37,0)),0)</f>
        <v>0</v>
      </c>
      <c r="N548" s="116">
        <f ca="1">IFERROR(N547+'Program Qtrly'!P$343*OFFSET(LDF!$A$37,MATCH($B$534,LDF!$A$38:$A$63,0),MATCH($A548,LDF!$B$37:$Z$37,0)),0)</f>
        <v>0</v>
      </c>
      <c r="O548" s="116">
        <f ca="1">IFERROR(O547+'Program Qtrly'!Q$343*OFFSET(LDF!$A$37,MATCH($B$534,LDF!$A$38:$A$63,0),MATCH($A548,LDF!$B$37:$Z$37,0)),0)</f>
        <v>0</v>
      </c>
      <c r="P548" s="116">
        <f ca="1">IFERROR(P547+'Program Qtrly'!R$343*OFFSET(LDF!$A$37,MATCH($B$534,LDF!$A$38:$A$63,0),MATCH($A548,LDF!$B$37:$Z$37,0)),0)</f>
        <v>0</v>
      </c>
      <c r="Q548" s="116">
        <f ca="1">IFERROR(Q547+'Program Qtrly'!S$343*OFFSET(LDF!$A$37,MATCH($B$534,LDF!$A$38:$A$63,0),MATCH($A548,LDF!$B$37:$Z$37,0)),0)</f>
        <v>0</v>
      </c>
      <c r="R548" s="116">
        <f ca="1">IFERROR(R547+'Program Qtrly'!T$343*OFFSET(LDF!$A$37,MATCH($B$534,LDF!$A$38:$A$63,0),MATCH($A548,LDF!$B$37:$Z$37,0)),0)</f>
        <v>0</v>
      </c>
      <c r="S548" s="116">
        <f ca="1">IFERROR(S547+'Program Qtrly'!U$343*OFFSET(LDF!$A$37,MATCH($B$534,LDF!$A$38:$A$63,0),MATCH($A548,LDF!$B$37:$Z$37,0)),0)</f>
        <v>0</v>
      </c>
      <c r="T548" s="116">
        <f ca="1">IFERROR(T547+'Program Qtrly'!V$343*OFFSET(LDF!$A$37,MATCH($B$534,LDF!$A$38:$A$63,0),MATCH($A548,LDF!$B$37:$Z$37,0)),0)</f>
        <v>0</v>
      </c>
      <c r="U548" s="116">
        <f ca="1">IFERROR(U547+'Program Qtrly'!W$343*OFFSET(LDF!$A$37,MATCH($B$534,LDF!$A$38:$A$63,0),MATCH($A548,LDF!$B$37:$Z$37,0)),0)</f>
        <v>0</v>
      </c>
      <c r="W548" s="63">
        <f t="shared" si="524"/>
        <v>39</v>
      </c>
      <c r="X548" s="116">
        <f t="shared" ca="1" si="525"/>
        <v>0</v>
      </c>
      <c r="Y548" s="116">
        <f t="shared" ca="1" si="522"/>
        <v>0</v>
      </c>
      <c r="Z548" s="116">
        <f t="shared" ca="1" si="522"/>
        <v>0</v>
      </c>
      <c r="AA548" s="116">
        <f t="shared" ca="1" si="522"/>
        <v>0</v>
      </c>
      <c r="AB548" s="116">
        <f t="shared" ca="1" si="522"/>
        <v>0</v>
      </c>
      <c r="AC548" s="116">
        <f t="shared" ca="1" si="522"/>
        <v>0</v>
      </c>
      <c r="AD548" s="116">
        <f t="shared" ca="1" si="522"/>
        <v>0</v>
      </c>
      <c r="AE548" s="116">
        <f t="shared" ca="1" si="522"/>
        <v>0</v>
      </c>
      <c r="AF548" s="116">
        <f t="shared" ca="1" si="522"/>
        <v>0</v>
      </c>
      <c r="AG548" s="116">
        <f t="shared" ca="1" si="522"/>
        <v>0</v>
      </c>
      <c r="AH548" s="116">
        <f t="shared" ca="1" si="522"/>
        <v>0</v>
      </c>
      <c r="AI548" s="116">
        <f t="shared" ca="1" si="522"/>
        <v>0</v>
      </c>
      <c r="AJ548" s="116">
        <f t="shared" ca="1" si="522"/>
        <v>0</v>
      </c>
      <c r="AK548" s="116">
        <f t="shared" ca="1" si="522"/>
        <v>0</v>
      </c>
      <c r="AL548" s="116">
        <f t="shared" ca="1" si="522"/>
        <v>0</v>
      </c>
      <c r="AM548" s="116">
        <f t="shared" ca="1" si="522"/>
        <v>0</v>
      </c>
      <c r="AN548" s="116">
        <f t="shared" ca="1" si="522"/>
        <v>0</v>
      </c>
      <c r="AO548" s="116">
        <f t="shared" ca="1" si="522"/>
        <v>0</v>
      </c>
      <c r="AP548" s="116">
        <f t="shared" ca="1" si="522"/>
        <v>0</v>
      </c>
      <c r="AQ548" s="116">
        <f t="shared" ca="1" si="522"/>
        <v>0</v>
      </c>
      <c r="AS548" s="63">
        <f t="shared" si="526"/>
        <v>39</v>
      </c>
      <c r="AT548" s="116">
        <f ca="1">IFERROR(X548*'Program Qtrly'!D$329/(1-'Program Qtrly'!D$329),0)</f>
        <v>0</v>
      </c>
      <c r="AU548" s="116">
        <f ca="1">IFERROR(Y548*'Program Qtrly'!E$329/(1-'Program Qtrly'!E$329),0)</f>
        <v>0</v>
      </c>
      <c r="AV548" s="116">
        <f ca="1">IFERROR(Z548*'Program Qtrly'!F$329/(1-'Program Qtrly'!F$329),0)</f>
        <v>0</v>
      </c>
      <c r="AW548" s="116">
        <f ca="1">IFERROR(AA548*'Program Qtrly'!G$329/(1-'Program Qtrly'!G$329),0)</f>
        <v>0</v>
      </c>
      <c r="AX548" s="116">
        <f ca="1">IFERROR(AB548*'Program Qtrly'!H$329/(1-'Program Qtrly'!H$329),0)</f>
        <v>0</v>
      </c>
      <c r="AY548" s="116">
        <f ca="1">IFERROR(AC548*'Program Qtrly'!I$329/(1-'Program Qtrly'!I$329),0)</f>
        <v>0</v>
      </c>
      <c r="AZ548" s="116">
        <f ca="1">IFERROR(AD548*'Program Qtrly'!J$329/(1-'Program Qtrly'!J$329),0)</f>
        <v>0</v>
      </c>
      <c r="BA548" s="116">
        <f ca="1">IFERROR(AE548*'Program Qtrly'!K$329/(1-'Program Qtrly'!K$329),0)</f>
        <v>0</v>
      </c>
      <c r="BB548" s="116">
        <f ca="1">IFERROR(AF548*'Program Qtrly'!L$329/(1-'Program Qtrly'!L$329),0)</f>
        <v>0</v>
      </c>
      <c r="BC548" s="116">
        <f ca="1">IFERROR(AG548*'Program Qtrly'!M$329/(1-'Program Qtrly'!M$329),0)</f>
        <v>0</v>
      </c>
      <c r="BD548" s="116">
        <f ca="1">IFERROR(AH548*'Program Qtrly'!N$329/(1-'Program Qtrly'!N$329),0)</f>
        <v>0</v>
      </c>
      <c r="BE548" s="116">
        <f ca="1">IFERROR(AI548*'Program Qtrly'!O$329/(1-'Program Qtrly'!O$329),0)</f>
        <v>0</v>
      </c>
      <c r="BF548" s="116">
        <f ca="1">IFERROR(AJ548*'Program Qtrly'!P$329/(1-'Program Qtrly'!P$329),0)</f>
        <v>0</v>
      </c>
      <c r="BG548" s="116">
        <f ca="1">IFERROR(AK548*'Program Qtrly'!Q$329/(1-'Program Qtrly'!Q$329),0)</f>
        <v>0</v>
      </c>
      <c r="BH548" s="116">
        <f ca="1">IFERROR(AL548*'Program Qtrly'!R$329/(1-'Program Qtrly'!R$329),0)</f>
        <v>0</v>
      </c>
      <c r="BI548" s="116">
        <f ca="1">IFERROR(AM548*'Program Qtrly'!S$329/(1-'Program Qtrly'!S$329),0)</f>
        <v>0</v>
      </c>
      <c r="BJ548" s="116">
        <f ca="1">IFERROR(AN548*'Program Qtrly'!T$329/(1-'Program Qtrly'!T$329),0)</f>
        <v>0</v>
      </c>
      <c r="BK548" s="116">
        <f ca="1">IFERROR(AO548*'Program Qtrly'!U$329/(1-'Program Qtrly'!U$329),0)</f>
        <v>0</v>
      </c>
      <c r="BL548" s="116">
        <f ca="1">IFERROR(AP548*'Program Qtrly'!V$329/(1-'Program Qtrly'!V$329),0)</f>
        <v>0</v>
      </c>
      <c r="BM548" s="116">
        <f ca="1">IFERROR(AQ548*'Program Qtrly'!W$329/(1-'Program Qtrly'!W$329),0)</f>
        <v>0</v>
      </c>
      <c r="BO548" s="53" t="str">
        <f t="shared" si="527"/>
        <v>P017</v>
      </c>
      <c r="BP548" s="53">
        <f t="shared" si="528"/>
        <v>0</v>
      </c>
    </row>
    <row r="549" spans="1:68" x14ac:dyDescent="0.45">
      <c r="A549" s="63">
        <f t="shared" si="523"/>
        <v>42</v>
      </c>
      <c r="B549" s="116">
        <f ca="1">IFERROR(B548+'Program Qtrly'!D$343*OFFSET(LDF!$A$37,MATCH($B$534,LDF!$A$38:$A$63,0),MATCH($A549,LDF!$B$37:$Z$37,0)),0)</f>
        <v>0</v>
      </c>
      <c r="C549" s="116">
        <f ca="1">IFERROR(C548+'Program Qtrly'!E$343*OFFSET(LDF!$A$37,MATCH($B$534,LDF!$A$38:$A$63,0),MATCH($A549,LDF!$B$37:$Z$37,0)),0)</f>
        <v>0</v>
      </c>
      <c r="D549" s="116">
        <f ca="1">IFERROR(D548+'Program Qtrly'!F$343*OFFSET(LDF!$A$37,MATCH($B$534,LDF!$A$38:$A$63,0),MATCH($A549,LDF!$B$37:$Z$37,0)),0)</f>
        <v>0</v>
      </c>
      <c r="E549" s="116">
        <f ca="1">IFERROR(E548+'Program Qtrly'!G$343*OFFSET(LDF!$A$37,MATCH($B$534,LDF!$A$38:$A$63,0),MATCH($A549,LDF!$B$37:$Z$37,0)),0)</f>
        <v>0</v>
      </c>
      <c r="F549" s="116">
        <f ca="1">IFERROR(F548+'Program Qtrly'!H$343*OFFSET(LDF!$A$37,MATCH($B$534,LDF!$A$38:$A$63,0),MATCH($A549,LDF!$B$37:$Z$37,0)),0)</f>
        <v>0</v>
      </c>
      <c r="G549" s="116">
        <f ca="1">IFERROR(G548+'Program Qtrly'!I$343*OFFSET(LDF!$A$37,MATCH($B$534,LDF!$A$38:$A$63,0),MATCH($A549,LDF!$B$37:$Z$37,0)),0)</f>
        <v>0</v>
      </c>
      <c r="H549" s="116">
        <f ca="1">IFERROR(H548+'Program Qtrly'!J$343*OFFSET(LDF!$A$37,MATCH($B$534,LDF!$A$38:$A$63,0),MATCH($A549,LDF!$B$37:$Z$37,0)),0)</f>
        <v>0</v>
      </c>
      <c r="I549" s="116">
        <f ca="1">IFERROR(I548+'Program Qtrly'!K$343*OFFSET(LDF!$A$37,MATCH($B$534,LDF!$A$38:$A$63,0),MATCH($A549,LDF!$B$37:$Z$37,0)),0)</f>
        <v>0</v>
      </c>
      <c r="J549" s="116">
        <f ca="1">IFERROR(J548+'Program Qtrly'!L$343*OFFSET(LDF!$A$37,MATCH($B$534,LDF!$A$38:$A$63,0),MATCH($A549,LDF!$B$37:$Z$37,0)),0)</f>
        <v>0</v>
      </c>
      <c r="K549" s="116">
        <f ca="1">IFERROR(K548+'Program Qtrly'!M$343*OFFSET(LDF!$A$37,MATCH($B$534,LDF!$A$38:$A$63,0),MATCH($A549,LDF!$B$37:$Z$37,0)),0)</f>
        <v>0</v>
      </c>
      <c r="L549" s="116">
        <f ca="1">IFERROR(L548+'Program Qtrly'!N$343*OFFSET(LDF!$A$37,MATCH($B$534,LDF!$A$38:$A$63,0),MATCH($A549,LDF!$B$37:$Z$37,0)),0)</f>
        <v>0</v>
      </c>
      <c r="M549" s="116">
        <f ca="1">IFERROR(M548+'Program Qtrly'!O$343*OFFSET(LDF!$A$37,MATCH($B$534,LDF!$A$38:$A$63,0),MATCH($A549,LDF!$B$37:$Z$37,0)),0)</f>
        <v>0</v>
      </c>
      <c r="N549" s="116">
        <f ca="1">IFERROR(N548+'Program Qtrly'!P$343*OFFSET(LDF!$A$37,MATCH($B$534,LDF!$A$38:$A$63,0),MATCH($A549,LDF!$B$37:$Z$37,0)),0)</f>
        <v>0</v>
      </c>
      <c r="O549" s="116">
        <f ca="1">IFERROR(O548+'Program Qtrly'!Q$343*OFFSET(LDF!$A$37,MATCH($B$534,LDF!$A$38:$A$63,0),MATCH($A549,LDF!$B$37:$Z$37,0)),0)</f>
        <v>0</v>
      </c>
      <c r="P549" s="116">
        <f ca="1">IFERROR(P548+'Program Qtrly'!R$343*OFFSET(LDF!$A$37,MATCH($B$534,LDF!$A$38:$A$63,0),MATCH($A549,LDF!$B$37:$Z$37,0)),0)</f>
        <v>0</v>
      </c>
      <c r="Q549" s="116">
        <f ca="1">IFERROR(Q548+'Program Qtrly'!S$343*OFFSET(LDF!$A$37,MATCH($B$534,LDF!$A$38:$A$63,0),MATCH($A549,LDF!$B$37:$Z$37,0)),0)</f>
        <v>0</v>
      </c>
      <c r="R549" s="116">
        <f ca="1">IFERROR(R548+'Program Qtrly'!T$343*OFFSET(LDF!$A$37,MATCH($B$534,LDF!$A$38:$A$63,0),MATCH($A549,LDF!$B$37:$Z$37,0)),0)</f>
        <v>0</v>
      </c>
      <c r="S549" s="116">
        <f ca="1">IFERROR(S548+'Program Qtrly'!U$343*OFFSET(LDF!$A$37,MATCH($B$534,LDF!$A$38:$A$63,0),MATCH($A549,LDF!$B$37:$Z$37,0)),0)</f>
        <v>0</v>
      </c>
      <c r="T549" s="116">
        <f ca="1">IFERROR(T548+'Program Qtrly'!V$343*OFFSET(LDF!$A$37,MATCH($B$534,LDF!$A$38:$A$63,0),MATCH($A549,LDF!$B$37:$Z$37,0)),0)</f>
        <v>0</v>
      </c>
      <c r="U549" s="116">
        <f ca="1">IFERROR(U548+'Program Qtrly'!W$343*OFFSET(LDF!$A$37,MATCH($B$534,LDF!$A$38:$A$63,0),MATCH($A549,LDF!$B$37:$Z$37,0)),0)</f>
        <v>0</v>
      </c>
      <c r="W549" s="63">
        <f t="shared" si="524"/>
        <v>42</v>
      </c>
      <c r="X549" s="116">
        <f t="shared" ca="1" si="525"/>
        <v>0</v>
      </c>
      <c r="Y549" s="116">
        <f t="shared" ca="1" si="522"/>
        <v>0</v>
      </c>
      <c r="Z549" s="116">
        <f t="shared" ca="1" si="522"/>
        <v>0</v>
      </c>
      <c r="AA549" s="116">
        <f t="shared" ca="1" si="522"/>
        <v>0</v>
      </c>
      <c r="AB549" s="116">
        <f t="shared" ca="1" si="522"/>
        <v>0</v>
      </c>
      <c r="AC549" s="116">
        <f t="shared" ca="1" si="522"/>
        <v>0</v>
      </c>
      <c r="AD549" s="116">
        <f t="shared" ca="1" si="522"/>
        <v>0</v>
      </c>
      <c r="AE549" s="116">
        <f t="shared" ca="1" si="522"/>
        <v>0</v>
      </c>
      <c r="AF549" s="116">
        <f t="shared" ca="1" si="522"/>
        <v>0</v>
      </c>
      <c r="AG549" s="116">
        <f t="shared" ref="AG549:AG559" ca="1" si="529">K$560-K549</f>
        <v>0</v>
      </c>
      <c r="AH549" s="116">
        <f t="shared" ref="AH549:AH559" ca="1" si="530">L$560-L549</f>
        <v>0</v>
      </c>
      <c r="AI549" s="116">
        <f t="shared" ref="AI549:AI559" ca="1" si="531">M$560-M549</f>
        <v>0</v>
      </c>
      <c r="AJ549" s="116">
        <f t="shared" ref="AJ549:AJ559" ca="1" si="532">N$560-N549</f>
        <v>0</v>
      </c>
      <c r="AK549" s="116">
        <f t="shared" ref="AK549:AK559" ca="1" si="533">O$560-O549</f>
        <v>0</v>
      </c>
      <c r="AL549" s="116">
        <f t="shared" ref="AL549:AL559" ca="1" si="534">P$560-P549</f>
        <v>0</v>
      </c>
      <c r="AM549" s="116">
        <f t="shared" ref="AM549:AM559" ca="1" si="535">Q$560-Q549</f>
        <v>0</v>
      </c>
      <c r="AN549" s="116">
        <f t="shared" ref="AN549:AN559" ca="1" si="536">R$560-R549</f>
        <v>0</v>
      </c>
      <c r="AO549" s="116">
        <f t="shared" ref="AO549:AO559" ca="1" si="537">S$560-S549</f>
        <v>0</v>
      </c>
      <c r="AP549" s="116">
        <f t="shared" ref="AP549:AP559" ca="1" si="538">T$560-T549</f>
        <v>0</v>
      </c>
      <c r="AQ549" s="116">
        <f t="shared" ref="AQ549:AQ559" ca="1" si="539">U$560-U549</f>
        <v>0</v>
      </c>
      <c r="AS549" s="63">
        <f t="shared" si="526"/>
        <v>42</v>
      </c>
      <c r="AT549" s="116">
        <f ca="1">IFERROR(X549*'Program Qtrly'!D$329/(1-'Program Qtrly'!D$329),0)</f>
        <v>0</v>
      </c>
      <c r="AU549" s="116">
        <f ca="1">IFERROR(Y549*'Program Qtrly'!E$329/(1-'Program Qtrly'!E$329),0)</f>
        <v>0</v>
      </c>
      <c r="AV549" s="116">
        <f ca="1">IFERROR(Z549*'Program Qtrly'!F$329/(1-'Program Qtrly'!F$329),0)</f>
        <v>0</v>
      </c>
      <c r="AW549" s="116">
        <f ca="1">IFERROR(AA549*'Program Qtrly'!G$329/(1-'Program Qtrly'!G$329),0)</f>
        <v>0</v>
      </c>
      <c r="AX549" s="116">
        <f ca="1">IFERROR(AB549*'Program Qtrly'!H$329/(1-'Program Qtrly'!H$329),0)</f>
        <v>0</v>
      </c>
      <c r="AY549" s="116">
        <f ca="1">IFERROR(AC549*'Program Qtrly'!I$329/(1-'Program Qtrly'!I$329),0)</f>
        <v>0</v>
      </c>
      <c r="AZ549" s="116">
        <f ca="1">IFERROR(AD549*'Program Qtrly'!J$329/(1-'Program Qtrly'!J$329),0)</f>
        <v>0</v>
      </c>
      <c r="BA549" s="116">
        <f ca="1">IFERROR(AE549*'Program Qtrly'!K$329/(1-'Program Qtrly'!K$329),0)</f>
        <v>0</v>
      </c>
      <c r="BB549" s="116">
        <f ca="1">IFERROR(AF549*'Program Qtrly'!L$329/(1-'Program Qtrly'!L$329),0)</f>
        <v>0</v>
      </c>
      <c r="BC549" s="116">
        <f ca="1">IFERROR(AG549*'Program Qtrly'!M$329/(1-'Program Qtrly'!M$329),0)</f>
        <v>0</v>
      </c>
      <c r="BD549" s="116">
        <f ca="1">IFERROR(AH549*'Program Qtrly'!N$329/(1-'Program Qtrly'!N$329),0)</f>
        <v>0</v>
      </c>
      <c r="BE549" s="116">
        <f ca="1">IFERROR(AI549*'Program Qtrly'!O$329/(1-'Program Qtrly'!O$329),0)</f>
        <v>0</v>
      </c>
      <c r="BF549" s="116">
        <f ca="1">IFERROR(AJ549*'Program Qtrly'!P$329/(1-'Program Qtrly'!P$329),0)</f>
        <v>0</v>
      </c>
      <c r="BG549" s="116">
        <f ca="1">IFERROR(AK549*'Program Qtrly'!Q$329/(1-'Program Qtrly'!Q$329),0)</f>
        <v>0</v>
      </c>
      <c r="BH549" s="116">
        <f ca="1">IFERROR(AL549*'Program Qtrly'!R$329/(1-'Program Qtrly'!R$329),0)</f>
        <v>0</v>
      </c>
      <c r="BI549" s="116">
        <f ca="1">IFERROR(AM549*'Program Qtrly'!S$329/(1-'Program Qtrly'!S$329),0)</f>
        <v>0</v>
      </c>
      <c r="BJ549" s="116">
        <f ca="1">IFERROR(AN549*'Program Qtrly'!T$329/(1-'Program Qtrly'!T$329),0)</f>
        <v>0</v>
      </c>
      <c r="BK549" s="116">
        <f ca="1">IFERROR(AO549*'Program Qtrly'!U$329/(1-'Program Qtrly'!U$329),0)</f>
        <v>0</v>
      </c>
      <c r="BL549" s="116">
        <f ca="1">IFERROR(AP549*'Program Qtrly'!V$329/(1-'Program Qtrly'!V$329),0)</f>
        <v>0</v>
      </c>
      <c r="BM549" s="116">
        <f ca="1">IFERROR(AQ549*'Program Qtrly'!W$329/(1-'Program Qtrly'!W$329),0)</f>
        <v>0</v>
      </c>
      <c r="BO549" s="53" t="str">
        <f t="shared" si="527"/>
        <v>P017</v>
      </c>
      <c r="BP549" s="53">
        <f t="shared" si="528"/>
        <v>0</v>
      </c>
    </row>
    <row r="550" spans="1:68" x14ac:dyDescent="0.45">
      <c r="A550" s="63">
        <f t="shared" si="523"/>
        <v>45</v>
      </c>
      <c r="B550" s="116">
        <f ca="1">IFERROR(B549+'Program Qtrly'!D$343*OFFSET(LDF!$A$37,MATCH($B$534,LDF!$A$38:$A$63,0),MATCH($A550,LDF!$B$37:$Z$37,0)),0)</f>
        <v>0</v>
      </c>
      <c r="C550" s="116">
        <f ca="1">IFERROR(C549+'Program Qtrly'!E$343*OFFSET(LDF!$A$37,MATCH($B$534,LDF!$A$38:$A$63,0),MATCH($A550,LDF!$B$37:$Z$37,0)),0)</f>
        <v>0</v>
      </c>
      <c r="D550" s="116">
        <f ca="1">IFERROR(D549+'Program Qtrly'!F$343*OFFSET(LDF!$A$37,MATCH($B$534,LDF!$A$38:$A$63,0),MATCH($A550,LDF!$B$37:$Z$37,0)),0)</f>
        <v>0</v>
      </c>
      <c r="E550" s="116">
        <f ca="1">IFERROR(E549+'Program Qtrly'!G$343*OFFSET(LDF!$A$37,MATCH($B$534,LDF!$A$38:$A$63,0),MATCH($A550,LDF!$B$37:$Z$37,0)),0)</f>
        <v>0</v>
      </c>
      <c r="F550" s="116">
        <f ca="1">IFERROR(F549+'Program Qtrly'!H$343*OFFSET(LDF!$A$37,MATCH($B$534,LDF!$A$38:$A$63,0),MATCH($A550,LDF!$B$37:$Z$37,0)),0)</f>
        <v>0</v>
      </c>
      <c r="G550" s="116">
        <f ca="1">IFERROR(G549+'Program Qtrly'!I$343*OFFSET(LDF!$A$37,MATCH($B$534,LDF!$A$38:$A$63,0),MATCH($A550,LDF!$B$37:$Z$37,0)),0)</f>
        <v>0</v>
      </c>
      <c r="H550" s="116">
        <f ca="1">IFERROR(H549+'Program Qtrly'!J$343*OFFSET(LDF!$A$37,MATCH($B$534,LDF!$A$38:$A$63,0),MATCH($A550,LDF!$B$37:$Z$37,0)),0)</f>
        <v>0</v>
      </c>
      <c r="I550" s="116">
        <f ca="1">IFERROR(I549+'Program Qtrly'!K$343*OFFSET(LDF!$A$37,MATCH($B$534,LDF!$A$38:$A$63,0),MATCH($A550,LDF!$B$37:$Z$37,0)),0)</f>
        <v>0</v>
      </c>
      <c r="J550" s="116">
        <f ca="1">IFERROR(J549+'Program Qtrly'!L$343*OFFSET(LDF!$A$37,MATCH($B$534,LDF!$A$38:$A$63,0),MATCH($A550,LDF!$B$37:$Z$37,0)),0)</f>
        <v>0</v>
      </c>
      <c r="K550" s="116">
        <f ca="1">IFERROR(K549+'Program Qtrly'!M$343*OFFSET(LDF!$A$37,MATCH($B$534,LDF!$A$38:$A$63,0),MATCH($A550,LDF!$B$37:$Z$37,0)),0)</f>
        <v>0</v>
      </c>
      <c r="L550" s="116">
        <f ca="1">IFERROR(L549+'Program Qtrly'!N$343*OFFSET(LDF!$A$37,MATCH($B$534,LDF!$A$38:$A$63,0),MATCH($A550,LDF!$B$37:$Z$37,0)),0)</f>
        <v>0</v>
      </c>
      <c r="M550" s="116">
        <f ca="1">IFERROR(M549+'Program Qtrly'!O$343*OFFSET(LDF!$A$37,MATCH($B$534,LDF!$A$38:$A$63,0),MATCH($A550,LDF!$B$37:$Z$37,0)),0)</f>
        <v>0</v>
      </c>
      <c r="N550" s="116">
        <f ca="1">IFERROR(N549+'Program Qtrly'!P$343*OFFSET(LDF!$A$37,MATCH($B$534,LDF!$A$38:$A$63,0),MATCH($A550,LDF!$B$37:$Z$37,0)),0)</f>
        <v>0</v>
      </c>
      <c r="O550" s="116">
        <f ca="1">IFERROR(O549+'Program Qtrly'!Q$343*OFFSET(LDF!$A$37,MATCH($B$534,LDF!$A$38:$A$63,0),MATCH($A550,LDF!$B$37:$Z$37,0)),0)</f>
        <v>0</v>
      </c>
      <c r="P550" s="116">
        <f ca="1">IFERROR(P549+'Program Qtrly'!R$343*OFFSET(LDF!$A$37,MATCH($B$534,LDF!$A$38:$A$63,0),MATCH($A550,LDF!$B$37:$Z$37,0)),0)</f>
        <v>0</v>
      </c>
      <c r="Q550" s="116">
        <f ca="1">IFERROR(Q549+'Program Qtrly'!S$343*OFFSET(LDF!$A$37,MATCH($B$534,LDF!$A$38:$A$63,0),MATCH($A550,LDF!$B$37:$Z$37,0)),0)</f>
        <v>0</v>
      </c>
      <c r="R550" s="116">
        <f ca="1">IFERROR(R549+'Program Qtrly'!T$343*OFFSET(LDF!$A$37,MATCH($B$534,LDF!$A$38:$A$63,0),MATCH($A550,LDF!$B$37:$Z$37,0)),0)</f>
        <v>0</v>
      </c>
      <c r="S550" s="116">
        <f ca="1">IFERROR(S549+'Program Qtrly'!U$343*OFFSET(LDF!$A$37,MATCH($B$534,LDF!$A$38:$A$63,0),MATCH($A550,LDF!$B$37:$Z$37,0)),0)</f>
        <v>0</v>
      </c>
      <c r="T550" s="116">
        <f ca="1">IFERROR(T549+'Program Qtrly'!V$343*OFFSET(LDF!$A$37,MATCH($B$534,LDF!$A$38:$A$63,0),MATCH($A550,LDF!$B$37:$Z$37,0)),0)</f>
        <v>0</v>
      </c>
      <c r="U550" s="116">
        <f ca="1">IFERROR(U549+'Program Qtrly'!W$343*OFFSET(LDF!$A$37,MATCH($B$534,LDF!$A$38:$A$63,0),MATCH($A550,LDF!$B$37:$Z$37,0)),0)</f>
        <v>0</v>
      </c>
      <c r="W550" s="63">
        <f t="shared" si="524"/>
        <v>45</v>
      </c>
      <c r="X550" s="116">
        <f t="shared" ca="1" si="525"/>
        <v>0</v>
      </c>
      <c r="Y550" s="116">
        <f t="shared" ref="Y550:Y559" ca="1" si="540">C$560-C550</f>
        <v>0</v>
      </c>
      <c r="Z550" s="116">
        <f t="shared" ref="Z550:Z559" ca="1" si="541">D$560-D550</f>
        <v>0</v>
      </c>
      <c r="AA550" s="116">
        <f t="shared" ref="AA550:AA559" ca="1" si="542">E$560-E550</f>
        <v>0</v>
      </c>
      <c r="AB550" s="116">
        <f t="shared" ref="AB550:AB559" ca="1" si="543">F$560-F550</f>
        <v>0</v>
      </c>
      <c r="AC550" s="116">
        <f t="shared" ref="AC550:AC559" ca="1" si="544">G$560-G550</f>
        <v>0</v>
      </c>
      <c r="AD550" s="116">
        <f t="shared" ref="AD550:AD559" ca="1" si="545">H$560-H550</f>
        <v>0</v>
      </c>
      <c r="AE550" s="116">
        <f t="shared" ref="AE550:AE559" ca="1" si="546">I$560-I550</f>
        <v>0</v>
      </c>
      <c r="AF550" s="116">
        <f t="shared" ref="AF550:AF559" ca="1" si="547">J$560-J550</f>
        <v>0</v>
      </c>
      <c r="AG550" s="116">
        <f t="shared" ca="1" si="529"/>
        <v>0</v>
      </c>
      <c r="AH550" s="116">
        <f t="shared" ca="1" si="530"/>
        <v>0</v>
      </c>
      <c r="AI550" s="116">
        <f t="shared" ca="1" si="531"/>
        <v>0</v>
      </c>
      <c r="AJ550" s="116">
        <f t="shared" ca="1" si="532"/>
        <v>0</v>
      </c>
      <c r="AK550" s="116">
        <f t="shared" ca="1" si="533"/>
        <v>0</v>
      </c>
      <c r="AL550" s="116">
        <f t="shared" ca="1" si="534"/>
        <v>0</v>
      </c>
      <c r="AM550" s="116">
        <f t="shared" ca="1" si="535"/>
        <v>0</v>
      </c>
      <c r="AN550" s="116">
        <f t="shared" ca="1" si="536"/>
        <v>0</v>
      </c>
      <c r="AO550" s="116">
        <f t="shared" ca="1" si="537"/>
        <v>0</v>
      </c>
      <c r="AP550" s="116">
        <f t="shared" ca="1" si="538"/>
        <v>0</v>
      </c>
      <c r="AQ550" s="116">
        <f t="shared" ca="1" si="539"/>
        <v>0</v>
      </c>
      <c r="AS550" s="63">
        <f t="shared" si="526"/>
        <v>45</v>
      </c>
      <c r="AT550" s="116">
        <f ca="1">IFERROR(X550*'Program Qtrly'!D$329/(1-'Program Qtrly'!D$329),0)</f>
        <v>0</v>
      </c>
      <c r="AU550" s="116">
        <f ca="1">IFERROR(Y550*'Program Qtrly'!E$329/(1-'Program Qtrly'!E$329),0)</f>
        <v>0</v>
      </c>
      <c r="AV550" s="116">
        <f ca="1">IFERROR(Z550*'Program Qtrly'!F$329/(1-'Program Qtrly'!F$329),0)</f>
        <v>0</v>
      </c>
      <c r="AW550" s="116">
        <f ca="1">IFERROR(AA550*'Program Qtrly'!G$329/(1-'Program Qtrly'!G$329),0)</f>
        <v>0</v>
      </c>
      <c r="AX550" s="116">
        <f ca="1">IFERROR(AB550*'Program Qtrly'!H$329/(1-'Program Qtrly'!H$329),0)</f>
        <v>0</v>
      </c>
      <c r="AY550" s="116">
        <f ca="1">IFERROR(AC550*'Program Qtrly'!I$329/(1-'Program Qtrly'!I$329),0)</f>
        <v>0</v>
      </c>
      <c r="AZ550" s="116">
        <f ca="1">IFERROR(AD550*'Program Qtrly'!J$329/(1-'Program Qtrly'!J$329),0)</f>
        <v>0</v>
      </c>
      <c r="BA550" s="116">
        <f ca="1">IFERROR(AE550*'Program Qtrly'!K$329/(1-'Program Qtrly'!K$329),0)</f>
        <v>0</v>
      </c>
      <c r="BB550" s="116">
        <f ca="1">IFERROR(AF550*'Program Qtrly'!L$329/(1-'Program Qtrly'!L$329),0)</f>
        <v>0</v>
      </c>
      <c r="BC550" s="116">
        <f ca="1">IFERROR(AG550*'Program Qtrly'!M$329/(1-'Program Qtrly'!M$329),0)</f>
        <v>0</v>
      </c>
      <c r="BD550" s="116">
        <f ca="1">IFERROR(AH550*'Program Qtrly'!N$329/(1-'Program Qtrly'!N$329),0)</f>
        <v>0</v>
      </c>
      <c r="BE550" s="116">
        <f ca="1">IFERROR(AI550*'Program Qtrly'!O$329/(1-'Program Qtrly'!O$329),0)</f>
        <v>0</v>
      </c>
      <c r="BF550" s="116">
        <f ca="1">IFERROR(AJ550*'Program Qtrly'!P$329/(1-'Program Qtrly'!P$329),0)</f>
        <v>0</v>
      </c>
      <c r="BG550" s="116">
        <f ca="1">IFERROR(AK550*'Program Qtrly'!Q$329/(1-'Program Qtrly'!Q$329),0)</f>
        <v>0</v>
      </c>
      <c r="BH550" s="116">
        <f ca="1">IFERROR(AL550*'Program Qtrly'!R$329/(1-'Program Qtrly'!R$329),0)</f>
        <v>0</v>
      </c>
      <c r="BI550" s="116">
        <f ca="1">IFERROR(AM550*'Program Qtrly'!S$329/(1-'Program Qtrly'!S$329),0)</f>
        <v>0</v>
      </c>
      <c r="BJ550" s="116">
        <f ca="1">IFERROR(AN550*'Program Qtrly'!T$329/(1-'Program Qtrly'!T$329),0)</f>
        <v>0</v>
      </c>
      <c r="BK550" s="116">
        <f ca="1">IFERROR(AO550*'Program Qtrly'!U$329/(1-'Program Qtrly'!U$329),0)</f>
        <v>0</v>
      </c>
      <c r="BL550" s="116">
        <f ca="1">IFERROR(AP550*'Program Qtrly'!V$329/(1-'Program Qtrly'!V$329),0)</f>
        <v>0</v>
      </c>
      <c r="BM550" s="116">
        <f ca="1">IFERROR(AQ550*'Program Qtrly'!W$329/(1-'Program Qtrly'!W$329),0)</f>
        <v>0</v>
      </c>
      <c r="BO550" s="53" t="str">
        <f t="shared" si="527"/>
        <v>P017</v>
      </c>
      <c r="BP550" s="53">
        <f t="shared" si="528"/>
        <v>0</v>
      </c>
    </row>
    <row r="551" spans="1:68" x14ac:dyDescent="0.45">
      <c r="A551" s="63">
        <f t="shared" si="523"/>
        <v>48</v>
      </c>
      <c r="B551" s="116">
        <f ca="1">IFERROR(B550+'Program Qtrly'!D$343*OFFSET(LDF!$A$37,MATCH($B$534,LDF!$A$38:$A$63,0),MATCH($A551,LDF!$B$37:$Z$37,0)),0)</f>
        <v>0</v>
      </c>
      <c r="C551" s="116">
        <f ca="1">IFERROR(C550+'Program Qtrly'!E$343*OFFSET(LDF!$A$37,MATCH($B$534,LDF!$A$38:$A$63,0),MATCH($A551,LDF!$B$37:$Z$37,0)),0)</f>
        <v>0</v>
      </c>
      <c r="D551" s="116">
        <f ca="1">IFERROR(D550+'Program Qtrly'!F$343*OFFSET(LDF!$A$37,MATCH($B$534,LDF!$A$38:$A$63,0),MATCH($A551,LDF!$B$37:$Z$37,0)),0)</f>
        <v>0</v>
      </c>
      <c r="E551" s="116">
        <f ca="1">IFERROR(E550+'Program Qtrly'!G$343*OFFSET(LDF!$A$37,MATCH($B$534,LDF!$A$38:$A$63,0),MATCH($A551,LDF!$B$37:$Z$37,0)),0)</f>
        <v>0</v>
      </c>
      <c r="F551" s="116">
        <f ca="1">IFERROR(F550+'Program Qtrly'!H$343*OFFSET(LDF!$A$37,MATCH($B$534,LDF!$A$38:$A$63,0),MATCH($A551,LDF!$B$37:$Z$37,0)),0)</f>
        <v>0</v>
      </c>
      <c r="G551" s="116">
        <f ca="1">IFERROR(G550+'Program Qtrly'!I$343*OFFSET(LDF!$A$37,MATCH($B$534,LDF!$A$38:$A$63,0),MATCH($A551,LDF!$B$37:$Z$37,0)),0)</f>
        <v>0</v>
      </c>
      <c r="H551" s="116">
        <f ca="1">IFERROR(H550+'Program Qtrly'!J$343*OFFSET(LDF!$A$37,MATCH($B$534,LDF!$A$38:$A$63,0),MATCH($A551,LDF!$B$37:$Z$37,0)),0)</f>
        <v>0</v>
      </c>
      <c r="I551" s="116">
        <f ca="1">IFERROR(I550+'Program Qtrly'!K$343*OFFSET(LDF!$A$37,MATCH($B$534,LDF!$A$38:$A$63,0),MATCH($A551,LDF!$B$37:$Z$37,0)),0)</f>
        <v>0</v>
      </c>
      <c r="J551" s="116">
        <f ca="1">IFERROR(J550+'Program Qtrly'!L$343*OFFSET(LDF!$A$37,MATCH($B$534,LDF!$A$38:$A$63,0),MATCH($A551,LDF!$B$37:$Z$37,0)),0)</f>
        <v>0</v>
      </c>
      <c r="K551" s="116">
        <f ca="1">IFERROR(K550+'Program Qtrly'!M$343*OFFSET(LDF!$A$37,MATCH($B$534,LDF!$A$38:$A$63,0),MATCH($A551,LDF!$B$37:$Z$37,0)),0)</f>
        <v>0</v>
      </c>
      <c r="L551" s="116">
        <f ca="1">IFERROR(L550+'Program Qtrly'!N$343*OFFSET(LDF!$A$37,MATCH($B$534,LDF!$A$38:$A$63,0),MATCH($A551,LDF!$B$37:$Z$37,0)),0)</f>
        <v>0</v>
      </c>
      <c r="M551" s="116">
        <f ca="1">IFERROR(M550+'Program Qtrly'!O$343*OFFSET(LDF!$A$37,MATCH($B$534,LDF!$A$38:$A$63,0),MATCH($A551,LDF!$B$37:$Z$37,0)),0)</f>
        <v>0</v>
      </c>
      <c r="N551" s="116">
        <f ca="1">IFERROR(N550+'Program Qtrly'!P$343*OFFSET(LDF!$A$37,MATCH($B$534,LDF!$A$38:$A$63,0),MATCH($A551,LDF!$B$37:$Z$37,0)),0)</f>
        <v>0</v>
      </c>
      <c r="O551" s="116">
        <f ca="1">IFERROR(O550+'Program Qtrly'!Q$343*OFFSET(LDF!$A$37,MATCH($B$534,LDF!$A$38:$A$63,0),MATCH($A551,LDF!$B$37:$Z$37,0)),0)</f>
        <v>0</v>
      </c>
      <c r="P551" s="116">
        <f ca="1">IFERROR(P550+'Program Qtrly'!R$343*OFFSET(LDF!$A$37,MATCH($B$534,LDF!$A$38:$A$63,0),MATCH($A551,LDF!$B$37:$Z$37,0)),0)</f>
        <v>0</v>
      </c>
      <c r="Q551" s="116">
        <f ca="1">IFERROR(Q550+'Program Qtrly'!S$343*OFFSET(LDF!$A$37,MATCH($B$534,LDF!$A$38:$A$63,0),MATCH($A551,LDF!$B$37:$Z$37,0)),0)</f>
        <v>0</v>
      </c>
      <c r="R551" s="116">
        <f ca="1">IFERROR(R550+'Program Qtrly'!T$343*OFFSET(LDF!$A$37,MATCH($B$534,LDF!$A$38:$A$63,0),MATCH($A551,LDF!$B$37:$Z$37,0)),0)</f>
        <v>0</v>
      </c>
      <c r="S551" s="116">
        <f ca="1">IFERROR(S550+'Program Qtrly'!U$343*OFFSET(LDF!$A$37,MATCH($B$534,LDF!$A$38:$A$63,0),MATCH($A551,LDF!$B$37:$Z$37,0)),0)</f>
        <v>0</v>
      </c>
      <c r="T551" s="116">
        <f ca="1">IFERROR(T550+'Program Qtrly'!V$343*OFFSET(LDF!$A$37,MATCH($B$534,LDF!$A$38:$A$63,0),MATCH($A551,LDF!$B$37:$Z$37,0)),0)</f>
        <v>0</v>
      </c>
      <c r="U551" s="116">
        <f ca="1">IFERROR(U550+'Program Qtrly'!W$343*OFFSET(LDF!$A$37,MATCH($B$534,LDF!$A$38:$A$63,0),MATCH($A551,LDF!$B$37:$Z$37,0)),0)</f>
        <v>0</v>
      </c>
      <c r="W551" s="63">
        <f t="shared" si="524"/>
        <v>48</v>
      </c>
      <c r="X551" s="116">
        <f t="shared" ca="1" si="525"/>
        <v>0</v>
      </c>
      <c r="Y551" s="116">
        <f t="shared" ca="1" si="540"/>
        <v>0</v>
      </c>
      <c r="Z551" s="116">
        <f t="shared" ca="1" si="541"/>
        <v>0</v>
      </c>
      <c r="AA551" s="116">
        <f t="shared" ca="1" si="542"/>
        <v>0</v>
      </c>
      <c r="AB551" s="116">
        <f t="shared" ca="1" si="543"/>
        <v>0</v>
      </c>
      <c r="AC551" s="116">
        <f t="shared" ca="1" si="544"/>
        <v>0</v>
      </c>
      <c r="AD551" s="116">
        <f t="shared" ca="1" si="545"/>
        <v>0</v>
      </c>
      <c r="AE551" s="116">
        <f t="shared" ca="1" si="546"/>
        <v>0</v>
      </c>
      <c r="AF551" s="116">
        <f t="shared" ca="1" si="547"/>
        <v>0</v>
      </c>
      <c r="AG551" s="116">
        <f t="shared" ca="1" si="529"/>
        <v>0</v>
      </c>
      <c r="AH551" s="116">
        <f t="shared" ca="1" si="530"/>
        <v>0</v>
      </c>
      <c r="AI551" s="116">
        <f t="shared" ca="1" si="531"/>
        <v>0</v>
      </c>
      <c r="AJ551" s="116">
        <f t="shared" ca="1" si="532"/>
        <v>0</v>
      </c>
      <c r="AK551" s="116">
        <f t="shared" ca="1" si="533"/>
        <v>0</v>
      </c>
      <c r="AL551" s="116">
        <f t="shared" ca="1" si="534"/>
        <v>0</v>
      </c>
      <c r="AM551" s="116">
        <f t="shared" ca="1" si="535"/>
        <v>0</v>
      </c>
      <c r="AN551" s="116">
        <f t="shared" ca="1" si="536"/>
        <v>0</v>
      </c>
      <c r="AO551" s="116">
        <f t="shared" ca="1" si="537"/>
        <v>0</v>
      </c>
      <c r="AP551" s="116">
        <f t="shared" ca="1" si="538"/>
        <v>0</v>
      </c>
      <c r="AQ551" s="116">
        <f t="shared" ca="1" si="539"/>
        <v>0</v>
      </c>
      <c r="AS551" s="63">
        <f t="shared" si="526"/>
        <v>48</v>
      </c>
      <c r="AT551" s="116">
        <f ca="1">IFERROR(X551*'Program Qtrly'!D$329/(1-'Program Qtrly'!D$329),0)</f>
        <v>0</v>
      </c>
      <c r="AU551" s="116">
        <f ca="1">IFERROR(Y551*'Program Qtrly'!E$329/(1-'Program Qtrly'!E$329),0)</f>
        <v>0</v>
      </c>
      <c r="AV551" s="116">
        <f ca="1">IFERROR(Z551*'Program Qtrly'!F$329/(1-'Program Qtrly'!F$329),0)</f>
        <v>0</v>
      </c>
      <c r="AW551" s="116">
        <f ca="1">IFERROR(AA551*'Program Qtrly'!G$329/(1-'Program Qtrly'!G$329),0)</f>
        <v>0</v>
      </c>
      <c r="AX551" s="116">
        <f ca="1">IFERROR(AB551*'Program Qtrly'!H$329/(1-'Program Qtrly'!H$329),0)</f>
        <v>0</v>
      </c>
      <c r="AY551" s="116">
        <f ca="1">IFERROR(AC551*'Program Qtrly'!I$329/(1-'Program Qtrly'!I$329),0)</f>
        <v>0</v>
      </c>
      <c r="AZ551" s="116">
        <f ca="1">IFERROR(AD551*'Program Qtrly'!J$329/(1-'Program Qtrly'!J$329),0)</f>
        <v>0</v>
      </c>
      <c r="BA551" s="116">
        <f ca="1">IFERROR(AE551*'Program Qtrly'!K$329/(1-'Program Qtrly'!K$329),0)</f>
        <v>0</v>
      </c>
      <c r="BB551" s="116">
        <f ca="1">IFERROR(AF551*'Program Qtrly'!L$329/(1-'Program Qtrly'!L$329),0)</f>
        <v>0</v>
      </c>
      <c r="BC551" s="116">
        <f ca="1">IFERROR(AG551*'Program Qtrly'!M$329/(1-'Program Qtrly'!M$329),0)</f>
        <v>0</v>
      </c>
      <c r="BD551" s="116">
        <f ca="1">IFERROR(AH551*'Program Qtrly'!N$329/(1-'Program Qtrly'!N$329),0)</f>
        <v>0</v>
      </c>
      <c r="BE551" s="116">
        <f ca="1">IFERROR(AI551*'Program Qtrly'!O$329/(1-'Program Qtrly'!O$329),0)</f>
        <v>0</v>
      </c>
      <c r="BF551" s="116">
        <f ca="1">IFERROR(AJ551*'Program Qtrly'!P$329/(1-'Program Qtrly'!P$329),0)</f>
        <v>0</v>
      </c>
      <c r="BG551" s="116">
        <f ca="1">IFERROR(AK551*'Program Qtrly'!Q$329/(1-'Program Qtrly'!Q$329),0)</f>
        <v>0</v>
      </c>
      <c r="BH551" s="116">
        <f ca="1">IFERROR(AL551*'Program Qtrly'!R$329/(1-'Program Qtrly'!R$329),0)</f>
        <v>0</v>
      </c>
      <c r="BI551" s="116">
        <f ca="1">IFERROR(AM551*'Program Qtrly'!S$329/(1-'Program Qtrly'!S$329),0)</f>
        <v>0</v>
      </c>
      <c r="BJ551" s="116">
        <f ca="1">IFERROR(AN551*'Program Qtrly'!T$329/(1-'Program Qtrly'!T$329),0)</f>
        <v>0</v>
      </c>
      <c r="BK551" s="116">
        <f ca="1">IFERROR(AO551*'Program Qtrly'!U$329/(1-'Program Qtrly'!U$329),0)</f>
        <v>0</v>
      </c>
      <c r="BL551" s="116">
        <f ca="1">IFERROR(AP551*'Program Qtrly'!V$329/(1-'Program Qtrly'!V$329),0)</f>
        <v>0</v>
      </c>
      <c r="BM551" s="116">
        <f ca="1">IFERROR(AQ551*'Program Qtrly'!W$329/(1-'Program Qtrly'!W$329),0)</f>
        <v>0</v>
      </c>
      <c r="BO551" s="53" t="str">
        <f t="shared" si="527"/>
        <v>P017</v>
      </c>
      <c r="BP551" s="53">
        <f t="shared" si="528"/>
        <v>0</v>
      </c>
    </row>
    <row r="552" spans="1:68" x14ac:dyDescent="0.45">
      <c r="A552" s="63">
        <f t="shared" si="523"/>
        <v>51</v>
      </c>
      <c r="B552" s="116">
        <f ca="1">IFERROR(B551+'Program Qtrly'!D$343*OFFSET(LDF!$A$37,MATCH($B$534,LDF!$A$38:$A$63,0),MATCH($A552,LDF!$B$37:$Z$37,0)),0)</f>
        <v>0</v>
      </c>
      <c r="C552" s="116">
        <f ca="1">IFERROR(C551+'Program Qtrly'!E$343*OFFSET(LDF!$A$37,MATCH($B$534,LDF!$A$38:$A$63,0),MATCH($A552,LDF!$B$37:$Z$37,0)),0)</f>
        <v>0</v>
      </c>
      <c r="D552" s="116">
        <f ca="1">IFERROR(D551+'Program Qtrly'!F$343*OFFSET(LDF!$A$37,MATCH($B$534,LDF!$A$38:$A$63,0),MATCH($A552,LDF!$B$37:$Z$37,0)),0)</f>
        <v>0</v>
      </c>
      <c r="E552" s="116">
        <f ca="1">IFERROR(E551+'Program Qtrly'!G$343*OFFSET(LDF!$A$37,MATCH($B$534,LDF!$A$38:$A$63,0),MATCH($A552,LDF!$B$37:$Z$37,0)),0)</f>
        <v>0</v>
      </c>
      <c r="F552" s="116">
        <f ca="1">IFERROR(F551+'Program Qtrly'!H$343*OFFSET(LDF!$A$37,MATCH($B$534,LDF!$A$38:$A$63,0),MATCH($A552,LDF!$B$37:$Z$37,0)),0)</f>
        <v>0</v>
      </c>
      <c r="G552" s="116">
        <f ca="1">IFERROR(G551+'Program Qtrly'!I$343*OFFSET(LDF!$A$37,MATCH($B$534,LDF!$A$38:$A$63,0),MATCH($A552,LDF!$B$37:$Z$37,0)),0)</f>
        <v>0</v>
      </c>
      <c r="H552" s="116">
        <f ca="1">IFERROR(H551+'Program Qtrly'!J$343*OFFSET(LDF!$A$37,MATCH($B$534,LDF!$A$38:$A$63,0),MATCH($A552,LDF!$B$37:$Z$37,0)),0)</f>
        <v>0</v>
      </c>
      <c r="I552" s="116">
        <f ca="1">IFERROR(I551+'Program Qtrly'!K$343*OFFSET(LDF!$A$37,MATCH($B$534,LDF!$A$38:$A$63,0),MATCH($A552,LDF!$B$37:$Z$37,0)),0)</f>
        <v>0</v>
      </c>
      <c r="J552" s="116">
        <f ca="1">IFERROR(J551+'Program Qtrly'!L$343*OFFSET(LDF!$A$37,MATCH($B$534,LDF!$A$38:$A$63,0),MATCH($A552,LDF!$B$37:$Z$37,0)),0)</f>
        <v>0</v>
      </c>
      <c r="K552" s="116">
        <f ca="1">IFERROR(K551+'Program Qtrly'!M$343*OFFSET(LDF!$A$37,MATCH($B$534,LDF!$A$38:$A$63,0),MATCH($A552,LDF!$B$37:$Z$37,0)),0)</f>
        <v>0</v>
      </c>
      <c r="L552" s="116">
        <f ca="1">IFERROR(L551+'Program Qtrly'!N$343*OFFSET(LDF!$A$37,MATCH($B$534,LDF!$A$38:$A$63,0),MATCH($A552,LDF!$B$37:$Z$37,0)),0)</f>
        <v>0</v>
      </c>
      <c r="M552" s="116">
        <f ca="1">IFERROR(M551+'Program Qtrly'!O$343*OFFSET(LDF!$A$37,MATCH($B$534,LDF!$A$38:$A$63,0),MATCH($A552,LDF!$B$37:$Z$37,0)),0)</f>
        <v>0</v>
      </c>
      <c r="N552" s="116">
        <f ca="1">IFERROR(N551+'Program Qtrly'!P$343*OFFSET(LDF!$A$37,MATCH($B$534,LDF!$A$38:$A$63,0),MATCH($A552,LDF!$B$37:$Z$37,0)),0)</f>
        <v>0</v>
      </c>
      <c r="O552" s="116">
        <f ca="1">IFERROR(O551+'Program Qtrly'!Q$343*OFFSET(LDF!$A$37,MATCH($B$534,LDF!$A$38:$A$63,0),MATCH($A552,LDF!$B$37:$Z$37,0)),0)</f>
        <v>0</v>
      </c>
      <c r="P552" s="116">
        <f ca="1">IFERROR(P551+'Program Qtrly'!R$343*OFFSET(LDF!$A$37,MATCH($B$534,LDF!$A$38:$A$63,0),MATCH($A552,LDF!$B$37:$Z$37,0)),0)</f>
        <v>0</v>
      </c>
      <c r="Q552" s="116">
        <f ca="1">IFERROR(Q551+'Program Qtrly'!S$343*OFFSET(LDF!$A$37,MATCH($B$534,LDF!$A$38:$A$63,0),MATCH($A552,LDF!$B$37:$Z$37,0)),0)</f>
        <v>0</v>
      </c>
      <c r="R552" s="116">
        <f ca="1">IFERROR(R551+'Program Qtrly'!T$343*OFFSET(LDF!$A$37,MATCH($B$534,LDF!$A$38:$A$63,0),MATCH($A552,LDF!$B$37:$Z$37,0)),0)</f>
        <v>0</v>
      </c>
      <c r="S552" s="116">
        <f ca="1">IFERROR(S551+'Program Qtrly'!U$343*OFFSET(LDF!$A$37,MATCH($B$534,LDF!$A$38:$A$63,0),MATCH($A552,LDF!$B$37:$Z$37,0)),0)</f>
        <v>0</v>
      </c>
      <c r="T552" s="116">
        <f ca="1">IFERROR(T551+'Program Qtrly'!V$343*OFFSET(LDF!$A$37,MATCH($B$534,LDF!$A$38:$A$63,0),MATCH($A552,LDF!$B$37:$Z$37,0)),0)</f>
        <v>0</v>
      </c>
      <c r="U552" s="116">
        <f ca="1">IFERROR(U551+'Program Qtrly'!W$343*OFFSET(LDF!$A$37,MATCH($B$534,LDF!$A$38:$A$63,0),MATCH($A552,LDF!$B$37:$Z$37,0)),0)</f>
        <v>0</v>
      </c>
      <c r="W552" s="63">
        <f t="shared" si="524"/>
        <v>51</v>
      </c>
      <c r="X552" s="116">
        <f t="shared" ca="1" si="525"/>
        <v>0</v>
      </c>
      <c r="Y552" s="116">
        <f t="shared" ca="1" si="540"/>
        <v>0</v>
      </c>
      <c r="Z552" s="116">
        <f t="shared" ca="1" si="541"/>
        <v>0</v>
      </c>
      <c r="AA552" s="116">
        <f t="shared" ca="1" si="542"/>
        <v>0</v>
      </c>
      <c r="AB552" s="116">
        <f t="shared" ca="1" si="543"/>
        <v>0</v>
      </c>
      <c r="AC552" s="116">
        <f t="shared" ca="1" si="544"/>
        <v>0</v>
      </c>
      <c r="AD552" s="116">
        <f t="shared" ca="1" si="545"/>
        <v>0</v>
      </c>
      <c r="AE552" s="116">
        <f t="shared" ca="1" si="546"/>
        <v>0</v>
      </c>
      <c r="AF552" s="116">
        <f t="shared" ca="1" si="547"/>
        <v>0</v>
      </c>
      <c r="AG552" s="116">
        <f t="shared" ca="1" si="529"/>
        <v>0</v>
      </c>
      <c r="AH552" s="116">
        <f t="shared" ca="1" si="530"/>
        <v>0</v>
      </c>
      <c r="AI552" s="116">
        <f t="shared" ca="1" si="531"/>
        <v>0</v>
      </c>
      <c r="AJ552" s="116">
        <f t="shared" ca="1" si="532"/>
        <v>0</v>
      </c>
      <c r="AK552" s="116">
        <f t="shared" ca="1" si="533"/>
        <v>0</v>
      </c>
      <c r="AL552" s="116">
        <f t="shared" ca="1" si="534"/>
        <v>0</v>
      </c>
      <c r="AM552" s="116">
        <f t="shared" ca="1" si="535"/>
        <v>0</v>
      </c>
      <c r="AN552" s="116">
        <f t="shared" ca="1" si="536"/>
        <v>0</v>
      </c>
      <c r="AO552" s="116">
        <f t="shared" ca="1" si="537"/>
        <v>0</v>
      </c>
      <c r="AP552" s="116">
        <f t="shared" ca="1" si="538"/>
        <v>0</v>
      </c>
      <c r="AQ552" s="116">
        <f t="shared" ca="1" si="539"/>
        <v>0</v>
      </c>
      <c r="AS552" s="63">
        <f t="shared" si="526"/>
        <v>51</v>
      </c>
      <c r="AT552" s="116">
        <f ca="1">IFERROR(X552*'Program Qtrly'!D$329/(1-'Program Qtrly'!D$329),0)</f>
        <v>0</v>
      </c>
      <c r="AU552" s="116">
        <f ca="1">IFERROR(Y552*'Program Qtrly'!E$329/(1-'Program Qtrly'!E$329),0)</f>
        <v>0</v>
      </c>
      <c r="AV552" s="116">
        <f ca="1">IFERROR(Z552*'Program Qtrly'!F$329/(1-'Program Qtrly'!F$329),0)</f>
        <v>0</v>
      </c>
      <c r="AW552" s="116">
        <f ca="1">IFERROR(AA552*'Program Qtrly'!G$329/(1-'Program Qtrly'!G$329),0)</f>
        <v>0</v>
      </c>
      <c r="AX552" s="116">
        <f ca="1">IFERROR(AB552*'Program Qtrly'!H$329/(1-'Program Qtrly'!H$329),0)</f>
        <v>0</v>
      </c>
      <c r="AY552" s="116">
        <f ca="1">IFERROR(AC552*'Program Qtrly'!I$329/(1-'Program Qtrly'!I$329),0)</f>
        <v>0</v>
      </c>
      <c r="AZ552" s="116">
        <f ca="1">IFERROR(AD552*'Program Qtrly'!J$329/(1-'Program Qtrly'!J$329),0)</f>
        <v>0</v>
      </c>
      <c r="BA552" s="116">
        <f ca="1">IFERROR(AE552*'Program Qtrly'!K$329/(1-'Program Qtrly'!K$329),0)</f>
        <v>0</v>
      </c>
      <c r="BB552" s="116">
        <f ca="1">IFERROR(AF552*'Program Qtrly'!L$329/(1-'Program Qtrly'!L$329),0)</f>
        <v>0</v>
      </c>
      <c r="BC552" s="116">
        <f ca="1">IFERROR(AG552*'Program Qtrly'!M$329/(1-'Program Qtrly'!M$329),0)</f>
        <v>0</v>
      </c>
      <c r="BD552" s="116">
        <f ca="1">IFERROR(AH552*'Program Qtrly'!N$329/(1-'Program Qtrly'!N$329),0)</f>
        <v>0</v>
      </c>
      <c r="BE552" s="116">
        <f ca="1">IFERROR(AI552*'Program Qtrly'!O$329/(1-'Program Qtrly'!O$329),0)</f>
        <v>0</v>
      </c>
      <c r="BF552" s="116">
        <f ca="1">IFERROR(AJ552*'Program Qtrly'!P$329/(1-'Program Qtrly'!P$329),0)</f>
        <v>0</v>
      </c>
      <c r="BG552" s="116">
        <f ca="1">IFERROR(AK552*'Program Qtrly'!Q$329/(1-'Program Qtrly'!Q$329),0)</f>
        <v>0</v>
      </c>
      <c r="BH552" s="116">
        <f ca="1">IFERROR(AL552*'Program Qtrly'!R$329/(1-'Program Qtrly'!R$329),0)</f>
        <v>0</v>
      </c>
      <c r="BI552" s="116">
        <f ca="1">IFERROR(AM552*'Program Qtrly'!S$329/(1-'Program Qtrly'!S$329),0)</f>
        <v>0</v>
      </c>
      <c r="BJ552" s="116">
        <f ca="1">IFERROR(AN552*'Program Qtrly'!T$329/(1-'Program Qtrly'!T$329),0)</f>
        <v>0</v>
      </c>
      <c r="BK552" s="116">
        <f ca="1">IFERROR(AO552*'Program Qtrly'!U$329/(1-'Program Qtrly'!U$329),0)</f>
        <v>0</v>
      </c>
      <c r="BL552" s="116">
        <f ca="1">IFERROR(AP552*'Program Qtrly'!V$329/(1-'Program Qtrly'!V$329),0)</f>
        <v>0</v>
      </c>
      <c r="BM552" s="116">
        <f ca="1">IFERROR(AQ552*'Program Qtrly'!W$329/(1-'Program Qtrly'!W$329),0)</f>
        <v>0</v>
      </c>
      <c r="BO552" s="53" t="str">
        <f t="shared" si="527"/>
        <v>P017</v>
      </c>
      <c r="BP552" s="53">
        <f t="shared" si="528"/>
        <v>0</v>
      </c>
    </row>
    <row r="553" spans="1:68" x14ac:dyDescent="0.45">
      <c r="A553" s="63">
        <f t="shared" si="523"/>
        <v>54</v>
      </c>
      <c r="B553" s="116">
        <f ca="1">IFERROR(B552+'Program Qtrly'!D$343*OFFSET(LDF!$A$37,MATCH($B$534,LDF!$A$38:$A$63,0),MATCH($A553,LDF!$B$37:$Z$37,0)),0)</f>
        <v>0</v>
      </c>
      <c r="C553" s="116">
        <f ca="1">IFERROR(C552+'Program Qtrly'!E$343*OFFSET(LDF!$A$37,MATCH($B$534,LDF!$A$38:$A$63,0),MATCH($A553,LDF!$B$37:$Z$37,0)),0)</f>
        <v>0</v>
      </c>
      <c r="D553" s="116">
        <f ca="1">IFERROR(D552+'Program Qtrly'!F$343*OFFSET(LDF!$A$37,MATCH($B$534,LDF!$A$38:$A$63,0),MATCH($A553,LDF!$B$37:$Z$37,0)),0)</f>
        <v>0</v>
      </c>
      <c r="E553" s="116">
        <f ca="1">IFERROR(E552+'Program Qtrly'!G$343*OFFSET(LDF!$A$37,MATCH($B$534,LDF!$A$38:$A$63,0),MATCH($A553,LDF!$B$37:$Z$37,0)),0)</f>
        <v>0</v>
      </c>
      <c r="F553" s="116">
        <f ca="1">IFERROR(F552+'Program Qtrly'!H$343*OFFSET(LDF!$A$37,MATCH($B$534,LDF!$A$38:$A$63,0),MATCH($A553,LDF!$B$37:$Z$37,0)),0)</f>
        <v>0</v>
      </c>
      <c r="G553" s="116">
        <f ca="1">IFERROR(G552+'Program Qtrly'!I$343*OFFSET(LDF!$A$37,MATCH($B$534,LDF!$A$38:$A$63,0),MATCH($A553,LDF!$B$37:$Z$37,0)),0)</f>
        <v>0</v>
      </c>
      <c r="H553" s="116">
        <f ca="1">IFERROR(H552+'Program Qtrly'!J$343*OFFSET(LDF!$A$37,MATCH($B$534,LDF!$A$38:$A$63,0),MATCH($A553,LDF!$B$37:$Z$37,0)),0)</f>
        <v>0</v>
      </c>
      <c r="I553" s="116">
        <f ca="1">IFERROR(I552+'Program Qtrly'!K$343*OFFSET(LDF!$A$37,MATCH($B$534,LDF!$A$38:$A$63,0),MATCH($A553,LDF!$B$37:$Z$37,0)),0)</f>
        <v>0</v>
      </c>
      <c r="J553" s="116">
        <f ca="1">IFERROR(J552+'Program Qtrly'!L$343*OFFSET(LDF!$A$37,MATCH($B$534,LDF!$A$38:$A$63,0),MATCH($A553,LDF!$B$37:$Z$37,0)),0)</f>
        <v>0</v>
      </c>
      <c r="K553" s="116">
        <f ca="1">IFERROR(K552+'Program Qtrly'!M$343*OFFSET(LDF!$A$37,MATCH($B$534,LDF!$A$38:$A$63,0),MATCH($A553,LDF!$B$37:$Z$37,0)),0)</f>
        <v>0</v>
      </c>
      <c r="L553" s="116">
        <f ca="1">IFERROR(L552+'Program Qtrly'!N$343*OFFSET(LDF!$A$37,MATCH($B$534,LDF!$A$38:$A$63,0),MATCH($A553,LDF!$B$37:$Z$37,0)),0)</f>
        <v>0</v>
      </c>
      <c r="M553" s="116">
        <f ca="1">IFERROR(M552+'Program Qtrly'!O$343*OFFSET(LDF!$A$37,MATCH($B$534,LDF!$A$38:$A$63,0),MATCH($A553,LDF!$B$37:$Z$37,0)),0)</f>
        <v>0</v>
      </c>
      <c r="N553" s="116">
        <f ca="1">IFERROR(N552+'Program Qtrly'!P$343*OFFSET(LDF!$A$37,MATCH($B$534,LDF!$A$38:$A$63,0),MATCH($A553,LDF!$B$37:$Z$37,0)),0)</f>
        <v>0</v>
      </c>
      <c r="O553" s="116">
        <f ca="1">IFERROR(O552+'Program Qtrly'!Q$343*OFFSET(LDF!$A$37,MATCH($B$534,LDF!$A$38:$A$63,0),MATCH($A553,LDF!$B$37:$Z$37,0)),0)</f>
        <v>0</v>
      </c>
      <c r="P553" s="116">
        <f ca="1">IFERROR(P552+'Program Qtrly'!R$343*OFFSET(LDF!$A$37,MATCH($B$534,LDF!$A$38:$A$63,0),MATCH($A553,LDF!$B$37:$Z$37,0)),0)</f>
        <v>0</v>
      </c>
      <c r="Q553" s="116">
        <f ca="1">IFERROR(Q552+'Program Qtrly'!S$343*OFFSET(LDF!$A$37,MATCH($B$534,LDF!$A$38:$A$63,0),MATCH($A553,LDF!$B$37:$Z$37,0)),0)</f>
        <v>0</v>
      </c>
      <c r="R553" s="116">
        <f ca="1">IFERROR(R552+'Program Qtrly'!T$343*OFFSET(LDF!$A$37,MATCH($B$534,LDF!$A$38:$A$63,0),MATCH($A553,LDF!$B$37:$Z$37,0)),0)</f>
        <v>0</v>
      </c>
      <c r="S553" s="116">
        <f ca="1">IFERROR(S552+'Program Qtrly'!U$343*OFFSET(LDF!$A$37,MATCH($B$534,LDF!$A$38:$A$63,0),MATCH($A553,LDF!$B$37:$Z$37,0)),0)</f>
        <v>0</v>
      </c>
      <c r="T553" s="116">
        <f ca="1">IFERROR(T552+'Program Qtrly'!V$343*OFFSET(LDF!$A$37,MATCH($B$534,LDF!$A$38:$A$63,0),MATCH($A553,LDF!$B$37:$Z$37,0)),0)</f>
        <v>0</v>
      </c>
      <c r="U553" s="116">
        <f ca="1">IFERROR(U552+'Program Qtrly'!W$343*OFFSET(LDF!$A$37,MATCH($B$534,LDF!$A$38:$A$63,0),MATCH($A553,LDF!$B$37:$Z$37,0)),0)</f>
        <v>0</v>
      </c>
      <c r="W553" s="63">
        <f t="shared" si="524"/>
        <v>54</v>
      </c>
      <c r="X553" s="116">
        <f t="shared" ca="1" si="525"/>
        <v>0</v>
      </c>
      <c r="Y553" s="116">
        <f t="shared" ca="1" si="540"/>
        <v>0</v>
      </c>
      <c r="Z553" s="116">
        <f t="shared" ca="1" si="541"/>
        <v>0</v>
      </c>
      <c r="AA553" s="116">
        <f t="shared" ca="1" si="542"/>
        <v>0</v>
      </c>
      <c r="AB553" s="116">
        <f t="shared" ca="1" si="543"/>
        <v>0</v>
      </c>
      <c r="AC553" s="116">
        <f t="shared" ca="1" si="544"/>
        <v>0</v>
      </c>
      <c r="AD553" s="116">
        <f t="shared" ca="1" si="545"/>
        <v>0</v>
      </c>
      <c r="AE553" s="116">
        <f t="shared" ca="1" si="546"/>
        <v>0</v>
      </c>
      <c r="AF553" s="116">
        <f t="shared" ca="1" si="547"/>
        <v>0</v>
      </c>
      <c r="AG553" s="116">
        <f t="shared" ca="1" si="529"/>
        <v>0</v>
      </c>
      <c r="AH553" s="116">
        <f t="shared" ca="1" si="530"/>
        <v>0</v>
      </c>
      <c r="AI553" s="116">
        <f t="shared" ca="1" si="531"/>
        <v>0</v>
      </c>
      <c r="AJ553" s="116">
        <f t="shared" ca="1" si="532"/>
        <v>0</v>
      </c>
      <c r="AK553" s="116">
        <f t="shared" ca="1" si="533"/>
        <v>0</v>
      </c>
      <c r="AL553" s="116">
        <f t="shared" ca="1" si="534"/>
        <v>0</v>
      </c>
      <c r="AM553" s="116">
        <f t="shared" ca="1" si="535"/>
        <v>0</v>
      </c>
      <c r="AN553" s="116">
        <f t="shared" ca="1" si="536"/>
        <v>0</v>
      </c>
      <c r="AO553" s="116">
        <f t="shared" ca="1" si="537"/>
        <v>0</v>
      </c>
      <c r="AP553" s="116">
        <f t="shared" ca="1" si="538"/>
        <v>0</v>
      </c>
      <c r="AQ553" s="116">
        <f t="shared" ca="1" si="539"/>
        <v>0</v>
      </c>
      <c r="AS553" s="63">
        <f t="shared" si="526"/>
        <v>54</v>
      </c>
      <c r="AT553" s="116">
        <f ca="1">IFERROR(X553*'Program Qtrly'!D$329/(1-'Program Qtrly'!D$329),0)</f>
        <v>0</v>
      </c>
      <c r="AU553" s="116">
        <f ca="1">IFERROR(Y553*'Program Qtrly'!E$329/(1-'Program Qtrly'!E$329),0)</f>
        <v>0</v>
      </c>
      <c r="AV553" s="116">
        <f ca="1">IFERROR(Z553*'Program Qtrly'!F$329/(1-'Program Qtrly'!F$329),0)</f>
        <v>0</v>
      </c>
      <c r="AW553" s="116">
        <f ca="1">IFERROR(AA553*'Program Qtrly'!G$329/(1-'Program Qtrly'!G$329),0)</f>
        <v>0</v>
      </c>
      <c r="AX553" s="116">
        <f ca="1">IFERROR(AB553*'Program Qtrly'!H$329/(1-'Program Qtrly'!H$329),0)</f>
        <v>0</v>
      </c>
      <c r="AY553" s="116">
        <f ca="1">IFERROR(AC553*'Program Qtrly'!I$329/(1-'Program Qtrly'!I$329),0)</f>
        <v>0</v>
      </c>
      <c r="AZ553" s="116">
        <f ca="1">IFERROR(AD553*'Program Qtrly'!J$329/(1-'Program Qtrly'!J$329),0)</f>
        <v>0</v>
      </c>
      <c r="BA553" s="116">
        <f ca="1">IFERROR(AE553*'Program Qtrly'!K$329/(1-'Program Qtrly'!K$329),0)</f>
        <v>0</v>
      </c>
      <c r="BB553" s="116">
        <f ca="1">IFERROR(AF553*'Program Qtrly'!L$329/(1-'Program Qtrly'!L$329),0)</f>
        <v>0</v>
      </c>
      <c r="BC553" s="116">
        <f ca="1">IFERROR(AG553*'Program Qtrly'!M$329/(1-'Program Qtrly'!M$329),0)</f>
        <v>0</v>
      </c>
      <c r="BD553" s="116">
        <f ca="1">IFERROR(AH553*'Program Qtrly'!N$329/(1-'Program Qtrly'!N$329),0)</f>
        <v>0</v>
      </c>
      <c r="BE553" s="116">
        <f ca="1">IFERROR(AI553*'Program Qtrly'!O$329/(1-'Program Qtrly'!O$329),0)</f>
        <v>0</v>
      </c>
      <c r="BF553" s="116">
        <f ca="1">IFERROR(AJ553*'Program Qtrly'!P$329/(1-'Program Qtrly'!P$329),0)</f>
        <v>0</v>
      </c>
      <c r="BG553" s="116">
        <f ca="1">IFERROR(AK553*'Program Qtrly'!Q$329/(1-'Program Qtrly'!Q$329),0)</f>
        <v>0</v>
      </c>
      <c r="BH553" s="116">
        <f ca="1">IFERROR(AL553*'Program Qtrly'!R$329/(1-'Program Qtrly'!R$329),0)</f>
        <v>0</v>
      </c>
      <c r="BI553" s="116">
        <f ca="1">IFERROR(AM553*'Program Qtrly'!S$329/(1-'Program Qtrly'!S$329),0)</f>
        <v>0</v>
      </c>
      <c r="BJ553" s="116">
        <f ca="1">IFERROR(AN553*'Program Qtrly'!T$329/(1-'Program Qtrly'!T$329),0)</f>
        <v>0</v>
      </c>
      <c r="BK553" s="116">
        <f ca="1">IFERROR(AO553*'Program Qtrly'!U$329/(1-'Program Qtrly'!U$329),0)</f>
        <v>0</v>
      </c>
      <c r="BL553" s="116">
        <f ca="1">IFERROR(AP553*'Program Qtrly'!V$329/(1-'Program Qtrly'!V$329),0)</f>
        <v>0</v>
      </c>
      <c r="BM553" s="116">
        <f ca="1">IFERROR(AQ553*'Program Qtrly'!W$329/(1-'Program Qtrly'!W$329),0)</f>
        <v>0</v>
      </c>
      <c r="BO553" s="53" t="str">
        <f t="shared" si="527"/>
        <v>P017</v>
      </c>
      <c r="BP553" s="53">
        <f t="shared" si="528"/>
        <v>0</v>
      </c>
    </row>
    <row r="554" spans="1:68" x14ac:dyDescent="0.45">
      <c r="A554" s="63">
        <f t="shared" si="523"/>
        <v>57</v>
      </c>
      <c r="B554" s="116">
        <f ca="1">IFERROR(B553+'Program Qtrly'!D$343*OFFSET(LDF!$A$37,MATCH($B$534,LDF!$A$38:$A$63,0),MATCH($A554,LDF!$B$37:$Z$37,0)),0)</f>
        <v>0</v>
      </c>
      <c r="C554" s="116">
        <f ca="1">IFERROR(C553+'Program Qtrly'!E$343*OFFSET(LDF!$A$37,MATCH($B$534,LDF!$A$38:$A$63,0),MATCH($A554,LDF!$B$37:$Z$37,0)),0)</f>
        <v>0</v>
      </c>
      <c r="D554" s="116">
        <f ca="1">IFERROR(D553+'Program Qtrly'!F$343*OFFSET(LDF!$A$37,MATCH($B$534,LDF!$A$38:$A$63,0),MATCH($A554,LDF!$B$37:$Z$37,0)),0)</f>
        <v>0</v>
      </c>
      <c r="E554" s="116">
        <f ca="1">IFERROR(E553+'Program Qtrly'!G$343*OFFSET(LDF!$A$37,MATCH($B$534,LDF!$A$38:$A$63,0),MATCH($A554,LDF!$B$37:$Z$37,0)),0)</f>
        <v>0</v>
      </c>
      <c r="F554" s="116">
        <f ca="1">IFERROR(F553+'Program Qtrly'!H$343*OFFSET(LDF!$A$37,MATCH($B$534,LDF!$A$38:$A$63,0),MATCH($A554,LDF!$B$37:$Z$37,0)),0)</f>
        <v>0</v>
      </c>
      <c r="G554" s="116">
        <f ca="1">IFERROR(G553+'Program Qtrly'!I$343*OFFSET(LDF!$A$37,MATCH($B$534,LDF!$A$38:$A$63,0),MATCH($A554,LDF!$B$37:$Z$37,0)),0)</f>
        <v>0</v>
      </c>
      <c r="H554" s="116">
        <f ca="1">IFERROR(H553+'Program Qtrly'!J$343*OFFSET(LDF!$A$37,MATCH($B$534,LDF!$A$38:$A$63,0),MATCH($A554,LDF!$B$37:$Z$37,0)),0)</f>
        <v>0</v>
      </c>
      <c r="I554" s="116">
        <f ca="1">IFERROR(I553+'Program Qtrly'!K$343*OFFSET(LDF!$A$37,MATCH($B$534,LDF!$A$38:$A$63,0),MATCH($A554,LDF!$B$37:$Z$37,0)),0)</f>
        <v>0</v>
      </c>
      <c r="J554" s="116">
        <f ca="1">IFERROR(J553+'Program Qtrly'!L$343*OFFSET(LDF!$A$37,MATCH($B$534,LDF!$A$38:$A$63,0),MATCH($A554,LDF!$B$37:$Z$37,0)),0)</f>
        <v>0</v>
      </c>
      <c r="K554" s="116">
        <f ca="1">IFERROR(K553+'Program Qtrly'!M$343*OFFSET(LDF!$A$37,MATCH($B$534,LDF!$A$38:$A$63,0),MATCH($A554,LDF!$B$37:$Z$37,0)),0)</f>
        <v>0</v>
      </c>
      <c r="L554" s="116">
        <f ca="1">IFERROR(L553+'Program Qtrly'!N$343*OFFSET(LDF!$A$37,MATCH($B$534,LDF!$A$38:$A$63,0),MATCH($A554,LDF!$B$37:$Z$37,0)),0)</f>
        <v>0</v>
      </c>
      <c r="M554" s="116">
        <f ca="1">IFERROR(M553+'Program Qtrly'!O$343*OFFSET(LDF!$A$37,MATCH($B$534,LDF!$A$38:$A$63,0),MATCH($A554,LDF!$B$37:$Z$37,0)),0)</f>
        <v>0</v>
      </c>
      <c r="N554" s="116">
        <f ca="1">IFERROR(N553+'Program Qtrly'!P$343*OFFSET(LDF!$A$37,MATCH($B$534,LDF!$A$38:$A$63,0),MATCH($A554,LDF!$B$37:$Z$37,0)),0)</f>
        <v>0</v>
      </c>
      <c r="O554" s="116">
        <f ca="1">IFERROR(O553+'Program Qtrly'!Q$343*OFFSET(LDF!$A$37,MATCH($B$534,LDF!$A$38:$A$63,0),MATCH($A554,LDF!$B$37:$Z$37,0)),0)</f>
        <v>0</v>
      </c>
      <c r="P554" s="116">
        <f ca="1">IFERROR(P553+'Program Qtrly'!R$343*OFFSET(LDF!$A$37,MATCH($B$534,LDF!$A$38:$A$63,0),MATCH($A554,LDF!$B$37:$Z$37,0)),0)</f>
        <v>0</v>
      </c>
      <c r="Q554" s="116">
        <f ca="1">IFERROR(Q553+'Program Qtrly'!S$343*OFFSET(LDF!$A$37,MATCH($B$534,LDF!$A$38:$A$63,0),MATCH($A554,LDF!$B$37:$Z$37,0)),0)</f>
        <v>0</v>
      </c>
      <c r="R554" s="116">
        <f ca="1">IFERROR(R553+'Program Qtrly'!T$343*OFFSET(LDF!$A$37,MATCH($B$534,LDF!$A$38:$A$63,0),MATCH($A554,LDF!$B$37:$Z$37,0)),0)</f>
        <v>0</v>
      </c>
      <c r="S554" s="116">
        <f ca="1">IFERROR(S553+'Program Qtrly'!U$343*OFFSET(LDF!$A$37,MATCH($B$534,LDF!$A$38:$A$63,0),MATCH($A554,LDF!$B$37:$Z$37,0)),0)</f>
        <v>0</v>
      </c>
      <c r="T554" s="116">
        <f ca="1">IFERROR(T553+'Program Qtrly'!V$343*OFFSET(LDF!$A$37,MATCH($B$534,LDF!$A$38:$A$63,0),MATCH($A554,LDF!$B$37:$Z$37,0)),0)</f>
        <v>0</v>
      </c>
      <c r="U554" s="116">
        <f ca="1">IFERROR(U553+'Program Qtrly'!W$343*OFFSET(LDF!$A$37,MATCH($B$534,LDF!$A$38:$A$63,0),MATCH($A554,LDF!$B$37:$Z$37,0)),0)</f>
        <v>0</v>
      </c>
      <c r="W554" s="63">
        <f t="shared" si="524"/>
        <v>57</v>
      </c>
      <c r="X554" s="116">
        <f t="shared" ca="1" si="525"/>
        <v>0</v>
      </c>
      <c r="Y554" s="116">
        <f t="shared" ca="1" si="540"/>
        <v>0</v>
      </c>
      <c r="Z554" s="116">
        <f t="shared" ca="1" si="541"/>
        <v>0</v>
      </c>
      <c r="AA554" s="116">
        <f t="shared" ca="1" si="542"/>
        <v>0</v>
      </c>
      <c r="AB554" s="116">
        <f t="shared" ca="1" si="543"/>
        <v>0</v>
      </c>
      <c r="AC554" s="116">
        <f t="shared" ca="1" si="544"/>
        <v>0</v>
      </c>
      <c r="AD554" s="116">
        <f t="shared" ca="1" si="545"/>
        <v>0</v>
      </c>
      <c r="AE554" s="116">
        <f t="shared" ca="1" si="546"/>
        <v>0</v>
      </c>
      <c r="AF554" s="116">
        <f t="shared" ca="1" si="547"/>
        <v>0</v>
      </c>
      <c r="AG554" s="116">
        <f t="shared" ca="1" si="529"/>
        <v>0</v>
      </c>
      <c r="AH554" s="116">
        <f t="shared" ca="1" si="530"/>
        <v>0</v>
      </c>
      <c r="AI554" s="116">
        <f t="shared" ca="1" si="531"/>
        <v>0</v>
      </c>
      <c r="AJ554" s="116">
        <f t="shared" ca="1" si="532"/>
        <v>0</v>
      </c>
      <c r="AK554" s="116">
        <f t="shared" ca="1" si="533"/>
        <v>0</v>
      </c>
      <c r="AL554" s="116">
        <f t="shared" ca="1" si="534"/>
        <v>0</v>
      </c>
      <c r="AM554" s="116">
        <f t="shared" ca="1" si="535"/>
        <v>0</v>
      </c>
      <c r="AN554" s="116">
        <f t="shared" ca="1" si="536"/>
        <v>0</v>
      </c>
      <c r="AO554" s="116">
        <f t="shared" ca="1" si="537"/>
        <v>0</v>
      </c>
      <c r="AP554" s="116">
        <f t="shared" ca="1" si="538"/>
        <v>0</v>
      </c>
      <c r="AQ554" s="116">
        <f t="shared" ca="1" si="539"/>
        <v>0</v>
      </c>
      <c r="AS554" s="63">
        <f t="shared" si="526"/>
        <v>57</v>
      </c>
      <c r="AT554" s="116">
        <f ca="1">IFERROR(X554*'Program Qtrly'!D$329/(1-'Program Qtrly'!D$329),0)</f>
        <v>0</v>
      </c>
      <c r="AU554" s="116">
        <f ca="1">IFERROR(Y554*'Program Qtrly'!E$329/(1-'Program Qtrly'!E$329),0)</f>
        <v>0</v>
      </c>
      <c r="AV554" s="116">
        <f ca="1">IFERROR(Z554*'Program Qtrly'!F$329/(1-'Program Qtrly'!F$329),0)</f>
        <v>0</v>
      </c>
      <c r="AW554" s="116">
        <f ca="1">IFERROR(AA554*'Program Qtrly'!G$329/(1-'Program Qtrly'!G$329),0)</f>
        <v>0</v>
      </c>
      <c r="AX554" s="116">
        <f ca="1">IFERROR(AB554*'Program Qtrly'!H$329/(1-'Program Qtrly'!H$329),0)</f>
        <v>0</v>
      </c>
      <c r="AY554" s="116">
        <f ca="1">IFERROR(AC554*'Program Qtrly'!I$329/(1-'Program Qtrly'!I$329),0)</f>
        <v>0</v>
      </c>
      <c r="AZ554" s="116">
        <f ca="1">IFERROR(AD554*'Program Qtrly'!J$329/(1-'Program Qtrly'!J$329),0)</f>
        <v>0</v>
      </c>
      <c r="BA554" s="116">
        <f ca="1">IFERROR(AE554*'Program Qtrly'!K$329/(1-'Program Qtrly'!K$329),0)</f>
        <v>0</v>
      </c>
      <c r="BB554" s="116">
        <f ca="1">IFERROR(AF554*'Program Qtrly'!L$329/(1-'Program Qtrly'!L$329),0)</f>
        <v>0</v>
      </c>
      <c r="BC554" s="116">
        <f ca="1">IFERROR(AG554*'Program Qtrly'!M$329/(1-'Program Qtrly'!M$329),0)</f>
        <v>0</v>
      </c>
      <c r="BD554" s="116">
        <f ca="1">IFERROR(AH554*'Program Qtrly'!N$329/(1-'Program Qtrly'!N$329),0)</f>
        <v>0</v>
      </c>
      <c r="BE554" s="116">
        <f ca="1">IFERROR(AI554*'Program Qtrly'!O$329/(1-'Program Qtrly'!O$329),0)</f>
        <v>0</v>
      </c>
      <c r="BF554" s="116">
        <f ca="1">IFERROR(AJ554*'Program Qtrly'!P$329/(1-'Program Qtrly'!P$329),0)</f>
        <v>0</v>
      </c>
      <c r="BG554" s="116">
        <f ca="1">IFERROR(AK554*'Program Qtrly'!Q$329/(1-'Program Qtrly'!Q$329),0)</f>
        <v>0</v>
      </c>
      <c r="BH554" s="116">
        <f ca="1">IFERROR(AL554*'Program Qtrly'!R$329/(1-'Program Qtrly'!R$329),0)</f>
        <v>0</v>
      </c>
      <c r="BI554" s="116">
        <f ca="1">IFERROR(AM554*'Program Qtrly'!S$329/(1-'Program Qtrly'!S$329),0)</f>
        <v>0</v>
      </c>
      <c r="BJ554" s="116">
        <f ca="1">IFERROR(AN554*'Program Qtrly'!T$329/(1-'Program Qtrly'!T$329),0)</f>
        <v>0</v>
      </c>
      <c r="BK554" s="116">
        <f ca="1">IFERROR(AO554*'Program Qtrly'!U$329/(1-'Program Qtrly'!U$329),0)</f>
        <v>0</v>
      </c>
      <c r="BL554" s="116">
        <f ca="1">IFERROR(AP554*'Program Qtrly'!V$329/(1-'Program Qtrly'!V$329),0)</f>
        <v>0</v>
      </c>
      <c r="BM554" s="116">
        <f ca="1">IFERROR(AQ554*'Program Qtrly'!W$329/(1-'Program Qtrly'!W$329),0)</f>
        <v>0</v>
      </c>
      <c r="BO554" s="53" t="str">
        <f t="shared" si="527"/>
        <v>P017</v>
      </c>
      <c r="BP554" s="53">
        <f t="shared" si="528"/>
        <v>0</v>
      </c>
    </row>
    <row r="555" spans="1:68" x14ac:dyDescent="0.45">
      <c r="A555" s="63">
        <f t="shared" si="523"/>
        <v>60</v>
      </c>
      <c r="B555" s="116">
        <f ca="1">IFERROR(B554+'Program Qtrly'!D$343*OFFSET(LDF!$A$37,MATCH($B$534,LDF!$A$38:$A$63,0),MATCH($A555,LDF!$B$37:$Z$37,0)),0)</f>
        <v>0</v>
      </c>
      <c r="C555" s="116">
        <f ca="1">IFERROR(C554+'Program Qtrly'!E$343*OFFSET(LDF!$A$37,MATCH($B$534,LDF!$A$38:$A$63,0),MATCH($A555,LDF!$B$37:$Z$37,0)),0)</f>
        <v>0</v>
      </c>
      <c r="D555" s="116">
        <f ca="1">IFERROR(D554+'Program Qtrly'!F$343*OFFSET(LDF!$A$37,MATCH($B$534,LDF!$A$38:$A$63,0),MATCH($A555,LDF!$B$37:$Z$37,0)),0)</f>
        <v>0</v>
      </c>
      <c r="E555" s="116">
        <f ca="1">IFERROR(E554+'Program Qtrly'!G$343*OFFSET(LDF!$A$37,MATCH($B$534,LDF!$A$38:$A$63,0),MATCH($A555,LDF!$B$37:$Z$37,0)),0)</f>
        <v>0</v>
      </c>
      <c r="F555" s="116">
        <f ca="1">IFERROR(F554+'Program Qtrly'!H$343*OFFSET(LDF!$A$37,MATCH($B$534,LDF!$A$38:$A$63,0),MATCH($A555,LDF!$B$37:$Z$37,0)),0)</f>
        <v>0</v>
      </c>
      <c r="G555" s="116">
        <f ca="1">IFERROR(G554+'Program Qtrly'!I$343*OFFSET(LDF!$A$37,MATCH($B$534,LDF!$A$38:$A$63,0),MATCH($A555,LDF!$B$37:$Z$37,0)),0)</f>
        <v>0</v>
      </c>
      <c r="H555" s="116">
        <f ca="1">IFERROR(H554+'Program Qtrly'!J$343*OFFSET(LDF!$A$37,MATCH($B$534,LDF!$A$38:$A$63,0),MATCH($A555,LDF!$B$37:$Z$37,0)),0)</f>
        <v>0</v>
      </c>
      <c r="I555" s="116">
        <f ca="1">IFERROR(I554+'Program Qtrly'!K$343*OFFSET(LDF!$A$37,MATCH($B$534,LDF!$A$38:$A$63,0),MATCH($A555,LDF!$B$37:$Z$37,0)),0)</f>
        <v>0</v>
      </c>
      <c r="J555" s="116">
        <f ca="1">IFERROR(J554+'Program Qtrly'!L$343*OFFSET(LDF!$A$37,MATCH($B$534,LDF!$A$38:$A$63,0),MATCH($A555,LDF!$B$37:$Z$37,0)),0)</f>
        <v>0</v>
      </c>
      <c r="K555" s="116">
        <f ca="1">IFERROR(K554+'Program Qtrly'!M$343*OFFSET(LDF!$A$37,MATCH($B$534,LDF!$A$38:$A$63,0),MATCH($A555,LDF!$B$37:$Z$37,0)),0)</f>
        <v>0</v>
      </c>
      <c r="L555" s="116">
        <f ca="1">IFERROR(L554+'Program Qtrly'!N$343*OFFSET(LDF!$A$37,MATCH($B$534,LDF!$A$38:$A$63,0),MATCH($A555,LDF!$B$37:$Z$37,0)),0)</f>
        <v>0</v>
      </c>
      <c r="M555" s="116">
        <f ca="1">IFERROR(M554+'Program Qtrly'!O$343*OFFSET(LDF!$A$37,MATCH($B$534,LDF!$A$38:$A$63,0),MATCH($A555,LDF!$B$37:$Z$37,0)),0)</f>
        <v>0</v>
      </c>
      <c r="N555" s="116">
        <f ca="1">IFERROR(N554+'Program Qtrly'!P$343*OFFSET(LDF!$A$37,MATCH($B$534,LDF!$A$38:$A$63,0),MATCH($A555,LDF!$B$37:$Z$37,0)),0)</f>
        <v>0</v>
      </c>
      <c r="O555" s="116">
        <f ca="1">IFERROR(O554+'Program Qtrly'!Q$343*OFFSET(LDF!$A$37,MATCH($B$534,LDF!$A$38:$A$63,0),MATCH($A555,LDF!$B$37:$Z$37,0)),0)</f>
        <v>0</v>
      </c>
      <c r="P555" s="116">
        <f ca="1">IFERROR(P554+'Program Qtrly'!R$343*OFFSET(LDF!$A$37,MATCH($B$534,LDF!$A$38:$A$63,0),MATCH($A555,LDF!$B$37:$Z$37,0)),0)</f>
        <v>0</v>
      </c>
      <c r="Q555" s="116">
        <f ca="1">IFERROR(Q554+'Program Qtrly'!S$343*OFFSET(LDF!$A$37,MATCH($B$534,LDF!$A$38:$A$63,0),MATCH($A555,LDF!$B$37:$Z$37,0)),0)</f>
        <v>0</v>
      </c>
      <c r="R555" s="116">
        <f ca="1">IFERROR(R554+'Program Qtrly'!T$343*OFFSET(LDF!$A$37,MATCH($B$534,LDF!$A$38:$A$63,0),MATCH($A555,LDF!$B$37:$Z$37,0)),0)</f>
        <v>0</v>
      </c>
      <c r="S555" s="116">
        <f ca="1">IFERROR(S554+'Program Qtrly'!U$343*OFFSET(LDF!$A$37,MATCH($B$534,LDF!$A$38:$A$63,0),MATCH($A555,LDF!$B$37:$Z$37,0)),0)</f>
        <v>0</v>
      </c>
      <c r="T555" s="116">
        <f ca="1">IFERROR(T554+'Program Qtrly'!V$343*OFFSET(LDF!$A$37,MATCH($B$534,LDF!$A$38:$A$63,0),MATCH($A555,LDF!$B$37:$Z$37,0)),0)</f>
        <v>0</v>
      </c>
      <c r="U555" s="116">
        <f ca="1">IFERROR(U554+'Program Qtrly'!W$343*OFFSET(LDF!$A$37,MATCH($B$534,LDF!$A$38:$A$63,0),MATCH($A555,LDF!$B$37:$Z$37,0)),0)</f>
        <v>0</v>
      </c>
      <c r="W555" s="63">
        <f t="shared" si="524"/>
        <v>60</v>
      </c>
      <c r="X555" s="116">
        <f t="shared" ca="1" si="525"/>
        <v>0</v>
      </c>
      <c r="Y555" s="116">
        <f t="shared" ca="1" si="540"/>
        <v>0</v>
      </c>
      <c r="Z555" s="116">
        <f t="shared" ca="1" si="541"/>
        <v>0</v>
      </c>
      <c r="AA555" s="116">
        <f t="shared" ca="1" si="542"/>
        <v>0</v>
      </c>
      <c r="AB555" s="116">
        <f t="shared" ca="1" si="543"/>
        <v>0</v>
      </c>
      <c r="AC555" s="116">
        <f t="shared" ca="1" si="544"/>
        <v>0</v>
      </c>
      <c r="AD555" s="116">
        <f t="shared" ca="1" si="545"/>
        <v>0</v>
      </c>
      <c r="AE555" s="116">
        <f t="shared" ca="1" si="546"/>
        <v>0</v>
      </c>
      <c r="AF555" s="116">
        <f t="shared" ca="1" si="547"/>
        <v>0</v>
      </c>
      <c r="AG555" s="116">
        <f t="shared" ca="1" si="529"/>
        <v>0</v>
      </c>
      <c r="AH555" s="116">
        <f t="shared" ca="1" si="530"/>
        <v>0</v>
      </c>
      <c r="AI555" s="116">
        <f t="shared" ca="1" si="531"/>
        <v>0</v>
      </c>
      <c r="AJ555" s="116">
        <f t="shared" ca="1" si="532"/>
        <v>0</v>
      </c>
      <c r="AK555" s="116">
        <f t="shared" ca="1" si="533"/>
        <v>0</v>
      </c>
      <c r="AL555" s="116">
        <f t="shared" ca="1" si="534"/>
        <v>0</v>
      </c>
      <c r="AM555" s="116">
        <f t="shared" ca="1" si="535"/>
        <v>0</v>
      </c>
      <c r="AN555" s="116">
        <f t="shared" ca="1" si="536"/>
        <v>0</v>
      </c>
      <c r="AO555" s="116">
        <f t="shared" ca="1" si="537"/>
        <v>0</v>
      </c>
      <c r="AP555" s="116">
        <f t="shared" ca="1" si="538"/>
        <v>0</v>
      </c>
      <c r="AQ555" s="116">
        <f t="shared" ca="1" si="539"/>
        <v>0</v>
      </c>
      <c r="AS555" s="63">
        <f t="shared" si="526"/>
        <v>60</v>
      </c>
      <c r="AT555" s="116">
        <f ca="1">IFERROR(X555*'Program Qtrly'!D$329/(1-'Program Qtrly'!D$329),0)</f>
        <v>0</v>
      </c>
      <c r="AU555" s="116">
        <f ca="1">IFERROR(Y555*'Program Qtrly'!E$329/(1-'Program Qtrly'!E$329),0)</f>
        <v>0</v>
      </c>
      <c r="AV555" s="116">
        <f ca="1">IFERROR(Z555*'Program Qtrly'!F$329/(1-'Program Qtrly'!F$329),0)</f>
        <v>0</v>
      </c>
      <c r="AW555" s="116">
        <f ca="1">IFERROR(AA555*'Program Qtrly'!G$329/(1-'Program Qtrly'!G$329),0)</f>
        <v>0</v>
      </c>
      <c r="AX555" s="116">
        <f ca="1">IFERROR(AB555*'Program Qtrly'!H$329/(1-'Program Qtrly'!H$329),0)</f>
        <v>0</v>
      </c>
      <c r="AY555" s="116">
        <f ca="1">IFERROR(AC555*'Program Qtrly'!I$329/(1-'Program Qtrly'!I$329),0)</f>
        <v>0</v>
      </c>
      <c r="AZ555" s="116">
        <f ca="1">IFERROR(AD555*'Program Qtrly'!J$329/(1-'Program Qtrly'!J$329),0)</f>
        <v>0</v>
      </c>
      <c r="BA555" s="116">
        <f ca="1">IFERROR(AE555*'Program Qtrly'!K$329/(1-'Program Qtrly'!K$329),0)</f>
        <v>0</v>
      </c>
      <c r="BB555" s="116">
        <f ca="1">IFERROR(AF555*'Program Qtrly'!L$329/(1-'Program Qtrly'!L$329),0)</f>
        <v>0</v>
      </c>
      <c r="BC555" s="116">
        <f ca="1">IFERROR(AG555*'Program Qtrly'!M$329/(1-'Program Qtrly'!M$329),0)</f>
        <v>0</v>
      </c>
      <c r="BD555" s="116">
        <f ca="1">IFERROR(AH555*'Program Qtrly'!N$329/(1-'Program Qtrly'!N$329),0)</f>
        <v>0</v>
      </c>
      <c r="BE555" s="116">
        <f ca="1">IFERROR(AI555*'Program Qtrly'!O$329/(1-'Program Qtrly'!O$329),0)</f>
        <v>0</v>
      </c>
      <c r="BF555" s="116">
        <f ca="1">IFERROR(AJ555*'Program Qtrly'!P$329/(1-'Program Qtrly'!P$329),0)</f>
        <v>0</v>
      </c>
      <c r="BG555" s="116">
        <f ca="1">IFERROR(AK555*'Program Qtrly'!Q$329/(1-'Program Qtrly'!Q$329),0)</f>
        <v>0</v>
      </c>
      <c r="BH555" s="116">
        <f ca="1">IFERROR(AL555*'Program Qtrly'!R$329/(1-'Program Qtrly'!R$329),0)</f>
        <v>0</v>
      </c>
      <c r="BI555" s="116">
        <f ca="1">IFERROR(AM555*'Program Qtrly'!S$329/(1-'Program Qtrly'!S$329),0)</f>
        <v>0</v>
      </c>
      <c r="BJ555" s="116">
        <f ca="1">IFERROR(AN555*'Program Qtrly'!T$329/(1-'Program Qtrly'!T$329),0)</f>
        <v>0</v>
      </c>
      <c r="BK555" s="116">
        <f ca="1">IFERROR(AO555*'Program Qtrly'!U$329/(1-'Program Qtrly'!U$329),0)</f>
        <v>0</v>
      </c>
      <c r="BL555" s="116">
        <f ca="1">IFERROR(AP555*'Program Qtrly'!V$329/(1-'Program Qtrly'!V$329),0)</f>
        <v>0</v>
      </c>
      <c r="BM555" s="116">
        <f ca="1">IFERROR(AQ555*'Program Qtrly'!W$329/(1-'Program Qtrly'!W$329),0)</f>
        <v>0</v>
      </c>
      <c r="BO555" s="53" t="str">
        <f t="shared" si="527"/>
        <v>P017</v>
      </c>
      <c r="BP555" s="53">
        <f t="shared" si="528"/>
        <v>0</v>
      </c>
    </row>
    <row r="556" spans="1:68" x14ac:dyDescent="0.45">
      <c r="A556" s="63">
        <f t="shared" si="523"/>
        <v>63</v>
      </c>
      <c r="B556" s="116">
        <f ca="1">IFERROR(B555+'Program Qtrly'!D$343*OFFSET(LDF!$A$37,MATCH($B$534,LDF!$A$38:$A$63,0),MATCH($A556,LDF!$B$37:$Z$37,0)),0)</f>
        <v>0</v>
      </c>
      <c r="C556" s="116">
        <f ca="1">IFERROR(C555+'Program Qtrly'!E$343*OFFSET(LDF!$A$37,MATCH($B$534,LDF!$A$38:$A$63,0),MATCH($A556,LDF!$B$37:$Z$37,0)),0)</f>
        <v>0</v>
      </c>
      <c r="D556" s="116">
        <f ca="1">IFERROR(D555+'Program Qtrly'!F$343*OFFSET(LDF!$A$37,MATCH($B$534,LDF!$A$38:$A$63,0),MATCH($A556,LDF!$B$37:$Z$37,0)),0)</f>
        <v>0</v>
      </c>
      <c r="E556" s="116">
        <f ca="1">IFERROR(E555+'Program Qtrly'!G$343*OFFSET(LDF!$A$37,MATCH($B$534,LDF!$A$38:$A$63,0),MATCH($A556,LDF!$B$37:$Z$37,0)),0)</f>
        <v>0</v>
      </c>
      <c r="F556" s="116">
        <f ca="1">IFERROR(F555+'Program Qtrly'!H$343*OFFSET(LDF!$A$37,MATCH($B$534,LDF!$A$38:$A$63,0),MATCH($A556,LDF!$B$37:$Z$37,0)),0)</f>
        <v>0</v>
      </c>
      <c r="G556" s="116">
        <f ca="1">IFERROR(G555+'Program Qtrly'!I$343*OFFSET(LDF!$A$37,MATCH($B$534,LDF!$A$38:$A$63,0),MATCH($A556,LDF!$B$37:$Z$37,0)),0)</f>
        <v>0</v>
      </c>
      <c r="H556" s="116">
        <f ca="1">IFERROR(H555+'Program Qtrly'!J$343*OFFSET(LDF!$A$37,MATCH($B$534,LDF!$A$38:$A$63,0),MATCH($A556,LDF!$B$37:$Z$37,0)),0)</f>
        <v>0</v>
      </c>
      <c r="I556" s="116">
        <f ca="1">IFERROR(I555+'Program Qtrly'!K$343*OFFSET(LDF!$A$37,MATCH($B$534,LDF!$A$38:$A$63,0),MATCH($A556,LDF!$B$37:$Z$37,0)),0)</f>
        <v>0</v>
      </c>
      <c r="J556" s="116">
        <f ca="1">IFERROR(J555+'Program Qtrly'!L$343*OFFSET(LDF!$A$37,MATCH($B$534,LDF!$A$38:$A$63,0),MATCH($A556,LDF!$B$37:$Z$37,0)),0)</f>
        <v>0</v>
      </c>
      <c r="K556" s="116">
        <f ca="1">IFERROR(K555+'Program Qtrly'!M$343*OFFSET(LDF!$A$37,MATCH($B$534,LDF!$A$38:$A$63,0),MATCH($A556,LDF!$B$37:$Z$37,0)),0)</f>
        <v>0</v>
      </c>
      <c r="L556" s="116">
        <f ca="1">IFERROR(L555+'Program Qtrly'!N$343*OFFSET(LDF!$A$37,MATCH($B$534,LDF!$A$38:$A$63,0),MATCH($A556,LDF!$B$37:$Z$37,0)),0)</f>
        <v>0</v>
      </c>
      <c r="M556" s="116">
        <f ca="1">IFERROR(M555+'Program Qtrly'!O$343*OFFSET(LDF!$A$37,MATCH($B$534,LDF!$A$38:$A$63,0),MATCH($A556,LDF!$B$37:$Z$37,0)),0)</f>
        <v>0</v>
      </c>
      <c r="N556" s="116">
        <f ca="1">IFERROR(N555+'Program Qtrly'!P$343*OFFSET(LDF!$A$37,MATCH($B$534,LDF!$A$38:$A$63,0),MATCH($A556,LDF!$B$37:$Z$37,0)),0)</f>
        <v>0</v>
      </c>
      <c r="O556" s="116">
        <f ca="1">IFERROR(O555+'Program Qtrly'!Q$343*OFFSET(LDF!$A$37,MATCH($B$534,LDF!$A$38:$A$63,0),MATCH($A556,LDF!$B$37:$Z$37,0)),0)</f>
        <v>0</v>
      </c>
      <c r="P556" s="116">
        <f ca="1">IFERROR(P555+'Program Qtrly'!R$343*OFFSET(LDF!$A$37,MATCH($B$534,LDF!$A$38:$A$63,0),MATCH($A556,LDF!$B$37:$Z$37,0)),0)</f>
        <v>0</v>
      </c>
      <c r="Q556" s="116">
        <f ca="1">IFERROR(Q555+'Program Qtrly'!S$343*OFFSET(LDF!$A$37,MATCH($B$534,LDF!$A$38:$A$63,0),MATCH($A556,LDF!$B$37:$Z$37,0)),0)</f>
        <v>0</v>
      </c>
      <c r="R556" s="116">
        <f ca="1">IFERROR(R555+'Program Qtrly'!T$343*OFFSET(LDF!$A$37,MATCH($B$534,LDF!$A$38:$A$63,0),MATCH($A556,LDF!$B$37:$Z$37,0)),0)</f>
        <v>0</v>
      </c>
      <c r="S556" s="116">
        <f ca="1">IFERROR(S555+'Program Qtrly'!U$343*OFFSET(LDF!$A$37,MATCH($B$534,LDF!$A$38:$A$63,0),MATCH($A556,LDF!$B$37:$Z$37,0)),0)</f>
        <v>0</v>
      </c>
      <c r="T556" s="116">
        <f ca="1">IFERROR(T555+'Program Qtrly'!V$343*OFFSET(LDF!$A$37,MATCH($B$534,LDF!$A$38:$A$63,0),MATCH($A556,LDF!$B$37:$Z$37,0)),0)</f>
        <v>0</v>
      </c>
      <c r="U556" s="116">
        <f ca="1">IFERROR(U555+'Program Qtrly'!W$343*OFFSET(LDF!$A$37,MATCH($B$534,LDF!$A$38:$A$63,0),MATCH($A556,LDF!$B$37:$Z$37,0)),0)</f>
        <v>0</v>
      </c>
      <c r="W556" s="63">
        <f t="shared" si="524"/>
        <v>63</v>
      </c>
      <c r="X556" s="116">
        <f t="shared" ca="1" si="525"/>
        <v>0</v>
      </c>
      <c r="Y556" s="116">
        <f t="shared" ca="1" si="540"/>
        <v>0</v>
      </c>
      <c r="Z556" s="116">
        <f t="shared" ca="1" si="541"/>
        <v>0</v>
      </c>
      <c r="AA556" s="116">
        <f t="shared" ca="1" si="542"/>
        <v>0</v>
      </c>
      <c r="AB556" s="116">
        <f t="shared" ca="1" si="543"/>
        <v>0</v>
      </c>
      <c r="AC556" s="116">
        <f t="shared" ca="1" si="544"/>
        <v>0</v>
      </c>
      <c r="AD556" s="116">
        <f t="shared" ca="1" si="545"/>
        <v>0</v>
      </c>
      <c r="AE556" s="116">
        <f t="shared" ca="1" si="546"/>
        <v>0</v>
      </c>
      <c r="AF556" s="116">
        <f t="shared" ca="1" si="547"/>
        <v>0</v>
      </c>
      <c r="AG556" s="116">
        <f t="shared" ca="1" si="529"/>
        <v>0</v>
      </c>
      <c r="AH556" s="116">
        <f t="shared" ca="1" si="530"/>
        <v>0</v>
      </c>
      <c r="AI556" s="116">
        <f t="shared" ca="1" si="531"/>
        <v>0</v>
      </c>
      <c r="AJ556" s="116">
        <f t="shared" ca="1" si="532"/>
        <v>0</v>
      </c>
      <c r="AK556" s="116">
        <f t="shared" ca="1" si="533"/>
        <v>0</v>
      </c>
      <c r="AL556" s="116">
        <f t="shared" ca="1" si="534"/>
        <v>0</v>
      </c>
      <c r="AM556" s="116">
        <f t="shared" ca="1" si="535"/>
        <v>0</v>
      </c>
      <c r="AN556" s="116">
        <f t="shared" ca="1" si="536"/>
        <v>0</v>
      </c>
      <c r="AO556" s="116">
        <f t="shared" ca="1" si="537"/>
        <v>0</v>
      </c>
      <c r="AP556" s="116">
        <f t="shared" ca="1" si="538"/>
        <v>0</v>
      </c>
      <c r="AQ556" s="116">
        <f t="shared" ca="1" si="539"/>
        <v>0</v>
      </c>
      <c r="AS556" s="63">
        <f t="shared" si="526"/>
        <v>63</v>
      </c>
      <c r="AT556" s="116">
        <f ca="1">IFERROR(X556*'Program Qtrly'!D$329/(1-'Program Qtrly'!D$329),0)</f>
        <v>0</v>
      </c>
      <c r="AU556" s="116">
        <f ca="1">IFERROR(Y556*'Program Qtrly'!E$329/(1-'Program Qtrly'!E$329),0)</f>
        <v>0</v>
      </c>
      <c r="AV556" s="116">
        <f ca="1">IFERROR(Z556*'Program Qtrly'!F$329/(1-'Program Qtrly'!F$329),0)</f>
        <v>0</v>
      </c>
      <c r="AW556" s="116">
        <f ca="1">IFERROR(AA556*'Program Qtrly'!G$329/(1-'Program Qtrly'!G$329),0)</f>
        <v>0</v>
      </c>
      <c r="AX556" s="116">
        <f ca="1">IFERROR(AB556*'Program Qtrly'!H$329/(1-'Program Qtrly'!H$329),0)</f>
        <v>0</v>
      </c>
      <c r="AY556" s="116">
        <f ca="1">IFERROR(AC556*'Program Qtrly'!I$329/(1-'Program Qtrly'!I$329),0)</f>
        <v>0</v>
      </c>
      <c r="AZ556" s="116">
        <f ca="1">IFERROR(AD556*'Program Qtrly'!J$329/(1-'Program Qtrly'!J$329),0)</f>
        <v>0</v>
      </c>
      <c r="BA556" s="116">
        <f ca="1">IFERROR(AE556*'Program Qtrly'!K$329/(1-'Program Qtrly'!K$329),0)</f>
        <v>0</v>
      </c>
      <c r="BB556" s="116">
        <f ca="1">IFERROR(AF556*'Program Qtrly'!L$329/(1-'Program Qtrly'!L$329),0)</f>
        <v>0</v>
      </c>
      <c r="BC556" s="116">
        <f ca="1">IFERROR(AG556*'Program Qtrly'!M$329/(1-'Program Qtrly'!M$329),0)</f>
        <v>0</v>
      </c>
      <c r="BD556" s="116">
        <f ca="1">IFERROR(AH556*'Program Qtrly'!N$329/(1-'Program Qtrly'!N$329),0)</f>
        <v>0</v>
      </c>
      <c r="BE556" s="116">
        <f ca="1">IFERROR(AI556*'Program Qtrly'!O$329/(1-'Program Qtrly'!O$329),0)</f>
        <v>0</v>
      </c>
      <c r="BF556" s="116">
        <f ca="1">IFERROR(AJ556*'Program Qtrly'!P$329/(1-'Program Qtrly'!P$329),0)</f>
        <v>0</v>
      </c>
      <c r="BG556" s="116">
        <f ca="1">IFERROR(AK556*'Program Qtrly'!Q$329/(1-'Program Qtrly'!Q$329),0)</f>
        <v>0</v>
      </c>
      <c r="BH556" s="116">
        <f ca="1">IFERROR(AL556*'Program Qtrly'!R$329/(1-'Program Qtrly'!R$329),0)</f>
        <v>0</v>
      </c>
      <c r="BI556" s="116">
        <f ca="1">IFERROR(AM556*'Program Qtrly'!S$329/(1-'Program Qtrly'!S$329),0)</f>
        <v>0</v>
      </c>
      <c r="BJ556" s="116">
        <f ca="1">IFERROR(AN556*'Program Qtrly'!T$329/(1-'Program Qtrly'!T$329),0)</f>
        <v>0</v>
      </c>
      <c r="BK556" s="116">
        <f ca="1">IFERROR(AO556*'Program Qtrly'!U$329/(1-'Program Qtrly'!U$329),0)</f>
        <v>0</v>
      </c>
      <c r="BL556" s="116">
        <f ca="1">IFERROR(AP556*'Program Qtrly'!V$329/(1-'Program Qtrly'!V$329),0)</f>
        <v>0</v>
      </c>
      <c r="BM556" s="116">
        <f ca="1">IFERROR(AQ556*'Program Qtrly'!W$329/(1-'Program Qtrly'!W$329),0)</f>
        <v>0</v>
      </c>
      <c r="BO556" s="53" t="str">
        <f t="shared" si="527"/>
        <v>P017</v>
      </c>
      <c r="BP556" s="53">
        <f t="shared" si="528"/>
        <v>0</v>
      </c>
    </row>
    <row r="557" spans="1:68" x14ac:dyDescent="0.45">
      <c r="A557" s="63">
        <f t="shared" si="523"/>
        <v>66</v>
      </c>
      <c r="B557" s="116">
        <f ca="1">IFERROR(B556+'Program Qtrly'!D$343*OFFSET(LDF!$A$37,MATCH($B$534,LDF!$A$38:$A$63,0),MATCH($A557,LDF!$B$37:$Z$37,0)),0)</f>
        <v>0</v>
      </c>
      <c r="C557" s="116">
        <f ca="1">IFERROR(C556+'Program Qtrly'!E$343*OFFSET(LDF!$A$37,MATCH($B$534,LDF!$A$38:$A$63,0),MATCH($A557,LDF!$B$37:$Z$37,0)),0)</f>
        <v>0</v>
      </c>
      <c r="D557" s="116">
        <f ca="1">IFERROR(D556+'Program Qtrly'!F$343*OFFSET(LDF!$A$37,MATCH($B$534,LDF!$A$38:$A$63,0),MATCH($A557,LDF!$B$37:$Z$37,0)),0)</f>
        <v>0</v>
      </c>
      <c r="E557" s="116">
        <f ca="1">IFERROR(E556+'Program Qtrly'!G$343*OFFSET(LDF!$A$37,MATCH($B$534,LDF!$A$38:$A$63,0),MATCH($A557,LDF!$B$37:$Z$37,0)),0)</f>
        <v>0</v>
      </c>
      <c r="F557" s="116">
        <f ca="1">IFERROR(F556+'Program Qtrly'!H$343*OFFSET(LDF!$A$37,MATCH($B$534,LDF!$A$38:$A$63,0),MATCH($A557,LDF!$B$37:$Z$37,0)),0)</f>
        <v>0</v>
      </c>
      <c r="G557" s="116">
        <f ca="1">IFERROR(G556+'Program Qtrly'!I$343*OFFSET(LDF!$A$37,MATCH($B$534,LDF!$A$38:$A$63,0),MATCH($A557,LDF!$B$37:$Z$37,0)),0)</f>
        <v>0</v>
      </c>
      <c r="H557" s="116">
        <f ca="1">IFERROR(H556+'Program Qtrly'!J$343*OFFSET(LDF!$A$37,MATCH($B$534,LDF!$A$38:$A$63,0),MATCH($A557,LDF!$B$37:$Z$37,0)),0)</f>
        <v>0</v>
      </c>
      <c r="I557" s="116">
        <f ca="1">IFERROR(I556+'Program Qtrly'!K$343*OFFSET(LDF!$A$37,MATCH($B$534,LDF!$A$38:$A$63,0),MATCH($A557,LDF!$B$37:$Z$37,0)),0)</f>
        <v>0</v>
      </c>
      <c r="J557" s="116">
        <f ca="1">IFERROR(J556+'Program Qtrly'!L$343*OFFSET(LDF!$A$37,MATCH($B$534,LDF!$A$38:$A$63,0),MATCH($A557,LDF!$B$37:$Z$37,0)),0)</f>
        <v>0</v>
      </c>
      <c r="K557" s="116">
        <f ca="1">IFERROR(K556+'Program Qtrly'!M$343*OFFSET(LDF!$A$37,MATCH($B$534,LDF!$A$38:$A$63,0),MATCH($A557,LDF!$B$37:$Z$37,0)),0)</f>
        <v>0</v>
      </c>
      <c r="L557" s="116">
        <f ca="1">IFERROR(L556+'Program Qtrly'!N$343*OFFSET(LDF!$A$37,MATCH($B$534,LDF!$A$38:$A$63,0),MATCH($A557,LDF!$B$37:$Z$37,0)),0)</f>
        <v>0</v>
      </c>
      <c r="M557" s="116">
        <f ca="1">IFERROR(M556+'Program Qtrly'!O$343*OFFSET(LDF!$A$37,MATCH($B$534,LDF!$A$38:$A$63,0),MATCH($A557,LDF!$B$37:$Z$37,0)),0)</f>
        <v>0</v>
      </c>
      <c r="N557" s="116">
        <f ca="1">IFERROR(N556+'Program Qtrly'!P$343*OFFSET(LDF!$A$37,MATCH($B$534,LDF!$A$38:$A$63,0),MATCH($A557,LDF!$B$37:$Z$37,0)),0)</f>
        <v>0</v>
      </c>
      <c r="O557" s="116">
        <f ca="1">IFERROR(O556+'Program Qtrly'!Q$343*OFFSET(LDF!$A$37,MATCH($B$534,LDF!$A$38:$A$63,0),MATCH($A557,LDF!$B$37:$Z$37,0)),0)</f>
        <v>0</v>
      </c>
      <c r="P557" s="116">
        <f ca="1">IFERROR(P556+'Program Qtrly'!R$343*OFFSET(LDF!$A$37,MATCH($B$534,LDF!$A$38:$A$63,0),MATCH($A557,LDF!$B$37:$Z$37,0)),0)</f>
        <v>0</v>
      </c>
      <c r="Q557" s="116">
        <f ca="1">IFERROR(Q556+'Program Qtrly'!S$343*OFFSET(LDF!$A$37,MATCH($B$534,LDF!$A$38:$A$63,0),MATCH($A557,LDF!$B$37:$Z$37,0)),0)</f>
        <v>0</v>
      </c>
      <c r="R557" s="116">
        <f ca="1">IFERROR(R556+'Program Qtrly'!T$343*OFFSET(LDF!$A$37,MATCH($B$534,LDF!$A$38:$A$63,0),MATCH($A557,LDF!$B$37:$Z$37,0)),0)</f>
        <v>0</v>
      </c>
      <c r="S557" s="116">
        <f ca="1">IFERROR(S556+'Program Qtrly'!U$343*OFFSET(LDF!$A$37,MATCH($B$534,LDF!$A$38:$A$63,0),MATCH($A557,LDF!$B$37:$Z$37,0)),0)</f>
        <v>0</v>
      </c>
      <c r="T557" s="116">
        <f ca="1">IFERROR(T556+'Program Qtrly'!V$343*OFFSET(LDF!$A$37,MATCH($B$534,LDF!$A$38:$A$63,0),MATCH($A557,LDF!$B$37:$Z$37,0)),0)</f>
        <v>0</v>
      </c>
      <c r="U557" s="116">
        <f ca="1">IFERROR(U556+'Program Qtrly'!W$343*OFFSET(LDF!$A$37,MATCH($B$534,LDF!$A$38:$A$63,0),MATCH($A557,LDF!$B$37:$Z$37,0)),0)</f>
        <v>0</v>
      </c>
      <c r="W557" s="63">
        <f t="shared" si="524"/>
        <v>66</v>
      </c>
      <c r="X557" s="116">
        <f t="shared" ca="1" si="525"/>
        <v>0</v>
      </c>
      <c r="Y557" s="116">
        <f t="shared" ca="1" si="540"/>
        <v>0</v>
      </c>
      <c r="Z557" s="116">
        <f t="shared" ca="1" si="541"/>
        <v>0</v>
      </c>
      <c r="AA557" s="116">
        <f t="shared" ca="1" si="542"/>
        <v>0</v>
      </c>
      <c r="AB557" s="116">
        <f t="shared" ca="1" si="543"/>
        <v>0</v>
      </c>
      <c r="AC557" s="116">
        <f t="shared" ca="1" si="544"/>
        <v>0</v>
      </c>
      <c r="AD557" s="116">
        <f t="shared" ca="1" si="545"/>
        <v>0</v>
      </c>
      <c r="AE557" s="116">
        <f t="shared" ca="1" si="546"/>
        <v>0</v>
      </c>
      <c r="AF557" s="116">
        <f t="shared" ca="1" si="547"/>
        <v>0</v>
      </c>
      <c r="AG557" s="116">
        <f t="shared" ca="1" si="529"/>
        <v>0</v>
      </c>
      <c r="AH557" s="116">
        <f t="shared" ca="1" si="530"/>
        <v>0</v>
      </c>
      <c r="AI557" s="116">
        <f t="shared" ca="1" si="531"/>
        <v>0</v>
      </c>
      <c r="AJ557" s="116">
        <f t="shared" ca="1" si="532"/>
        <v>0</v>
      </c>
      <c r="AK557" s="116">
        <f t="shared" ca="1" si="533"/>
        <v>0</v>
      </c>
      <c r="AL557" s="116">
        <f t="shared" ca="1" si="534"/>
        <v>0</v>
      </c>
      <c r="AM557" s="116">
        <f t="shared" ca="1" si="535"/>
        <v>0</v>
      </c>
      <c r="AN557" s="116">
        <f t="shared" ca="1" si="536"/>
        <v>0</v>
      </c>
      <c r="AO557" s="116">
        <f t="shared" ca="1" si="537"/>
        <v>0</v>
      </c>
      <c r="AP557" s="116">
        <f t="shared" ca="1" si="538"/>
        <v>0</v>
      </c>
      <c r="AQ557" s="116">
        <f t="shared" ca="1" si="539"/>
        <v>0</v>
      </c>
      <c r="AS557" s="63">
        <f t="shared" si="526"/>
        <v>66</v>
      </c>
      <c r="AT557" s="116">
        <f ca="1">IFERROR(X557*'Program Qtrly'!D$329/(1-'Program Qtrly'!D$329),0)</f>
        <v>0</v>
      </c>
      <c r="AU557" s="116">
        <f ca="1">IFERROR(Y557*'Program Qtrly'!E$329/(1-'Program Qtrly'!E$329),0)</f>
        <v>0</v>
      </c>
      <c r="AV557" s="116">
        <f ca="1">IFERROR(Z557*'Program Qtrly'!F$329/(1-'Program Qtrly'!F$329),0)</f>
        <v>0</v>
      </c>
      <c r="AW557" s="116">
        <f ca="1">IFERROR(AA557*'Program Qtrly'!G$329/(1-'Program Qtrly'!G$329),0)</f>
        <v>0</v>
      </c>
      <c r="AX557" s="116">
        <f ca="1">IFERROR(AB557*'Program Qtrly'!H$329/(1-'Program Qtrly'!H$329),0)</f>
        <v>0</v>
      </c>
      <c r="AY557" s="116">
        <f ca="1">IFERROR(AC557*'Program Qtrly'!I$329/(1-'Program Qtrly'!I$329),0)</f>
        <v>0</v>
      </c>
      <c r="AZ557" s="116">
        <f ca="1">IFERROR(AD557*'Program Qtrly'!J$329/(1-'Program Qtrly'!J$329),0)</f>
        <v>0</v>
      </c>
      <c r="BA557" s="116">
        <f ca="1">IFERROR(AE557*'Program Qtrly'!K$329/(1-'Program Qtrly'!K$329),0)</f>
        <v>0</v>
      </c>
      <c r="BB557" s="116">
        <f ca="1">IFERROR(AF557*'Program Qtrly'!L$329/(1-'Program Qtrly'!L$329),0)</f>
        <v>0</v>
      </c>
      <c r="BC557" s="116">
        <f ca="1">IFERROR(AG557*'Program Qtrly'!M$329/(1-'Program Qtrly'!M$329),0)</f>
        <v>0</v>
      </c>
      <c r="BD557" s="116">
        <f ca="1">IFERROR(AH557*'Program Qtrly'!N$329/(1-'Program Qtrly'!N$329),0)</f>
        <v>0</v>
      </c>
      <c r="BE557" s="116">
        <f ca="1">IFERROR(AI557*'Program Qtrly'!O$329/(1-'Program Qtrly'!O$329),0)</f>
        <v>0</v>
      </c>
      <c r="BF557" s="116">
        <f ca="1">IFERROR(AJ557*'Program Qtrly'!P$329/(1-'Program Qtrly'!P$329),0)</f>
        <v>0</v>
      </c>
      <c r="BG557" s="116">
        <f ca="1">IFERROR(AK557*'Program Qtrly'!Q$329/(1-'Program Qtrly'!Q$329),0)</f>
        <v>0</v>
      </c>
      <c r="BH557" s="116">
        <f ca="1">IFERROR(AL557*'Program Qtrly'!R$329/(1-'Program Qtrly'!R$329),0)</f>
        <v>0</v>
      </c>
      <c r="BI557" s="116">
        <f ca="1">IFERROR(AM557*'Program Qtrly'!S$329/(1-'Program Qtrly'!S$329),0)</f>
        <v>0</v>
      </c>
      <c r="BJ557" s="116">
        <f ca="1">IFERROR(AN557*'Program Qtrly'!T$329/(1-'Program Qtrly'!T$329),0)</f>
        <v>0</v>
      </c>
      <c r="BK557" s="116">
        <f ca="1">IFERROR(AO557*'Program Qtrly'!U$329/(1-'Program Qtrly'!U$329),0)</f>
        <v>0</v>
      </c>
      <c r="BL557" s="116">
        <f ca="1">IFERROR(AP557*'Program Qtrly'!V$329/(1-'Program Qtrly'!V$329),0)</f>
        <v>0</v>
      </c>
      <c r="BM557" s="116">
        <f ca="1">IFERROR(AQ557*'Program Qtrly'!W$329/(1-'Program Qtrly'!W$329),0)</f>
        <v>0</v>
      </c>
      <c r="BO557" s="53" t="str">
        <f t="shared" si="527"/>
        <v>P017</v>
      </c>
      <c r="BP557" s="53">
        <f t="shared" si="528"/>
        <v>0</v>
      </c>
    </row>
    <row r="558" spans="1:68" x14ac:dyDescent="0.45">
      <c r="A558" s="63">
        <f t="shared" si="523"/>
        <v>69</v>
      </c>
      <c r="B558" s="116">
        <f ca="1">IFERROR(B557+'Program Qtrly'!D$343*OFFSET(LDF!$A$37,MATCH($B$534,LDF!$A$38:$A$63,0),MATCH($A558,LDF!$B$37:$Z$37,0)),0)</f>
        <v>0</v>
      </c>
      <c r="C558" s="116">
        <f ca="1">IFERROR(C557+'Program Qtrly'!E$343*OFFSET(LDF!$A$37,MATCH($B$534,LDF!$A$38:$A$63,0),MATCH($A558,LDF!$B$37:$Z$37,0)),0)</f>
        <v>0</v>
      </c>
      <c r="D558" s="116">
        <f ca="1">IFERROR(D557+'Program Qtrly'!F$343*OFFSET(LDF!$A$37,MATCH($B$534,LDF!$A$38:$A$63,0),MATCH($A558,LDF!$B$37:$Z$37,0)),0)</f>
        <v>0</v>
      </c>
      <c r="E558" s="116">
        <f ca="1">IFERROR(E557+'Program Qtrly'!G$343*OFFSET(LDF!$A$37,MATCH($B$534,LDF!$A$38:$A$63,0),MATCH($A558,LDF!$B$37:$Z$37,0)),0)</f>
        <v>0</v>
      </c>
      <c r="F558" s="116">
        <f ca="1">IFERROR(F557+'Program Qtrly'!H$343*OFFSET(LDF!$A$37,MATCH($B$534,LDF!$A$38:$A$63,0),MATCH($A558,LDF!$B$37:$Z$37,0)),0)</f>
        <v>0</v>
      </c>
      <c r="G558" s="116">
        <f ca="1">IFERROR(G557+'Program Qtrly'!I$343*OFFSET(LDF!$A$37,MATCH($B$534,LDF!$A$38:$A$63,0),MATCH($A558,LDF!$B$37:$Z$37,0)),0)</f>
        <v>0</v>
      </c>
      <c r="H558" s="116">
        <f ca="1">IFERROR(H557+'Program Qtrly'!J$343*OFFSET(LDF!$A$37,MATCH($B$534,LDF!$A$38:$A$63,0),MATCH($A558,LDF!$B$37:$Z$37,0)),0)</f>
        <v>0</v>
      </c>
      <c r="I558" s="116">
        <f ca="1">IFERROR(I557+'Program Qtrly'!K$343*OFFSET(LDF!$A$37,MATCH($B$534,LDF!$A$38:$A$63,0),MATCH($A558,LDF!$B$37:$Z$37,0)),0)</f>
        <v>0</v>
      </c>
      <c r="J558" s="116">
        <f ca="1">IFERROR(J557+'Program Qtrly'!L$343*OFFSET(LDF!$A$37,MATCH($B$534,LDF!$A$38:$A$63,0),MATCH($A558,LDF!$B$37:$Z$37,0)),0)</f>
        <v>0</v>
      </c>
      <c r="K558" s="116">
        <f ca="1">IFERROR(K557+'Program Qtrly'!M$343*OFFSET(LDF!$A$37,MATCH($B$534,LDF!$A$38:$A$63,0),MATCH($A558,LDF!$B$37:$Z$37,0)),0)</f>
        <v>0</v>
      </c>
      <c r="L558" s="116">
        <f ca="1">IFERROR(L557+'Program Qtrly'!N$343*OFFSET(LDF!$A$37,MATCH($B$534,LDF!$A$38:$A$63,0),MATCH($A558,LDF!$B$37:$Z$37,0)),0)</f>
        <v>0</v>
      </c>
      <c r="M558" s="116">
        <f ca="1">IFERROR(M557+'Program Qtrly'!O$343*OFFSET(LDF!$A$37,MATCH($B$534,LDF!$A$38:$A$63,0),MATCH($A558,LDF!$B$37:$Z$37,0)),0)</f>
        <v>0</v>
      </c>
      <c r="N558" s="116">
        <f ca="1">IFERROR(N557+'Program Qtrly'!P$343*OFFSET(LDF!$A$37,MATCH($B$534,LDF!$A$38:$A$63,0),MATCH($A558,LDF!$B$37:$Z$37,0)),0)</f>
        <v>0</v>
      </c>
      <c r="O558" s="116">
        <f ca="1">IFERROR(O557+'Program Qtrly'!Q$343*OFFSET(LDF!$A$37,MATCH($B$534,LDF!$A$38:$A$63,0),MATCH($A558,LDF!$B$37:$Z$37,0)),0)</f>
        <v>0</v>
      </c>
      <c r="P558" s="116">
        <f ca="1">IFERROR(P557+'Program Qtrly'!R$343*OFFSET(LDF!$A$37,MATCH($B$534,LDF!$A$38:$A$63,0),MATCH($A558,LDF!$B$37:$Z$37,0)),0)</f>
        <v>0</v>
      </c>
      <c r="Q558" s="116">
        <f ca="1">IFERROR(Q557+'Program Qtrly'!S$343*OFFSET(LDF!$A$37,MATCH($B$534,LDF!$A$38:$A$63,0),MATCH($A558,LDF!$B$37:$Z$37,0)),0)</f>
        <v>0</v>
      </c>
      <c r="R558" s="116">
        <f ca="1">IFERROR(R557+'Program Qtrly'!T$343*OFFSET(LDF!$A$37,MATCH($B$534,LDF!$A$38:$A$63,0),MATCH($A558,LDF!$B$37:$Z$37,0)),0)</f>
        <v>0</v>
      </c>
      <c r="S558" s="116">
        <f ca="1">IFERROR(S557+'Program Qtrly'!U$343*OFFSET(LDF!$A$37,MATCH($B$534,LDF!$A$38:$A$63,0),MATCH($A558,LDF!$B$37:$Z$37,0)),0)</f>
        <v>0</v>
      </c>
      <c r="T558" s="116">
        <f ca="1">IFERROR(T557+'Program Qtrly'!V$343*OFFSET(LDF!$A$37,MATCH($B$534,LDF!$A$38:$A$63,0),MATCH($A558,LDF!$B$37:$Z$37,0)),0)</f>
        <v>0</v>
      </c>
      <c r="U558" s="116">
        <f ca="1">IFERROR(U557+'Program Qtrly'!W$343*OFFSET(LDF!$A$37,MATCH($B$534,LDF!$A$38:$A$63,0),MATCH($A558,LDF!$B$37:$Z$37,0)),0)</f>
        <v>0</v>
      </c>
      <c r="W558" s="63">
        <f t="shared" si="524"/>
        <v>69</v>
      </c>
      <c r="X558" s="116">
        <f t="shared" ca="1" si="525"/>
        <v>0</v>
      </c>
      <c r="Y558" s="116">
        <f t="shared" ca="1" si="540"/>
        <v>0</v>
      </c>
      <c r="Z558" s="116">
        <f t="shared" ca="1" si="541"/>
        <v>0</v>
      </c>
      <c r="AA558" s="116">
        <f t="shared" ca="1" si="542"/>
        <v>0</v>
      </c>
      <c r="AB558" s="116">
        <f t="shared" ca="1" si="543"/>
        <v>0</v>
      </c>
      <c r="AC558" s="116">
        <f t="shared" ca="1" si="544"/>
        <v>0</v>
      </c>
      <c r="AD558" s="116">
        <f t="shared" ca="1" si="545"/>
        <v>0</v>
      </c>
      <c r="AE558" s="116">
        <f t="shared" ca="1" si="546"/>
        <v>0</v>
      </c>
      <c r="AF558" s="116">
        <f t="shared" ca="1" si="547"/>
        <v>0</v>
      </c>
      <c r="AG558" s="116">
        <f t="shared" ca="1" si="529"/>
        <v>0</v>
      </c>
      <c r="AH558" s="116">
        <f t="shared" ca="1" si="530"/>
        <v>0</v>
      </c>
      <c r="AI558" s="116">
        <f t="shared" ca="1" si="531"/>
        <v>0</v>
      </c>
      <c r="AJ558" s="116">
        <f t="shared" ca="1" si="532"/>
        <v>0</v>
      </c>
      <c r="AK558" s="116">
        <f t="shared" ca="1" si="533"/>
        <v>0</v>
      </c>
      <c r="AL558" s="116">
        <f t="shared" ca="1" si="534"/>
        <v>0</v>
      </c>
      <c r="AM558" s="116">
        <f t="shared" ca="1" si="535"/>
        <v>0</v>
      </c>
      <c r="AN558" s="116">
        <f t="shared" ca="1" si="536"/>
        <v>0</v>
      </c>
      <c r="AO558" s="116">
        <f t="shared" ca="1" si="537"/>
        <v>0</v>
      </c>
      <c r="AP558" s="116">
        <f t="shared" ca="1" si="538"/>
        <v>0</v>
      </c>
      <c r="AQ558" s="116">
        <f t="shared" ca="1" si="539"/>
        <v>0</v>
      </c>
      <c r="AS558" s="63">
        <f t="shared" si="526"/>
        <v>69</v>
      </c>
      <c r="AT558" s="116">
        <f ca="1">IFERROR(X558*'Program Qtrly'!D$329/(1-'Program Qtrly'!D$329),0)</f>
        <v>0</v>
      </c>
      <c r="AU558" s="116">
        <f ca="1">IFERROR(Y558*'Program Qtrly'!E$329/(1-'Program Qtrly'!E$329),0)</f>
        <v>0</v>
      </c>
      <c r="AV558" s="116">
        <f ca="1">IFERROR(Z558*'Program Qtrly'!F$329/(1-'Program Qtrly'!F$329),0)</f>
        <v>0</v>
      </c>
      <c r="AW558" s="116">
        <f ca="1">IFERROR(AA558*'Program Qtrly'!G$329/(1-'Program Qtrly'!G$329),0)</f>
        <v>0</v>
      </c>
      <c r="AX558" s="116">
        <f ca="1">IFERROR(AB558*'Program Qtrly'!H$329/(1-'Program Qtrly'!H$329),0)</f>
        <v>0</v>
      </c>
      <c r="AY558" s="116">
        <f ca="1">IFERROR(AC558*'Program Qtrly'!I$329/(1-'Program Qtrly'!I$329),0)</f>
        <v>0</v>
      </c>
      <c r="AZ558" s="116">
        <f ca="1">IFERROR(AD558*'Program Qtrly'!J$329/(1-'Program Qtrly'!J$329),0)</f>
        <v>0</v>
      </c>
      <c r="BA558" s="116">
        <f ca="1">IFERROR(AE558*'Program Qtrly'!K$329/(1-'Program Qtrly'!K$329),0)</f>
        <v>0</v>
      </c>
      <c r="BB558" s="116">
        <f ca="1">IFERROR(AF558*'Program Qtrly'!L$329/(1-'Program Qtrly'!L$329),0)</f>
        <v>0</v>
      </c>
      <c r="BC558" s="116">
        <f ca="1">IFERROR(AG558*'Program Qtrly'!M$329/(1-'Program Qtrly'!M$329),0)</f>
        <v>0</v>
      </c>
      <c r="BD558" s="116">
        <f ca="1">IFERROR(AH558*'Program Qtrly'!N$329/(1-'Program Qtrly'!N$329),0)</f>
        <v>0</v>
      </c>
      <c r="BE558" s="116">
        <f ca="1">IFERROR(AI558*'Program Qtrly'!O$329/(1-'Program Qtrly'!O$329),0)</f>
        <v>0</v>
      </c>
      <c r="BF558" s="116">
        <f ca="1">IFERROR(AJ558*'Program Qtrly'!P$329/(1-'Program Qtrly'!P$329),0)</f>
        <v>0</v>
      </c>
      <c r="BG558" s="116">
        <f ca="1">IFERROR(AK558*'Program Qtrly'!Q$329/(1-'Program Qtrly'!Q$329),0)</f>
        <v>0</v>
      </c>
      <c r="BH558" s="116">
        <f ca="1">IFERROR(AL558*'Program Qtrly'!R$329/(1-'Program Qtrly'!R$329),0)</f>
        <v>0</v>
      </c>
      <c r="BI558" s="116">
        <f ca="1">IFERROR(AM558*'Program Qtrly'!S$329/(1-'Program Qtrly'!S$329),0)</f>
        <v>0</v>
      </c>
      <c r="BJ558" s="116">
        <f ca="1">IFERROR(AN558*'Program Qtrly'!T$329/(1-'Program Qtrly'!T$329),0)</f>
        <v>0</v>
      </c>
      <c r="BK558" s="116">
        <f ca="1">IFERROR(AO558*'Program Qtrly'!U$329/(1-'Program Qtrly'!U$329),0)</f>
        <v>0</v>
      </c>
      <c r="BL558" s="116">
        <f ca="1">IFERROR(AP558*'Program Qtrly'!V$329/(1-'Program Qtrly'!V$329),0)</f>
        <v>0</v>
      </c>
      <c r="BM558" s="116">
        <f ca="1">IFERROR(AQ558*'Program Qtrly'!W$329/(1-'Program Qtrly'!W$329),0)</f>
        <v>0</v>
      </c>
      <c r="BO558" s="53" t="str">
        <f t="shared" si="527"/>
        <v>P017</v>
      </c>
      <c r="BP558" s="53">
        <f t="shared" si="528"/>
        <v>0</v>
      </c>
    </row>
    <row r="559" spans="1:68" x14ac:dyDescent="0.45">
      <c r="A559" s="63">
        <f t="shared" si="523"/>
        <v>72</v>
      </c>
      <c r="B559" s="116">
        <f ca="1">IFERROR(B558+'Program Qtrly'!D$343*OFFSET(LDF!$A$37,MATCH($B$534,LDF!$A$38:$A$63,0),MATCH($A559,LDF!$B$37:$Z$37,0)),0)</f>
        <v>0</v>
      </c>
      <c r="C559" s="116">
        <f ca="1">IFERROR(C558+'Program Qtrly'!E$343*OFFSET(LDF!$A$37,MATCH($B$534,LDF!$A$38:$A$63,0),MATCH($A559,LDF!$B$37:$Z$37,0)),0)</f>
        <v>0</v>
      </c>
      <c r="D559" s="116">
        <f ca="1">IFERROR(D558+'Program Qtrly'!F$343*OFFSET(LDF!$A$37,MATCH($B$534,LDF!$A$38:$A$63,0),MATCH($A559,LDF!$B$37:$Z$37,0)),0)</f>
        <v>0</v>
      </c>
      <c r="E559" s="116">
        <f ca="1">IFERROR(E558+'Program Qtrly'!G$343*OFFSET(LDF!$A$37,MATCH($B$534,LDF!$A$38:$A$63,0),MATCH($A559,LDF!$B$37:$Z$37,0)),0)</f>
        <v>0</v>
      </c>
      <c r="F559" s="116">
        <f ca="1">IFERROR(F558+'Program Qtrly'!H$343*OFFSET(LDF!$A$37,MATCH($B$534,LDF!$A$38:$A$63,0),MATCH($A559,LDF!$B$37:$Z$37,0)),0)</f>
        <v>0</v>
      </c>
      <c r="G559" s="116">
        <f ca="1">IFERROR(G558+'Program Qtrly'!I$343*OFFSET(LDF!$A$37,MATCH($B$534,LDF!$A$38:$A$63,0),MATCH($A559,LDF!$B$37:$Z$37,0)),0)</f>
        <v>0</v>
      </c>
      <c r="H559" s="116">
        <f ca="1">IFERROR(H558+'Program Qtrly'!J$343*OFFSET(LDF!$A$37,MATCH($B$534,LDF!$A$38:$A$63,0),MATCH($A559,LDF!$B$37:$Z$37,0)),0)</f>
        <v>0</v>
      </c>
      <c r="I559" s="116">
        <f ca="1">IFERROR(I558+'Program Qtrly'!K$343*OFFSET(LDF!$A$37,MATCH($B$534,LDF!$A$38:$A$63,0),MATCH($A559,LDF!$B$37:$Z$37,0)),0)</f>
        <v>0</v>
      </c>
      <c r="J559" s="116">
        <f ca="1">IFERROR(J558+'Program Qtrly'!L$343*OFFSET(LDF!$A$37,MATCH($B$534,LDF!$A$38:$A$63,0),MATCH($A559,LDF!$B$37:$Z$37,0)),0)</f>
        <v>0</v>
      </c>
      <c r="K559" s="116">
        <f ca="1">IFERROR(K558+'Program Qtrly'!M$343*OFFSET(LDF!$A$37,MATCH($B$534,LDF!$A$38:$A$63,0),MATCH($A559,LDF!$B$37:$Z$37,0)),0)</f>
        <v>0</v>
      </c>
      <c r="L559" s="116">
        <f ca="1">IFERROR(L558+'Program Qtrly'!N$343*OFFSET(LDF!$A$37,MATCH($B$534,LDF!$A$38:$A$63,0),MATCH($A559,LDF!$B$37:$Z$37,0)),0)</f>
        <v>0</v>
      </c>
      <c r="M559" s="116">
        <f ca="1">IFERROR(M558+'Program Qtrly'!O$343*OFFSET(LDF!$A$37,MATCH($B$534,LDF!$A$38:$A$63,0),MATCH($A559,LDF!$B$37:$Z$37,0)),0)</f>
        <v>0</v>
      </c>
      <c r="N559" s="116">
        <f ca="1">IFERROR(N558+'Program Qtrly'!P$343*OFFSET(LDF!$A$37,MATCH($B$534,LDF!$A$38:$A$63,0),MATCH($A559,LDF!$B$37:$Z$37,0)),0)</f>
        <v>0</v>
      </c>
      <c r="O559" s="116">
        <f ca="1">IFERROR(O558+'Program Qtrly'!Q$343*OFFSET(LDF!$A$37,MATCH($B$534,LDF!$A$38:$A$63,0),MATCH($A559,LDF!$B$37:$Z$37,0)),0)</f>
        <v>0</v>
      </c>
      <c r="P559" s="116">
        <f ca="1">IFERROR(P558+'Program Qtrly'!R$343*OFFSET(LDF!$A$37,MATCH($B$534,LDF!$A$38:$A$63,0),MATCH($A559,LDF!$B$37:$Z$37,0)),0)</f>
        <v>0</v>
      </c>
      <c r="Q559" s="116">
        <f ca="1">IFERROR(Q558+'Program Qtrly'!S$343*OFFSET(LDF!$A$37,MATCH($B$534,LDF!$A$38:$A$63,0),MATCH($A559,LDF!$B$37:$Z$37,0)),0)</f>
        <v>0</v>
      </c>
      <c r="R559" s="116">
        <f ca="1">IFERROR(R558+'Program Qtrly'!T$343*OFFSET(LDF!$A$37,MATCH($B$534,LDF!$A$38:$A$63,0),MATCH($A559,LDF!$B$37:$Z$37,0)),0)</f>
        <v>0</v>
      </c>
      <c r="S559" s="116">
        <f ca="1">IFERROR(S558+'Program Qtrly'!U$343*OFFSET(LDF!$A$37,MATCH($B$534,LDF!$A$38:$A$63,0),MATCH($A559,LDF!$B$37:$Z$37,0)),0)</f>
        <v>0</v>
      </c>
      <c r="T559" s="116">
        <f ca="1">IFERROR(T558+'Program Qtrly'!V$343*OFFSET(LDF!$A$37,MATCH($B$534,LDF!$A$38:$A$63,0),MATCH($A559,LDF!$B$37:$Z$37,0)),0)</f>
        <v>0</v>
      </c>
      <c r="U559" s="116">
        <f ca="1">IFERROR(U558+'Program Qtrly'!W$343*OFFSET(LDF!$A$37,MATCH($B$534,LDF!$A$38:$A$63,0),MATCH($A559,LDF!$B$37:$Z$37,0)),0)</f>
        <v>0</v>
      </c>
      <c r="W559" s="63">
        <f t="shared" si="524"/>
        <v>72</v>
      </c>
      <c r="X559" s="116">
        <f t="shared" ca="1" si="525"/>
        <v>0</v>
      </c>
      <c r="Y559" s="116">
        <f t="shared" ca="1" si="540"/>
        <v>0</v>
      </c>
      <c r="Z559" s="116">
        <f t="shared" ca="1" si="541"/>
        <v>0</v>
      </c>
      <c r="AA559" s="116">
        <f t="shared" ca="1" si="542"/>
        <v>0</v>
      </c>
      <c r="AB559" s="116">
        <f t="shared" ca="1" si="543"/>
        <v>0</v>
      </c>
      <c r="AC559" s="116">
        <f t="shared" ca="1" si="544"/>
        <v>0</v>
      </c>
      <c r="AD559" s="116">
        <f t="shared" ca="1" si="545"/>
        <v>0</v>
      </c>
      <c r="AE559" s="116">
        <f t="shared" ca="1" si="546"/>
        <v>0</v>
      </c>
      <c r="AF559" s="116">
        <f t="shared" ca="1" si="547"/>
        <v>0</v>
      </c>
      <c r="AG559" s="116">
        <f t="shared" ca="1" si="529"/>
        <v>0</v>
      </c>
      <c r="AH559" s="116">
        <f t="shared" ca="1" si="530"/>
        <v>0</v>
      </c>
      <c r="AI559" s="116">
        <f t="shared" ca="1" si="531"/>
        <v>0</v>
      </c>
      <c r="AJ559" s="116">
        <f t="shared" ca="1" si="532"/>
        <v>0</v>
      </c>
      <c r="AK559" s="116">
        <f t="shared" ca="1" si="533"/>
        <v>0</v>
      </c>
      <c r="AL559" s="116">
        <f t="shared" ca="1" si="534"/>
        <v>0</v>
      </c>
      <c r="AM559" s="116">
        <f t="shared" ca="1" si="535"/>
        <v>0</v>
      </c>
      <c r="AN559" s="116">
        <f t="shared" ca="1" si="536"/>
        <v>0</v>
      </c>
      <c r="AO559" s="116">
        <f t="shared" ca="1" si="537"/>
        <v>0</v>
      </c>
      <c r="AP559" s="116">
        <f t="shared" ca="1" si="538"/>
        <v>0</v>
      </c>
      <c r="AQ559" s="116">
        <f t="shared" ca="1" si="539"/>
        <v>0</v>
      </c>
      <c r="AS559" s="63">
        <f t="shared" si="526"/>
        <v>72</v>
      </c>
      <c r="AT559" s="116">
        <f ca="1">IFERROR(X559*'Program Qtrly'!D$329/(1-'Program Qtrly'!D$329),0)</f>
        <v>0</v>
      </c>
      <c r="AU559" s="116">
        <f ca="1">IFERROR(Y559*'Program Qtrly'!E$329/(1-'Program Qtrly'!E$329),0)</f>
        <v>0</v>
      </c>
      <c r="AV559" s="116">
        <f ca="1">IFERROR(Z559*'Program Qtrly'!F$329/(1-'Program Qtrly'!F$329),0)</f>
        <v>0</v>
      </c>
      <c r="AW559" s="116">
        <f ca="1">IFERROR(AA559*'Program Qtrly'!G$329/(1-'Program Qtrly'!G$329),0)</f>
        <v>0</v>
      </c>
      <c r="AX559" s="116">
        <f ca="1">IFERROR(AB559*'Program Qtrly'!H$329/(1-'Program Qtrly'!H$329),0)</f>
        <v>0</v>
      </c>
      <c r="AY559" s="116">
        <f ca="1">IFERROR(AC559*'Program Qtrly'!I$329/(1-'Program Qtrly'!I$329),0)</f>
        <v>0</v>
      </c>
      <c r="AZ559" s="116">
        <f ca="1">IFERROR(AD559*'Program Qtrly'!J$329/(1-'Program Qtrly'!J$329),0)</f>
        <v>0</v>
      </c>
      <c r="BA559" s="116">
        <f ca="1">IFERROR(AE559*'Program Qtrly'!K$329/(1-'Program Qtrly'!K$329),0)</f>
        <v>0</v>
      </c>
      <c r="BB559" s="116">
        <f ca="1">IFERROR(AF559*'Program Qtrly'!L$329/(1-'Program Qtrly'!L$329),0)</f>
        <v>0</v>
      </c>
      <c r="BC559" s="116">
        <f ca="1">IFERROR(AG559*'Program Qtrly'!M$329/(1-'Program Qtrly'!M$329),0)</f>
        <v>0</v>
      </c>
      <c r="BD559" s="116">
        <f ca="1">IFERROR(AH559*'Program Qtrly'!N$329/(1-'Program Qtrly'!N$329),0)</f>
        <v>0</v>
      </c>
      <c r="BE559" s="116">
        <f ca="1">IFERROR(AI559*'Program Qtrly'!O$329/(1-'Program Qtrly'!O$329),0)</f>
        <v>0</v>
      </c>
      <c r="BF559" s="116">
        <f ca="1">IFERROR(AJ559*'Program Qtrly'!P$329/(1-'Program Qtrly'!P$329),0)</f>
        <v>0</v>
      </c>
      <c r="BG559" s="116">
        <f ca="1">IFERROR(AK559*'Program Qtrly'!Q$329/(1-'Program Qtrly'!Q$329),0)</f>
        <v>0</v>
      </c>
      <c r="BH559" s="116">
        <f ca="1">IFERROR(AL559*'Program Qtrly'!R$329/(1-'Program Qtrly'!R$329),0)</f>
        <v>0</v>
      </c>
      <c r="BI559" s="116">
        <f ca="1">IFERROR(AM559*'Program Qtrly'!S$329/(1-'Program Qtrly'!S$329),0)</f>
        <v>0</v>
      </c>
      <c r="BJ559" s="116">
        <f ca="1">IFERROR(AN559*'Program Qtrly'!T$329/(1-'Program Qtrly'!T$329),0)</f>
        <v>0</v>
      </c>
      <c r="BK559" s="116">
        <f ca="1">IFERROR(AO559*'Program Qtrly'!U$329/(1-'Program Qtrly'!U$329),0)</f>
        <v>0</v>
      </c>
      <c r="BL559" s="116">
        <f ca="1">IFERROR(AP559*'Program Qtrly'!V$329/(1-'Program Qtrly'!V$329),0)</f>
        <v>0</v>
      </c>
      <c r="BM559" s="116">
        <f ca="1">IFERROR(AQ559*'Program Qtrly'!W$329/(1-'Program Qtrly'!W$329),0)</f>
        <v>0</v>
      </c>
      <c r="BO559" s="53" t="str">
        <f t="shared" si="527"/>
        <v>P017</v>
      </c>
      <c r="BP559" s="53">
        <f t="shared" si="528"/>
        <v>0</v>
      </c>
    </row>
    <row r="560" spans="1:68" ht="28.5" x14ac:dyDescent="0.45">
      <c r="A560" s="135" t="s">
        <v>386</v>
      </c>
      <c r="B560" s="136">
        <f ca="1">'Program Qtrly'!D$343</f>
        <v>0</v>
      </c>
      <c r="C560" s="136">
        <f ca="1">'Program Qtrly'!E$343</f>
        <v>0</v>
      </c>
      <c r="D560" s="136">
        <f ca="1">'Program Qtrly'!F$343</f>
        <v>0</v>
      </c>
      <c r="E560" s="136">
        <f ca="1">'Program Qtrly'!G$343</f>
        <v>0</v>
      </c>
      <c r="F560" s="136">
        <f ca="1">'Program Qtrly'!H$343</f>
        <v>0</v>
      </c>
      <c r="G560" s="136">
        <f ca="1">'Program Qtrly'!I$343</f>
        <v>0</v>
      </c>
      <c r="H560" s="136">
        <f ca="1">'Program Qtrly'!J$343</f>
        <v>0</v>
      </c>
      <c r="I560" s="136">
        <f ca="1">'Program Qtrly'!K$343</f>
        <v>0</v>
      </c>
      <c r="J560" s="136">
        <f ca="1">'Program Qtrly'!L$343</f>
        <v>0</v>
      </c>
      <c r="K560" s="136">
        <f ca="1">'Program Qtrly'!M$343</f>
        <v>0</v>
      </c>
      <c r="L560" s="136">
        <f ca="1">'Program Qtrly'!N$343</f>
        <v>0</v>
      </c>
      <c r="M560" s="136">
        <f ca="1">'Program Qtrly'!O$343</f>
        <v>0</v>
      </c>
      <c r="N560" s="136">
        <f ca="1">'Program Qtrly'!P$343</f>
        <v>0</v>
      </c>
      <c r="O560" s="136">
        <f ca="1">'Program Qtrly'!Q$343</f>
        <v>0</v>
      </c>
      <c r="P560" s="136">
        <f ca="1">'Program Qtrly'!R$343</f>
        <v>0</v>
      </c>
      <c r="Q560" s="136">
        <f ca="1">'Program Qtrly'!S$343</f>
        <v>0</v>
      </c>
      <c r="R560" s="136">
        <f ca="1">'Program Qtrly'!T$343</f>
        <v>0</v>
      </c>
      <c r="S560" s="136">
        <f ca="1">'Program Qtrly'!U$343</f>
        <v>0</v>
      </c>
      <c r="T560" s="136">
        <f ca="1">'Program Qtrly'!V$343</f>
        <v>0</v>
      </c>
      <c r="U560" s="136">
        <f ca="1">'Program Qtrly'!W$343</f>
        <v>0</v>
      </c>
      <c r="V560" s="135"/>
      <c r="W560" s="135" t="s">
        <v>282</v>
      </c>
      <c r="X560" s="136">
        <f ca="1">X536</f>
        <v>0</v>
      </c>
      <c r="Y560" s="136">
        <f ca="1">Y536+X537</f>
        <v>0</v>
      </c>
      <c r="Z560" s="136">
        <f ca="1">Z536+Y537+X538</f>
        <v>0</v>
      </c>
      <c r="AA560" s="136">
        <f ca="1">AA536+Z537+Y538+X539</f>
        <v>0</v>
      </c>
      <c r="AB560" s="136">
        <f ca="1">AB536+AA537+Z538+Y539+X540</f>
        <v>0</v>
      </c>
      <c r="AC560" s="136">
        <f ca="1">AC536+AB537+AA538+Z539+Y540+X541</f>
        <v>0</v>
      </c>
      <c r="AD560" s="136">
        <f ca="1">AD536+AC537+AB538+AA539+Z540+Y541+X542</f>
        <v>0</v>
      </c>
      <c r="AE560" s="136">
        <f ca="1">AE536+AD537+AC538+AB539+AA540+Z541+Y542+X543</f>
        <v>0</v>
      </c>
      <c r="AF560" s="136">
        <f ca="1">AF536+AE537+AD538+AC539+AB540+AA541+Z542+Y543+X544</f>
        <v>0</v>
      </c>
      <c r="AG560" s="136">
        <f ca="1">AG536+AF537+AE538+AD539+AC540+AB541+AA542+Z543+Y544+X545</f>
        <v>0</v>
      </c>
      <c r="AH560" s="136">
        <f ca="1">AH536+AG537+AF538+AE539+AD540+AC541+AB542+AA543+Z544+Y545+X546</f>
        <v>0</v>
      </c>
      <c r="AI560" s="136">
        <f ca="1">AI536+AH537+AG538+AF539+AE540+AD541+AC542+AB543+AA544+Z545+Y546+X547</f>
        <v>0</v>
      </c>
      <c r="AJ560" s="136">
        <f ca="1">AJ536+AI537+AH538+AG539+AF540+AE541+AD542+AC543+AB544+AA545+Z546+Y547+X548</f>
        <v>0</v>
      </c>
      <c r="AK560" s="136">
        <f ca="1">AK536+AJ537+AI538+AH539+AG540+AF541+AE542+AD543+AC544+AB545+AA546+Z547+Y548+X549</f>
        <v>0</v>
      </c>
      <c r="AL560" s="136">
        <f ca="1">AL536+AK537+AJ538+AI539+AH540+AG541+AF542+AE543+AD544+AC545+AB546+AA547+Z548+Y549+X550</f>
        <v>0</v>
      </c>
      <c r="AM560" s="136">
        <f ca="1">AM536+AL537+AK538+AJ539+AI540+AH541+AG542+AF543+AE544+AD545+AC546+AB547+AA548+Z549+Y550+X551</f>
        <v>0</v>
      </c>
      <c r="AN560" s="136">
        <f ca="1">AN536+AM537+AL538+AK539+AJ540+AI541+AH542+AG543+AF544+AE545+AD546+AC547+AB548+AA549+Z550+Y551+X552</f>
        <v>0</v>
      </c>
      <c r="AO560" s="136">
        <f ca="1">AO536+AN537+AM538+AL539+AK540+AJ541+AI542+AH543+AG544+AF545+AE546+AD547+AC548+AB549+AA550+Z551+Y552+X553</f>
        <v>0</v>
      </c>
      <c r="AP560" s="136">
        <f ca="1">AP536+AO537+AN538+AM539+AL540+AK541+AJ542+AI543+AH544+AG545+AF546+AE547+AD548+AC549+AB550+AA551+Z552+Y553+X554</f>
        <v>0</v>
      </c>
      <c r="AQ560" s="136">
        <f ca="1">AQ536+AP537+AO538+AN539+AM540+AL541+AK542+AJ543+AI544+AH545+AG546+AF547+AE548+AD549+AC550+AB551+AA552+Z553+Y554+X555</f>
        <v>0</v>
      </c>
      <c r="AR560" s="135"/>
      <c r="AS560" s="135" t="s">
        <v>481</v>
      </c>
      <c r="AT560" s="136">
        <f ca="1">AT536</f>
        <v>0</v>
      </c>
      <c r="AU560" s="136">
        <f ca="1">AU536+AT537</f>
        <v>0</v>
      </c>
      <c r="AV560" s="136">
        <f ca="1">AV536+AU537+AT538</f>
        <v>0</v>
      </c>
      <c r="AW560" s="136">
        <f ca="1">AW536+AV537+AU538+AT539</f>
        <v>0</v>
      </c>
      <c r="AX560" s="136">
        <f ca="1">AX536+AW537+AV538+AU539+AT540</f>
        <v>0</v>
      </c>
      <c r="AY560" s="136">
        <f ca="1">AY536+AX537+AW538+AV539+AU540+AT541</f>
        <v>0</v>
      </c>
      <c r="AZ560" s="136">
        <f ca="1">AZ536+AY537+AX538+AW539+AV540+AU541+AT542</f>
        <v>0</v>
      </c>
      <c r="BA560" s="136">
        <f ca="1">BA536+AZ537+AY538+AX539+AW540+AV541+AU542+AT543</f>
        <v>0</v>
      </c>
      <c r="BB560" s="136">
        <f ca="1">BB536+BA537+AZ538+AY539+AX540+AW541+AV542+AU543+AT544</f>
        <v>0</v>
      </c>
      <c r="BC560" s="136">
        <f ca="1">BC536+BB537+BA538+AZ539+AY540+AX541+AW542+AV543+AU544+AT545</f>
        <v>0</v>
      </c>
      <c r="BD560" s="136">
        <f ca="1">BD536+BC537+BB538+BA539+AZ540+AY541+AX542+AW543+AV544+AU545+AT546</f>
        <v>0</v>
      </c>
      <c r="BE560" s="136">
        <f ca="1">BE536+BD537+BC538+BB539+BA540+AZ541+AY542+AX543+AW544+AV545+AU546+AT547</f>
        <v>0</v>
      </c>
      <c r="BF560" s="136">
        <f ca="1">BF536+BE537+BD538+BC539+BB540+BA541+AZ542+AY543+AX544+AW545+AV546+AU547+AT548</f>
        <v>0</v>
      </c>
      <c r="BG560" s="136">
        <f ca="1">BG536+BF537+BE538+BD539+BC540+BB541+BA542+AZ543+AY544+AX545+AW546+AV547+AU548+AT549</f>
        <v>0</v>
      </c>
      <c r="BH560" s="136">
        <f ca="1">BH536+BG537+BF538+BE539+BD540+BC541+BB542+BA543+AZ544+AY545+AX546+AW547+AV548+AU549+AT550</f>
        <v>0</v>
      </c>
      <c r="BI560" s="136">
        <f ca="1">BI536+BH537+BG538+BF539+BE540+BD541+BC542+BB543+BA544+AZ545+AY546+AX547+AW548+AV549+AU550+AT551</f>
        <v>0</v>
      </c>
      <c r="BJ560" s="136">
        <f ca="1">BJ536+BI537+BH538+BG539+BF540+BE541+BD542+BC543+BB544+BA545+AZ546+AY547+AX548+AW549+AV550+AU551+AT552</f>
        <v>0</v>
      </c>
      <c r="BK560" s="136">
        <f ca="1">BK536+BJ537+BI538+BH539+BG540+BF541+BE542+BD543+BC544+BB545+BA546+AZ547+AY548+AX549+AW550+AV551+AU552+AT553</f>
        <v>0</v>
      </c>
      <c r="BL560" s="136">
        <f ca="1">BL536+BK537+BJ538+BI539+BH540+BG541+BF542+BE543+BD544+BC545+BB546+BA547+AZ548+AY549+AX550+AW551+AV552+AU553+AT554</f>
        <v>0</v>
      </c>
      <c r="BM560" s="136">
        <f ca="1">BM536+BL537+BK538+BJ539+BI540+BH541+BG542+BF543+BE544+BD545+BC546+BB547+BA548+AZ549+AY550+AX551+AW552+AV553+AU554+AT555</f>
        <v>0</v>
      </c>
      <c r="BN560" s="135"/>
      <c r="BO560" s="53" t="str">
        <f t="shared" si="527"/>
        <v>P017</v>
      </c>
      <c r="BP560" s="53">
        <f t="shared" si="528"/>
        <v>0</v>
      </c>
    </row>
    <row r="563" spans="1:68" x14ac:dyDescent="0.45">
      <c r="A563" s="46" t="s">
        <v>381</v>
      </c>
      <c r="B563" s="46">
        <f>INDEX('Program Inputs'!$B$9:$B$28,MATCH('Loss Proj'!A563,'Program Inputs'!$A$9:$A$28,0))</f>
        <v>0</v>
      </c>
      <c r="C563" s="46"/>
      <c r="W563" s="46" t="str">
        <f>A563</f>
        <v>P018</v>
      </c>
      <c r="X563" s="46">
        <f>INDEX('Program Inputs'!$B$9:$B$28,MATCH('Loss Proj'!W563,'Program Inputs'!$A$9:$A$28,0))</f>
        <v>0</v>
      </c>
      <c r="Y563" s="46"/>
      <c r="AS563" s="46" t="str">
        <f>A563</f>
        <v>P018</v>
      </c>
      <c r="AT563" s="46">
        <f>INDEX('Program Inputs'!$B$9:$B$28,MATCH('Loss Proj'!AS563,'Program Inputs'!$A$9:$A$28,0))</f>
        <v>0</v>
      </c>
      <c r="AU563" s="46"/>
    </row>
    <row r="564" spans="1:68" x14ac:dyDescent="0.45">
      <c r="A564" s="67" t="s">
        <v>385</v>
      </c>
      <c r="B564" s="63"/>
      <c r="W564" s="67" t="s">
        <v>479</v>
      </c>
      <c r="X564" s="63"/>
      <c r="AS564" s="67" t="s">
        <v>480</v>
      </c>
      <c r="AT564" s="63"/>
    </row>
    <row r="565" spans="1:68" x14ac:dyDescent="0.45">
      <c r="A565" s="67" t="s">
        <v>186</v>
      </c>
      <c r="B565" s="115">
        <f>INDEX('Program Inputs'!$O$8:$O$28,MATCH(A563,'Program Inputs'!$A$8:$A$28,0))</f>
        <v>0</v>
      </c>
      <c r="D565" s="63" t="s">
        <v>489</v>
      </c>
      <c r="E565" s="133">
        <f>INDEX('Program Inputs'!$R$8:$R$28,MATCH(A563,'Program Inputs'!$A$8:$A$28,0))</f>
        <v>0</v>
      </c>
      <c r="X565" s="62"/>
      <c r="AT565" s="62"/>
    </row>
    <row r="566" spans="1:68" x14ac:dyDescent="0.45">
      <c r="A566" s="110" t="s">
        <v>180</v>
      </c>
      <c r="B566" s="3" t="str">
        <f>B$7</f>
        <v>2026 Q2</v>
      </c>
      <c r="C566" s="3" t="str">
        <f t="shared" ref="C566:U566" si="548">C$7</f>
        <v>2026 Q3</v>
      </c>
      <c r="D566" s="3" t="str">
        <f t="shared" si="548"/>
        <v>2026 Q4</v>
      </c>
      <c r="E566" s="3" t="str">
        <f t="shared" si="548"/>
        <v>2027 Q1</v>
      </c>
      <c r="F566" s="3" t="str">
        <f t="shared" si="548"/>
        <v>2027 Q2</v>
      </c>
      <c r="G566" s="3" t="str">
        <f t="shared" si="548"/>
        <v>2027 Q3</v>
      </c>
      <c r="H566" s="3" t="str">
        <f t="shared" si="548"/>
        <v>2027 Q4</v>
      </c>
      <c r="I566" s="3" t="str">
        <f t="shared" si="548"/>
        <v>2028 Q1</v>
      </c>
      <c r="J566" s="3" t="str">
        <f t="shared" si="548"/>
        <v>2028 Q2</v>
      </c>
      <c r="K566" s="3" t="str">
        <f t="shared" si="548"/>
        <v>2028 Q3</v>
      </c>
      <c r="L566" s="3" t="str">
        <f t="shared" si="548"/>
        <v>2028 Q4</v>
      </c>
      <c r="M566" s="3" t="str">
        <f t="shared" si="548"/>
        <v>2029 Q1</v>
      </c>
      <c r="N566" s="3" t="str">
        <f t="shared" si="548"/>
        <v>2029 Q2</v>
      </c>
      <c r="O566" s="3" t="str">
        <f t="shared" si="548"/>
        <v>2029 Q3</v>
      </c>
      <c r="P566" s="3" t="str">
        <f t="shared" si="548"/>
        <v>2029 Q4</v>
      </c>
      <c r="Q566" s="3" t="str">
        <f t="shared" si="548"/>
        <v>2030 Q1</v>
      </c>
      <c r="R566" s="3" t="str">
        <f t="shared" si="548"/>
        <v>2030 Q2</v>
      </c>
      <c r="S566" s="3" t="str">
        <f t="shared" si="548"/>
        <v>2030 Q3</v>
      </c>
      <c r="T566" s="3" t="str">
        <f t="shared" si="548"/>
        <v>2030 Q4</v>
      </c>
      <c r="U566" s="3" t="str">
        <f t="shared" si="548"/>
        <v>2031 Q1</v>
      </c>
      <c r="W566" s="110" t="s">
        <v>180</v>
      </c>
      <c r="X566" s="3" t="str">
        <f>X$7</f>
        <v>2026 Q2</v>
      </c>
      <c r="Y566" s="3" t="str">
        <f t="shared" ref="Y566:AQ566" si="549">Y$7</f>
        <v>2026 Q3</v>
      </c>
      <c r="Z566" s="3" t="str">
        <f t="shared" si="549"/>
        <v>2026 Q4</v>
      </c>
      <c r="AA566" s="3" t="str">
        <f t="shared" si="549"/>
        <v>2027 Q1</v>
      </c>
      <c r="AB566" s="3" t="str">
        <f t="shared" si="549"/>
        <v>2027 Q2</v>
      </c>
      <c r="AC566" s="3" t="str">
        <f t="shared" si="549"/>
        <v>2027 Q3</v>
      </c>
      <c r="AD566" s="3" t="str">
        <f t="shared" si="549"/>
        <v>2027 Q4</v>
      </c>
      <c r="AE566" s="3" t="str">
        <f t="shared" si="549"/>
        <v>2028 Q1</v>
      </c>
      <c r="AF566" s="3" t="str">
        <f t="shared" si="549"/>
        <v>2028 Q2</v>
      </c>
      <c r="AG566" s="3" t="str">
        <f t="shared" si="549"/>
        <v>2028 Q3</v>
      </c>
      <c r="AH566" s="3" t="str">
        <f t="shared" si="549"/>
        <v>2028 Q4</v>
      </c>
      <c r="AI566" s="3" t="str">
        <f t="shared" si="549"/>
        <v>2029 Q1</v>
      </c>
      <c r="AJ566" s="3" t="str">
        <f t="shared" si="549"/>
        <v>2029 Q2</v>
      </c>
      <c r="AK566" s="3" t="str">
        <f t="shared" si="549"/>
        <v>2029 Q3</v>
      </c>
      <c r="AL566" s="3" t="str">
        <f t="shared" si="549"/>
        <v>2029 Q4</v>
      </c>
      <c r="AM566" s="3" t="str">
        <f t="shared" si="549"/>
        <v>2030 Q1</v>
      </c>
      <c r="AN566" s="3" t="str">
        <f t="shared" si="549"/>
        <v>2030 Q2</v>
      </c>
      <c r="AO566" s="3" t="str">
        <f t="shared" si="549"/>
        <v>2030 Q3</v>
      </c>
      <c r="AP566" s="3" t="str">
        <f t="shared" si="549"/>
        <v>2030 Q4</v>
      </c>
      <c r="AQ566" s="3" t="str">
        <f t="shared" si="549"/>
        <v>2031 Q1</v>
      </c>
      <c r="AS566" s="110" t="s">
        <v>180</v>
      </c>
      <c r="AT566" s="3" t="str">
        <f>AT$7</f>
        <v>2026 Q2</v>
      </c>
      <c r="AU566" s="3" t="str">
        <f t="shared" ref="AU566:BM566" si="550">AU$7</f>
        <v>2026 Q3</v>
      </c>
      <c r="AV566" s="3" t="str">
        <f t="shared" si="550"/>
        <v>2026 Q4</v>
      </c>
      <c r="AW566" s="3" t="str">
        <f t="shared" si="550"/>
        <v>2027 Q1</v>
      </c>
      <c r="AX566" s="3" t="str">
        <f t="shared" si="550"/>
        <v>2027 Q2</v>
      </c>
      <c r="AY566" s="3" t="str">
        <f t="shared" si="550"/>
        <v>2027 Q3</v>
      </c>
      <c r="AZ566" s="3" t="str">
        <f t="shared" si="550"/>
        <v>2027 Q4</v>
      </c>
      <c r="BA566" s="3" t="str">
        <f t="shared" si="550"/>
        <v>2028 Q1</v>
      </c>
      <c r="BB566" s="3" t="str">
        <f t="shared" si="550"/>
        <v>2028 Q2</v>
      </c>
      <c r="BC566" s="3" t="str">
        <f t="shared" si="550"/>
        <v>2028 Q3</v>
      </c>
      <c r="BD566" s="3" t="str">
        <f t="shared" si="550"/>
        <v>2028 Q4</v>
      </c>
      <c r="BE566" s="3" t="str">
        <f t="shared" si="550"/>
        <v>2029 Q1</v>
      </c>
      <c r="BF566" s="3" t="str">
        <f t="shared" si="550"/>
        <v>2029 Q2</v>
      </c>
      <c r="BG566" s="3" t="str">
        <f t="shared" si="550"/>
        <v>2029 Q3</v>
      </c>
      <c r="BH566" s="3" t="str">
        <f t="shared" si="550"/>
        <v>2029 Q4</v>
      </c>
      <c r="BI566" s="3" t="str">
        <f t="shared" si="550"/>
        <v>2030 Q1</v>
      </c>
      <c r="BJ566" s="3" t="str">
        <f t="shared" si="550"/>
        <v>2030 Q2</v>
      </c>
      <c r="BK566" s="3" t="str">
        <f t="shared" si="550"/>
        <v>2030 Q3</v>
      </c>
      <c r="BL566" s="3" t="str">
        <f t="shared" si="550"/>
        <v>2030 Q4</v>
      </c>
      <c r="BM566" s="3" t="str">
        <f t="shared" si="550"/>
        <v>2031 Q1</v>
      </c>
      <c r="BO566" s="110" t="s">
        <v>330</v>
      </c>
      <c r="BP566" s="110" t="s">
        <v>488</v>
      </c>
    </row>
    <row r="567" spans="1:68" x14ac:dyDescent="0.45">
      <c r="A567" s="63">
        <v>3</v>
      </c>
      <c r="B567" s="116">
        <f ca="1">IFERROR('Program Qtrly'!D$363*OFFSET(LDF!$A$37,MATCH($B$565,LDF!$A$38:$A$63,0),MATCH($A567,LDF!$B$37:$Z$37,0)),0)</f>
        <v>0</v>
      </c>
      <c r="C567" s="116">
        <f ca="1">IFERROR('Program Qtrly'!E$363*OFFSET(LDF!$A$37,MATCH($B$565,LDF!$A$38:$A$63,0),MATCH($A567,LDF!$B$37:$Z$37,0)),0)</f>
        <v>0</v>
      </c>
      <c r="D567" s="116">
        <f ca="1">IFERROR('Program Qtrly'!F$363*OFFSET(LDF!$A$37,MATCH($B$565,LDF!$A$38:$A$63,0),MATCH($A567,LDF!$B$37:$Z$37,0)),0)</f>
        <v>0</v>
      </c>
      <c r="E567" s="116">
        <f ca="1">IFERROR('Program Qtrly'!G$363*OFFSET(LDF!$A$37,MATCH($B$565,LDF!$A$38:$A$63,0),MATCH($A567,LDF!$B$37:$Z$37,0)),0)</f>
        <v>0</v>
      </c>
      <c r="F567" s="116">
        <f ca="1">IFERROR('Program Qtrly'!H$363*OFFSET(LDF!$A$37,MATCH($B$565,LDF!$A$38:$A$63,0),MATCH($A567,LDF!$B$37:$Z$37,0)),0)</f>
        <v>0</v>
      </c>
      <c r="G567" s="116">
        <f ca="1">IFERROR('Program Qtrly'!I$363*OFFSET(LDF!$A$37,MATCH($B$565,LDF!$A$38:$A$63,0),MATCH($A567,LDF!$B$37:$Z$37,0)),0)</f>
        <v>0</v>
      </c>
      <c r="H567" s="116">
        <f ca="1">IFERROR('Program Qtrly'!J$363*OFFSET(LDF!$A$37,MATCH($B$565,LDF!$A$38:$A$63,0),MATCH($A567,LDF!$B$37:$Z$37,0)),0)</f>
        <v>0</v>
      </c>
      <c r="I567" s="116">
        <f ca="1">IFERROR('Program Qtrly'!K$363*OFFSET(LDF!$A$37,MATCH($B$565,LDF!$A$38:$A$63,0),MATCH($A567,LDF!$B$37:$Z$37,0)),0)</f>
        <v>0</v>
      </c>
      <c r="J567" s="116">
        <f ca="1">IFERROR('Program Qtrly'!L$363*OFFSET(LDF!$A$37,MATCH($B$565,LDF!$A$38:$A$63,0),MATCH($A567,LDF!$B$37:$Z$37,0)),0)</f>
        <v>0</v>
      </c>
      <c r="K567" s="116">
        <f ca="1">IFERROR('Program Qtrly'!M$363*OFFSET(LDF!$A$37,MATCH($B$565,LDF!$A$38:$A$63,0),MATCH($A567,LDF!$B$37:$Z$37,0)),0)</f>
        <v>0</v>
      </c>
      <c r="L567" s="116">
        <f ca="1">IFERROR('Program Qtrly'!N$363*OFFSET(LDF!$A$37,MATCH($B$565,LDF!$A$38:$A$63,0),MATCH($A567,LDF!$B$37:$Z$37,0)),0)</f>
        <v>0</v>
      </c>
      <c r="M567" s="116">
        <f ca="1">IFERROR('Program Qtrly'!O$363*OFFSET(LDF!$A$37,MATCH($B$565,LDF!$A$38:$A$63,0),MATCH($A567,LDF!$B$37:$Z$37,0)),0)</f>
        <v>0</v>
      </c>
      <c r="N567" s="116">
        <f ca="1">IFERROR('Program Qtrly'!P$363*OFFSET(LDF!$A$37,MATCH($B$565,LDF!$A$38:$A$63,0),MATCH($A567,LDF!$B$37:$Z$37,0)),0)</f>
        <v>0</v>
      </c>
      <c r="O567" s="116">
        <f ca="1">IFERROR('Program Qtrly'!Q$363*OFFSET(LDF!$A$37,MATCH($B$565,LDF!$A$38:$A$63,0),MATCH($A567,LDF!$B$37:$Z$37,0)),0)</f>
        <v>0</v>
      </c>
      <c r="P567" s="116">
        <f ca="1">IFERROR('Program Qtrly'!R$363*OFFSET(LDF!$A$37,MATCH($B$565,LDF!$A$38:$A$63,0),MATCH($A567,LDF!$B$37:$Z$37,0)),0)</f>
        <v>0</v>
      </c>
      <c r="Q567" s="116">
        <f ca="1">IFERROR('Program Qtrly'!S$363*OFFSET(LDF!$A$37,MATCH($B$565,LDF!$A$38:$A$63,0),MATCH($A567,LDF!$B$37:$Z$37,0)),0)</f>
        <v>0</v>
      </c>
      <c r="R567" s="116">
        <f ca="1">IFERROR('Program Qtrly'!T$363*OFFSET(LDF!$A$37,MATCH($B$565,LDF!$A$38:$A$63,0),MATCH($A567,LDF!$B$37:$Z$37,0)),0)</f>
        <v>0</v>
      </c>
      <c r="S567" s="116">
        <f ca="1">IFERROR('Program Qtrly'!U$363*OFFSET(LDF!$A$37,MATCH($B$565,LDF!$A$38:$A$63,0),MATCH($A567,LDF!$B$37:$Z$37,0)),0)</f>
        <v>0</v>
      </c>
      <c r="T567" s="116">
        <f ca="1">IFERROR('Program Qtrly'!V$363*OFFSET(LDF!$A$37,MATCH($B$565,LDF!$A$38:$A$63,0),MATCH($A567,LDF!$B$37:$Z$37,0)),0)</f>
        <v>0</v>
      </c>
      <c r="U567" s="116">
        <f ca="1">IFERROR('Program Qtrly'!W$363*OFFSET(LDF!$A$37,MATCH($B$565,LDF!$A$38:$A$63,0),MATCH($A567,LDF!$B$37:$Z$37,0)),0)</f>
        <v>0</v>
      </c>
      <c r="W567" s="63">
        <v>3</v>
      </c>
      <c r="X567" s="116">
        <f ca="1">B$591-B567</f>
        <v>0</v>
      </c>
      <c r="Y567" s="116">
        <f t="shared" ref="Y567:AQ580" ca="1" si="551">C$591-C567</f>
        <v>0</v>
      </c>
      <c r="Z567" s="116">
        <f t="shared" ca="1" si="551"/>
        <v>0</v>
      </c>
      <c r="AA567" s="116">
        <f t="shared" ca="1" si="551"/>
        <v>0</v>
      </c>
      <c r="AB567" s="116">
        <f t="shared" ca="1" si="551"/>
        <v>0</v>
      </c>
      <c r="AC567" s="116">
        <f t="shared" ca="1" si="551"/>
        <v>0</v>
      </c>
      <c r="AD567" s="116">
        <f t="shared" ca="1" si="551"/>
        <v>0</v>
      </c>
      <c r="AE567" s="116">
        <f t="shared" ca="1" si="551"/>
        <v>0</v>
      </c>
      <c r="AF567" s="116">
        <f t="shared" ca="1" si="551"/>
        <v>0</v>
      </c>
      <c r="AG567" s="116">
        <f t="shared" ca="1" si="551"/>
        <v>0</v>
      </c>
      <c r="AH567" s="116">
        <f t="shared" ca="1" si="551"/>
        <v>0</v>
      </c>
      <c r="AI567" s="116">
        <f t="shared" ca="1" si="551"/>
        <v>0</v>
      </c>
      <c r="AJ567" s="116">
        <f t="shared" ca="1" si="551"/>
        <v>0</v>
      </c>
      <c r="AK567" s="116">
        <f t="shared" ca="1" si="551"/>
        <v>0</v>
      </c>
      <c r="AL567" s="116">
        <f t="shared" ca="1" si="551"/>
        <v>0</v>
      </c>
      <c r="AM567" s="116">
        <f t="shared" ca="1" si="551"/>
        <v>0</v>
      </c>
      <c r="AN567" s="116">
        <f t="shared" ca="1" si="551"/>
        <v>0</v>
      </c>
      <c r="AO567" s="116">
        <f t="shared" ca="1" si="551"/>
        <v>0</v>
      </c>
      <c r="AP567" s="116">
        <f t="shared" ca="1" si="551"/>
        <v>0</v>
      </c>
      <c r="AQ567" s="116">
        <f t="shared" ca="1" si="551"/>
        <v>0</v>
      </c>
      <c r="AS567" s="63">
        <v>3</v>
      </c>
      <c r="AT567" s="116">
        <f ca="1">IFERROR(X567*'Program Qtrly'!D$349/(1-'Program Qtrly'!D$349),0)</f>
        <v>0</v>
      </c>
      <c r="AU567" s="116">
        <f ca="1">IFERROR(Y567*'Program Qtrly'!E$349/(1-'Program Qtrly'!E$349),0)</f>
        <v>0</v>
      </c>
      <c r="AV567" s="116">
        <f ca="1">IFERROR(Z567*'Program Qtrly'!F$349/(1-'Program Qtrly'!F$349),0)</f>
        <v>0</v>
      </c>
      <c r="AW567" s="116">
        <f ca="1">IFERROR(AA567*'Program Qtrly'!G$349/(1-'Program Qtrly'!G$349),0)</f>
        <v>0</v>
      </c>
      <c r="AX567" s="116">
        <f ca="1">IFERROR(AB567*'Program Qtrly'!H$349/(1-'Program Qtrly'!H$349),0)</f>
        <v>0</v>
      </c>
      <c r="AY567" s="116">
        <f ca="1">IFERROR(AC567*'Program Qtrly'!I$349/(1-'Program Qtrly'!I$349),0)</f>
        <v>0</v>
      </c>
      <c r="AZ567" s="116">
        <f ca="1">IFERROR(AD567*'Program Qtrly'!J$349/(1-'Program Qtrly'!J$349),0)</f>
        <v>0</v>
      </c>
      <c r="BA567" s="116">
        <f ca="1">IFERROR(AE567*'Program Qtrly'!K$349/(1-'Program Qtrly'!K$349),0)</f>
        <v>0</v>
      </c>
      <c r="BB567" s="116">
        <f ca="1">IFERROR(AF567*'Program Qtrly'!L$349/(1-'Program Qtrly'!L$349),0)</f>
        <v>0</v>
      </c>
      <c r="BC567" s="116">
        <f ca="1">IFERROR(AG567*'Program Qtrly'!M$349/(1-'Program Qtrly'!M$349),0)</f>
        <v>0</v>
      </c>
      <c r="BD567" s="116">
        <f ca="1">IFERROR(AH567*'Program Qtrly'!N$349/(1-'Program Qtrly'!N$349),0)</f>
        <v>0</v>
      </c>
      <c r="BE567" s="116">
        <f ca="1">IFERROR(AI567*'Program Qtrly'!O$349/(1-'Program Qtrly'!O$349),0)</f>
        <v>0</v>
      </c>
      <c r="BF567" s="116">
        <f ca="1">IFERROR(AJ567*'Program Qtrly'!P$349/(1-'Program Qtrly'!P$349),0)</f>
        <v>0</v>
      </c>
      <c r="BG567" s="116">
        <f ca="1">IFERROR(AK567*'Program Qtrly'!Q$349/(1-'Program Qtrly'!Q$349),0)</f>
        <v>0</v>
      </c>
      <c r="BH567" s="116">
        <f ca="1">IFERROR(AL567*'Program Qtrly'!R$349/(1-'Program Qtrly'!R$349),0)</f>
        <v>0</v>
      </c>
      <c r="BI567" s="116">
        <f ca="1">IFERROR(AM567*'Program Qtrly'!S$349/(1-'Program Qtrly'!S$349),0)</f>
        <v>0</v>
      </c>
      <c r="BJ567" s="116">
        <f ca="1">IFERROR(AN567*'Program Qtrly'!T$349/(1-'Program Qtrly'!T$349),0)</f>
        <v>0</v>
      </c>
      <c r="BK567" s="116">
        <f ca="1">IFERROR(AO567*'Program Qtrly'!U$349/(1-'Program Qtrly'!U$349),0)</f>
        <v>0</v>
      </c>
      <c r="BL567" s="116">
        <f ca="1">IFERROR(AP567*'Program Qtrly'!V$349/(1-'Program Qtrly'!V$349),0)</f>
        <v>0</v>
      </c>
      <c r="BM567" s="116">
        <f ca="1">IFERROR(AQ567*'Program Qtrly'!W$349/(1-'Program Qtrly'!W$349),0)</f>
        <v>0</v>
      </c>
      <c r="BO567" s="53" t="str">
        <f>$A$563</f>
        <v>P018</v>
      </c>
      <c r="BP567" s="53">
        <f>$E$565</f>
        <v>0</v>
      </c>
    </row>
    <row r="568" spans="1:68" x14ac:dyDescent="0.45">
      <c r="A568" s="63">
        <f t="shared" ref="A568:A590" si="552">A567+3</f>
        <v>6</v>
      </c>
      <c r="B568" s="116">
        <f ca="1">IFERROR(B567+'Program Qtrly'!D$363*OFFSET(LDF!$A$37,MATCH($B$565,LDF!$A$38:$A$63,0),MATCH($A568,LDF!$B$37:$Z$37,0)),0)</f>
        <v>0</v>
      </c>
      <c r="C568" s="116">
        <f ca="1">IFERROR(C567+'Program Qtrly'!E$363*OFFSET(LDF!$A$37,MATCH($B$565,LDF!$A$38:$A$63,0),MATCH($A568,LDF!$B$37:$Z$37,0)),0)</f>
        <v>0</v>
      </c>
      <c r="D568" s="116">
        <f ca="1">IFERROR(D567+'Program Qtrly'!F$363*OFFSET(LDF!$A$37,MATCH($B$565,LDF!$A$38:$A$63,0),MATCH($A568,LDF!$B$37:$Z$37,0)),0)</f>
        <v>0</v>
      </c>
      <c r="E568" s="116">
        <f ca="1">IFERROR(E567+'Program Qtrly'!G$363*OFFSET(LDF!$A$37,MATCH($B$565,LDF!$A$38:$A$63,0),MATCH($A568,LDF!$B$37:$Z$37,0)),0)</f>
        <v>0</v>
      </c>
      <c r="F568" s="116">
        <f ca="1">IFERROR(F567+'Program Qtrly'!H$363*OFFSET(LDF!$A$37,MATCH($B$565,LDF!$A$38:$A$63,0),MATCH($A568,LDF!$B$37:$Z$37,0)),0)</f>
        <v>0</v>
      </c>
      <c r="G568" s="116">
        <f ca="1">IFERROR(G567+'Program Qtrly'!I$363*OFFSET(LDF!$A$37,MATCH($B$565,LDF!$A$38:$A$63,0),MATCH($A568,LDF!$B$37:$Z$37,0)),0)</f>
        <v>0</v>
      </c>
      <c r="H568" s="116">
        <f ca="1">IFERROR(H567+'Program Qtrly'!J$363*OFFSET(LDF!$A$37,MATCH($B$565,LDF!$A$38:$A$63,0),MATCH($A568,LDF!$B$37:$Z$37,0)),0)</f>
        <v>0</v>
      </c>
      <c r="I568" s="116">
        <f ca="1">IFERROR(I567+'Program Qtrly'!K$363*OFFSET(LDF!$A$37,MATCH($B$565,LDF!$A$38:$A$63,0),MATCH($A568,LDF!$B$37:$Z$37,0)),0)</f>
        <v>0</v>
      </c>
      <c r="J568" s="116">
        <f ca="1">IFERROR(J567+'Program Qtrly'!L$363*OFFSET(LDF!$A$37,MATCH($B$565,LDF!$A$38:$A$63,0),MATCH($A568,LDF!$B$37:$Z$37,0)),0)</f>
        <v>0</v>
      </c>
      <c r="K568" s="116">
        <f ca="1">IFERROR(K567+'Program Qtrly'!M$363*OFFSET(LDF!$A$37,MATCH($B$565,LDF!$A$38:$A$63,0),MATCH($A568,LDF!$B$37:$Z$37,0)),0)</f>
        <v>0</v>
      </c>
      <c r="L568" s="116">
        <f ca="1">IFERROR(L567+'Program Qtrly'!N$363*OFFSET(LDF!$A$37,MATCH($B$565,LDF!$A$38:$A$63,0),MATCH($A568,LDF!$B$37:$Z$37,0)),0)</f>
        <v>0</v>
      </c>
      <c r="M568" s="116">
        <f ca="1">IFERROR(M567+'Program Qtrly'!O$363*OFFSET(LDF!$A$37,MATCH($B$565,LDF!$A$38:$A$63,0),MATCH($A568,LDF!$B$37:$Z$37,0)),0)</f>
        <v>0</v>
      </c>
      <c r="N568" s="116">
        <f ca="1">IFERROR(N567+'Program Qtrly'!P$363*OFFSET(LDF!$A$37,MATCH($B$565,LDF!$A$38:$A$63,0),MATCH($A568,LDF!$B$37:$Z$37,0)),0)</f>
        <v>0</v>
      </c>
      <c r="O568" s="116">
        <f ca="1">IFERROR(O567+'Program Qtrly'!Q$363*OFFSET(LDF!$A$37,MATCH($B$565,LDF!$A$38:$A$63,0),MATCH($A568,LDF!$B$37:$Z$37,0)),0)</f>
        <v>0</v>
      </c>
      <c r="P568" s="116">
        <f ca="1">IFERROR(P567+'Program Qtrly'!R$363*OFFSET(LDF!$A$37,MATCH($B$565,LDF!$A$38:$A$63,0),MATCH($A568,LDF!$B$37:$Z$37,0)),0)</f>
        <v>0</v>
      </c>
      <c r="Q568" s="116">
        <f ca="1">IFERROR(Q567+'Program Qtrly'!S$363*OFFSET(LDF!$A$37,MATCH($B$565,LDF!$A$38:$A$63,0),MATCH($A568,LDF!$B$37:$Z$37,0)),0)</f>
        <v>0</v>
      </c>
      <c r="R568" s="116">
        <f ca="1">IFERROR(R567+'Program Qtrly'!T$363*OFFSET(LDF!$A$37,MATCH($B$565,LDF!$A$38:$A$63,0),MATCH($A568,LDF!$B$37:$Z$37,0)),0)</f>
        <v>0</v>
      </c>
      <c r="S568" s="116">
        <f ca="1">IFERROR(S567+'Program Qtrly'!U$363*OFFSET(LDF!$A$37,MATCH($B$565,LDF!$A$38:$A$63,0),MATCH($A568,LDF!$B$37:$Z$37,0)),0)</f>
        <v>0</v>
      </c>
      <c r="T568" s="116">
        <f ca="1">IFERROR(T567+'Program Qtrly'!V$363*OFFSET(LDF!$A$37,MATCH($B$565,LDF!$A$38:$A$63,0),MATCH($A568,LDF!$B$37:$Z$37,0)),0)</f>
        <v>0</v>
      </c>
      <c r="U568" s="116">
        <f ca="1">IFERROR(U567+'Program Qtrly'!W$363*OFFSET(LDF!$A$37,MATCH($B$565,LDF!$A$38:$A$63,0),MATCH($A568,LDF!$B$37:$Z$37,0)),0)</f>
        <v>0</v>
      </c>
      <c r="W568" s="63">
        <f t="shared" ref="W568:W590" si="553">W567+3</f>
        <v>6</v>
      </c>
      <c r="X568" s="116">
        <f t="shared" ref="X568:X590" ca="1" si="554">B$591-B568</f>
        <v>0</v>
      </c>
      <c r="Y568" s="116">
        <f t="shared" ca="1" si="551"/>
        <v>0</v>
      </c>
      <c r="Z568" s="116">
        <f t="shared" ca="1" si="551"/>
        <v>0</v>
      </c>
      <c r="AA568" s="116">
        <f t="shared" ca="1" si="551"/>
        <v>0</v>
      </c>
      <c r="AB568" s="116">
        <f t="shared" ca="1" si="551"/>
        <v>0</v>
      </c>
      <c r="AC568" s="116">
        <f t="shared" ca="1" si="551"/>
        <v>0</v>
      </c>
      <c r="AD568" s="116">
        <f t="shared" ca="1" si="551"/>
        <v>0</v>
      </c>
      <c r="AE568" s="116">
        <f t="shared" ca="1" si="551"/>
        <v>0</v>
      </c>
      <c r="AF568" s="116">
        <f t="shared" ca="1" si="551"/>
        <v>0</v>
      </c>
      <c r="AG568" s="116">
        <f t="shared" ca="1" si="551"/>
        <v>0</v>
      </c>
      <c r="AH568" s="116">
        <f t="shared" ca="1" si="551"/>
        <v>0</v>
      </c>
      <c r="AI568" s="116">
        <f t="shared" ca="1" si="551"/>
        <v>0</v>
      </c>
      <c r="AJ568" s="116">
        <f t="shared" ca="1" si="551"/>
        <v>0</v>
      </c>
      <c r="AK568" s="116">
        <f t="shared" ca="1" si="551"/>
        <v>0</v>
      </c>
      <c r="AL568" s="116">
        <f t="shared" ca="1" si="551"/>
        <v>0</v>
      </c>
      <c r="AM568" s="116">
        <f t="shared" ca="1" si="551"/>
        <v>0</v>
      </c>
      <c r="AN568" s="116">
        <f t="shared" ca="1" si="551"/>
        <v>0</v>
      </c>
      <c r="AO568" s="116">
        <f t="shared" ca="1" si="551"/>
        <v>0</v>
      </c>
      <c r="AP568" s="116">
        <f t="shared" ca="1" si="551"/>
        <v>0</v>
      </c>
      <c r="AQ568" s="116">
        <f t="shared" ca="1" si="551"/>
        <v>0</v>
      </c>
      <c r="AS568" s="63">
        <f t="shared" ref="AS568:AS590" si="555">AS567+3</f>
        <v>6</v>
      </c>
      <c r="AT568" s="116">
        <f ca="1">IFERROR(X568*'Program Qtrly'!D$349/(1-'Program Qtrly'!D$349),0)</f>
        <v>0</v>
      </c>
      <c r="AU568" s="116">
        <f ca="1">IFERROR(Y568*'Program Qtrly'!E$349/(1-'Program Qtrly'!E$349),0)</f>
        <v>0</v>
      </c>
      <c r="AV568" s="116">
        <f ca="1">IFERROR(Z568*'Program Qtrly'!F$349/(1-'Program Qtrly'!F$349),0)</f>
        <v>0</v>
      </c>
      <c r="AW568" s="116">
        <f ca="1">IFERROR(AA568*'Program Qtrly'!G$349/(1-'Program Qtrly'!G$349),0)</f>
        <v>0</v>
      </c>
      <c r="AX568" s="116">
        <f ca="1">IFERROR(AB568*'Program Qtrly'!H$349/(1-'Program Qtrly'!H$349),0)</f>
        <v>0</v>
      </c>
      <c r="AY568" s="116">
        <f ca="1">IFERROR(AC568*'Program Qtrly'!I$349/(1-'Program Qtrly'!I$349),0)</f>
        <v>0</v>
      </c>
      <c r="AZ568" s="116">
        <f ca="1">IFERROR(AD568*'Program Qtrly'!J$349/(1-'Program Qtrly'!J$349),0)</f>
        <v>0</v>
      </c>
      <c r="BA568" s="116">
        <f ca="1">IFERROR(AE568*'Program Qtrly'!K$349/(1-'Program Qtrly'!K$349),0)</f>
        <v>0</v>
      </c>
      <c r="BB568" s="116">
        <f ca="1">IFERROR(AF568*'Program Qtrly'!L$349/(1-'Program Qtrly'!L$349),0)</f>
        <v>0</v>
      </c>
      <c r="BC568" s="116">
        <f ca="1">IFERROR(AG568*'Program Qtrly'!M$349/(1-'Program Qtrly'!M$349),0)</f>
        <v>0</v>
      </c>
      <c r="BD568" s="116">
        <f ca="1">IFERROR(AH568*'Program Qtrly'!N$349/(1-'Program Qtrly'!N$349),0)</f>
        <v>0</v>
      </c>
      <c r="BE568" s="116">
        <f ca="1">IFERROR(AI568*'Program Qtrly'!O$349/(1-'Program Qtrly'!O$349),0)</f>
        <v>0</v>
      </c>
      <c r="BF568" s="116">
        <f ca="1">IFERROR(AJ568*'Program Qtrly'!P$349/(1-'Program Qtrly'!P$349),0)</f>
        <v>0</v>
      </c>
      <c r="BG568" s="116">
        <f ca="1">IFERROR(AK568*'Program Qtrly'!Q$349/(1-'Program Qtrly'!Q$349),0)</f>
        <v>0</v>
      </c>
      <c r="BH568" s="116">
        <f ca="1">IFERROR(AL568*'Program Qtrly'!R$349/(1-'Program Qtrly'!R$349),0)</f>
        <v>0</v>
      </c>
      <c r="BI568" s="116">
        <f ca="1">IFERROR(AM568*'Program Qtrly'!S$349/(1-'Program Qtrly'!S$349),0)</f>
        <v>0</v>
      </c>
      <c r="BJ568" s="116">
        <f ca="1">IFERROR(AN568*'Program Qtrly'!T$349/(1-'Program Qtrly'!T$349),0)</f>
        <v>0</v>
      </c>
      <c r="BK568" s="116">
        <f ca="1">IFERROR(AO568*'Program Qtrly'!U$349/(1-'Program Qtrly'!U$349),0)</f>
        <v>0</v>
      </c>
      <c r="BL568" s="116">
        <f ca="1">IFERROR(AP568*'Program Qtrly'!V$349/(1-'Program Qtrly'!V$349),0)</f>
        <v>0</v>
      </c>
      <c r="BM568" s="116">
        <f ca="1">IFERROR(AQ568*'Program Qtrly'!W$349/(1-'Program Qtrly'!W$349),0)</f>
        <v>0</v>
      </c>
      <c r="BO568" s="53" t="str">
        <f t="shared" ref="BO568:BO591" si="556">$A$563</f>
        <v>P018</v>
      </c>
      <c r="BP568" s="53">
        <f t="shared" ref="BP568:BP591" si="557">$E$565</f>
        <v>0</v>
      </c>
    </row>
    <row r="569" spans="1:68" x14ac:dyDescent="0.45">
      <c r="A569" s="63">
        <f t="shared" si="552"/>
        <v>9</v>
      </c>
      <c r="B569" s="116">
        <f ca="1">IFERROR(B568+'Program Qtrly'!D$363*OFFSET(LDF!$A$37,MATCH($B$565,LDF!$A$38:$A$63,0),MATCH($A569,LDF!$B$37:$Z$37,0)),0)</f>
        <v>0</v>
      </c>
      <c r="C569" s="116">
        <f ca="1">IFERROR(C568+'Program Qtrly'!E$363*OFFSET(LDF!$A$37,MATCH($B$565,LDF!$A$38:$A$63,0),MATCH($A569,LDF!$B$37:$Z$37,0)),0)</f>
        <v>0</v>
      </c>
      <c r="D569" s="116">
        <f ca="1">IFERROR(D568+'Program Qtrly'!F$363*OFFSET(LDF!$A$37,MATCH($B$565,LDF!$A$38:$A$63,0),MATCH($A569,LDF!$B$37:$Z$37,0)),0)</f>
        <v>0</v>
      </c>
      <c r="E569" s="116">
        <f ca="1">IFERROR(E568+'Program Qtrly'!G$363*OFFSET(LDF!$A$37,MATCH($B$565,LDF!$A$38:$A$63,0),MATCH($A569,LDF!$B$37:$Z$37,0)),0)</f>
        <v>0</v>
      </c>
      <c r="F569" s="116">
        <f ca="1">IFERROR(F568+'Program Qtrly'!H$363*OFFSET(LDF!$A$37,MATCH($B$565,LDF!$A$38:$A$63,0),MATCH($A569,LDF!$B$37:$Z$37,0)),0)</f>
        <v>0</v>
      </c>
      <c r="G569" s="116">
        <f ca="1">IFERROR(G568+'Program Qtrly'!I$363*OFFSET(LDF!$A$37,MATCH($B$565,LDF!$A$38:$A$63,0),MATCH($A569,LDF!$B$37:$Z$37,0)),0)</f>
        <v>0</v>
      </c>
      <c r="H569" s="116">
        <f ca="1">IFERROR(H568+'Program Qtrly'!J$363*OFFSET(LDF!$A$37,MATCH($B$565,LDF!$A$38:$A$63,0),MATCH($A569,LDF!$B$37:$Z$37,0)),0)</f>
        <v>0</v>
      </c>
      <c r="I569" s="116">
        <f ca="1">IFERROR(I568+'Program Qtrly'!K$363*OFFSET(LDF!$A$37,MATCH($B$565,LDF!$A$38:$A$63,0),MATCH($A569,LDF!$B$37:$Z$37,0)),0)</f>
        <v>0</v>
      </c>
      <c r="J569" s="116">
        <f ca="1">IFERROR(J568+'Program Qtrly'!L$363*OFFSET(LDF!$A$37,MATCH($B$565,LDF!$A$38:$A$63,0),MATCH($A569,LDF!$B$37:$Z$37,0)),0)</f>
        <v>0</v>
      </c>
      <c r="K569" s="116">
        <f ca="1">IFERROR(K568+'Program Qtrly'!M$363*OFFSET(LDF!$A$37,MATCH($B$565,LDF!$A$38:$A$63,0),MATCH($A569,LDF!$B$37:$Z$37,0)),0)</f>
        <v>0</v>
      </c>
      <c r="L569" s="116">
        <f ca="1">IFERROR(L568+'Program Qtrly'!N$363*OFFSET(LDF!$A$37,MATCH($B$565,LDF!$A$38:$A$63,0),MATCH($A569,LDF!$B$37:$Z$37,0)),0)</f>
        <v>0</v>
      </c>
      <c r="M569" s="116">
        <f ca="1">IFERROR(M568+'Program Qtrly'!O$363*OFFSET(LDF!$A$37,MATCH($B$565,LDF!$A$38:$A$63,0),MATCH($A569,LDF!$B$37:$Z$37,0)),0)</f>
        <v>0</v>
      </c>
      <c r="N569" s="116">
        <f ca="1">IFERROR(N568+'Program Qtrly'!P$363*OFFSET(LDF!$A$37,MATCH($B$565,LDF!$A$38:$A$63,0),MATCH($A569,LDF!$B$37:$Z$37,0)),0)</f>
        <v>0</v>
      </c>
      <c r="O569" s="116">
        <f ca="1">IFERROR(O568+'Program Qtrly'!Q$363*OFFSET(LDF!$A$37,MATCH($B$565,LDF!$A$38:$A$63,0),MATCH($A569,LDF!$B$37:$Z$37,0)),0)</f>
        <v>0</v>
      </c>
      <c r="P569" s="116">
        <f ca="1">IFERROR(P568+'Program Qtrly'!R$363*OFFSET(LDF!$A$37,MATCH($B$565,LDF!$A$38:$A$63,0),MATCH($A569,LDF!$B$37:$Z$37,0)),0)</f>
        <v>0</v>
      </c>
      <c r="Q569" s="116">
        <f ca="1">IFERROR(Q568+'Program Qtrly'!S$363*OFFSET(LDF!$A$37,MATCH($B$565,LDF!$A$38:$A$63,0),MATCH($A569,LDF!$B$37:$Z$37,0)),0)</f>
        <v>0</v>
      </c>
      <c r="R569" s="116">
        <f ca="1">IFERROR(R568+'Program Qtrly'!T$363*OFFSET(LDF!$A$37,MATCH($B$565,LDF!$A$38:$A$63,0),MATCH($A569,LDF!$B$37:$Z$37,0)),0)</f>
        <v>0</v>
      </c>
      <c r="S569" s="116">
        <f ca="1">IFERROR(S568+'Program Qtrly'!U$363*OFFSET(LDF!$A$37,MATCH($B$565,LDF!$A$38:$A$63,0),MATCH($A569,LDF!$B$37:$Z$37,0)),0)</f>
        <v>0</v>
      </c>
      <c r="T569" s="116">
        <f ca="1">IFERROR(T568+'Program Qtrly'!V$363*OFFSET(LDF!$A$37,MATCH($B$565,LDF!$A$38:$A$63,0),MATCH($A569,LDF!$B$37:$Z$37,0)),0)</f>
        <v>0</v>
      </c>
      <c r="U569" s="116">
        <f ca="1">IFERROR(U568+'Program Qtrly'!W$363*OFFSET(LDF!$A$37,MATCH($B$565,LDF!$A$38:$A$63,0),MATCH($A569,LDF!$B$37:$Z$37,0)),0)</f>
        <v>0</v>
      </c>
      <c r="W569" s="63">
        <f t="shared" si="553"/>
        <v>9</v>
      </c>
      <c r="X569" s="116">
        <f t="shared" ca="1" si="554"/>
        <v>0</v>
      </c>
      <c r="Y569" s="116">
        <f t="shared" ca="1" si="551"/>
        <v>0</v>
      </c>
      <c r="Z569" s="116">
        <f t="shared" ca="1" si="551"/>
        <v>0</v>
      </c>
      <c r="AA569" s="116">
        <f t="shared" ca="1" si="551"/>
        <v>0</v>
      </c>
      <c r="AB569" s="116">
        <f t="shared" ca="1" si="551"/>
        <v>0</v>
      </c>
      <c r="AC569" s="116">
        <f t="shared" ca="1" si="551"/>
        <v>0</v>
      </c>
      <c r="AD569" s="116">
        <f t="shared" ca="1" si="551"/>
        <v>0</v>
      </c>
      <c r="AE569" s="116">
        <f t="shared" ca="1" si="551"/>
        <v>0</v>
      </c>
      <c r="AF569" s="116">
        <f t="shared" ca="1" si="551"/>
        <v>0</v>
      </c>
      <c r="AG569" s="116">
        <f t="shared" ca="1" si="551"/>
        <v>0</v>
      </c>
      <c r="AH569" s="116">
        <f t="shared" ca="1" si="551"/>
        <v>0</v>
      </c>
      <c r="AI569" s="116">
        <f t="shared" ca="1" si="551"/>
        <v>0</v>
      </c>
      <c r="AJ569" s="116">
        <f t="shared" ca="1" si="551"/>
        <v>0</v>
      </c>
      <c r="AK569" s="116">
        <f t="shared" ca="1" si="551"/>
        <v>0</v>
      </c>
      <c r="AL569" s="116">
        <f t="shared" ca="1" si="551"/>
        <v>0</v>
      </c>
      <c r="AM569" s="116">
        <f t="shared" ca="1" si="551"/>
        <v>0</v>
      </c>
      <c r="AN569" s="116">
        <f t="shared" ca="1" si="551"/>
        <v>0</v>
      </c>
      <c r="AO569" s="116">
        <f t="shared" ca="1" si="551"/>
        <v>0</v>
      </c>
      <c r="AP569" s="116">
        <f t="shared" ca="1" si="551"/>
        <v>0</v>
      </c>
      <c r="AQ569" s="116">
        <f t="shared" ca="1" si="551"/>
        <v>0</v>
      </c>
      <c r="AS569" s="63">
        <f t="shared" si="555"/>
        <v>9</v>
      </c>
      <c r="AT569" s="116">
        <f ca="1">IFERROR(X569*'Program Qtrly'!D$349/(1-'Program Qtrly'!D$349),0)</f>
        <v>0</v>
      </c>
      <c r="AU569" s="116">
        <f ca="1">IFERROR(Y569*'Program Qtrly'!E$349/(1-'Program Qtrly'!E$349),0)</f>
        <v>0</v>
      </c>
      <c r="AV569" s="116">
        <f ca="1">IFERROR(Z569*'Program Qtrly'!F$349/(1-'Program Qtrly'!F$349),0)</f>
        <v>0</v>
      </c>
      <c r="AW569" s="116">
        <f ca="1">IFERROR(AA569*'Program Qtrly'!G$349/(1-'Program Qtrly'!G$349),0)</f>
        <v>0</v>
      </c>
      <c r="AX569" s="116">
        <f ca="1">IFERROR(AB569*'Program Qtrly'!H$349/(1-'Program Qtrly'!H$349),0)</f>
        <v>0</v>
      </c>
      <c r="AY569" s="116">
        <f ca="1">IFERROR(AC569*'Program Qtrly'!I$349/(1-'Program Qtrly'!I$349),0)</f>
        <v>0</v>
      </c>
      <c r="AZ569" s="116">
        <f ca="1">IFERROR(AD569*'Program Qtrly'!J$349/(1-'Program Qtrly'!J$349),0)</f>
        <v>0</v>
      </c>
      <c r="BA569" s="116">
        <f ca="1">IFERROR(AE569*'Program Qtrly'!K$349/(1-'Program Qtrly'!K$349),0)</f>
        <v>0</v>
      </c>
      <c r="BB569" s="116">
        <f ca="1">IFERROR(AF569*'Program Qtrly'!L$349/(1-'Program Qtrly'!L$349),0)</f>
        <v>0</v>
      </c>
      <c r="BC569" s="116">
        <f ca="1">IFERROR(AG569*'Program Qtrly'!M$349/(1-'Program Qtrly'!M$349),0)</f>
        <v>0</v>
      </c>
      <c r="BD569" s="116">
        <f ca="1">IFERROR(AH569*'Program Qtrly'!N$349/(1-'Program Qtrly'!N$349),0)</f>
        <v>0</v>
      </c>
      <c r="BE569" s="116">
        <f ca="1">IFERROR(AI569*'Program Qtrly'!O$349/(1-'Program Qtrly'!O$349),0)</f>
        <v>0</v>
      </c>
      <c r="BF569" s="116">
        <f ca="1">IFERROR(AJ569*'Program Qtrly'!P$349/(1-'Program Qtrly'!P$349),0)</f>
        <v>0</v>
      </c>
      <c r="BG569" s="116">
        <f ca="1">IFERROR(AK569*'Program Qtrly'!Q$349/(1-'Program Qtrly'!Q$349),0)</f>
        <v>0</v>
      </c>
      <c r="BH569" s="116">
        <f ca="1">IFERROR(AL569*'Program Qtrly'!R$349/(1-'Program Qtrly'!R$349),0)</f>
        <v>0</v>
      </c>
      <c r="BI569" s="116">
        <f ca="1">IFERROR(AM569*'Program Qtrly'!S$349/(1-'Program Qtrly'!S$349),0)</f>
        <v>0</v>
      </c>
      <c r="BJ569" s="116">
        <f ca="1">IFERROR(AN569*'Program Qtrly'!T$349/(1-'Program Qtrly'!T$349),0)</f>
        <v>0</v>
      </c>
      <c r="BK569" s="116">
        <f ca="1">IFERROR(AO569*'Program Qtrly'!U$349/(1-'Program Qtrly'!U$349),0)</f>
        <v>0</v>
      </c>
      <c r="BL569" s="116">
        <f ca="1">IFERROR(AP569*'Program Qtrly'!V$349/(1-'Program Qtrly'!V$349),0)</f>
        <v>0</v>
      </c>
      <c r="BM569" s="116">
        <f ca="1">IFERROR(AQ569*'Program Qtrly'!W$349/(1-'Program Qtrly'!W$349),0)</f>
        <v>0</v>
      </c>
      <c r="BO569" s="53" t="str">
        <f t="shared" si="556"/>
        <v>P018</v>
      </c>
      <c r="BP569" s="53">
        <f t="shared" si="557"/>
        <v>0</v>
      </c>
    </row>
    <row r="570" spans="1:68" x14ac:dyDescent="0.45">
      <c r="A570" s="63">
        <f t="shared" si="552"/>
        <v>12</v>
      </c>
      <c r="B570" s="116">
        <f ca="1">IFERROR(B569+'Program Qtrly'!D$363*OFFSET(LDF!$A$37,MATCH($B$565,LDF!$A$38:$A$63,0),MATCH($A570,LDF!$B$37:$Z$37,0)),0)</f>
        <v>0</v>
      </c>
      <c r="C570" s="116">
        <f ca="1">IFERROR(C569+'Program Qtrly'!E$363*OFFSET(LDF!$A$37,MATCH($B$565,LDF!$A$38:$A$63,0),MATCH($A570,LDF!$B$37:$Z$37,0)),0)</f>
        <v>0</v>
      </c>
      <c r="D570" s="116">
        <f ca="1">IFERROR(D569+'Program Qtrly'!F$363*OFFSET(LDF!$A$37,MATCH($B$565,LDF!$A$38:$A$63,0),MATCH($A570,LDF!$B$37:$Z$37,0)),0)</f>
        <v>0</v>
      </c>
      <c r="E570" s="116">
        <f ca="1">IFERROR(E569+'Program Qtrly'!G$363*OFFSET(LDF!$A$37,MATCH($B$565,LDF!$A$38:$A$63,0),MATCH($A570,LDF!$B$37:$Z$37,0)),0)</f>
        <v>0</v>
      </c>
      <c r="F570" s="116">
        <f ca="1">IFERROR(F569+'Program Qtrly'!H$363*OFFSET(LDF!$A$37,MATCH($B$565,LDF!$A$38:$A$63,0),MATCH($A570,LDF!$B$37:$Z$37,0)),0)</f>
        <v>0</v>
      </c>
      <c r="G570" s="116">
        <f ca="1">IFERROR(G569+'Program Qtrly'!I$363*OFFSET(LDF!$A$37,MATCH($B$565,LDF!$A$38:$A$63,0),MATCH($A570,LDF!$B$37:$Z$37,0)),0)</f>
        <v>0</v>
      </c>
      <c r="H570" s="116">
        <f ca="1">IFERROR(H569+'Program Qtrly'!J$363*OFFSET(LDF!$A$37,MATCH($B$565,LDF!$A$38:$A$63,0),MATCH($A570,LDF!$B$37:$Z$37,0)),0)</f>
        <v>0</v>
      </c>
      <c r="I570" s="116">
        <f ca="1">IFERROR(I569+'Program Qtrly'!K$363*OFFSET(LDF!$A$37,MATCH($B$565,LDF!$A$38:$A$63,0),MATCH($A570,LDF!$B$37:$Z$37,0)),0)</f>
        <v>0</v>
      </c>
      <c r="J570" s="116">
        <f ca="1">IFERROR(J569+'Program Qtrly'!L$363*OFFSET(LDF!$A$37,MATCH($B$565,LDF!$A$38:$A$63,0),MATCH($A570,LDF!$B$37:$Z$37,0)),0)</f>
        <v>0</v>
      </c>
      <c r="K570" s="116">
        <f ca="1">IFERROR(K569+'Program Qtrly'!M$363*OFFSET(LDF!$A$37,MATCH($B$565,LDF!$A$38:$A$63,0),MATCH($A570,LDF!$B$37:$Z$37,0)),0)</f>
        <v>0</v>
      </c>
      <c r="L570" s="116">
        <f ca="1">IFERROR(L569+'Program Qtrly'!N$363*OFFSET(LDF!$A$37,MATCH($B$565,LDF!$A$38:$A$63,0),MATCH($A570,LDF!$B$37:$Z$37,0)),0)</f>
        <v>0</v>
      </c>
      <c r="M570" s="116">
        <f ca="1">IFERROR(M569+'Program Qtrly'!O$363*OFFSET(LDF!$A$37,MATCH($B$565,LDF!$A$38:$A$63,0),MATCH($A570,LDF!$B$37:$Z$37,0)),0)</f>
        <v>0</v>
      </c>
      <c r="N570" s="116">
        <f ca="1">IFERROR(N569+'Program Qtrly'!P$363*OFFSET(LDF!$A$37,MATCH($B$565,LDF!$A$38:$A$63,0),MATCH($A570,LDF!$B$37:$Z$37,0)),0)</f>
        <v>0</v>
      </c>
      <c r="O570" s="116">
        <f ca="1">IFERROR(O569+'Program Qtrly'!Q$363*OFFSET(LDF!$A$37,MATCH($B$565,LDF!$A$38:$A$63,0),MATCH($A570,LDF!$B$37:$Z$37,0)),0)</f>
        <v>0</v>
      </c>
      <c r="P570" s="116">
        <f ca="1">IFERROR(P569+'Program Qtrly'!R$363*OFFSET(LDF!$A$37,MATCH($B$565,LDF!$A$38:$A$63,0),MATCH($A570,LDF!$B$37:$Z$37,0)),0)</f>
        <v>0</v>
      </c>
      <c r="Q570" s="116">
        <f ca="1">IFERROR(Q569+'Program Qtrly'!S$363*OFFSET(LDF!$A$37,MATCH($B$565,LDF!$A$38:$A$63,0),MATCH($A570,LDF!$B$37:$Z$37,0)),0)</f>
        <v>0</v>
      </c>
      <c r="R570" s="116">
        <f ca="1">IFERROR(R569+'Program Qtrly'!T$363*OFFSET(LDF!$A$37,MATCH($B$565,LDF!$A$38:$A$63,0),MATCH($A570,LDF!$B$37:$Z$37,0)),0)</f>
        <v>0</v>
      </c>
      <c r="S570" s="116">
        <f ca="1">IFERROR(S569+'Program Qtrly'!U$363*OFFSET(LDF!$A$37,MATCH($B$565,LDF!$A$38:$A$63,0),MATCH($A570,LDF!$B$37:$Z$37,0)),0)</f>
        <v>0</v>
      </c>
      <c r="T570" s="116">
        <f ca="1">IFERROR(T569+'Program Qtrly'!V$363*OFFSET(LDF!$A$37,MATCH($B$565,LDF!$A$38:$A$63,0),MATCH($A570,LDF!$B$37:$Z$37,0)),0)</f>
        <v>0</v>
      </c>
      <c r="U570" s="116">
        <f ca="1">IFERROR(U569+'Program Qtrly'!W$363*OFFSET(LDF!$A$37,MATCH($B$565,LDF!$A$38:$A$63,0),MATCH($A570,LDF!$B$37:$Z$37,0)),0)</f>
        <v>0</v>
      </c>
      <c r="W570" s="63">
        <f t="shared" si="553"/>
        <v>12</v>
      </c>
      <c r="X570" s="116">
        <f t="shared" ca="1" si="554"/>
        <v>0</v>
      </c>
      <c r="Y570" s="116">
        <f t="shared" ca="1" si="551"/>
        <v>0</v>
      </c>
      <c r="Z570" s="116">
        <f t="shared" ca="1" si="551"/>
        <v>0</v>
      </c>
      <c r="AA570" s="116">
        <f t="shared" ca="1" si="551"/>
        <v>0</v>
      </c>
      <c r="AB570" s="116">
        <f t="shared" ca="1" si="551"/>
        <v>0</v>
      </c>
      <c r="AC570" s="116">
        <f t="shared" ca="1" si="551"/>
        <v>0</v>
      </c>
      <c r="AD570" s="116">
        <f t="shared" ca="1" si="551"/>
        <v>0</v>
      </c>
      <c r="AE570" s="116">
        <f t="shared" ca="1" si="551"/>
        <v>0</v>
      </c>
      <c r="AF570" s="116">
        <f t="shared" ca="1" si="551"/>
        <v>0</v>
      </c>
      <c r="AG570" s="116">
        <f t="shared" ca="1" si="551"/>
        <v>0</v>
      </c>
      <c r="AH570" s="116">
        <f t="shared" ca="1" si="551"/>
        <v>0</v>
      </c>
      <c r="AI570" s="116">
        <f t="shared" ca="1" si="551"/>
        <v>0</v>
      </c>
      <c r="AJ570" s="116">
        <f t="shared" ca="1" si="551"/>
        <v>0</v>
      </c>
      <c r="AK570" s="116">
        <f t="shared" ca="1" si="551"/>
        <v>0</v>
      </c>
      <c r="AL570" s="116">
        <f t="shared" ca="1" si="551"/>
        <v>0</v>
      </c>
      <c r="AM570" s="116">
        <f t="shared" ca="1" si="551"/>
        <v>0</v>
      </c>
      <c r="AN570" s="116">
        <f t="shared" ca="1" si="551"/>
        <v>0</v>
      </c>
      <c r="AO570" s="116">
        <f t="shared" ca="1" si="551"/>
        <v>0</v>
      </c>
      <c r="AP570" s="116">
        <f t="shared" ca="1" si="551"/>
        <v>0</v>
      </c>
      <c r="AQ570" s="116">
        <f t="shared" ca="1" si="551"/>
        <v>0</v>
      </c>
      <c r="AS570" s="63">
        <f t="shared" si="555"/>
        <v>12</v>
      </c>
      <c r="AT570" s="116">
        <f ca="1">IFERROR(X570*'Program Qtrly'!D$349/(1-'Program Qtrly'!D$349),0)</f>
        <v>0</v>
      </c>
      <c r="AU570" s="116">
        <f ca="1">IFERROR(Y570*'Program Qtrly'!E$349/(1-'Program Qtrly'!E$349),0)</f>
        <v>0</v>
      </c>
      <c r="AV570" s="116">
        <f ca="1">IFERROR(Z570*'Program Qtrly'!F$349/(1-'Program Qtrly'!F$349),0)</f>
        <v>0</v>
      </c>
      <c r="AW570" s="116">
        <f ca="1">IFERROR(AA570*'Program Qtrly'!G$349/(1-'Program Qtrly'!G$349),0)</f>
        <v>0</v>
      </c>
      <c r="AX570" s="116">
        <f ca="1">IFERROR(AB570*'Program Qtrly'!H$349/(1-'Program Qtrly'!H$349),0)</f>
        <v>0</v>
      </c>
      <c r="AY570" s="116">
        <f ca="1">IFERROR(AC570*'Program Qtrly'!I$349/(1-'Program Qtrly'!I$349),0)</f>
        <v>0</v>
      </c>
      <c r="AZ570" s="116">
        <f ca="1">IFERROR(AD570*'Program Qtrly'!J$349/(1-'Program Qtrly'!J$349),0)</f>
        <v>0</v>
      </c>
      <c r="BA570" s="116">
        <f ca="1">IFERROR(AE570*'Program Qtrly'!K$349/(1-'Program Qtrly'!K$349),0)</f>
        <v>0</v>
      </c>
      <c r="BB570" s="116">
        <f ca="1">IFERROR(AF570*'Program Qtrly'!L$349/(1-'Program Qtrly'!L$349),0)</f>
        <v>0</v>
      </c>
      <c r="BC570" s="116">
        <f ca="1">IFERROR(AG570*'Program Qtrly'!M$349/(1-'Program Qtrly'!M$349),0)</f>
        <v>0</v>
      </c>
      <c r="BD570" s="116">
        <f ca="1">IFERROR(AH570*'Program Qtrly'!N$349/(1-'Program Qtrly'!N$349),0)</f>
        <v>0</v>
      </c>
      <c r="BE570" s="116">
        <f ca="1">IFERROR(AI570*'Program Qtrly'!O$349/(1-'Program Qtrly'!O$349),0)</f>
        <v>0</v>
      </c>
      <c r="BF570" s="116">
        <f ca="1">IFERROR(AJ570*'Program Qtrly'!P$349/(1-'Program Qtrly'!P$349),0)</f>
        <v>0</v>
      </c>
      <c r="BG570" s="116">
        <f ca="1">IFERROR(AK570*'Program Qtrly'!Q$349/(1-'Program Qtrly'!Q$349),0)</f>
        <v>0</v>
      </c>
      <c r="BH570" s="116">
        <f ca="1">IFERROR(AL570*'Program Qtrly'!R$349/(1-'Program Qtrly'!R$349),0)</f>
        <v>0</v>
      </c>
      <c r="BI570" s="116">
        <f ca="1">IFERROR(AM570*'Program Qtrly'!S$349/(1-'Program Qtrly'!S$349),0)</f>
        <v>0</v>
      </c>
      <c r="BJ570" s="116">
        <f ca="1">IFERROR(AN570*'Program Qtrly'!T$349/(1-'Program Qtrly'!T$349),0)</f>
        <v>0</v>
      </c>
      <c r="BK570" s="116">
        <f ca="1">IFERROR(AO570*'Program Qtrly'!U$349/(1-'Program Qtrly'!U$349),0)</f>
        <v>0</v>
      </c>
      <c r="BL570" s="116">
        <f ca="1">IFERROR(AP570*'Program Qtrly'!V$349/(1-'Program Qtrly'!V$349),0)</f>
        <v>0</v>
      </c>
      <c r="BM570" s="116">
        <f ca="1">IFERROR(AQ570*'Program Qtrly'!W$349/(1-'Program Qtrly'!W$349),0)</f>
        <v>0</v>
      </c>
      <c r="BO570" s="53" t="str">
        <f t="shared" si="556"/>
        <v>P018</v>
      </c>
      <c r="BP570" s="53">
        <f t="shared" si="557"/>
        <v>0</v>
      </c>
    </row>
    <row r="571" spans="1:68" x14ac:dyDescent="0.45">
      <c r="A571" s="63">
        <f t="shared" si="552"/>
        <v>15</v>
      </c>
      <c r="B571" s="116">
        <f ca="1">IFERROR(B570+'Program Qtrly'!D$363*OFFSET(LDF!$A$37,MATCH($B$565,LDF!$A$38:$A$63,0),MATCH($A571,LDF!$B$37:$Z$37,0)),0)</f>
        <v>0</v>
      </c>
      <c r="C571" s="116">
        <f ca="1">IFERROR(C570+'Program Qtrly'!E$363*OFFSET(LDF!$A$37,MATCH($B$565,LDF!$A$38:$A$63,0),MATCH($A571,LDF!$B$37:$Z$37,0)),0)</f>
        <v>0</v>
      </c>
      <c r="D571" s="116">
        <f ca="1">IFERROR(D570+'Program Qtrly'!F$363*OFFSET(LDF!$A$37,MATCH($B$565,LDF!$A$38:$A$63,0),MATCH($A571,LDF!$B$37:$Z$37,0)),0)</f>
        <v>0</v>
      </c>
      <c r="E571" s="116">
        <f ca="1">IFERROR(E570+'Program Qtrly'!G$363*OFFSET(LDF!$A$37,MATCH($B$565,LDF!$A$38:$A$63,0),MATCH($A571,LDF!$B$37:$Z$37,0)),0)</f>
        <v>0</v>
      </c>
      <c r="F571" s="116">
        <f ca="1">IFERROR(F570+'Program Qtrly'!H$363*OFFSET(LDF!$A$37,MATCH($B$565,LDF!$A$38:$A$63,0),MATCH($A571,LDF!$B$37:$Z$37,0)),0)</f>
        <v>0</v>
      </c>
      <c r="G571" s="116">
        <f ca="1">IFERROR(G570+'Program Qtrly'!I$363*OFFSET(LDF!$A$37,MATCH($B$565,LDF!$A$38:$A$63,0),MATCH($A571,LDF!$B$37:$Z$37,0)),0)</f>
        <v>0</v>
      </c>
      <c r="H571" s="116">
        <f ca="1">IFERROR(H570+'Program Qtrly'!J$363*OFFSET(LDF!$A$37,MATCH($B$565,LDF!$A$38:$A$63,0),MATCH($A571,LDF!$B$37:$Z$37,0)),0)</f>
        <v>0</v>
      </c>
      <c r="I571" s="116">
        <f ca="1">IFERROR(I570+'Program Qtrly'!K$363*OFFSET(LDF!$A$37,MATCH($B$565,LDF!$A$38:$A$63,0),MATCH($A571,LDF!$B$37:$Z$37,0)),0)</f>
        <v>0</v>
      </c>
      <c r="J571" s="116">
        <f ca="1">IFERROR(J570+'Program Qtrly'!L$363*OFFSET(LDF!$A$37,MATCH($B$565,LDF!$A$38:$A$63,0),MATCH($A571,LDF!$B$37:$Z$37,0)),0)</f>
        <v>0</v>
      </c>
      <c r="K571" s="116">
        <f ca="1">IFERROR(K570+'Program Qtrly'!M$363*OFFSET(LDF!$A$37,MATCH($B$565,LDF!$A$38:$A$63,0),MATCH($A571,LDF!$B$37:$Z$37,0)),0)</f>
        <v>0</v>
      </c>
      <c r="L571" s="116">
        <f ca="1">IFERROR(L570+'Program Qtrly'!N$363*OFFSET(LDF!$A$37,MATCH($B$565,LDF!$A$38:$A$63,0),MATCH($A571,LDF!$B$37:$Z$37,0)),0)</f>
        <v>0</v>
      </c>
      <c r="M571" s="116">
        <f ca="1">IFERROR(M570+'Program Qtrly'!O$363*OFFSET(LDF!$A$37,MATCH($B$565,LDF!$A$38:$A$63,0),MATCH($A571,LDF!$B$37:$Z$37,0)),0)</f>
        <v>0</v>
      </c>
      <c r="N571" s="116">
        <f ca="1">IFERROR(N570+'Program Qtrly'!P$363*OFFSET(LDF!$A$37,MATCH($B$565,LDF!$A$38:$A$63,0),MATCH($A571,LDF!$B$37:$Z$37,0)),0)</f>
        <v>0</v>
      </c>
      <c r="O571" s="116">
        <f ca="1">IFERROR(O570+'Program Qtrly'!Q$363*OFFSET(LDF!$A$37,MATCH($B$565,LDF!$A$38:$A$63,0),MATCH($A571,LDF!$B$37:$Z$37,0)),0)</f>
        <v>0</v>
      </c>
      <c r="P571" s="116">
        <f ca="1">IFERROR(P570+'Program Qtrly'!R$363*OFFSET(LDF!$A$37,MATCH($B$565,LDF!$A$38:$A$63,0),MATCH($A571,LDF!$B$37:$Z$37,0)),0)</f>
        <v>0</v>
      </c>
      <c r="Q571" s="116">
        <f ca="1">IFERROR(Q570+'Program Qtrly'!S$363*OFFSET(LDF!$A$37,MATCH($B$565,LDF!$A$38:$A$63,0),MATCH($A571,LDF!$B$37:$Z$37,0)),0)</f>
        <v>0</v>
      </c>
      <c r="R571" s="116">
        <f ca="1">IFERROR(R570+'Program Qtrly'!T$363*OFFSET(LDF!$A$37,MATCH($B$565,LDF!$A$38:$A$63,0),MATCH($A571,LDF!$B$37:$Z$37,0)),0)</f>
        <v>0</v>
      </c>
      <c r="S571" s="116">
        <f ca="1">IFERROR(S570+'Program Qtrly'!U$363*OFFSET(LDF!$A$37,MATCH($B$565,LDF!$A$38:$A$63,0),MATCH($A571,LDF!$B$37:$Z$37,0)),0)</f>
        <v>0</v>
      </c>
      <c r="T571" s="116">
        <f ca="1">IFERROR(T570+'Program Qtrly'!V$363*OFFSET(LDF!$A$37,MATCH($B$565,LDF!$A$38:$A$63,0),MATCH($A571,LDF!$B$37:$Z$37,0)),0)</f>
        <v>0</v>
      </c>
      <c r="U571" s="116">
        <f ca="1">IFERROR(U570+'Program Qtrly'!W$363*OFFSET(LDF!$A$37,MATCH($B$565,LDF!$A$38:$A$63,0),MATCH($A571,LDF!$B$37:$Z$37,0)),0)</f>
        <v>0</v>
      </c>
      <c r="W571" s="63">
        <f t="shared" si="553"/>
        <v>15</v>
      </c>
      <c r="X571" s="116">
        <f t="shared" ca="1" si="554"/>
        <v>0</v>
      </c>
      <c r="Y571" s="116">
        <f t="shared" ca="1" si="551"/>
        <v>0</v>
      </c>
      <c r="Z571" s="116">
        <f t="shared" ca="1" si="551"/>
        <v>0</v>
      </c>
      <c r="AA571" s="116">
        <f t="shared" ca="1" si="551"/>
        <v>0</v>
      </c>
      <c r="AB571" s="116">
        <f t="shared" ca="1" si="551"/>
        <v>0</v>
      </c>
      <c r="AC571" s="116">
        <f t="shared" ca="1" si="551"/>
        <v>0</v>
      </c>
      <c r="AD571" s="116">
        <f t="shared" ca="1" si="551"/>
        <v>0</v>
      </c>
      <c r="AE571" s="116">
        <f t="shared" ca="1" si="551"/>
        <v>0</v>
      </c>
      <c r="AF571" s="116">
        <f t="shared" ca="1" si="551"/>
        <v>0</v>
      </c>
      <c r="AG571" s="116">
        <f t="shared" ca="1" si="551"/>
        <v>0</v>
      </c>
      <c r="AH571" s="116">
        <f t="shared" ca="1" si="551"/>
        <v>0</v>
      </c>
      <c r="AI571" s="116">
        <f t="shared" ca="1" si="551"/>
        <v>0</v>
      </c>
      <c r="AJ571" s="116">
        <f t="shared" ca="1" si="551"/>
        <v>0</v>
      </c>
      <c r="AK571" s="116">
        <f t="shared" ca="1" si="551"/>
        <v>0</v>
      </c>
      <c r="AL571" s="116">
        <f t="shared" ca="1" si="551"/>
        <v>0</v>
      </c>
      <c r="AM571" s="116">
        <f t="shared" ca="1" si="551"/>
        <v>0</v>
      </c>
      <c r="AN571" s="116">
        <f t="shared" ca="1" si="551"/>
        <v>0</v>
      </c>
      <c r="AO571" s="116">
        <f t="shared" ca="1" si="551"/>
        <v>0</v>
      </c>
      <c r="AP571" s="116">
        <f t="shared" ca="1" si="551"/>
        <v>0</v>
      </c>
      <c r="AQ571" s="116">
        <f t="shared" ca="1" si="551"/>
        <v>0</v>
      </c>
      <c r="AS571" s="63">
        <f t="shared" si="555"/>
        <v>15</v>
      </c>
      <c r="AT571" s="116">
        <f ca="1">IFERROR(X571*'Program Qtrly'!D$349/(1-'Program Qtrly'!D$349),0)</f>
        <v>0</v>
      </c>
      <c r="AU571" s="116">
        <f ca="1">IFERROR(Y571*'Program Qtrly'!E$349/(1-'Program Qtrly'!E$349),0)</f>
        <v>0</v>
      </c>
      <c r="AV571" s="116">
        <f ca="1">IFERROR(Z571*'Program Qtrly'!F$349/(1-'Program Qtrly'!F$349),0)</f>
        <v>0</v>
      </c>
      <c r="AW571" s="116">
        <f ca="1">IFERROR(AA571*'Program Qtrly'!G$349/(1-'Program Qtrly'!G$349),0)</f>
        <v>0</v>
      </c>
      <c r="AX571" s="116">
        <f ca="1">IFERROR(AB571*'Program Qtrly'!H$349/(1-'Program Qtrly'!H$349),0)</f>
        <v>0</v>
      </c>
      <c r="AY571" s="116">
        <f ca="1">IFERROR(AC571*'Program Qtrly'!I$349/(1-'Program Qtrly'!I$349),0)</f>
        <v>0</v>
      </c>
      <c r="AZ571" s="116">
        <f ca="1">IFERROR(AD571*'Program Qtrly'!J$349/(1-'Program Qtrly'!J$349),0)</f>
        <v>0</v>
      </c>
      <c r="BA571" s="116">
        <f ca="1">IFERROR(AE571*'Program Qtrly'!K$349/(1-'Program Qtrly'!K$349),0)</f>
        <v>0</v>
      </c>
      <c r="BB571" s="116">
        <f ca="1">IFERROR(AF571*'Program Qtrly'!L$349/(1-'Program Qtrly'!L$349),0)</f>
        <v>0</v>
      </c>
      <c r="BC571" s="116">
        <f ca="1">IFERROR(AG571*'Program Qtrly'!M$349/(1-'Program Qtrly'!M$349),0)</f>
        <v>0</v>
      </c>
      <c r="BD571" s="116">
        <f ca="1">IFERROR(AH571*'Program Qtrly'!N$349/(1-'Program Qtrly'!N$349),0)</f>
        <v>0</v>
      </c>
      <c r="BE571" s="116">
        <f ca="1">IFERROR(AI571*'Program Qtrly'!O$349/(1-'Program Qtrly'!O$349),0)</f>
        <v>0</v>
      </c>
      <c r="BF571" s="116">
        <f ca="1">IFERROR(AJ571*'Program Qtrly'!P$349/(1-'Program Qtrly'!P$349),0)</f>
        <v>0</v>
      </c>
      <c r="BG571" s="116">
        <f ca="1">IFERROR(AK571*'Program Qtrly'!Q$349/(1-'Program Qtrly'!Q$349),0)</f>
        <v>0</v>
      </c>
      <c r="BH571" s="116">
        <f ca="1">IFERROR(AL571*'Program Qtrly'!R$349/(1-'Program Qtrly'!R$349),0)</f>
        <v>0</v>
      </c>
      <c r="BI571" s="116">
        <f ca="1">IFERROR(AM571*'Program Qtrly'!S$349/(1-'Program Qtrly'!S$349),0)</f>
        <v>0</v>
      </c>
      <c r="BJ571" s="116">
        <f ca="1">IFERROR(AN571*'Program Qtrly'!T$349/(1-'Program Qtrly'!T$349),0)</f>
        <v>0</v>
      </c>
      <c r="BK571" s="116">
        <f ca="1">IFERROR(AO571*'Program Qtrly'!U$349/(1-'Program Qtrly'!U$349),0)</f>
        <v>0</v>
      </c>
      <c r="BL571" s="116">
        <f ca="1">IFERROR(AP571*'Program Qtrly'!V$349/(1-'Program Qtrly'!V$349),0)</f>
        <v>0</v>
      </c>
      <c r="BM571" s="116">
        <f ca="1">IFERROR(AQ571*'Program Qtrly'!W$349/(1-'Program Qtrly'!W$349),0)</f>
        <v>0</v>
      </c>
      <c r="BO571" s="53" t="str">
        <f t="shared" si="556"/>
        <v>P018</v>
      </c>
      <c r="BP571" s="53">
        <f t="shared" si="557"/>
        <v>0</v>
      </c>
    </row>
    <row r="572" spans="1:68" x14ac:dyDescent="0.45">
      <c r="A572" s="63">
        <f t="shared" si="552"/>
        <v>18</v>
      </c>
      <c r="B572" s="116">
        <f ca="1">IFERROR(B571+'Program Qtrly'!D$363*OFFSET(LDF!$A$37,MATCH($B$565,LDF!$A$38:$A$63,0),MATCH($A572,LDF!$B$37:$Z$37,0)),0)</f>
        <v>0</v>
      </c>
      <c r="C572" s="116">
        <f ca="1">IFERROR(C571+'Program Qtrly'!E$363*OFFSET(LDF!$A$37,MATCH($B$565,LDF!$A$38:$A$63,0),MATCH($A572,LDF!$B$37:$Z$37,0)),0)</f>
        <v>0</v>
      </c>
      <c r="D572" s="116">
        <f ca="1">IFERROR(D571+'Program Qtrly'!F$363*OFFSET(LDF!$A$37,MATCH($B$565,LDF!$A$38:$A$63,0),MATCH($A572,LDF!$B$37:$Z$37,0)),0)</f>
        <v>0</v>
      </c>
      <c r="E572" s="116">
        <f ca="1">IFERROR(E571+'Program Qtrly'!G$363*OFFSET(LDF!$A$37,MATCH($B$565,LDF!$A$38:$A$63,0),MATCH($A572,LDF!$B$37:$Z$37,0)),0)</f>
        <v>0</v>
      </c>
      <c r="F572" s="116">
        <f ca="1">IFERROR(F571+'Program Qtrly'!H$363*OFFSET(LDF!$A$37,MATCH($B$565,LDF!$A$38:$A$63,0),MATCH($A572,LDF!$B$37:$Z$37,0)),0)</f>
        <v>0</v>
      </c>
      <c r="G572" s="116">
        <f ca="1">IFERROR(G571+'Program Qtrly'!I$363*OFFSET(LDF!$A$37,MATCH($B$565,LDF!$A$38:$A$63,0),MATCH($A572,LDF!$B$37:$Z$37,0)),0)</f>
        <v>0</v>
      </c>
      <c r="H572" s="116">
        <f ca="1">IFERROR(H571+'Program Qtrly'!J$363*OFFSET(LDF!$A$37,MATCH($B$565,LDF!$A$38:$A$63,0),MATCH($A572,LDF!$B$37:$Z$37,0)),0)</f>
        <v>0</v>
      </c>
      <c r="I572" s="116">
        <f ca="1">IFERROR(I571+'Program Qtrly'!K$363*OFFSET(LDF!$A$37,MATCH($B$565,LDF!$A$38:$A$63,0),MATCH($A572,LDF!$B$37:$Z$37,0)),0)</f>
        <v>0</v>
      </c>
      <c r="J572" s="116">
        <f ca="1">IFERROR(J571+'Program Qtrly'!L$363*OFFSET(LDF!$A$37,MATCH($B$565,LDF!$A$38:$A$63,0),MATCH($A572,LDF!$B$37:$Z$37,0)),0)</f>
        <v>0</v>
      </c>
      <c r="K572" s="116">
        <f ca="1">IFERROR(K571+'Program Qtrly'!M$363*OFFSET(LDF!$A$37,MATCH($B$565,LDF!$A$38:$A$63,0),MATCH($A572,LDF!$B$37:$Z$37,0)),0)</f>
        <v>0</v>
      </c>
      <c r="L572" s="116">
        <f ca="1">IFERROR(L571+'Program Qtrly'!N$363*OFFSET(LDF!$A$37,MATCH($B$565,LDF!$A$38:$A$63,0),MATCH($A572,LDF!$B$37:$Z$37,0)),0)</f>
        <v>0</v>
      </c>
      <c r="M572" s="116">
        <f ca="1">IFERROR(M571+'Program Qtrly'!O$363*OFFSET(LDF!$A$37,MATCH($B$565,LDF!$A$38:$A$63,0),MATCH($A572,LDF!$B$37:$Z$37,0)),0)</f>
        <v>0</v>
      </c>
      <c r="N572" s="116">
        <f ca="1">IFERROR(N571+'Program Qtrly'!P$363*OFFSET(LDF!$A$37,MATCH($B$565,LDF!$A$38:$A$63,0),MATCH($A572,LDF!$B$37:$Z$37,0)),0)</f>
        <v>0</v>
      </c>
      <c r="O572" s="116">
        <f ca="1">IFERROR(O571+'Program Qtrly'!Q$363*OFFSET(LDF!$A$37,MATCH($B$565,LDF!$A$38:$A$63,0),MATCH($A572,LDF!$B$37:$Z$37,0)),0)</f>
        <v>0</v>
      </c>
      <c r="P572" s="116">
        <f ca="1">IFERROR(P571+'Program Qtrly'!R$363*OFFSET(LDF!$A$37,MATCH($B$565,LDF!$A$38:$A$63,0),MATCH($A572,LDF!$B$37:$Z$37,0)),0)</f>
        <v>0</v>
      </c>
      <c r="Q572" s="116">
        <f ca="1">IFERROR(Q571+'Program Qtrly'!S$363*OFFSET(LDF!$A$37,MATCH($B$565,LDF!$A$38:$A$63,0),MATCH($A572,LDF!$B$37:$Z$37,0)),0)</f>
        <v>0</v>
      </c>
      <c r="R572" s="116">
        <f ca="1">IFERROR(R571+'Program Qtrly'!T$363*OFFSET(LDF!$A$37,MATCH($B$565,LDF!$A$38:$A$63,0),MATCH($A572,LDF!$B$37:$Z$37,0)),0)</f>
        <v>0</v>
      </c>
      <c r="S572" s="116">
        <f ca="1">IFERROR(S571+'Program Qtrly'!U$363*OFFSET(LDF!$A$37,MATCH($B$565,LDF!$A$38:$A$63,0),MATCH($A572,LDF!$B$37:$Z$37,0)),0)</f>
        <v>0</v>
      </c>
      <c r="T572" s="116">
        <f ca="1">IFERROR(T571+'Program Qtrly'!V$363*OFFSET(LDF!$A$37,MATCH($B$565,LDF!$A$38:$A$63,0),MATCH($A572,LDF!$B$37:$Z$37,0)),0)</f>
        <v>0</v>
      </c>
      <c r="U572" s="116">
        <f ca="1">IFERROR(U571+'Program Qtrly'!W$363*OFFSET(LDF!$A$37,MATCH($B$565,LDF!$A$38:$A$63,0),MATCH($A572,LDF!$B$37:$Z$37,0)),0)</f>
        <v>0</v>
      </c>
      <c r="W572" s="63">
        <f t="shared" si="553"/>
        <v>18</v>
      </c>
      <c r="X572" s="116">
        <f t="shared" ca="1" si="554"/>
        <v>0</v>
      </c>
      <c r="Y572" s="116">
        <f t="shared" ca="1" si="551"/>
        <v>0</v>
      </c>
      <c r="Z572" s="116">
        <f t="shared" ca="1" si="551"/>
        <v>0</v>
      </c>
      <c r="AA572" s="116">
        <f t="shared" ca="1" si="551"/>
        <v>0</v>
      </c>
      <c r="AB572" s="116">
        <f t="shared" ca="1" si="551"/>
        <v>0</v>
      </c>
      <c r="AC572" s="116">
        <f t="shared" ca="1" si="551"/>
        <v>0</v>
      </c>
      <c r="AD572" s="116">
        <f t="shared" ca="1" si="551"/>
        <v>0</v>
      </c>
      <c r="AE572" s="116">
        <f t="shared" ca="1" si="551"/>
        <v>0</v>
      </c>
      <c r="AF572" s="116">
        <f t="shared" ca="1" si="551"/>
        <v>0</v>
      </c>
      <c r="AG572" s="116">
        <f t="shared" ca="1" si="551"/>
        <v>0</v>
      </c>
      <c r="AH572" s="116">
        <f t="shared" ca="1" si="551"/>
        <v>0</v>
      </c>
      <c r="AI572" s="116">
        <f t="shared" ca="1" si="551"/>
        <v>0</v>
      </c>
      <c r="AJ572" s="116">
        <f t="shared" ca="1" si="551"/>
        <v>0</v>
      </c>
      <c r="AK572" s="116">
        <f t="shared" ca="1" si="551"/>
        <v>0</v>
      </c>
      <c r="AL572" s="116">
        <f t="shared" ca="1" si="551"/>
        <v>0</v>
      </c>
      <c r="AM572" s="116">
        <f t="shared" ca="1" si="551"/>
        <v>0</v>
      </c>
      <c r="AN572" s="116">
        <f t="shared" ca="1" si="551"/>
        <v>0</v>
      </c>
      <c r="AO572" s="116">
        <f t="shared" ca="1" si="551"/>
        <v>0</v>
      </c>
      <c r="AP572" s="116">
        <f t="shared" ca="1" si="551"/>
        <v>0</v>
      </c>
      <c r="AQ572" s="116">
        <f t="shared" ca="1" si="551"/>
        <v>0</v>
      </c>
      <c r="AS572" s="63">
        <f t="shared" si="555"/>
        <v>18</v>
      </c>
      <c r="AT572" s="116">
        <f ca="1">IFERROR(X572*'Program Qtrly'!D$349/(1-'Program Qtrly'!D$349),0)</f>
        <v>0</v>
      </c>
      <c r="AU572" s="116">
        <f ca="1">IFERROR(Y572*'Program Qtrly'!E$349/(1-'Program Qtrly'!E$349),0)</f>
        <v>0</v>
      </c>
      <c r="AV572" s="116">
        <f ca="1">IFERROR(Z572*'Program Qtrly'!F$349/(1-'Program Qtrly'!F$349),0)</f>
        <v>0</v>
      </c>
      <c r="AW572" s="116">
        <f ca="1">IFERROR(AA572*'Program Qtrly'!G$349/(1-'Program Qtrly'!G$349),0)</f>
        <v>0</v>
      </c>
      <c r="AX572" s="116">
        <f ca="1">IFERROR(AB572*'Program Qtrly'!H$349/(1-'Program Qtrly'!H$349),0)</f>
        <v>0</v>
      </c>
      <c r="AY572" s="116">
        <f ca="1">IFERROR(AC572*'Program Qtrly'!I$349/(1-'Program Qtrly'!I$349),0)</f>
        <v>0</v>
      </c>
      <c r="AZ572" s="116">
        <f ca="1">IFERROR(AD572*'Program Qtrly'!J$349/(1-'Program Qtrly'!J$349),0)</f>
        <v>0</v>
      </c>
      <c r="BA572" s="116">
        <f ca="1">IFERROR(AE572*'Program Qtrly'!K$349/(1-'Program Qtrly'!K$349),0)</f>
        <v>0</v>
      </c>
      <c r="BB572" s="116">
        <f ca="1">IFERROR(AF572*'Program Qtrly'!L$349/(1-'Program Qtrly'!L$349),0)</f>
        <v>0</v>
      </c>
      <c r="BC572" s="116">
        <f ca="1">IFERROR(AG572*'Program Qtrly'!M$349/(1-'Program Qtrly'!M$349),0)</f>
        <v>0</v>
      </c>
      <c r="BD572" s="116">
        <f ca="1">IFERROR(AH572*'Program Qtrly'!N$349/(1-'Program Qtrly'!N$349),0)</f>
        <v>0</v>
      </c>
      <c r="BE572" s="116">
        <f ca="1">IFERROR(AI572*'Program Qtrly'!O$349/(1-'Program Qtrly'!O$349),0)</f>
        <v>0</v>
      </c>
      <c r="BF572" s="116">
        <f ca="1">IFERROR(AJ572*'Program Qtrly'!P$349/(1-'Program Qtrly'!P$349),0)</f>
        <v>0</v>
      </c>
      <c r="BG572" s="116">
        <f ca="1">IFERROR(AK572*'Program Qtrly'!Q$349/(1-'Program Qtrly'!Q$349),0)</f>
        <v>0</v>
      </c>
      <c r="BH572" s="116">
        <f ca="1">IFERROR(AL572*'Program Qtrly'!R$349/(1-'Program Qtrly'!R$349),0)</f>
        <v>0</v>
      </c>
      <c r="BI572" s="116">
        <f ca="1">IFERROR(AM572*'Program Qtrly'!S$349/(1-'Program Qtrly'!S$349),0)</f>
        <v>0</v>
      </c>
      <c r="BJ572" s="116">
        <f ca="1">IFERROR(AN572*'Program Qtrly'!T$349/(1-'Program Qtrly'!T$349),0)</f>
        <v>0</v>
      </c>
      <c r="BK572" s="116">
        <f ca="1">IFERROR(AO572*'Program Qtrly'!U$349/(1-'Program Qtrly'!U$349),0)</f>
        <v>0</v>
      </c>
      <c r="BL572" s="116">
        <f ca="1">IFERROR(AP572*'Program Qtrly'!V$349/(1-'Program Qtrly'!V$349),0)</f>
        <v>0</v>
      </c>
      <c r="BM572" s="116">
        <f ca="1">IFERROR(AQ572*'Program Qtrly'!W$349/(1-'Program Qtrly'!W$349),0)</f>
        <v>0</v>
      </c>
      <c r="BO572" s="53" t="str">
        <f t="shared" si="556"/>
        <v>P018</v>
      </c>
      <c r="BP572" s="53">
        <f t="shared" si="557"/>
        <v>0</v>
      </c>
    </row>
    <row r="573" spans="1:68" x14ac:dyDescent="0.45">
      <c r="A573" s="63">
        <f t="shared" si="552"/>
        <v>21</v>
      </c>
      <c r="B573" s="116">
        <f ca="1">IFERROR(B572+'Program Qtrly'!D$363*OFFSET(LDF!$A$37,MATCH($B$565,LDF!$A$38:$A$63,0),MATCH($A573,LDF!$B$37:$Z$37,0)),0)</f>
        <v>0</v>
      </c>
      <c r="C573" s="116">
        <f ca="1">IFERROR(C572+'Program Qtrly'!E$363*OFFSET(LDF!$A$37,MATCH($B$565,LDF!$A$38:$A$63,0),MATCH($A573,LDF!$B$37:$Z$37,0)),0)</f>
        <v>0</v>
      </c>
      <c r="D573" s="116">
        <f ca="1">IFERROR(D572+'Program Qtrly'!F$363*OFFSET(LDF!$A$37,MATCH($B$565,LDF!$A$38:$A$63,0),MATCH($A573,LDF!$B$37:$Z$37,0)),0)</f>
        <v>0</v>
      </c>
      <c r="E573" s="116">
        <f ca="1">IFERROR(E572+'Program Qtrly'!G$363*OFFSET(LDF!$A$37,MATCH($B$565,LDF!$A$38:$A$63,0),MATCH($A573,LDF!$B$37:$Z$37,0)),0)</f>
        <v>0</v>
      </c>
      <c r="F573" s="116">
        <f ca="1">IFERROR(F572+'Program Qtrly'!H$363*OFFSET(LDF!$A$37,MATCH($B$565,LDF!$A$38:$A$63,0),MATCH($A573,LDF!$B$37:$Z$37,0)),0)</f>
        <v>0</v>
      </c>
      <c r="G573" s="116">
        <f ca="1">IFERROR(G572+'Program Qtrly'!I$363*OFFSET(LDF!$A$37,MATCH($B$565,LDF!$A$38:$A$63,0),MATCH($A573,LDF!$B$37:$Z$37,0)),0)</f>
        <v>0</v>
      </c>
      <c r="H573" s="116">
        <f ca="1">IFERROR(H572+'Program Qtrly'!J$363*OFFSET(LDF!$A$37,MATCH($B$565,LDF!$A$38:$A$63,0),MATCH($A573,LDF!$B$37:$Z$37,0)),0)</f>
        <v>0</v>
      </c>
      <c r="I573" s="116">
        <f ca="1">IFERROR(I572+'Program Qtrly'!K$363*OFFSET(LDF!$A$37,MATCH($B$565,LDF!$A$38:$A$63,0),MATCH($A573,LDF!$B$37:$Z$37,0)),0)</f>
        <v>0</v>
      </c>
      <c r="J573" s="116">
        <f ca="1">IFERROR(J572+'Program Qtrly'!L$363*OFFSET(LDF!$A$37,MATCH($B$565,LDF!$A$38:$A$63,0),MATCH($A573,LDF!$B$37:$Z$37,0)),0)</f>
        <v>0</v>
      </c>
      <c r="K573" s="116">
        <f ca="1">IFERROR(K572+'Program Qtrly'!M$363*OFFSET(LDF!$A$37,MATCH($B$565,LDF!$A$38:$A$63,0),MATCH($A573,LDF!$B$37:$Z$37,0)),0)</f>
        <v>0</v>
      </c>
      <c r="L573" s="116">
        <f ca="1">IFERROR(L572+'Program Qtrly'!N$363*OFFSET(LDF!$A$37,MATCH($B$565,LDF!$A$38:$A$63,0),MATCH($A573,LDF!$B$37:$Z$37,0)),0)</f>
        <v>0</v>
      </c>
      <c r="M573" s="116">
        <f ca="1">IFERROR(M572+'Program Qtrly'!O$363*OFFSET(LDF!$A$37,MATCH($B$565,LDF!$A$38:$A$63,0),MATCH($A573,LDF!$B$37:$Z$37,0)),0)</f>
        <v>0</v>
      </c>
      <c r="N573" s="116">
        <f ca="1">IFERROR(N572+'Program Qtrly'!P$363*OFFSET(LDF!$A$37,MATCH($B$565,LDF!$A$38:$A$63,0),MATCH($A573,LDF!$B$37:$Z$37,0)),0)</f>
        <v>0</v>
      </c>
      <c r="O573" s="116">
        <f ca="1">IFERROR(O572+'Program Qtrly'!Q$363*OFFSET(LDF!$A$37,MATCH($B$565,LDF!$A$38:$A$63,0),MATCH($A573,LDF!$B$37:$Z$37,0)),0)</f>
        <v>0</v>
      </c>
      <c r="P573" s="116">
        <f ca="1">IFERROR(P572+'Program Qtrly'!R$363*OFFSET(LDF!$A$37,MATCH($B$565,LDF!$A$38:$A$63,0),MATCH($A573,LDF!$B$37:$Z$37,0)),0)</f>
        <v>0</v>
      </c>
      <c r="Q573" s="116">
        <f ca="1">IFERROR(Q572+'Program Qtrly'!S$363*OFFSET(LDF!$A$37,MATCH($B$565,LDF!$A$38:$A$63,0),MATCH($A573,LDF!$B$37:$Z$37,0)),0)</f>
        <v>0</v>
      </c>
      <c r="R573" s="116">
        <f ca="1">IFERROR(R572+'Program Qtrly'!T$363*OFFSET(LDF!$A$37,MATCH($B$565,LDF!$A$38:$A$63,0),MATCH($A573,LDF!$B$37:$Z$37,0)),0)</f>
        <v>0</v>
      </c>
      <c r="S573" s="116">
        <f ca="1">IFERROR(S572+'Program Qtrly'!U$363*OFFSET(LDF!$A$37,MATCH($B$565,LDF!$A$38:$A$63,0),MATCH($A573,LDF!$B$37:$Z$37,0)),0)</f>
        <v>0</v>
      </c>
      <c r="T573" s="116">
        <f ca="1">IFERROR(T572+'Program Qtrly'!V$363*OFFSET(LDF!$A$37,MATCH($B$565,LDF!$A$38:$A$63,0),MATCH($A573,LDF!$B$37:$Z$37,0)),0)</f>
        <v>0</v>
      </c>
      <c r="U573" s="116">
        <f ca="1">IFERROR(U572+'Program Qtrly'!W$363*OFFSET(LDF!$A$37,MATCH($B$565,LDF!$A$38:$A$63,0),MATCH($A573,LDF!$B$37:$Z$37,0)),0)</f>
        <v>0</v>
      </c>
      <c r="W573" s="63">
        <f t="shared" si="553"/>
        <v>21</v>
      </c>
      <c r="X573" s="116">
        <f t="shared" ca="1" si="554"/>
        <v>0</v>
      </c>
      <c r="Y573" s="116">
        <f t="shared" ca="1" si="551"/>
        <v>0</v>
      </c>
      <c r="Z573" s="116">
        <f t="shared" ca="1" si="551"/>
        <v>0</v>
      </c>
      <c r="AA573" s="116">
        <f t="shared" ca="1" si="551"/>
        <v>0</v>
      </c>
      <c r="AB573" s="116">
        <f t="shared" ca="1" si="551"/>
        <v>0</v>
      </c>
      <c r="AC573" s="116">
        <f t="shared" ca="1" si="551"/>
        <v>0</v>
      </c>
      <c r="AD573" s="116">
        <f t="shared" ca="1" si="551"/>
        <v>0</v>
      </c>
      <c r="AE573" s="116">
        <f t="shared" ca="1" si="551"/>
        <v>0</v>
      </c>
      <c r="AF573" s="116">
        <f t="shared" ca="1" si="551"/>
        <v>0</v>
      </c>
      <c r="AG573" s="116">
        <f t="shared" ca="1" si="551"/>
        <v>0</v>
      </c>
      <c r="AH573" s="116">
        <f t="shared" ca="1" si="551"/>
        <v>0</v>
      </c>
      <c r="AI573" s="116">
        <f t="shared" ca="1" si="551"/>
        <v>0</v>
      </c>
      <c r="AJ573" s="116">
        <f t="shared" ca="1" si="551"/>
        <v>0</v>
      </c>
      <c r="AK573" s="116">
        <f t="shared" ca="1" si="551"/>
        <v>0</v>
      </c>
      <c r="AL573" s="116">
        <f t="shared" ca="1" si="551"/>
        <v>0</v>
      </c>
      <c r="AM573" s="116">
        <f t="shared" ca="1" si="551"/>
        <v>0</v>
      </c>
      <c r="AN573" s="116">
        <f t="shared" ca="1" si="551"/>
        <v>0</v>
      </c>
      <c r="AO573" s="116">
        <f t="shared" ca="1" si="551"/>
        <v>0</v>
      </c>
      <c r="AP573" s="116">
        <f t="shared" ca="1" si="551"/>
        <v>0</v>
      </c>
      <c r="AQ573" s="116">
        <f t="shared" ca="1" si="551"/>
        <v>0</v>
      </c>
      <c r="AS573" s="63">
        <f t="shared" si="555"/>
        <v>21</v>
      </c>
      <c r="AT573" s="116">
        <f ca="1">IFERROR(X573*'Program Qtrly'!D$349/(1-'Program Qtrly'!D$349),0)</f>
        <v>0</v>
      </c>
      <c r="AU573" s="116">
        <f ca="1">IFERROR(Y573*'Program Qtrly'!E$349/(1-'Program Qtrly'!E$349),0)</f>
        <v>0</v>
      </c>
      <c r="AV573" s="116">
        <f ca="1">IFERROR(Z573*'Program Qtrly'!F$349/(1-'Program Qtrly'!F$349),0)</f>
        <v>0</v>
      </c>
      <c r="AW573" s="116">
        <f ca="1">IFERROR(AA573*'Program Qtrly'!G$349/(1-'Program Qtrly'!G$349),0)</f>
        <v>0</v>
      </c>
      <c r="AX573" s="116">
        <f ca="1">IFERROR(AB573*'Program Qtrly'!H$349/(1-'Program Qtrly'!H$349),0)</f>
        <v>0</v>
      </c>
      <c r="AY573" s="116">
        <f ca="1">IFERROR(AC573*'Program Qtrly'!I$349/(1-'Program Qtrly'!I$349),0)</f>
        <v>0</v>
      </c>
      <c r="AZ573" s="116">
        <f ca="1">IFERROR(AD573*'Program Qtrly'!J$349/(1-'Program Qtrly'!J$349),0)</f>
        <v>0</v>
      </c>
      <c r="BA573" s="116">
        <f ca="1">IFERROR(AE573*'Program Qtrly'!K$349/(1-'Program Qtrly'!K$349),0)</f>
        <v>0</v>
      </c>
      <c r="BB573" s="116">
        <f ca="1">IFERROR(AF573*'Program Qtrly'!L$349/(1-'Program Qtrly'!L$349),0)</f>
        <v>0</v>
      </c>
      <c r="BC573" s="116">
        <f ca="1">IFERROR(AG573*'Program Qtrly'!M$349/(1-'Program Qtrly'!M$349),0)</f>
        <v>0</v>
      </c>
      <c r="BD573" s="116">
        <f ca="1">IFERROR(AH573*'Program Qtrly'!N$349/(1-'Program Qtrly'!N$349),0)</f>
        <v>0</v>
      </c>
      <c r="BE573" s="116">
        <f ca="1">IFERROR(AI573*'Program Qtrly'!O$349/(1-'Program Qtrly'!O$349),0)</f>
        <v>0</v>
      </c>
      <c r="BF573" s="116">
        <f ca="1">IFERROR(AJ573*'Program Qtrly'!P$349/(1-'Program Qtrly'!P$349),0)</f>
        <v>0</v>
      </c>
      <c r="BG573" s="116">
        <f ca="1">IFERROR(AK573*'Program Qtrly'!Q$349/(1-'Program Qtrly'!Q$349),0)</f>
        <v>0</v>
      </c>
      <c r="BH573" s="116">
        <f ca="1">IFERROR(AL573*'Program Qtrly'!R$349/(1-'Program Qtrly'!R$349),0)</f>
        <v>0</v>
      </c>
      <c r="BI573" s="116">
        <f ca="1">IFERROR(AM573*'Program Qtrly'!S$349/(1-'Program Qtrly'!S$349),0)</f>
        <v>0</v>
      </c>
      <c r="BJ573" s="116">
        <f ca="1">IFERROR(AN573*'Program Qtrly'!T$349/(1-'Program Qtrly'!T$349),0)</f>
        <v>0</v>
      </c>
      <c r="BK573" s="116">
        <f ca="1">IFERROR(AO573*'Program Qtrly'!U$349/(1-'Program Qtrly'!U$349),0)</f>
        <v>0</v>
      </c>
      <c r="BL573" s="116">
        <f ca="1">IFERROR(AP573*'Program Qtrly'!V$349/(1-'Program Qtrly'!V$349),0)</f>
        <v>0</v>
      </c>
      <c r="BM573" s="116">
        <f ca="1">IFERROR(AQ573*'Program Qtrly'!W$349/(1-'Program Qtrly'!W$349),0)</f>
        <v>0</v>
      </c>
      <c r="BO573" s="53" t="str">
        <f t="shared" si="556"/>
        <v>P018</v>
      </c>
      <c r="BP573" s="53">
        <f t="shared" si="557"/>
        <v>0</v>
      </c>
    </row>
    <row r="574" spans="1:68" x14ac:dyDescent="0.45">
      <c r="A574" s="63">
        <f t="shared" si="552"/>
        <v>24</v>
      </c>
      <c r="B574" s="116">
        <f ca="1">IFERROR(B573+'Program Qtrly'!D$363*OFFSET(LDF!$A$37,MATCH($B$565,LDF!$A$38:$A$63,0),MATCH($A574,LDF!$B$37:$Z$37,0)),0)</f>
        <v>0</v>
      </c>
      <c r="C574" s="116">
        <f ca="1">IFERROR(C573+'Program Qtrly'!E$363*OFFSET(LDF!$A$37,MATCH($B$565,LDF!$A$38:$A$63,0),MATCH($A574,LDF!$B$37:$Z$37,0)),0)</f>
        <v>0</v>
      </c>
      <c r="D574" s="116">
        <f ca="1">IFERROR(D573+'Program Qtrly'!F$363*OFFSET(LDF!$A$37,MATCH($B$565,LDF!$A$38:$A$63,0),MATCH($A574,LDF!$B$37:$Z$37,0)),0)</f>
        <v>0</v>
      </c>
      <c r="E574" s="116">
        <f ca="1">IFERROR(E573+'Program Qtrly'!G$363*OFFSET(LDF!$A$37,MATCH($B$565,LDF!$A$38:$A$63,0),MATCH($A574,LDF!$B$37:$Z$37,0)),0)</f>
        <v>0</v>
      </c>
      <c r="F574" s="116">
        <f ca="1">IFERROR(F573+'Program Qtrly'!H$363*OFFSET(LDF!$A$37,MATCH($B$565,LDF!$A$38:$A$63,0),MATCH($A574,LDF!$B$37:$Z$37,0)),0)</f>
        <v>0</v>
      </c>
      <c r="G574" s="116">
        <f ca="1">IFERROR(G573+'Program Qtrly'!I$363*OFFSET(LDF!$A$37,MATCH($B$565,LDF!$A$38:$A$63,0),MATCH($A574,LDF!$B$37:$Z$37,0)),0)</f>
        <v>0</v>
      </c>
      <c r="H574" s="116">
        <f ca="1">IFERROR(H573+'Program Qtrly'!J$363*OFFSET(LDF!$A$37,MATCH($B$565,LDF!$A$38:$A$63,0),MATCH($A574,LDF!$B$37:$Z$37,0)),0)</f>
        <v>0</v>
      </c>
      <c r="I574" s="116">
        <f ca="1">IFERROR(I573+'Program Qtrly'!K$363*OFFSET(LDF!$A$37,MATCH($B$565,LDF!$A$38:$A$63,0),MATCH($A574,LDF!$B$37:$Z$37,0)),0)</f>
        <v>0</v>
      </c>
      <c r="J574" s="116">
        <f ca="1">IFERROR(J573+'Program Qtrly'!L$363*OFFSET(LDF!$A$37,MATCH($B$565,LDF!$A$38:$A$63,0),MATCH($A574,LDF!$B$37:$Z$37,0)),0)</f>
        <v>0</v>
      </c>
      <c r="K574" s="116">
        <f ca="1">IFERROR(K573+'Program Qtrly'!M$363*OFFSET(LDF!$A$37,MATCH($B$565,LDF!$A$38:$A$63,0),MATCH($A574,LDF!$B$37:$Z$37,0)),0)</f>
        <v>0</v>
      </c>
      <c r="L574" s="116">
        <f ca="1">IFERROR(L573+'Program Qtrly'!N$363*OFFSET(LDF!$A$37,MATCH($B$565,LDF!$A$38:$A$63,0),MATCH($A574,LDF!$B$37:$Z$37,0)),0)</f>
        <v>0</v>
      </c>
      <c r="M574" s="116">
        <f ca="1">IFERROR(M573+'Program Qtrly'!O$363*OFFSET(LDF!$A$37,MATCH($B$565,LDF!$A$38:$A$63,0),MATCH($A574,LDF!$B$37:$Z$37,0)),0)</f>
        <v>0</v>
      </c>
      <c r="N574" s="116">
        <f ca="1">IFERROR(N573+'Program Qtrly'!P$363*OFFSET(LDF!$A$37,MATCH($B$565,LDF!$A$38:$A$63,0),MATCH($A574,LDF!$B$37:$Z$37,0)),0)</f>
        <v>0</v>
      </c>
      <c r="O574" s="116">
        <f ca="1">IFERROR(O573+'Program Qtrly'!Q$363*OFFSET(LDF!$A$37,MATCH($B$565,LDF!$A$38:$A$63,0),MATCH($A574,LDF!$B$37:$Z$37,0)),0)</f>
        <v>0</v>
      </c>
      <c r="P574" s="116">
        <f ca="1">IFERROR(P573+'Program Qtrly'!R$363*OFFSET(LDF!$A$37,MATCH($B$565,LDF!$A$38:$A$63,0),MATCH($A574,LDF!$B$37:$Z$37,0)),0)</f>
        <v>0</v>
      </c>
      <c r="Q574" s="116">
        <f ca="1">IFERROR(Q573+'Program Qtrly'!S$363*OFFSET(LDF!$A$37,MATCH($B$565,LDF!$A$38:$A$63,0),MATCH($A574,LDF!$B$37:$Z$37,0)),0)</f>
        <v>0</v>
      </c>
      <c r="R574" s="116">
        <f ca="1">IFERROR(R573+'Program Qtrly'!T$363*OFFSET(LDF!$A$37,MATCH($B$565,LDF!$A$38:$A$63,0),MATCH($A574,LDF!$B$37:$Z$37,0)),0)</f>
        <v>0</v>
      </c>
      <c r="S574" s="116">
        <f ca="1">IFERROR(S573+'Program Qtrly'!U$363*OFFSET(LDF!$A$37,MATCH($B$565,LDF!$A$38:$A$63,0),MATCH($A574,LDF!$B$37:$Z$37,0)),0)</f>
        <v>0</v>
      </c>
      <c r="T574" s="116">
        <f ca="1">IFERROR(T573+'Program Qtrly'!V$363*OFFSET(LDF!$A$37,MATCH($B$565,LDF!$A$38:$A$63,0),MATCH($A574,LDF!$B$37:$Z$37,0)),0)</f>
        <v>0</v>
      </c>
      <c r="U574" s="116">
        <f ca="1">IFERROR(U573+'Program Qtrly'!W$363*OFFSET(LDF!$A$37,MATCH($B$565,LDF!$A$38:$A$63,0),MATCH($A574,LDF!$B$37:$Z$37,0)),0)</f>
        <v>0</v>
      </c>
      <c r="W574" s="63">
        <f t="shared" si="553"/>
        <v>24</v>
      </c>
      <c r="X574" s="116">
        <f t="shared" ca="1" si="554"/>
        <v>0</v>
      </c>
      <c r="Y574" s="116">
        <f t="shared" ca="1" si="551"/>
        <v>0</v>
      </c>
      <c r="Z574" s="116">
        <f t="shared" ca="1" si="551"/>
        <v>0</v>
      </c>
      <c r="AA574" s="116">
        <f t="shared" ca="1" si="551"/>
        <v>0</v>
      </c>
      <c r="AB574" s="116">
        <f t="shared" ca="1" si="551"/>
        <v>0</v>
      </c>
      <c r="AC574" s="116">
        <f t="shared" ca="1" si="551"/>
        <v>0</v>
      </c>
      <c r="AD574" s="116">
        <f t="shared" ca="1" si="551"/>
        <v>0</v>
      </c>
      <c r="AE574" s="116">
        <f t="shared" ca="1" si="551"/>
        <v>0</v>
      </c>
      <c r="AF574" s="116">
        <f t="shared" ca="1" si="551"/>
        <v>0</v>
      </c>
      <c r="AG574" s="116">
        <f t="shared" ca="1" si="551"/>
        <v>0</v>
      </c>
      <c r="AH574" s="116">
        <f t="shared" ca="1" si="551"/>
        <v>0</v>
      </c>
      <c r="AI574" s="116">
        <f t="shared" ca="1" si="551"/>
        <v>0</v>
      </c>
      <c r="AJ574" s="116">
        <f t="shared" ca="1" si="551"/>
        <v>0</v>
      </c>
      <c r="AK574" s="116">
        <f t="shared" ca="1" si="551"/>
        <v>0</v>
      </c>
      <c r="AL574" s="116">
        <f t="shared" ca="1" si="551"/>
        <v>0</v>
      </c>
      <c r="AM574" s="116">
        <f t="shared" ca="1" si="551"/>
        <v>0</v>
      </c>
      <c r="AN574" s="116">
        <f t="shared" ca="1" si="551"/>
        <v>0</v>
      </c>
      <c r="AO574" s="116">
        <f t="shared" ca="1" si="551"/>
        <v>0</v>
      </c>
      <c r="AP574" s="116">
        <f t="shared" ca="1" si="551"/>
        <v>0</v>
      </c>
      <c r="AQ574" s="116">
        <f t="shared" ca="1" si="551"/>
        <v>0</v>
      </c>
      <c r="AS574" s="63">
        <f t="shared" si="555"/>
        <v>24</v>
      </c>
      <c r="AT574" s="116">
        <f ca="1">IFERROR(X574*'Program Qtrly'!D$349/(1-'Program Qtrly'!D$349),0)</f>
        <v>0</v>
      </c>
      <c r="AU574" s="116">
        <f ca="1">IFERROR(Y574*'Program Qtrly'!E$349/(1-'Program Qtrly'!E$349),0)</f>
        <v>0</v>
      </c>
      <c r="AV574" s="116">
        <f ca="1">IFERROR(Z574*'Program Qtrly'!F$349/(1-'Program Qtrly'!F$349),0)</f>
        <v>0</v>
      </c>
      <c r="AW574" s="116">
        <f ca="1">IFERROR(AA574*'Program Qtrly'!G$349/(1-'Program Qtrly'!G$349),0)</f>
        <v>0</v>
      </c>
      <c r="AX574" s="116">
        <f ca="1">IFERROR(AB574*'Program Qtrly'!H$349/(1-'Program Qtrly'!H$349),0)</f>
        <v>0</v>
      </c>
      <c r="AY574" s="116">
        <f ca="1">IFERROR(AC574*'Program Qtrly'!I$349/(1-'Program Qtrly'!I$349),0)</f>
        <v>0</v>
      </c>
      <c r="AZ574" s="116">
        <f ca="1">IFERROR(AD574*'Program Qtrly'!J$349/(1-'Program Qtrly'!J$349),0)</f>
        <v>0</v>
      </c>
      <c r="BA574" s="116">
        <f ca="1">IFERROR(AE574*'Program Qtrly'!K$349/(1-'Program Qtrly'!K$349),0)</f>
        <v>0</v>
      </c>
      <c r="BB574" s="116">
        <f ca="1">IFERROR(AF574*'Program Qtrly'!L$349/(1-'Program Qtrly'!L$349),0)</f>
        <v>0</v>
      </c>
      <c r="BC574" s="116">
        <f ca="1">IFERROR(AG574*'Program Qtrly'!M$349/(1-'Program Qtrly'!M$349),0)</f>
        <v>0</v>
      </c>
      <c r="BD574" s="116">
        <f ca="1">IFERROR(AH574*'Program Qtrly'!N$349/(1-'Program Qtrly'!N$349),0)</f>
        <v>0</v>
      </c>
      <c r="BE574" s="116">
        <f ca="1">IFERROR(AI574*'Program Qtrly'!O$349/(1-'Program Qtrly'!O$349),0)</f>
        <v>0</v>
      </c>
      <c r="BF574" s="116">
        <f ca="1">IFERROR(AJ574*'Program Qtrly'!P$349/(1-'Program Qtrly'!P$349),0)</f>
        <v>0</v>
      </c>
      <c r="BG574" s="116">
        <f ca="1">IFERROR(AK574*'Program Qtrly'!Q$349/(1-'Program Qtrly'!Q$349),0)</f>
        <v>0</v>
      </c>
      <c r="BH574" s="116">
        <f ca="1">IFERROR(AL574*'Program Qtrly'!R$349/(1-'Program Qtrly'!R$349),0)</f>
        <v>0</v>
      </c>
      <c r="BI574" s="116">
        <f ca="1">IFERROR(AM574*'Program Qtrly'!S$349/(1-'Program Qtrly'!S$349),0)</f>
        <v>0</v>
      </c>
      <c r="BJ574" s="116">
        <f ca="1">IFERROR(AN574*'Program Qtrly'!T$349/(1-'Program Qtrly'!T$349),0)</f>
        <v>0</v>
      </c>
      <c r="BK574" s="116">
        <f ca="1">IFERROR(AO574*'Program Qtrly'!U$349/(1-'Program Qtrly'!U$349),0)</f>
        <v>0</v>
      </c>
      <c r="BL574" s="116">
        <f ca="1">IFERROR(AP574*'Program Qtrly'!V$349/(1-'Program Qtrly'!V$349),0)</f>
        <v>0</v>
      </c>
      <c r="BM574" s="116">
        <f ca="1">IFERROR(AQ574*'Program Qtrly'!W$349/(1-'Program Qtrly'!W$349),0)</f>
        <v>0</v>
      </c>
      <c r="BO574" s="53" t="str">
        <f t="shared" si="556"/>
        <v>P018</v>
      </c>
      <c r="BP574" s="53">
        <f t="shared" si="557"/>
        <v>0</v>
      </c>
    </row>
    <row r="575" spans="1:68" x14ac:dyDescent="0.45">
      <c r="A575" s="63">
        <f t="shared" si="552"/>
        <v>27</v>
      </c>
      <c r="B575" s="116">
        <f ca="1">IFERROR(B574+'Program Qtrly'!D$363*OFFSET(LDF!$A$37,MATCH($B$565,LDF!$A$38:$A$63,0),MATCH($A575,LDF!$B$37:$Z$37,0)),0)</f>
        <v>0</v>
      </c>
      <c r="C575" s="116">
        <f ca="1">IFERROR(C574+'Program Qtrly'!E$363*OFFSET(LDF!$A$37,MATCH($B$565,LDF!$A$38:$A$63,0),MATCH($A575,LDF!$B$37:$Z$37,0)),0)</f>
        <v>0</v>
      </c>
      <c r="D575" s="116">
        <f ca="1">IFERROR(D574+'Program Qtrly'!F$363*OFFSET(LDF!$A$37,MATCH($B$565,LDF!$A$38:$A$63,0),MATCH($A575,LDF!$B$37:$Z$37,0)),0)</f>
        <v>0</v>
      </c>
      <c r="E575" s="116">
        <f ca="1">IFERROR(E574+'Program Qtrly'!G$363*OFFSET(LDF!$A$37,MATCH($B$565,LDF!$A$38:$A$63,0),MATCH($A575,LDF!$B$37:$Z$37,0)),0)</f>
        <v>0</v>
      </c>
      <c r="F575" s="116">
        <f ca="1">IFERROR(F574+'Program Qtrly'!H$363*OFFSET(LDF!$A$37,MATCH($B$565,LDF!$A$38:$A$63,0),MATCH($A575,LDF!$B$37:$Z$37,0)),0)</f>
        <v>0</v>
      </c>
      <c r="G575" s="116">
        <f ca="1">IFERROR(G574+'Program Qtrly'!I$363*OFFSET(LDF!$A$37,MATCH($B$565,LDF!$A$38:$A$63,0),MATCH($A575,LDF!$B$37:$Z$37,0)),0)</f>
        <v>0</v>
      </c>
      <c r="H575" s="116">
        <f ca="1">IFERROR(H574+'Program Qtrly'!J$363*OFFSET(LDF!$A$37,MATCH($B$565,LDF!$A$38:$A$63,0),MATCH($A575,LDF!$B$37:$Z$37,0)),0)</f>
        <v>0</v>
      </c>
      <c r="I575" s="116">
        <f ca="1">IFERROR(I574+'Program Qtrly'!K$363*OFFSET(LDF!$A$37,MATCH($B$565,LDF!$A$38:$A$63,0),MATCH($A575,LDF!$B$37:$Z$37,0)),0)</f>
        <v>0</v>
      </c>
      <c r="J575" s="116">
        <f ca="1">IFERROR(J574+'Program Qtrly'!L$363*OFFSET(LDF!$A$37,MATCH($B$565,LDF!$A$38:$A$63,0),MATCH($A575,LDF!$B$37:$Z$37,0)),0)</f>
        <v>0</v>
      </c>
      <c r="K575" s="116">
        <f ca="1">IFERROR(K574+'Program Qtrly'!M$363*OFFSET(LDF!$A$37,MATCH($B$565,LDF!$A$38:$A$63,0),MATCH($A575,LDF!$B$37:$Z$37,0)),0)</f>
        <v>0</v>
      </c>
      <c r="L575" s="116">
        <f ca="1">IFERROR(L574+'Program Qtrly'!N$363*OFFSET(LDF!$A$37,MATCH($B$565,LDF!$A$38:$A$63,0),MATCH($A575,LDF!$B$37:$Z$37,0)),0)</f>
        <v>0</v>
      </c>
      <c r="M575" s="116">
        <f ca="1">IFERROR(M574+'Program Qtrly'!O$363*OFFSET(LDF!$A$37,MATCH($B$565,LDF!$A$38:$A$63,0),MATCH($A575,LDF!$B$37:$Z$37,0)),0)</f>
        <v>0</v>
      </c>
      <c r="N575" s="116">
        <f ca="1">IFERROR(N574+'Program Qtrly'!P$363*OFFSET(LDF!$A$37,MATCH($B$565,LDF!$A$38:$A$63,0),MATCH($A575,LDF!$B$37:$Z$37,0)),0)</f>
        <v>0</v>
      </c>
      <c r="O575" s="116">
        <f ca="1">IFERROR(O574+'Program Qtrly'!Q$363*OFFSET(LDF!$A$37,MATCH($B$565,LDF!$A$38:$A$63,0),MATCH($A575,LDF!$B$37:$Z$37,0)),0)</f>
        <v>0</v>
      </c>
      <c r="P575" s="116">
        <f ca="1">IFERROR(P574+'Program Qtrly'!R$363*OFFSET(LDF!$A$37,MATCH($B$565,LDF!$A$38:$A$63,0),MATCH($A575,LDF!$B$37:$Z$37,0)),0)</f>
        <v>0</v>
      </c>
      <c r="Q575" s="116">
        <f ca="1">IFERROR(Q574+'Program Qtrly'!S$363*OFFSET(LDF!$A$37,MATCH($B$565,LDF!$A$38:$A$63,0),MATCH($A575,LDF!$B$37:$Z$37,0)),0)</f>
        <v>0</v>
      </c>
      <c r="R575" s="116">
        <f ca="1">IFERROR(R574+'Program Qtrly'!T$363*OFFSET(LDF!$A$37,MATCH($B$565,LDF!$A$38:$A$63,0),MATCH($A575,LDF!$B$37:$Z$37,0)),0)</f>
        <v>0</v>
      </c>
      <c r="S575" s="116">
        <f ca="1">IFERROR(S574+'Program Qtrly'!U$363*OFFSET(LDF!$A$37,MATCH($B$565,LDF!$A$38:$A$63,0),MATCH($A575,LDF!$B$37:$Z$37,0)),0)</f>
        <v>0</v>
      </c>
      <c r="T575" s="116">
        <f ca="1">IFERROR(T574+'Program Qtrly'!V$363*OFFSET(LDF!$A$37,MATCH($B$565,LDF!$A$38:$A$63,0),MATCH($A575,LDF!$B$37:$Z$37,0)),0)</f>
        <v>0</v>
      </c>
      <c r="U575" s="116">
        <f ca="1">IFERROR(U574+'Program Qtrly'!W$363*OFFSET(LDF!$A$37,MATCH($B$565,LDF!$A$38:$A$63,0),MATCH($A575,LDF!$B$37:$Z$37,0)),0)</f>
        <v>0</v>
      </c>
      <c r="W575" s="63">
        <f t="shared" si="553"/>
        <v>27</v>
      </c>
      <c r="X575" s="116">
        <f t="shared" ca="1" si="554"/>
        <v>0</v>
      </c>
      <c r="Y575" s="116">
        <f t="shared" ca="1" si="551"/>
        <v>0</v>
      </c>
      <c r="Z575" s="116">
        <f t="shared" ca="1" si="551"/>
        <v>0</v>
      </c>
      <c r="AA575" s="116">
        <f t="shared" ca="1" si="551"/>
        <v>0</v>
      </c>
      <c r="AB575" s="116">
        <f t="shared" ca="1" si="551"/>
        <v>0</v>
      </c>
      <c r="AC575" s="116">
        <f t="shared" ca="1" si="551"/>
        <v>0</v>
      </c>
      <c r="AD575" s="116">
        <f t="shared" ca="1" si="551"/>
        <v>0</v>
      </c>
      <c r="AE575" s="116">
        <f t="shared" ca="1" si="551"/>
        <v>0</v>
      </c>
      <c r="AF575" s="116">
        <f t="shared" ca="1" si="551"/>
        <v>0</v>
      </c>
      <c r="AG575" s="116">
        <f t="shared" ca="1" si="551"/>
        <v>0</v>
      </c>
      <c r="AH575" s="116">
        <f t="shared" ca="1" si="551"/>
        <v>0</v>
      </c>
      <c r="AI575" s="116">
        <f t="shared" ca="1" si="551"/>
        <v>0</v>
      </c>
      <c r="AJ575" s="116">
        <f t="shared" ca="1" si="551"/>
        <v>0</v>
      </c>
      <c r="AK575" s="116">
        <f t="shared" ca="1" si="551"/>
        <v>0</v>
      </c>
      <c r="AL575" s="116">
        <f t="shared" ca="1" si="551"/>
        <v>0</v>
      </c>
      <c r="AM575" s="116">
        <f t="shared" ca="1" si="551"/>
        <v>0</v>
      </c>
      <c r="AN575" s="116">
        <f t="shared" ca="1" si="551"/>
        <v>0</v>
      </c>
      <c r="AO575" s="116">
        <f t="shared" ca="1" si="551"/>
        <v>0</v>
      </c>
      <c r="AP575" s="116">
        <f t="shared" ca="1" si="551"/>
        <v>0</v>
      </c>
      <c r="AQ575" s="116">
        <f t="shared" ca="1" si="551"/>
        <v>0</v>
      </c>
      <c r="AS575" s="63">
        <f t="shared" si="555"/>
        <v>27</v>
      </c>
      <c r="AT575" s="116">
        <f ca="1">IFERROR(X575*'Program Qtrly'!D$349/(1-'Program Qtrly'!D$349),0)</f>
        <v>0</v>
      </c>
      <c r="AU575" s="116">
        <f ca="1">IFERROR(Y575*'Program Qtrly'!E$349/(1-'Program Qtrly'!E$349),0)</f>
        <v>0</v>
      </c>
      <c r="AV575" s="116">
        <f ca="1">IFERROR(Z575*'Program Qtrly'!F$349/(1-'Program Qtrly'!F$349),0)</f>
        <v>0</v>
      </c>
      <c r="AW575" s="116">
        <f ca="1">IFERROR(AA575*'Program Qtrly'!G$349/(1-'Program Qtrly'!G$349),0)</f>
        <v>0</v>
      </c>
      <c r="AX575" s="116">
        <f ca="1">IFERROR(AB575*'Program Qtrly'!H$349/(1-'Program Qtrly'!H$349),0)</f>
        <v>0</v>
      </c>
      <c r="AY575" s="116">
        <f ca="1">IFERROR(AC575*'Program Qtrly'!I$349/(1-'Program Qtrly'!I$349),0)</f>
        <v>0</v>
      </c>
      <c r="AZ575" s="116">
        <f ca="1">IFERROR(AD575*'Program Qtrly'!J$349/(1-'Program Qtrly'!J$349),0)</f>
        <v>0</v>
      </c>
      <c r="BA575" s="116">
        <f ca="1">IFERROR(AE575*'Program Qtrly'!K$349/(1-'Program Qtrly'!K$349),0)</f>
        <v>0</v>
      </c>
      <c r="BB575" s="116">
        <f ca="1">IFERROR(AF575*'Program Qtrly'!L$349/(1-'Program Qtrly'!L$349),0)</f>
        <v>0</v>
      </c>
      <c r="BC575" s="116">
        <f ca="1">IFERROR(AG575*'Program Qtrly'!M$349/(1-'Program Qtrly'!M$349),0)</f>
        <v>0</v>
      </c>
      <c r="BD575" s="116">
        <f ca="1">IFERROR(AH575*'Program Qtrly'!N$349/(1-'Program Qtrly'!N$349),0)</f>
        <v>0</v>
      </c>
      <c r="BE575" s="116">
        <f ca="1">IFERROR(AI575*'Program Qtrly'!O$349/(1-'Program Qtrly'!O$349),0)</f>
        <v>0</v>
      </c>
      <c r="BF575" s="116">
        <f ca="1">IFERROR(AJ575*'Program Qtrly'!P$349/(1-'Program Qtrly'!P$349),0)</f>
        <v>0</v>
      </c>
      <c r="BG575" s="116">
        <f ca="1">IFERROR(AK575*'Program Qtrly'!Q$349/(1-'Program Qtrly'!Q$349),0)</f>
        <v>0</v>
      </c>
      <c r="BH575" s="116">
        <f ca="1">IFERROR(AL575*'Program Qtrly'!R$349/(1-'Program Qtrly'!R$349),0)</f>
        <v>0</v>
      </c>
      <c r="BI575" s="116">
        <f ca="1">IFERROR(AM575*'Program Qtrly'!S$349/(1-'Program Qtrly'!S$349),0)</f>
        <v>0</v>
      </c>
      <c r="BJ575" s="116">
        <f ca="1">IFERROR(AN575*'Program Qtrly'!T$349/(1-'Program Qtrly'!T$349),0)</f>
        <v>0</v>
      </c>
      <c r="BK575" s="116">
        <f ca="1">IFERROR(AO575*'Program Qtrly'!U$349/(1-'Program Qtrly'!U$349),0)</f>
        <v>0</v>
      </c>
      <c r="BL575" s="116">
        <f ca="1">IFERROR(AP575*'Program Qtrly'!V$349/(1-'Program Qtrly'!V$349),0)</f>
        <v>0</v>
      </c>
      <c r="BM575" s="116">
        <f ca="1">IFERROR(AQ575*'Program Qtrly'!W$349/(1-'Program Qtrly'!W$349),0)</f>
        <v>0</v>
      </c>
      <c r="BO575" s="53" t="str">
        <f t="shared" si="556"/>
        <v>P018</v>
      </c>
      <c r="BP575" s="53">
        <f t="shared" si="557"/>
        <v>0</v>
      </c>
    </row>
    <row r="576" spans="1:68" x14ac:dyDescent="0.45">
      <c r="A576" s="63">
        <f t="shared" si="552"/>
        <v>30</v>
      </c>
      <c r="B576" s="116">
        <f ca="1">IFERROR(B575+'Program Qtrly'!D$363*OFFSET(LDF!$A$37,MATCH($B$565,LDF!$A$38:$A$63,0),MATCH($A576,LDF!$B$37:$Z$37,0)),0)</f>
        <v>0</v>
      </c>
      <c r="C576" s="116">
        <f ca="1">IFERROR(C575+'Program Qtrly'!E$363*OFFSET(LDF!$A$37,MATCH($B$565,LDF!$A$38:$A$63,0),MATCH($A576,LDF!$B$37:$Z$37,0)),0)</f>
        <v>0</v>
      </c>
      <c r="D576" s="116">
        <f ca="1">IFERROR(D575+'Program Qtrly'!F$363*OFFSET(LDF!$A$37,MATCH($B$565,LDF!$A$38:$A$63,0),MATCH($A576,LDF!$B$37:$Z$37,0)),0)</f>
        <v>0</v>
      </c>
      <c r="E576" s="116">
        <f ca="1">IFERROR(E575+'Program Qtrly'!G$363*OFFSET(LDF!$A$37,MATCH($B$565,LDF!$A$38:$A$63,0),MATCH($A576,LDF!$B$37:$Z$37,0)),0)</f>
        <v>0</v>
      </c>
      <c r="F576" s="116">
        <f ca="1">IFERROR(F575+'Program Qtrly'!H$363*OFFSET(LDF!$A$37,MATCH($B$565,LDF!$A$38:$A$63,0),MATCH($A576,LDF!$B$37:$Z$37,0)),0)</f>
        <v>0</v>
      </c>
      <c r="G576" s="116">
        <f ca="1">IFERROR(G575+'Program Qtrly'!I$363*OFFSET(LDF!$A$37,MATCH($B$565,LDF!$A$38:$A$63,0),MATCH($A576,LDF!$B$37:$Z$37,0)),0)</f>
        <v>0</v>
      </c>
      <c r="H576" s="116">
        <f ca="1">IFERROR(H575+'Program Qtrly'!J$363*OFFSET(LDF!$A$37,MATCH($B$565,LDF!$A$38:$A$63,0),MATCH($A576,LDF!$B$37:$Z$37,0)),0)</f>
        <v>0</v>
      </c>
      <c r="I576" s="116">
        <f ca="1">IFERROR(I575+'Program Qtrly'!K$363*OFFSET(LDF!$A$37,MATCH($B$565,LDF!$A$38:$A$63,0),MATCH($A576,LDF!$B$37:$Z$37,0)),0)</f>
        <v>0</v>
      </c>
      <c r="J576" s="116">
        <f ca="1">IFERROR(J575+'Program Qtrly'!L$363*OFFSET(LDF!$A$37,MATCH($B$565,LDF!$A$38:$A$63,0),MATCH($A576,LDF!$B$37:$Z$37,0)),0)</f>
        <v>0</v>
      </c>
      <c r="K576" s="116">
        <f ca="1">IFERROR(K575+'Program Qtrly'!M$363*OFFSET(LDF!$A$37,MATCH($B$565,LDF!$A$38:$A$63,0),MATCH($A576,LDF!$B$37:$Z$37,0)),0)</f>
        <v>0</v>
      </c>
      <c r="L576" s="116">
        <f ca="1">IFERROR(L575+'Program Qtrly'!N$363*OFFSET(LDF!$A$37,MATCH($B$565,LDF!$A$38:$A$63,0),MATCH($A576,LDF!$B$37:$Z$37,0)),0)</f>
        <v>0</v>
      </c>
      <c r="M576" s="116">
        <f ca="1">IFERROR(M575+'Program Qtrly'!O$363*OFFSET(LDF!$A$37,MATCH($B$565,LDF!$A$38:$A$63,0),MATCH($A576,LDF!$B$37:$Z$37,0)),0)</f>
        <v>0</v>
      </c>
      <c r="N576" s="116">
        <f ca="1">IFERROR(N575+'Program Qtrly'!P$363*OFFSET(LDF!$A$37,MATCH($B$565,LDF!$A$38:$A$63,0),MATCH($A576,LDF!$B$37:$Z$37,0)),0)</f>
        <v>0</v>
      </c>
      <c r="O576" s="116">
        <f ca="1">IFERROR(O575+'Program Qtrly'!Q$363*OFFSET(LDF!$A$37,MATCH($B$565,LDF!$A$38:$A$63,0),MATCH($A576,LDF!$B$37:$Z$37,0)),0)</f>
        <v>0</v>
      </c>
      <c r="P576" s="116">
        <f ca="1">IFERROR(P575+'Program Qtrly'!R$363*OFFSET(LDF!$A$37,MATCH($B$565,LDF!$A$38:$A$63,0),MATCH($A576,LDF!$B$37:$Z$37,0)),0)</f>
        <v>0</v>
      </c>
      <c r="Q576" s="116">
        <f ca="1">IFERROR(Q575+'Program Qtrly'!S$363*OFFSET(LDF!$A$37,MATCH($B$565,LDF!$A$38:$A$63,0),MATCH($A576,LDF!$B$37:$Z$37,0)),0)</f>
        <v>0</v>
      </c>
      <c r="R576" s="116">
        <f ca="1">IFERROR(R575+'Program Qtrly'!T$363*OFFSET(LDF!$A$37,MATCH($B$565,LDF!$A$38:$A$63,0),MATCH($A576,LDF!$B$37:$Z$37,0)),0)</f>
        <v>0</v>
      </c>
      <c r="S576" s="116">
        <f ca="1">IFERROR(S575+'Program Qtrly'!U$363*OFFSET(LDF!$A$37,MATCH($B$565,LDF!$A$38:$A$63,0),MATCH($A576,LDF!$B$37:$Z$37,0)),0)</f>
        <v>0</v>
      </c>
      <c r="T576" s="116">
        <f ca="1">IFERROR(T575+'Program Qtrly'!V$363*OFFSET(LDF!$A$37,MATCH($B$565,LDF!$A$38:$A$63,0),MATCH($A576,LDF!$B$37:$Z$37,0)),0)</f>
        <v>0</v>
      </c>
      <c r="U576" s="116">
        <f ca="1">IFERROR(U575+'Program Qtrly'!W$363*OFFSET(LDF!$A$37,MATCH($B$565,LDF!$A$38:$A$63,0),MATCH($A576,LDF!$B$37:$Z$37,0)),0)</f>
        <v>0</v>
      </c>
      <c r="W576" s="63">
        <f t="shared" si="553"/>
        <v>30</v>
      </c>
      <c r="X576" s="116">
        <f t="shared" ca="1" si="554"/>
        <v>0</v>
      </c>
      <c r="Y576" s="116">
        <f t="shared" ca="1" si="551"/>
        <v>0</v>
      </c>
      <c r="Z576" s="116">
        <f t="shared" ca="1" si="551"/>
        <v>0</v>
      </c>
      <c r="AA576" s="116">
        <f t="shared" ca="1" si="551"/>
        <v>0</v>
      </c>
      <c r="AB576" s="116">
        <f t="shared" ca="1" si="551"/>
        <v>0</v>
      </c>
      <c r="AC576" s="116">
        <f t="shared" ca="1" si="551"/>
        <v>0</v>
      </c>
      <c r="AD576" s="116">
        <f t="shared" ca="1" si="551"/>
        <v>0</v>
      </c>
      <c r="AE576" s="116">
        <f t="shared" ca="1" si="551"/>
        <v>0</v>
      </c>
      <c r="AF576" s="116">
        <f t="shared" ca="1" si="551"/>
        <v>0</v>
      </c>
      <c r="AG576" s="116">
        <f t="shared" ca="1" si="551"/>
        <v>0</v>
      </c>
      <c r="AH576" s="116">
        <f t="shared" ca="1" si="551"/>
        <v>0</v>
      </c>
      <c r="AI576" s="116">
        <f t="shared" ca="1" si="551"/>
        <v>0</v>
      </c>
      <c r="AJ576" s="116">
        <f t="shared" ca="1" si="551"/>
        <v>0</v>
      </c>
      <c r="AK576" s="116">
        <f t="shared" ca="1" si="551"/>
        <v>0</v>
      </c>
      <c r="AL576" s="116">
        <f t="shared" ca="1" si="551"/>
        <v>0</v>
      </c>
      <c r="AM576" s="116">
        <f t="shared" ca="1" si="551"/>
        <v>0</v>
      </c>
      <c r="AN576" s="116">
        <f t="shared" ca="1" si="551"/>
        <v>0</v>
      </c>
      <c r="AO576" s="116">
        <f t="shared" ca="1" si="551"/>
        <v>0</v>
      </c>
      <c r="AP576" s="116">
        <f t="shared" ca="1" si="551"/>
        <v>0</v>
      </c>
      <c r="AQ576" s="116">
        <f t="shared" ca="1" si="551"/>
        <v>0</v>
      </c>
      <c r="AS576" s="63">
        <f t="shared" si="555"/>
        <v>30</v>
      </c>
      <c r="AT576" s="116">
        <f ca="1">IFERROR(X576*'Program Qtrly'!D$349/(1-'Program Qtrly'!D$349),0)</f>
        <v>0</v>
      </c>
      <c r="AU576" s="116">
        <f ca="1">IFERROR(Y576*'Program Qtrly'!E$349/(1-'Program Qtrly'!E$349),0)</f>
        <v>0</v>
      </c>
      <c r="AV576" s="116">
        <f ca="1">IFERROR(Z576*'Program Qtrly'!F$349/(1-'Program Qtrly'!F$349),0)</f>
        <v>0</v>
      </c>
      <c r="AW576" s="116">
        <f ca="1">IFERROR(AA576*'Program Qtrly'!G$349/(1-'Program Qtrly'!G$349),0)</f>
        <v>0</v>
      </c>
      <c r="AX576" s="116">
        <f ca="1">IFERROR(AB576*'Program Qtrly'!H$349/(1-'Program Qtrly'!H$349),0)</f>
        <v>0</v>
      </c>
      <c r="AY576" s="116">
        <f ca="1">IFERROR(AC576*'Program Qtrly'!I$349/(1-'Program Qtrly'!I$349),0)</f>
        <v>0</v>
      </c>
      <c r="AZ576" s="116">
        <f ca="1">IFERROR(AD576*'Program Qtrly'!J$349/(1-'Program Qtrly'!J$349),0)</f>
        <v>0</v>
      </c>
      <c r="BA576" s="116">
        <f ca="1">IFERROR(AE576*'Program Qtrly'!K$349/(1-'Program Qtrly'!K$349),0)</f>
        <v>0</v>
      </c>
      <c r="BB576" s="116">
        <f ca="1">IFERROR(AF576*'Program Qtrly'!L$349/(1-'Program Qtrly'!L$349),0)</f>
        <v>0</v>
      </c>
      <c r="BC576" s="116">
        <f ca="1">IFERROR(AG576*'Program Qtrly'!M$349/(1-'Program Qtrly'!M$349),0)</f>
        <v>0</v>
      </c>
      <c r="BD576" s="116">
        <f ca="1">IFERROR(AH576*'Program Qtrly'!N$349/(1-'Program Qtrly'!N$349),0)</f>
        <v>0</v>
      </c>
      <c r="BE576" s="116">
        <f ca="1">IFERROR(AI576*'Program Qtrly'!O$349/(1-'Program Qtrly'!O$349),0)</f>
        <v>0</v>
      </c>
      <c r="BF576" s="116">
        <f ca="1">IFERROR(AJ576*'Program Qtrly'!P$349/(1-'Program Qtrly'!P$349),0)</f>
        <v>0</v>
      </c>
      <c r="BG576" s="116">
        <f ca="1">IFERROR(AK576*'Program Qtrly'!Q$349/(1-'Program Qtrly'!Q$349),0)</f>
        <v>0</v>
      </c>
      <c r="BH576" s="116">
        <f ca="1">IFERROR(AL576*'Program Qtrly'!R$349/(1-'Program Qtrly'!R$349),0)</f>
        <v>0</v>
      </c>
      <c r="BI576" s="116">
        <f ca="1">IFERROR(AM576*'Program Qtrly'!S$349/(1-'Program Qtrly'!S$349),0)</f>
        <v>0</v>
      </c>
      <c r="BJ576" s="116">
        <f ca="1">IFERROR(AN576*'Program Qtrly'!T$349/(1-'Program Qtrly'!T$349),0)</f>
        <v>0</v>
      </c>
      <c r="BK576" s="116">
        <f ca="1">IFERROR(AO576*'Program Qtrly'!U$349/(1-'Program Qtrly'!U$349),0)</f>
        <v>0</v>
      </c>
      <c r="BL576" s="116">
        <f ca="1">IFERROR(AP576*'Program Qtrly'!V$349/(1-'Program Qtrly'!V$349),0)</f>
        <v>0</v>
      </c>
      <c r="BM576" s="116">
        <f ca="1">IFERROR(AQ576*'Program Qtrly'!W$349/(1-'Program Qtrly'!W$349),0)</f>
        <v>0</v>
      </c>
      <c r="BO576" s="53" t="str">
        <f t="shared" si="556"/>
        <v>P018</v>
      </c>
      <c r="BP576" s="53">
        <f t="shared" si="557"/>
        <v>0</v>
      </c>
    </row>
    <row r="577" spans="1:68" x14ac:dyDescent="0.45">
      <c r="A577" s="63">
        <f t="shared" si="552"/>
        <v>33</v>
      </c>
      <c r="B577" s="116">
        <f ca="1">IFERROR(B576+'Program Qtrly'!D$363*OFFSET(LDF!$A$37,MATCH($B$565,LDF!$A$38:$A$63,0),MATCH($A577,LDF!$B$37:$Z$37,0)),0)</f>
        <v>0</v>
      </c>
      <c r="C577" s="116">
        <f ca="1">IFERROR(C576+'Program Qtrly'!E$363*OFFSET(LDF!$A$37,MATCH($B$565,LDF!$A$38:$A$63,0),MATCH($A577,LDF!$B$37:$Z$37,0)),0)</f>
        <v>0</v>
      </c>
      <c r="D577" s="116">
        <f ca="1">IFERROR(D576+'Program Qtrly'!F$363*OFFSET(LDF!$A$37,MATCH($B$565,LDF!$A$38:$A$63,0),MATCH($A577,LDF!$B$37:$Z$37,0)),0)</f>
        <v>0</v>
      </c>
      <c r="E577" s="116">
        <f ca="1">IFERROR(E576+'Program Qtrly'!G$363*OFFSET(LDF!$A$37,MATCH($B$565,LDF!$A$38:$A$63,0),MATCH($A577,LDF!$B$37:$Z$37,0)),0)</f>
        <v>0</v>
      </c>
      <c r="F577" s="116">
        <f ca="1">IFERROR(F576+'Program Qtrly'!H$363*OFFSET(LDF!$A$37,MATCH($B$565,LDF!$A$38:$A$63,0),MATCH($A577,LDF!$B$37:$Z$37,0)),0)</f>
        <v>0</v>
      </c>
      <c r="G577" s="116">
        <f ca="1">IFERROR(G576+'Program Qtrly'!I$363*OFFSET(LDF!$A$37,MATCH($B$565,LDF!$A$38:$A$63,0),MATCH($A577,LDF!$B$37:$Z$37,0)),0)</f>
        <v>0</v>
      </c>
      <c r="H577" s="116">
        <f ca="1">IFERROR(H576+'Program Qtrly'!J$363*OFFSET(LDF!$A$37,MATCH($B$565,LDF!$A$38:$A$63,0),MATCH($A577,LDF!$B$37:$Z$37,0)),0)</f>
        <v>0</v>
      </c>
      <c r="I577" s="116">
        <f ca="1">IFERROR(I576+'Program Qtrly'!K$363*OFFSET(LDF!$A$37,MATCH($B$565,LDF!$A$38:$A$63,0),MATCH($A577,LDF!$B$37:$Z$37,0)),0)</f>
        <v>0</v>
      </c>
      <c r="J577" s="116">
        <f ca="1">IFERROR(J576+'Program Qtrly'!L$363*OFFSET(LDF!$A$37,MATCH($B$565,LDF!$A$38:$A$63,0),MATCH($A577,LDF!$B$37:$Z$37,0)),0)</f>
        <v>0</v>
      </c>
      <c r="K577" s="116">
        <f ca="1">IFERROR(K576+'Program Qtrly'!M$363*OFFSET(LDF!$A$37,MATCH($B$565,LDF!$A$38:$A$63,0),MATCH($A577,LDF!$B$37:$Z$37,0)),0)</f>
        <v>0</v>
      </c>
      <c r="L577" s="116">
        <f ca="1">IFERROR(L576+'Program Qtrly'!N$363*OFFSET(LDF!$A$37,MATCH($B$565,LDF!$A$38:$A$63,0),MATCH($A577,LDF!$B$37:$Z$37,0)),0)</f>
        <v>0</v>
      </c>
      <c r="M577" s="116">
        <f ca="1">IFERROR(M576+'Program Qtrly'!O$363*OFFSET(LDF!$A$37,MATCH($B$565,LDF!$A$38:$A$63,0),MATCH($A577,LDF!$B$37:$Z$37,0)),0)</f>
        <v>0</v>
      </c>
      <c r="N577" s="116">
        <f ca="1">IFERROR(N576+'Program Qtrly'!P$363*OFFSET(LDF!$A$37,MATCH($B$565,LDF!$A$38:$A$63,0),MATCH($A577,LDF!$B$37:$Z$37,0)),0)</f>
        <v>0</v>
      </c>
      <c r="O577" s="116">
        <f ca="1">IFERROR(O576+'Program Qtrly'!Q$363*OFFSET(LDF!$A$37,MATCH($B$565,LDF!$A$38:$A$63,0),MATCH($A577,LDF!$B$37:$Z$37,0)),0)</f>
        <v>0</v>
      </c>
      <c r="P577" s="116">
        <f ca="1">IFERROR(P576+'Program Qtrly'!R$363*OFFSET(LDF!$A$37,MATCH($B$565,LDF!$A$38:$A$63,0),MATCH($A577,LDF!$B$37:$Z$37,0)),0)</f>
        <v>0</v>
      </c>
      <c r="Q577" s="116">
        <f ca="1">IFERROR(Q576+'Program Qtrly'!S$363*OFFSET(LDF!$A$37,MATCH($B$565,LDF!$A$38:$A$63,0),MATCH($A577,LDF!$B$37:$Z$37,0)),0)</f>
        <v>0</v>
      </c>
      <c r="R577" s="116">
        <f ca="1">IFERROR(R576+'Program Qtrly'!T$363*OFFSET(LDF!$A$37,MATCH($B$565,LDF!$A$38:$A$63,0),MATCH($A577,LDF!$B$37:$Z$37,0)),0)</f>
        <v>0</v>
      </c>
      <c r="S577" s="116">
        <f ca="1">IFERROR(S576+'Program Qtrly'!U$363*OFFSET(LDF!$A$37,MATCH($B$565,LDF!$A$38:$A$63,0),MATCH($A577,LDF!$B$37:$Z$37,0)),0)</f>
        <v>0</v>
      </c>
      <c r="T577" s="116">
        <f ca="1">IFERROR(T576+'Program Qtrly'!V$363*OFFSET(LDF!$A$37,MATCH($B$565,LDF!$A$38:$A$63,0),MATCH($A577,LDF!$B$37:$Z$37,0)),0)</f>
        <v>0</v>
      </c>
      <c r="U577" s="116">
        <f ca="1">IFERROR(U576+'Program Qtrly'!W$363*OFFSET(LDF!$A$37,MATCH($B$565,LDF!$A$38:$A$63,0),MATCH($A577,LDF!$B$37:$Z$37,0)),0)</f>
        <v>0</v>
      </c>
      <c r="W577" s="63">
        <f t="shared" si="553"/>
        <v>33</v>
      </c>
      <c r="X577" s="116">
        <f t="shared" ca="1" si="554"/>
        <v>0</v>
      </c>
      <c r="Y577" s="116">
        <f t="shared" ca="1" si="551"/>
        <v>0</v>
      </c>
      <c r="Z577" s="116">
        <f t="shared" ca="1" si="551"/>
        <v>0</v>
      </c>
      <c r="AA577" s="116">
        <f t="shared" ca="1" si="551"/>
        <v>0</v>
      </c>
      <c r="AB577" s="116">
        <f t="shared" ca="1" si="551"/>
        <v>0</v>
      </c>
      <c r="AC577" s="116">
        <f t="shared" ca="1" si="551"/>
        <v>0</v>
      </c>
      <c r="AD577" s="116">
        <f t="shared" ca="1" si="551"/>
        <v>0</v>
      </c>
      <c r="AE577" s="116">
        <f t="shared" ca="1" si="551"/>
        <v>0</v>
      </c>
      <c r="AF577" s="116">
        <f t="shared" ca="1" si="551"/>
        <v>0</v>
      </c>
      <c r="AG577" s="116">
        <f t="shared" ca="1" si="551"/>
        <v>0</v>
      </c>
      <c r="AH577" s="116">
        <f t="shared" ca="1" si="551"/>
        <v>0</v>
      </c>
      <c r="AI577" s="116">
        <f t="shared" ca="1" si="551"/>
        <v>0</v>
      </c>
      <c r="AJ577" s="116">
        <f t="shared" ca="1" si="551"/>
        <v>0</v>
      </c>
      <c r="AK577" s="116">
        <f t="shared" ca="1" si="551"/>
        <v>0</v>
      </c>
      <c r="AL577" s="116">
        <f t="shared" ca="1" si="551"/>
        <v>0</v>
      </c>
      <c r="AM577" s="116">
        <f t="shared" ca="1" si="551"/>
        <v>0</v>
      </c>
      <c r="AN577" s="116">
        <f t="shared" ca="1" si="551"/>
        <v>0</v>
      </c>
      <c r="AO577" s="116">
        <f t="shared" ca="1" si="551"/>
        <v>0</v>
      </c>
      <c r="AP577" s="116">
        <f t="shared" ca="1" si="551"/>
        <v>0</v>
      </c>
      <c r="AQ577" s="116">
        <f t="shared" ca="1" si="551"/>
        <v>0</v>
      </c>
      <c r="AS577" s="63">
        <f t="shared" si="555"/>
        <v>33</v>
      </c>
      <c r="AT577" s="116">
        <f ca="1">IFERROR(X577*'Program Qtrly'!D$349/(1-'Program Qtrly'!D$349),0)</f>
        <v>0</v>
      </c>
      <c r="AU577" s="116">
        <f ca="1">IFERROR(Y577*'Program Qtrly'!E$349/(1-'Program Qtrly'!E$349),0)</f>
        <v>0</v>
      </c>
      <c r="AV577" s="116">
        <f ca="1">IFERROR(Z577*'Program Qtrly'!F$349/(1-'Program Qtrly'!F$349),0)</f>
        <v>0</v>
      </c>
      <c r="AW577" s="116">
        <f ca="1">IFERROR(AA577*'Program Qtrly'!G$349/(1-'Program Qtrly'!G$349),0)</f>
        <v>0</v>
      </c>
      <c r="AX577" s="116">
        <f ca="1">IFERROR(AB577*'Program Qtrly'!H$349/(1-'Program Qtrly'!H$349),0)</f>
        <v>0</v>
      </c>
      <c r="AY577" s="116">
        <f ca="1">IFERROR(AC577*'Program Qtrly'!I$349/(1-'Program Qtrly'!I$349),0)</f>
        <v>0</v>
      </c>
      <c r="AZ577" s="116">
        <f ca="1">IFERROR(AD577*'Program Qtrly'!J$349/(1-'Program Qtrly'!J$349),0)</f>
        <v>0</v>
      </c>
      <c r="BA577" s="116">
        <f ca="1">IFERROR(AE577*'Program Qtrly'!K$349/(1-'Program Qtrly'!K$349),0)</f>
        <v>0</v>
      </c>
      <c r="BB577" s="116">
        <f ca="1">IFERROR(AF577*'Program Qtrly'!L$349/(1-'Program Qtrly'!L$349),0)</f>
        <v>0</v>
      </c>
      <c r="BC577" s="116">
        <f ca="1">IFERROR(AG577*'Program Qtrly'!M$349/(1-'Program Qtrly'!M$349),0)</f>
        <v>0</v>
      </c>
      <c r="BD577" s="116">
        <f ca="1">IFERROR(AH577*'Program Qtrly'!N$349/(1-'Program Qtrly'!N$349),0)</f>
        <v>0</v>
      </c>
      <c r="BE577" s="116">
        <f ca="1">IFERROR(AI577*'Program Qtrly'!O$349/(1-'Program Qtrly'!O$349),0)</f>
        <v>0</v>
      </c>
      <c r="BF577" s="116">
        <f ca="1">IFERROR(AJ577*'Program Qtrly'!P$349/(1-'Program Qtrly'!P$349),0)</f>
        <v>0</v>
      </c>
      <c r="BG577" s="116">
        <f ca="1">IFERROR(AK577*'Program Qtrly'!Q$349/(1-'Program Qtrly'!Q$349),0)</f>
        <v>0</v>
      </c>
      <c r="BH577" s="116">
        <f ca="1">IFERROR(AL577*'Program Qtrly'!R$349/(1-'Program Qtrly'!R$349),0)</f>
        <v>0</v>
      </c>
      <c r="BI577" s="116">
        <f ca="1">IFERROR(AM577*'Program Qtrly'!S$349/(1-'Program Qtrly'!S$349),0)</f>
        <v>0</v>
      </c>
      <c r="BJ577" s="116">
        <f ca="1">IFERROR(AN577*'Program Qtrly'!T$349/(1-'Program Qtrly'!T$349),0)</f>
        <v>0</v>
      </c>
      <c r="BK577" s="116">
        <f ca="1">IFERROR(AO577*'Program Qtrly'!U$349/(1-'Program Qtrly'!U$349),0)</f>
        <v>0</v>
      </c>
      <c r="BL577" s="116">
        <f ca="1">IFERROR(AP577*'Program Qtrly'!V$349/(1-'Program Qtrly'!V$349),0)</f>
        <v>0</v>
      </c>
      <c r="BM577" s="116">
        <f ca="1">IFERROR(AQ577*'Program Qtrly'!W$349/(1-'Program Qtrly'!W$349),0)</f>
        <v>0</v>
      </c>
      <c r="BO577" s="53" t="str">
        <f t="shared" si="556"/>
        <v>P018</v>
      </c>
      <c r="BP577" s="53">
        <f t="shared" si="557"/>
        <v>0</v>
      </c>
    </row>
    <row r="578" spans="1:68" x14ac:dyDescent="0.45">
      <c r="A578" s="63">
        <f t="shared" si="552"/>
        <v>36</v>
      </c>
      <c r="B578" s="116">
        <f ca="1">IFERROR(B577+'Program Qtrly'!D$363*OFFSET(LDF!$A$37,MATCH($B$565,LDF!$A$38:$A$63,0),MATCH($A578,LDF!$B$37:$Z$37,0)),0)</f>
        <v>0</v>
      </c>
      <c r="C578" s="116">
        <f ca="1">IFERROR(C577+'Program Qtrly'!E$363*OFFSET(LDF!$A$37,MATCH($B$565,LDF!$A$38:$A$63,0),MATCH($A578,LDF!$B$37:$Z$37,0)),0)</f>
        <v>0</v>
      </c>
      <c r="D578" s="116">
        <f ca="1">IFERROR(D577+'Program Qtrly'!F$363*OFFSET(LDF!$A$37,MATCH($B$565,LDF!$A$38:$A$63,0),MATCH($A578,LDF!$B$37:$Z$37,0)),0)</f>
        <v>0</v>
      </c>
      <c r="E578" s="116">
        <f ca="1">IFERROR(E577+'Program Qtrly'!G$363*OFFSET(LDF!$A$37,MATCH($B$565,LDF!$A$38:$A$63,0),MATCH($A578,LDF!$B$37:$Z$37,0)),0)</f>
        <v>0</v>
      </c>
      <c r="F578" s="116">
        <f ca="1">IFERROR(F577+'Program Qtrly'!H$363*OFFSET(LDF!$A$37,MATCH($B$565,LDF!$A$38:$A$63,0),MATCH($A578,LDF!$B$37:$Z$37,0)),0)</f>
        <v>0</v>
      </c>
      <c r="G578" s="116">
        <f ca="1">IFERROR(G577+'Program Qtrly'!I$363*OFFSET(LDF!$A$37,MATCH($B$565,LDF!$A$38:$A$63,0),MATCH($A578,LDF!$B$37:$Z$37,0)),0)</f>
        <v>0</v>
      </c>
      <c r="H578" s="116">
        <f ca="1">IFERROR(H577+'Program Qtrly'!J$363*OFFSET(LDF!$A$37,MATCH($B$565,LDF!$A$38:$A$63,0),MATCH($A578,LDF!$B$37:$Z$37,0)),0)</f>
        <v>0</v>
      </c>
      <c r="I578" s="116">
        <f ca="1">IFERROR(I577+'Program Qtrly'!K$363*OFFSET(LDF!$A$37,MATCH($B$565,LDF!$A$38:$A$63,0),MATCH($A578,LDF!$B$37:$Z$37,0)),0)</f>
        <v>0</v>
      </c>
      <c r="J578" s="116">
        <f ca="1">IFERROR(J577+'Program Qtrly'!L$363*OFFSET(LDF!$A$37,MATCH($B$565,LDF!$A$38:$A$63,0),MATCH($A578,LDF!$B$37:$Z$37,0)),0)</f>
        <v>0</v>
      </c>
      <c r="K578" s="116">
        <f ca="1">IFERROR(K577+'Program Qtrly'!M$363*OFFSET(LDF!$A$37,MATCH($B$565,LDF!$A$38:$A$63,0),MATCH($A578,LDF!$B$37:$Z$37,0)),0)</f>
        <v>0</v>
      </c>
      <c r="L578" s="116">
        <f ca="1">IFERROR(L577+'Program Qtrly'!N$363*OFFSET(LDF!$A$37,MATCH($B$565,LDF!$A$38:$A$63,0),MATCH($A578,LDF!$B$37:$Z$37,0)),0)</f>
        <v>0</v>
      </c>
      <c r="M578" s="116">
        <f ca="1">IFERROR(M577+'Program Qtrly'!O$363*OFFSET(LDF!$A$37,MATCH($B$565,LDF!$A$38:$A$63,0),MATCH($A578,LDF!$B$37:$Z$37,0)),0)</f>
        <v>0</v>
      </c>
      <c r="N578" s="116">
        <f ca="1">IFERROR(N577+'Program Qtrly'!P$363*OFFSET(LDF!$A$37,MATCH($B$565,LDF!$A$38:$A$63,0),MATCH($A578,LDF!$B$37:$Z$37,0)),0)</f>
        <v>0</v>
      </c>
      <c r="O578" s="116">
        <f ca="1">IFERROR(O577+'Program Qtrly'!Q$363*OFFSET(LDF!$A$37,MATCH($B$565,LDF!$A$38:$A$63,0),MATCH($A578,LDF!$B$37:$Z$37,0)),0)</f>
        <v>0</v>
      </c>
      <c r="P578" s="116">
        <f ca="1">IFERROR(P577+'Program Qtrly'!R$363*OFFSET(LDF!$A$37,MATCH($B$565,LDF!$A$38:$A$63,0),MATCH($A578,LDF!$B$37:$Z$37,0)),0)</f>
        <v>0</v>
      </c>
      <c r="Q578" s="116">
        <f ca="1">IFERROR(Q577+'Program Qtrly'!S$363*OFFSET(LDF!$A$37,MATCH($B$565,LDF!$A$38:$A$63,0),MATCH($A578,LDF!$B$37:$Z$37,0)),0)</f>
        <v>0</v>
      </c>
      <c r="R578" s="116">
        <f ca="1">IFERROR(R577+'Program Qtrly'!T$363*OFFSET(LDF!$A$37,MATCH($B$565,LDF!$A$38:$A$63,0),MATCH($A578,LDF!$B$37:$Z$37,0)),0)</f>
        <v>0</v>
      </c>
      <c r="S578" s="116">
        <f ca="1">IFERROR(S577+'Program Qtrly'!U$363*OFFSET(LDF!$A$37,MATCH($B$565,LDF!$A$38:$A$63,0),MATCH($A578,LDF!$B$37:$Z$37,0)),0)</f>
        <v>0</v>
      </c>
      <c r="T578" s="116">
        <f ca="1">IFERROR(T577+'Program Qtrly'!V$363*OFFSET(LDF!$A$37,MATCH($B$565,LDF!$A$38:$A$63,0),MATCH($A578,LDF!$B$37:$Z$37,0)),0)</f>
        <v>0</v>
      </c>
      <c r="U578" s="116">
        <f ca="1">IFERROR(U577+'Program Qtrly'!W$363*OFFSET(LDF!$A$37,MATCH($B$565,LDF!$A$38:$A$63,0),MATCH($A578,LDF!$B$37:$Z$37,0)),0)</f>
        <v>0</v>
      </c>
      <c r="W578" s="63">
        <f t="shared" si="553"/>
        <v>36</v>
      </c>
      <c r="X578" s="116">
        <f t="shared" ca="1" si="554"/>
        <v>0</v>
      </c>
      <c r="Y578" s="116">
        <f t="shared" ca="1" si="551"/>
        <v>0</v>
      </c>
      <c r="Z578" s="116">
        <f t="shared" ca="1" si="551"/>
        <v>0</v>
      </c>
      <c r="AA578" s="116">
        <f t="shared" ca="1" si="551"/>
        <v>0</v>
      </c>
      <c r="AB578" s="116">
        <f t="shared" ca="1" si="551"/>
        <v>0</v>
      </c>
      <c r="AC578" s="116">
        <f t="shared" ca="1" si="551"/>
        <v>0</v>
      </c>
      <c r="AD578" s="116">
        <f t="shared" ca="1" si="551"/>
        <v>0</v>
      </c>
      <c r="AE578" s="116">
        <f t="shared" ca="1" si="551"/>
        <v>0</v>
      </c>
      <c r="AF578" s="116">
        <f t="shared" ca="1" si="551"/>
        <v>0</v>
      </c>
      <c r="AG578" s="116">
        <f t="shared" ca="1" si="551"/>
        <v>0</v>
      </c>
      <c r="AH578" s="116">
        <f t="shared" ca="1" si="551"/>
        <v>0</v>
      </c>
      <c r="AI578" s="116">
        <f t="shared" ca="1" si="551"/>
        <v>0</v>
      </c>
      <c r="AJ578" s="116">
        <f t="shared" ca="1" si="551"/>
        <v>0</v>
      </c>
      <c r="AK578" s="116">
        <f t="shared" ca="1" si="551"/>
        <v>0</v>
      </c>
      <c r="AL578" s="116">
        <f t="shared" ca="1" si="551"/>
        <v>0</v>
      </c>
      <c r="AM578" s="116">
        <f t="shared" ca="1" si="551"/>
        <v>0</v>
      </c>
      <c r="AN578" s="116">
        <f t="shared" ca="1" si="551"/>
        <v>0</v>
      </c>
      <c r="AO578" s="116">
        <f t="shared" ca="1" si="551"/>
        <v>0</v>
      </c>
      <c r="AP578" s="116">
        <f t="shared" ca="1" si="551"/>
        <v>0</v>
      </c>
      <c r="AQ578" s="116">
        <f t="shared" ca="1" si="551"/>
        <v>0</v>
      </c>
      <c r="AS578" s="63">
        <f t="shared" si="555"/>
        <v>36</v>
      </c>
      <c r="AT578" s="116">
        <f ca="1">IFERROR(X578*'Program Qtrly'!D$349/(1-'Program Qtrly'!D$349),0)</f>
        <v>0</v>
      </c>
      <c r="AU578" s="116">
        <f ca="1">IFERROR(Y578*'Program Qtrly'!E$349/(1-'Program Qtrly'!E$349),0)</f>
        <v>0</v>
      </c>
      <c r="AV578" s="116">
        <f ca="1">IFERROR(Z578*'Program Qtrly'!F$349/(1-'Program Qtrly'!F$349),0)</f>
        <v>0</v>
      </c>
      <c r="AW578" s="116">
        <f ca="1">IFERROR(AA578*'Program Qtrly'!G$349/(1-'Program Qtrly'!G$349),0)</f>
        <v>0</v>
      </c>
      <c r="AX578" s="116">
        <f ca="1">IFERROR(AB578*'Program Qtrly'!H$349/(1-'Program Qtrly'!H$349),0)</f>
        <v>0</v>
      </c>
      <c r="AY578" s="116">
        <f ca="1">IFERROR(AC578*'Program Qtrly'!I$349/(1-'Program Qtrly'!I$349),0)</f>
        <v>0</v>
      </c>
      <c r="AZ578" s="116">
        <f ca="1">IFERROR(AD578*'Program Qtrly'!J$349/(1-'Program Qtrly'!J$349),0)</f>
        <v>0</v>
      </c>
      <c r="BA578" s="116">
        <f ca="1">IFERROR(AE578*'Program Qtrly'!K$349/(1-'Program Qtrly'!K$349),0)</f>
        <v>0</v>
      </c>
      <c r="BB578" s="116">
        <f ca="1">IFERROR(AF578*'Program Qtrly'!L$349/(1-'Program Qtrly'!L$349),0)</f>
        <v>0</v>
      </c>
      <c r="BC578" s="116">
        <f ca="1">IFERROR(AG578*'Program Qtrly'!M$349/(1-'Program Qtrly'!M$349),0)</f>
        <v>0</v>
      </c>
      <c r="BD578" s="116">
        <f ca="1">IFERROR(AH578*'Program Qtrly'!N$349/(1-'Program Qtrly'!N$349),0)</f>
        <v>0</v>
      </c>
      <c r="BE578" s="116">
        <f ca="1">IFERROR(AI578*'Program Qtrly'!O$349/(1-'Program Qtrly'!O$349),0)</f>
        <v>0</v>
      </c>
      <c r="BF578" s="116">
        <f ca="1">IFERROR(AJ578*'Program Qtrly'!P$349/(1-'Program Qtrly'!P$349),0)</f>
        <v>0</v>
      </c>
      <c r="BG578" s="116">
        <f ca="1">IFERROR(AK578*'Program Qtrly'!Q$349/(1-'Program Qtrly'!Q$349),0)</f>
        <v>0</v>
      </c>
      <c r="BH578" s="116">
        <f ca="1">IFERROR(AL578*'Program Qtrly'!R$349/(1-'Program Qtrly'!R$349),0)</f>
        <v>0</v>
      </c>
      <c r="BI578" s="116">
        <f ca="1">IFERROR(AM578*'Program Qtrly'!S$349/(1-'Program Qtrly'!S$349),0)</f>
        <v>0</v>
      </c>
      <c r="BJ578" s="116">
        <f ca="1">IFERROR(AN578*'Program Qtrly'!T$349/(1-'Program Qtrly'!T$349),0)</f>
        <v>0</v>
      </c>
      <c r="BK578" s="116">
        <f ca="1">IFERROR(AO578*'Program Qtrly'!U$349/(1-'Program Qtrly'!U$349),0)</f>
        <v>0</v>
      </c>
      <c r="BL578" s="116">
        <f ca="1">IFERROR(AP578*'Program Qtrly'!V$349/(1-'Program Qtrly'!V$349),0)</f>
        <v>0</v>
      </c>
      <c r="BM578" s="116">
        <f ca="1">IFERROR(AQ578*'Program Qtrly'!W$349/(1-'Program Qtrly'!W$349),0)</f>
        <v>0</v>
      </c>
      <c r="BO578" s="53" t="str">
        <f t="shared" si="556"/>
        <v>P018</v>
      </c>
      <c r="BP578" s="53">
        <f t="shared" si="557"/>
        <v>0</v>
      </c>
    </row>
    <row r="579" spans="1:68" x14ac:dyDescent="0.45">
      <c r="A579" s="63">
        <f t="shared" si="552"/>
        <v>39</v>
      </c>
      <c r="B579" s="116">
        <f ca="1">IFERROR(B578+'Program Qtrly'!D$363*OFFSET(LDF!$A$37,MATCH($B$565,LDF!$A$38:$A$63,0),MATCH($A579,LDF!$B$37:$Z$37,0)),0)</f>
        <v>0</v>
      </c>
      <c r="C579" s="116">
        <f ca="1">IFERROR(C578+'Program Qtrly'!E$363*OFFSET(LDF!$A$37,MATCH($B$565,LDF!$A$38:$A$63,0),MATCH($A579,LDF!$B$37:$Z$37,0)),0)</f>
        <v>0</v>
      </c>
      <c r="D579" s="116">
        <f ca="1">IFERROR(D578+'Program Qtrly'!F$363*OFFSET(LDF!$A$37,MATCH($B$565,LDF!$A$38:$A$63,0),MATCH($A579,LDF!$B$37:$Z$37,0)),0)</f>
        <v>0</v>
      </c>
      <c r="E579" s="116">
        <f ca="1">IFERROR(E578+'Program Qtrly'!G$363*OFFSET(LDF!$A$37,MATCH($B$565,LDF!$A$38:$A$63,0),MATCH($A579,LDF!$B$37:$Z$37,0)),0)</f>
        <v>0</v>
      </c>
      <c r="F579" s="116">
        <f ca="1">IFERROR(F578+'Program Qtrly'!H$363*OFFSET(LDF!$A$37,MATCH($B$565,LDF!$A$38:$A$63,0),MATCH($A579,LDF!$B$37:$Z$37,0)),0)</f>
        <v>0</v>
      </c>
      <c r="G579" s="116">
        <f ca="1">IFERROR(G578+'Program Qtrly'!I$363*OFFSET(LDF!$A$37,MATCH($B$565,LDF!$A$38:$A$63,0),MATCH($A579,LDF!$B$37:$Z$37,0)),0)</f>
        <v>0</v>
      </c>
      <c r="H579" s="116">
        <f ca="1">IFERROR(H578+'Program Qtrly'!J$363*OFFSET(LDF!$A$37,MATCH($B$565,LDF!$A$38:$A$63,0),MATCH($A579,LDF!$B$37:$Z$37,0)),0)</f>
        <v>0</v>
      </c>
      <c r="I579" s="116">
        <f ca="1">IFERROR(I578+'Program Qtrly'!K$363*OFFSET(LDF!$A$37,MATCH($B$565,LDF!$A$38:$A$63,0),MATCH($A579,LDF!$B$37:$Z$37,0)),0)</f>
        <v>0</v>
      </c>
      <c r="J579" s="116">
        <f ca="1">IFERROR(J578+'Program Qtrly'!L$363*OFFSET(LDF!$A$37,MATCH($B$565,LDF!$A$38:$A$63,0),MATCH($A579,LDF!$B$37:$Z$37,0)),0)</f>
        <v>0</v>
      </c>
      <c r="K579" s="116">
        <f ca="1">IFERROR(K578+'Program Qtrly'!M$363*OFFSET(LDF!$A$37,MATCH($B$565,LDF!$A$38:$A$63,0),MATCH($A579,LDF!$B$37:$Z$37,0)),0)</f>
        <v>0</v>
      </c>
      <c r="L579" s="116">
        <f ca="1">IFERROR(L578+'Program Qtrly'!N$363*OFFSET(LDF!$A$37,MATCH($B$565,LDF!$A$38:$A$63,0),MATCH($A579,LDF!$B$37:$Z$37,0)),0)</f>
        <v>0</v>
      </c>
      <c r="M579" s="116">
        <f ca="1">IFERROR(M578+'Program Qtrly'!O$363*OFFSET(LDF!$A$37,MATCH($B$565,LDF!$A$38:$A$63,0),MATCH($A579,LDF!$B$37:$Z$37,0)),0)</f>
        <v>0</v>
      </c>
      <c r="N579" s="116">
        <f ca="1">IFERROR(N578+'Program Qtrly'!P$363*OFFSET(LDF!$A$37,MATCH($B$565,LDF!$A$38:$A$63,0),MATCH($A579,LDF!$B$37:$Z$37,0)),0)</f>
        <v>0</v>
      </c>
      <c r="O579" s="116">
        <f ca="1">IFERROR(O578+'Program Qtrly'!Q$363*OFFSET(LDF!$A$37,MATCH($B$565,LDF!$A$38:$A$63,0),MATCH($A579,LDF!$B$37:$Z$37,0)),0)</f>
        <v>0</v>
      </c>
      <c r="P579" s="116">
        <f ca="1">IFERROR(P578+'Program Qtrly'!R$363*OFFSET(LDF!$A$37,MATCH($B$565,LDF!$A$38:$A$63,0),MATCH($A579,LDF!$B$37:$Z$37,0)),0)</f>
        <v>0</v>
      </c>
      <c r="Q579" s="116">
        <f ca="1">IFERROR(Q578+'Program Qtrly'!S$363*OFFSET(LDF!$A$37,MATCH($B$565,LDF!$A$38:$A$63,0),MATCH($A579,LDF!$B$37:$Z$37,0)),0)</f>
        <v>0</v>
      </c>
      <c r="R579" s="116">
        <f ca="1">IFERROR(R578+'Program Qtrly'!T$363*OFFSET(LDF!$A$37,MATCH($B$565,LDF!$A$38:$A$63,0),MATCH($A579,LDF!$B$37:$Z$37,0)),0)</f>
        <v>0</v>
      </c>
      <c r="S579" s="116">
        <f ca="1">IFERROR(S578+'Program Qtrly'!U$363*OFFSET(LDF!$A$37,MATCH($B$565,LDF!$A$38:$A$63,0),MATCH($A579,LDF!$B$37:$Z$37,0)),0)</f>
        <v>0</v>
      </c>
      <c r="T579" s="116">
        <f ca="1">IFERROR(T578+'Program Qtrly'!V$363*OFFSET(LDF!$A$37,MATCH($B$565,LDF!$A$38:$A$63,0),MATCH($A579,LDF!$B$37:$Z$37,0)),0)</f>
        <v>0</v>
      </c>
      <c r="U579" s="116">
        <f ca="1">IFERROR(U578+'Program Qtrly'!W$363*OFFSET(LDF!$A$37,MATCH($B$565,LDF!$A$38:$A$63,0),MATCH($A579,LDF!$B$37:$Z$37,0)),0)</f>
        <v>0</v>
      </c>
      <c r="W579" s="63">
        <f t="shared" si="553"/>
        <v>39</v>
      </c>
      <c r="X579" s="116">
        <f t="shared" ca="1" si="554"/>
        <v>0</v>
      </c>
      <c r="Y579" s="116">
        <f t="shared" ca="1" si="551"/>
        <v>0</v>
      </c>
      <c r="Z579" s="116">
        <f t="shared" ca="1" si="551"/>
        <v>0</v>
      </c>
      <c r="AA579" s="116">
        <f t="shared" ca="1" si="551"/>
        <v>0</v>
      </c>
      <c r="AB579" s="116">
        <f t="shared" ca="1" si="551"/>
        <v>0</v>
      </c>
      <c r="AC579" s="116">
        <f t="shared" ca="1" si="551"/>
        <v>0</v>
      </c>
      <c r="AD579" s="116">
        <f t="shared" ca="1" si="551"/>
        <v>0</v>
      </c>
      <c r="AE579" s="116">
        <f t="shared" ca="1" si="551"/>
        <v>0</v>
      </c>
      <c r="AF579" s="116">
        <f t="shared" ca="1" si="551"/>
        <v>0</v>
      </c>
      <c r="AG579" s="116">
        <f t="shared" ca="1" si="551"/>
        <v>0</v>
      </c>
      <c r="AH579" s="116">
        <f t="shared" ca="1" si="551"/>
        <v>0</v>
      </c>
      <c r="AI579" s="116">
        <f t="shared" ca="1" si="551"/>
        <v>0</v>
      </c>
      <c r="AJ579" s="116">
        <f t="shared" ca="1" si="551"/>
        <v>0</v>
      </c>
      <c r="AK579" s="116">
        <f t="shared" ca="1" si="551"/>
        <v>0</v>
      </c>
      <c r="AL579" s="116">
        <f t="shared" ca="1" si="551"/>
        <v>0</v>
      </c>
      <c r="AM579" s="116">
        <f t="shared" ca="1" si="551"/>
        <v>0</v>
      </c>
      <c r="AN579" s="116">
        <f t="shared" ca="1" si="551"/>
        <v>0</v>
      </c>
      <c r="AO579" s="116">
        <f t="shared" ca="1" si="551"/>
        <v>0</v>
      </c>
      <c r="AP579" s="116">
        <f t="shared" ca="1" si="551"/>
        <v>0</v>
      </c>
      <c r="AQ579" s="116">
        <f t="shared" ca="1" si="551"/>
        <v>0</v>
      </c>
      <c r="AS579" s="63">
        <f t="shared" si="555"/>
        <v>39</v>
      </c>
      <c r="AT579" s="116">
        <f ca="1">IFERROR(X579*'Program Qtrly'!D$349/(1-'Program Qtrly'!D$349),0)</f>
        <v>0</v>
      </c>
      <c r="AU579" s="116">
        <f ca="1">IFERROR(Y579*'Program Qtrly'!E$349/(1-'Program Qtrly'!E$349),0)</f>
        <v>0</v>
      </c>
      <c r="AV579" s="116">
        <f ca="1">IFERROR(Z579*'Program Qtrly'!F$349/(1-'Program Qtrly'!F$349),0)</f>
        <v>0</v>
      </c>
      <c r="AW579" s="116">
        <f ca="1">IFERROR(AA579*'Program Qtrly'!G$349/(1-'Program Qtrly'!G$349),0)</f>
        <v>0</v>
      </c>
      <c r="AX579" s="116">
        <f ca="1">IFERROR(AB579*'Program Qtrly'!H$349/(1-'Program Qtrly'!H$349),0)</f>
        <v>0</v>
      </c>
      <c r="AY579" s="116">
        <f ca="1">IFERROR(AC579*'Program Qtrly'!I$349/(1-'Program Qtrly'!I$349),0)</f>
        <v>0</v>
      </c>
      <c r="AZ579" s="116">
        <f ca="1">IFERROR(AD579*'Program Qtrly'!J$349/(1-'Program Qtrly'!J$349),0)</f>
        <v>0</v>
      </c>
      <c r="BA579" s="116">
        <f ca="1">IFERROR(AE579*'Program Qtrly'!K$349/(1-'Program Qtrly'!K$349),0)</f>
        <v>0</v>
      </c>
      <c r="BB579" s="116">
        <f ca="1">IFERROR(AF579*'Program Qtrly'!L$349/(1-'Program Qtrly'!L$349),0)</f>
        <v>0</v>
      </c>
      <c r="BC579" s="116">
        <f ca="1">IFERROR(AG579*'Program Qtrly'!M$349/(1-'Program Qtrly'!M$349),0)</f>
        <v>0</v>
      </c>
      <c r="BD579" s="116">
        <f ca="1">IFERROR(AH579*'Program Qtrly'!N$349/(1-'Program Qtrly'!N$349),0)</f>
        <v>0</v>
      </c>
      <c r="BE579" s="116">
        <f ca="1">IFERROR(AI579*'Program Qtrly'!O$349/(1-'Program Qtrly'!O$349),0)</f>
        <v>0</v>
      </c>
      <c r="BF579" s="116">
        <f ca="1">IFERROR(AJ579*'Program Qtrly'!P$349/(1-'Program Qtrly'!P$349),0)</f>
        <v>0</v>
      </c>
      <c r="BG579" s="116">
        <f ca="1">IFERROR(AK579*'Program Qtrly'!Q$349/(1-'Program Qtrly'!Q$349),0)</f>
        <v>0</v>
      </c>
      <c r="BH579" s="116">
        <f ca="1">IFERROR(AL579*'Program Qtrly'!R$349/(1-'Program Qtrly'!R$349),0)</f>
        <v>0</v>
      </c>
      <c r="BI579" s="116">
        <f ca="1">IFERROR(AM579*'Program Qtrly'!S$349/(1-'Program Qtrly'!S$349),0)</f>
        <v>0</v>
      </c>
      <c r="BJ579" s="116">
        <f ca="1">IFERROR(AN579*'Program Qtrly'!T$349/(1-'Program Qtrly'!T$349),0)</f>
        <v>0</v>
      </c>
      <c r="BK579" s="116">
        <f ca="1">IFERROR(AO579*'Program Qtrly'!U$349/(1-'Program Qtrly'!U$349),0)</f>
        <v>0</v>
      </c>
      <c r="BL579" s="116">
        <f ca="1">IFERROR(AP579*'Program Qtrly'!V$349/(1-'Program Qtrly'!V$349),0)</f>
        <v>0</v>
      </c>
      <c r="BM579" s="116">
        <f ca="1">IFERROR(AQ579*'Program Qtrly'!W$349/(1-'Program Qtrly'!W$349),0)</f>
        <v>0</v>
      </c>
      <c r="BO579" s="53" t="str">
        <f t="shared" si="556"/>
        <v>P018</v>
      </c>
      <c r="BP579" s="53">
        <f t="shared" si="557"/>
        <v>0</v>
      </c>
    </row>
    <row r="580" spans="1:68" x14ac:dyDescent="0.45">
      <c r="A580" s="63">
        <f t="shared" si="552"/>
        <v>42</v>
      </c>
      <c r="B580" s="116">
        <f ca="1">IFERROR(B579+'Program Qtrly'!D$363*OFFSET(LDF!$A$37,MATCH($B$565,LDF!$A$38:$A$63,0),MATCH($A580,LDF!$B$37:$Z$37,0)),0)</f>
        <v>0</v>
      </c>
      <c r="C580" s="116">
        <f ca="1">IFERROR(C579+'Program Qtrly'!E$363*OFFSET(LDF!$A$37,MATCH($B$565,LDF!$A$38:$A$63,0),MATCH($A580,LDF!$B$37:$Z$37,0)),0)</f>
        <v>0</v>
      </c>
      <c r="D580" s="116">
        <f ca="1">IFERROR(D579+'Program Qtrly'!F$363*OFFSET(LDF!$A$37,MATCH($B$565,LDF!$A$38:$A$63,0),MATCH($A580,LDF!$B$37:$Z$37,0)),0)</f>
        <v>0</v>
      </c>
      <c r="E580" s="116">
        <f ca="1">IFERROR(E579+'Program Qtrly'!G$363*OFFSET(LDF!$A$37,MATCH($B$565,LDF!$A$38:$A$63,0),MATCH($A580,LDF!$B$37:$Z$37,0)),0)</f>
        <v>0</v>
      </c>
      <c r="F580" s="116">
        <f ca="1">IFERROR(F579+'Program Qtrly'!H$363*OFFSET(LDF!$A$37,MATCH($B$565,LDF!$A$38:$A$63,0),MATCH($A580,LDF!$B$37:$Z$37,0)),0)</f>
        <v>0</v>
      </c>
      <c r="G580" s="116">
        <f ca="1">IFERROR(G579+'Program Qtrly'!I$363*OFFSET(LDF!$A$37,MATCH($B$565,LDF!$A$38:$A$63,0),MATCH($A580,LDF!$B$37:$Z$37,0)),0)</f>
        <v>0</v>
      </c>
      <c r="H580" s="116">
        <f ca="1">IFERROR(H579+'Program Qtrly'!J$363*OFFSET(LDF!$A$37,MATCH($B$565,LDF!$A$38:$A$63,0),MATCH($A580,LDF!$B$37:$Z$37,0)),0)</f>
        <v>0</v>
      </c>
      <c r="I580" s="116">
        <f ca="1">IFERROR(I579+'Program Qtrly'!K$363*OFFSET(LDF!$A$37,MATCH($B$565,LDF!$A$38:$A$63,0),MATCH($A580,LDF!$B$37:$Z$37,0)),0)</f>
        <v>0</v>
      </c>
      <c r="J580" s="116">
        <f ca="1">IFERROR(J579+'Program Qtrly'!L$363*OFFSET(LDF!$A$37,MATCH($B$565,LDF!$A$38:$A$63,0),MATCH($A580,LDF!$B$37:$Z$37,0)),0)</f>
        <v>0</v>
      </c>
      <c r="K580" s="116">
        <f ca="1">IFERROR(K579+'Program Qtrly'!M$363*OFFSET(LDF!$A$37,MATCH($B$565,LDF!$A$38:$A$63,0),MATCH($A580,LDF!$B$37:$Z$37,0)),0)</f>
        <v>0</v>
      </c>
      <c r="L580" s="116">
        <f ca="1">IFERROR(L579+'Program Qtrly'!N$363*OFFSET(LDF!$A$37,MATCH($B$565,LDF!$A$38:$A$63,0),MATCH($A580,LDF!$B$37:$Z$37,0)),0)</f>
        <v>0</v>
      </c>
      <c r="M580" s="116">
        <f ca="1">IFERROR(M579+'Program Qtrly'!O$363*OFFSET(LDF!$A$37,MATCH($B$565,LDF!$A$38:$A$63,0),MATCH($A580,LDF!$B$37:$Z$37,0)),0)</f>
        <v>0</v>
      </c>
      <c r="N580" s="116">
        <f ca="1">IFERROR(N579+'Program Qtrly'!P$363*OFFSET(LDF!$A$37,MATCH($B$565,LDF!$A$38:$A$63,0),MATCH($A580,LDF!$B$37:$Z$37,0)),0)</f>
        <v>0</v>
      </c>
      <c r="O580" s="116">
        <f ca="1">IFERROR(O579+'Program Qtrly'!Q$363*OFFSET(LDF!$A$37,MATCH($B$565,LDF!$A$38:$A$63,0),MATCH($A580,LDF!$B$37:$Z$37,0)),0)</f>
        <v>0</v>
      </c>
      <c r="P580" s="116">
        <f ca="1">IFERROR(P579+'Program Qtrly'!R$363*OFFSET(LDF!$A$37,MATCH($B$565,LDF!$A$38:$A$63,0),MATCH($A580,LDF!$B$37:$Z$37,0)),0)</f>
        <v>0</v>
      </c>
      <c r="Q580" s="116">
        <f ca="1">IFERROR(Q579+'Program Qtrly'!S$363*OFFSET(LDF!$A$37,MATCH($B$565,LDF!$A$38:$A$63,0),MATCH($A580,LDF!$B$37:$Z$37,0)),0)</f>
        <v>0</v>
      </c>
      <c r="R580" s="116">
        <f ca="1">IFERROR(R579+'Program Qtrly'!T$363*OFFSET(LDF!$A$37,MATCH($B$565,LDF!$A$38:$A$63,0),MATCH($A580,LDF!$B$37:$Z$37,0)),0)</f>
        <v>0</v>
      </c>
      <c r="S580" s="116">
        <f ca="1">IFERROR(S579+'Program Qtrly'!U$363*OFFSET(LDF!$A$37,MATCH($B$565,LDF!$A$38:$A$63,0),MATCH($A580,LDF!$B$37:$Z$37,0)),0)</f>
        <v>0</v>
      </c>
      <c r="T580" s="116">
        <f ca="1">IFERROR(T579+'Program Qtrly'!V$363*OFFSET(LDF!$A$37,MATCH($B$565,LDF!$A$38:$A$63,0),MATCH($A580,LDF!$B$37:$Z$37,0)),0)</f>
        <v>0</v>
      </c>
      <c r="U580" s="116">
        <f ca="1">IFERROR(U579+'Program Qtrly'!W$363*OFFSET(LDF!$A$37,MATCH($B$565,LDF!$A$38:$A$63,0),MATCH($A580,LDF!$B$37:$Z$37,0)),0)</f>
        <v>0</v>
      </c>
      <c r="W580" s="63">
        <f t="shared" si="553"/>
        <v>42</v>
      </c>
      <c r="X580" s="116">
        <f t="shared" ca="1" si="554"/>
        <v>0</v>
      </c>
      <c r="Y580" s="116">
        <f t="shared" ca="1" si="551"/>
        <v>0</v>
      </c>
      <c r="Z580" s="116">
        <f t="shared" ca="1" si="551"/>
        <v>0</v>
      </c>
      <c r="AA580" s="116">
        <f t="shared" ca="1" si="551"/>
        <v>0</v>
      </c>
      <c r="AB580" s="116">
        <f t="shared" ca="1" si="551"/>
        <v>0</v>
      </c>
      <c r="AC580" s="116">
        <f t="shared" ca="1" si="551"/>
        <v>0</v>
      </c>
      <c r="AD580" s="116">
        <f t="shared" ca="1" si="551"/>
        <v>0</v>
      </c>
      <c r="AE580" s="116">
        <f t="shared" ca="1" si="551"/>
        <v>0</v>
      </c>
      <c r="AF580" s="116">
        <f t="shared" ca="1" si="551"/>
        <v>0</v>
      </c>
      <c r="AG580" s="116">
        <f t="shared" ref="AG580:AG590" ca="1" si="558">K$591-K580</f>
        <v>0</v>
      </c>
      <c r="AH580" s="116">
        <f t="shared" ref="AH580:AH590" ca="1" si="559">L$591-L580</f>
        <v>0</v>
      </c>
      <c r="AI580" s="116">
        <f t="shared" ref="AI580:AI590" ca="1" si="560">M$591-M580</f>
        <v>0</v>
      </c>
      <c r="AJ580" s="116">
        <f t="shared" ref="AJ580:AJ590" ca="1" si="561">N$591-N580</f>
        <v>0</v>
      </c>
      <c r="AK580" s="116">
        <f t="shared" ref="AK580:AK590" ca="1" si="562">O$591-O580</f>
        <v>0</v>
      </c>
      <c r="AL580" s="116">
        <f t="shared" ref="AL580:AL590" ca="1" si="563">P$591-P580</f>
        <v>0</v>
      </c>
      <c r="AM580" s="116">
        <f t="shared" ref="AM580:AM590" ca="1" si="564">Q$591-Q580</f>
        <v>0</v>
      </c>
      <c r="AN580" s="116">
        <f t="shared" ref="AN580:AN590" ca="1" si="565">R$591-R580</f>
        <v>0</v>
      </c>
      <c r="AO580" s="116">
        <f t="shared" ref="AO580:AO590" ca="1" si="566">S$591-S580</f>
        <v>0</v>
      </c>
      <c r="AP580" s="116">
        <f t="shared" ref="AP580:AP590" ca="1" si="567">T$591-T580</f>
        <v>0</v>
      </c>
      <c r="AQ580" s="116">
        <f t="shared" ref="AQ580:AQ590" ca="1" si="568">U$591-U580</f>
        <v>0</v>
      </c>
      <c r="AS580" s="63">
        <f t="shared" si="555"/>
        <v>42</v>
      </c>
      <c r="AT580" s="116">
        <f ca="1">IFERROR(X580*'Program Qtrly'!D$349/(1-'Program Qtrly'!D$349),0)</f>
        <v>0</v>
      </c>
      <c r="AU580" s="116">
        <f ca="1">IFERROR(Y580*'Program Qtrly'!E$349/(1-'Program Qtrly'!E$349),0)</f>
        <v>0</v>
      </c>
      <c r="AV580" s="116">
        <f ca="1">IFERROR(Z580*'Program Qtrly'!F$349/(1-'Program Qtrly'!F$349),0)</f>
        <v>0</v>
      </c>
      <c r="AW580" s="116">
        <f ca="1">IFERROR(AA580*'Program Qtrly'!G$349/(1-'Program Qtrly'!G$349),0)</f>
        <v>0</v>
      </c>
      <c r="AX580" s="116">
        <f ca="1">IFERROR(AB580*'Program Qtrly'!H$349/(1-'Program Qtrly'!H$349),0)</f>
        <v>0</v>
      </c>
      <c r="AY580" s="116">
        <f ca="1">IFERROR(AC580*'Program Qtrly'!I$349/(1-'Program Qtrly'!I$349),0)</f>
        <v>0</v>
      </c>
      <c r="AZ580" s="116">
        <f ca="1">IFERROR(AD580*'Program Qtrly'!J$349/(1-'Program Qtrly'!J$349),0)</f>
        <v>0</v>
      </c>
      <c r="BA580" s="116">
        <f ca="1">IFERROR(AE580*'Program Qtrly'!K$349/(1-'Program Qtrly'!K$349),0)</f>
        <v>0</v>
      </c>
      <c r="BB580" s="116">
        <f ca="1">IFERROR(AF580*'Program Qtrly'!L$349/(1-'Program Qtrly'!L$349),0)</f>
        <v>0</v>
      </c>
      <c r="BC580" s="116">
        <f ca="1">IFERROR(AG580*'Program Qtrly'!M$349/(1-'Program Qtrly'!M$349),0)</f>
        <v>0</v>
      </c>
      <c r="BD580" s="116">
        <f ca="1">IFERROR(AH580*'Program Qtrly'!N$349/(1-'Program Qtrly'!N$349),0)</f>
        <v>0</v>
      </c>
      <c r="BE580" s="116">
        <f ca="1">IFERROR(AI580*'Program Qtrly'!O$349/(1-'Program Qtrly'!O$349),0)</f>
        <v>0</v>
      </c>
      <c r="BF580" s="116">
        <f ca="1">IFERROR(AJ580*'Program Qtrly'!P$349/(1-'Program Qtrly'!P$349),0)</f>
        <v>0</v>
      </c>
      <c r="BG580" s="116">
        <f ca="1">IFERROR(AK580*'Program Qtrly'!Q$349/(1-'Program Qtrly'!Q$349),0)</f>
        <v>0</v>
      </c>
      <c r="BH580" s="116">
        <f ca="1">IFERROR(AL580*'Program Qtrly'!R$349/(1-'Program Qtrly'!R$349),0)</f>
        <v>0</v>
      </c>
      <c r="BI580" s="116">
        <f ca="1">IFERROR(AM580*'Program Qtrly'!S$349/(1-'Program Qtrly'!S$349),0)</f>
        <v>0</v>
      </c>
      <c r="BJ580" s="116">
        <f ca="1">IFERROR(AN580*'Program Qtrly'!T$349/(1-'Program Qtrly'!T$349),0)</f>
        <v>0</v>
      </c>
      <c r="BK580" s="116">
        <f ca="1">IFERROR(AO580*'Program Qtrly'!U$349/(1-'Program Qtrly'!U$349),0)</f>
        <v>0</v>
      </c>
      <c r="BL580" s="116">
        <f ca="1">IFERROR(AP580*'Program Qtrly'!V$349/(1-'Program Qtrly'!V$349),0)</f>
        <v>0</v>
      </c>
      <c r="BM580" s="116">
        <f ca="1">IFERROR(AQ580*'Program Qtrly'!W$349/(1-'Program Qtrly'!W$349),0)</f>
        <v>0</v>
      </c>
      <c r="BO580" s="53" t="str">
        <f t="shared" si="556"/>
        <v>P018</v>
      </c>
      <c r="BP580" s="53">
        <f t="shared" si="557"/>
        <v>0</v>
      </c>
    </row>
    <row r="581" spans="1:68" x14ac:dyDescent="0.45">
      <c r="A581" s="63">
        <f t="shared" si="552"/>
        <v>45</v>
      </c>
      <c r="B581" s="116">
        <f ca="1">IFERROR(B580+'Program Qtrly'!D$363*OFFSET(LDF!$A$37,MATCH($B$565,LDF!$A$38:$A$63,0),MATCH($A581,LDF!$B$37:$Z$37,0)),0)</f>
        <v>0</v>
      </c>
      <c r="C581" s="116">
        <f ca="1">IFERROR(C580+'Program Qtrly'!E$363*OFFSET(LDF!$A$37,MATCH($B$565,LDF!$A$38:$A$63,0),MATCH($A581,LDF!$B$37:$Z$37,0)),0)</f>
        <v>0</v>
      </c>
      <c r="D581" s="116">
        <f ca="1">IFERROR(D580+'Program Qtrly'!F$363*OFFSET(LDF!$A$37,MATCH($B$565,LDF!$A$38:$A$63,0),MATCH($A581,LDF!$B$37:$Z$37,0)),0)</f>
        <v>0</v>
      </c>
      <c r="E581" s="116">
        <f ca="1">IFERROR(E580+'Program Qtrly'!G$363*OFFSET(LDF!$A$37,MATCH($B$565,LDF!$A$38:$A$63,0),MATCH($A581,LDF!$B$37:$Z$37,0)),0)</f>
        <v>0</v>
      </c>
      <c r="F581" s="116">
        <f ca="1">IFERROR(F580+'Program Qtrly'!H$363*OFFSET(LDF!$A$37,MATCH($B$565,LDF!$A$38:$A$63,0),MATCH($A581,LDF!$B$37:$Z$37,0)),0)</f>
        <v>0</v>
      </c>
      <c r="G581" s="116">
        <f ca="1">IFERROR(G580+'Program Qtrly'!I$363*OFFSET(LDF!$A$37,MATCH($B$565,LDF!$A$38:$A$63,0),MATCH($A581,LDF!$B$37:$Z$37,0)),0)</f>
        <v>0</v>
      </c>
      <c r="H581" s="116">
        <f ca="1">IFERROR(H580+'Program Qtrly'!J$363*OFFSET(LDF!$A$37,MATCH($B$565,LDF!$A$38:$A$63,0),MATCH($A581,LDF!$B$37:$Z$37,0)),0)</f>
        <v>0</v>
      </c>
      <c r="I581" s="116">
        <f ca="1">IFERROR(I580+'Program Qtrly'!K$363*OFFSET(LDF!$A$37,MATCH($B$565,LDF!$A$38:$A$63,0),MATCH($A581,LDF!$B$37:$Z$37,0)),0)</f>
        <v>0</v>
      </c>
      <c r="J581" s="116">
        <f ca="1">IFERROR(J580+'Program Qtrly'!L$363*OFFSET(LDF!$A$37,MATCH($B$565,LDF!$A$38:$A$63,0),MATCH($A581,LDF!$B$37:$Z$37,0)),0)</f>
        <v>0</v>
      </c>
      <c r="K581" s="116">
        <f ca="1">IFERROR(K580+'Program Qtrly'!M$363*OFFSET(LDF!$A$37,MATCH($B$565,LDF!$A$38:$A$63,0),MATCH($A581,LDF!$B$37:$Z$37,0)),0)</f>
        <v>0</v>
      </c>
      <c r="L581" s="116">
        <f ca="1">IFERROR(L580+'Program Qtrly'!N$363*OFFSET(LDF!$A$37,MATCH($B$565,LDF!$A$38:$A$63,0),MATCH($A581,LDF!$B$37:$Z$37,0)),0)</f>
        <v>0</v>
      </c>
      <c r="M581" s="116">
        <f ca="1">IFERROR(M580+'Program Qtrly'!O$363*OFFSET(LDF!$A$37,MATCH($B$565,LDF!$A$38:$A$63,0),MATCH($A581,LDF!$B$37:$Z$37,0)),0)</f>
        <v>0</v>
      </c>
      <c r="N581" s="116">
        <f ca="1">IFERROR(N580+'Program Qtrly'!P$363*OFFSET(LDF!$A$37,MATCH($B$565,LDF!$A$38:$A$63,0),MATCH($A581,LDF!$B$37:$Z$37,0)),0)</f>
        <v>0</v>
      </c>
      <c r="O581" s="116">
        <f ca="1">IFERROR(O580+'Program Qtrly'!Q$363*OFFSET(LDF!$A$37,MATCH($B$565,LDF!$A$38:$A$63,0),MATCH($A581,LDF!$B$37:$Z$37,0)),0)</f>
        <v>0</v>
      </c>
      <c r="P581" s="116">
        <f ca="1">IFERROR(P580+'Program Qtrly'!R$363*OFFSET(LDF!$A$37,MATCH($B$565,LDF!$A$38:$A$63,0),MATCH($A581,LDF!$B$37:$Z$37,0)),0)</f>
        <v>0</v>
      </c>
      <c r="Q581" s="116">
        <f ca="1">IFERROR(Q580+'Program Qtrly'!S$363*OFFSET(LDF!$A$37,MATCH($B$565,LDF!$A$38:$A$63,0),MATCH($A581,LDF!$B$37:$Z$37,0)),0)</f>
        <v>0</v>
      </c>
      <c r="R581" s="116">
        <f ca="1">IFERROR(R580+'Program Qtrly'!T$363*OFFSET(LDF!$A$37,MATCH($B$565,LDF!$A$38:$A$63,0),MATCH($A581,LDF!$B$37:$Z$37,0)),0)</f>
        <v>0</v>
      </c>
      <c r="S581" s="116">
        <f ca="1">IFERROR(S580+'Program Qtrly'!U$363*OFFSET(LDF!$A$37,MATCH($B$565,LDF!$A$38:$A$63,0),MATCH($A581,LDF!$B$37:$Z$37,0)),0)</f>
        <v>0</v>
      </c>
      <c r="T581" s="116">
        <f ca="1">IFERROR(T580+'Program Qtrly'!V$363*OFFSET(LDF!$A$37,MATCH($B$565,LDF!$A$38:$A$63,0),MATCH($A581,LDF!$B$37:$Z$37,0)),0)</f>
        <v>0</v>
      </c>
      <c r="U581" s="116">
        <f ca="1">IFERROR(U580+'Program Qtrly'!W$363*OFFSET(LDF!$A$37,MATCH($B$565,LDF!$A$38:$A$63,0),MATCH($A581,LDF!$B$37:$Z$37,0)),0)</f>
        <v>0</v>
      </c>
      <c r="W581" s="63">
        <f t="shared" si="553"/>
        <v>45</v>
      </c>
      <c r="X581" s="116">
        <f t="shared" ca="1" si="554"/>
        <v>0</v>
      </c>
      <c r="Y581" s="116">
        <f t="shared" ref="Y581:Y590" ca="1" si="569">C$591-C581</f>
        <v>0</v>
      </c>
      <c r="Z581" s="116">
        <f t="shared" ref="Z581:Z590" ca="1" si="570">D$591-D581</f>
        <v>0</v>
      </c>
      <c r="AA581" s="116">
        <f t="shared" ref="AA581:AA590" ca="1" si="571">E$591-E581</f>
        <v>0</v>
      </c>
      <c r="AB581" s="116">
        <f t="shared" ref="AB581:AB590" ca="1" si="572">F$591-F581</f>
        <v>0</v>
      </c>
      <c r="AC581" s="116">
        <f t="shared" ref="AC581:AC590" ca="1" si="573">G$591-G581</f>
        <v>0</v>
      </c>
      <c r="AD581" s="116">
        <f t="shared" ref="AD581:AD590" ca="1" si="574">H$591-H581</f>
        <v>0</v>
      </c>
      <c r="AE581" s="116">
        <f t="shared" ref="AE581:AE590" ca="1" si="575">I$591-I581</f>
        <v>0</v>
      </c>
      <c r="AF581" s="116">
        <f t="shared" ref="AF581:AF590" ca="1" si="576">J$591-J581</f>
        <v>0</v>
      </c>
      <c r="AG581" s="116">
        <f t="shared" ca="1" si="558"/>
        <v>0</v>
      </c>
      <c r="AH581" s="116">
        <f t="shared" ca="1" si="559"/>
        <v>0</v>
      </c>
      <c r="AI581" s="116">
        <f t="shared" ca="1" si="560"/>
        <v>0</v>
      </c>
      <c r="AJ581" s="116">
        <f t="shared" ca="1" si="561"/>
        <v>0</v>
      </c>
      <c r="AK581" s="116">
        <f t="shared" ca="1" si="562"/>
        <v>0</v>
      </c>
      <c r="AL581" s="116">
        <f t="shared" ca="1" si="563"/>
        <v>0</v>
      </c>
      <c r="AM581" s="116">
        <f t="shared" ca="1" si="564"/>
        <v>0</v>
      </c>
      <c r="AN581" s="116">
        <f t="shared" ca="1" si="565"/>
        <v>0</v>
      </c>
      <c r="AO581" s="116">
        <f t="shared" ca="1" si="566"/>
        <v>0</v>
      </c>
      <c r="AP581" s="116">
        <f t="shared" ca="1" si="567"/>
        <v>0</v>
      </c>
      <c r="AQ581" s="116">
        <f t="shared" ca="1" si="568"/>
        <v>0</v>
      </c>
      <c r="AS581" s="63">
        <f t="shared" si="555"/>
        <v>45</v>
      </c>
      <c r="AT581" s="116">
        <f ca="1">IFERROR(X581*'Program Qtrly'!D$349/(1-'Program Qtrly'!D$349),0)</f>
        <v>0</v>
      </c>
      <c r="AU581" s="116">
        <f ca="1">IFERROR(Y581*'Program Qtrly'!E$349/(1-'Program Qtrly'!E$349),0)</f>
        <v>0</v>
      </c>
      <c r="AV581" s="116">
        <f ca="1">IFERROR(Z581*'Program Qtrly'!F$349/(1-'Program Qtrly'!F$349),0)</f>
        <v>0</v>
      </c>
      <c r="AW581" s="116">
        <f ca="1">IFERROR(AA581*'Program Qtrly'!G$349/(1-'Program Qtrly'!G$349),0)</f>
        <v>0</v>
      </c>
      <c r="AX581" s="116">
        <f ca="1">IFERROR(AB581*'Program Qtrly'!H$349/(1-'Program Qtrly'!H$349),0)</f>
        <v>0</v>
      </c>
      <c r="AY581" s="116">
        <f ca="1">IFERROR(AC581*'Program Qtrly'!I$349/(1-'Program Qtrly'!I$349),0)</f>
        <v>0</v>
      </c>
      <c r="AZ581" s="116">
        <f ca="1">IFERROR(AD581*'Program Qtrly'!J$349/(1-'Program Qtrly'!J$349),0)</f>
        <v>0</v>
      </c>
      <c r="BA581" s="116">
        <f ca="1">IFERROR(AE581*'Program Qtrly'!K$349/(1-'Program Qtrly'!K$349),0)</f>
        <v>0</v>
      </c>
      <c r="BB581" s="116">
        <f ca="1">IFERROR(AF581*'Program Qtrly'!L$349/(1-'Program Qtrly'!L$349),0)</f>
        <v>0</v>
      </c>
      <c r="BC581" s="116">
        <f ca="1">IFERROR(AG581*'Program Qtrly'!M$349/(1-'Program Qtrly'!M$349),0)</f>
        <v>0</v>
      </c>
      <c r="BD581" s="116">
        <f ca="1">IFERROR(AH581*'Program Qtrly'!N$349/(1-'Program Qtrly'!N$349),0)</f>
        <v>0</v>
      </c>
      <c r="BE581" s="116">
        <f ca="1">IFERROR(AI581*'Program Qtrly'!O$349/(1-'Program Qtrly'!O$349),0)</f>
        <v>0</v>
      </c>
      <c r="BF581" s="116">
        <f ca="1">IFERROR(AJ581*'Program Qtrly'!P$349/(1-'Program Qtrly'!P$349),0)</f>
        <v>0</v>
      </c>
      <c r="BG581" s="116">
        <f ca="1">IFERROR(AK581*'Program Qtrly'!Q$349/(1-'Program Qtrly'!Q$349),0)</f>
        <v>0</v>
      </c>
      <c r="BH581" s="116">
        <f ca="1">IFERROR(AL581*'Program Qtrly'!R$349/(1-'Program Qtrly'!R$349),0)</f>
        <v>0</v>
      </c>
      <c r="BI581" s="116">
        <f ca="1">IFERROR(AM581*'Program Qtrly'!S$349/(1-'Program Qtrly'!S$349),0)</f>
        <v>0</v>
      </c>
      <c r="BJ581" s="116">
        <f ca="1">IFERROR(AN581*'Program Qtrly'!T$349/(1-'Program Qtrly'!T$349),0)</f>
        <v>0</v>
      </c>
      <c r="BK581" s="116">
        <f ca="1">IFERROR(AO581*'Program Qtrly'!U$349/(1-'Program Qtrly'!U$349),0)</f>
        <v>0</v>
      </c>
      <c r="BL581" s="116">
        <f ca="1">IFERROR(AP581*'Program Qtrly'!V$349/(1-'Program Qtrly'!V$349),0)</f>
        <v>0</v>
      </c>
      <c r="BM581" s="116">
        <f ca="1">IFERROR(AQ581*'Program Qtrly'!W$349/(1-'Program Qtrly'!W$349),0)</f>
        <v>0</v>
      </c>
      <c r="BO581" s="53" t="str">
        <f t="shared" si="556"/>
        <v>P018</v>
      </c>
      <c r="BP581" s="53">
        <f t="shared" si="557"/>
        <v>0</v>
      </c>
    </row>
    <row r="582" spans="1:68" x14ac:dyDescent="0.45">
      <c r="A582" s="63">
        <f t="shared" si="552"/>
        <v>48</v>
      </c>
      <c r="B582" s="116">
        <f ca="1">IFERROR(B581+'Program Qtrly'!D$363*OFFSET(LDF!$A$37,MATCH($B$565,LDF!$A$38:$A$63,0),MATCH($A582,LDF!$B$37:$Z$37,0)),0)</f>
        <v>0</v>
      </c>
      <c r="C582" s="116">
        <f ca="1">IFERROR(C581+'Program Qtrly'!E$363*OFFSET(LDF!$A$37,MATCH($B$565,LDF!$A$38:$A$63,0),MATCH($A582,LDF!$B$37:$Z$37,0)),0)</f>
        <v>0</v>
      </c>
      <c r="D582" s="116">
        <f ca="1">IFERROR(D581+'Program Qtrly'!F$363*OFFSET(LDF!$A$37,MATCH($B$565,LDF!$A$38:$A$63,0),MATCH($A582,LDF!$B$37:$Z$37,0)),0)</f>
        <v>0</v>
      </c>
      <c r="E582" s="116">
        <f ca="1">IFERROR(E581+'Program Qtrly'!G$363*OFFSET(LDF!$A$37,MATCH($B$565,LDF!$A$38:$A$63,0),MATCH($A582,LDF!$B$37:$Z$37,0)),0)</f>
        <v>0</v>
      </c>
      <c r="F582" s="116">
        <f ca="1">IFERROR(F581+'Program Qtrly'!H$363*OFFSET(LDF!$A$37,MATCH($B$565,LDF!$A$38:$A$63,0),MATCH($A582,LDF!$B$37:$Z$37,0)),0)</f>
        <v>0</v>
      </c>
      <c r="G582" s="116">
        <f ca="1">IFERROR(G581+'Program Qtrly'!I$363*OFFSET(LDF!$A$37,MATCH($B$565,LDF!$A$38:$A$63,0),MATCH($A582,LDF!$B$37:$Z$37,0)),0)</f>
        <v>0</v>
      </c>
      <c r="H582" s="116">
        <f ca="1">IFERROR(H581+'Program Qtrly'!J$363*OFFSET(LDF!$A$37,MATCH($B$565,LDF!$A$38:$A$63,0),MATCH($A582,LDF!$B$37:$Z$37,0)),0)</f>
        <v>0</v>
      </c>
      <c r="I582" s="116">
        <f ca="1">IFERROR(I581+'Program Qtrly'!K$363*OFFSET(LDF!$A$37,MATCH($B$565,LDF!$A$38:$A$63,0),MATCH($A582,LDF!$B$37:$Z$37,0)),0)</f>
        <v>0</v>
      </c>
      <c r="J582" s="116">
        <f ca="1">IFERROR(J581+'Program Qtrly'!L$363*OFFSET(LDF!$A$37,MATCH($B$565,LDF!$A$38:$A$63,0),MATCH($A582,LDF!$B$37:$Z$37,0)),0)</f>
        <v>0</v>
      </c>
      <c r="K582" s="116">
        <f ca="1">IFERROR(K581+'Program Qtrly'!M$363*OFFSET(LDF!$A$37,MATCH($B$565,LDF!$A$38:$A$63,0),MATCH($A582,LDF!$B$37:$Z$37,0)),0)</f>
        <v>0</v>
      </c>
      <c r="L582" s="116">
        <f ca="1">IFERROR(L581+'Program Qtrly'!N$363*OFFSET(LDF!$A$37,MATCH($B$565,LDF!$A$38:$A$63,0),MATCH($A582,LDF!$B$37:$Z$37,0)),0)</f>
        <v>0</v>
      </c>
      <c r="M582" s="116">
        <f ca="1">IFERROR(M581+'Program Qtrly'!O$363*OFFSET(LDF!$A$37,MATCH($B$565,LDF!$A$38:$A$63,0),MATCH($A582,LDF!$B$37:$Z$37,0)),0)</f>
        <v>0</v>
      </c>
      <c r="N582" s="116">
        <f ca="1">IFERROR(N581+'Program Qtrly'!P$363*OFFSET(LDF!$A$37,MATCH($B$565,LDF!$A$38:$A$63,0),MATCH($A582,LDF!$B$37:$Z$37,0)),0)</f>
        <v>0</v>
      </c>
      <c r="O582" s="116">
        <f ca="1">IFERROR(O581+'Program Qtrly'!Q$363*OFFSET(LDF!$A$37,MATCH($B$565,LDF!$A$38:$A$63,0),MATCH($A582,LDF!$B$37:$Z$37,0)),0)</f>
        <v>0</v>
      </c>
      <c r="P582" s="116">
        <f ca="1">IFERROR(P581+'Program Qtrly'!R$363*OFFSET(LDF!$A$37,MATCH($B$565,LDF!$A$38:$A$63,0),MATCH($A582,LDF!$B$37:$Z$37,0)),0)</f>
        <v>0</v>
      </c>
      <c r="Q582" s="116">
        <f ca="1">IFERROR(Q581+'Program Qtrly'!S$363*OFFSET(LDF!$A$37,MATCH($B$565,LDF!$A$38:$A$63,0),MATCH($A582,LDF!$B$37:$Z$37,0)),0)</f>
        <v>0</v>
      </c>
      <c r="R582" s="116">
        <f ca="1">IFERROR(R581+'Program Qtrly'!T$363*OFFSET(LDF!$A$37,MATCH($B$565,LDF!$A$38:$A$63,0),MATCH($A582,LDF!$B$37:$Z$37,0)),0)</f>
        <v>0</v>
      </c>
      <c r="S582" s="116">
        <f ca="1">IFERROR(S581+'Program Qtrly'!U$363*OFFSET(LDF!$A$37,MATCH($B$565,LDF!$A$38:$A$63,0),MATCH($A582,LDF!$B$37:$Z$37,0)),0)</f>
        <v>0</v>
      </c>
      <c r="T582" s="116">
        <f ca="1">IFERROR(T581+'Program Qtrly'!V$363*OFFSET(LDF!$A$37,MATCH($B$565,LDF!$A$38:$A$63,0),MATCH($A582,LDF!$B$37:$Z$37,0)),0)</f>
        <v>0</v>
      </c>
      <c r="U582" s="116">
        <f ca="1">IFERROR(U581+'Program Qtrly'!W$363*OFFSET(LDF!$A$37,MATCH($B$565,LDF!$A$38:$A$63,0),MATCH($A582,LDF!$B$37:$Z$37,0)),0)</f>
        <v>0</v>
      </c>
      <c r="W582" s="63">
        <f t="shared" si="553"/>
        <v>48</v>
      </c>
      <c r="X582" s="116">
        <f t="shared" ca="1" si="554"/>
        <v>0</v>
      </c>
      <c r="Y582" s="116">
        <f t="shared" ca="1" si="569"/>
        <v>0</v>
      </c>
      <c r="Z582" s="116">
        <f t="shared" ca="1" si="570"/>
        <v>0</v>
      </c>
      <c r="AA582" s="116">
        <f t="shared" ca="1" si="571"/>
        <v>0</v>
      </c>
      <c r="AB582" s="116">
        <f t="shared" ca="1" si="572"/>
        <v>0</v>
      </c>
      <c r="AC582" s="116">
        <f t="shared" ca="1" si="573"/>
        <v>0</v>
      </c>
      <c r="AD582" s="116">
        <f t="shared" ca="1" si="574"/>
        <v>0</v>
      </c>
      <c r="AE582" s="116">
        <f t="shared" ca="1" si="575"/>
        <v>0</v>
      </c>
      <c r="AF582" s="116">
        <f t="shared" ca="1" si="576"/>
        <v>0</v>
      </c>
      <c r="AG582" s="116">
        <f t="shared" ca="1" si="558"/>
        <v>0</v>
      </c>
      <c r="AH582" s="116">
        <f t="shared" ca="1" si="559"/>
        <v>0</v>
      </c>
      <c r="AI582" s="116">
        <f t="shared" ca="1" si="560"/>
        <v>0</v>
      </c>
      <c r="AJ582" s="116">
        <f t="shared" ca="1" si="561"/>
        <v>0</v>
      </c>
      <c r="AK582" s="116">
        <f t="shared" ca="1" si="562"/>
        <v>0</v>
      </c>
      <c r="AL582" s="116">
        <f t="shared" ca="1" si="563"/>
        <v>0</v>
      </c>
      <c r="AM582" s="116">
        <f t="shared" ca="1" si="564"/>
        <v>0</v>
      </c>
      <c r="AN582" s="116">
        <f t="shared" ca="1" si="565"/>
        <v>0</v>
      </c>
      <c r="AO582" s="116">
        <f t="shared" ca="1" si="566"/>
        <v>0</v>
      </c>
      <c r="AP582" s="116">
        <f t="shared" ca="1" si="567"/>
        <v>0</v>
      </c>
      <c r="AQ582" s="116">
        <f t="shared" ca="1" si="568"/>
        <v>0</v>
      </c>
      <c r="AS582" s="63">
        <f t="shared" si="555"/>
        <v>48</v>
      </c>
      <c r="AT582" s="116">
        <f ca="1">IFERROR(X582*'Program Qtrly'!D$349/(1-'Program Qtrly'!D$349),0)</f>
        <v>0</v>
      </c>
      <c r="AU582" s="116">
        <f ca="1">IFERROR(Y582*'Program Qtrly'!E$349/(1-'Program Qtrly'!E$349),0)</f>
        <v>0</v>
      </c>
      <c r="AV582" s="116">
        <f ca="1">IFERROR(Z582*'Program Qtrly'!F$349/(1-'Program Qtrly'!F$349),0)</f>
        <v>0</v>
      </c>
      <c r="AW582" s="116">
        <f ca="1">IFERROR(AA582*'Program Qtrly'!G$349/(1-'Program Qtrly'!G$349),0)</f>
        <v>0</v>
      </c>
      <c r="AX582" s="116">
        <f ca="1">IFERROR(AB582*'Program Qtrly'!H$349/(1-'Program Qtrly'!H$349),0)</f>
        <v>0</v>
      </c>
      <c r="AY582" s="116">
        <f ca="1">IFERROR(AC582*'Program Qtrly'!I$349/(1-'Program Qtrly'!I$349),0)</f>
        <v>0</v>
      </c>
      <c r="AZ582" s="116">
        <f ca="1">IFERROR(AD582*'Program Qtrly'!J$349/(1-'Program Qtrly'!J$349),0)</f>
        <v>0</v>
      </c>
      <c r="BA582" s="116">
        <f ca="1">IFERROR(AE582*'Program Qtrly'!K$349/(1-'Program Qtrly'!K$349),0)</f>
        <v>0</v>
      </c>
      <c r="BB582" s="116">
        <f ca="1">IFERROR(AF582*'Program Qtrly'!L$349/(1-'Program Qtrly'!L$349),0)</f>
        <v>0</v>
      </c>
      <c r="BC582" s="116">
        <f ca="1">IFERROR(AG582*'Program Qtrly'!M$349/(1-'Program Qtrly'!M$349),0)</f>
        <v>0</v>
      </c>
      <c r="BD582" s="116">
        <f ca="1">IFERROR(AH582*'Program Qtrly'!N$349/(1-'Program Qtrly'!N$349),0)</f>
        <v>0</v>
      </c>
      <c r="BE582" s="116">
        <f ca="1">IFERROR(AI582*'Program Qtrly'!O$349/(1-'Program Qtrly'!O$349),0)</f>
        <v>0</v>
      </c>
      <c r="BF582" s="116">
        <f ca="1">IFERROR(AJ582*'Program Qtrly'!P$349/(1-'Program Qtrly'!P$349),0)</f>
        <v>0</v>
      </c>
      <c r="BG582" s="116">
        <f ca="1">IFERROR(AK582*'Program Qtrly'!Q$349/(1-'Program Qtrly'!Q$349),0)</f>
        <v>0</v>
      </c>
      <c r="BH582" s="116">
        <f ca="1">IFERROR(AL582*'Program Qtrly'!R$349/(1-'Program Qtrly'!R$349),0)</f>
        <v>0</v>
      </c>
      <c r="BI582" s="116">
        <f ca="1">IFERROR(AM582*'Program Qtrly'!S$349/(1-'Program Qtrly'!S$349),0)</f>
        <v>0</v>
      </c>
      <c r="BJ582" s="116">
        <f ca="1">IFERROR(AN582*'Program Qtrly'!T$349/(1-'Program Qtrly'!T$349),0)</f>
        <v>0</v>
      </c>
      <c r="BK582" s="116">
        <f ca="1">IFERROR(AO582*'Program Qtrly'!U$349/(1-'Program Qtrly'!U$349),0)</f>
        <v>0</v>
      </c>
      <c r="BL582" s="116">
        <f ca="1">IFERROR(AP582*'Program Qtrly'!V$349/(1-'Program Qtrly'!V$349),0)</f>
        <v>0</v>
      </c>
      <c r="BM582" s="116">
        <f ca="1">IFERROR(AQ582*'Program Qtrly'!W$349/(1-'Program Qtrly'!W$349),0)</f>
        <v>0</v>
      </c>
      <c r="BO582" s="53" t="str">
        <f t="shared" si="556"/>
        <v>P018</v>
      </c>
      <c r="BP582" s="53">
        <f t="shared" si="557"/>
        <v>0</v>
      </c>
    </row>
    <row r="583" spans="1:68" x14ac:dyDescent="0.45">
      <c r="A583" s="63">
        <f t="shared" si="552"/>
        <v>51</v>
      </c>
      <c r="B583" s="116">
        <f ca="1">IFERROR(B582+'Program Qtrly'!D$363*OFFSET(LDF!$A$37,MATCH($B$565,LDF!$A$38:$A$63,0),MATCH($A583,LDF!$B$37:$Z$37,0)),0)</f>
        <v>0</v>
      </c>
      <c r="C583" s="116">
        <f ca="1">IFERROR(C582+'Program Qtrly'!E$363*OFFSET(LDF!$A$37,MATCH($B$565,LDF!$A$38:$A$63,0),MATCH($A583,LDF!$B$37:$Z$37,0)),0)</f>
        <v>0</v>
      </c>
      <c r="D583" s="116">
        <f ca="1">IFERROR(D582+'Program Qtrly'!F$363*OFFSET(LDF!$A$37,MATCH($B$565,LDF!$A$38:$A$63,0),MATCH($A583,LDF!$B$37:$Z$37,0)),0)</f>
        <v>0</v>
      </c>
      <c r="E583" s="116">
        <f ca="1">IFERROR(E582+'Program Qtrly'!G$363*OFFSET(LDF!$A$37,MATCH($B$565,LDF!$A$38:$A$63,0),MATCH($A583,LDF!$B$37:$Z$37,0)),0)</f>
        <v>0</v>
      </c>
      <c r="F583" s="116">
        <f ca="1">IFERROR(F582+'Program Qtrly'!H$363*OFFSET(LDF!$A$37,MATCH($B$565,LDF!$A$38:$A$63,0),MATCH($A583,LDF!$B$37:$Z$37,0)),0)</f>
        <v>0</v>
      </c>
      <c r="G583" s="116">
        <f ca="1">IFERROR(G582+'Program Qtrly'!I$363*OFFSET(LDF!$A$37,MATCH($B$565,LDF!$A$38:$A$63,0),MATCH($A583,LDF!$B$37:$Z$37,0)),0)</f>
        <v>0</v>
      </c>
      <c r="H583" s="116">
        <f ca="1">IFERROR(H582+'Program Qtrly'!J$363*OFFSET(LDF!$A$37,MATCH($B$565,LDF!$A$38:$A$63,0),MATCH($A583,LDF!$B$37:$Z$37,0)),0)</f>
        <v>0</v>
      </c>
      <c r="I583" s="116">
        <f ca="1">IFERROR(I582+'Program Qtrly'!K$363*OFFSET(LDF!$A$37,MATCH($B$565,LDF!$A$38:$A$63,0),MATCH($A583,LDF!$B$37:$Z$37,0)),0)</f>
        <v>0</v>
      </c>
      <c r="J583" s="116">
        <f ca="1">IFERROR(J582+'Program Qtrly'!L$363*OFFSET(LDF!$A$37,MATCH($B$565,LDF!$A$38:$A$63,0),MATCH($A583,LDF!$B$37:$Z$37,0)),0)</f>
        <v>0</v>
      </c>
      <c r="K583" s="116">
        <f ca="1">IFERROR(K582+'Program Qtrly'!M$363*OFFSET(LDF!$A$37,MATCH($B$565,LDF!$A$38:$A$63,0),MATCH($A583,LDF!$B$37:$Z$37,0)),0)</f>
        <v>0</v>
      </c>
      <c r="L583" s="116">
        <f ca="1">IFERROR(L582+'Program Qtrly'!N$363*OFFSET(LDF!$A$37,MATCH($B$565,LDF!$A$38:$A$63,0),MATCH($A583,LDF!$B$37:$Z$37,0)),0)</f>
        <v>0</v>
      </c>
      <c r="M583" s="116">
        <f ca="1">IFERROR(M582+'Program Qtrly'!O$363*OFFSET(LDF!$A$37,MATCH($B$565,LDF!$A$38:$A$63,0),MATCH($A583,LDF!$B$37:$Z$37,0)),0)</f>
        <v>0</v>
      </c>
      <c r="N583" s="116">
        <f ca="1">IFERROR(N582+'Program Qtrly'!P$363*OFFSET(LDF!$A$37,MATCH($B$565,LDF!$A$38:$A$63,0),MATCH($A583,LDF!$B$37:$Z$37,0)),0)</f>
        <v>0</v>
      </c>
      <c r="O583" s="116">
        <f ca="1">IFERROR(O582+'Program Qtrly'!Q$363*OFFSET(LDF!$A$37,MATCH($B$565,LDF!$A$38:$A$63,0),MATCH($A583,LDF!$B$37:$Z$37,0)),0)</f>
        <v>0</v>
      </c>
      <c r="P583" s="116">
        <f ca="1">IFERROR(P582+'Program Qtrly'!R$363*OFFSET(LDF!$A$37,MATCH($B$565,LDF!$A$38:$A$63,0),MATCH($A583,LDF!$B$37:$Z$37,0)),0)</f>
        <v>0</v>
      </c>
      <c r="Q583" s="116">
        <f ca="1">IFERROR(Q582+'Program Qtrly'!S$363*OFFSET(LDF!$A$37,MATCH($B$565,LDF!$A$38:$A$63,0),MATCH($A583,LDF!$B$37:$Z$37,0)),0)</f>
        <v>0</v>
      </c>
      <c r="R583" s="116">
        <f ca="1">IFERROR(R582+'Program Qtrly'!T$363*OFFSET(LDF!$A$37,MATCH($B$565,LDF!$A$38:$A$63,0),MATCH($A583,LDF!$B$37:$Z$37,0)),0)</f>
        <v>0</v>
      </c>
      <c r="S583" s="116">
        <f ca="1">IFERROR(S582+'Program Qtrly'!U$363*OFFSET(LDF!$A$37,MATCH($B$565,LDF!$A$38:$A$63,0),MATCH($A583,LDF!$B$37:$Z$37,0)),0)</f>
        <v>0</v>
      </c>
      <c r="T583" s="116">
        <f ca="1">IFERROR(T582+'Program Qtrly'!V$363*OFFSET(LDF!$A$37,MATCH($B$565,LDF!$A$38:$A$63,0),MATCH($A583,LDF!$B$37:$Z$37,0)),0)</f>
        <v>0</v>
      </c>
      <c r="U583" s="116">
        <f ca="1">IFERROR(U582+'Program Qtrly'!W$363*OFFSET(LDF!$A$37,MATCH($B$565,LDF!$A$38:$A$63,0),MATCH($A583,LDF!$B$37:$Z$37,0)),0)</f>
        <v>0</v>
      </c>
      <c r="W583" s="63">
        <f t="shared" si="553"/>
        <v>51</v>
      </c>
      <c r="X583" s="116">
        <f t="shared" ca="1" si="554"/>
        <v>0</v>
      </c>
      <c r="Y583" s="116">
        <f t="shared" ca="1" si="569"/>
        <v>0</v>
      </c>
      <c r="Z583" s="116">
        <f t="shared" ca="1" si="570"/>
        <v>0</v>
      </c>
      <c r="AA583" s="116">
        <f t="shared" ca="1" si="571"/>
        <v>0</v>
      </c>
      <c r="AB583" s="116">
        <f t="shared" ca="1" si="572"/>
        <v>0</v>
      </c>
      <c r="AC583" s="116">
        <f t="shared" ca="1" si="573"/>
        <v>0</v>
      </c>
      <c r="AD583" s="116">
        <f t="shared" ca="1" si="574"/>
        <v>0</v>
      </c>
      <c r="AE583" s="116">
        <f t="shared" ca="1" si="575"/>
        <v>0</v>
      </c>
      <c r="AF583" s="116">
        <f t="shared" ca="1" si="576"/>
        <v>0</v>
      </c>
      <c r="AG583" s="116">
        <f t="shared" ca="1" si="558"/>
        <v>0</v>
      </c>
      <c r="AH583" s="116">
        <f t="shared" ca="1" si="559"/>
        <v>0</v>
      </c>
      <c r="AI583" s="116">
        <f t="shared" ca="1" si="560"/>
        <v>0</v>
      </c>
      <c r="AJ583" s="116">
        <f t="shared" ca="1" si="561"/>
        <v>0</v>
      </c>
      <c r="AK583" s="116">
        <f t="shared" ca="1" si="562"/>
        <v>0</v>
      </c>
      <c r="AL583" s="116">
        <f t="shared" ca="1" si="563"/>
        <v>0</v>
      </c>
      <c r="AM583" s="116">
        <f t="shared" ca="1" si="564"/>
        <v>0</v>
      </c>
      <c r="AN583" s="116">
        <f t="shared" ca="1" si="565"/>
        <v>0</v>
      </c>
      <c r="AO583" s="116">
        <f t="shared" ca="1" si="566"/>
        <v>0</v>
      </c>
      <c r="AP583" s="116">
        <f t="shared" ca="1" si="567"/>
        <v>0</v>
      </c>
      <c r="AQ583" s="116">
        <f t="shared" ca="1" si="568"/>
        <v>0</v>
      </c>
      <c r="AS583" s="63">
        <f t="shared" si="555"/>
        <v>51</v>
      </c>
      <c r="AT583" s="116">
        <f ca="1">IFERROR(X583*'Program Qtrly'!D$349/(1-'Program Qtrly'!D$349),0)</f>
        <v>0</v>
      </c>
      <c r="AU583" s="116">
        <f ca="1">IFERROR(Y583*'Program Qtrly'!E$349/(1-'Program Qtrly'!E$349),0)</f>
        <v>0</v>
      </c>
      <c r="AV583" s="116">
        <f ca="1">IFERROR(Z583*'Program Qtrly'!F$349/(1-'Program Qtrly'!F$349),0)</f>
        <v>0</v>
      </c>
      <c r="AW583" s="116">
        <f ca="1">IFERROR(AA583*'Program Qtrly'!G$349/(1-'Program Qtrly'!G$349),0)</f>
        <v>0</v>
      </c>
      <c r="AX583" s="116">
        <f ca="1">IFERROR(AB583*'Program Qtrly'!H$349/(1-'Program Qtrly'!H$349),0)</f>
        <v>0</v>
      </c>
      <c r="AY583" s="116">
        <f ca="1">IFERROR(AC583*'Program Qtrly'!I$349/(1-'Program Qtrly'!I$349),0)</f>
        <v>0</v>
      </c>
      <c r="AZ583" s="116">
        <f ca="1">IFERROR(AD583*'Program Qtrly'!J$349/(1-'Program Qtrly'!J$349),0)</f>
        <v>0</v>
      </c>
      <c r="BA583" s="116">
        <f ca="1">IFERROR(AE583*'Program Qtrly'!K$349/(1-'Program Qtrly'!K$349),0)</f>
        <v>0</v>
      </c>
      <c r="BB583" s="116">
        <f ca="1">IFERROR(AF583*'Program Qtrly'!L$349/(1-'Program Qtrly'!L$349),0)</f>
        <v>0</v>
      </c>
      <c r="BC583" s="116">
        <f ca="1">IFERROR(AG583*'Program Qtrly'!M$349/(1-'Program Qtrly'!M$349),0)</f>
        <v>0</v>
      </c>
      <c r="BD583" s="116">
        <f ca="1">IFERROR(AH583*'Program Qtrly'!N$349/(1-'Program Qtrly'!N$349),0)</f>
        <v>0</v>
      </c>
      <c r="BE583" s="116">
        <f ca="1">IFERROR(AI583*'Program Qtrly'!O$349/(1-'Program Qtrly'!O$349),0)</f>
        <v>0</v>
      </c>
      <c r="BF583" s="116">
        <f ca="1">IFERROR(AJ583*'Program Qtrly'!P$349/(1-'Program Qtrly'!P$349),0)</f>
        <v>0</v>
      </c>
      <c r="BG583" s="116">
        <f ca="1">IFERROR(AK583*'Program Qtrly'!Q$349/(1-'Program Qtrly'!Q$349),0)</f>
        <v>0</v>
      </c>
      <c r="BH583" s="116">
        <f ca="1">IFERROR(AL583*'Program Qtrly'!R$349/(1-'Program Qtrly'!R$349),0)</f>
        <v>0</v>
      </c>
      <c r="BI583" s="116">
        <f ca="1">IFERROR(AM583*'Program Qtrly'!S$349/(1-'Program Qtrly'!S$349),0)</f>
        <v>0</v>
      </c>
      <c r="BJ583" s="116">
        <f ca="1">IFERROR(AN583*'Program Qtrly'!T$349/(1-'Program Qtrly'!T$349),0)</f>
        <v>0</v>
      </c>
      <c r="BK583" s="116">
        <f ca="1">IFERROR(AO583*'Program Qtrly'!U$349/(1-'Program Qtrly'!U$349),0)</f>
        <v>0</v>
      </c>
      <c r="BL583" s="116">
        <f ca="1">IFERROR(AP583*'Program Qtrly'!V$349/(1-'Program Qtrly'!V$349),0)</f>
        <v>0</v>
      </c>
      <c r="BM583" s="116">
        <f ca="1">IFERROR(AQ583*'Program Qtrly'!W$349/(1-'Program Qtrly'!W$349),0)</f>
        <v>0</v>
      </c>
      <c r="BO583" s="53" t="str">
        <f t="shared" si="556"/>
        <v>P018</v>
      </c>
      <c r="BP583" s="53">
        <f t="shared" si="557"/>
        <v>0</v>
      </c>
    </row>
    <row r="584" spans="1:68" x14ac:dyDescent="0.45">
      <c r="A584" s="63">
        <f t="shared" si="552"/>
        <v>54</v>
      </c>
      <c r="B584" s="116">
        <f ca="1">IFERROR(B583+'Program Qtrly'!D$363*OFFSET(LDF!$A$37,MATCH($B$565,LDF!$A$38:$A$63,0),MATCH($A584,LDF!$B$37:$Z$37,0)),0)</f>
        <v>0</v>
      </c>
      <c r="C584" s="116">
        <f ca="1">IFERROR(C583+'Program Qtrly'!E$363*OFFSET(LDF!$A$37,MATCH($B$565,LDF!$A$38:$A$63,0),MATCH($A584,LDF!$B$37:$Z$37,0)),0)</f>
        <v>0</v>
      </c>
      <c r="D584" s="116">
        <f ca="1">IFERROR(D583+'Program Qtrly'!F$363*OFFSET(LDF!$A$37,MATCH($B$565,LDF!$A$38:$A$63,0),MATCH($A584,LDF!$B$37:$Z$37,0)),0)</f>
        <v>0</v>
      </c>
      <c r="E584" s="116">
        <f ca="1">IFERROR(E583+'Program Qtrly'!G$363*OFFSET(LDF!$A$37,MATCH($B$565,LDF!$A$38:$A$63,0),MATCH($A584,LDF!$B$37:$Z$37,0)),0)</f>
        <v>0</v>
      </c>
      <c r="F584" s="116">
        <f ca="1">IFERROR(F583+'Program Qtrly'!H$363*OFFSET(LDF!$A$37,MATCH($B$565,LDF!$A$38:$A$63,0),MATCH($A584,LDF!$B$37:$Z$37,0)),0)</f>
        <v>0</v>
      </c>
      <c r="G584" s="116">
        <f ca="1">IFERROR(G583+'Program Qtrly'!I$363*OFFSET(LDF!$A$37,MATCH($B$565,LDF!$A$38:$A$63,0),MATCH($A584,LDF!$B$37:$Z$37,0)),0)</f>
        <v>0</v>
      </c>
      <c r="H584" s="116">
        <f ca="1">IFERROR(H583+'Program Qtrly'!J$363*OFFSET(LDF!$A$37,MATCH($B$565,LDF!$A$38:$A$63,0),MATCH($A584,LDF!$B$37:$Z$37,0)),0)</f>
        <v>0</v>
      </c>
      <c r="I584" s="116">
        <f ca="1">IFERROR(I583+'Program Qtrly'!K$363*OFFSET(LDF!$A$37,MATCH($B$565,LDF!$A$38:$A$63,0),MATCH($A584,LDF!$B$37:$Z$37,0)),0)</f>
        <v>0</v>
      </c>
      <c r="J584" s="116">
        <f ca="1">IFERROR(J583+'Program Qtrly'!L$363*OFFSET(LDF!$A$37,MATCH($B$565,LDF!$A$38:$A$63,0),MATCH($A584,LDF!$B$37:$Z$37,0)),0)</f>
        <v>0</v>
      </c>
      <c r="K584" s="116">
        <f ca="1">IFERROR(K583+'Program Qtrly'!M$363*OFFSET(LDF!$A$37,MATCH($B$565,LDF!$A$38:$A$63,0),MATCH($A584,LDF!$B$37:$Z$37,0)),0)</f>
        <v>0</v>
      </c>
      <c r="L584" s="116">
        <f ca="1">IFERROR(L583+'Program Qtrly'!N$363*OFFSET(LDF!$A$37,MATCH($B$565,LDF!$A$38:$A$63,0),MATCH($A584,LDF!$B$37:$Z$37,0)),0)</f>
        <v>0</v>
      </c>
      <c r="M584" s="116">
        <f ca="1">IFERROR(M583+'Program Qtrly'!O$363*OFFSET(LDF!$A$37,MATCH($B$565,LDF!$A$38:$A$63,0),MATCH($A584,LDF!$B$37:$Z$37,0)),0)</f>
        <v>0</v>
      </c>
      <c r="N584" s="116">
        <f ca="1">IFERROR(N583+'Program Qtrly'!P$363*OFFSET(LDF!$A$37,MATCH($B$565,LDF!$A$38:$A$63,0),MATCH($A584,LDF!$B$37:$Z$37,0)),0)</f>
        <v>0</v>
      </c>
      <c r="O584" s="116">
        <f ca="1">IFERROR(O583+'Program Qtrly'!Q$363*OFFSET(LDF!$A$37,MATCH($B$565,LDF!$A$38:$A$63,0),MATCH($A584,LDF!$B$37:$Z$37,0)),0)</f>
        <v>0</v>
      </c>
      <c r="P584" s="116">
        <f ca="1">IFERROR(P583+'Program Qtrly'!R$363*OFFSET(LDF!$A$37,MATCH($B$565,LDF!$A$38:$A$63,0),MATCH($A584,LDF!$B$37:$Z$37,0)),0)</f>
        <v>0</v>
      </c>
      <c r="Q584" s="116">
        <f ca="1">IFERROR(Q583+'Program Qtrly'!S$363*OFFSET(LDF!$A$37,MATCH($B$565,LDF!$A$38:$A$63,0),MATCH($A584,LDF!$B$37:$Z$37,0)),0)</f>
        <v>0</v>
      </c>
      <c r="R584" s="116">
        <f ca="1">IFERROR(R583+'Program Qtrly'!T$363*OFFSET(LDF!$A$37,MATCH($B$565,LDF!$A$38:$A$63,0),MATCH($A584,LDF!$B$37:$Z$37,0)),0)</f>
        <v>0</v>
      </c>
      <c r="S584" s="116">
        <f ca="1">IFERROR(S583+'Program Qtrly'!U$363*OFFSET(LDF!$A$37,MATCH($B$565,LDF!$A$38:$A$63,0),MATCH($A584,LDF!$B$37:$Z$37,0)),0)</f>
        <v>0</v>
      </c>
      <c r="T584" s="116">
        <f ca="1">IFERROR(T583+'Program Qtrly'!V$363*OFFSET(LDF!$A$37,MATCH($B$565,LDF!$A$38:$A$63,0),MATCH($A584,LDF!$B$37:$Z$37,0)),0)</f>
        <v>0</v>
      </c>
      <c r="U584" s="116">
        <f ca="1">IFERROR(U583+'Program Qtrly'!W$363*OFFSET(LDF!$A$37,MATCH($B$565,LDF!$A$38:$A$63,0),MATCH($A584,LDF!$B$37:$Z$37,0)),0)</f>
        <v>0</v>
      </c>
      <c r="W584" s="63">
        <f t="shared" si="553"/>
        <v>54</v>
      </c>
      <c r="X584" s="116">
        <f t="shared" ca="1" si="554"/>
        <v>0</v>
      </c>
      <c r="Y584" s="116">
        <f t="shared" ca="1" si="569"/>
        <v>0</v>
      </c>
      <c r="Z584" s="116">
        <f t="shared" ca="1" si="570"/>
        <v>0</v>
      </c>
      <c r="AA584" s="116">
        <f t="shared" ca="1" si="571"/>
        <v>0</v>
      </c>
      <c r="AB584" s="116">
        <f t="shared" ca="1" si="572"/>
        <v>0</v>
      </c>
      <c r="AC584" s="116">
        <f t="shared" ca="1" si="573"/>
        <v>0</v>
      </c>
      <c r="AD584" s="116">
        <f t="shared" ca="1" si="574"/>
        <v>0</v>
      </c>
      <c r="AE584" s="116">
        <f t="shared" ca="1" si="575"/>
        <v>0</v>
      </c>
      <c r="AF584" s="116">
        <f t="shared" ca="1" si="576"/>
        <v>0</v>
      </c>
      <c r="AG584" s="116">
        <f t="shared" ca="1" si="558"/>
        <v>0</v>
      </c>
      <c r="AH584" s="116">
        <f t="shared" ca="1" si="559"/>
        <v>0</v>
      </c>
      <c r="AI584" s="116">
        <f t="shared" ca="1" si="560"/>
        <v>0</v>
      </c>
      <c r="AJ584" s="116">
        <f t="shared" ca="1" si="561"/>
        <v>0</v>
      </c>
      <c r="AK584" s="116">
        <f t="shared" ca="1" si="562"/>
        <v>0</v>
      </c>
      <c r="AL584" s="116">
        <f t="shared" ca="1" si="563"/>
        <v>0</v>
      </c>
      <c r="AM584" s="116">
        <f t="shared" ca="1" si="564"/>
        <v>0</v>
      </c>
      <c r="AN584" s="116">
        <f t="shared" ca="1" si="565"/>
        <v>0</v>
      </c>
      <c r="AO584" s="116">
        <f t="shared" ca="1" si="566"/>
        <v>0</v>
      </c>
      <c r="AP584" s="116">
        <f t="shared" ca="1" si="567"/>
        <v>0</v>
      </c>
      <c r="AQ584" s="116">
        <f t="shared" ca="1" si="568"/>
        <v>0</v>
      </c>
      <c r="AS584" s="63">
        <f t="shared" si="555"/>
        <v>54</v>
      </c>
      <c r="AT584" s="116">
        <f ca="1">IFERROR(X584*'Program Qtrly'!D$349/(1-'Program Qtrly'!D$349),0)</f>
        <v>0</v>
      </c>
      <c r="AU584" s="116">
        <f ca="1">IFERROR(Y584*'Program Qtrly'!E$349/(1-'Program Qtrly'!E$349),0)</f>
        <v>0</v>
      </c>
      <c r="AV584" s="116">
        <f ca="1">IFERROR(Z584*'Program Qtrly'!F$349/(1-'Program Qtrly'!F$349),0)</f>
        <v>0</v>
      </c>
      <c r="AW584" s="116">
        <f ca="1">IFERROR(AA584*'Program Qtrly'!G$349/(1-'Program Qtrly'!G$349),0)</f>
        <v>0</v>
      </c>
      <c r="AX584" s="116">
        <f ca="1">IFERROR(AB584*'Program Qtrly'!H$349/(1-'Program Qtrly'!H$349),0)</f>
        <v>0</v>
      </c>
      <c r="AY584" s="116">
        <f ca="1">IFERROR(AC584*'Program Qtrly'!I$349/(1-'Program Qtrly'!I$349),0)</f>
        <v>0</v>
      </c>
      <c r="AZ584" s="116">
        <f ca="1">IFERROR(AD584*'Program Qtrly'!J$349/(1-'Program Qtrly'!J$349),0)</f>
        <v>0</v>
      </c>
      <c r="BA584" s="116">
        <f ca="1">IFERROR(AE584*'Program Qtrly'!K$349/(1-'Program Qtrly'!K$349),0)</f>
        <v>0</v>
      </c>
      <c r="BB584" s="116">
        <f ca="1">IFERROR(AF584*'Program Qtrly'!L$349/(1-'Program Qtrly'!L$349),0)</f>
        <v>0</v>
      </c>
      <c r="BC584" s="116">
        <f ca="1">IFERROR(AG584*'Program Qtrly'!M$349/(1-'Program Qtrly'!M$349),0)</f>
        <v>0</v>
      </c>
      <c r="BD584" s="116">
        <f ca="1">IFERROR(AH584*'Program Qtrly'!N$349/(1-'Program Qtrly'!N$349),0)</f>
        <v>0</v>
      </c>
      <c r="BE584" s="116">
        <f ca="1">IFERROR(AI584*'Program Qtrly'!O$349/(1-'Program Qtrly'!O$349),0)</f>
        <v>0</v>
      </c>
      <c r="BF584" s="116">
        <f ca="1">IFERROR(AJ584*'Program Qtrly'!P$349/(1-'Program Qtrly'!P$349),0)</f>
        <v>0</v>
      </c>
      <c r="BG584" s="116">
        <f ca="1">IFERROR(AK584*'Program Qtrly'!Q$349/(1-'Program Qtrly'!Q$349),0)</f>
        <v>0</v>
      </c>
      <c r="BH584" s="116">
        <f ca="1">IFERROR(AL584*'Program Qtrly'!R$349/(1-'Program Qtrly'!R$349),0)</f>
        <v>0</v>
      </c>
      <c r="BI584" s="116">
        <f ca="1">IFERROR(AM584*'Program Qtrly'!S$349/(1-'Program Qtrly'!S$349),0)</f>
        <v>0</v>
      </c>
      <c r="BJ584" s="116">
        <f ca="1">IFERROR(AN584*'Program Qtrly'!T$349/(1-'Program Qtrly'!T$349),0)</f>
        <v>0</v>
      </c>
      <c r="BK584" s="116">
        <f ca="1">IFERROR(AO584*'Program Qtrly'!U$349/(1-'Program Qtrly'!U$349),0)</f>
        <v>0</v>
      </c>
      <c r="BL584" s="116">
        <f ca="1">IFERROR(AP584*'Program Qtrly'!V$349/(1-'Program Qtrly'!V$349),0)</f>
        <v>0</v>
      </c>
      <c r="BM584" s="116">
        <f ca="1">IFERROR(AQ584*'Program Qtrly'!W$349/(1-'Program Qtrly'!W$349),0)</f>
        <v>0</v>
      </c>
      <c r="BO584" s="53" t="str">
        <f t="shared" si="556"/>
        <v>P018</v>
      </c>
      <c r="BP584" s="53">
        <f t="shared" si="557"/>
        <v>0</v>
      </c>
    </row>
    <row r="585" spans="1:68" x14ac:dyDescent="0.45">
      <c r="A585" s="63">
        <f t="shared" si="552"/>
        <v>57</v>
      </c>
      <c r="B585" s="116">
        <f ca="1">IFERROR(B584+'Program Qtrly'!D$363*OFFSET(LDF!$A$37,MATCH($B$565,LDF!$A$38:$A$63,0),MATCH($A585,LDF!$B$37:$Z$37,0)),0)</f>
        <v>0</v>
      </c>
      <c r="C585" s="116">
        <f ca="1">IFERROR(C584+'Program Qtrly'!E$363*OFFSET(LDF!$A$37,MATCH($B$565,LDF!$A$38:$A$63,0),MATCH($A585,LDF!$B$37:$Z$37,0)),0)</f>
        <v>0</v>
      </c>
      <c r="D585" s="116">
        <f ca="1">IFERROR(D584+'Program Qtrly'!F$363*OFFSET(LDF!$A$37,MATCH($B$565,LDF!$A$38:$A$63,0),MATCH($A585,LDF!$B$37:$Z$37,0)),0)</f>
        <v>0</v>
      </c>
      <c r="E585" s="116">
        <f ca="1">IFERROR(E584+'Program Qtrly'!G$363*OFFSET(LDF!$A$37,MATCH($B$565,LDF!$A$38:$A$63,0),MATCH($A585,LDF!$B$37:$Z$37,0)),0)</f>
        <v>0</v>
      </c>
      <c r="F585" s="116">
        <f ca="1">IFERROR(F584+'Program Qtrly'!H$363*OFFSET(LDF!$A$37,MATCH($B$565,LDF!$A$38:$A$63,0),MATCH($A585,LDF!$B$37:$Z$37,0)),0)</f>
        <v>0</v>
      </c>
      <c r="G585" s="116">
        <f ca="1">IFERROR(G584+'Program Qtrly'!I$363*OFFSET(LDF!$A$37,MATCH($B$565,LDF!$A$38:$A$63,0),MATCH($A585,LDF!$B$37:$Z$37,0)),0)</f>
        <v>0</v>
      </c>
      <c r="H585" s="116">
        <f ca="1">IFERROR(H584+'Program Qtrly'!J$363*OFFSET(LDF!$A$37,MATCH($B$565,LDF!$A$38:$A$63,0),MATCH($A585,LDF!$B$37:$Z$37,0)),0)</f>
        <v>0</v>
      </c>
      <c r="I585" s="116">
        <f ca="1">IFERROR(I584+'Program Qtrly'!K$363*OFFSET(LDF!$A$37,MATCH($B$565,LDF!$A$38:$A$63,0),MATCH($A585,LDF!$B$37:$Z$37,0)),0)</f>
        <v>0</v>
      </c>
      <c r="J585" s="116">
        <f ca="1">IFERROR(J584+'Program Qtrly'!L$363*OFFSET(LDF!$A$37,MATCH($B$565,LDF!$A$38:$A$63,0),MATCH($A585,LDF!$B$37:$Z$37,0)),0)</f>
        <v>0</v>
      </c>
      <c r="K585" s="116">
        <f ca="1">IFERROR(K584+'Program Qtrly'!M$363*OFFSET(LDF!$A$37,MATCH($B$565,LDF!$A$38:$A$63,0),MATCH($A585,LDF!$B$37:$Z$37,0)),0)</f>
        <v>0</v>
      </c>
      <c r="L585" s="116">
        <f ca="1">IFERROR(L584+'Program Qtrly'!N$363*OFFSET(LDF!$A$37,MATCH($B$565,LDF!$A$38:$A$63,0),MATCH($A585,LDF!$B$37:$Z$37,0)),0)</f>
        <v>0</v>
      </c>
      <c r="M585" s="116">
        <f ca="1">IFERROR(M584+'Program Qtrly'!O$363*OFFSET(LDF!$A$37,MATCH($B$565,LDF!$A$38:$A$63,0),MATCH($A585,LDF!$B$37:$Z$37,0)),0)</f>
        <v>0</v>
      </c>
      <c r="N585" s="116">
        <f ca="1">IFERROR(N584+'Program Qtrly'!P$363*OFFSET(LDF!$A$37,MATCH($B$565,LDF!$A$38:$A$63,0),MATCH($A585,LDF!$B$37:$Z$37,0)),0)</f>
        <v>0</v>
      </c>
      <c r="O585" s="116">
        <f ca="1">IFERROR(O584+'Program Qtrly'!Q$363*OFFSET(LDF!$A$37,MATCH($B$565,LDF!$A$38:$A$63,0),MATCH($A585,LDF!$B$37:$Z$37,0)),0)</f>
        <v>0</v>
      </c>
      <c r="P585" s="116">
        <f ca="1">IFERROR(P584+'Program Qtrly'!R$363*OFFSET(LDF!$A$37,MATCH($B$565,LDF!$A$38:$A$63,0),MATCH($A585,LDF!$B$37:$Z$37,0)),0)</f>
        <v>0</v>
      </c>
      <c r="Q585" s="116">
        <f ca="1">IFERROR(Q584+'Program Qtrly'!S$363*OFFSET(LDF!$A$37,MATCH($B$565,LDF!$A$38:$A$63,0),MATCH($A585,LDF!$B$37:$Z$37,0)),0)</f>
        <v>0</v>
      </c>
      <c r="R585" s="116">
        <f ca="1">IFERROR(R584+'Program Qtrly'!T$363*OFFSET(LDF!$A$37,MATCH($B$565,LDF!$A$38:$A$63,0),MATCH($A585,LDF!$B$37:$Z$37,0)),0)</f>
        <v>0</v>
      </c>
      <c r="S585" s="116">
        <f ca="1">IFERROR(S584+'Program Qtrly'!U$363*OFFSET(LDF!$A$37,MATCH($B$565,LDF!$A$38:$A$63,0),MATCH($A585,LDF!$B$37:$Z$37,0)),0)</f>
        <v>0</v>
      </c>
      <c r="T585" s="116">
        <f ca="1">IFERROR(T584+'Program Qtrly'!V$363*OFFSET(LDF!$A$37,MATCH($B$565,LDF!$A$38:$A$63,0),MATCH($A585,LDF!$B$37:$Z$37,0)),0)</f>
        <v>0</v>
      </c>
      <c r="U585" s="116">
        <f ca="1">IFERROR(U584+'Program Qtrly'!W$363*OFFSET(LDF!$A$37,MATCH($B$565,LDF!$A$38:$A$63,0),MATCH($A585,LDF!$B$37:$Z$37,0)),0)</f>
        <v>0</v>
      </c>
      <c r="W585" s="63">
        <f t="shared" si="553"/>
        <v>57</v>
      </c>
      <c r="X585" s="116">
        <f t="shared" ca="1" si="554"/>
        <v>0</v>
      </c>
      <c r="Y585" s="116">
        <f t="shared" ca="1" si="569"/>
        <v>0</v>
      </c>
      <c r="Z585" s="116">
        <f t="shared" ca="1" si="570"/>
        <v>0</v>
      </c>
      <c r="AA585" s="116">
        <f t="shared" ca="1" si="571"/>
        <v>0</v>
      </c>
      <c r="AB585" s="116">
        <f t="shared" ca="1" si="572"/>
        <v>0</v>
      </c>
      <c r="AC585" s="116">
        <f t="shared" ca="1" si="573"/>
        <v>0</v>
      </c>
      <c r="AD585" s="116">
        <f t="shared" ca="1" si="574"/>
        <v>0</v>
      </c>
      <c r="AE585" s="116">
        <f t="shared" ca="1" si="575"/>
        <v>0</v>
      </c>
      <c r="AF585" s="116">
        <f t="shared" ca="1" si="576"/>
        <v>0</v>
      </c>
      <c r="AG585" s="116">
        <f t="shared" ca="1" si="558"/>
        <v>0</v>
      </c>
      <c r="AH585" s="116">
        <f t="shared" ca="1" si="559"/>
        <v>0</v>
      </c>
      <c r="AI585" s="116">
        <f t="shared" ca="1" si="560"/>
        <v>0</v>
      </c>
      <c r="AJ585" s="116">
        <f t="shared" ca="1" si="561"/>
        <v>0</v>
      </c>
      <c r="AK585" s="116">
        <f t="shared" ca="1" si="562"/>
        <v>0</v>
      </c>
      <c r="AL585" s="116">
        <f t="shared" ca="1" si="563"/>
        <v>0</v>
      </c>
      <c r="AM585" s="116">
        <f t="shared" ca="1" si="564"/>
        <v>0</v>
      </c>
      <c r="AN585" s="116">
        <f t="shared" ca="1" si="565"/>
        <v>0</v>
      </c>
      <c r="AO585" s="116">
        <f t="shared" ca="1" si="566"/>
        <v>0</v>
      </c>
      <c r="AP585" s="116">
        <f t="shared" ca="1" si="567"/>
        <v>0</v>
      </c>
      <c r="AQ585" s="116">
        <f t="shared" ca="1" si="568"/>
        <v>0</v>
      </c>
      <c r="AS585" s="63">
        <f t="shared" si="555"/>
        <v>57</v>
      </c>
      <c r="AT585" s="116">
        <f ca="1">IFERROR(X585*'Program Qtrly'!D$349/(1-'Program Qtrly'!D$349),0)</f>
        <v>0</v>
      </c>
      <c r="AU585" s="116">
        <f ca="1">IFERROR(Y585*'Program Qtrly'!E$349/(1-'Program Qtrly'!E$349),0)</f>
        <v>0</v>
      </c>
      <c r="AV585" s="116">
        <f ca="1">IFERROR(Z585*'Program Qtrly'!F$349/(1-'Program Qtrly'!F$349),0)</f>
        <v>0</v>
      </c>
      <c r="AW585" s="116">
        <f ca="1">IFERROR(AA585*'Program Qtrly'!G$349/(1-'Program Qtrly'!G$349),0)</f>
        <v>0</v>
      </c>
      <c r="AX585" s="116">
        <f ca="1">IFERROR(AB585*'Program Qtrly'!H$349/(1-'Program Qtrly'!H$349),0)</f>
        <v>0</v>
      </c>
      <c r="AY585" s="116">
        <f ca="1">IFERROR(AC585*'Program Qtrly'!I$349/(1-'Program Qtrly'!I$349),0)</f>
        <v>0</v>
      </c>
      <c r="AZ585" s="116">
        <f ca="1">IFERROR(AD585*'Program Qtrly'!J$349/(1-'Program Qtrly'!J$349),0)</f>
        <v>0</v>
      </c>
      <c r="BA585" s="116">
        <f ca="1">IFERROR(AE585*'Program Qtrly'!K$349/(1-'Program Qtrly'!K$349),0)</f>
        <v>0</v>
      </c>
      <c r="BB585" s="116">
        <f ca="1">IFERROR(AF585*'Program Qtrly'!L$349/(1-'Program Qtrly'!L$349),0)</f>
        <v>0</v>
      </c>
      <c r="BC585" s="116">
        <f ca="1">IFERROR(AG585*'Program Qtrly'!M$349/(1-'Program Qtrly'!M$349),0)</f>
        <v>0</v>
      </c>
      <c r="BD585" s="116">
        <f ca="1">IFERROR(AH585*'Program Qtrly'!N$349/(1-'Program Qtrly'!N$349),0)</f>
        <v>0</v>
      </c>
      <c r="BE585" s="116">
        <f ca="1">IFERROR(AI585*'Program Qtrly'!O$349/(1-'Program Qtrly'!O$349),0)</f>
        <v>0</v>
      </c>
      <c r="BF585" s="116">
        <f ca="1">IFERROR(AJ585*'Program Qtrly'!P$349/(1-'Program Qtrly'!P$349),0)</f>
        <v>0</v>
      </c>
      <c r="BG585" s="116">
        <f ca="1">IFERROR(AK585*'Program Qtrly'!Q$349/(1-'Program Qtrly'!Q$349),0)</f>
        <v>0</v>
      </c>
      <c r="BH585" s="116">
        <f ca="1">IFERROR(AL585*'Program Qtrly'!R$349/(1-'Program Qtrly'!R$349),0)</f>
        <v>0</v>
      </c>
      <c r="BI585" s="116">
        <f ca="1">IFERROR(AM585*'Program Qtrly'!S$349/(1-'Program Qtrly'!S$349),0)</f>
        <v>0</v>
      </c>
      <c r="BJ585" s="116">
        <f ca="1">IFERROR(AN585*'Program Qtrly'!T$349/(1-'Program Qtrly'!T$349),0)</f>
        <v>0</v>
      </c>
      <c r="BK585" s="116">
        <f ca="1">IFERROR(AO585*'Program Qtrly'!U$349/(1-'Program Qtrly'!U$349),0)</f>
        <v>0</v>
      </c>
      <c r="BL585" s="116">
        <f ca="1">IFERROR(AP585*'Program Qtrly'!V$349/(1-'Program Qtrly'!V$349),0)</f>
        <v>0</v>
      </c>
      <c r="BM585" s="116">
        <f ca="1">IFERROR(AQ585*'Program Qtrly'!W$349/(1-'Program Qtrly'!W$349),0)</f>
        <v>0</v>
      </c>
      <c r="BO585" s="53" t="str">
        <f t="shared" si="556"/>
        <v>P018</v>
      </c>
      <c r="BP585" s="53">
        <f t="shared" si="557"/>
        <v>0</v>
      </c>
    </row>
    <row r="586" spans="1:68" x14ac:dyDescent="0.45">
      <c r="A586" s="63">
        <f t="shared" si="552"/>
        <v>60</v>
      </c>
      <c r="B586" s="116">
        <f ca="1">IFERROR(B585+'Program Qtrly'!D$363*OFFSET(LDF!$A$37,MATCH($B$565,LDF!$A$38:$A$63,0),MATCH($A586,LDF!$B$37:$Z$37,0)),0)</f>
        <v>0</v>
      </c>
      <c r="C586" s="116">
        <f ca="1">IFERROR(C585+'Program Qtrly'!E$363*OFFSET(LDF!$A$37,MATCH($B$565,LDF!$A$38:$A$63,0),MATCH($A586,LDF!$B$37:$Z$37,0)),0)</f>
        <v>0</v>
      </c>
      <c r="D586" s="116">
        <f ca="1">IFERROR(D585+'Program Qtrly'!F$363*OFFSET(LDF!$A$37,MATCH($B$565,LDF!$A$38:$A$63,0),MATCH($A586,LDF!$B$37:$Z$37,0)),0)</f>
        <v>0</v>
      </c>
      <c r="E586" s="116">
        <f ca="1">IFERROR(E585+'Program Qtrly'!G$363*OFFSET(LDF!$A$37,MATCH($B$565,LDF!$A$38:$A$63,0),MATCH($A586,LDF!$B$37:$Z$37,0)),0)</f>
        <v>0</v>
      </c>
      <c r="F586" s="116">
        <f ca="1">IFERROR(F585+'Program Qtrly'!H$363*OFFSET(LDF!$A$37,MATCH($B$565,LDF!$A$38:$A$63,0),MATCH($A586,LDF!$B$37:$Z$37,0)),0)</f>
        <v>0</v>
      </c>
      <c r="G586" s="116">
        <f ca="1">IFERROR(G585+'Program Qtrly'!I$363*OFFSET(LDF!$A$37,MATCH($B$565,LDF!$A$38:$A$63,0),MATCH($A586,LDF!$B$37:$Z$37,0)),0)</f>
        <v>0</v>
      </c>
      <c r="H586" s="116">
        <f ca="1">IFERROR(H585+'Program Qtrly'!J$363*OFFSET(LDF!$A$37,MATCH($B$565,LDF!$A$38:$A$63,0),MATCH($A586,LDF!$B$37:$Z$37,0)),0)</f>
        <v>0</v>
      </c>
      <c r="I586" s="116">
        <f ca="1">IFERROR(I585+'Program Qtrly'!K$363*OFFSET(LDF!$A$37,MATCH($B$565,LDF!$A$38:$A$63,0),MATCH($A586,LDF!$B$37:$Z$37,0)),0)</f>
        <v>0</v>
      </c>
      <c r="J586" s="116">
        <f ca="1">IFERROR(J585+'Program Qtrly'!L$363*OFFSET(LDF!$A$37,MATCH($B$565,LDF!$A$38:$A$63,0),MATCH($A586,LDF!$B$37:$Z$37,0)),0)</f>
        <v>0</v>
      </c>
      <c r="K586" s="116">
        <f ca="1">IFERROR(K585+'Program Qtrly'!M$363*OFFSET(LDF!$A$37,MATCH($B$565,LDF!$A$38:$A$63,0),MATCH($A586,LDF!$B$37:$Z$37,0)),0)</f>
        <v>0</v>
      </c>
      <c r="L586" s="116">
        <f ca="1">IFERROR(L585+'Program Qtrly'!N$363*OFFSET(LDF!$A$37,MATCH($B$565,LDF!$A$38:$A$63,0),MATCH($A586,LDF!$B$37:$Z$37,0)),0)</f>
        <v>0</v>
      </c>
      <c r="M586" s="116">
        <f ca="1">IFERROR(M585+'Program Qtrly'!O$363*OFFSET(LDF!$A$37,MATCH($B$565,LDF!$A$38:$A$63,0),MATCH($A586,LDF!$B$37:$Z$37,0)),0)</f>
        <v>0</v>
      </c>
      <c r="N586" s="116">
        <f ca="1">IFERROR(N585+'Program Qtrly'!P$363*OFFSET(LDF!$A$37,MATCH($B$565,LDF!$A$38:$A$63,0),MATCH($A586,LDF!$B$37:$Z$37,0)),0)</f>
        <v>0</v>
      </c>
      <c r="O586" s="116">
        <f ca="1">IFERROR(O585+'Program Qtrly'!Q$363*OFFSET(LDF!$A$37,MATCH($B$565,LDF!$A$38:$A$63,0),MATCH($A586,LDF!$B$37:$Z$37,0)),0)</f>
        <v>0</v>
      </c>
      <c r="P586" s="116">
        <f ca="1">IFERROR(P585+'Program Qtrly'!R$363*OFFSET(LDF!$A$37,MATCH($B$565,LDF!$A$38:$A$63,0),MATCH($A586,LDF!$B$37:$Z$37,0)),0)</f>
        <v>0</v>
      </c>
      <c r="Q586" s="116">
        <f ca="1">IFERROR(Q585+'Program Qtrly'!S$363*OFFSET(LDF!$A$37,MATCH($B$565,LDF!$A$38:$A$63,0),MATCH($A586,LDF!$B$37:$Z$37,0)),0)</f>
        <v>0</v>
      </c>
      <c r="R586" s="116">
        <f ca="1">IFERROR(R585+'Program Qtrly'!T$363*OFFSET(LDF!$A$37,MATCH($B$565,LDF!$A$38:$A$63,0),MATCH($A586,LDF!$B$37:$Z$37,0)),0)</f>
        <v>0</v>
      </c>
      <c r="S586" s="116">
        <f ca="1">IFERROR(S585+'Program Qtrly'!U$363*OFFSET(LDF!$A$37,MATCH($B$565,LDF!$A$38:$A$63,0),MATCH($A586,LDF!$B$37:$Z$37,0)),0)</f>
        <v>0</v>
      </c>
      <c r="T586" s="116">
        <f ca="1">IFERROR(T585+'Program Qtrly'!V$363*OFFSET(LDF!$A$37,MATCH($B$565,LDF!$A$38:$A$63,0),MATCH($A586,LDF!$B$37:$Z$37,0)),0)</f>
        <v>0</v>
      </c>
      <c r="U586" s="116">
        <f ca="1">IFERROR(U585+'Program Qtrly'!W$363*OFFSET(LDF!$A$37,MATCH($B$565,LDF!$A$38:$A$63,0),MATCH($A586,LDF!$B$37:$Z$37,0)),0)</f>
        <v>0</v>
      </c>
      <c r="W586" s="63">
        <f t="shared" si="553"/>
        <v>60</v>
      </c>
      <c r="X586" s="116">
        <f t="shared" ca="1" si="554"/>
        <v>0</v>
      </c>
      <c r="Y586" s="116">
        <f t="shared" ca="1" si="569"/>
        <v>0</v>
      </c>
      <c r="Z586" s="116">
        <f t="shared" ca="1" si="570"/>
        <v>0</v>
      </c>
      <c r="AA586" s="116">
        <f t="shared" ca="1" si="571"/>
        <v>0</v>
      </c>
      <c r="AB586" s="116">
        <f t="shared" ca="1" si="572"/>
        <v>0</v>
      </c>
      <c r="AC586" s="116">
        <f t="shared" ca="1" si="573"/>
        <v>0</v>
      </c>
      <c r="AD586" s="116">
        <f t="shared" ca="1" si="574"/>
        <v>0</v>
      </c>
      <c r="AE586" s="116">
        <f t="shared" ca="1" si="575"/>
        <v>0</v>
      </c>
      <c r="AF586" s="116">
        <f t="shared" ca="1" si="576"/>
        <v>0</v>
      </c>
      <c r="AG586" s="116">
        <f t="shared" ca="1" si="558"/>
        <v>0</v>
      </c>
      <c r="AH586" s="116">
        <f t="shared" ca="1" si="559"/>
        <v>0</v>
      </c>
      <c r="AI586" s="116">
        <f t="shared" ca="1" si="560"/>
        <v>0</v>
      </c>
      <c r="AJ586" s="116">
        <f t="shared" ca="1" si="561"/>
        <v>0</v>
      </c>
      <c r="AK586" s="116">
        <f t="shared" ca="1" si="562"/>
        <v>0</v>
      </c>
      <c r="AL586" s="116">
        <f t="shared" ca="1" si="563"/>
        <v>0</v>
      </c>
      <c r="AM586" s="116">
        <f t="shared" ca="1" si="564"/>
        <v>0</v>
      </c>
      <c r="AN586" s="116">
        <f t="shared" ca="1" si="565"/>
        <v>0</v>
      </c>
      <c r="AO586" s="116">
        <f t="shared" ca="1" si="566"/>
        <v>0</v>
      </c>
      <c r="AP586" s="116">
        <f t="shared" ca="1" si="567"/>
        <v>0</v>
      </c>
      <c r="AQ586" s="116">
        <f t="shared" ca="1" si="568"/>
        <v>0</v>
      </c>
      <c r="AS586" s="63">
        <f t="shared" si="555"/>
        <v>60</v>
      </c>
      <c r="AT586" s="116">
        <f ca="1">IFERROR(X586*'Program Qtrly'!D$349/(1-'Program Qtrly'!D$349),0)</f>
        <v>0</v>
      </c>
      <c r="AU586" s="116">
        <f ca="1">IFERROR(Y586*'Program Qtrly'!E$349/(1-'Program Qtrly'!E$349),0)</f>
        <v>0</v>
      </c>
      <c r="AV586" s="116">
        <f ca="1">IFERROR(Z586*'Program Qtrly'!F$349/(1-'Program Qtrly'!F$349),0)</f>
        <v>0</v>
      </c>
      <c r="AW586" s="116">
        <f ca="1">IFERROR(AA586*'Program Qtrly'!G$349/(1-'Program Qtrly'!G$349),0)</f>
        <v>0</v>
      </c>
      <c r="AX586" s="116">
        <f ca="1">IFERROR(AB586*'Program Qtrly'!H$349/(1-'Program Qtrly'!H$349),0)</f>
        <v>0</v>
      </c>
      <c r="AY586" s="116">
        <f ca="1">IFERROR(AC586*'Program Qtrly'!I$349/(1-'Program Qtrly'!I$349),0)</f>
        <v>0</v>
      </c>
      <c r="AZ586" s="116">
        <f ca="1">IFERROR(AD586*'Program Qtrly'!J$349/(1-'Program Qtrly'!J$349),0)</f>
        <v>0</v>
      </c>
      <c r="BA586" s="116">
        <f ca="1">IFERROR(AE586*'Program Qtrly'!K$349/(1-'Program Qtrly'!K$349),0)</f>
        <v>0</v>
      </c>
      <c r="BB586" s="116">
        <f ca="1">IFERROR(AF586*'Program Qtrly'!L$349/(1-'Program Qtrly'!L$349),0)</f>
        <v>0</v>
      </c>
      <c r="BC586" s="116">
        <f ca="1">IFERROR(AG586*'Program Qtrly'!M$349/(1-'Program Qtrly'!M$349),0)</f>
        <v>0</v>
      </c>
      <c r="BD586" s="116">
        <f ca="1">IFERROR(AH586*'Program Qtrly'!N$349/(1-'Program Qtrly'!N$349),0)</f>
        <v>0</v>
      </c>
      <c r="BE586" s="116">
        <f ca="1">IFERROR(AI586*'Program Qtrly'!O$349/(1-'Program Qtrly'!O$349),0)</f>
        <v>0</v>
      </c>
      <c r="BF586" s="116">
        <f ca="1">IFERROR(AJ586*'Program Qtrly'!P$349/(1-'Program Qtrly'!P$349),0)</f>
        <v>0</v>
      </c>
      <c r="BG586" s="116">
        <f ca="1">IFERROR(AK586*'Program Qtrly'!Q$349/(1-'Program Qtrly'!Q$349),0)</f>
        <v>0</v>
      </c>
      <c r="BH586" s="116">
        <f ca="1">IFERROR(AL586*'Program Qtrly'!R$349/(1-'Program Qtrly'!R$349),0)</f>
        <v>0</v>
      </c>
      <c r="BI586" s="116">
        <f ca="1">IFERROR(AM586*'Program Qtrly'!S$349/(1-'Program Qtrly'!S$349),0)</f>
        <v>0</v>
      </c>
      <c r="BJ586" s="116">
        <f ca="1">IFERROR(AN586*'Program Qtrly'!T$349/(1-'Program Qtrly'!T$349),0)</f>
        <v>0</v>
      </c>
      <c r="BK586" s="116">
        <f ca="1">IFERROR(AO586*'Program Qtrly'!U$349/(1-'Program Qtrly'!U$349),0)</f>
        <v>0</v>
      </c>
      <c r="BL586" s="116">
        <f ca="1">IFERROR(AP586*'Program Qtrly'!V$349/(1-'Program Qtrly'!V$349),0)</f>
        <v>0</v>
      </c>
      <c r="BM586" s="116">
        <f ca="1">IFERROR(AQ586*'Program Qtrly'!W$349/(1-'Program Qtrly'!W$349),0)</f>
        <v>0</v>
      </c>
      <c r="BO586" s="53" t="str">
        <f t="shared" si="556"/>
        <v>P018</v>
      </c>
      <c r="BP586" s="53">
        <f t="shared" si="557"/>
        <v>0</v>
      </c>
    </row>
    <row r="587" spans="1:68" x14ac:dyDescent="0.45">
      <c r="A587" s="63">
        <f t="shared" si="552"/>
        <v>63</v>
      </c>
      <c r="B587" s="116">
        <f ca="1">IFERROR(B586+'Program Qtrly'!D$363*OFFSET(LDF!$A$37,MATCH($B$565,LDF!$A$38:$A$63,0),MATCH($A587,LDF!$B$37:$Z$37,0)),0)</f>
        <v>0</v>
      </c>
      <c r="C587" s="116">
        <f ca="1">IFERROR(C586+'Program Qtrly'!E$363*OFFSET(LDF!$A$37,MATCH($B$565,LDF!$A$38:$A$63,0),MATCH($A587,LDF!$B$37:$Z$37,0)),0)</f>
        <v>0</v>
      </c>
      <c r="D587" s="116">
        <f ca="1">IFERROR(D586+'Program Qtrly'!F$363*OFFSET(LDF!$A$37,MATCH($B$565,LDF!$A$38:$A$63,0),MATCH($A587,LDF!$B$37:$Z$37,0)),0)</f>
        <v>0</v>
      </c>
      <c r="E587" s="116">
        <f ca="1">IFERROR(E586+'Program Qtrly'!G$363*OFFSET(LDF!$A$37,MATCH($B$565,LDF!$A$38:$A$63,0),MATCH($A587,LDF!$B$37:$Z$37,0)),0)</f>
        <v>0</v>
      </c>
      <c r="F587" s="116">
        <f ca="1">IFERROR(F586+'Program Qtrly'!H$363*OFFSET(LDF!$A$37,MATCH($B$565,LDF!$A$38:$A$63,0),MATCH($A587,LDF!$B$37:$Z$37,0)),0)</f>
        <v>0</v>
      </c>
      <c r="G587" s="116">
        <f ca="1">IFERROR(G586+'Program Qtrly'!I$363*OFFSET(LDF!$A$37,MATCH($B$565,LDF!$A$38:$A$63,0),MATCH($A587,LDF!$B$37:$Z$37,0)),0)</f>
        <v>0</v>
      </c>
      <c r="H587" s="116">
        <f ca="1">IFERROR(H586+'Program Qtrly'!J$363*OFFSET(LDF!$A$37,MATCH($B$565,LDF!$A$38:$A$63,0),MATCH($A587,LDF!$B$37:$Z$37,0)),0)</f>
        <v>0</v>
      </c>
      <c r="I587" s="116">
        <f ca="1">IFERROR(I586+'Program Qtrly'!K$363*OFFSET(LDF!$A$37,MATCH($B$565,LDF!$A$38:$A$63,0),MATCH($A587,LDF!$B$37:$Z$37,0)),0)</f>
        <v>0</v>
      </c>
      <c r="J587" s="116">
        <f ca="1">IFERROR(J586+'Program Qtrly'!L$363*OFFSET(LDF!$A$37,MATCH($B$565,LDF!$A$38:$A$63,0),MATCH($A587,LDF!$B$37:$Z$37,0)),0)</f>
        <v>0</v>
      </c>
      <c r="K587" s="116">
        <f ca="1">IFERROR(K586+'Program Qtrly'!M$363*OFFSET(LDF!$A$37,MATCH($B$565,LDF!$A$38:$A$63,0),MATCH($A587,LDF!$B$37:$Z$37,0)),0)</f>
        <v>0</v>
      </c>
      <c r="L587" s="116">
        <f ca="1">IFERROR(L586+'Program Qtrly'!N$363*OFFSET(LDF!$A$37,MATCH($B$565,LDF!$A$38:$A$63,0),MATCH($A587,LDF!$B$37:$Z$37,0)),0)</f>
        <v>0</v>
      </c>
      <c r="M587" s="116">
        <f ca="1">IFERROR(M586+'Program Qtrly'!O$363*OFFSET(LDF!$A$37,MATCH($B$565,LDF!$A$38:$A$63,0),MATCH($A587,LDF!$B$37:$Z$37,0)),0)</f>
        <v>0</v>
      </c>
      <c r="N587" s="116">
        <f ca="1">IFERROR(N586+'Program Qtrly'!P$363*OFFSET(LDF!$A$37,MATCH($B$565,LDF!$A$38:$A$63,0),MATCH($A587,LDF!$B$37:$Z$37,0)),0)</f>
        <v>0</v>
      </c>
      <c r="O587" s="116">
        <f ca="1">IFERROR(O586+'Program Qtrly'!Q$363*OFFSET(LDF!$A$37,MATCH($B$565,LDF!$A$38:$A$63,0),MATCH($A587,LDF!$B$37:$Z$37,0)),0)</f>
        <v>0</v>
      </c>
      <c r="P587" s="116">
        <f ca="1">IFERROR(P586+'Program Qtrly'!R$363*OFFSET(LDF!$A$37,MATCH($B$565,LDF!$A$38:$A$63,0),MATCH($A587,LDF!$B$37:$Z$37,0)),0)</f>
        <v>0</v>
      </c>
      <c r="Q587" s="116">
        <f ca="1">IFERROR(Q586+'Program Qtrly'!S$363*OFFSET(LDF!$A$37,MATCH($B$565,LDF!$A$38:$A$63,0),MATCH($A587,LDF!$B$37:$Z$37,0)),0)</f>
        <v>0</v>
      </c>
      <c r="R587" s="116">
        <f ca="1">IFERROR(R586+'Program Qtrly'!T$363*OFFSET(LDF!$A$37,MATCH($B$565,LDF!$A$38:$A$63,0),MATCH($A587,LDF!$B$37:$Z$37,0)),0)</f>
        <v>0</v>
      </c>
      <c r="S587" s="116">
        <f ca="1">IFERROR(S586+'Program Qtrly'!U$363*OFFSET(LDF!$A$37,MATCH($B$565,LDF!$A$38:$A$63,0),MATCH($A587,LDF!$B$37:$Z$37,0)),0)</f>
        <v>0</v>
      </c>
      <c r="T587" s="116">
        <f ca="1">IFERROR(T586+'Program Qtrly'!V$363*OFFSET(LDF!$A$37,MATCH($B$565,LDF!$A$38:$A$63,0),MATCH($A587,LDF!$B$37:$Z$37,0)),0)</f>
        <v>0</v>
      </c>
      <c r="U587" s="116">
        <f ca="1">IFERROR(U586+'Program Qtrly'!W$363*OFFSET(LDF!$A$37,MATCH($B$565,LDF!$A$38:$A$63,0),MATCH($A587,LDF!$B$37:$Z$37,0)),0)</f>
        <v>0</v>
      </c>
      <c r="W587" s="63">
        <f t="shared" si="553"/>
        <v>63</v>
      </c>
      <c r="X587" s="116">
        <f t="shared" ca="1" si="554"/>
        <v>0</v>
      </c>
      <c r="Y587" s="116">
        <f t="shared" ca="1" si="569"/>
        <v>0</v>
      </c>
      <c r="Z587" s="116">
        <f t="shared" ca="1" si="570"/>
        <v>0</v>
      </c>
      <c r="AA587" s="116">
        <f t="shared" ca="1" si="571"/>
        <v>0</v>
      </c>
      <c r="AB587" s="116">
        <f t="shared" ca="1" si="572"/>
        <v>0</v>
      </c>
      <c r="AC587" s="116">
        <f t="shared" ca="1" si="573"/>
        <v>0</v>
      </c>
      <c r="AD587" s="116">
        <f t="shared" ca="1" si="574"/>
        <v>0</v>
      </c>
      <c r="AE587" s="116">
        <f t="shared" ca="1" si="575"/>
        <v>0</v>
      </c>
      <c r="AF587" s="116">
        <f t="shared" ca="1" si="576"/>
        <v>0</v>
      </c>
      <c r="AG587" s="116">
        <f t="shared" ca="1" si="558"/>
        <v>0</v>
      </c>
      <c r="AH587" s="116">
        <f t="shared" ca="1" si="559"/>
        <v>0</v>
      </c>
      <c r="AI587" s="116">
        <f t="shared" ca="1" si="560"/>
        <v>0</v>
      </c>
      <c r="AJ587" s="116">
        <f t="shared" ca="1" si="561"/>
        <v>0</v>
      </c>
      <c r="AK587" s="116">
        <f t="shared" ca="1" si="562"/>
        <v>0</v>
      </c>
      <c r="AL587" s="116">
        <f t="shared" ca="1" si="563"/>
        <v>0</v>
      </c>
      <c r="AM587" s="116">
        <f t="shared" ca="1" si="564"/>
        <v>0</v>
      </c>
      <c r="AN587" s="116">
        <f t="shared" ca="1" si="565"/>
        <v>0</v>
      </c>
      <c r="AO587" s="116">
        <f t="shared" ca="1" si="566"/>
        <v>0</v>
      </c>
      <c r="AP587" s="116">
        <f t="shared" ca="1" si="567"/>
        <v>0</v>
      </c>
      <c r="AQ587" s="116">
        <f t="shared" ca="1" si="568"/>
        <v>0</v>
      </c>
      <c r="AS587" s="63">
        <f t="shared" si="555"/>
        <v>63</v>
      </c>
      <c r="AT587" s="116">
        <f ca="1">IFERROR(X587*'Program Qtrly'!D$349/(1-'Program Qtrly'!D$349),0)</f>
        <v>0</v>
      </c>
      <c r="AU587" s="116">
        <f ca="1">IFERROR(Y587*'Program Qtrly'!E$349/(1-'Program Qtrly'!E$349),0)</f>
        <v>0</v>
      </c>
      <c r="AV587" s="116">
        <f ca="1">IFERROR(Z587*'Program Qtrly'!F$349/(1-'Program Qtrly'!F$349),0)</f>
        <v>0</v>
      </c>
      <c r="AW587" s="116">
        <f ca="1">IFERROR(AA587*'Program Qtrly'!G$349/(1-'Program Qtrly'!G$349),0)</f>
        <v>0</v>
      </c>
      <c r="AX587" s="116">
        <f ca="1">IFERROR(AB587*'Program Qtrly'!H$349/(1-'Program Qtrly'!H$349),0)</f>
        <v>0</v>
      </c>
      <c r="AY587" s="116">
        <f ca="1">IFERROR(AC587*'Program Qtrly'!I$349/(1-'Program Qtrly'!I$349),0)</f>
        <v>0</v>
      </c>
      <c r="AZ587" s="116">
        <f ca="1">IFERROR(AD587*'Program Qtrly'!J$349/(1-'Program Qtrly'!J$349),0)</f>
        <v>0</v>
      </c>
      <c r="BA587" s="116">
        <f ca="1">IFERROR(AE587*'Program Qtrly'!K$349/(1-'Program Qtrly'!K$349),0)</f>
        <v>0</v>
      </c>
      <c r="BB587" s="116">
        <f ca="1">IFERROR(AF587*'Program Qtrly'!L$349/(1-'Program Qtrly'!L$349),0)</f>
        <v>0</v>
      </c>
      <c r="BC587" s="116">
        <f ca="1">IFERROR(AG587*'Program Qtrly'!M$349/(1-'Program Qtrly'!M$349),0)</f>
        <v>0</v>
      </c>
      <c r="BD587" s="116">
        <f ca="1">IFERROR(AH587*'Program Qtrly'!N$349/(1-'Program Qtrly'!N$349),0)</f>
        <v>0</v>
      </c>
      <c r="BE587" s="116">
        <f ca="1">IFERROR(AI587*'Program Qtrly'!O$349/(1-'Program Qtrly'!O$349),0)</f>
        <v>0</v>
      </c>
      <c r="BF587" s="116">
        <f ca="1">IFERROR(AJ587*'Program Qtrly'!P$349/(1-'Program Qtrly'!P$349),0)</f>
        <v>0</v>
      </c>
      <c r="BG587" s="116">
        <f ca="1">IFERROR(AK587*'Program Qtrly'!Q$349/(1-'Program Qtrly'!Q$349),0)</f>
        <v>0</v>
      </c>
      <c r="BH587" s="116">
        <f ca="1">IFERROR(AL587*'Program Qtrly'!R$349/(1-'Program Qtrly'!R$349),0)</f>
        <v>0</v>
      </c>
      <c r="BI587" s="116">
        <f ca="1">IFERROR(AM587*'Program Qtrly'!S$349/(1-'Program Qtrly'!S$349),0)</f>
        <v>0</v>
      </c>
      <c r="BJ587" s="116">
        <f ca="1">IFERROR(AN587*'Program Qtrly'!T$349/(1-'Program Qtrly'!T$349),0)</f>
        <v>0</v>
      </c>
      <c r="BK587" s="116">
        <f ca="1">IFERROR(AO587*'Program Qtrly'!U$349/(1-'Program Qtrly'!U$349),0)</f>
        <v>0</v>
      </c>
      <c r="BL587" s="116">
        <f ca="1">IFERROR(AP587*'Program Qtrly'!V$349/(1-'Program Qtrly'!V$349),0)</f>
        <v>0</v>
      </c>
      <c r="BM587" s="116">
        <f ca="1">IFERROR(AQ587*'Program Qtrly'!W$349/(1-'Program Qtrly'!W$349),0)</f>
        <v>0</v>
      </c>
      <c r="BO587" s="53" t="str">
        <f t="shared" si="556"/>
        <v>P018</v>
      </c>
      <c r="BP587" s="53">
        <f t="shared" si="557"/>
        <v>0</v>
      </c>
    </row>
    <row r="588" spans="1:68" x14ac:dyDescent="0.45">
      <c r="A588" s="63">
        <f t="shared" si="552"/>
        <v>66</v>
      </c>
      <c r="B588" s="116">
        <f ca="1">IFERROR(B587+'Program Qtrly'!D$363*OFFSET(LDF!$A$37,MATCH($B$565,LDF!$A$38:$A$63,0),MATCH($A588,LDF!$B$37:$Z$37,0)),0)</f>
        <v>0</v>
      </c>
      <c r="C588" s="116">
        <f ca="1">IFERROR(C587+'Program Qtrly'!E$363*OFFSET(LDF!$A$37,MATCH($B$565,LDF!$A$38:$A$63,0),MATCH($A588,LDF!$B$37:$Z$37,0)),0)</f>
        <v>0</v>
      </c>
      <c r="D588" s="116">
        <f ca="1">IFERROR(D587+'Program Qtrly'!F$363*OFFSET(LDF!$A$37,MATCH($B$565,LDF!$A$38:$A$63,0),MATCH($A588,LDF!$B$37:$Z$37,0)),0)</f>
        <v>0</v>
      </c>
      <c r="E588" s="116">
        <f ca="1">IFERROR(E587+'Program Qtrly'!G$363*OFFSET(LDF!$A$37,MATCH($B$565,LDF!$A$38:$A$63,0),MATCH($A588,LDF!$B$37:$Z$37,0)),0)</f>
        <v>0</v>
      </c>
      <c r="F588" s="116">
        <f ca="1">IFERROR(F587+'Program Qtrly'!H$363*OFFSET(LDF!$A$37,MATCH($B$565,LDF!$A$38:$A$63,0),MATCH($A588,LDF!$B$37:$Z$37,0)),0)</f>
        <v>0</v>
      </c>
      <c r="G588" s="116">
        <f ca="1">IFERROR(G587+'Program Qtrly'!I$363*OFFSET(LDF!$A$37,MATCH($B$565,LDF!$A$38:$A$63,0),MATCH($A588,LDF!$B$37:$Z$37,0)),0)</f>
        <v>0</v>
      </c>
      <c r="H588" s="116">
        <f ca="1">IFERROR(H587+'Program Qtrly'!J$363*OFFSET(LDF!$A$37,MATCH($B$565,LDF!$A$38:$A$63,0),MATCH($A588,LDF!$B$37:$Z$37,0)),0)</f>
        <v>0</v>
      </c>
      <c r="I588" s="116">
        <f ca="1">IFERROR(I587+'Program Qtrly'!K$363*OFFSET(LDF!$A$37,MATCH($B$565,LDF!$A$38:$A$63,0),MATCH($A588,LDF!$B$37:$Z$37,0)),0)</f>
        <v>0</v>
      </c>
      <c r="J588" s="116">
        <f ca="1">IFERROR(J587+'Program Qtrly'!L$363*OFFSET(LDF!$A$37,MATCH($B$565,LDF!$A$38:$A$63,0),MATCH($A588,LDF!$B$37:$Z$37,0)),0)</f>
        <v>0</v>
      </c>
      <c r="K588" s="116">
        <f ca="1">IFERROR(K587+'Program Qtrly'!M$363*OFFSET(LDF!$A$37,MATCH($B$565,LDF!$A$38:$A$63,0),MATCH($A588,LDF!$B$37:$Z$37,0)),0)</f>
        <v>0</v>
      </c>
      <c r="L588" s="116">
        <f ca="1">IFERROR(L587+'Program Qtrly'!N$363*OFFSET(LDF!$A$37,MATCH($B$565,LDF!$A$38:$A$63,0),MATCH($A588,LDF!$B$37:$Z$37,0)),0)</f>
        <v>0</v>
      </c>
      <c r="M588" s="116">
        <f ca="1">IFERROR(M587+'Program Qtrly'!O$363*OFFSET(LDF!$A$37,MATCH($B$565,LDF!$A$38:$A$63,0),MATCH($A588,LDF!$B$37:$Z$37,0)),0)</f>
        <v>0</v>
      </c>
      <c r="N588" s="116">
        <f ca="1">IFERROR(N587+'Program Qtrly'!P$363*OFFSET(LDF!$A$37,MATCH($B$565,LDF!$A$38:$A$63,0),MATCH($A588,LDF!$B$37:$Z$37,0)),0)</f>
        <v>0</v>
      </c>
      <c r="O588" s="116">
        <f ca="1">IFERROR(O587+'Program Qtrly'!Q$363*OFFSET(LDF!$A$37,MATCH($B$565,LDF!$A$38:$A$63,0),MATCH($A588,LDF!$B$37:$Z$37,0)),0)</f>
        <v>0</v>
      </c>
      <c r="P588" s="116">
        <f ca="1">IFERROR(P587+'Program Qtrly'!R$363*OFFSET(LDF!$A$37,MATCH($B$565,LDF!$A$38:$A$63,0),MATCH($A588,LDF!$B$37:$Z$37,0)),0)</f>
        <v>0</v>
      </c>
      <c r="Q588" s="116">
        <f ca="1">IFERROR(Q587+'Program Qtrly'!S$363*OFFSET(LDF!$A$37,MATCH($B$565,LDF!$A$38:$A$63,0),MATCH($A588,LDF!$B$37:$Z$37,0)),0)</f>
        <v>0</v>
      </c>
      <c r="R588" s="116">
        <f ca="1">IFERROR(R587+'Program Qtrly'!T$363*OFFSET(LDF!$A$37,MATCH($B$565,LDF!$A$38:$A$63,0),MATCH($A588,LDF!$B$37:$Z$37,0)),0)</f>
        <v>0</v>
      </c>
      <c r="S588" s="116">
        <f ca="1">IFERROR(S587+'Program Qtrly'!U$363*OFFSET(LDF!$A$37,MATCH($B$565,LDF!$A$38:$A$63,0),MATCH($A588,LDF!$B$37:$Z$37,0)),0)</f>
        <v>0</v>
      </c>
      <c r="T588" s="116">
        <f ca="1">IFERROR(T587+'Program Qtrly'!V$363*OFFSET(LDF!$A$37,MATCH($B$565,LDF!$A$38:$A$63,0),MATCH($A588,LDF!$B$37:$Z$37,0)),0)</f>
        <v>0</v>
      </c>
      <c r="U588" s="116">
        <f ca="1">IFERROR(U587+'Program Qtrly'!W$363*OFFSET(LDF!$A$37,MATCH($B$565,LDF!$A$38:$A$63,0),MATCH($A588,LDF!$B$37:$Z$37,0)),0)</f>
        <v>0</v>
      </c>
      <c r="W588" s="63">
        <f t="shared" si="553"/>
        <v>66</v>
      </c>
      <c r="X588" s="116">
        <f t="shared" ca="1" si="554"/>
        <v>0</v>
      </c>
      <c r="Y588" s="116">
        <f t="shared" ca="1" si="569"/>
        <v>0</v>
      </c>
      <c r="Z588" s="116">
        <f t="shared" ca="1" si="570"/>
        <v>0</v>
      </c>
      <c r="AA588" s="116">
        <f t="shared" ca="1" si="571"/>
        <v>0</v>
      </c>
      <c r="AB588" s="116">
        <f t="shared" ca="1" si="572"/>
        <v>0</v>
      </c>
      <c r="AC588" s="116">
        <f t="shared" ca="1" si="573"/>
        <v>0</v>
      </c>
      <c r="AD588" s="116">
        <f t="shared" ca="1" si="574"/>
        <v>0</v>
      </c>
      <c r="AE588" s="116">
        <f t="shared" ca="1" si="575"/>
        <v>0</v>
      </c>
      <c r="AF588" s="116">
        <f t="shared" ca="1" si="576"/>
        <v>0</v>
      </c>
      <c r="AG588" s="116">
        <f t="shared" ca="1" si="558"/>
        <v>0</v>
      </c>
      <c r="AH588" s="116">
        <f t="shared" ca="1" si="559"/>
        <v>0</v>
      </c>
      <c r="AI588" s="116">
        <f t="shared" ca="1" si="560"/>
        <v>0</v>
      </c>
      <c r="AJ588" s="116">
        <f t="shared" ca="1" si="561"/>
        <v>0</v>
      </c>
      <c r="AK588" s="116">
        <f t="shared" ca="1" si="562"/>
        <v>0</v>
      </c>
      <c r="AL588" s="116">
        <f t="shared" ca="1" si="563"/>
        <v>0</v>
      </c>
      <c r="AM588" s="116">
        <f t="shared" ca="1" si="564"/>
        <v>0</v>
      </c>
      <c r="AN588" s="116">
        <f t="shared" ca="1" si="565"/>
        <v>0</v>
      </c>
      <c r="AO588" s="116">
        <f t="shared" ca="1" si="566"/>
        <v>0</v>
      </c>
      <c r="AP588" s="116">
        <f t="shared" ca="1" si="567"/>
        <v>0</v>
      </c>
      <c r="AQ588" s="116">
        <f t="shared" ca="1" si="568"/>
        <v>0</v>
      </c>
      <c r="AS588" s="63">
        <f t="shared" si="555"/>
        <v>66</v>
      </c>
      <c r="AT588" s="116">
        <f ca="1">IFERROR(X588*'Program Qtrly'!D$349/(1-'Program Qtrly'!D$349),0)</f>
        <v>0</v>
      </c>
      <c r="AU588" s="116">
        <f ca="1">IFERROR(Y588*'Program Qtrly'!E$349/(1-'Program Qtrly'!E$349),0)</f>
        <v>0</v>
      </c>
      <c r="AV588" s="116">
        <f ca="1">IFERROR(Z588*'Program Qtrly'!F$349/(1-'Program Qtrly'!F$349),0)</f>
        <v>0</v>
      </c>
      <c r="AW588" s="116">
        <f ca="1">IFERROR(AA588*'Program Qtrly'!G$349/(1-'Program Qtrly'!G$349),0)</f>
        <v>0</v>
      </c>
      <c r="AX588" s="116">
        <f ca="1">IFERROR(AB588*'Program Qtrly'!H$349/(1-'Program Qtrly'!H$349),0)</f>
        <v>0</v>
      </c>
      <c r="AY588" s="116">
        <f ca="1">IFERROR(AC588*'Program Qtrly'!I$349/(1-'Program Qtrly'!I$349),0)</f>
        <v>0</v>
      </c>
      <c r="AZ588" s="116">
        <f ca="1">IFERROR(AD588*'Program Qtrly'!J$349/(1-'Program Qtrly'!J$349),0)</f>
        <v>0</v>
      </c>
      <c r="BA588" s="116">
        <f ca="1">IFERROR(AE588*'Program Qtrly'!K$349/(1-'Program Qtrly'!K$349),0)</f>
        <v>0</v>
      </c>
      <c r="BB588" s="116">
        <f ca="1">IFERROR(AF588*'Program Qtrly'!L$349/(1-'Program Qtrly'!L$349),0)</f>
        <v>0</v>
      </c>
      <c r="BC588" s="116">
        <f ca="1">IFERROR(AG588*'Program Qtrly'!M$349/(1-'Program Qtrly'!M$349),0)</f>
        <v>0</v>
      </c>
      <c r="BD588" s="116">
        <f ca="1">IFERROR(AH588*'Program Qtrly'!N$349/(1-'Program Qtrly'!N$349),0)</f>
        <v>0</v>
      </c>
      <c r="BE588" s="116">
        <f ca="1">IFERROR(AI588*'Program Qtrly'!O$349/(1-'Program Qtrly'!O$349),0)</f>
        <v>0</v>
      </c>
      <c r="BF588" s="116">
        <f ca="1">IFERROR(AJ588*'Program Qtrly'!P$349/(1-'Program Qtrly'!P$349),0)</f>
        <v>0</v>
      </c>
      <c r="BG588" s="116">
        <f ca="1">IFERROR(AK588*'Program Qtrly'!Q$349/(1-'Program Qtrly'!Q$349),0)</f>
        <v>0</v>
      </c>
      <c r="BH588" s="116">
        <f ca="1">IFERROR(AL588*'Program Qtrly'!R$349/(1-'Program Qtrly'!R$349),0)</f>
        <v>0</v>
      </c>
      <c r="BI588" s="116">
        <f ca="1">IFERROR(AM588*'Program Qtrly'!S$349/(1-'Program Qtrly'!S$349),0)</f>
        <v>0</v>
      </c>
      <c r="BJ588" s="116">
        <f ca="1">IFERROR(AN588*'Program Qtrly'!T$349/(1-'Program Qtrly'!T$349),0)</f>
        <v>0</v>
      </c>
      <c r="BK588" s="116">
        <f ca="1">IFERROR(AO588*'Program Qtrly'!U$349/(1-'Program Qtrly'!U$349),0)</f>
        <v>0</v>
      </c>
      <c r="BL588" s="116">
        <f ca="1">IFERROR(AP588*'Program Qtrly'!V$349/(1-'Program Qtrly'!V$349),0)</f>
        <v>0</v>
      </c>
      <c r="BM588" s="116">
        <f ca="1">IFERROR(AQ588*'Program Qtrly'!W$349/(1-'Program Qtrly'!W$349),0)</f>
        <v>0</v>
      </c>
      <c r="BO588" s="53" t="str">
        <f t="shared" si="556"/>
        <v>P018</v>
      </c>
      <c r="BP588" s="53">
        <f t="shared" si="557"/>
        <v>0</v>
      </c>
    </row>
    <row r="589" spans="1:68" x14ac:dyDescent="0.45">
      <c r="A589" s="63">
        <f t="shared" si="552"/>
        <v>69</v>
      </c>
      <c r="B589" s="116">
        <f ca="1">IFERROR(B588+'Program Qtrly'!D$363*OFFSET(LDF!$A$37,MATCH($B$565,LDF!$A$38:$A$63,0),MATCH($A589,LDF!$B$37:$Z$37,0)),0)</f>
        <v>0</v>
      </c>
      <c r="C589" s="116">
        <f ca="1">IFERROR(C588+'Program Qtrly'!E$363*OFFSET(LDF!$A$37,MATCH($B$565,LDF!$A$38:$A$63,0),MATCH($A589,LDF!$B$37:$Z$37,0)),0)</f>
        <v>0</v>
      </c>
      <c r="D589" s="116">
        <f ca="1">IFERROR(D588+'Program Qtrly'!F$363*OFFSET(LDF!$A$37,MATCH($B$565,LDF!$A$38:$A$63,0),MATCH($A589,LDF!$B$37:$Z$37,0)),0)</f>
        <v>0</v>
      </c>
      <c r="E589" s="116">
        <f ca="1">IFERROR(E588+'Program Qtrly'!G$363*OFFSET(LDF!$A$37,MATCH($B$565,LDF!$A$38:$A$63,0),MATCH($A589,LDF!$B$37:$Z$37,0)),0)</f>
        <v>0</v>
      </c>
      <c r="F589" s="116">
        <f ca="1">IFERROR(F588+'Program Qtrly'!H$363*OFFSET(LDF!$A$37,MATCH($B$565,LDF!$A$38:$A$63,0),MATCH($A589,LDF!$B$37:$Z$37,0)),0)</f>
        <v>0</v>
      </c>
      <c r="G589" s="116">
        <f ca="1">IFERROR(G588+'Program Qtrly'!I$363*OFFSET(LDF!$A$37,MATCH($B$565,LDF!$A$38:$A$63,0),MATCH($A589,LDF!$B$37:$Z$37,0)),0)</f>
        <v>0</v>
      </c>
      <c r="H589" s="116">
        <f ca="1">IFERROR(H588+'Program Qtrly'!J$363*OFFSET(LDF!$A$37,MATCH($B$565,LDF!$A$38:$A$63,0),MATCH($A589,LDF!$B$37:$Z$37,0)),0)</f>
        <v>0</v>
      </c>
      <c r="I589" s="116">
        <f ca="1">IFERROR(I588+'Program Qtrly'!K$363*OFFSET(LDF!$A$37,MATCH($B$565,LDF!$A$38:$A$63,0),MATCH($A589,LDF!$B$37:$Z$37,0)),0)</f>
        <v>0</v>
      </c>
      <c r="J589" s="116">
        <f ca="1">IFERROR(J588+'Program Qtrly'!L$363*OFFSET(LDF!$A$37,MATCH($B$565,LDF!$A$38:$A$63,0),MATCH($A589,LDF!$B$37:$Z$37,0)),0)</f>
        <v>0</v>
      </c>
      <c r="K589" s="116">
        <f ca="1">IFERROR(K588+'Program Qtrly'!M$363*OFFSET(LDF!$A$37,MATCH($B$565,LDF!$A$38:$A$63,0),MATCH($A589,LDF!$B$37:$Z$37,0)),0)</f>
        <v>0</v>
      </c>
      <c r="L589" s="116">
        <f ca="1">IFERROR(L588+'Program Qtrly'!N$363*OFFSET(LDF!$A$37,MATCH($B$565,LDF!$A$38:$A$63,0),MATCH($A589,LDF!$B$37:$Z$37,0)),0)</f>
        <v>0</v>
      </c>
      <c r="M589" s="116">
        <f ca="1">IFERROR(M588+'Program Qtrly'!O$363*OFFSET(LDF!$A$37,MATCH($B$565,LDF!$A$38:$A$63,0),MATCH($A589,LDF!$B$37:$Z$37,0)),0)</f>
        <v>0</v>
      </c>
      <c r="N589" s="116">
        <f ca="1">IFERROR(N588+'Program Qtrly'!P$363*OFFSET(LDF!$A$37,MATCH($B$565,LDF!$A$38:$A$63,0),MATCH($A589,LDF!$B$37:$Z$37,0)),0)</f>
        <v>0</v>
      </c>
      <c r="O589" s="116">
        <f ca="1">IFERROR(O588+'Program Qtrly'!Q$363*OFFSET(LDF!$A$37,MATCH($B$565,LDF!$A$38:$A$63,0),MATCH($A589,LDF!$B$37:$Z$37,0)),0)</f>
        <v>0</v>
      </c>
      <c r="P589" s="116">
        <f ca="1">IFERROR(P588+'Program Qtrly'!R$363*OFFSET(LDF!$A$37,MATCH($B$565,LDF!$A$38:$A$63,0),MATCH($A589,LDF!$B$37:$Z$37,0)),0)</f>
        <v>0</v>
      </c>
      <c r="Q589" s="116">
        <f ca="1">IFERROR(Q588+'Program Qtrly'!S$363*OFFSET(LDF!$A$37,MATCH($B$565,LDF!$A$38:$A$63,0),MATCH($A589,LDF!$B$37:$Z$37,0)),0)</f>
        <v>0</v>
      </c>
      <c r="R589" s="116">
        <f ca="1">IFERROR(R588+'Program Qtrly'!T$363*OFFSET(LDF!$A$37,MATCH($B$565,LDF!$A$38:$A$63,0),MATCH($A589,LDF!$B$37:$Z$37,0)),0)</f>
        <v>0</v>
      </c>
      <c r="S589" s="116">
        <f ca="1">IFERROR(S588+'Program Qtrly'!U$363*OFFSET(LDF!$A$37,MATCH($B$565,LDF!$A$38:$A$63,0),MATCH($A589,LDF!$B$37:$Z$37,0)),0)</f>
        <v>0</v>
      </c>
      <c r="T589" s="116">
        <f ca="1">IFERROR(T588+'Program Qtrly'!V$363*OFFSET(LDF!$A$37,MATCH($B$565,LDF!$A$38:$A$63,0),MATCH($A589,LDF!$B$37:$Z$37,0)),0)</f>
        <v>0</v>
      </c>
      <c r="U589" s="116">
        <f ca="1">IFERROR(U588+'Program Qtrly'!W$363*OFFSET(LDF!$A$37,MATCH($B$565,LDF!$A$38:$A$63,0),MATCH($A589,LDF!$B$37:$Z$37,0)),0)</f>
        <v>0</v>
      </c>
      <c r="W589" s="63">
        <f t="shared" si="553"/>
        <v>69</v>
      </c>
      <c r="X589" s="116">
        <f t="shared" ca="1" si="554"/>
        <v>0</v>
      </c>
      <c r="Y589" s="116">
        <f t="shared" ca="1" si="569"/>
        <v>0</v>
      </c>
      <c r="Z589" s="116">
        <f t="shared" ca="1" si="570"/>
        <v>0</v>
      </c>
      <c r="AA589" s="116">
        <f t="shared" ca="1" si="571"/>
        <v>0</v>
      </c>
      <c r="AB589" s="116">
        <f t="shared" ca="1" si="572"/>
        <v>0</v>
      </c>
      <c r="AC589" s="116">
        <f t="shared" ca="1" si="573"/>
        <v>0</v>
      </c>
      <c r="AD589" s="116">
        <f t="shared" ca="1" si="574"/>
        <v>0</v>
      </c>
      <c r="AE589" s="116">
        <f t="shared" ca="1" si="575"/>
        <v>0</v>
      </c>
      <c r="AF589" s="116">
        <f t="shared" ca="1" si="576"/>
        <v>0</v>
      </c>
      <c r="AG589" s="116">
        <f t="shared" ca="1" si="558"/>
        <v>0</v>
      </c>
      <c r="AH589" s="116">
        <f t="shared" ca="1" si="559"/>
        <v>0</v>
      </c>
      <c r="AI589" s="116">
        <f t="shared" ca="1" si="560"/>
        <v>0</v>
      </c>
      <c r="AJ589" s="116">
        <f t="shared" ca="1" si="561"/>
        <v>0</v>
      </c>
      <c r="AK589" s="116">
        <f t="shared" ca="1" si="562"/>
        <v>0</v>
      </c>
      <c r="AL589" s="116">
        <f t="shared" ca="1" si="563"/>
        <v>0</v>
      </c>
      <c r="AM589" s="116">
        <f t="shared" ca="1" si="564"/>
        <v>0</v>
      </c>
      <c r="AN589" s="116">
        <f t="shared" ca="1" si="565"/>
        <v>0</v>
      </c>
      <c r="AO589" s="116">
        <f t="shared" ca="1" si="566"/>
        <v>0</v>
      </c>
      <c r="AP589" s="116">
        <f t="shared" ca="1" si="567"/>
        <v>0</v>
      </c>
      <c r="AQ589" s="116">
        <f t="shared" ca="1" si="568"/>
        <v>0</v>
      </c>
      <c r="AS589" s="63">
        <f t="shared" si="555"/>
        <v>69</v>
      </c>
      <c r="AT589" s="116">
        <f ca="1">IFERROR(X589*'Program Qtrly'!D$349/(1-'Program Qtrly'!D$349),0)</f>
        <v>0</v>
      </c>
      <c r="AU589" s="116">
        <f ca="1">IFERROR(Y589*'Program Qtrly'!E$349/(1-'Program Qtrly'!E$349),0)</f>
        <v>0</v>
      </c>
      <c r="AV589" s="116">
        <f ca="1">IFERROR(Z589*'Program Qtrly'!F$349/(1-'Program Qtrly'!F$349),0)</f>
        <v>0</v>
      </c>
      <c r="AW589" s="116">
        <f ca="1">IFERROR(AA589*'Program Qtrly'!G$349/(1-'Program Qtrly'!G$349),0)</f>
        <v>0</v>
      </c>
      <c r="AX589" s="116">
        <f ca="1">IFERROR(AB589*'Program Qtrly'!H$349/(1-'Program Qtrly'!H$349),0)</f>
        <v>0</v>
      </c>
      <c r="AY589" s="116">
        <f ca="1">IFERROR(AC589*'Program Qtrly'!I$349/(1-'Program Qtrly'!I$349),0)</f>
        <v>0</v>
      </c>
      <c r="AZ589" s="116">
        <f ca="1">IFERROR(AD589*'Program Qtrly'!J$349/(1-'Program Qtrly'!J$349),0)</f>
        <v>0</v>
      </c>
      <c r="BA589" s="116">
        <f ca="1">IFERROR(AE589*'Program Qtrly'!K$349/(1-'Program Qtrly'!K$349),0)</f>
        <v>0</v>
      </c>
      <c r="BB589" s="116">
        <f ca="1">IFERROR(AF589*'Program Qtrly'!L$349/(1-'Program Qtrly'!L$349),0)</f>
        <v>0</v>
      </c>
      <c r="BC589" s="116">
        <f ca="1">IFERROR(AG589*'Program Qtrly'!M$349/(1-'Program Qtrly'!M$349),0)</f>
        <v>0</v>
      </c>
      <c r="BD589" s="116">
        <f ca="1">IFERROR(AH589*'Program Qtrly'!N$349/(1-'Program Qtrly'!N$349),0)</f>
        <v>0</v>
      </c>
      <c r="BE589" s="116">
        <f ca="1">IFERROR(AI589*'Program Qtrly'!O$349/(1-'Program Qtrly'!O$349),0)</f>
        <v>0</v>
      </c>
      <c r="BF589" s="116">
        <f ca="1">IFERROR(AJ589*'Program Qtrly'!P$349/(1-'Program Qtrly'!P$349),0)</f>
        <v>0</v>
      </c>
      <c r="BG589" s="116">
        <f ca="1">IFERROR(AK589*'Program Qtrly'!Q$349/(1-'Program Qtrly'!Q$349),0)</f>
        <v>0</v>
      </c>
      <c r="BH589" s="116">
        <f ca="1">IFERROR(AL589*'Program Qtrly'!R$349/(1-'Program Qtrly'!R$349),0)</f>
        <v>0</v>
      </c>
      <c r="BI589" s="116">
        <f ca="1">IFERROR(AM589*'Program Qtrly'!S$349/(1-'Program Qtrly'!S$349),0)</f>
        <v>0</v>
      </c>
      <c r="BJ589" s="116">
        <f ca="1">IFERROR(AN589*'Program Qtrly'!T$349/(1-'Program Qtrly'!T$349),0)</f>
        <v>0</v>
      </c>
      <c r="BK589" s="116">
        <f ca="1">IFERROR(AO589*'Program Qtrly'!U$349/(1-'Program Qtrly'!U$349),0)</f>
        <v>0</v>
      </c>
      <c r="BL589" s="116">
        <f ca="1">IFERROR(AP589*'Program Qtrly'!V$349/(1-'Program Qtrly'!V$349),0)</f>
        <v>0</v>
      </c>
      <c r="BM589" s="116">
        <f ca="1">IFERROR(AQ589*'Program Qtrly'!W$349/(1-'Program Qtrly'!W$349),0)</f>
        <v>0</v>
      </c>
      <c r="BO589" s="53" t="str">
        <f t="shared" si="556"/>
        <v>P018</v>
      </c>
      <c r="BP589" s="53">
        <f t="shared" si="557"/>
        <v>0</v>
      </c>
    </row>
    <row r="590" spans="1:68" x14ac:dyDescent="0.45">
      <c r="A590" s="63">
        <f t="shared" si="552"/>
        <v>72</v>
      </c>
      <c r="B590" s="116">
        <f ca="1">IFERROR(B589+'Program Qtrly'!D$363*OFFSET(LDF!$A$37,MATCH($B$565,LDF!$A$38:$A$63,0),MATCH($A590,LDF!$B$37:$Z$37,0)),0)</f>
        <v>0</v>
      </c>
      <c r="C590" s="116">
        <f ca="1">IFERROR(C589+'Program Qtrly'!E$363*OFFSET(LDF!$A$37,MATCH($B$565,LDF!$A$38:$A$63,0),MATCH($A590,LDF!$B$37:$Z$37,0)),0)</f>
        <v>0</v>
      </c>
      <c r="D590" s="116">
        <f ca="1">IFERROR(D589+'Program Qtrly'!F$363*OFFSET(LDF!$A$37,MATCH($B$565,LDF!$A$38:$A$63,0),MATCH($A590,LDF!$B$37:$Z$37,0)),0)</f>
        <v>0</v>
      </c>
      <c r="E590" s="116">
        <f ca="1">IFERROR(E589+'Program Qtrly'!G$363*OFFSET(LDF!$A$37,MATCH($B$565,LDF!$A$38:$A$63,0),MATCH($A590,LDF!$B$37:$Z$37,0)),0)</f>
        <v>0</v>
      </c>
      <c r="F590" s="116">
        <f ca="1">IFERROR(F589+'Program Qtrly'!H$363*OFFSET(LDF!$A$37,MATCH($B$565,LDF!$A$38:$A$63,0),MATCH($A590,LDF!$B$37:$Z$37,0)),0)</f>
        <v>0</v>
      </c>
      <c r="G590" s="116">
        <f ca="1">IFERROR(G589+'Program Qtrly'!I$363*OFFSET(LDF!$A$37,MATCH($B$565,LDF!$A$38:$A$63,0),MATCH($A590,LDF!$B$37:$Z$37,0)),0)</f>
        <v>0</v>
      </c>
      <c r="H590" s="116">
        <f ca="1">IFERROR(H589+'Program Qtrly'!J$363*OFFSET(LDF!$A$37,MATCH($B$565,LDF!$A$38:$A$63,0),MATCH($A590,LDF!$B$37:$Z$37,0)),0)</f>
        <v>0</v>
      </c>
      <c r="I590" s="116">
        <f ca="1">IFERROR(I589+'Program Qtrly'!K$363*OFFSET(LDF!$A$37,MATCH($B$565,LDF!$A$38:$A$63,0),MATCH($A590,LDF!$B$37:$Z$37,0)),0)</f>
        <v>0</v>
      </c>
      <c r="J590" s="116">
        <f ca="1">IFERROR(J589+'Program Qtrly'!L$363*OFFSET(LDF!$A$37,MATCH($B$565,LDF!$A$38:$A$63,0),MATCH($A590,LDF!$B$37:$Z$37,0)),0)</f>
        <v>0</v>
      </c>
      <c r="K590" s="116">
        <f ca="1">IFERROR(K589+'Program Qtrly'!M$363*OFFSET(LDF!$A$37,MATCH($B$565,LDF!$A$38:$A$63,0),MATCH($A590,LDF!$B$37:$Z$37,0)),0)</f>
        <v>0</v>
      </c>
      <c r="L590" s="116">
        <f ca="1">IFERROR(L589+'Program Qtrly'!N$363*OFFSET(LDF!$A$37,MATCH($B$565,LDF!$A$38:$A$63,0),MATCH($A590,LDF!$B$37:$Z$37,0)),0)</f>
        <v>0</v>
      </c>
      <c r="M590" s="116">
        <f ca="1">IFERROR(M589+'Program Qtrly'!O$363*OFFSET(LDF!$A$37,MATCH($B$565,LDF!$A$38:$A$63,0),MATCH($A590,LDF!$B$37:$Z$37,0)),0)</f>
        <v>0</v>
      </c>
      <c r="N590" s="116">
        <f ca="1">IFERROR(N589+'Program Qtrly'!P$363*OFFSET(LDF!$A$37,MATCH($B$565,LDF!$A$38:$A$63,0),MATCH($A590,LDF!$B$37:$Z$37,0)),0)</f>
        <v>0</v>
      </c>
      <c r="O590" s="116">
        <f ca="1">IFERROR(O589+'Program Qtrly'!Q$363*OFFSET(LDF!$A$37,MATCH($B$565,LDF!$A$38:$A$63,0),MATCH($A590,LDF!$B$37:$Z$37,0)),0)</f>
        <v>0</v>
      </c>
      <c r="P590" s="116">
        <f ca="1">IFERROR(P589+'Program Qtrly'!R$363*OFFSET(LDF!$A$37,MATCH($B$565,LDF!$A$38:$A$63,0),MATCH($A590,LDF!$B$37:$Z$37,0)),0)</f>
        <v>0</v>
      </c>
      <c r="Q590" s="116">
        <f ca="1">IFERROR(Q589+'Program Qtrly'!S$363*OFFSET(LDF!$A$37,MATCH($B$565,LDF!$A$38:$A$63,0),MATCH($A590,LDF!$B$37:$Z$37,0)),0)</f>
        <v>0</v>
      </c>
      <c r="R590" s="116">
        <f ca="1">IFERROR(R589+'Program Qtrly'!T$363*OFFSET(LDF!$A$37,MATCH($B$565,LDF!$A$38:$A$63,0),MATCH($A590,LDF!$B$37:$Z$37,0)),0)</f>
        <v>0</v>
      </c>
      <c r="S590" s="116">
        <f ca="1">IFERROR(S589+'Program Qtrly'!U$363*OFFSET(LDF!$A$37,MATCH($B$565,LDF!$A$38:$A$63,0),MATCH($A590,LDF!$B$37:$Z$37,0)),0)</f>
        <v>0</v>
      </c>
      <c r="T590" s="116">
        <f ca="1">IFERROR(T589+'Program Qtrly'!V$363*OFFSET(LDF!$A$37,MATCH($B$565,LDF!$A$38:$A$63,0),MATCH($A590,LDF!$B$37:$Z$37,0)),0)</f>
        <v>0</v>
      </c>
      <c r="U590" s="116">
        <f ca="1">IFERROR(U589+'Program Qtrly'!W$363*OFFSET(LDF!$A$37,MATCH($B$565,LDF!$A$38:$A$63,0),MATCH($A590,LDF!$B$37:$Z$37,0)),0)</f>
        <v>0</v>
      </c>
      <c r="W590" s="63">
        <f t="shared" si="553"/>
        <v>72</v>
      </c>
      <c r="X590" s="116">
        <f t="shared" ca="1" si="554"/>
        <v>0</v>
      </c>
      <c r="Y590" s="116">
        <f t="shared" ca="1" si="569"/>
        <v>0</v>
      </c>
      <c r="Z590" s="116">
        <f t="shared" ca="1" si="570"/>
        <v>0</v>
      </c>
      <c r="AA590" s="116">
        <f t="shared" ca="1" si="571"/>
        <v>0</v>
      </c>
      <c r="AB590" s="116">
        <f t="shared" ca="1" si="572"/>
        <v>0</v>
      </c>
      <c r="AC590" s="116">
        <f t="shared" ca="1" si="573"/>
        <v>0</v>
      </c>
      <c r="AD590" s="116">
        <f t="shared" ca="1" si="574"/>
        <v>0</v>
      </c>
      <c r="AE590" s="116">
        <f t="shared" ca="1" si="575"/>
        <v>0</v>
      </c>
      <c r="AF590" s="116">
        <f t="shared" ca="1" si="576"/>
        <v>0</v>
      </c>
      <c r="AG590" s="116">
        <f t="shared" ca="1" si="558"/>
        <v>0</v>
      </c>
      <c r="AH590" s="116">
        <f t="shared" ca="1" si="559"/>
        <v>0</v>
      </c>
      <c r="AI590" s="116">
        <f t="shared" ca="1" si="560"/>
        <v>0</v>
      </c>
      <c r="AJ590" s="116">
        <f t="shared" ca="1" si="561"/>
        <v>0</v>
      </c>
      <c r="AK590" s="116">
        <f t="shared" ca="1" si="562"/>
        <v>0</v>
      </c>
      <c r="AL590" s="116">
        <f t="shared" ca="1" si="563"/>
        <v>0</v>
      </c>
      <c r="AM590" s="116">
        <f t="shared" ca="1" si="564"/>
        <v>0</v>
      </c>
      <c r="AN590" s="116">
        <f t="shared" ca="1" si="565"/>
        <v>0</v>
      </c>
      <c r="AO590" s="116">
        <f t="shared" ca="1" si="566"/>
        <v>0</v>
      </c>
      <c r="AP590" s="116">
        <f t="shared" ca="1" si="567"/>
        <v>0</v>
      </c>
      <c r="AQ590" s="116">
        <f t="shared" ca="1" si="568"/>
        <v>0</v>
      </c>
      <c r="AS590" s="63">
        <f t="shared" si="555"/>
        <v>72</v>
      </c>
      <c r="AT590" s="116">
        <f ca="1">IFERROR(X590*'Program Qtrly'!D$349/(1-'Program Qtrly'!D$349),0)</f>
        <v>0</v>
      </c>
      <c r="AU590" s="116">
        <f ca="1">IFERROR(Y590*'Program Qtrly'!E$349/(1-'Program Qtrly'!E$349),0)</f>
        <v>0</v>
      </c>
      <c r="AV590" s="116">
        <f ca="1">IFERROR(Z590*'Program Qtrly'!F$349/(1-'Program Qtrly'!F$349),0)</f>
        <v>0</v>
      </c>
      <c r="AW590" s="116">
        <f ca="1">IFERROR(AA590*'Program Qtrly'!G$349/(1-'Program Qtrly'!G$349),0)</f>
        <v>0</v>
      </c>
      <c r="AX590" s="116">
        <f ca="1">IFERROR(AB590*'Program Qtrly'!H$349/(1-'Program Qtrly'!H$349),0)</f>
        <v>0</v>
      </c>
      <c r="AY590" s="116">
        <f ca="1">IFERROR(AC590*'Program Qtrly'!I$349/(1-'Program Qtrly'!I$349),0)</f>
        <v>0</v>
      </c>
      <c r="AZ590" s="116">
        <f ca="1">IFERROR(AD590*'Program Qtrly'!J$349/(1-'Program Qtrly'!J$349),0)</f>
        <v>0</v>
      </c>
      <c r="BA590" s="116">
        <f ca="1">IFERROR(AE590*'Program Qtrly'!K$349/(1-'Program Qtrly'!K$349),0)</f>
        <v>0</v>
      </c>
      <c r="BB590" s="116">
        <f ca="1">IFERROR(AF590*'Program Qtrly'!L$349/(1-'Program Qtrly'!L$349),0)</f>
        <v>0</v>
      </c>
      <c r="BC590" s="116">
        <f ca="1">IFERROR(AG590*'Program Qtrly'!M$349/(1-'Program Qtrly'!M$349),0)</f>
        <v>0</v>
      </c>
      <c r="BD590" s="116">
        <f ca="1">IFERROR(AH590*'Program Qtrly'!N$349/(1-'Program Qtrly'!N$349),0)</f>
        <v>0</v>
      </c>
      <c r="BE590" s="116">
        <f ca="1">IFERROR(AI590*'Program Qtrly'!O$349/(1-'Program Qtrly'!O$349),0)</f>
        <v>0</v>
      </c>
      <c r="BF590" s="116">
        <f ca="1">IFERROR(AJ590*'Program Qtrly'!P$349/(1-'Program Qtrly'!P$349),0)</f>
        <v>0</v>
      </c>
      <c r="BG590" s="116">
        <f ca="1">IFERROR(AK590*'Program Qtrly'!Q$349/(1-'Program Qtrly'!Q$349),0)</f>
        <v>0</v>
      </c>
      <c r="BH590" s="116">
        <f ca="1">IFERROR(AL590*'Program Qtrly'!R$349/(1-'Program Qtrly'!R$349),0)</f>
        <v>0</v>
      </c>
      <c r="BI590" s="116">
        <f ca="1">IFERROR(AM590*'Program Qtrly'!S$349/(1-'Program Qtrly'!S$349),0)</f>
        <v>0</v>
      </c>
      <c r="BJ590" s="116">
        <f ca="1">IFERROR(AN590*'Program Qtrly'!T$349/(1-'Program Qtrly'!T$349),0)</f>
        <v>0</v>
      </c>
      <c r="BK590" s="116">
        <f ca="1">IFERROR(AO590*'Program Qtrly'!U$349/(1-'Program Qtrly'!U$349),0)</f>
        <v>0</v>
      </c>
      <c r="BL590" s="116">
        <f ca="1">IFERROR(AP590*'Program Qtrly'!V$349/(1-'Program Qtrly'!V$349),0)</f>
        <v>0</v>
      </c>
      <c r="BM590" s="116">
        <f ca="1">IFERROR(AQ590*'Program Qtrly'!W$349/(1-'Program Qtrly'!W$349),0)</f>
        <v>0</v>
      </c>
      <c r="BO590" s="53" t="str">
        <f t="shared" si="556"/>
        <v>P018</v>
      </c>
      <c r="BP590" s="53">
        <f t="shared" si="557"/>
        <v>0</v>
      </c>
    </row>
    <row r="591" spans="1:68" ht="28.5" x14ac:dyDescent="0.45">
      <c r="A591" s="135" t="s">
        <v>386</v>
      </c>
      <c r="B591" s="136">
        <f ca="1">'Program Qtrly'!D$363</f>
        <v>0</v>
      </c>
      <c r="C591" s="136">
        <f ca="1">'Program Qtrly'!E$363</f>
        <v>0</v>
      </c>
      <c r="D591" s="136">
        <f ca="1">'Program Qtrly'!F$363</f>
        <v>0</v>
      </c>
      <c r="E591" s="136">
        <f ca="1">'Program Qtrly'!G$363</f>
        <v>0</v>
      </c>
      <c r="F591" s="136">
        <f ca="1">'Program Qtrly'!H$363</f>
        <v>0</v>
      </c>
      <c r="G591" s="136">
        <f ca="1">'Program Qtrly'!I$363</f>
        <v>0</v>
      </c>
      <c r="H591" s="136">
        <f ca="1">'Program Qtrly'!J$363</f>
        <v>0</v>
      </c>
      <c r="I591" s="136">
        <f ca="1">'Program Qtrly'!K$363</f>
        <v>0</v>
      </c>
      <c r="J591" s="136">
        <f ca="1">'Program Qtrly'!L$363</f>
        <v>0</v>
      </c>
      <c r="K591" s="136">
        <f ca="1">'Program Qtrly'!M$363</f>
        <v>0</v>
      </c>
      <c r="L591" s="136">
        <f ca="1">'Program Qtrly'!N$363</f>
        <v>0</v>
      </c>
      <c r="M591" s="136">
        <f ca="1">'Program Qtrly'!O$363</f>
        <v>0</v>
      </c>
      <c r="N591" s="136">
        <f ca="1">'Program Qtrly'!P$363</f>
        <v>0</v>
      </c>
      <c r="O591" s="136">
        <f ca="1">'Program Qtrly'!Q$363</f>
        <v>0</v>
      </c>
      <c r="P591" s="136">
        <f ca="1">'Program Qtrly'!R$363</f>
        <v>0</v>
      </c>
      <c r="Q591" s="136">
        <f ca="1">'Program Qtrly'!S$363</f>
        <v>0</v>
      </c>
      <c r="R591" s="136">
        <f ca="1">'Program Qtrly'!T$363</f>
        <v>0</v>
      </c>
      <c r="S591" s="136">
        <f ca="1">'Program Qtrly'!U$363</f>
        <v>0</v>
      </c>
      <c r="T591" s="136">
        <f ca="1">'Program Qtrly'!V$363</f>
        <v>0</v>
      </c>
      <c r="U591" s="136">
        <f ca="1">'Program Qtrly'!W$363</f>
        <v>0</v>
      </c>
      <c r="V591" s="135"/>
      <c r="W591" s="135" t="s">
        <v>282</v>
      </c>
      <c r="X591" s="136">
        <f ca="1">X567</f>
        <v>0</v>
      </c>
      <c r="Y591" s="136">
        <f ca="1">Y567+X568</f>
        <v>0</v>
      </c>
      <c r="Z591" s="136">
        <f ca="1">Z567+Y568+X569</f>
        <v>0</v>
      </c>
      <c r="AA591" s="136">
        <f ca="1">AA567+Z568+Y569+X570</f>
        <v>0</v>
      </c>
      <c r="AB591" s="136">
        <f ca="1">AB567+AA568+Z569+Y570+X571</f>
        <v>0</v>
      </c>
      <c r="AC591" s="136">
        <f ca="1">AC567+AB568+AA569+Z570+Y571+X572</f>
        <v>0</v>
      </c>
      <c r="AD591" s="136">
        <f ca="1">AD567+AC568+AB569+AA570+Z571+Y572+X573</f>
        <v>0</v>
      </c>
      <c r="AE591" s="136">
        <f ca="1">AE567+AD568+AC569+AB570+AA571+Z572+Y573+X574</f>
        <v>0</v>
      </c>
      <c r="AF591" s="136">
        <f ca="1">AF567+AE568+AD569+AC570+AB571+AA572+Z573+Y574+X575</f>
        <v>0</v>
      </c>
      <c r="AG591" s="136">
        <f ca="1">AG567+AF568+AE569+AD570+AC571+AB572+AA573+Z574+Y575+X576</f>
        <v>0</v>
      </c>
      <c r="AH591" s="136">
        <f ca="1">AH567+AG568+AF569+AE570+AD571+AC572+AB573+AA574+Z575+Y576+X577</f>
        <v>0</v>
      </c>
      <c r="AI591" s="136">
        <f ca="1">AI567+AH568+AG569+AF570+AE571+AD572+AC573+AB574+AA575+Z576+Y577+X578</f>
        <v>0</v>
      </c>
      <c r="AJ591" s="136">
        <f ca="1">AJ567+AI568+AH569+AG570+AF571+AE572+AD573+AC574+AB575+AA576+Z577+Y578+X579</f>
        <v>0</v>
      </c>
      <c r="AK591" s="136">
        <f ca="1">AK567+AJ568+AI569+AH570+AG571+AF572+AE573+AD574+AC575+AB576+AA577+Z578+Y579+X580</f>
        <v>0</v>
      </c>
      <c r="AL591" s="136">
        <f ca="1">AL567+AK568+AJ569+AI570+AH571+AG572+AF573+AE574+AD575+AC576+AB577+AA578+Z579+Y580+X581</f>
        <v>0</v>
      </c>
      <c r="AM591" s="136">
        <f ca="1">AM567+AL568+AK569+AJ570+AI571+AH572+AG573+AF574+AE575+AD576+AC577+AB578+AA579+Z580+Y581+X582</f>
        <v>0</v>
      </c>
      <c r="AN591" s="136">
        <f ca="1">AN567+AM568+AL569+AK570+AJ571+AI572+AH573+AG574+AF575+AE576+AD577+AC578+AB579+AA580+Z581+Y582+X583</f>
        <v>0</v>
      </c>
      <c r="AO591" s="136">
        <f ca="1">AO567+AN568+AM569+AL570+AK571+AJ572+AI573+AH574+AG575+AF576+AE577+AD578+AC579+AB580+AA581+Z582+Y583+X584</f>
        <v>0</v>
      </c>
      <c r="AP591" s="136">
        <f ca="1">AP567+AO568+AN569+AM570+AL571+AK572+AJ573+AI574+AH575+AG576+AF577+AE578+AD579+AC580+AB581+AA582+Z583+Y584+X585</f>
        <v>0</v>
      </c>
      <c r="AQ591" s="136">
        <f ca="1">AQ567+AP568+AO569+AN570+AM571+AL572+AK573+AJ574+AI575+AH576+AG577+AF578+AE579+AD580+AC581+AB582+AA583+Z584+Y585+X586</f>
        <v>0</v>
      </c>
      <c r="AR591" s="135"/>
      <c r="AS591" s="135" t="s">
        <v>481</v>
      </c>
      <c r="AT591" s="136">
        <f ca="1">AT567</f>
        <v>0</v>
      </c>
      <c r="AU591" s="136">
        <f ca="1">AU567+AT568</f>
        <v>0</v>
      </c>
      <c r="AV591" s="136">
        <f ca="1">AV567+AU568+AT569</f>
        <v>0</v>
      </c>
      <c r="AW591" s="136">
        <f ca="1">AW567+AV568+AU569+AT570</f>
        <v>0</v>
      </c>
      <c r="AX591" s="136">
        <f ca="1">AX567+AW568+AV569+AU570+AT571</f>
        <v>0</v>
      </c>
      <c r="AY591" s="136">
        <f ca="1">AY567+AX568+AW569+AV570+AU571+AT572</f>
        <v>0</v>
      </c>
      <c r="AZ591" s="136">
        <f ca="1">AZ567+AY568+AX569+AW570+AV571+AU572+AT573</f>
        <v>0</v>
      </c>
      <c r="BA591" s="136">
        <f ca="1">BA567+AZ568+AY569+AX570+AW571+AV572+AU573+AT574</f>
        <v>0</v>
      </c>
      <c r="BB591" s="136">
        <f ca="1">BB567+BA568+AZ569+AY570+AX571+AW572+AV573+AU574+AT575</f>
        <v>0</v>
      </c>
      <c r="BC591" s="136">
        <f ca="1">BC567+BB568+BA569+AZ570+AY571+AX572+AW573+AV574+AU575+AT576</f>
        <v>0</v>
      </c>
      <c r="BD591" s="136">
        <f ca="1">BD567+BC568+BB569+BA570+AZ571+AY572+AX573+AW574+AV575+AU576+AT577</f>
        <v>0</v>
      </c>
      <c r="BE591" s="136">
        <f ca="1">BE567+BD568+BC569+BB570+BA571+AZ572+AY573+AX574+AW575+AV576+AU577+AT578</f>
        <v>0</v>
      </c>
      <c r="BF591" s="136">
        <f ca="1">BF567+BE568+BD569+BC570+BB571+BA572+AZ573+AY574+AX575+AW576+AV577+AU578+AT579</f>
        <v>0</v>
      </c>
      <c r="BG591" s="136">
        <f ca="1">BG567+BF568+BE569+BD570+BC571+BB572+BA573+AZ574+AY575+AX576+AW577+AV578+AU579+AT580</f>
        <v>0</v>
      </c>
      <c r="BH591" s="136">
        <f ca="1">BH567+BG568+BF569+BE570+BD571+BC572+BB573+BA574+AZ575+AY576+AX577+AW578+AV579+AU580+AT581</f>
        <v>0</v>
      </c>
      <c r="BI591" s="136">
        <f ca="1">BI567+BH568+BG569+BF570+BE571+BD572+BC573+BB574+BA575+AZ576+AY577+AX578+AW579+AV580+AU581+AT582</f>
        <v>0</v>
      </c>
      <c r="BJ591" s="136">
        <f ca="1">BJ567+BI568+BH569+BG570+BF571+BE572+BD573+BC574+BB575+BA576+AZ577+AY578+AX579+AW580+AV581+AU582+AT583</f>
        <v>0</v>
      </c>
      <c r="BK591" s="136">
        <f ca="1">BK567+BJ568+BI569+BH570+BG571+BF572+BE573+BD574+BC575+BB576+BA577+AZ578+AY579+AX580+AW581+AV582+AU583+AT584</f>
        <v>0</v>
      </c>
      <c r="BL591" s="136">
        <f ca="1">BL567+BK568+BJ569+BI570+BH571+BG572+BF573+BE574+BD575+BC576+BB577+BA578+AZ579+AY580+AX581+AW582+AV583+AU584+AT585</f>
        <v>0</v>
      </c>
      <c r="BM591" s="136">
        <f ca="1">BM567+BL568+BK569+BJ570+BI571+BH572+BG573+BF574+BE575+BD576+BC577+BB578+BA579+AZ580+AY581+AX582+AW583+AV584+AU585+AT586</f>
        <v>0</v>
      </c>
      <c r="BN591" s="135"/>
      <c r="BO591" s="53" t="str">
        <f t="shared" si="556"/>
        <v>P018</v>
      </c>
      <c r="BP591" s="53">
        <f t="shared" si="557"/>
        <v>0</v>
      </c>
    </row>
    <row r="594" spans="1:68" x14ac:dyDescent="0.45">
      <c r="A594" s="46" t="s">
        <v>382</v>
      </c>
      <c r="B594" s="46">
        <f>INDEX('Program Inputs'!$B$9:$B$28,MATCH('Loss Proj'!A594,'Program Inputs'!$A$9:$A$28,0))</f>
        <v>0</v>
      </c>
      <c r="C594" s="46"/>
      <c r="W594" s="46" t="str">
        <f>A594</f>
        <v>P019</v>
      </c>
      <c r="X594" s="46">
        <f>INDEX('Program Inputs'!$B$9:$B$28,MATCH('Loss Proj'!W594,'Program Inputs'!$A$9:$A$28,0))</f>
        <v>0</v>
      </c>
      <c r="Y594" s="46"/>
      <c r="AS594" s="46" t="str">
        <f>A594</f>
        <v>P019</v>
      </c>
      <c r="AT594" s="46">
        <f>INDEX('Program Inputs'!$B$9:$B$28,MATCH('Loss Proj'!AS594,'Program Inputs'!$A$9:$A$28,0))</f>
        <v>0</v>
      </c>
      <c r="AU594" s="46"/>
    </row>
    <row r="595" spans="1:68" x14ac:dyDescent="0.45">
      <c r="A595" s="67" t="s">
        <v>385</v>
      </c>
      <c r="B595" s="63"/>
      <c r="W595" s="67" t="s">
        <v>479</v>
      </c>
      <c r="X595" s="63"/>
      <c r="AS595" s="67" t="s">
        <v>480</v>
      </c>
      <c r="AT595" s="63"/>
    </row>
    <row r="596" spans="1:68" x14ac:dyDescent="0.45">
      <c r="A596" s="67" t="s">
        <v>186</v>
      </c>
      <c r="B596" s="115">
        <f>INDEX('Program Inputs'!$O$8:$O$28,MATCH(A594,'Program Inputs'!$A$8:$A$28,0))</f>
        <v>0</v>
      </c>
      <c r="D596" s="63" t="s">
        <v>489</v>
      </c>
      <c r="E596" s="133">
        <f>INDEX('Program Inputs'!$R$8:$R$28,MATCH(A594,'Program Inputs'!$A$8:$A$28,0))</f>
        <v>0</v>
      </c>
      <c r="X596" s="62"/>
      <c r="AT596" s="62"/>
    </row>
    <row r="597" spans="1:68" x14ac:dyDescent="0.45">
      <c r="A597" s="110" t="s">
        <v>180</v>
      </c>
      <c r="B597" s="3" t="str">
        <f>B$7</f>
        <v>2026 Q2</v>
      </c>
      <c r="C597" s="3" t="str">
        <f t="shared" ref="C597:U597" si="577">C$7</f>
        <v>2026 Q3</v>
      </c>
      <c r="D597" s="3" t="str">
        <f t="shared" si="577"/>
        <v>2026 Q4</v>
      </c>
      <c r="E597" s="3" t="str">
        <f t="shared" si="577"/>
        <v>2027 Q1</v>
      </c>
      <c r="F597" s="3" t="str">
        <f t="shared" si="577"/>
        <v>2027 Q2</v>
      </c>
      <c r="G597" s="3" t="str">
        <f t="shared" si="577"/>
        <v>2027 Q3</v>
      </c>
      <c r="H597" s="3" t="str">
        <f t="shared" si="577"/>
        <v>2027 Q4</v>
      </c>
      <c r="I597" s="3" t="str">
        <f t="shared" si="577"/>
        <v>2028 Q1</v>
      </c>
      <c r="J597" s="3" t="str">
        <f t="shared" si="577"/>
        <v>2028 Q2</v>
      </c>
      <c r="K597" s="3" t="str">
        <f t="shared" si="577"/>
        <v>2028 Q3</v>
      </c>
      <c r="L597" s="3" t="str">
        <f t="shared" si="577"/>
        <v>2028 Q4</v>
      </c>
      <c r="M597" s="3" t="str">
        <f t="shared" si="577"/>
        <v>2029 Q1</v>
      </c>
      <c r="N597" s="3" t="str">
        <f t="shared" si="577"/>
        <v>2029 Q2</v>
      </c>
      <c r="O597" s="3" t="str">
        <f t="shared" si="577"/>
        <v>2029 Q3</v>
      </c>
      <c r="P597" s="3" t="str">
        <f t="shared" si="577"/>
        <v>2029 Q4</v>
      </c>
      <c r="Q597" s="3" t="str">
        <f t="shared" si="577"/>
        <v>2030 Q1</v>
      </c>
      <c r="R597" s="3" t="str">
        <f t="shared" si="577"/>
        <v>2030 Q2</v>
      </c>
      <c r="S597" s="3" t="str">
        <f t="shared" si="577"/>
        <v>2030 Q3</v>
      </c>
      <c r="T597" s="3" t="str">
        <f t="shared" si="577"/>
        <v>2030 Q4</v>
      </c>
      <c r="U597" s="3" t="str">
        <f t="shared" si="577"/>
        <v>2031 Q1</v>
      </c>
      <c r="W597" s="110" t="s">
        <v>180</v>
      </c>
      <c r="X597" s="3" t="str">
        <f>X$7</f>
        <v>2026 Q2</v>
      </c>
      <c r="Y597" s="3" t="str">
        <f t="shared" ref="Y597:AQ597" si="578">Y$7</f>
        <v>2026 Q3</v>
      </c>
      <c r="Z597" s="3" t="str">
        <f t="shared" si="578"/>
        <v>2026 Q4</v>
      </c>
      <c r="AA597" s="3" t="str">
        <f t="shared" si="578"/>
        <v>2027 Q1</v>
      </c>
      <c r="AB597" s="3" t="str">
        <f t="shared" si="578"/>
        <v>2027 Q2</v>
      </c>
      <c r="AC597" s="3" t="str">
        <f t="shared" si="578"/>
        <v>2027 Q3</v>
      </c>
      <c r="AD597" s="3" t="str">
        <f t="shared" si="578"/>
        <v>2027 Q4</v>
      </c>
      <c r="AE597" s="3" t="str">
        <f t="shared" si="578"/>
        <v>2028 Q1</v>
      </c>
      <c r="AF597" s="3" t="str">
        <f t="shared" si="578"/>
        <v>2028 Q2</v>
      </c>
      <c r="AG597" s="3" t="str">
        <f t="shared" si="578"/>
        <v>2028 Q3</v>
      </c>
      <c r="AH597" s="3" t="str">
        <f t="shared" si="578"/>
        <v>2028 Q4</v>
      </c>
      <c r="AI597" s="3" t="str">
        <f t="shared" si="578"/>
        <v>2029 Q1</v>
      </c>
      <c r="AJ597" s="3" t="str">
        <f t="shared" si="578"/>
        <v>2029 Q2</v>
      </c>
      <c r="AK597" s="3" t="str">
        <f t="shared" si="578"/>
        <v>2029 Q3</v>
      </c>
      <c r="AL597" s="3" t="str">
        <f t="shared" si="578"/>
        <v>2029 Q4</v>
      </c>
      <c r="AM597" s="3" t="str">
        <f t="shared" si="578"/>
        <v>2030 Q1</v>
      </c>
      <c r="AN597" s="3" t="str">
        <f t="shared" si="578"/>
        <v>2030 Q2</v>
      </c>
      <c r="AO597" s="3" t="str">
        <f t="shared" si="578"/>
        <v>2030 Q3</v>
      </c>
      <c r="AP597" s="3" t="str">
        <f t="shared" si="578"/>
        <v>2030 Q4</v>
      </c>
      <c r="AQ597" s="3" t="str">
        <f t="shared" si="578"/>
        <v>2031 Q1</v>
      </c>
      <c r="AS597" s="110" t="s">
        <v>180</v>
      </c>
      <c r="AT597" s="3" t="str">
        <f>AT$7</f>
        <v>2026 Q2</v>
      </c>
      <c r="AU597" s="3" t="str">
        <f t="shared" ref="AU597:BM597" si="579">AU$7</f>
        <v>2026 Q3</v>
      </c>
      <c r="AV597" s="3" t="str">
        <f t="shared" si="579"/>
        <v>2026 Q4</v>
      </c>
      <c r="AW597" s="3" t="str">
        <f t="shared" si="579"/>
        <v>2027 Q1</v>
      </c>
      <c r="AX597" s="3" t="str">
        <f t="shared" si="579"/>
        <v>2027 Q2</v>
      </c>
      <c r="AY597" s="3" t="str">
        <f t="shared" si="579"/>
        <v>2027 Q3</v>
      </c>
      <c r="AZ597" s="3" t="str">
        <f t="shared" si="579"/>
        <v>2027 Q4</v>
      </c>
      <c r="BA597" s="3" t="str">
        <f t="shared" si="579"/>
        <v>2028 Q1</v>
      </c>
      <c r="BB597" s="3" t="str">
        <f t="shared" si="579"/>
        <v>2028 Q2</v>
      </c>
      <c r="BC597" s="3" t="str">
        <f t="shared" si="579"/>
        <v>2028 Q3</v>
      </c>
      <c r="BD597" s="3" t="str">
        <f t="shared" si="579"/>
        <v>2028 Q4</v>
      </c>
      <c r="BE597" s="3" t="str">
        <f t="shared" si="579"/>
        <v>2029 Q1</v>
      </c>
      <c r="BF597" s="3" t="str">
        <f t="shared" si="579"/>
        <v>2029 Q2</v>
      </c>
      <c r="BG597" s="3" t="str">
        <f t="shared" si="579"/>
        <v>2029 Q3</v>
      </c>
      <c r="BH597" s="3" t="str">
        <f t="shared" si="579"/>
        <v>2029 Q4</v>
      </c>
      <c r="BI597" s="3" t="str">
        <f t="shared" si="579"/>
        <v>2030 Q1</v>
      </c>
      <c r="BJ597" s="3" t="str">
        <f t="shared" si="579"/>
        <v>2030 Q2</v>
      </c>
      <c r="BK597" s="3" t="str">
        <f t="shared" si="579"/>
        <v>2030 Q3</v>
      </c>
      <c r="BL597" s="3" t="str">
        <f t="shared" si="579"/>
        <v>2030 Q4</v>
      </c>
      <c r="BM597" s="3" t="str">
        <f t="shared" si="579"/>
        <v>2031 Q1</v>
      </c>
      <c r="BO597" s="110" t="s">
        <v>330</v>
      </c>
      <c r="BP597" s="110" t="s">
        <v>488</v>
      </c>
    </row>
    <row r="598" spans="1:68" x14ac:dyDescent="0.45">
      <c r="A598" s="63">
        <v>3</v>
      </c>
      <c r="B598" s="116">
        <f ca="1">IFERROR('Program Qtrly'!D$383*OFFSET(LDF!$A$37,MATCH($B$596,LDF!$A$38:$A$63,0),MATCH($A598,LDF!$B$37:$Z$37,0)),0)</f>
        <v>0</v>
      </c>
      <c r="C598" s="116">
        <f ca="1">IFERROR('Program Qtrly'!E$383*OFFSET(LDF!$A$37,MATCH($B$596,LDF!$A$38:$A$63,0),MATCH($A598,LDF!$B$37:$Z$37,0)),0)</f>
        <v>0</v>
      </c>
      <c r="D598" s="116">
        <f ca="1">IFERROR('Program Qtrly'!F$383*OFFSET(LDF!$A$37,MATCH($B$596,LDF!$A$38:$A$63,0),MATCH($A598,LDF!$B$37:$Z$37,0)),0)</f>
        <v>0</v>
      </c>
      <c r="E598" s="116">
        <f ca="1">IFERROR('Program Qtrly'!G$383*OFFSET(LDF!$A$37,MATCH($B$596,LDF!$A$38:$A$63,0),MATCH($A598,LDF!$B$37:$Z$37,0)),0)</f>
        <v>0</v>
      </c>
      <c r="F598" s="116">
        <f ca="1">IFERROR('Program Qtrly'!H$383*OFFSET(LDF!$A$37,MATCH($B$596,LDF!$A$38:$A$63,0),MATCH($A598,LDF!$B$37:$Z$37,0)),0)</f>
        <v>0</v>
      </c>
      <c r="G598" s="116">
        <f ca="1">IFERROR('Program Qtrly'!I$383*OFFSET(LDF!$A$37,MATCH($B$596,LDF!$A$38:$A$63,0),MATCH($A598,LDF!$B$37:$Z$37,0)),0)</f>
        <v>0</v>
      </c>
      <c r="H598" s="116">
        <f ca="1">IFERROR('Program Qtrly'!J$383*OFFSET(LDF!$A$37,MATCH($B$596,LDF!$A$38:$A$63,0),MATCH($A598,LDF!$B$37:$Z$37,0)),0)</f>
        <v>0</v>
      </c>
      <c r="I598" s="116">
        <f ca="1">IFERROR('Program Qtrly'!K$383*OFFSET(LDF!$A$37,MATCH($B$596,LDF!$A$38:$A$63,0),MATCH($A598,LDF!$B$37:$Z$37,0)),0)</f>
        <v>0</v>
      </c>
      <c r="J598" s="116">
        <f ca="1">IFERROR('Program Qtrly'!L$383*OFFSET(LDF!$A$37,MATCH($B$596,LDF!$A$38:$A$63,0),MATCH($A598,LDF!$B$37:$Z$37,0)),0)</f>
        <v>0</v>
      </c>
      <c r="K598" s="116">
        <f ca="1">IFERROR('Program Qtrly'!M$383*OFFSET(LDF!$A$37,MATCH($B$596,LDF!$A$38:$A$63,0),MATCH($A598,LDF!$B$37:$Z$37,0)),0)</f>
        <v>0</v>
      </c>
      <c r="L598" s="116">
        <f ca="1">IFERROR('Program Qtrly'!N$383*OFFSET(LDF!$A$37,MATCH($B$596,LDF!$A$38:$A$63,0),MATCH($A598,LDF!$B$37:$Z$37,0)),0)</f>
        <v>0</v>
      </c>
      <c r="M598" s="116">
        <f ca="1">IFERROR('Program Qtrly'!O$383*OFFSET(LDF!$A$37,MATCH($B$596,LDF!$A$38:$A$63,0),MATCH($A598,LDF!$B$37:$Z$37,0)),0)</f>
        <v>0</v>
      </c>
      <c r="N598" s="116">
        <f ca="1">IFERROR('Program Qtrly'!P$383*OFFSET(LDF!$A$37,MATCH($B$596,LDF!$A$38:$A$63,0),MATCH($A598,LDF!$B$37:$Z$37,0)),0)</f>
        <v>0</v>
      </c>
      <c r="O598" s="116">
        <f ca="1">IFERROR('Program Qtrly'!Q$383*OFFSET(LDF!$A$37,MATCH($B$596,LDF!$A$38:$A$63,0),MATCH($A598,LDF!$B$37:$Z$37,0)),0)</f>
        <v>0</v>
      </c>
      <c r="P598" s="116">
        <f ca="1">IFERROR('Program Qtrly'!R$383*OFFSET(LDF!$A$37,MATCH($B$596,LDF!$A$38:$A$63,0),MATCH($A598,LDF!$B$37:$Z$37,0)),0)</f>
        <v>0</v>
      </c>
      <c r="Q598" s="116">
        <f ca="1">IFERROR('Program Qtrly'!S$383*OFFSET(LDF!$A$37,MATCH($B$596,LDF!$A$38:$A$63,0),MATCH($A598,LDF!$B$37:$Z$37,0)),0)</f>
        <v>0</v>
      </c>
      <c r="R598" s="116">
        <f ca="1">IFERROR('Program Qtrly'!T$383*OFFSET(LDF!$A$37,MATCH($B$596,LDF!$A$38:$A$63,0),MATCH($A598,LDF!$B$37:$Z$37,0)),0)</f>
        <v>0</v>
      </c>
      <c r="S598" s="116">
        <f ca="1">IFERROR('Program Qtrly'!U$383*OFFSET(LDF!$A$37,MATCH($B$596,LDF!$A$38:$A$63,0),MATCH($A598,LDF!$B$37:$Z$37,0)),0)</f>
        <v>0</v>
      </c>
      <c r="T598" s="116">
        <f ca="1">IFERROR('Program Qtrly'!V$383*OFFSET(LDF!$A$37,MATCH($B$596,LDF!$A$38:$A$63,0),MATCH($A598,LDF!$B$37:$Z$37,0)),0)</f>
        <v>0</v>
      </c>
      <c r="U598" s="116">
        <f ca="1">IFERROR('Program Qtrly'!W$383*OFFSET(LDF!$A$37,MATCH($B$596,LDF!$A$38:$A$63,0),MATCH($A598,LDF!$B$37:$Z$37,0)),0)</f>
        <v>0</v>
      </c>
      <c r="W598" s="63">
        <v>3</v>
      </c>
      <c r="X598" s="116">
        <f ca="1">B$622-B598</f>
        <v>0</v>
      </c>
      <c r="Y598" s="116">
        <f t="shared" ref="Y598:AQ611" ca="1" si="580">C$622-C598</f>
        <v>0</v>
      </c>
      <c r="Z598" s="116">
        <f t="shared" ca="1" si="580"/>
        <v>0</v>
      </c>
      <c r="AA598" s="116">
        <f t="shared" ca="1" si="580"/>
        <v>0</v>
      </c>
      <c r="AB598" s="116">
        <f t="shared" ca="1" si="580"/>
        <v>0</v>
      </c>
      <c r="AC598" s="116">
        <f t="shared" ca="1" si="580"/>
        <v>0</v>
      </c>
      <c r="AD598" s="116">
        <f t="shared" ca="1" si="580"/>
        <v>0</v>
      </c>
      <c r="AE598" s="116">
        <f t="shared" ca="1" si="580"/>
        <v>0</v>
      </c>
      <c r="AF598" s="116">
        <f t="shared" ca="1" si="580"/>
        <v>0</v>
      </c>
      <c r="AG598" s="116">
        <f t="shared" ca="1" si="580"/>
        <v>0</v>
      </c>
      <c r="AH598" s="116">
        <f t="shared" ca="1" si="580"/>
        <v>0</v>
      </c>
      <c r="AI598" s="116">
        <f t="shared" ca="1" si="580"/>
        <v>0</v>
      </c>
      <c r="AJ598" s="116">
        <f t="shared" ca="1" si="580"/>
        <v>0</v>
      </c>
      <c r="AK598" s="116">
        <f t="shared" ca="1" si="580"/>
        <v>0</v>
      </c>
      <c r="AL598" s="116">
        <f t="shared" ca="1" si="580"/>
        <v>0</v>
      </c>
      <c r="AM598" s="116">
        <f t="shared" ca="1" si="580"/>
        <v>0</v>
      </c>
      <c r="AN598" s="116">
        <f t="shared" ca="1" si="580"/>
        <v>0</v>
      </c>
      <c r="AO598" s="116">
        <f t="shared" ca="1" si="580"/>
        <v>0</v>
      </c>
      <c r="AP598" s="116">
        <f t="shared" ca="1" si="580"/>
        <v>0</v>
      </c>
      <c r="AQ598" s="116">
        <f t="shared" ca="1" si="580"/>
        <v>0</v>
      </c>
      <c r="AS598" s="63">
        <v>3</v>
      </c>
      <c r="AT598" s="116">
        <f ca="1">IFERROR(X598*'Program Qtrly'!D$369/(1-'Program Qtrly'!D$369),0)</f>
        <v>0</v>
      </c>
      <c r="AU598" s="116">
        <f ca="1">IFERROR(Y598*'Program Qtrly'!E$369/(1-'Program Qtrly'!E$369),0)</f>
        <v>0</v>
      </c>
      <c r="AV598" s="116">
        <f ca="1">IFERROR(Z598*'Program Qtrly'!F$369/(1-'Program Qtrly'!F$369),0)</f>
        <v>0</v>
      </c>
      <c r="AW598" s="116">
        <f ca="1">IFERROR(AA598*'Program Qtrly'!G$369/(1-'Program Qtrly'!G$369),0)</f>
        <v>0</v>
      </c>
      <c r="AX598" s="116">
        <f ca="1">IFERROR(AB598*'Program Qtrly'!H$369/(1-'Program Qtrly'!H$369),0)</f>
        <v>0</v>
      </c>
      <c r="AY598" s="116">
        <f ca="1">IFERROR(AC598*'Program Qtrly'!I$369/(1-'Program Qtrly'!I$369),0)</f>
        <v>0</v>
      </c>
      <c r="AZ598" s="116">
        <f ca="1">IFERROR(AD598*'Program Qtrly'!J$369/(1-'Program Qtrly'!J$369),0)</f>
        <v>0</v>
      </c>
      <c r="BA598" s="116">
        <f ca="1">IFERROR(AE598*'Program Qtrly'!K$369/(1-'Program Qtrly'!K$369),0)</f>
        <v>0</v>
      </c>
      <c r="BB598" s="116">
        <f ca="1">IFERROR(AF598*'Program Qtrly'!L$369/(1-'Program Qtrly'!L$369),0)</f>
        <v>0</v>
      </c>
      <c r="BC598" s="116">
        <f ca="1">IFERROR(AG598*'Program Qtrly'!M$369/(1-'Program Qtrly'!M$369),0)</f>
        <v>0</v>
      </c>
      <c r="BD598" s="116">
        <f ca="1">IFERROR(AH598*'Program Qtrly'!N$369/(1-'Program Qtrly'!N$369),0)</f>
        <v>0</v>
      </c>
      <c r="BE598" s="116">
        <f ca="1">IFERROR(AI598*'Program Qtrly'!O$369/(1-'Program Qtrly'!O$369),0)</f>
        <v>0</v>
      </c>
      <c r="BF598" s="116">
        <f ca="1">IFERROR(AJ598*'Program Qtrly'!P$369/(1-'Program Qtrly'!P$369),0)</f>
        <v>0</v>
      </c>
      <c r="BG598" s="116">
        <f ca="1">IFERROR(AK598*'Program Qtrly'!Q$369/(1-'Program Qtrly'!Q$369),0)</f>
        <v>0</v>
      </c>
      <c r="BH598" s="116">
        <f ca="1">IFERROR(AL598*'Program Qtrly'!R$369/(1-'Program Qtrly'!R$369),0)</f>
        <v>0</v>
      </c>
      <c r="BI598" s="116">
        <f ca="1">IFERROR(AM598*'Program Qtrly'!S$369/(1-'Program Qtrly'!S$369),0)</f>
        <v>0</v>
      </c>
      <c r="BJ598" s="116">
        <f ca="1">IFERROR(AN598*'Program Qtrly'!T$369/(1-'Program Qtrly'!T$369),0)</f>
        <v>0</v>
      </c>
      <c r="BK598" s="116">
        <f ca="1">IFERROR(AO598*'Program Qtrly'!U$369/(1-'Program Qtrly'!U$369),0)</f>
        <v>0</v>
      </c>
      <c r="BL598" s="116">
        <f ca="1">IFERROR(AP598*'Program Qtrly'!V$369/(1-'Program Qtrly'!V$369),0)</f>
        <v>0</v>
      </c>
      <c r="BM598" s="116">
        <f ca="1">IFERROR(AQ598*'Program Qtrly'!W$369/(1-'Program Qtrly'!W$369),0)</f>
        <v>0</v>
      </c>
      <c r="BO598" s="53" t="str">
        <f>$A$594</f>
        <v>P019</v>
      </c>
      <c r="BP598" s="53">
        <f>$E$596</f>
        <v>0</v>
      </c>
    </row>
    <row r="599" spans="1:68" x14ac:dyDescent="0.45">
      <c r="A599" s="63">
        <f t="shared" ref="A599:A621" si="581">A598+3</f>
        <v>6</v>
      </c>
      <c r="B599" s="116">
        <f ca="1">IFERROR(B598+'Program Qtrly'!D$383*OFFSET(LDF!$A$37,MATCH($B$596,LDF!$A$38:$A$63,0),MATCH($A599,LDF!$B$37:$Z$37,0)),0)</f>
        <v>0</v>
      </c>
      <c r="C599" s="116">
        <f ca="1">IFERROR(C598+'Program Qtrly'!E$383*OFFSET(LDF!$A$37,MATCH($B$596,LDF!$A$38:$A$63,0),MATCH($A599,LDF!$B$37:$Z$37,0)),0)</f>
        <v>0</v>
      </c>
      <c r="D599" s="116">
        <f ca="1">IFERROR(D598+'Program Qtrly'!F$383*OFFSET(LDF!$A$37,MATCH($B$596,LDF!$A$38:$A$63,0),MATCH($A599,LDF!$B$37:$Z$37,0)),0)</f>
        <v>0</v>
      </c>
      <c r="E599" s="116">
        <f ca="1">IFERROR(E598+'Program Qtrly'!G$383*OFFSET(LDF!$A$37,MATCH($B$596,LDF!$A$38:$A$63,0),MATCH($A599,LDF!$B$37:$Z$37,0)),0)</f>
        <v>0</v>
      </c>
      <c r="F599" s="116">
        <f ca="1">IFERROR(F598+'Program Qtrly'!H$383*OFFSET(LDF!$A$37,MATCH($B$596,LDF!$A$38:$A$63,0),MATCH($A599,LDF!$B$37:$Z$37,0)),0)</f>
        <v>0</v>
      </c>
      <c r="G599" s="116">
        <f ca="1">IFERROR(G598+'Program Qtrly'!I$383*OFFSET(LDF!$A$37,MATCH($B$596,LDF!$A$38:$A$63,0),MATCH($A599,LDF!$B$37:$Z$37,0)),0)</f>
        <v>0</v>
      </c>
      <c r="H599" s="116">
        <f ca="1">IFERROR(H598+'Program Qtrly'!J$383*OFFSET(LDF!$A$37,MATCH($B$596,LDF!$A$38:$A$63,0),MATCH($A599,LDF!$B$37:$Z$37,0)),0)</f>
        <v>0</v>
      </c>
      <c r="I599" s="116">
        <f ca="1">IFERROR(I598+'Program Qtrly'!K$383*OFFSET(LDF!$A$37,MATCH($B$596,LDF!$A$38:$A$63,0),MATCH($A599,LDF!$B$37:$Z$37,0)),0)</f>
        <v>0</v>
      </c>
      <c r="J599" s="116">
        <f ca="1">IFERROR(J598+'Program Qtrly'!L$383*OFFSET(LDF!$A$37,MATCH($B$596,LDF!$A$38:$A$63,0),MATCH($A599,LDF!$B$37:$Z$37,0)),0)</f>
        <v>0</v>
      </c>
      <c r="K599" s="116">
        <f ca="1">IFERROR(K598+'Program Qtrly'!M$383*OFFSET(LDF!$A$37,MATCH($B$596,LDF!$A$38:$A$63,0),MATCH($A599,LDF!$B$37:$Z$37,0)),0)</f>
        <v>0</v>
      </c>
      <c r="L599" s="116">
        <f ca="1">IFERROR(L598+'Program Qtrly'!N$383*OFFSET(LDF!$A$37,MATCH($B$596,LDF!$A$38:$A$63,0),MATCH($A599,LDF!$B$37:$Z$37,0)),0)</f>
        <v>0</v>
      </c>
      <c r="M599" s="116">
        <f ca="1">IFERROR(M598+'Program Qtrly'!O$383*OFFSET(LDF!$A$37,MATCH($B$596,LDF!$A$38:$A$63,0),MATCH($A599,LDF!$B$37:$Z$37,0)),0)</f>
        <v>0</v>
      </c>
      <c r="N599" s="116">
        <f ca="1">IFERROR(N598+'Program Qtrly'!P$383*OFFSET(LDF!$A$37,MATCH($B$596,LDF!$A$38:$A$63,0),MATCH($A599,LDF!$B$37:$Z$37,0)),0)</f>
        <v>0</v>
      </c>
      <c r="O599" s="116">
        <f ca="1">IFERROR(O598+'Program Qtrly'!Q$383*OFFSET(LDF!$A$37,MATCH($B$596,LDF!$A$38:$A$63,0),MATCH($A599,LDF!$B$37:$Z$37,0)),0)</f>
        <v>0</v>
      </c>
      <c r="P599" s="116">
        <f ca="1">IFERROR(P598+'Program Qtrly'!R$383*OFFSET(LDF!$A$37,MATCH($B$596,LDF!$A$38:$A$63,0),MATCH($A599,LDF!$B$37:$Z$37,0)),0)</f>
        <v>0</v>
      </c>
      <c r="Q599" s="116">
        <f ca="1">IFERROR(Q598+'Program Qtrly'!S$383*OFFSET(LDF!$A$37,MATCH($B$596,LDF!$A$38:$A$63,0),MATCH($A599,LDF!$B$37:$Z$37,0)),0)</f>
        <v>0</v>
      </c>
      <c r="R599" s="116">
        <f ca="1">IFERROR(R598+'Program Qtrly'!T$383*OFFSET(LDF!$A$37,MATCH($B$596,LDF!$A$38:$A$63,0),MATCH($A599,LDF!$B$37:$Z$37,0)),0)</f>
        <v>0</v>
      </c>
      <c r="S599" s="116">
        <f ca="1">IFERROR(S598+'Program Qtrly'!U$383*OFFSET(LDF!$A$37,MATCH($B$596,LDF!$A$38:$A$63,0),MATCH($A599,LDF!$B$37:$Z$37,0)),0)</f>
        <v>0</v>
      </c>
      <c r="T599" s="116">
        <f ca="1">IFERROR(T598+'Program Qtrly'!V$383*OFFSET(LDF!$A$37,MATCH($B$596,LDF!$A$38:$A$63,0),MATCH($A599,LDF!$B$37:$Z$37,0)),0)</f>
        <v>0</v>
      </c>
      <c r="U599" s="116">
        <f ca="1">IFERROR(U598+'Program Qtrly'!W$383*OFFSET(LDF!$A$37,MATCH($B$596,LDF!$A$38:$A$63,0),MATCH($A599,LDF!$B$37:$Z$37,0)),0)</f>
        <v>0</v>
      </c>
      <c r="W599" s="63">
        <f t="shared" ref="W599:W621" si="582">W598+3</f>
        <v>6</v>
      </c>
      <c r="X599" s="116">
        <f t="shared" ref="X599:X621" ca="1" si="583">B$622-B599</f>
        <v>0</v>
      </c>
      <c r="Y599" s="116">
        <f t="shared" ca="1" si="580"/>
        <v>0</v>
      </c>
      <c r="Z599" s="116">
        <f t="shared" ca="1" si="580"/>
        <v>0</v>
      </c>
      <c r="AA599" s="116">
        <f t="shared" ca="1" si="580"/>
        <v>0</v>
      </c>
      <c r="AB599" s="116">
        <f t="shared" ca="1" si="580"/>
        <v>0</v>
      </c>
      <c r="AC599" s="116">
        <f t="shared" ca="1" si="580"/>
        <v>0</v>
      </c>
      <c r="AD599" s="116">
        <f t="shared" ca="1" si="580"/>
        <v>0</v>
      </c>
      <c r="AE599" s="116">
        <f t="shared" ca="1" si="580"/>
        <v>0</v>
      </c>
      <c r="AF599" s="116">
        <f t="shared" ca="1" si="580"/>
        <v>0</v>
      </c>
      <c r="AG599" s="116">
        <f t="shared" ca="1" si="580"/>
        <v>0</v>
      </c>
      <c r="AH599" s="116">
        <f t="shared" ca="1" si="580"/>
        <v>0</v>
      </c>
      <c r="AI599" s="116">
        <f t="shared" ca="1" si="580"/>
        <v>0</v>
      </c>
      <c r="AJ599" s="116">
        <f t="shared" ca="1" si="580"/>
        <v>0</v>
      </c>
      <c r="AK599" s="116">
        <f t="shared" ca="1" si="580"/>
        <v>0</v>
      </c>
      <c r="AL599" s="116">
        <f t="shared" ca="1" si="580"/>
        <v>0</v>
      </c>
      <c r="AM599" s="116">
        <f t="shared" ca="1" si="580"/>
        <v>0</v>
      </c>
      <c r="AN599" s="116">
        <f t="shared" ca="1" si="580"/>
        <v>0</v>
      </c>
      <c r="AO599" s="116">
        <f t="shared" ca="1" si="580"/>
        <v>0</v>
      </c>
      <c r="AP599" s="116">
        <f t="shared" ca="1" si="580"/>
        <v>0</v>
      </c>
      <c r="AQ599" s="116">
        <f t="shared" ca="1" si="580"/>
        <v>0</v>
      </c>
      <c r="AS599" s="63">
        <f t="shared" ref="AS599:AS621" si="584">AS598+3</f>
        <v>6</v>
      </c>
      <c r="AT599" s="116">
        <f ca="1">IFERROR(X599*'Program Qtrly'!D$369/(1-'Program Qtrly'!D$369),0)</f>
        <v>0</v>
      </c>
      <c r="AU599" s="116">
        <f ca="1">IFERROR(Y599*'Program Qtrly'!E$369/(1-'Program Qtrly'!E$369),0)</f>
        <v>0</v>
      </c>
      <c r="AV599" s="116">
        <f ca="1">IFERROR(Z599*'Program Qtrly'!F$369/(1-'Program Qtrly'!F$369),0)</f>
        <v>0</v>
      </c>
      <c r="AW599" s="116">
        <f ca="1">IFERROR(AA599*'Program Qtrly'!G$369/(1-'Program Qtrly'!G$369),0)</f>
        <v>0</v>
      </c>
      <c r="AX599" s="116">
        <f ca="1">IFERROR(AB599*'Program Qtrly'!H$369/(1-'Program Qtrly'!H$369),0)</f>
        <v>0</v>
      </c>
      <c r="AY599" s="116">
        <f ca="1">IFERROR(AC599*'Program Qtrly'!I$369/(1-'Program Qtrly'!I$369),0)</f>
        <v>0</v>
      </c>
      <c r="AZ599" s="116">
        <f ca="1">IFERROR(AD599*'Program Qtrly'!J$369/(1-'Program Qtrly'!J$369),0)</f>
        <v>0</v>
      </c>
      <c r="BA599" s="116">
        <f ca="1">IFERROR(AE599*'Program Qtrly'!K$369/(1-'Program Qtrly'!K$369),0)</f>
        <v>0</v>
      </c>
      <c r="BB599" s="116">
        <f ca="1">IFERROR(AF599*'Program Qtrly'!L$369/(1-'Program Qtrly'!L$369),0)</f>
        <v>0</v>
      </c>
      <c r="BC599" s="116">
        <f ca="1">IFERROR(AG599*'Program Qtrly'!M$369/(1-'Program Qtrly'!M$369),0)</f>
        <v>0</v>
      </c>
      <c r="BD599" s="116">
        <f ca="1">IFERROR(AH599*'Program Qtrly'!N$369/(1-'Program Qtrly'!N$369),0)</f>
        <v>0</v>
      </c>
      <c r="BE599" s="116">
        <f ca="1">IFERROR(AI599*'Program Qtrly'!O$369/(1-'Program Qtrly'!O$369),0)</f>
        <v>0</v>
      </c>
      <c r="BF599" s="116">
        <f ca="1">IFERROR(AJ599*'Program Qtrly'!P$369/(1-'Program Qtrly'!P$369),0)</f>
        <v>0</v>
      </c>
      <c r="BG599" s="116">
        <f ca="1">IFERROR(AK599*'Program Qtrly'!Q$369/(1-'Program Qtrly'!Q$369),0)</f>
        <v>0</v>
      </c>
      <c r="BH599" s="116">
        <f ca="1">IFERROR(AL599*'Program Qtrly'!R$369/(1-'Program Qtrly'!R$369),0)</f>
        <v>0</v>
      </c>
      <c r="BI599" s="116">
        <f ca="1">IFERROR(AM599*'Program Qtrly'!S$369/(1-'Program Qtrly'!S$369),0)</f>
        <v>0</v>
      </c>
      <c r="BJ599" s="116">
        <f ca="1">IFERROR(AN599*'Program Qtrly'!T$369/(1-'Program Qtrly'!T$369),0)</f>
        <v>0</v>
      </c>
      <c r="BK599" s="116">
        <f ca="1">IFERROR(AO599*'Program Qtrly'!U$369/(1-'Program Qtrly'!U$369),0)</f>
        <v>0</v>
      </c>
      <c r="BL599" s="116">
        <f ca="1">IFERROR(AP599*'Program Qtrly'!V$369/(1-'Program Qtrly'!V$369),0)</f>
        <v>0</v>
      </c>
      <c r="BM599" s="116">
        <f ca="1">IFERROR(AQ599*'Program Qtrly'!W$369/(1-'Program Qtrly'!W$369),0)</f>
        <v>0</v>
      </c>
      <c r="BO599" s="53" t="str">
        <f t="shared" ref="BO599:BO622" si="585">$A$594</f>
        <v>P019</v>
      </c>
      <c r="BP599" s="53">
        <f t="shared" ref="BP599:BP622" si="586">$E$596</f>
        <v>0</v>
      </c>
    </row>
    <row r="600" spans="1:68" x14ac:dyDescent="0.45">
      <c r="A600" s="63">
        <f t="shared" si="581"/>
        <v>9</v>
      </c>
      <c r="B600" s="116">
        <f ca="1">IFERROR(B599+'Program Qtrly'!D$383*OFFSET(LDF!$A$37,MATCH($B$596,LDF!$A$38:$A$63,0),MATCH($A600,LDF!$B$37:$Z$37,0)),0)</f>
        <v>0</v>
      </c>
      <c r="C600" s="116">
        <f ca="1">IFERROR(C599+'Program Qtrly'!E$383*OFFSET(LDF!$A$37,MATCH($B$596,LDF!$A$38:$A$63,0),MATCH($A600,LDF!$B$37:$Z$37,0)),0)</f>
        <v>0</v>
      </c>
      <c r="D600" s="116">
        <f ca="1">IFERROR(D599+'Program Qtrly'!F$383*OFFSET(LDF!$A$37,MATCH($B$596,LDF!$A$38:$A$63,0),MATCH($A600,LDF!$B$37:$Z$37,0)),0)</f>
        <v>0</v>
      </c>
      <c r="E600" s="116">
        <f ca="1">IFERROR(E599+'Program Qtrly'!G$383*OFFSET(LDF!$A$37,MATCH($B$596,LDF!$A$38:$A$63,0),MATCH($A600,LDF!$B$37:$Z$37,0)),0)</f>
        <v>0</v>
      </c>
      <c r="F600" s="116">
        <f ca="1">IFERROR(F599+'Program Qtrly'!H$383*OFFSET(LDF!$A$37,MATCH($B$596,LDF!$A$38:$A$63,0),MATCH($A600,LDF!$B$37:$Z$37,0)),0)</f>
        <v>0</v>
      </c>
      <c r="G600" s="116">
        <f ca="1">IFERROR(G599+'Program Qtrly'!I$383*OFFSET(LDF!$A$37,MATCH($B$596,LDF!$A$38:$A$63,0),MATCH($A600,LDF!$B$37:$Z$37,0)),0)</f>
        <v>0</v>
      </c>
      <c r="H600" s="116">
        <f ca="1">IFERROR(H599+'Program Qtrly'!J$383*OFFSET(LDF!$A$37,MATCH($B$596,LDF!$A$38:$A$63,0),MATCH($A600,LDF!$B$37:$Z$37,0)),0)</f>
        <v>0</v>
      </c>
      <c r="I600" s="116">
        <f ca="1">IFERROR(I599+'Program Qtrly'!K$383*OFFSET(LDF!$A$37,MATCH($B$596,LDF!$A$38:$A$63,0),MATCH($A600,LDF!$B$37:$Z$37,0)),0)</f>
        <v>0</v>
      </c>
      <c r="J600" s="116">
        <f ca="1">IFERROR(J599+'Program Qtrly'!L$383*OFFSET(LDF!$A$37,MATCH($B$596,LDF!$A$38:$A$63,0),MATCH($A600,LDF!$B$37:$Z$37,0)),0)</f>
        <v>0</v>
      </c>
      <c r="K600" s="116">
        <f ca="1">IFERROR(K599+'Program Qtrly'!M$383*OFFSET(LDF!$A$37,MATCH($B$596,LDF!$A$38:$A$63,0),MATCH($A600,LDF!$B$37:$Z$37,0)),0)</f>
        <v>0</v>
      </c>
      <c r="L600" s="116">
        <f ca="1">IFERROR(L599+'Program Qtrly'!N$383*OFFSET(LDF!$A$37,MATCH($B$596,LDF!$A$38:$A$63,0),MATCH($A600,LDF!$B$37:$Z$37,0)),0)</f>
        <v>0</v>
      </c>
      <c r="M600" s="116">
        <f ca="1">IFERROR(M599+'Program Qtrly'!O$383*OFFSET(LDF!$A$37,MATCH($B$596,LDF!$A$38:$A$63,0),MATCH($A600,LDF!$B$37:$Z$37,0)),0)</f>
        <v>0</v>
      </c>
      <c r="N600" s="116">
        <f ca="1">IFERROR(N599+'Program Qtrly'!P$383*OFFSET(LDF!$A$37,MATCH($B$596,LDF!$A$38:$A$63,0),MATCH($A600,LDF!$B$37:$Z$37,0)),0)</f>
        <v>0</v>
      </c>
      <c r="O600" s="116">
        <f ca="1">IFERROR(O599+'Program Qtrly'!Q$383*OFFSET(LDF!$A$37,MATCH($B$596,LDF!$A$38:$A$63,0),MATCH($A600,LDF!$B$37:$Z$37,0)),0)</f>
        <v>0</v>
      </c>
      <c r="P600" s="116">
        <f ca="1">IFERROR(P599+'Program Qtrly'!R$383*OFFSET(LDF!$A$37,MATCH($B$596,LDF!$A$38:$A$63,0),MATCH($A600,LDF!$B$37:$Z$37,0)),0)</f>
        <v>0</v>
      </c>
      <c r="Q600" s="116">
        <f ca="1">IFERROR(Q599+'Program Qtrly'!S$383*OFFSET(LDF!$A$37,MATCH($B$596,LDF!$A$38:$A$63,0),MATCH($A600,LDF!$B$37:$Z$37,0)),0)</f>
        <v>0</v>
      </c>
      <c r="R600" s="116">
        <f ca="1">IFERROR(R599+'Program Qtrly'!T$383*OFFSET(LDF!$A$37,MATCH($B$596,LDF!$A$38:$A$63,0),MATCH($A600,LDF!$B$37:$Z$37,0)),0)</f>
        <v>0</v>
      </c>
      <c r="S600" s="116">
        <f ca="1">IFERROR(S599+'Program Qtrly'!U$383*OFFSET(LDF!$A$37,MATCH($B$596,LDF!$A$38:$A$63,0),MATCH($A600,LDF!$B$37:$Z$37,0)),0)</f>
        <v>0</v>
      </c>
      <c r="T600" s="116">
        <f ca="1">IFERROR(T599+'Program Qtrly'!V$383*OFFSET(LDF!$A$37,MATCH($B$596,LDF!$A$38:$A$63,0),MATCH($A600,LDF!$B$37:$Z$37,0)),0)</f>
        <v>0</v>
      </c>
      <c r="U600" s="116">
        <f ca="1">IFERROR(U599+'Program Qtrly'!W$383*OFFSET(LDF!$A$37,MATCH($B$596,LDF!$A$38:$A$63,0),MATCH($A600,LDF!$B$37:$Z$37,0)),0)</f>
        <v>0</v>
      </c>
      <c r="W600" s="63">
        <f t="shared" si="582"/>
        <v>9</v>
      </c>
      <c r="X600" s="116">
        <f t="shared" ca="1" si="583"/>
        <v>0</v>
      </c>
      <c r="Y600" s="116">
        <f t="shared" ca="1" si="580"/>
        <v>0</v>
      </c>
      <c r="Z600" s="116">
        <f t="shared" ca="1" si="580"/>
        <v>0</v>
      </c>
      <c r="AA600" s="116">
        <f t="shared" ca="1" si="580"/>
        <v>0</v>
      </c>
      <c r="AB600" s="116">
        <f t="shared" ca="1" si="580"/>
        <v>0</v>
      </c>
      <c r="AC600" s="116">
        <f t="shared" ca="1" si="580"/>
        <v>0</v>
      </c>
      <c r="AD600" s="116">
        <f t="shared" ca="1" si="580"/>
        <v>0</v>
      </c>
      <c r="AE600" s="116">
        <f t="shared" ca="1" si="580"/>
        <v>0</v>
      </c>
      <c r="AF600" s="116">
        <f t="shared" ca="1" si="580"/>
        <v>0</v>
      </c>
      <c r="AG600" s="116">
        <f t="shared" ca="1" si="580"/>
        <v>0</v>
      </c>
      <c r="AH600" s="116">
        <f t="shared" ca="1" si="580"/>
        <v>0</v>
      </c>
      <c r="AI600" s="116">
        <f t="shared" ca="1" si="580"/>
        <v>0</v>
      </c>
      <c r="AJ600" s="116">
        <f t="shared" ca="1" si="580"/>
        <v>0</v>
      </c>
      <c r="AK600" s="116">
        <f t="shared" ca="1" si="580"/>
        <v>0</v>
      </c>
      <c r="AL600" s="116">
        <f t="shared" ca="1" si="580"/>
        <v>0</v>
      </c>
      <c r="AM600" s="116">
        <f t="shared" ca="1" si="580"/>
        <v>0</v>
      </c>
      <c r="AN600" s="116">
        <f t="shared" ca="1" si="580"/>
        <v>0</v>
      </c>
      <c r="AO600" s="116">
        <f t="shared" ca="1" si="580"/>
        <v>0</v>
      </c>
      <c r="AP600" s="116">
        <f t="shared" ca="1" si="580"/>
        <v>0</v>
      </c>
      <c r="AQ600" s="116">
        <f t="shared" ca="1" si="580"/>
        <v>0</v>
      </c>
      <c r="AS600" s="63">
        <f t="shared" si="584"/>
        <v>9</v>
      </c>
      <c r="AT600" s="116">
        <f ca="1">IFERROR(X600*'Program Qtrly'!D$369/(1-'Program Qtrly'!D$369),0)</f>
        <v>0</v>
      </c>
      <c r="AU600" s="116">
        <f ca="1">IFERROR(Y600*'Program Qtrly'!E$369/(1-'Program Qtrly'!E$369),0)</f>
        <v>0</v>
      </c>
      <c r="AV600" s="116">
        <f ca="1">IFERROR(Z600*'Program Qtrly'!F$369/(1-'Program Qtrly'!F$369),0)</f>
        <v>0</v>
      </c>
      <c r="AW600" s="116">
        <f ca="1">IFERROR(AA600*'Program Qtrly'!G$369/(1-'Program Qtrly'!G$369),0)</f>
        <v>0</v>
      </c>
      <c r="AX600" s="116">
        <f ca="1">IFERROR(AB600*'Program Qtrly'!H$369/(1-'Program Qtrly'!H$369),0)</f>
        <v>0</v>
      </c>
      <c r="AY600" s="116">
        <f ca="1">IFERROR(AC600*'Program Qtrly'!I$369/(1-'Program Qtrly'!I$369),0)</f>
        <v>0</v>
      </c>
      <c r="AZ600" s="116">
        <f ca="1">IFERROR(AD600*'Program Qtrly'!J$369/(1-'Program Qtrly'!J$369),0)</f>
        <v>0</v>
      </c>
      <c r="BA600" s="116">
        <f ca="1">IFERROR(AE600*'Program Qtrly'!K$369/(1-'Program Qtrly'!K$369),0)</f>
        <v>0</v>
      </c>
      <c r="BB600" s="116">
        <f ca="1">IFERROR(AF600*'Program Qtrly'!L$369/(1-'Program Qtrly'!L$369),0)</f>
        <v>0</v>
      </c>
      <c r="BC600" s="116">
        <f ca="1">IFERROR(AG600*'Program Qtrly'!M$369/(1-'Program Qtrly'!M$369),0)</f>
        <v>0</v>
      </c>
      <c r="BD600" s="116">
        <f ca="1">IFERROR(AH600*'Program Qtrly'!N$369/(1-'Program Qtrly'!N$369),0)</f>
        <v>0</v>
      </c>
      <c r="BE600" s="116">
        <f ca="1">IFERROR(AI600*'Program Qtrly'!O$369/(1-'Program Qtrly'!O$369),0)</f>
        <v>0</v>
      </c>
      <c r="BF600" s="116">
        <f ca="1">IFERROR(AJ600*'Program Qtrly'!P$369/(1-'Program Qtrly'!P$369),0)</f>
        <v>0</v>
      </c>
      <c r="BG600" s="116">
        <f ca="1">IFERROR(AK600*'Program Qtrly'!Q$369/(1-'Program Qtrly'!Q$369),0)</f>
        <v>0</v>
      </c>
      <c r="BH600" s="116">
        <f ca="1">IFERROR(AL600*'Program Qtrly'!R$369/(1-'Program Qtrly'!R$369),0)</f>
        <v>0</v>
      </c>
      <c r="BI600" s="116">
        <f ca="1">IFERROR(AM600*'Program Qtrly'!S$369/(1-'Program Qtrly'!S$369),0)</f>
        <v>0</v>
      </c>
      <c r="BJ600" s="116">
        <f ca="1">IFERROR(AN600*'Program Qtrly'!T$369/(1-'Program Qtrly'!T$369),0)</f>
        <v>0</v>
      </c>
      <c r="BK600" s="116">
        <f ca="1">IFERROR(AO600*'Program Qtrly'!U$369/(1-'Program Qtrly'!U$369),0)</f>
        <v>0</v>
      </c>
      <c r="BL600" s="116">
        <f ca="1">IFERROR(AP600*'Program Qtrly'!V$369/(1-'Program Qtrly'!V$369),0)</f>
        <v>0</v>
      </c>
      <c r="BM600" s="116">
        <f ca="1">IFERROR(AQ600*'Program Qtrly'!W$369/(1-'Program Qtrly'!W$369),0)</f>
        <v>0</v>
      </c>
      <c r="BO600" s="53" t="str">
        <f t="shared" si="585"/>
        <v>P019</v>
      </c>
      <c r="BP600" s="53">
        <f t="shared" si="586"/>
        <v>0</v>
      </c>
    </row>
    <row r="601" spans="1:68" x14ac:dyDescent="0.45">
      <c r="A601" s="63">
        <f t="shared" si="581"/>
        <v>12</v>
      </c>
      <c r="B601" s="116">
        <f ca="1">IFERROR(B600+'Program Qtrly'!D$383*OFFSET(LDF!$A$37,MATCH($B$596,LDF!$A$38:$A$63,0),MATCH($A601,LDF!$B$37:$Z$37,0)),0)</f>
        <v>0</v>
      </c>
      <c r="C601" s="116">
        <f ca="1">IFERROR(C600+'Program Qtrly'!E$383*OFFSET(LDF!$A$37,MATCH($B$596,LDF!$A$38:$A$63,0),MATCH($A601,LDF!$B$37:$Z$37,0)),0)</f>
        <v>0</v>
      </c>
      <c r="D601" s="116">
        <f ca="1">IFERROR(D600+'Program Qtrly'!F$383*OFFSET(LDF!$A$37,MATCH($B$596,LDF!$A$38:$A$63,0),MATCH($A601,LDF!$B$37:$Z$37,0)),0)</f>
        <v>0</v>
      </c>
      <c r="E601" s="116">
        <f ca="1">IFERROR(E600+'Program Qtrly'!G$383*OFFSET(LDF!$A$37,MATCH($B$596,LDF!$A$38:$A$63,0),MATCH($A601,LDF!$B$37:$Z$37,0)),0)</f>
        <v>0</v>
      </c>
      <c r="F601" s="116">
        <f ca="1">IFERROR(F600+'Program Qtrly'!H$383*OFFSET(LDF!$A$37,MATCH($B$596,LDF!$A$38:$A$63,0),MATCH($A601,LDF!$B$37:$Z$37,0)),0)</f>
        <v>0</v>
      </c>
      <c r="G601" s="116">
        <f ca="1">IFERROR(G600+'Program Qtrly'!I$383*OFFSET(LDF!$A$37,MATCH($B$596,LDF!$A$38:$A$63,0),MATCH($A601,LDF!$B$37:$Z$37,0)),0)</f>
        <v>0</v>
      </c>
      <c r="H601" s="116">
        <f ca="1">IFERROR(H600+'Program Qtrly'!J$383*OFFSET(LDF!$A$37,MATCH($B$596,LDF!$A$38:$A$63,0),MATCH($A601,LDF!$B$37:$Z$37,0)),0)</f>
        <v>0</v>
      </c>
      <c r="I601" s="116">
        <f ca="1">IFERROR(I600+'Program Qtrly'!K$383*OFFSET(LDF!$A$37,MATCH($B$596,LDF!$A$38:$A$63,0),MATCH($A601,LDF!$B$37:$Z$37,0)),0)</f>
        <v>0</v>
      </c>
      <c r="J601" s="116">
        <f ca="1">IFERROR(J600+'Program Qtrly'!L$383*OFFSET(LDF!$A$37,MATCH($B$596,LDF!$A$38:$A$63,0),MATCH($A601,LDF!$B$37:$Z$37,0)),0)</f>
        <v>0</v>
      </c>
      <c r="K601" s="116">
        <f ca="1">IFERROR(K600+'Program Qtrly'!M$383*OFFSET(LDF!$A$37,MATCH($B$596,LDF!$A$38:$A$63,0),MATCH($A601,LDF!$B$37:$Z$37,0)),0)</f>
        <v>0</v>
      </c>
      <c r="L601" s="116">
        <f ca="1">IFERROR(L600+'Program Qtrly'!N$383*OFFSET(LDF!$A$37,MATCH($B$596,LDF!$A$38:$A$63,0),MATCH($A601,LDF!$B$37:$Z$37,0)),0)</f>
        <v>0</v>
      </c>
      <c r="M601" s="116">
        <f ca="1">IFERROR(M600+'Program Qtrly'!O$383*OFFSET(LDF!$A$37,MATCH($B$596,LDF!$A$38:$A$63,0),MATCH($A601,LDF!$B$37:$Z$37,0)),0)</f>
        <v>0</v>
      </c>
      <c r="N601" s="116">
        <f ca="1">IFERROR(N600+'Program Qtrly'!P$383*OFFSET(LDF!$A$37,MATCH($B$596,LDF!$A$38:$A$63,0),MATCH($A601,LDF!$B$37:$Z$37,0)),0)</f>
        <v>0</v>
      </c>
      <c r="O601" s="116">
        <f ca="1">IFERROR(O600+'Program Qtrly'!Q$383*OFFSET(LDF!$A$37,MATCH($B$596,LDF!$A$38:$A$63,0),MATCH($A601,LDF!$B$37:$Z$37,0)),0)</f>
        <v>0</v>
      </c>
      <c r="P601" s="116">
        <f ca="1">IFERROR(P600+'Program Qtrly'!R$383*OFFSET(LDF!$A$37,MATCH($B$596,LDF!$A$38:$A$63,0),MATCH($A601,LDF!$B$37:$Z$37,0)),0)</f>
        <v>0</v>
      </c>
      <c r="Q601" s="116">
        <f ca="1">IFERROR(Q600+'Program Qtrly'!S$383*OFFSET(LDF!$A$37,MATCH($B$596,LDF!$A$38:$A$63,0),MATCH($A601,LDF!$B$37:$Z$37,0)),0)</f>
        <v>0</v>
      </c>
      <c r="R601" s="116">
        <f ca="1">IFERROR(R600+'Program Qtrly'!T$383*OFFSET(LDF!$A$37,MATCH($B$596,LDF!$A$38:$A$63,0),MATCH($A601,LDF!$B$37:$Z$37,0)),0)</f>
        <v>0</v>
      </c>
      <c r="S601" s="116">
        <f ca="1">IFERROR(S600+'Program Qtrly'!U$383*OFFSET(LDF!$A$37,MATCH($B$596,LDF!$A$38:$A$63,0),MATCH($A601,LDF!$B$37:$Z$37,0)),0)</f>
        <v>0</v>
      </c>
      <c r="T601" s="116">
        <f ca="1">IFERROR(T600+'Program Qtrly'!V$383*OFFSET(LDF!$A$37,MATCH($B$596,LDF!$A$38:$A$63,0),MATCH($A601,LDF!$B$37:$Z$37,0)),0)</f>
        <v>0</v>
      </c>
      <c r="U601" s="116">
        <f ca="1">IFERROR(U600+'Program Qtrly'!W$383*OFFSET(LDF!$A$37,MATCH($B$596,LDF!$A$38:$A$63,0),MATCH($A601,LDF!$B$37:$Z$37,0)),0)</f>
        <v>0</v>
      </c>
      <c r="W601" s="63">
        <f t="shared" si="582"/>
        <v>12</v>
      </c>
      <c r="X601" s="116">
        <f t="shared" ca="1" si="583"/>
        <v>0</v>
      </c>
      <c r="Y601" s="116">
        <f t="shared" ca="1" si="580"/>
        <v>0</v>
      </c>
      <c r="Z601" s="116">
        <f t="shared" ca="1" si="580"/>
        <v>0</v>
      </c>
      <c r="AA601" s="116">
        <f t="shared" ca="1" si="580"/>
        <v>0</v>
      </c>
      <c r="AB601" s="116">
        <f t="shared" ca="1" si="580"/>
        <v>0</v>
      </c>
      <c r="AC601" s="116">
        <f t="shared" ca="1" si="580"/>
        <v>0</v>
      </c>
      <c r="AD601" s="116">
        <f t="shared" ca="1" si="580"/>
        <v>0</v>
      </c>
      <c r="AE601" s="116">
        <f t="shared" ca="1" si="580"/>
        <v>0</v>
      </c>
      <c r="AF601" s="116">
        <f t="shared" ca="1" si="580"/>
        <v>0</v>
      </c>
      <c r="AG601" s="116">
        <f t="shared" ca="1" si="580"/>
        <v>0</v>
      </c>
      <c r="AH601" s="116">
        <f t="shared" ca="1" si="580"/>
        <v>0</v>
      </c>
      <c r="AI601" s="116">
        <f t="shared" ca="1" si="580"/>
        <v>0</v>
      </c>
      <c r="AJ601" s="116">
        <f t="shared" ca="1" si="580"/>
        <v>0</v>
      </c>
      <c r="AK601" s="116">
        <f t="shared" ca="1" si="580"/>
        <v>0</v>
      </c>
      <c r="AL601" s="116">
        <f t="shared" ca="1" si="580"/>
        <v>0</v>
      </c>
      <c r="AM601" s="116">
        <f t="shared" ca="1" si="580"/>
        <v>0</v>
      </c>
      <c r="AN601" s="116">
        <f t="shared" ca="1" si="580"/>
        <v>0</v>
      </c>
      <c r="AO601" s="116">
        <f t="shared" ca="1" si="580"/>
        <v>0</v>
      </c>
      <c r="AP601" s="116">
        <f t="shared" ca="1" si="580"/>
        <v>0</v>
      </c>
      <c r="AQ601" s="116">
        <f t="shared" ca="1" si="580"/>
        <v>0</v>
      </c>
      <c r="AS601" s="63">
        <f t="shared" si="584"/>
        <v>12</v>
      </c>
      <c r="AT601" s="116">
        <f ca="1">IFERROR(X601*'Program Qtrly'!D$369/(1-'Program Qtrly'!D$369),0)</f>
        <v>0</v>
      </c>
      <c r="AU601" s="116">
        <f ca="1">IFERROR(Y601*'Program Qtrly'!E$369/(1-'Program Qtrly'!E$369),0)</f>
        <v>0</v>
      </c>
      <c r="AV601" s="116">
        <f ca="1">IFERROR(Z601*'Program Qtrly'!F$369/(1-'Program Qtrly'!F$369),0)</f>
        <v>0</v>
      </c>
      <c r="AW601" s="116">
        <f ca="1">IFERROR(AA601*'Program Qtrly'!G$369/(1-'Program Qtrly'!G$369),0)</f>
        <v>0</v>
      </c>
      <c r="AX601" s="116">
        <f ca="1">IFERROR(AB601*'Program Qtrly'!H$369/(1-'Program Qtrly'!H$369),0)</f>
        <v>0</v>
      </c>
      <c r="AY601" s="116">
        <f ca="1">IFERROR(AC601*'Program Qtrly'!I$369/(1-'Program Qtrly'!I$369),0)</f>
        <v>0</v>
      </c>
      <c r="AZ601" s="116">
        <f ca="1">IFERROR(AD601*'Program Qtrly'!J$369/(1-'Program Qtrly'!J$369),0)</f>
        <v>0</v>
      </c>
      <c r="BA601" s="116">
        <f ca="1">IFERROR(AE601*'Program Qtrly'!K$369/(1-'Program Qtrly'!K$369),0)</f>
        <v>0</v>
      </c>
      <c r="BB601" s="116">
        <f ca="1">IFERROR(AF601*'Program Qtrly'!L$369/(1-'Program Qtrly'!L$369),0)</f>
        <v>0</v>
      </c>
      <c r="BC601" s="116">
        <f ca="1">IFERROR(AG601*'Program Qtrly'!M$369/(1-'Program Qtrly'!M$369),0)</f>
        <v>0</v>
      </c>
      <c r="BD601" s="116">
        <f ca="1">IFERROR(AH601*'Program Qtrly'!N$369/(1-'Program Qtrly'!N$369),0)</f>
        <v>0</v>
      </c>
      <c r="BE601" s="116">
        <f ca="1">IFERROR(AI601*'Program Qtrly'!O$369/(1-'Program Qtrly'!O$369),0)</f>
        <v>0</v>
      </c>
      <c r="BF601" s="116">
        <f ca="1">IFERROR(AJ601*'Program Qtrly'!P$369/(1-'Program Qtrly'!P$369),0)</f>
        <v>0</v>
      </c>
      <c r="BG601" s="116">
        <f ca="1">IFERROR(AK601*'Program Qtrly'!Q$369/(1-'Program Qtrly'!Q$369),0)</f>
        <v>0</v>
      </c>
      <c r="BH601" s="116">
        <f ca="1">IFERROR(AL601*'Program Qtrly'!R$369/(1-'Program Qtrly'!R$369),0)</f>
        <v>0</v>
      </c>
      <c r="BI601" s="116">
        <f ca="1">IFERROR(AM601*'Program Qtrly'!S$369/(1-'Program Qtrly'!S$369),0)</f>
        <v>0</v>
      </c>
      <c r="BJ601" s="116">
        <f ca="1">IFERROR(AN601*'Program Qtrly'!T$369/(1-'Program Qtrly'!T$369),0)</f>
        <v>0</v>
      </c>
      <c r="BK601" s="116">
        <f ca="1">IFERROR(AO601*'Program Qtrly'!U$369/(1-'Program Qtrly'!U$369),0)</f>
        <v>0</v>
      </c>
      <c r="BL601" s="116">
        <f ca="1">IFERROR(AP601*'Program Qtrly'!V$369/(1-'Program Qtrly'!V$369),0)</f>
        <v>0</v>
      </c>
      <c r="BM601" s="116">
        <f ca="1">IFERROR(AQ601*'Program Qtrly'!W$369/(1-'Program Qtrly'!W$369),0)</f>
        <v>0</v>
      </c>
      <c r="BO601" s="53" t="str">
        <f t="shared" si="585"/>
        <v>P019</v>
      </c>
      <c r="BP601" s="53">
        <f t="shared" si="586"/>
        <v>0</v>
      </c>
    </row>
    <row r="602" spans="1:68" x14ac:dyDescent="0.45">
      <c r="A602" s="63">
        <f t="shared" si="581"/>
        <v>15</v>
      </c>
      <c r="B602" s="116">
        <f ca="1">IFERROR(B601+'Program Qtrly'!D$383*OFFSET(LDF!$A$37,MATCH($B$596,LDF!$A$38:$A$63,0),MATCH($A602,LDF!$B$37:$Z$37,0)),0)</f>
        <v>0</v>
      </c>
      <c r="C602" s="116">
        <f ca="1">IFERROR(C601+'Program Qtrly'!E$383*OFFSET(LDF!$A$37,MATCH($B$596,LDF!$A$38:$A$63,0),MATCH($A602,LDF!$B$37:$Z$37,0)),0)</f>
        <v>0</v>
      </c>
      <c r="D602" s="116">
        <f ca="1">IFERROR(D601+'Program Qtrly'!F$383*OFFSET(LDF!$A$37,MATCH($B$596,LDF!$A$38:$A$63,0),MATCH($A602,LDF!$B$37:$Z$37,0)),0)</f>
        <v>0</v>
      </c>
      <c r="E602" s="116">
        <f ca="1">IFERROR(E601+'Program Qtrly'!G$383*OFFSET(LDF!$A$37,MATCH($B$596,LDF!$A$38:$A$63,0),MATCH($A602,LDF!$B$37:$Z$37,0)),0)</f>
        <v>0</v>
      </c>
      <c r="F602" s="116">
        <f ca="1">IFERROR(F601+'Program Qtrly'!H$383*OFFSET(LDF!$A$37,MATCH($B$596,LDF!$A$38:$A$63,0),MATCH($A602,LDF!$B$37:$Z$37,0)),0)</f>
        <v>0</v>
      </c>
      <c r="G602" s="116">
        <f ca="1">IFERROR(G601+'Program Qtrly'!I$383*OFFSET(LDF!$A$37,MATCH($B$596,LDF!$A$38:$A$63,0),MATCH($A602,LDF!$B$37:$Z$37,0)),0)</f>
        <v>0</v>
      </c>
      <c r="H602" s="116">
        <f ca="1">IFERROR(H601+'Program Qtrly'!J$383*OFFSET(LDF!$A$37,MATCH($B$596,LDF!$A$38:$A$63,0),MATCH($A602,LDF!$B$37:$Z$37,0)),0)</f>
        <v>0</v>
      </c>
      <c r="I602" s="116">
        <f ca="1">IFERROR(I601+'Program Qtrly'!K$383*OFFSET(LDF!$A$37,MATCH($B$596,LDF!$A$38:$A$63,0),MATCH($A602,LDF!$B$37:$Z$37,0)),0)</f>
        <v>0</v>
      </c>
      <c r="J602" s="116">
        <f ca="1">IFERROR(J601+'Program Qtrly'!L$383*OFFSET(LDF!$A$37,MATCH($B$596,LDF!$A$38:$A$63,0),MATCH($A602,LDF!$B$37:$Z$37,0)),0)</f>
        <v>0</v>
      </c>
      <c r="K602" s="116">
        <f ca="1">IFERROR(K601+'Program Qtrly'!M$383*OFFSET(LDF!$A$37,MATCH($B$596,LDF!$A$38:$A$63,0),MATCH($A602,LDF!$B$37:$Z$37,0)),0)</f>
        <v>0</v>
      </c>
      <c r="L602" s="116">
        <f ca="1">IFERROR(L601+'Program Qtrly'!N$383*OFFSET(LDF!$A$37,MATCH($B$596,LDF!$A$38:$A$63,0),MATCH($A602,LDF!$B$37:$Z$37,0)),0)</f>
        <v>0</v>
      </c>
      <c r="M602" s="116">
        <f ca="1">IFERROR(M601+'Program Qtrly'!O$383*OFFSET(LDF!$A$37,MATCH($B$596,LDF!$A$38:$A$63,0),MATCH($A602,LDF!$B$37:$Z$37,0)),0)</f>
        <v>0</v>
      </c>
      <c r="N602" s="116">
        <f ca="1">IFERROR(N601+'Program Qtrly'!P$383*OFFSET(LDF!$A$37,MATCH($B$596,LDF!$A$38:$A$63,0),MATCH($A602,LDF!$B$37:$Z$37,0)),0)</f>
        <v>0</v>
      </c>
      <c r="O602" s="116">
        <f ca="1">IFERROR(O601+'Program Qtrly'!Q$383*OFFSET(LDF!$A$37,MATCH($B$596,LDF!$A$38:$A$63,0),MATCH($A602,LDF!$B$37:$Z$37,0)),0)</f>
        <v>0</v>
      </c>
      <c r="P602" s="116">
        <f ca="1">IFERROR(P601+'Program Qtrly'!R$383*OFFSET(LDF!$A$37,MATCH($B$596,LDF!$A$38:$A$63,0),MATCH($A602,LDF!$B$37:$Z$37,0)),0)</f>
        <v>0</v>
      </c>
      <c r="Q602" s="116">
        <f ca="1">IFERROR(Q601+'Program Qtrly'!S$383*OFFSET(LDF!$A$37,MATCH($B$596,LDF!$A$38:$A$63,0),MATCH($A602,LDF!$B$37:$Z$37,0)),0)</f>
        <v>0</v>
      </c>
      <c r="R602" s="116">
        <f ca="1">IFERROR(R601+'Program Qtrly'!T$383*OFFSET(LDF!$A$37,MATCH($B$596,LDF!$A$38:$A$63,0),MATCH($A602,LDF!$B$37:$Z$37,0)),0)</f>
        <v>0</v>
      </c>
      <c r="S602" s="116">
        <f ca="1">IFERROR(S601+'Program Qtrly'!U$383*OFFSET(LDF!$A$37,MATCH($B$596,LDF!$A$38:$A$63,0),MATCH($A602,LDF!$B$37:$Z$37,0)),0)</f>
        <v>0</v>
      </c>
      <c r="T602" s="116">
        <f ca="1">IFERROR(T601+'Program Qtrly'!V$383*OFFSET(LDF!$A$37,MATCH($B$596,LDF!$A$38:$A$63,0),MATCH($A602,LDF!$B$37:$Z$37,0)),0)</f>
        <v>0</v>
      </c>
      <c r="U602" s="116">
        <f ca="1">IFERROR(U601+'Program Qtrly'!W$383*OFFSET(LDF!$A$37,MATCH($B$596,LDF!$A$38:$A$63,0),MATCH($A602,LDF!$B$37:$Z$37,0)),0)</f>
        <v>0</v>
      </c>
      <c r="W602" s="63">
        <f t="shared" si="582"/>
        <v>15</v>
      </c>
      <c r="X602" s="116">
        <f t="shared" ca="1" si="583"/>
        <v>0</v>
      </c>
      <c r="Y602" s="116">
        <f t="shared" ca="1" si="580"/>
        <v>0</v>
      </c>
      <c r="Z602" s="116">
        <f t="shared" ca="1" si="580"/>
        <v>0</v>
      </c>
      <c r="AA602" s="116">
        <f t="shared" ca="1" si="580"/>
        <v>0</v>
      </c>
      <c r="AB602" s="116">
        <f t="shared" ca="1" si="580"/>
        <v>0</v>
      </c>
      <c r="AC602" s="116">
        <f t="shared" ca="1" si="580"/>
        <v>0</v>
      </c>
      <c r="AD602" s="116">
        <f t="shared" ca="1" si="580"/>
        <v>0</v>
      </c>
      <c r="AE602" s="116">
        <f t="shared" ca="1" si="580"/>
        <v>0</v>
      </c>
      <c r="AF602" s="116">
        <f t="shared" ca="1" si="580"/>
        <v>0</v>
      </c>
      <c r="AG602" s="116">
        <f t="shared" ca="1" si="580"/>
        <v>0</v>
      </c>
      <c r="AH602" s="116">
        <f t="shared" ca="1" si="580"/>
        <v>0</v>
      </c>
      <c r="AI602" s="116">
        <f t="shared" ca="1" si="580"/>
        <v>0</v>
      </c>
      <c r="AJ602" s="116">
        <f t="shared" ca="1" si="580"/>
        <v>0</v>
      </c>
      <c r="AK602" s="116">
        <f t="shared" ca="1" si="580"/>
        <v>0</v>
      </c>
      <c r="AL602" s="116">
        <f t="shared" ca="1" si="580"/>
        <v>0</v>
      </c>
      <c r="AM602" s="116">
        <f t="shared" ca="1" si="580"/>
        <v>0</v>
      </c>
      <c r="AN602" s="116">
        <f t="shared" ca="1" si="580"/>
        <v>0</v>
      </c>
      <c r="AO602" s="116">
        <f t="shared" ca="1" si="580"/>
        <v>0</v>
      </c>
      <c r="AP602" s="116">
        <f t="shared" ca="1" si="580"/>
        <v>0</v>
      </c>
      <c r="AQ602" s="116">
        <f t="shared" ca="1" si="580"/>
        <v>0</v>
      </c>
      <c r="AS602" s="63">
        <f t="shared" si="584"/>
        <v>15</v>
      </c>
      <c r="AT602" s="116">
        <f ca="1">IFERROR(X602*'Program Qtrly'!D$369/(1-'Program Qtrly'!D$369),0)</f>
        <v>0</v>
      </c>
      <c r="AU602" s="116">
        <f ca="1">IFERROR(Y602*'Program Qtrly'!E$369/(1-'Program Qtrly'!E$369),0)</f>
        <v>0</v>
      </c>
      <c r="AV602" s="116">
        <f ca="1">IFERROR(Z602*'Program Qtrly'!F$369/(1-'Program Qtrly'!F$369),0)</f>
        <v>0</v>
      </c>
      <c r="AW602" s="116">
        <f ca="1">IFERROR(AA602*'Program Qtrly'!G$369/(1-'Program Qtrly'!G$369),0)</f>
        <v>0</v>
      </c>
      <c r="AX602" s="116">
        <f ca="1">IFERROR(AB602*'Program Qtrly'!H$369/(1-'Program Qtrly'!H$369),0)</f>
        <v>0</v>
      </c>
      <c r="AY602" s="116">
        <f ca="1">IFERROR(AC602*'Program Qtrly'!I$369/(1-'Program Qtrly'!I$369),0)</f>
        <v>0</v>
      </c>
      <c r="AZ602" s="116">
        <f ca="1">IFERROR(AD602*'Program Qtrly'!J$369/(1-'Program Qtrly'!J$369),0)</f>
        <v>0</v>
      </c>
      <c r="BA602" s="116">
        <f ca="1">IFERROR(AE602*'Program Qtrly'!K$369/(1-'Program Qtrly'!K$369),0)</f>
        <v>0</v>
      </c>
      <c r="BB602" s="116">
        <f ca="1">IFERROR(AF602*'Program Qtrly'!L$369/(1-'Program Qtrly'!L$369),0)</f>
        <v>0</v>
      </c>
      <c r="BC602" s="116">
        <f ca="1">IFERROR(AG602*'Program Qtrly'!M$369/(1-'Program Qtrly'!M$369),0)</f>
        <v>0</v>
      </c>
      <c r="BD602" s="116">
        <f ca="1">IFERROR(AH602*'Program Qtrly'!N$369/(1-'Program Qtrly'!N$369),0)</f>
        <v>0</v>
      </c>
      <c r="BE602" s="116">
        <f ca="1">IFERROR(AI602*'Program Qtrly'!O$369/(1-'Program Qtrly'!O$369),0)</f>
        <v>0</v>
      </c>
      <c r="BF602" s="116">
        <f ca="1">IFERROR(AJ602*'Program Qtrly'!P$369/(1-'Program Qtrly'!P$369),0)</f>
        <v>0</v>
      </c>
      <c r="BG602" s="116">
        <f ca="1">IFERROR(AK602*'Program Qtrly'!Q$369/(1-'Program Qtrly'!Q$369),0)</f>
        <v>0</v>
      </c>
      <c r="BH602" s="116">
        <f ca="1">IFERROR(AL602*'Program Qtrly'!R$369/(1-'Program Qtrly'!R$369),0)</f>
        <v>0</v>
      </c>
      <c r="BI602" s="116">
        <f ca="1">IFERROR(AM602*'Program Qtrly'!S$369/(1-'Program Qtrly'!S$369),0)</f>
        <v>0</v>
      </c>
      <c r="BJ602" s="116">
        <f ca="1">IFERROR(AN602*'Program Qtrly'!T$369/(1-'Program Qtrly'!T$369),0)</f>
        <v>0</v>
      </c>
      <c r="BK602" s="116">
        <f ca="1">IFERROR(AO602*'Program Qtrly'!U$369/(1-'Program Qtrly'!U$369),0)</f>
        <v>0</v>
      </c>
      <c r="BL602" s="116">
        <f ca="1">IFERROR(AP602*'Program Qtrly'!V$369/(1-'Program Qtrly'!V$369),0)</f>
        <v>0</v>
      </c>
      <c r="BM602" s="116">
        <f ca="1">IFERROR(AQ602*'Program Qtrly'!W$369/(1-'Program Qtrly'!W$369),0)</f>
        <v>0</v>
      </c>
      <c r="BO602" s="53" t="str">
        <f t="shared" si="585"/>
        <v>P019</v>
      </c>
      <c r="BP602" s="53">
        <f t="shared" si="586"/>
        <v>0</v>
      </c>
    </row>
    <row r="603" spans="1:68" x14ac:dyDescent="0.45">
      <c r="A603" s="63">
        <f t="shared" si="581"/>
        <v>18</v>
      </c>
      <c r="B603" s="116">
        <f ca="1">IFERROR(B602+'Program Qtrly'!D$383*OFFSET(LDF!$A$37,MATCH($B$596,LDF!$A$38:$A$63,0),MATCH($A603,LDF!$B$37:$Z$37,0)),0)</f>
        <v>0</v>
      </c>
      <c r="C603" s="116">
        <f ca="1">IFERROR(C602+'Program Qtrly'!E$383*OFFSET(LDF!$A$37,MATCH($B$596,LDF!$A$38:$A$63,0),MATCH($A603,LDF!$B$37:$Z$37,0)),0)</f>
        <v>0</v>
      </c>
      <c r="D603" s="116">
        <f ca="1">IFERROR(D602+'Program Qtrly'!F$383*OFFSET(LDF!$A$37,MATCH($B$596,LDF!$A$38:$A$63,0),MATCH($A603,LDF!$B$37:$Z$37,0)),0)</f>
        <v>0</v>
      </c>
      <c r="E603" s="116">
        <f ca="1">IFERROR(E602+'Program Qtrly'!G$383*OFFSET(LDF!$A$37,MATCH($B$596,LDF!$A$38:$A$63,0),MATCH($A603,LDF!$B$37:$Z$37,0)),0)</f>
        <v>0</v>
      </c>
      <c r="F603" s="116">
        <f ca="1">IFERROR(F602+'Program Qtrly'!H$383*OFFSET(LDF!$A$37,MATCH($B$596,LDF!$A$38:$A$63,0),MATCH($A603,LDF!$B$37:$Z$37,0)),0)</f>
        <v>0</v>
      </c>
      <c r="G603" s="116">
        <f ca="1">IFERROR(G602+'Program Qtrly'!I$383*OFFSET(LDF!$A$37,MATCH($B$596,LDF!$A$38:$A$63,0),MATCH($A603,LDF!$B$37:$Z$37,0)),0)</f>
        <v>0</v>
      </c>
      <c r="H603" s="116">
        <f ca="1">IFERROR(H602+'Program Qtrly'!J$383*OFFSET(LDF!$A$37,MATCH($B$596,LDF!$A$38:$A$63,0),MATCH($A603,LDF!$B$37:$Z$37,0)),0)</f>
        <v>0</v>
      </c>
      <c r="I603" s="116">
        <f ca="1">IFERROR(I602+'Program Qtrly'!K$383*OFFSET(LDF!$A$37,MATCH($B$596,LDF!$A$38:$A$63,0),MATCH($A603,LDF!$B$37:$Z$37,0)),0)</f>
        <v>0</v>
      </c>
      <c r="J603" s="116">
        <f ca="1">IFERROR(J602+'Program Qtrly'!L$383*OFFSET(LDF!$A$37,MATCH($B$596,LDF!$A$38:$A$63,0),MATCH($A603,LDF!$B$37:$Z$37,0)),0)</f>
        <v>0</v>
      </c>
      <c r="K603" s="116">
        <f ca="1">IFERROR(K602+'Program Qtrly'!M$383*OFFSET(LDF!$A$37,MATCH($B$596,LDF!$A$38:$A$63,0),MATCH($A603,LDF!$B$37:$Z$37,0)),0)</f>
        <v>0</v>
      </c>
      <c r="L603" s="116">
        <f ca="1">IFERROR(L602+'Program Qtrly'!N$383*OFFSET(LDF!$A$37,MATCH($B$596,LDF!$A$38:$A$63,0),MATCH($A603,LDF!$B$37:$Z$37,0)),0)</f>
        <v>0</v>
      </c>
      <c r="M603" s="116">
        <f ca="1">IFERROR(M602+'Program Qtrly'!O$383*OFFSET(LDF!$A$37,MATCH($B$596,LDF!$A$38:$A$63,0),MATCH($A603,LDF!$B$37:$Z$37,0)),0)</f>
        <v>0</v>
      </c>
      <c r="N603" s="116">
        <f ca="1">IFERROR(N602+'Program Qtrly'!P$383*OFFSET(LDF!$A$37,MATCH($B$596,LDF!$A$38:$A$63,0),MATCH($A603,LDF!$B$37:$Z$37,0)),0)</f>
        <v>0</v>
      </c>
      <c r="O603" s="116">
        <f ca="1">IFERROR(O602+'Program Qtrly'!Q$383*OFFSET(LDF!$A$37,MATCH($B$596,LDF!$A$38:$A$63,0),MATCH($A603,LDF!$B$37:$Z$37,0)),0)</f>
        <v>0</v>
      </c>
      <c r="P603" s="116">
        <f ca="1">IFERROR(P602+'Program Qtrly'!R$383*OFFSET(LDF!$A$37,MATCH($B$596,LDF!$A$38:$A$63,0),MATCH($A603,LDF!$B$37:$Z$37,0)),0)</f>
        <v>0</v>
      </c>
      <c r="Q603" s="116">
        <f ca="1">IFERROR(Q602+'Program Qtrly'!S$383*OFFSET(LDF!$A$37,MATCH($B$596,LDF!$A$38:$A$63,0),MATCH($A603,LDF!$B$37:$Z$37,0)),0)</f>
        <v>0</v>
      </c>
      <c r="R603" s="116">
        <f ca="1">IFERROR(R602+'Program Qtrly'!T$383*OFFSET(LDF!$A$37,MATCH($B$596,LDF!$A$38:$A$63,0),MATCH($A603,LDF!$B$37:$Z$37,0)),0)</f>
        <v>0</v>
      </c>
      <c r="S603" s="116">
        <f ca="1">IFERROR(S602+'Program Qtrly'!U$383*OFFSET(LDF!$A$37,MATCH($B$596,LDF!$A$38:$A$63,0),MATCH($A603,LDF!$B$37:$Z$37,0)),0)</f>
        <v>0</v>
      </c>
      <c r="T603" s="116">
        <f ca="1">IFERROR(T602+'Program Qtrly'!V$383*OFFSET(LDF!$A$37,MATCH($B$596,LDF!$A$38:$A$63,0),MATCH($A603,LDF!$B$37:$Z$37,0)),0)</f>
        <v>0</v>
      </c>
      <c r="U603" s="116">
        <f ca="1">IFERROR(U602+'Program Qtrly'!W$383*OFFSET(LDF!$A$37,MATCH($B$596,LDF!$A$38:$A$63,0),MATCH($A603,LDF!$B$37:$Z$37,0)),0)</f>
        <v>0</v>
      </c>
      <c r="W603" s="63">
        <f t="shared" si="582"/>
        <v>18</v>
      </c>
      <c r="X603" s="116">
        <f t="shared" ca="1" si="583"/>
        <v>0</v>
      </c>
      <c r="Y603" s="116">
        <f t="shared" ca="1" si="580"/>
        <v>0</v>
      </c>
      <c r="Z603" s="116">
        <f t="shared" ca="1" si="580"/>
        <v>0</v>
      </c>
      <c r="AA603" s="116">
        <f t="shared" ca="1" si="580"/>
        <v>0</v>
      </c>
      <c r="AB603" s="116">
        <f t="shared" ca="1" si="580"/>
        <v>0</v>
      </c>
      <c r="AC603" s="116">
        <f t="shared" ca="1" si="580"/>
        <v>0</v>
      </c>
      <c r="AD603" s="116">
        <f t="shared" ca="1" si="580"/>
        <v>0</v>
      </c>
      <c r="AE603" s="116">
        <f t="shared" ca="1" si="580"/>
        <v>0</v>
      </c>
      <c r="AF603" s="116">
        <f t="shared" ca="1" si="580"/>
        <v>0</v>
      </c>
      <c r="AG603" s="116">
        <f t="shared" ca="1" si="580"/>
        <v>0</v>
      </c>
      <c r="AH603" s="116">
        <f t="shared" ca="1" si="580"/>
        <v>0</v>
      </c>
      <c r="AI603" s="116">
        <f t="shared" ca="1" si="580"/>
        <v>0</v>
      </c>
      <c r="AJ603" s="116">
        <f t="shared" ca="1" si="580"/>
        <v>0</v>
      </c>
      <c r="AK603" s="116">
        <f t="shared" ca="1" si="580"/>
        <v>0</v>
      </c>
      <c r="AL603" s="116">
        <f t="shared" ca="1" si="580"/>
        <v>0</v>
      </c>
      <c r="AM603" s="116">
        <f t="shared" ca="1" si="580"/>
        <v>0</v>
      </c>
      <c r="AN603" s="116">
        <f t="shared" ca="1" si="580"/>
        <v>0</v>
      </c>
      <c r="AO603" s="116">
        <f t="shared" ca="1" si="580"/>
        <v>0</v>
      </c>
      <c r="AP603" s="116">
        <f t="shared" ca="1" si="580"/>
        <v>0</v>
      </c>
      <c r="AQ603" s="116">
        <f t="shared" ca="1" si="580"/>
        <v>0</v>
      </c>
      <c r="AS603" s="63">
        <f t="shared" si="584"/>
        <v>18</v>
      </c>
      <c r="AT603" s="116">
        <f ca="1">IFERROR(X603*'Program Qtrly'!D$369/(1-'Program Qtrly'!D$369),0)</f>
        <v>0</v>
      </c>
      <c r="AU603" s="116">
        <f ca="1">IFERROR(Y603*'Program Qtrly'!E$369/(1-'Program Qtrly'!E$369),0)</f>
        <v>0</v>
      </c>
      <c r="AV603" s="116">
        <f ca="1">IFERROR(Z603*'Program Qtrly'!F$369/(1-'Program Qtrly'!F$369),0)</f>
        <v>0</v>
      </c>
      <c r="AW603" s="116">
        <f ca="1">IFERROR(AA603*'Program Qtrly'!G$369/(1-'Program Qtrly'!G$369),0)</f>
        <v>0</v>
      </c>
      <c r="AX603" s="116">
        <f ca="1">IFERROR(AB603*'Program Qtrly'!H$369/(1-'Program Qtrly'!H$369),0)</f>
        <v>0</v>
      </c>
      <c r="AY603" s="116">
        <f ca="1">IFERROR(AC603*'Program Qtrly'!I$369/(1-'Program Qtrly'!I$369),0)</f>
        <v>0</v>
      </c>
      <c r="AZ603" s="116">
        <f ca="1">IFERROR(AD603*'Program Qtrly'!J$369/(1-'Program Qtrly'!J$369),0)</f>
        <v>0</v>
      </c>
      <c r="BA603" s="116">
        <f ca="1">IFERROR(AE603*'Program Qtrly'!K$369/(1-'Program Qtrly'!K$369),0)</f>
        <v>0</v>
      </c>
      <c r="BB603" s="116">
        <f ca="1">IFERROR(AF603*'Program Qtrly'!L$369/(1-'Program Qtrly'!L$369),0)</f>
        <v>0</v>
      </c>
      <c r="BC603" s="116">
        <f ca="1">IFERROR(AG603*'Program Qtrly'!M$369/(1-'Program Qtrly'!M$369),0)</f>
        <v>0</v>
      </c>
      <c r="BD603" s="116">
        <f ca="1">IFERROR(AH603*'Program Qtrly'!N$369/(1-'Program Qtrly'!N$369),0)</f>
        <v>0</v>
      </c>
      <c r="BE603" s="116">
        <f ca="1">IFERROR(AI603*'Program Qtrly'!O$369/(1-'Program Qtrly'!O$369),0)</f>
        <v>0</v>
      </c>
      <c r="BF603" s="116">
        <f ca="1">IFERROR(AJ603*'Program Qtrly'!P$369/(1-'Program Qtrly'!P$369),0)</f>
        <v>0</v>
      </c>
      <c r="BG603" s="116">
        <f ca="1">IFERROR(AK603*'Program Qtrly'!Q$369/(1-'Program Qtrly'!Q$369),0)</f>
        <v>0</v>
      </c>
      <c r="BH603" s="116">
        <f ca="1">IFERROR(AL603*'Program Qtrly'!R$369/(1-'Program Qtrly'!R$369),0)</f>
        <v>0</v>
      </c>
      <c r="BI603" s="116">
        <f ca="1">IFERROR(AM603*'Program Qtrly'!S$369/(1-'Program Qtrly'!S$369),0)</f>
        <v>0</v>
      </c>
      <c r="BJ603" s="116">
        <f ca="1">IFERROR(AN603*'Program Qtrly'!T$369/(1-'Program Qtrly'!T$369),0)</f>
        <v>0</v>
      </c>
      <c r="BK603" s="116">
        <f ca="1">IFERROR(AO603*'Program Qtrly'!U$369/(1-'Program Qtrly'!U$369),0)</f>
        <v>0</v>
      </c>
      <c r="BL603" s="116">
        <f ca="1">IFERROR(AP603*'Program Qtrly'!V$369/(1-'Program Qtrly'!V$369),0)</f>
        <v>0</v>
      </c>
      <c r="BM603" s="116">
        <f ca="1">IFERROR(AQ603*'Program Qtrly'!W$369/(1-'Program Qtrly'!W$369),0)</f>
        <v>0</v>
      </c>
      <c r="BO603" s="53" t="str">
        <f t="shared" si="585"/>
        <v>P019</v>
      </c>
      <c r="BP603" s="53">
        <f t="shared" si="586"/>
        <v>0</v>
      </c>
    </row>
    <row r="604" spans="1:68" x14ac:dyDescent="0.45">
      <c r="A604" s="63">
        <f t="shared" si="581"/>
        <v>21</v>
      </c>
      <c r="B604" s="116">
        <f ca="1">IFERROR(B603+'Program Qtrly'!D$383*OFFSET(LDF!$A$37,MATCH($B$596,LDF!$A$38:$A$63,0),MATCH($A604,LDF!$B$37:$Z$37,0)),0)</f>
        <v>0</v>
      </c>
      <c r="C604" s="116">
        <f ca="1">IFERROR(C603+'Program Qtrly'!E$383*OFFSET(LDF!$A$37,MATCH($B$596,LDF!$A$38:$A$63,0),MATCH($A604,LDF!$B$37:$Z$37,0)),0)</f>
        <v>0</v>
      </c>
      <c r="D604" s="116">
        <f ca="1">IFERROR(D603+'Program Qtrly'!F$383*OFFSET(LDF!$A$37,MATCH($B$596,LDF!$A$38:$A$63,0),MATCH($A604,LDF!$B$37:$Z$37,0)),0)</f>
        <v>0</v>
      </c>
      <c r="E604" s="116">
        <f ca="1">IFERROR(E603+'Program Qtrly'!G$383*OFFSET(LDF!$A$37,MATCH($B$596,LDF!$A$38:$A$63,0),MATCH($A604,LDF!$B$37:$Z$37,0)),0)</f>
        <v>0</v>
      </c>
      <c r="F604" s="116">
        <f ca="1">IFERROR(F603+'Program Qtrly'!H$383*OFFSET(LDF!$A$37,MATCH($B$596,LDF!$A$38:$A$63,0),MATCH($A604,LDF!$B$37:$Z$37,0)),0)</f>
        <v>0</v>
      </c>
      <c r="G604" s="116">
        <f ca="1">IFERROR(G603+'Program Qtrly'!I$383*OFFSET(LDF!$A$37,MATCH($B$596,LDF!$A$38:$A$63,0),MATCH($A604,LDF!$B$37:$Z$37,0)),0)</f>
        <v>0</v>
      </c>
      <c r="H604" s="116">
        <f ca="1">IFERROR(H603+'Program Qtrly'!J$383*OFFSET(LDF!$A$37,MATCH($B$596,LDF!$A$38:$A$63,0),MATCH($A604,LDF!$B$37:$Z$37,0)),0)</f>
        <v>0</v>
      </c>
      <c r="I604" s="116">
        <f ca="1">IFERROR(I603+'Program Qtrly'!K$383*OFFSET(LDF!$A$37,MATCH($B$596,LDF!$A$38:$A$63,0),MATCH($A604,LDF!$B$37:$Z$37,0)),0)</f>
        <v>0</v>
      </c>
      <c r="J604" s="116">
        <f ca="1">IFERROR(J603+'Program Qtrly'!L$383*OFFSET(LDF!$A$37,MATCH($B$596,LDF!$A$38:$A$63,0),MATCH($A604,LDF!$B$37:$Z$37,0)),0)</f>
        <v>0</v>
      </c>
      <c r="K604" s="116">
        <f ca="1">IFERROR(K603+'Program Qtrly'!M$383*OFFSET(LDF!$A$37,MATCH($B$596,LDF!$A$38:$A$63,0),MATCH($A604,LDF!$B$37:$Z$37,0)),0)</f>
        <v>0</v>
      </c>
      <c r="L604" s="116">
        <f ca="1">IFERROR(L603+'Program Qtrly'!N$383*OFFSET(LDF!$A$37,MATCH($B$596,LDF!$A$38:$A$63,0),MATCH($A604,LDF!$B$37:$Z$37,0)),0)</f>
        <v>0</v>
      </c>
      <c r="M604" s="116">
        <f ca="1">IFERROR(M603+'Program Qtrly'!O$383*OFFSET(LDF!$A$37,MATCH($B$596,LDF!$A$38:$A$63,0),MATCH($A604,LDF!$B$37:$Z$37,0)),0)</f>
        <v>0</v>
      </c>
      <c r="N604" s="116">
        <f ca="1">IFERROR(N603+'Program Qtrly'!P$383*OFFSET(LDF!$A$37,MATCH($B$596,LDF!$A$38:$A$63,0),MATCH($A604,LDF!$B$37:$Z$37,0)),0)</f>
        <v>0</v>
      </c>
      <c r="O604" s="116">
        <f ca="1">IFERROR(O603+'Program Qtrly'!Q$383*OFFSET(LDF!$A$37,MATCH($B$596,LDF!$A$38:$A$63,0),MATCH($A604,LDF!$B$37:$Z$37,0)),0)</f>
        <v>0</v>
      </c>
      <c r="P604" s="116">
        <f ca="1">IFERROR(P603+'Program Qtrly'!R$383*OFFSET(LDF!$A$37,MATCH($B$596,LDF!$A$38:$A$63,0),MATCH($A604,LDF!$B$37:$Z$37,0)),0)</f>
        <v>0</v>
      </c>
      <c r="Q604" s="116">
        <f ca="1">IFERROR(Q603+'Program Qtrly'!S$383*OFFSET(LDF!$A$37,MATCH($B$596,LDF!$A$38:$A$63,0),MATCH($A604,LDF!$B$37:$Z$37,0)),0)</f>
        <v>0</v>
      </c>
      <c r="R604" s="116">
        <f ca="1">IFERROR(R603+'Program Qtrly'!T$383*OFFSET(LDF!$A$37,MATCH($B$596,LDF!$A$38:$A$63,0),MATCH($A604,LDF!$B$37:$Z$37,0)),0)</f>
        <v>0</v>
      </c>
      <c r="S604" s="116">
        <f ca="1">IFERROR(S603+'Program Qtrly'!U$383*OFFSET(LDF!$A$37,MATCH($B$596,LDF!$A$38:$A$63,0),MATCH($A604,LDF!$B$37:$Z$37,0)),0)</f>
        <v>0</v>
      </c>
      <c r="T604" s="116">
        <f ca="1">IFERROR(T603+'Program Qtrly'!V$383*OFFSET(LDF!$A$37,MATCH($B$596,LDF!$A$38:$A$63,0),MATCH($A604,LDF!$B$37:$Z$37,0)),0)</f>
        <v>0</v>
      </c>
      <c r="U604" s="116">
        <f ca="1">IFERROR(U603+'Program Qtrly'!W$383*OFFSET(LDF!$A$37,MATCH($B$596,LDF!$A$38:$A$63,0),MATCH($A604,LDF!$B$37:$Z$37,0)),0)</f>
        <v>0</v>
      </c>
      <c r="W604" s="63">
        <f t="shared" si="582"/>
        <v>21</v>
      </c>
      <c r="X604" s="116">
        <f t="shared" ca="1" si="583"/>
        <v>0</v>
      </c>
      <c r="Y604" s="116">
        <f t="shared" ca="1" si="580"/>
        <v>0</v>
      </c>
      <c r="Z604" s="116">
        <f t="shared" ca="1" si="580"/>
        <v>0</v>
      </c>
      <c r="AA604" s="116">
        <f t="shared" ca="1" si="580"/>
        <v>0</v>
      </c>
      <c r="AB604" s="116">
        <f t="shared" ca="1" si="580"/>
        <v>0</v>
      </c>
      <c r="AC604" s="116">
        <f t="shared" ca="1" si="580"/>
        <v>0</v>
      </c>
      <c r="AD604" s="116">
        <f t="shared" ca="1" si="580"/>
        <v>0</v>
      </c>
      <c r="AE604" s="116">
        <f t="shared" ca="1" si="580"/>
        <v>0</v>
      </c>
      <c r="AF604" s="116">
        <f t="shared" ca="1" si="580"/>
        <v>0</v>
      </c>
      <c r="AG604" s="116">
        <f t="shared" ca="1" si="580"/>
        <v>0</v>
      </c>
      <c r="AH604" s="116">
        <f t="shared" ca="1" si="580"/>
        <v>0</v>
      </c>
      <c r="AI604" s="116">
        <f t="shared" ca="1" si="580"/>
        <v>0</v>
      </c>
      <c r="AJ604" s="116">
        <f t="shared" ca="1" si="580"/>
        <v>0</v>
      </c>
      <c r="AK604" s="116">
        <f t="shared" ca="1" si="580"/>
        <v>0</v>
      </c>
      <c r="AL604" s="116">
        <f t="shared" ca="1" si="580"/>
        <v>0</v>
      </c>
      <c r="AM604" s="116">
        <f t="shared" ca="1" si="580"/>
        <v>0</v>
      </c>
      <c r="AN604" s="116">
        <f t="shared" ca="1" si="580"/>
        <v>0</v>
      </c>
      <c r="AO604" s="116">
        <f t="shared" ca="1" si="580"/>
        <v>0</v>
      </c>
      <c r="AP604" s="116">
        <f t="shared" ca="1" si="580"/>
        <v>0</v>
      </c>
      <c r="AQ604" s="116">
        <f t="shared" ca="1" si="580"/>
        <v>0</v>
      </c>
      <c r="AS604" s="63">
        <f t="shared" si="584"/>
        <v>21</v>
      </c>
      <c r="AT604" s="116">
        <f ca="1">IFERROR(X604*'Program Qtrly'!D$369/(1-'Program Qtrly'!D$369),0)</f>
        <v>0</v>
      </c>
      <c r="AU604" s="116">
        <f ca="1">IFERROR(Y604*'Program Qtrly'!E$369/(1-'Program Qtrly'!E$369),0)</f>
        <v>0</v>
      </c>
      <c r="AV604" s="116">
        <f ca="1">IFERROR(Z604*'Program Qtrly'!F$369/(1-'Program Qtrly'!F$369),0)</f>
        <v>0</v>
      </c>
      <c r="AW604" s="116">
        <f ca="1">IFERROR(AA604*'Program Qtrly'!G$369/(1-'Program Qtrly'!G$369),0)</f>
        <v>0</v>
      </c>
      <c r="AX604" s="116">
        <f ca="1">IFERROR(AB604*'Program Qtrly'!H$369/(1-'Program Qtrly'!H$369),0)</f>
        <v>0</v>
      </c>
      <c r="AY604" s="116">
        <f ca="1">IFERROR(AC604*'Program Qtrly'!I$369/(1-'Program Qtrly'!I$369),0)</f>
        <v>0</v>
      </c>
      <c r="AZ604" s="116">
        <f ca="1">IFERROR(AD604*'Program Qtrly'!J$369/(1-'Program Qtrly'!J$369),0)</f>
        <v>0</v>
      </c>
      <c r="BA604" s="116">
        <f ca="1">IFERROR(AE604*'Program Qtrly'!K$369/(1-'Program Qtrly'!K$369),0)</f>
        <v>0</v>
      </c>
      <c r="BB604" s="116">
        <f ca="1">IFERROR(AF604*'Program Qtrly'!L$369/(1-'Program Qtrly'!L$369),0)</f>
        <v>0</v>
      </c>
      <c r="BC604" s="116">
        <f ca="1">IFERROR(AG604*'Program Qtrly'!M$369/(1-'Program Qtrly'!M$369),0)</f>
        <v>0</v>
      </c>
      <c r="BD604" s="116">
        <f ca="1">IFERROR(AH604*'Program Qtrly'!N$369/(1-'Program Qtrly'!N$369),0)</f>
        <v>0</v>
      </c>
      <c r="BE604" s="116">
        <f ca="1">IFERROR(AI604*'Program Qtrly'!O$369/(1-'Program Qtrly'!O$369),0)</f>
        <v>0</v>
      </c>
      <c r="BF604" s="116">
        <f ca="1">IFERROR(AJ604*'Program Qtrly'!P$369/(1-'Program Qtrly'!P$369),0)</f>
        <v>0</v>
      </c>
      <c r="BG604" s="116">
        <f ca="1">IFERROR(AK604*'Program Qtrly'!Q$369/(1-'Program Qtrly'!Q$369),0)</f>
        <v>0</v>
      </c>
      <c r="BH604" s="116">
        <f ca="1">IFERROR(AL604*'Program Qtrly'!R$369/(1-'Program Qtrly'!R$369),0)</f>
        <v>0</v>
      </c>
      <c r="BI604" s="116">
        <f ca="1">IFERROR(AM604*'Program Qtrly'!S$369/(1-'Program Qtrly'!S$369),0)</f>
        <v>0</v>
      </c>
      <c r="BJ604" s="116">
        <f ca="1">IFERROR(AN604*'Program Qtrly'!T$369/(1-'Program Qtrly'!T$369),0)</f>
        <v>0</v>
      </c>
      <c r="BK604" s="116">
        <f ca="1">IFERROR(AO604*'Program Qtrly'!U$369/(1-'Program Qtrly'!U$369),0)</f>
        <v>0</v>
      </c>
      <c r="BL604" s="116">
        <f ca="1">IFERROR(AP604*'Program Qtrly'!V$369/(1-'Program Qtrly'!V$369),0)</f>
        <v>0</v>
      </c>
      <c r="BM604" s="116">
        <f ca="1">IFERROR(AQ604*'Program Qtrly'!W$369/(1-'Program Qtrly'!W$369),0)</f>
        <v>0</v>
      </c>
      <c r="BO604" s="53" t="str">
        <f t="shared" si="585"/>
        <v>P019</v>
      </c>
      <c r="BP604" s="53">
        <f t="shared" si="586"/>
        <v>0</v>
      </c>
    </row>
    <row r="605" spans="1:68" x14ac:dyDescent="0.45">
      <c r="A605" s="63">
        <f t="shared" si="581"/>
        <v>24</v>
      </c>
      <c r="B605" s="116">
        <f ca="1">IFERROR(B604+'Program Qtrly'!D$383*OFFSET(LDF!$A$37,MATCH($B$596,LDF!$A$38:$A$63,0),MATCH($A605,LDF!$B$37:$Z$37,0)),0)</f>
        <v>0</v>
      </c>
      <c r="C605" s="116">
        <f ca="1">IFERROR(C604+'Program Qtrly'!E$383*OFFSET(LDF!$A$37,MATCH($B$596,LDF!$A$38:$A$63,0),MATCH($A605,LDF!$B$37:$Z$37,0)),0)</f>
        <v>0</v>
      </c>
      <c r="D605" s="116">
        <f ca="1">IFERROR(D604+'Program Qtrly'!F$383*OFFSET(LDF!$A$37,MATCH($B$596,LDF!$A$38:$A$63,0),MATCH($A605,LDF!$B$37:$Z$37,0)),0)</f>
        <v>0</v>
      </c>
      <c r="E605" s="116">
        <f ca="1">IFERROR(E604+'Program Qtrly'!G$383*OFFSET(LDF!$A$37,MATCH($B$596,LDF!$A$38:$A$63,0),MATCH($A605,LDF!$B$37:$Z$37,0)),0)</f>
        <v>0</v>
      </c>
      <c r="F605" s="116">
        <f ca="1">IFERROR(F604+'Program Qtrly'!H$383*OFFSET(LDF!$A$37,MATCH($B$596,LDF!$A$38:$A$63,0),MATCH($A605,LDF!$B$37:$Z$37,0)),0)</f>
        <v>0</v>
      </c>
      <c r="G605" s="116">
        <f ca="1">IFERROR(G604+'Program Qtrly'!I$383*OFFSET(LDF!$A$37,MATCH($B$596,LDF!$A$38:$A$63,0),MATCH($A605,LDF!$B$37:$Z$37,0)),0)</f>
        <v>0</v>
      </c>
      <c r="H605" s="116">
        <f ca="1">IFERROR(H604+'Program Qtrly'!J$383*OFFSET(LDF!$A$37,MATCH($B$596,LDF!$A$38:$A$63,0),MATCH($A605,LDF!$B$37:$Z$37,0)),0)</f>
        <v>0</v>
      </c>
      <c r="I605" s="116">
        <f ca="1">IFERROR(I604+'Program Qtrly'!K$383*OFFSET(LDF!$A$37,MATCH($B$596,LDF!$A$38:$A$63,0),MATCH($A605,LDF!$B$37:$Z$37,0)),0)</f>
        <v>0</v>
      </c>
      <c r="J605" s="116">
        <f ca="1">IFERROR(J604+'Program Qtrly'!L$383*OFFSET(LDF!$A$37,MATCH($B$596,LDF!$A$38:$A$63,0),MATCH($A605,LDF!$B$37:$Z$37,0)),0)</f>
        <v>0</v>
      </c>
      <c r="K605" s="116">
        <f ca="1">IFERROR(K604+'Program Qtrly'!M$383*OFFSET(LDF!$A$37,MATCH($B$596,LDF!$A$38:$A$63,0),MATCH($A605,LDF!$B$37:$Z$37,0)),0)</f>
        <v>0</v>
      </c>
      <c r="L605" s="116">
        <f ca="1">IFERROR(L604+'Program Qtrly'!N$383*OFFSET(LDF!$A$37,MATCH($B$596,LDF!$A$38:$A$63,0),MATCH($A605,LDF!$B$37:$Z$37,0)),0)</f>
        <v>0</v>
      </c>
      <c r="M605" s="116">
        <f ca="1">IFERROR(M604+'Program Qtrly'!O$383*OFFSET(LDF!$A$37,MATCH($B$596,LDF!$A$38:$A$63,0),MATCH($A605,LDF!$B$37:$Z$37,0)),0)</f>
        <v>0</v>
      </c>
      <c r="N605" s="116">
        <f ca="1">IFERROR(N604+'Program Qtrly'!P$383*OFFSET(LDF!$A$37,MATCH($B$596,LDF!$A$38:$A$63,0),MATCH($A605,LDF!$B$37:$Z$37,0)),0)</f>
        <v>0</v>
      </c>
      <c r="O605" s="116">
        <f ca="1">IFERROR(O604+'Program Qtrly'!Q$383*OFFSET(LDF!$A$37,MATCH($B$596,LDF!$A$38:$A$63,0),MATCH($A605,LDF!$B$37:$Z$37,0)),0)</f>
        <v>0</v>
      </c>
      <c r="P605" s="116">
        <f ca="1">IFERROR(P604+'Program Qtrly'!R$383*OFFSET(LDF!$A$37,MATCH($B$596,LDF!$A$38:$A$63,0),MATCH($A605,LDF!$B$37:$Z$37,0)),0)</f>
        <v>0</v>
      </c>
      <c r="Q605" s="116">
        <f ca="1">IFERROR(Q604+'Program Qtrly'!S$383*OFFSET(LDF!$A$37,MATCH($B$596,LDF!$A$38:$A$63,0),MATCH($A605,LDF!$B$37:$Z$37,0)),0)</f>
        <v>0</v>
      </c>
      <c r="R605" s="116">
        <f ca="1">IFERROR(R604+'Program Qtrly'!T$383*OFFSET(LDF!$A$37,MATCH($B$596,LDF!$A$38:$A$63,0),MATCH($A605,LDF!$B$37:$Z$37,0)),0)</f>
        <v>0</v>
      </c>
      <c r="S605" s="116">
        <f ca="1">IFERROR(S604+'Program Qtrly'!U$383*OFFSET(LDF!$A$37,MATCH($B$596,LDF!$A$38:$A$63,0),MATCH($A605,LDF!$B$37:$Z$37,0)),0)</f>
        <v>0</v>
      </c>
      <c r="T605" s="116">
        <f ca="1">IFERROR(T604+'Program Qtrly'!V$383*OFFSET(LDF!$A$37,MATCH($B$596,LDF!$A$38:$A$63,0),MATCH($A605,LDF!$B$37:$Z$37,0)),0)</f>
        <v>0</v>
      </c>
      <c r="U605" s="116">
        <f ca="1">IFERROR(U604+'Program Qtrly'!W$383*OFFSET(LDF!$A$37,MATCH($B$596,LDF!$A$38:$A$63,0),MATCH($A605,LDF!$B$37:$Z$37,0)),0)</f>
        <v>0</v>
      </c>
      <c r="W605" s="63">
        <f t="shared" si="582"/>
        <v>24</v>
      </c>
      <c r="X605" s="116">
        <f t="shared" ca="1" si="583"/>
        <v>0</v>
      </c>
      <c r="Y605" s="116">
        <f t="shared" ca="1" si="580"/>
        <v>0</v>
      </c>
      <c r="Z605" s="116">
        <f t="shared" ca="1" si="580"/>
        <v>0</v>
      </c>
      <c r="AA605" s="116">
        <f t="shared" ca="1" si="580"/>
        <v>0</v>
      </c>
      <c r="AB605" s="116">
        <f t="shared" ca="1" si="580"/>
        <v>0</v>
      </c>
      <c r="AC605" s="116">
        <f t="shared" ca="1" si="580"/>
        <v>0</v>
      </c>
      <c r="AD605" s="116">
        <f t="shared" ca="1" si="580"/>
        <v>0</v>
      </c>
      <c r="AE605" s="116">
        <f t="shared" ca="1" si="580"/>
        <v>0</v>
      </c>
      <c r="AF605" s="116">
        <f t="shared" ca="1" si="580"/>
        <v>0</v>
      </c>
      <c r="AG605" s="116">
        <f t="shared" ca="1" si="580"/>
        <v>0</v>
      </c>
      <c r="AH605" s="116">
        <f t="shared" ca="1" si="580"/>
        <v>0</v>
      </c>
      <c r="AI605" s="116">
        <f t="shared" ca="1" si="580"/>
        <v>0</v>
      </c>
      <c r="AJ605" s="116">
        <f t="shared" ca="1" si="580"/>
        <v>0</v>
      </c>
      <c r="AK605" s="116">
        <f t="shared" ca="1" si="580"/>
        <v>0</v>
      </c>
      <c r="AL605" s="116">
        <f t="shared" ca="1" si="580"/>
        <v>0</v>
      </c>
      <c r="AM605" s="116">
        <f t="shared" ca="1" si="580"/>
        <v>0</v>
      </c>
      <c r="AN605" s="116">
        <f t="shared" ca="1" si="580"/>
        <v>0</v>
      </c>
      <c r="AO605" s="116">
        <f t="shared" ca="1" si="580"/>
        <v>0</v>
      </c>
      <c r="AP605" s="116">
        <f t="shared" ca="1" si="580"/>
        <v>0</v>
      </c>
      <c r="AQ605" s="116">
        <f t="shared" ca="1" si="580"/>
        <v>0</v>
      </c>
      <c r="AS605" s="63">
        <f t="shared" si="584"/>
        <v>24</v>
      </c>
      <c r="AT605" s="116">
        <f ca="1">IFERROR(X605*'Program Qtrly'!D$369/(1-'Program Qtrly'!D$369),0)</f>
        <v>0</v>
      </c>
      <c r="AU605" s="116">
        <f ca="1">IFERROR(Y605*'Program Qtrly'!E$369/(1-'Program Qtrly'!E$369),0)</f>
        <v>0</v>
      </c>
      <c r="AV605" s="116">
        <f ca="1">IFERROR(Z605*'Program Qtrly'!F$369/(1-'Program Qtrly'!F$369),0)</f>
        <v>0</v>
      </c>
      <c r="AW605" s="116">
        <f ca="1">IFERROR(AA605*'Program Qtrly'!G$369/(1-'Program Qtrly'!G$369),0)</f>
        <v>0</v>
      </c>
      <c r="AX605" s="116">
        <f ca="1">IFERROR(AB605*'Program Qtrly'!H$369/(1-'Program Qtrly'!H$369),0)</f>
        <v>0</v>
      </c>
      <c r="AY605" s="116">
        <f ca="1">IFERROR(AC605*'Program Qtrly'!I$369/(1-'Program Qtrly'!I$369),0)</f>
        <v>0</v>
      </c>
      <c r="AZ605" s="116">
        <f ca="1">IFERROR(AD605*'Program Qtrly'!J$369/(1-'Program Qtrly'!J$369),0)</f>
        <v>0</v>
      </c>
      <c r="BA605" s="116">
        <f ca="1">IFERROR(AE605*'Program Qtrly'!K$369/(1-'Program Qtrly'!K$369),0)</f>
        <v>0</v>
      </c>
      <c r="BB605" s="116">
        <f ca="1">IFERROR(AF605*'Program Qtrly'!L$369/(1-'Program Qtrly'!L$369),0)</f>
        <v>0</v>
      </c>
      <c r="BC605" s="116">
        <f ca="1">IFERROR(AG605*'Program Qtrly'!M$369/(1-'Program Qtrly'!M$369),0)</f>
        <v>0</v>
      </c>
      <c r="BD605" s="116">
        <f ca="1">IFERROR(AH605*'Program Qtrly'!N$369/(1-'Program Qtrly'!N$369),0)</f>
        <v>0</v>
      </c>
      <c r="BE605" s="116">
        <f ca="1">IFERROR(AI605*'Program Qtrly'!O$369/(1-'Program Qtrly'!O$369),0)</f>
        <v>0</v>
      </c>
      <c r="BF605" s="116">
        <f ca="1">IFERROR(AJ605*'Program Qtrly'!P$369/(1-'Program Qtrly'!P$369),0)</f>
        <v>0</v>
      </c>
      <c r="BG605" s="116">
        <f ca="1">IFERROR(AK605*'Program Qtrly'!Q$369/(1-'Program Qtrly'!Q$369),0)</f>
        <v>0</v>
      </c>
      <c r="BH605" s="116">
        <f ca="1">IFERROR(AL605*'Program Qtrly'!R$369/(1-'Program Qtrly'!R$369),0)</f>
        <v>0</v>
      </c>
      <c r="BI605" s="116">
        <f ca="1">IFERROR(AM605*'Program Qtrly'!S$369/(1-'Program Qtrly'!S$369),0)</f>
        <v>0</v>
      </c>
      <c r="BJ605" s="116">
        <f ca="1">IFERROR(AN605*'Program Qtrly'!T$369/(1-'Program Qtrly'!T$369),0)</f>
        <v>0</v>
      </c>
      <c r="BK605" s="116">
        <f ca="1">IFERROR(AO605*'Program Qtrly'!U$369/(1-'Program Qtrly'!U$369),0)</f>
        <v>0</v>
      </c>
      <c r="BL605" s="116">
        <f ca="1">IFERROR(AP605*'Program Qtrly'!V$369/(1-'Program Qtrly'!V$369),0)</f>
        <v>0</v>
      </c>
      <c r="BM605" s="116">
        <f ca="1">IFERROR(AQ605*'Program Qtrly'!W$369/(1-'Program Qtrly'!W$369),0)</f>
        <v>0</v>
      </c>
      <c r="BO605" s="53" t="str">
        <f t="shared" si="585"/>
        <v>P019</v>
      </c>
      <c r="BP605" s="53">
        <f t="shared" si="586"/>
        <v>0</v>
      </c>
    </row>
    <row r="606" spans="1:68" x14ac:dyDescent="0.45">
      <c r="A606" s="63">
        <f t="shared" si="581"/>
        <v>27</v>
      </c>
      <c r="B606" s="116">
        <f ca="1">IFERROR(B605+'Program Qtrly'!D$383*OFFSET(LDF!$A$37,MATCH($B$596,LDF!$A$38:$A$63,0),MATCH($A606,LDF!$B$37:$Z$37,0)),0)</f>
        <v>0</v>
      </c>
      <c r="C606" s="116">
        <f ca="1">IFERROR(C605+'Program Qtrly'!E$383*OFFSET(LDF!$A$37,MATCH($B$596,LDF!$A$38:$A$63,0),MATCH($A606,LDF!$B$37:$Z$37,0)),0)</f>
        <v>0</v>
      </c>
      <c r="D606" s="116">
        <f ca="1">IFERROR(D605+'Program Qtrly'!F$383*OFFSET(LDF!$A$37,MATCH($B$596,LDF!$A$38:$A$63,0),MATCH($A606,LDF!$B$37:$Z$37,0)),0)</f>
        <v>0</v>
      </c>
      <c r="E606" s="116">
        <f ca="1">IFERROR(E605+'Program Qtrly'!G$383*OFFSET(LDF!$A$37,MATCH($B$596,LDF!$A$38:$A$63,0),MATCH($A606,LDF!$B$37:$Z$37,0)),0)</f>
        <v>0</v>
      </c>
      <c r="F606" s="116">
        <f ca="1">IFERROR(F605+'Program Qtrly'!H$383*OFFSET(LDF!$A$37,MATCH($B$596,LDF!$A$38:$A$63,0),MATCH($A606,LDF!$B$37:$Z$37,0)),0)</f>
        <v>0</v>
      </c>
      <c r="G606" s="116">
        <f ca="1">IFERROR(G605+'Program Qtrly'!I$383*OFFSET(LDF!$A$37,MATCH($B$596,LDF!$A$38:$A$63,0),MATCH($A606,LDF!$B$37:$Z$37,0)),0)</f>
        <v>0</v>
      </c>
      <c r="H606" s="116">
        <f ca="1">IFERROR(H605+'Program Qtrly'!J$383*OFFSET(LDF!$A$37,MATCH($B$596,LDF!$A$38:$A$63,0),MATCH($A606,LDF!$B$37:$Z$37,0)),0)</f>
        <v>0</v>
      </c>
      <c r="I606" s="116">
        <f ca="1">IFERROR(I605+'Program Qtrly'!K$383*OFFSET(LDF!$A$37,MATCH($B$596,LDF!$A$38:$A$63,0),MATCH($A606,LDF!$B$37:$Z$37,0)),0)</f>
        <v>0</v>
      </c>
      <c r="J606" s="116">
        <f ca="1">IFERROR(J605+'Program Qtrly'!L$383*OFFSET(LDF!$A$37,MATCH($B$596,LDF!$A$38:$A$63,0),MATCH($A606,LDF!$B$37:$Z$37,0)),0)</f>
        <v>0</v>
      </c>
      <c r="K606" s="116">
        <f ca="1">IFERROR(K605+'Program Qtrly'!M$383*OFFSET(LDF!$A$37,MATCH($B$596,LDF!$A$38:$A$63,0),MATCH($A606,LDF!$B$37:$Z$37,0)),0)</f>
        <v>0</v>
      </c>
      <c r="L606" s="116">
        <f ca="1">IFERROR(L605+'Program Qtrly'!N$383*OFFSET(LDF!$A$37,MATCH($B$596,LDF!$A$38:$A$63,0),MATCH($A606,LDF!$B$37:$Z$37,0)),0)</f>
        <v>0</v>
      </c>
      <c r="M606" s="116">
        <f ca="1">IFERROR(M605+'Program Qtrly'!O$383*OFFSET(LDF!$A$37,MATCH($B$596,LDF!$A$38:$A$63,0),MATCH($A606,LDF!$B$37:$Z$37,0)),0)</f>
        <v>0</v>
      </c>
      <c r="N606" s="116">
        <f ca="1">IFERROR(N605+'Program Qtrly'!P$383*OFFSET(LDF!$A$37,MATCH($B$596,LDF!$A$38:$A$63,0),MATCH($A606,LDF!$B$37:$Z$37,0)),0)</f>
        <v>0</v>
      </c>
      <c r="O606" s="116">
        <f ca="1">IFERROR(O605+'Program Qtrly'!Q$383*OFFSET(LDF!$A$37,MATCH($B$596,LDF!$A$38:$A$63,0),MATCH($A606,LDF!$B$37:$Z$37,0)),0)</f>
        <v>0</v>
      </c>
      <c r="P606" s="116">
        <f ca="1">IFERROR(P605+'Program Qtrly'!R$383*OFFSET(LDF!$A$37,MATCH($B$596,LDF!$A$38:$A$63,0),MATCH($A606,LDF!$B$37:$Z$37,0)),0)</f>
        <v>0</v>
      </c>
      <c r="Q606" s="116">
        <f ca="1">IFERROR(Q605+'Program Qtrly'!S$383*OFFSET(LDF!$A$37,MATCH($B$596,LDF!$A$38:$A$63,0),MATCH($A606,LDF!$B$37:$Z$37,0)),0)</f>
        <v>0</v>
      </c>
      <c r="R606" s="116">
        <f ca="1">IFERROR(R605+'Program Qtrly'!T$383*OFFSET(LDF!$A$37,MATCH($B$596,LDF!$A$38:$A$63,0),MATCH($A606,LDF!$B$37:$Z$37,0)),0)</f>
        <v>0</v>
      </c>
      <c r="S606" s="116">
        <f ca="1">IFERROR(S605+'Program Qtrly'!U$383*OFFSET(LDF!$A$37,MATCH($B$596,LDF!$A$38:$A$63,0),MATCH($A606,LDF!$B$37:$Z$37,0)),0)</f>
        <v>0</v>
      </c>
      <c r="T606" s="116">
        <f ca="1">IFERROR(T605+'Program Qtrly'!V$383*OFFSET(LDF!$A$37,MATCH($B$596,LDF!$A$38:$A$63,0),MATCH($A606,LDF!$B$37:$Z$37,0)),0)</f>
        <v>0</v>
      </c>
      <c r="U606" s="116">
        <f ca="1">IFERROR(U605+'Program Qtrly'!W$383*OFFSET(LDF!$A$37,MATCH($B$596,LDF!$A$38:$A$63,0),MATCH($A606,LDF!$B$37:$Z$37,0)),0)</f>
        <v>0</v>
      </c>
      <c r="W606" s="63">
        <f t="shared" si="582"/>
        <v>27</v>
      </c>
      <c r="X606" s="116">
        <f t="shared" ca="1" si="583"/>
        <v>0</v>
      </c>
      <c r="Y606" s="116">
        <f t="shared" ca="1" si="580"/>
        <v>0</v>
      </c>
      <c r="Z606" s="116">
        <f t="shared" ca="1" si="580"/>
        <v>0</v>
      </c>
      <c r="AA606" s="116">
        <f t="shared" ca="1" si="580"/>
        <v>0</v>
      </c>
      <c r="AB606" s="116">
        <f t="shared" ca="1" si="580"/>
        <v>0</v>
      </c>
      <c r="AC606" s="116">
        <f t="shared" ca="1" si="580"/>
        <v>0</v>
      </c>
      <c r="AD606" s="116">
        <f t="shared" ca="1" si="580"/>
        <v>0</v>
      </c>
      <c r="AE606" s="116">
        <f t="shared" ca="1" si="580"/>
        <v>0</v>
      </c>
      <c r="AF606" s="116">
        <f t="shared" ca="1" si="580"/>
        <v>0</v>
      </c>
      <c r="AG606" s="116">
        <f t="shared" ca="1" si="580"/>
        <v>0</v>
      </c>
      <c r="AH606" s="116">
        <f t="shared" ca="1" si="580"/>
        <v>0</v>
      </c>
      <c r="AI606" s="116">
        <f t="shared" ca="1" si="580"/>
        <v>0</v>
      </c>
      <c r="AJ606" s="116">
        <f t="shared" ca="1" si="580"/>
        <v>0</v>
      </c>
      <c r="AK606" s="116">
        <f t="shared" ca="1" si="580"/>
        <v>0</v>
      </c>
      <c r="AL606" s="116">
        <f t="shared" ca="1" si="580"/>
        <v>0</v>
      </c>
      <c r="AM606" s="116">
        <f t="shared" ca="1" si="580"/>
        <v>0</v>
      </c>
      <c r="AN606" s="116">
        <f t="shared" ca="1" si="580"/>
        <v>0</v>
      </c>
      <c r="AO606" s="116">
        <f t="shared" ca="1" si="580"/>
        <v>0</v>
      </c>
      <c r="AP606" s="116">
        <f t="shared" ca="1" si="580"/>
        <v>0</v>
      </c>
      <c r="AQ606" s="116">
        <f t="shared" ca="1" si="580"/>
        <v>0</v>
      </c>
      <c r="AS606" s="63">
        <f t="shared" si="584"/>
        <v>27</v>
      </c>
      <c r="AT606" s="116">
        <f ca="1">IFERROR(X606*'Program Qtrly'!D$369/(1-'Program Qtrly'!D$369),0)</f>
        <v>0</v>
      </c>
      <c r="AU606" s="116">
        <f ca="1">IFERROR(Y606*'Program Qtrly'!E$369/(1-'Program Qtrly'!E$369),0)</f>
        <v>0</v>
      </c>
      <c r="AV606" s="116">
        <f ca="1">IFERROR(Z606*'Program Qtrly'!F$369/(1-'Program Qtrly'!F$369),0)</f>
        <v>0</v>
      </c>
      <c r="AW606" s="116">
        <f ca="1">IFERROR(AA606*'Program Qtrly'!G$369/(1-'Program Qtrly'!G$369),0)</f>
        <v>0</v>
      </c>
      <c r="AX606" s="116">
        <f ca="1">IFERROR(AB606*'Program Qtrly'!H$369/(1-'Program Qtrly'!H$369),0)</f>
        <v>0</v>
      </c>
      <c r="AY606" s="116">
        <f ca="1">IFERROR(AC606*'Program Qtrly'!I$369/(1-'Program Qtrly'!I$369),0)</f>
        <v>0</v>
      </c>
      <c r="AZ606" s="116">
        <f ca="1">IFERROR(AD606*'Program Qtrly'!J$369/(1-'Program Qtrly'!J$369),0)</f>
        <v>0</v>
      </c>
      <c r="BA606" s="116">
        <f ca="1">IFERROR(AE606*'Program Qtrly'!K$369/(1-'Program Qtrly'!K$369),0)</f>
        <v>0</v>
      </c>
      <c r="BB606" s="116">
        <f ca="1">IFERROR(AF606*'Program Qtrly'!L$369/(1-'Program Qtrly'!L$369),0)</f>
        <v>0</v>
      </c>
      <c r="BC606" s="116">
        <f ca="1">IFERROR(AG606*'Program Qtrly'!M$369/(1-'Program Qtrly'!M$369),0)</f>
        <v>0</v>
      </c>
      <c r="BD606" s="116">
        <f ca="1">IFERROR(AH606*'Program Qtrly'!N$369/(1-'Program Qtrly'!N$369),0)</f>
        <v>0</v>
      </c>
      <c r="BE606" s="116">
        <f ca="1">IFERROR(AI606*'Program Qtrly'!O$369/(1-'Program Qtrly'!O$369),0)</f>
        <v>0</v>
      </c>
      <c r="BF606" s="116">
        <f ca="1">IFERROR(AJ606*'Program Qtrly'!P$369/(1-'Program Qtrly'!P$369),0)</f>
        <v>0</v>
      </c>
      <c r="BG606" s="116">
        <f ca="1">IFERROR(AK606*'Program Qtrly'!Q$369/(1-'Program Qtrly'!Q$369),0)</f>
        <v>0</v>
      </c>
      <c r="BH606" s="116">
        <f ca="1">IFERROR(AL606*'Program Qtrly'!R$369/(1-'Program Qtrly'!R$369),0)</f>
        <v>0</v>
      </c>
      <c r="BI606" s="116">
        <f ca="1">IFERROR(AM606*'Program Qtrly'!S$369/(1-'Program Qtrly'!S$369),0)</f>
        <v>0</v>
      </c>
      <c r="BJ606" s="116">
        <f ca="1">IFERROR(AN606*'Program Qtrly'!T$369/(1-'Program Qtrly'!T$369),0)</f>
        <v>0</v>
      </c>
      <c r="BK606" s="116">
        <f ca="1">IFERROR(AO606*'Program Qtrly'!U$369/(1-'Program Qtrly'!U$369),0)</f>
        <v>0</v>
      </c>
      <c r="BL606" s="116">
        <f ca="1">IFERROR(AP606*'Program Qtrly'!V$369/(1-'Program Qtrly'!V$369),0)</f>
        <v>0</v>
      </c>
      <c r="BM606" s="116">
        <f ca="1">IFERROR(AQ606*'Program Qtrly'!W$369/(1-'Program Qtrly'!W$369),0)</f>
        <v>0</v>
      </c>
      <c r="BO606" s="53" t="str">
        <f t="shared" si="585"/>
        <v>P019</v>
      </c>
      <c r="BP606" s="53">
        <f t="shared" si="586"/>
        <v>0</v>
      </c>
    </row>
    <row r="607" spans="1:68" x14ac:dyDescent="0.45">
      <c r="A607" s="63">
        <f t="shared" si="581"/>
        <v>30</v>
      </c>
      <c r="B607" s="116">
        <f ca="1">IFERROR(B606+'Program Qtrly'!D$383*OFFSET(LDF!$A$37,MATCH($B$596,LDF!$A$38:$A$63,0),MATCH($A607,LDF!$B$37:$Z$37,0)),0)</f>
        <v>0</v>
      </c>
      <c r="C607" s="116">
        <f ca="1">IFERROR(C606+'Program Qtrly'!E$383*OFFSET(LDF!$A$37,MATCH($B$596,LDF!$A$38:$A$63,0),MATCH($A607,LDF!$B$37:$Z$37,0)),0)</f>
        <v>0</v>
      </c>
      <c r="D607" s="116">
        <f ca="1">IFERROR(D606+'Program Qtrly'!F$383*OFFSET(LDF!$A$37,MATCH($B$596,LDF!$A$38:$A$63,0),MATCH($A607,LDF!$B$37:$Z$37,0)),0)</f>
        <v>0</v>
      </c>
      <c r="E607" s="116">
        <f ca="1">IFERROR(E606+'Program Qtrly'!G$383*OFFSET(LDF!$A$37,MATCH($B$596,LDF!$A$38:$A$63,0),MATCH($A607,LDF!$B$37:$Z$37,0)),0)</f>
        <v>0</v>
      </c>
      <c r="F607" s="116">
        <f ca="1">IFERROR(F606+'Program Qtrly'!H$383*OFFSET(LDF!$A$37,MATCH($B$596,LDF!$A$38:$A$63,0),MATCH($A607,LDF!$B$37:$Z$37,0)),0)</f>
        <v>0</v>
      </c>
      <c r="G607" s="116">
        <f ca="1">IFERROR(G606+'Program Qtrly'!I$383*OFFSET(LDF!$A$37,MATCH($B$596,LDF!$A$38:$A$63,0),MATCH($A607,LDF!$B$37:$Z$37,0)),0)</f>
        <v>0</v>
      </c>
      <c r="H607" s="116">
        <f ca="1">IFERROR(H606+'Program Qtrly'!J$383*OFFSET(LDF!$A$37,MATCH($B$596,LDF!$A$38:$A$63,0),MATCH($A607,LDF!$B$37:$Z$37,0)),0)</f>
        <v>0</v>
      </c>
      <c r="I607" s="116">
        <f ca="1">IFERROR(I606+'Program Qtrly'!K$383*OFFSET(LDF!$A$37,MATCH($B$596,LDF!$A$38:$A$63,0),MATCH($A607,LDF!$B$37:$Z$37,0)),0)</f>
        <v>0</v>
      </c>
      <c r="J607" s="116">
        <f ca="1">IFERROR(J606+'Program Qtrly'!L$383*OFFSET(LDF!$A$37,MATCH($B$596,LDF!$A$38:$A$63,0),MATCH($A607,LDF!$B$37:$Z$37,0)),0)</f>
        <v>0</v>
      </c>
      <c r="K607" s="116">
        <f ca="1">IFERROR(K606+'Program Qtrly'!M$383*OFFSET(LDF!$A$37,MATCH($B$596,LDF!$A$38:$A$63,0),MATCH($A607,LDF!$B$37:$Z$37,0)),0)</f>
        <v>0</v>
      </c>
      <c r="L607" s="116">
        <f ca="1">IFERROR(L606+'Program Qtrly'!N$383*OFFSET(LDF!$A$37,MATCH($B$596,LDF!$A$38:$A$63,0),MATCH($A607,LDF!$B$37:$Z$37,0)),0)</f>
        <v>0</v>
      </c>
      <c r="M607" s="116">
        <f ca="1">IFERROR(M606+'Program Qtrly'!O$383*OFFSET(LDF!$A$37,MATCH($B$596,LDF!$A$38:$A$63,0),MATCH($A607,LDF!$B$37:$Z$37,0)),0)</f>
        <v>0</v>
      </c>
      <c r="N607" s="116">
        <f ca="1">IFERROR(N606+'Program Qtrly'!P$383*OFFSET(LDF!$A$37,MATCH($B$596,LDF!$A$38:$A$63,0),MATCH($A607,LDF!$B$37:$Z$37,0)),0)</f>
        <v>0</v>
      </c>
      <c r="O607" s="116">
        <f ca="1">IFERROR(O606+'Program Qtrly'!Q$383*OFFSET(LDF!$A$37,MATCH($B$596,LDF!$A$38:$A$63,0),MATCH($A607,LDF!$B$37:$Z$37,0)),0)</f>
        <v>0</v>
      </c>
      <c r="P607" s="116">
        <f ca="1">IFERROR(P606+'Program Qtrly'!R$383*OFFSET(LDF!$A$37,MATCH($B$596,LDF!$A$38:$A$63,0),MATCH($A607,LDF!$B$37:$Z$37,0)),0)</f>
        <v>0</v>
      </c>
      <c r="Q607" s="116">
        <f ca="1">IFERROR(Q606+'Program Qtrly'!S$383*OFFSET(LDF!$A$37,MATCH($B$596,LDF!$A$38:$A$63,0),MATCH($A607,LDF!$B$37:$Z$37,0)),0)</f>
        <v>0</v>
      </c>
      <c r="R607" s="116">
        <f ca="1">IFERROR(R606+'Program Qtrly'!T$383*OFFSET(LDF!$A$37,MATCH($B$596,LDF!$A$38:$A$63,0),MATCH($A607,LDF!$B$37:$Z$37,0)),0)</f>
        <v>0</v>
      </c>
      <c r="S607" s="116">
        <f ca="1">IFERROR(S606+'Program Qtrly'!U$383*OFFSET(LDF!$A$37,MATCH($B$596,LDF!$A$38:$A$63,0),MATCH($A607,LDF!$B$37:$Z$37,0)),0)</f>
        <v>0</v>
      </c>
      <c r="T607" s="116">
        <f ca="1">IFERROR(T606+'Program Qtrly'!V$383*OFFSET(LDF!$A$37,MATCH($B$596,LDF!$A$38:$A$63,0),MATCH($A607,LDF!$B$37:$Z$37,0)),0)</f>
        <v>0</v>
      </c>
      <c r="U607" s="116">
        <f ca="1">IFERROR(U606+'Program Qtrly'!W$383*OFFSET(LDF!$A$37,MATCH($B$596,LDF!$A$38:$A$63,0),MATCH($A607,LDF!$B$37:$Z$37,0)),0)</f>
        <v>0</v>
      </c>
      <c r="W607" s="63">
        <f t="shared" si="582"/>
        <v>30</v>
      </c>
      <c r="X607" s="116">
        <f t="shared" ca="1" si="583"/>
        <v>0</v>
      </c>
      <c r="Y607" s="116">
        <f t="shared" ca="1" si="580"/>
        <v>0</v>
      </c>
      <c r="Z607" s="116">
        <f t="shared" ca="1" si="580"/>
        <v>0</v>
      </c>
      <c r="AA607" s="116">
        <f t="shared" ca="1" si="580"/>
        <v>0</v>
      </c>
      <c r="AB607" s="116">
        <f t="shared" ca="1" si="580"/>
        <v>0</v>
      </c>
      <c r="AC607" s="116">
        <f t="shared" ca="1" si="580"/>
        <v>0</v>
      </c>
      <c r="AD607" s="116">
        <f t="shared" ca="1" si="580"/>
        <v>0</v>
      </c>
      <c r="AE607" s="116">
        <f t="shared" ca="1" si="580"/>
        <v>0</v>
      </c>
      <c r="AF607" s="116">
        <f t="shared" ca="1" si="580"/>
        <v>0</v>
      </c>
      <c r="AG607" s="116">
        <f t="shared" ca="1" si="580"/>
        <v>0</v>
      </c>
      <c r="AH607" s="116">
        <f t="shared" ca="1" si="580"/>
        <v>0</v>
      </c>
      <c r="AI607" s="116">
        <f t="shared" ca="1" si="580"/>
        <v>0</v>
      </c>
      <c r="AJ607" s="116">
        <f t="shared" ca="1" si="580"/>
        <v>0</v>
      </c>
      <c r="AK607" s="116">
        <f t="shared" ca="1" si="580"/>
        <v>0</v>
      </c>
      <c r="AL607" s="116">
        <f t="shared" ca="1" si="580"/>
        <v>0</v>
      </c>
      <c r="AM607" s="116">
        <f t="shared" ca="1" si="580"/>
        <v>0</v>
      </c>
      <c r="AN607" s="116">
        <f t="shared" ca="1" si="580"/>
        <v>0</v>
      </c>
      <c r="AO607" s="116">
        <f t="shared" ca="1" si="580"/>
        <v>0</v>
      </c>
      <c r="AP607" s="116">
        <f t="shared" ca="1" si="580"/>
        <v>0</v>
      </c>
      <c r="AQ607" s="116">
        <f t="shared" ca="1" si="580"/>
        <v>0</v>
      </c>
      <c r="AS607" s="63">
        <f t="shared" si="584"/>
        <v>30</v>
      </c>
      <c r="AT607" s="116">
        <f ca="1">IFERROR(X607*'Program Qtrly'!D$369/(1-'Program Qtrly'!D$369),0)</f>
        <v>0</v>
      </c>
      <c r="AU607" s="116">
        <f ca="1">IFERROR(Y607*'Program Qtrly'!E$369/(1-'Program Qtrly'!E$369),0)</f>
        <v>0</v>
      </c>
      <c r="AV607" s="116">
        <f ca="1">IFERROR(Z607*'Program Qtrly'!F$369/(1-'Program Qtrly'!F$369),0)</f>
        <v>0</v>
      </c>
      <c r="AW607" s="116">
        <f ca="1">IFERROR(AA607*'Program Qtrly'!G$369/(1-'Program Qtrly'!G$369),0)</f>
        <v>0</v>
      </c>
      <c r="AX607" s="116">
        <f ca="1">IFERROR(AB607*'Program Qtrly'!H$369/(1-'Program Qtrly'!H$369),0)</f>
        <v>0</v>
      </c>
      <c r="AY607" s="116">
        <f ca="1">IFERROR(AC607*'Program Qtrly'!I$369/(1-'Program Qtrly'!I$369),0)</f>
        <v>0</v>
      </c>
      <c r="AZ607" s="116">
        <f ca="1">IFERROR(AD607*'Program Qtrly'!J$369/(1-'Program Qtrly'!J$369),0)</f>
        <v>0</v>
      </c>
      <c r="BA607" s="116">
        <f ca="1">IFERROR(AE607*'Program Qtrly'!K$369/(1-'Program Qtrly'!K$369),0)</f>
        <v>0</v>
      </c>
      <c r="BB607" s="116">
        <f ca="1">IFERROR(AF607*'Program Qtrly'!L$369/(1-'Program Qtrly'!L$369),0)</f>
        <v>0</v>
      </c>
      <c r="BC607" s="116">
        <f ca="1">IFERROR(AG607*'Program Qtrly'!M$369/(1-'Program Qtrly'!M$369),0)</f>
        <v>0</v>
      </c>
      <c r="BD607" s="116">
        <f ca="1">IFERROR(AH607*'Program Qtrly'!N$369/(1-'Program Qtrly'!N$369),0)</f>
        <v>0</v>
      </c>
      <c r="BE607" s="116">
        <f ca="1">IFERROR(AI607*'Program Qtrly'!O$369/(1-'Program Qtrly'!O$369),0)</f>
        <v>0</v>
      </c>
      <c r="BF607" s="116">
        <f ca="1">IFERROR(AJ607*'Program Qtrly'!P$369/(1-'Program Qtrly'!P$369),0)</f>
        <v>0</v>
      </c>
      <c r="BG607" s="116">
        <f ca="1">IFERROR(AK607*'Program Qtrly'!Q$369/(1-'Program Qtrly'!Q$369),0)</f>
        <v>0</v>
      </c>
      <c r="BH607" s="116">
        <f ca="1">IFERROR(AL607*'Program Qtrly'!R$369/(1-'Program Qtrly'!R$369),0)</f>
        <v>0</v>
      </c>
      <c r="BI607" s="116">
        <f ca="1">IFERROR(AM607*'Program Qtrly'!S$369/(1-'Program Qtrly'!S$369),0)</f>
        <v>0</v>
      </c>
      <c r="BJ607" s="116">
        <f ca="1">IFERROR(AN607*'Program Qtrly'!T$369/(1-'Program Qtrly'!T$369),0)</f>
        <v>0</v>
      </c>
      <c r="BK607" s="116">
        <f ca="1">IFERROR(AO607*'Program Qtrly'!U$369/(1-'Program Qtrly'!U$369),0)</f>
        <v>0</v>
      </c>
      <c r="BL607" s="116">
        <f ca="1">IFERROR(AP607*'Program Qtrly'!V$369/(1-'Program Qtrly'!V$369),0)</f>
        <v>0</v>
      </c>
      <c r="BM607" s="116">
        <f ca="1">IFERROR(AQ607*'Program Qtrly'!W$369/(1-'Program Qtrly'!W$369),0)</f>
        <v>0</v>
      </c>
      <c r="BO607" s="53" t="str">
        <f t="shared" si="585"/>
        <v>P019</v>
      </c>
      <c r="BP607" s="53">
        <f t="shared" si="586"/>
        <v>0</v>
      </c>
    </row>
    <row r="608" spans="1:68" x14ac:dyDescent="0.45">
      <c r="A608" s="63">
        <f t="shared" si="581"/>
        <v>33</v>
      </c>
      <c r="B608" s="116">
        <f ca="1">IFERROR(B607+'Program Qtrly'!D$383*OFFSET(LDF!$A$37,MATCH($B$596,LDF!$A$38:$A$63,0),MATCH($A608,LDF!$B$37:$Z$37,0)),0)</f>
        <v>0</v>
      </c>
      <c r="C608" s="116">
        <f ca="1">IFERROR(C607+'Program Qtrly'!E$383*OFFSET(LDF!$A$37,MATCH($B$596,LDF!$A$38:$A$63,0),MATCH($A608,LDF!$B$37:$Z$37,0)),0)</f>
        <v>0</v>
      </c>
      <c r="D608" s="116">
        <f ca="1">IFERROR(D607+'Program Qtrly'!F$383*OFFSET(LDF!$A$37,MATCH($B$596,LDF!$A$38:$A$63,0),MATCH($A608,LDF!$B$37:$Z$37,0)),0)</f>
        <v>0</v>
      </c>
      <c r="E608" s="116">
        <f ca="1">IFERROR(E607+'Program Qtrly'!G$383*OFFSET(LDF!$A$37,MATCH($B$596,LDF!$A$38:$A$63,0),MATCH($A608,LDF!$B$37:$Z$37,0)),0)</f>
        <v>0</v>
      </c>
      <c r="F608" s="116">
        <f ca="1">IFERROR(F607+'Program Qtrly'!H$383*OFFSET(LDF!$A$37,MATCH($B$596,LDF!$A$38:$A$63,0),MATCH($A608,LDF!$B$37:$Z$37,0)),0)</f>
        <v>0</v>
      </c>
      <c r="G608" s="116">
        <f ca="1">IFERROR(G607+'Program Qtrly'!I$383*OFFSET(LDF!$A$37,MATCH($B$596,LDF!$A$38:$A$63,0),MATCH($A608,LDF!$B$37:$Z$37,0)),0)</f>
        <v>0</v>
      </c>
      <c r="H608" s="116">
        <f ca="1">IFERROR(H607+'Program Qtrly'!J$383*OFFSET(LDF!$A$37,MATCH($B$596,LDF!$A$38:$A$63,0),MATCH($A608,LDF!$B$37:$Z$37,0)),0)</f>
        <v>0</v>
      </c>
      <c r="I608" s="116">
        <f ca="1">IFERROR(I607+'Program Qtrly'!K$383*OFFSET(LDF!$A$37,MATCH($B$596,LDF!$A$38:$A$63,0),MATCH($A608,LDF!$B$37:$Z$37,0)),0)</f>
        <v>0</v>
      </c>
      <c r="J608" s="116">
        <f ca="1">IFERROR(J607+'Program Qtrly'!L$383*OFFSET(LDF!$A$37,MATCH($B$596,LDF!$A$38:$A$63,0),MATCH($A608,LDF!$B$37:$Z$37,0)),0)</f>
        <v>0</v>
      </c>
      <c r="K608" s="116">
        <f ca="1">IFERROR(K607+'Program Qtrly'!M$383*OFFSET(LDF!$A$37,MATCH($B$596,LDF!$A$38:$A$63,0),MATCH($A608,LDF!$B$37:$Z$37,0)),0)</f>
        <v>0</v>
      </c>
      <c r="L608" s="116">
        <f ca="1">IFERROR(L607+'Program Qtrly'!N$383*OFFSET(LDF!$A$37,MATCH($B$596,LDF!$A$38:$A$63,0),MATCH($A608,LDF!$B$37:$Z$37,0)),0)</f>
        <v>0</v>
      </c>
      <c r="M608" s="116">
        <f ca="1">IFERROR(M607+'Program Qtrly'!O$383*OFFSET(LDF!$A$37,MATCH($B$596,LDF!$A$38:$A$63,0),MATCH($A608,LDF!$B$37:$Z$37,0)),0)</f>
        <v>0</v>
      </c>
      <c r="N608" s="116">
        <f ca="1">IFERROR(N607+'Program Qtrly'!P$383*OFFSET(LDF!$A$37,MATCH($B$596,LDF!$A$38:$A$63,0),MATCH($A608,LDF!$B$37:$Z$37,0)),0)</f>
        <v>0</v>
      </c>
      <c r="O608" s="116">
        <f ca="1">IFERROR(O607+'Program Qtrly'!Q$383*OFFSET(LDF!$A$37,MATCH($B$596,LDF!$A$38:$A$63,0),MATCH($A608,LDF!$B$37:$Z$37,0)),0)</f>
        <v>0</v>
      </c>
      <c r="P608" s="116">
        <f ca="1">IFERROR(P607+'Program Qtrly'!R$383*OFFSET(LDF!$A$37,MATCH($B$596,LDF!$A$38:$A$63,0),MATCH($A608,LDF!$B$37:$Z$37,0)),0)</f>
        <v>0</v>
      </c>
      <c r="Q608" s="116">
        <f ca="1">IFERROR(Q607+'Program Qtrly'!S$383*OFFSET(LDF!$A$37,MATCH($B$596,LDF!$A$38:$A$63,0),MATCH($A608,LDF!$B$37:$Z$37,0)),0)</f>
        <v>0</v>
      </c>
      <c r="R608" s="116">
        <f ca="1">IFERROR(R607+'Program Qtrly'!T$383*OFFSET(LDF!$A$37,MATCH($B$596,LDF!$A$38:$A$63,0),MATCH($A608,LDF!$B$37:$Z$37,0)),0)</f>
        <v>0</v>
      </c>
      <c r="S608" s="116">
        <f ca="1">IFERROR(S607+'Program Qtrly'!U$383*OFFSET(LDF!$A$37,MATCH($B$596,LDF!$A$38:$A$63,0),MATCH($A608,LDF!$B$37:$Z$37,0)),0)</f>
        <v>0</v>
      </c>
      <c r="T608" s="116">
        <f ca="1">IFERROR(T607+'Program Qtrly'!V$383*OFFSET(LDF!$A$37,MATCH($B$596,LDF!$A$38:$A$63,0),MATCH($A608,LDF!$B$37:$Z$37,0)),0)</f>
        <v>0</v>
      </c>
      <c r="U608" s="116">
        <f ca="1">IFERROR(U607+'Program Qtrly'!W$383*OFFSET(LDF!$A$37,MATCH($B$596,LDF!$A$38:$A$63,0),MATCH($A608,LDF!$B$37:$Z$37,0)),0)</f>
        <v>0</v>
      </c>
      <c r="W608" s="63">
        <f t="shared" si="582"/>
        <v>33</v>
      </c>
      <c r="X608" s="116">
        <f t="shared" ca="1" si="583"/>
        <v>0</v>
      </c>
      <c r="Y608" s="116">
        <f t="shared" ca="1" si="580"/>
        <v>0</v>
      </c>
      <c r="Z608" s="116">
        <f t="shared" ca="1" si="580"/>
        <v>0</v>
      </c>
      <c r="AA608" s="116">
        <f t="shared" ca="1" si="580"/>
        <v>0</v>
      </c>
      <c r="AB608" s="116">
        <f t="shared" ca="1" si="580"/>
        <v>0</v>
      </c>
      <c r="AC608" s="116">
        <f t="shared" ca="1" si="580"/>
        <v>0</v>
      </c>
      <c r="AD608" s="116">
        <f t="shared" ca="1" si="580"/>
        <v>0</v>
      </c>
      <c r="AE608" s="116">
        <f t="shared" ca="1" si="580"/>
        <v>0</v>
      </c>
      <c r="AF608" s="116">
        <f t="shared" ca="1" si="580"/>
        <v>0</v>
      </c>
      <c r="AG608" s="116">
        <f t="shared" ca="1" si="580"/>
        <v>0</v>
      </c>
      <c r="AH608" s="116">
        <f t="shared" ca="1" si="580"/>
        <v>0</v>
      </c>
      <c r="AI608" s="116">
        <f t="shared" ca="1" si="580"/>
        <v>0</v>
      </c>
      <c r="AJ608" s="116">
        <f t="shared" ca="1" si="580"/>
        <v>0</v>
      </c>
      <c r="AK608" s="116">
        <f t="shared" ca="1" si="580"/>
        <v>0</v>
      </c>
      <c r="AL608" s="116">
        <f t="shared" ca="1" si="580"/>
        <v>0</v>
      </c>
      <c r="AM608" s="116">
        <f t="shared" ca="1" si="580"/>
        <v>0</v>
      </c>
      <c r="AN608" s="116">
        <f t="shared" ca="1" si="580"/>
        <v>0</v>
      </c>
      <c r="AO608" s="116">
        <f t="shared" ca="1" si="580"/>
        <v>0</v>
      </c>
      <c r="AP608" s="116">
        <f t="shared" ca="1" si="580"/>
        <v>0</v>
      </c>
      <c r="AQ608" s="116">
        <f t="shared" ca="1" si="580"/>
        <v>0</v>
      </c>
      <c r="AS608" s="63">
        <f t="shared" si="584"/>
        <v>33</v>
      </c>
      <c r="AT608" s="116">
        <f ca="1">IFERROR(X608*'Program Qtrly'!D$369/(1-'Program Qtrly'!D$369),0)</f>
        <v>0</v>
      </c>
      <c r="AU608" s="116">
        <f ca="1">IFERROR(Y608*'Program Qtrly'!E$369/(1-'Program Qtrly'!E$369),0)</f>
        <v>0</v>
      </c>
      <c r="AV608" s="116">
        <f ca="1">IFERROR(Z608*'Program Qtrly'!F$369/(1-'Program Qtrly'!F$369),0)</f>
        <v>0</v>
      </c>
      <c r="AW608" s="116">
        <f ca="1">IFERROR(AA608*'Program Qtrly'!G$369/(1-'Program Qtrly'!G$369),0)</f>
        <v>0</v>
      </c>
      <c r="AX608" s="116">
        <f ca="1">IFERROR(AB608*'Program Qtrly'!H$369/(1-'Program Qtrly'!H$369),0)</f>
        <v>0</v>
      </c>
      <c r="AY608" s="116">
        <f ca="1">IFERROR(AC608*'Program Qtrly'!I$369/(1-'Program Qtrly'!I$369),0)</f>
        <v>0</v>
      </c>
      <c r="AZ608" s="116">
        <f ca="1">IFERROR(AD608*'Program Qtrly'!J$369/(1-'Program Qtrly'!J$369),0)</f>
        <v>0</v>
      </c>
      <c r="BA608" s="116">
        <f ca="1">IFERROR(AE608*'Program Qtrly'!K$369/(1-'Program Qtrly'!K$369),0)</f>
        <v>0</v>
      </c>
      <c r="BB608" s="116">
        <f ca="1">IFERROR(AF608*'Program Qtrly'!L$369/(1-'Program Qtrly'!L$369),0)</f>
        <v>0</v>
      </c>
      <c r="BC608" s="116">
        <f ca="1">IFERROR(AG608*'Program Qtrly'!M$369/(1-'Program Qtrly'!M$369),0)</f>
        <v>0</v>
      </c>
      <c r="BD608" s="116">
        <f ca="1">IFERROR(AH608*'Program Qtrly'!N$369/(1-'Program Qtrly'!N$369),0)</f>
        <v>0</v>
      </c>
      <c r="BE608" s="116">
        <f ca="1">IFERROR(AI608*'Program Qtrly'!O$369/(1-'Program Qtrly'!O$369),0)</f>
        <v>0</v>
      </c>
      <c r="BF608" s="116">
        <f ca="1">IFERROR(AJ608*'Program Qtrly'!P$369/(1-'Program Qtrly'!P$369),0)</f>
        <v>0</v>
      </c>
      <c r="BG608" s="116">
        <f ca="1">IFERROR(AK608*'Program Qtrly'!Q$369/(1-'Program Qtrly'!Q$369),0)</f>
        <v>0</v>
      </c>
      <c r="BH608" s="116">
        <f ca="1">IFERROR(AL608*'Program Qtrly'!R$369/(1-'Program Qtrly'!R$369),0)</f>
        <v>0</v>
      </c>
      <c r="BI608" s="116">
        <f ca="1">IFERROR(AM608*'Program Qtrly'!S$369/(1-'Program Qtrly'!S$369),0)</f>
        <v>0</v>
      </c>
      <c r="BJ608" s="116">
        <f ca="1">IFERROR(AN608*'Program Qtrly'!T$369/(1-'Program Qtrly'!T$369),0)</f>
        <v>0</v>
      </c>
      <c r="BK608" s="116">
        <f ca="1">IFERROR(AO608*'Program Qtrly'!U$369/(1-'Program Qtrly'!U$369),0)</f>
        <v>0</v>
      </c>
      <c r="BL608" s="116">
        <f ca="1">IFERROR(AP608*'Program Qtrly'!V$369/(1-'Program Qtrly'!V$369),0)</f>
        <v>0</v>
      </c>
      <c r="BM608" s="116">
        <f ca="1">IFERROR(AQ608*'Program Qtrly'!W$369/(1-'Program Qtrly'!W$369),0)</f>
        <v>0</v>
      </c>
      <c r="BO608" s="53" t="str">
        <f t="shared" si="585"/>
        <v>P019</v>
      </c>
      <c r="BP608" s="53">
        <f t="shared" si="586"/>
        <v>0</v>
      </c>
    </row>
    <row r="609" spans="1:68" x14ac:dyDescent="0.45">
      <c r="A609" s="63">
        <f t="shared" si="581"/>
        <v>36</v>
      </c>
      <c r="B609" s="116">
        <f ca="1">IFERROR(B608+'Program Qtrly'!D$383*OFFSET(LDF!$A$37,MATCH($B$596,LDF!$A$38:$A$63,0),MATCH($A609,LDF!$B$37:$Z$37,0)),0)</f>
        <v>0</v>
      </c>
      <c r="C609" s="116">
        <f ca="1">IFERROR(C608+'Program Qtrly'!E$383*OFFSET(LDF!$A$37,MATCH($B$596,LDF!$A$38:$A$63,0),MATCH($A609,LDF!$B$37:$Z$37,0)),0)</f>
        <v>0</v>
      </c>
      <c r="D609" s="116">
        <f ca="1">IFERROR(D608+'Program Qtrly'!F$383*OFFSET(LDF!$A$37,MATCH($B$596,LDF!$A$38:$A$63,0),MATCH($A609,LDF!$B$37:$Z$37,0)),0)</f>
        <v>0</v>
      </c>
      <c r="E609" s="116">
        <f ca="1">IFERROR(E608+'Program Qtrly'!G$383*OFFSET(LDF!$A$37,MATCH($B$596,LDF!$A$38:$A$63,0),MATCH($A609,LDF!$B$37:$Z$37,0)),0)</f>
        <v>0</v>
      </c>
      <c r="F609" s="116">
        <f ca="1">IFERROR(F608+'Program Qtrly'!H$383*OFFSET(LDF!$A$37,MATCH($B$596,LDF!$A$38:$A$63,0),MATCH($A609,LDF!$B$37:$Z$37,0)),0)</f>
        <v>0</v>
      </c>
      <c r="G609" s="116">
        <f ca="1">IFERROR(G608+'Program Qtrly'!I$383*OFFSET(LDF!$A$37,MATCH($B$596,LDF!$A$38:$A$63,0),MATCH($A609,LDF!$B$37:$Z$37,0)),0)</f>
        <v>0</v>
      </c>
      <c r="H609" s="116">
        <f ca="1">IFERROR(H608+'Program Qtrly'!J$383*OFFSET(LDF!$A$37,MATCH($B$596,LDF!$A$38:$A$63,0),MATCH($A609,LDF!$B$37:$Z$37,0)),0)</f>
        <v>0</v>
      </c>
      <c r="I609" s="116">
        <f ca="1">IFERROR(I608+'Program Qtrly'!K$383*OFFSET(LDF!$A$37,MATCH($B$596,LDF!$A$38:$A$63,0),MATCH($A609,LDF!$B$37:$Z$37,0)),0)</f>
        <v>0</v>
      </c>
      <c r="J609" s="116">
        <f ca="1">IFERROR(J608+'Program Qtrly'!L$383*OFFSET(LDF!$A$37,MATCH($B$596,LDF!$A$38:$A$63,0),MATCH($A609,LDF!$B$37:$Z$37,0)),0)</f>
        <v>0</v>
      </c>
      <c r="K609" s="116">
        <f ca="1">IFERROR(K608+'Program Qtrly'!M$383*OFFSET(LDF!$A$37,MATCH($B$596,LDF!$A$38:$A$63,0),MATCH($A609,LDF!$B$37:$Z$37,0)),0)</f>
        <v>0</v>
      </c>
      <c r="L609" s="116">
        <f ca="1">IFERROR(L608+'Program Qtrly'!N$383*OFFSET(LDF!$A$37,MATCH($B$596,LDF!$A$38:$A$63,0),MATCH($A609,LDF!$B$37:$Z$37,0)),0)</f>
        <v>0</v>
      </c>
      <c r="M609" s="116">
        <f ca="1">IFERROR(M608+'Program Qtrly'!O$383*OFFSET(LDF!$A$37,MATCH($B$596,LDF!$A$38:$A$63,0),MATCH($A609,LDF!$B$37:$Z$37,0)),0)</f>
        <v>0</v>
      </c>
      <c r="N609" s="116">
        <f ca="1">IFERROR(N608+'Program Qtrly'!P$383*OFFSET(LDF!$A$37,MATCH($B$596,LDF!$A$38:$A$63,0),MATCH($A609,LDF!$B$37:$Z$37,0)),0)</f>
        <v>0</v>
      </c>
      <c r="O609" s="116">
        <f ca="1">IFERROR(O608+'Program Qtrly'!Q$383*OFFSET(LDF!$A$37,MATCH($B$596,LDF!$A$38:$A$63,0),MATCH($A609,LDF!$B$37:$Z$37,0)),0)</f>
        <v>0</v>
      </c>
      <c r="P609" s="116">
        <f ca="1">IFERROR(P608+'Program Qtrly'!R$383*OFFSET(LDF!$A$37,MATCH($B$596,LDF!$A$38:$A$63,0),MATCH($A609,LDF!$B$37:$Z$37,0)),0)</f>
        <v>0</v>
      </c>
      <c r="Q609" s="116">
        <f ca="1">IFERROR(Q608+'Program Qtrly'!S$383*OFFSET(LDF!$A$37,MATCH($B$596,LDF!$A$38:$A$63,0),MATCH($A609,LDF!$B$37:$Z$37,0)),0)</f>
        <v>0</v>
      </c>
      <c r="R609" s="116">
        <f ca="1">IFERROR(R608+'Program Qtrly'!T$383*OFFSET(LDF!$A$37,MATCH($B$596,LDF!$A$38:$A$63,0),MATCH($A609,LDF!$B$37:$Z$37,0)),0)</f>
        <v>0</v>
      </c>
      <c r="S609" s="116">
        <f ca="1">IFERROR(S608+'Program Qtrly'!U$383*OFFSET(LDF!$A$37,MATCH($B$596,LDF!$A$38:$A$63,0),MATCH($A609,LDF!$B$37:$Z$37,0)),0)</f>
        <v>0</v>
      </c>
      <c r="T609" s="116">
        <f ca="1">IFERROR(T608+'Program Qtrly'!V$383*OFFSET(LDF!$A$37,MATCH($B$596,LDF!$A$38:$A$63,0),MATCH($A609,LDF!$B$37:$Z$37,0)),0)</f>
        <v>0</v>
      </c>
      <c r="U609" s="116">
        <f ca="1">IFERROR(U608+'Program Qtrly'!W$383*OFFSET(LDF!$A$37,MATCH($B$596,LDF!$A$38:$A$63,0),MATCH($A609,LDF!$B$37:$Z$37,0)),0)</f>
        <v>0</v>
      </c>
      <c r="W609" s="63">
        <f t="shared" si="582"/>
        <v>36</v>
      </c>
      <c r="X609" s="116">
        <f t="shared" ca="1" si="583"/>
        <v>0</v>
      </c>
      <c r="Y609" s="116">
        <f t="shared" ca="1" si="580"/>
        <v>0</v>
      </c>
      <c r="Z609" s="116">
        <f t="shared" ca="1" si="580"/>
        <v>0</v>
      </c>
      <c r="AA609" s="116">
        <f t="shared" ca="1" si="580"/>
        <v>0</v>
      </c>
      <c r="AB609" s="116">
        <f t="shared" ca="1" si="580"/>
        <v>0</v>
      </c>
      <c r="AC609" s="116">
        <f t="shared" ca="1" si="580"/>
        <v>0</v>
      </c>
      <c r="AD609" s="116">
        <f t="shared" ca="1" si="580"/>
        <v>0</v>
      </c>
      <c r="AE609" s="116">
        <f t="shared" ca="1" si="580"/>
        <v>0</v>
      </c>
      <c r="AF609" s="116">
        <f t="shared" ca="1" si="580"/>
        <v>0</v>
      </c>
      <c r="AG609" s="116">
        <f t="shared" ca="1" si="580"/>
        <v>0</v>
      </c>
      <c r="AH609" s="116">
        <f t="shared" ca="1" si="580"/>
        <v>0</v>
      </c>
      <c r="AI609" s="116">
        <f t="shared" ca="1" si="580"/>
        <v>0</v>
      </c>
      <c r="AJ609" s="116">
        <f t="shared" ca="1" si="580"/>
        <v>0</v>
      </c>
      <c r="AK609" s="116">
        <f t="shared" ca="1" si="580"/>
        <v>0</v>
      </c>
      <c r="AL609" s="116">
        <f t="shared" ca="1" si="580"/>
        <v>0</v>
      </c>
      <c r="AM609" s="116">
        <f t="shared" ca="1" si="580"/>
        <v>0</v>
      </c>
      <c r="AN609" s="116">
        <f t="shared" ca="1" si="580"/>
        <v>0</v>
      </c>
      <c r="AO609" s="116">
        <f t="shared" ca="1" si="580"/>
        <v>0</v>
      </c>
      <c r="AP609" s="116">
        <f t="shared" ca="1" si="580"/>
        <v>0</v>
      </c>
      <c r="AQ609" s="116">
        <f t="shared" ca="1" si="580"/>
        <v>0</v>
      </c>
      <c r="AS609" s="63">
        <f t="shared" si="584"/>
        <v>36</v>
      </c>
      <c r="AT609" s="116">
        <f ca="1">IFERROR(X609*'Program Qtrly'!D$369/(1-'Program Qtrly'!D$369),0)</f>
        <v>0</v>
      </c>
      <c r="AU609" s="116">
        <f ca="1">IFERROR(Y609*'Program Qtrly'!E$369/(1-'Program Qtrly'!E$369),0)</f>
        <v>0</v>
      </c>
      <c r="AV609" s="116">
        <f ca="1">IFERROR(Z609*'Program Qtrly'!F$369/(1-'Program Qtrly'!F$369),0)</f>
        <v>0</v>
      </c>
      <c r="AW609" s="116">
        <f ca="1">IFERROR(AA609*'Program Qtrly'!G$369/(1-'Program Qtrly'!G$369),0)</f>
        <v>0</v>
      </c>
      <c r="AX609" s="116">
        <f ca="1">IFERROR(AB609*'Program Qtrly'!H$369/(1-'Program Qtrly'!H$369),0)</f>
        <v>0</v>
      </c>
      <c r="AY609" s="116">
        <f ca="1">IFERROR(AC609*'Program Qtrly'!I$369/(1-'Program Qtrly'!I$369),0)</f>
        <v>0</v>
      </c>
      <c r="AZ609" s="116">
        <f ca="1">IFERROR(AD609*'Program Qtrly'!J$369/(1-'Program Qtrly'!J$369),0)</f>
        <v>0</v>
      </c>
      <c r="BA609" s="116">
        <f ca="1">IFERROR(AE609*'Program Qtrly'!K$369/(1-'Program Qtrly'!K$369),0)</f>
        <v>0</v>
      </c>
      <c r="BB609" s="116">
        <f ca="1">IFERROR(AF609*'Program Qtrly'!L$369/(1-'Program Qtrly'!L$369),0)</f>
        <v>0</v>
      </c>
      <c r="BC609" s="116">
        <f ca="1">IFERROR(AG609*'Program Qtrly'!M$369/(1-'Program Qtrly'!M$369),0)</f>
        <v>0</v>
      </c>
      <c r="BD609" s="116">
        <f ca="1">IFERROR(AH609*'Program Qtrly'!N$369/(1-'Program Qtrly'!N$369),0)</f>
        <v>0</v>
      </c>
      <c r="BE609" s="116">
        <f ca="1">IFERROR(AI609*'Program Qtrly'!O$369/(1-'Program Qtrly'!O$369),0)</f>
        <v>0</v>
      </c>
      <c r="BF609" s="116">
        <f ca="1">IFERROR(AJ609*'Program Qtrly'!P$369/(1-'Program Qtrly'!P$369),0)</f>
        <v>0</v>
      </c>
      <c r="BG609" s="116">
        <f ca="1">IFERROR(AK609*'Program Qtrly'!Q$369/(1-'Program Qtrly'!Q$369),0)</f>
        <v>0</v>
      </c>
      <c r="BH609" s="116">
        <f ca="1">IFERROR(AL609*'Program Qtrly'!R$369/(1-'Program Qtrly'!R$369),0)</f>
        <v>0</v>
      </c>
      <c r="BI609" s="116">
        <f ca="1">IFERROR(AM609*'Program Qtrly'!S$369/(1-'Program Qtrly'!S$369),0)</f>
        <v>0</v>
      </c>
      <c r="BJ609" s="116">
        <f ca="1">IFERROR(AN609*'Program Qtrly'!T$369/(1-'Program Qtrly'!T$369),0)</f>
        <v>0</v>
      </c>
      <c r="BK609" s="116">
        <f ca="1">IFERROR(AO609*'Program Qtrly'!U$369/(1-'Program Qtrly'!U$369),0)</f>
        <v>0</v>
      </c>
      <c r="BL609" s="116">
        <f ca="1">IFERROR(AP609*'Program Qtrly'!V$369/(1-'Program Qtrly'!V$369),0)</f>
        <v>0</v>
      </c>
      <c r="BM609" s="116">
        <f ca="1">IFERROR(AQ609*'Program Qtrly'!W$369/(1-'Program Qtrly'!W$369),0)</f>
        <v>0</v>
      </c>
      <c r="BO609" s="53" t="str">
        <f t="shared" si="585"/>
        <v>P019</v>
      </c>
      <c r="BP609" s="53">
        <f t="shared" si="586"/>
        <v>0</v>
      </c>
    </row>
    <row r="610" spans="1:68" x14ac:dyDescent="0.45">
      <c r="A610" s="63">
        <f t="shared" si="581"/>
        <v>39</v>
      </c>
      <c r="B610" s="116">
        <f ca="1">IFERROR(B609+'Program Qtrly'!D$383*OFFSET(LDF!$A$37,MATCH($B$596,LDF!$A$38:$A$63,0),MATCH($A610,LDF!$B$37:$Z$37,0)),0)</f>
        <v>0</v>
      </c>
      <c r="C610" s="116">
        <f ca="1">IFERROR(C609+'Program Qtrly'!E$383*OFFSET(LDF!$A$37,MATCH($B$596,LDF!$A$38:$A$63,0),MATCH($A610,LDF!$B$37:$Z$37,0)),0)</f>
        <v>0</v>
      </c>
      <c r="D610" s="116">
        <f ca="1">IFERROR(D609+'Program Qtrly'!F$383*OFFSET(LDF!$A$37,MATCH($B$596,LDF!$A$38:$A$63,0),MATCH($A610,LDF!$B$37:$Z$37,0)),0)</f>
        <v>0</v>
      </c>
      <c r="E610" s="116">
        <f ca="1">IFERROR(E609+'Program Qtrly'!G$383*OFFSET(LDF!$A$37,MATCH($B$596,LDF!$A$38:$A$63,0),MATCH($A610,LDF!$B$37:$Z$37,0)),0)</f>
        <v>0</v>
      </c>
      <c r="F610" s="116">
        <f ca="1">IFERROR(F609+'Program Qtrly'!H$383*OFFSET(LDF!$A$37,MATCH($B$596,LDF!$A$38:$A$63,0),MATCH($A610,LDF!$B$37:$Z$37,0)),0)</f>
        <v>0</v>
      </c>
      <c r="G610" s="116">
        <f ca="1">IFERROR(G609+'Program Qtrly'!I$383*OFFSET(LDF!$A$37,MATCH($B$596,LDF!$A$38:$A$63,0),MATCH($A610,LDF!$B$37:$Z$37,0)),0)</f>
        <v>0</v>
      </c>
      <c r="H610" s="116">
        <f ca="1">IFERROR(H609+'Program Qtrly'!J$383*OFFSET(LDF!$A$37,MATCH($B$596,LDF!$A$38:$A$63,0),MATCH($A610,LDF!$B$37:$Z$37,0)),0)</f>
        <v>0</v>
      </c>
      <c r="I610" s="116">
        <f ca="1">IFERROR(I609+'Program Qtrly'!K$383*OFFSET(LDF!$A$37,MATCH($B$596,LDF!$A$38:$A$63,0),MATCH($A610,LDF!$B$37:$Z$37,0)),0)</f>
        <v>0</v>
      </c>
      <c r="J610" s="116">
        <f ca="1">IFERROR(J609+'Program Qtrly'!L$383*OFFSET(LDF!$A$37,MATCH($B$596,LDF!$A$38:$A$63,0),MATCH($A610,LDF!$B$37:$Z$37,0)),0)</f>
        <v>0</v>
      </c>
      <c r="K610" s="116">
        <f ca="1">IFERROR(K609+'Program Qtrly'!M$383*OFFSET(LDF!$A$37,MATCH($B$596,LDF!$A$38:$A$63,0),MATCH($A610,LDF!$B$37:$Z$37,0)),0)</f>
        <v>0</v>
      </c>
      <c r="L610" s="116">
        <f ca="1">IFERROR(L609+'Program Qtrly'!N$383*OFFSET(LDF!$A$37,MATCH($B$596,LDF!$A$38:$A$63,0),MATCH($A610,LDF!$B$37:$Z$37,0)),0)</f>
        <v>0</v>
      </c>
      <c r="M610" s="116">
        <f ca="1">IFERROR(M609+'Program Qtrly'!O$383*OFFSET(LDF!$A$37,MATCH($B$596,LDF!$A$38:$A$63,0),MATCH($A610,LDF!$B$37:$Z$37,0)),0)</f>
        <v>0</v>
      </c>
      <c r="N610" s="116">
        <f ca="1">IFERROR(N609+'Program Qtrly'!P$383*OFFSET(LDF!$A$37,MATCH($B$596,LDF!$A$38:$A$63,0),MATCH($A610,LDF!$B$37:$Z$37,0)),0)</f>
        <v>0</v>
      </c>
      <c r="O610" s="116">
        <f ca="1">IFERROR(O609+'Program Qtrly'!Q$383*OFFSET(LDF!$A$37,MATCH($B$596,LDF!$A$38:$A$63,0),MATCH($A610,LDF!$B$37:$Z$37,0)),0)</f>
        <v>0</v>
      </c>
      <c r="P610" s="116">
        <f ca="1">IFERROR(P609+'Program Qtrly'!R$383*OFFSET(LDF!$A$37,MATCH($B$596,LDF!$A$38:$A$63,0),MATCH($A610,LDF!$B$37:$Z$37,0)),0)</f>
        <v>0</v>
      </c>
      <c r="Q610" s="116">
        <f ca="1">IFERROR(Q609+'Program Qtrly'!S$383*OFFSET(LDF!$A$37,MATCH($B$596,LDF!$A$38:$A$63,0),MATCH($A610,LDF!$B$37:$Z$37,0)),0)</f>
        <v>0</v>
      </c>
      <c r="R610" s="116">
        <f ca="1">IFERROR(R609+'Program Qtrly'!T$383*OFFSET(LDF!$A$37,MATCH($B$596,LDF!$A$38:$A$63,0),MATCH($A610,LDF!$B$37:$Z$37,0)),0)</f>
        <v>0</v>
      </c>
      <c r="S610" s="116">
        <f ca="1">IFERROR(S609+'Program Qtrly'!U$383*OFFSET(LDF!$A$37,MATCH($B$596,LDF!$A$38:$A$63,0),MATCH($A610,LDF!$B$37:$Z$37,0)),0)</f>
        <v>0</v>
      </c>
      <c r="T610" s="116">
        <f ca="1">IFERROR(T609+'Program Qtrly'!V$383*OFFSET(LDF!$A$37,MATCH($B$596,LDF!$A$38:$A$63,0),MATCH($A610,LDF!$B$37:$Z$37,0)),0)</f>
        <v>0</v>
      </c>
      <c r="U610" s="116">
        <f ca="1">IFERROR(U609+'Program Qtrly'!W$383*OFFSET(LDF!$A$37,MATCH($B$596,LDF!$A$38:$A$63,0),MATCH($A610,LDF!$B$37:$Z$37,0)),0)</f>
        <v>0</v>
      </c>
      <c r="W610" s="63">
        <f t="shared" si="582"/>
        <v>39</v>
      </c>
      <c r="X610" s="116">
        <f t="shared" ca="1" si="583"/>
        <v>0</v>
      </c>
      <c r="Y610" s="116">
        <f t="shared" ca="1" si="580"/>
        <v>0</v>
      </c>
      <c r="Z610" s="116">
        <f t="shared" ca="1" si="580"/>
        <v>0</v>
      </c>
      <c r="AA610" s="116">
        <f t="shared" ca="1" si="580"/>
        <v>0</v>
      </c>
      <c r="AB610" s="116">
        <f t="shared" ca="1" si="580"/>
        <v>0</v>
      </c>
      <c r="AC610" s="116">
        <f t="shared" ca="1" si="580"/>
        <v>0</v>
      </c>
      <c r="AD610" s="116">
        <f t="shared" ca="1" si="580"/>
        <v>0</v>
      </c>
      <c r="AE610" s="116">
        <f t="shared" ca="1" si="580"/>
        <v>0</v>
      </c>
      <c r="AF610" s="116">
        <f t="shared" ca="1" si="580"/>
        <v>0</v>
      </c>
      <c r="AG610" s="116">
        <f t="shared" ca="1" si="580"/>
        <v>0</v>
      </c>
      <c r="AH610" s="116">
        <f t="shared" ca="1" si="580"/>
        <v>0</v>
      </c>
      <c r="AI610" s="116">
        <f t="shared" ca="1" si="580"/>
        <v>0</v>
      </c>
      <c r="AJ610" s="116">
        <f t="shared" ca="1" si="580"/>
        <v>0</v>
      </c>
      <c r="AK610" s="116">
        <f t="shared" ca="1" si="580"/>
        <v>0</v>
      </c>
      <c r="AL610" s="116">
        <f t="shared" ca="1" si="580"/>
        <v>0</v>
      </c>
      <c r="AM610" s="116">
        <f t="shared" ca="1" si="580"/>
        <v>0</v>
      </c>
      <c r="AN610" s="116">
        <f t="shared" ca="1" si="580"/>
        <v>0</v>
      </c>
      <c r="AO610" s="116">
        <f t="shared" ca="1" si="580"/>
        <v>0</v>
      </c>
      <c r="AP610" s="116">
        <f t="shared" ca="1" si="580"/>
        <v>0</v>
      </c>
      <c r="AQ610" s="116">
        <f t="shared" ca="1" si="580"/>
        <v>0</v>
      </c>
      <c r="AS610" s="63">
        <f t="shared" si="584"/>
        <v>39</v>
      </c>
      <c r="AT610" s="116">
        <f ca="1">IFERROR(X610*'Program Qtrly'!D$369/(1-'Program Qtrly'!D$369),0)</f>
        <v>0</v>
      </c>
      <c r="AU610" s="116">
        <f ca="1">IFERROR(Y610*'Program Qtrly'!E$369/(1-'Program Qtrly'!E$369),0)</f>
        <v>0</v>
      </c>
      <c r="AV610" s="116">
        <f ca="1">IFERROR(Z610*'Program Qtrly'!F$369/(1-'Program Qtrly'!F$369),0)</f>
        <v>0</v>
      </c>
      <c r="AW610" s="116">
        <f ca="1">IFERROR(AA610*'Program Qtrly'!G$369/(1-'Program Qtrly'!G$369),0)</f>
        <v>0</v>
      </c>
      <c r="AX610" s="116">
        <f ca="1">IFERROR(AB610*'Program Qtrly'!H$369/(1-'Program Qtrly'!H$369),0)</f>
        <v>0</v>
      </c>
      <c r="AY610" s="116">
        <f ca="1">IFERROR(AC610*'Program Qtrly'!I$369/(1-'Program Qtrly'!I$369),0)</f>
        <v>0</v>
      </c>
      <c r="AZ610" s="116">
        <f ca="1">IFERROR(AD610*'Program Qtrly'!J$369/(1-'Program Qtrly'!J$369),0)</f>
        <v>0</v>
      </c>
      <c r="BA610" s="116">
        <f ca="1">IFERROR(AE610*'Program Qtrly'!K$369/(1-'Program Qtrly'!K$369),0)</f>
        <v>0</v>
      </c>
      <c r="BB610" s="116">
        <f ca="1">IFERROR(AF610*'Program Qtrly'!L$369/(1-'Program Qtrly'!L$369),0)</f>
        <v>0</v>
      </c>
      <c r="BC610" s="116">
        <f ca="1">IFERROR(AG610*'Program Qtrly'!M$369/(1-'Program Qtrly'!M$369),0)</f>
        <v>0</v>
      </c>
      <c r="BD610" s="116">
        <f ca="1">IFERROR(AH610*'Program Qtrly'!N$369/(1-'Program Qtrly'!N$369),0)</f>
        <v>0</v>
      </c>
      <c r="BE610" s="116">
        <f ca="1">IFERROR(AI610*'Program Qtrly'!O$369/(1-'Program Qtrly'!O$369),0)</f>
        <v>0</v>
      </c>
      <c r="BF610" s="116">
        <f ca="1">IFERROR(AJ610*'Program Qtrly'!P$369/(1-'Program Qtrly'!P$369),0)</f>
        <v>0</v>
      </c>
      <c r="BG610" s="116">
        <f ca="1">IFERROR(AK610*'Program Qtrly'!Q$369/(1-'Program Qtrly'!Q$369),0)</f>
        <v>0</v>
      </c>
      <c r="BH610" s="116">
        <f ca="1">IFERROR(AL610*'Program Qtrly'!R$369/(1-'Program Qtrly'!R$369),0)</f>
        <v>0</v>
      </c>
      <c r="BI610" s="116">
        <f ca="1">IFERROR(AM610*'Program Qtrly'!S$369/(1-'Program Qtrly'!S$369),0)</f>
        <v>0</v>
      </c>
      <c r="BJ610" s="116">
        <f ca="1">IFERROR(AN610*'Program Qtrly'!T$369/(1-'Program Qtrly'!T$369),0)</f>
        <v>0</v>
      </c>
      <c r="BK610" s="116">
        <f ca="1">IFERROR(AO610*'Program Qtrly'!U$369/(1-'Program Qtrly'!U$369),0)</f>
        <v>0</v>
      </c>
      <c r="BL610" s="116">
        <f ca="1">IFERROR(AP610*'Program Qtrly'!V$369/(1-'Program Qtrly'!V$369),0)</f>
        <v>0</v>
      </c>
      <c r="BM610" s="116">
        <f ca="1">IFERROR(AQ610*'Program Qtrly'!W$369/(1-'Program Qtrly'!W$369),0)</f>
        <v>0</v>
      </c>
      <c r="BO610" s="53" t="str">
        <f t="shared" si="585"/>
        <v>P019</v>
      </c>
      <c r="BP610" s="53">
        <f t="shared" si="586"/>
        <v>0</v>
      </c>
    </row>
    <row r="611" spans="1:68" x14ac:dyDescent="0.45">
      <c r="A611" s="63">
        <f t="shared" si="581"/>
        <v>42</v>
      </c>
      <c r="B611" s="116">
        <f ca="1">IFERROR(B610+'Program Qtrly'!D$383*OFFSET(LDF!$A$37,MATCH($B$596,LDF!$A$38:$A$63,0),MATCH($A611,LDF!$B$37:$Z$37,0)),0)</f>
        <v>0</v>
      </c>
      <c r="C611" s="116">
        <f ca="1">IFERROR(C610+'Program Qtrly'!E$383*OFFSET(LDF!$A$37,MATCH($B$596,LDF!$A$38:$A$63,0),MATCH($A611,LDF!$B$37:$Z$37,0)),0)</f>
        <v>0</v>
      </c>
      <c r="D611" s="116">
        <f ca="1">IFERROR(D610+'Program Qtrly'!F$383*OFFSET(LDF!$A$37,MATCH($B$596,LDF!$A$38:$A$63,0),MATCH($A611,LDF!$B$37:$Z$37,0)),0)</f>
        <v>0</v>
      </c>
      <c r="E611" s="116">
        <f ca="1">IFERROR(E610+'Program Qtrly'!G$383*OFFSET(LDF!$A$37,MATCH($B$596,LDF!$A$38:$A$63,0),MATCH($A611,LDF!$B$37:$Z$37,0)),0)</f>
        <v>0</v>
      </c>
      <c r="F611" s="116">
        <f ca="1">IFERROR(F610+'Program Qtrly'!H$383*OFFSET(LDF!$A$37,MATCH($B$596,LDF!$A$38:$A$63,0),MATCH($A611,LDF!$B$37:$Z$37,0)),0)</f>
        <v>0</v>
      </c>
      <c r="G611" s="116">
        <f ca="1">IFERROR(G610+'Program Qtrly'!I$383*OFFSET(LDF!$A$37,MATCH($B$596,LDF!$A$38:$A$63,0),MATCH($A611,LDF!$B$37:$Z$37,0)),0)</f>
        <v>0</v>
      </c>
      <c r="H611" s="116">
        <f ca="1">IFERROR(H610+'Program Qtrly'!J$383*OFFSET(LDF!$A$37,MATCH($B$596,LDF!$A$38:$A$63,0),MATCH($A611,LDF!$B$37:$Z$37,0)),0)</f>
        <v>0</v>
      </c>
      <c r="I611" s="116">
        <f ca="1">IFERROR(I610+'Program Qtrly'!K$383*OFFSET(LDF!$A$37,MATCH($B$596,LDF!$A$38:$A$63,0),MATCH($A611,LDF!$B$37:$Z$37,0)),0)</f>
        <v>0</v>
      </c>
      <c r="J611" s="116">
        <f ca="1">IFERROR(J610+'Program Qtrly'!L$383*OFFSET(LDF!$A$37,MATCH($B$596,LDF!$A$38:$A$63,0),MATCH($A611,LDF!$B$37:$Z$37,0)),0)</f>
        <v>0</v>
      </c>
      <c r="K611" s="116">
        <f ca="1">IFERROR(K610+'Program Qtrly'!M$383*OFFSET(LDF!$A$37,MATCH($B$596,LDF!$A$38:$A$63,0),MATCH($A611,LDF!$B$37:$Z$37,0)),0)</f>
        <v>0</v>
      </c>
      <c r="L611" s="116">
        <f ca="1">IFERROR(L610+'Program Qtrly'!N$383*OFFSET(LDF!$A$37,MATCH($B$596,LDF!$A$38:$A$63,0),MATCH($A611,LDF!$B$37:$Z$37,0)),0)</f>
        <v>0</v>
      </c>
      <c r="M611" s="116">
        <f ca="1">IFERROR(M610+'Program Qtrly'!O$383*OFFSET(LDF!$A$37,MATCH($B$596,LDF!$A$38:$A$63,0),MATCH($A611,LDF!$B$37:$Z$37,0)),0)</f>
        <v>0</v>
      </c>
      <c r="N611" s="116">
        <f ca="1">IFERROR(N610+'Program Qtrly'!P$383*OFFSET(LDF!$A$37,MATCH($B$596,LDF!$A$38:$A$63,0),MATCH($A611,LDF!$B$37:$Z$37,0)),0)</f>
        <v>0</v>
      </c>
      <c r="O611" s="116">
        <f ca="1">IFERROR(O610+'Program Qtrly'!Q$383*OFFSET(LDF!$A$37,MATCH($B$596,LDF!$A$38:$A$63,0),MATCH($A611,LDF!$B$37:$Z$37,0)),0)</f>
        <v>0</v>
      </c>
      <c r="P611" s="116">
        <f ca="1">IFERROR(P610+'Program Qtrly'!R$383*OFFSET(LDF!$A$37,MATCH($B$596,LDF!$A$38:$A$63,0),MATCH($A611,LDF!$B$37:$Z$37,0)),0)</f>
        <v>0</v>
      </c>
      <c r="Q611" s="116">
        <f ca="1">IFERROR(Q610+'Program Qtrly'!S$383*OFFSET(LDF!$A$37,MATCH($B$596,LDF!$A$38:$A$63,0),MATCH($A611,LDF!$B$37:$Z$37,0)),0)</f>
        <v>0</v>
      </c>
      <c r="R611" s="116">
        <f ca="1">IFERROR(R610+'Program Qtrly'!T$383*OFFSET(LDF!$A$37,MATCH($B$596,LDF!$A$38:$A$63,0),MATCH($A611,LDF!$B$37:$Z$37,0)),0)</f>
        <v>0</v>
      </c>
      <c r="S611" s="116">
        <f ca="1">IFERROR(S610+'Program Qtrly'!U$383*OFFSET(LDF!$A$37,MATCH($B$596,LDF!$A$38:$A$63,0),MATCH($A611,LDF!$B$37:$Z$37,0)),0)</f>
        <v>0</v>
      </c>
      <c r="T611" s="116">
        <f ca="1">IFERROR(T610+'Program Qtrly'!V$383*OFFSET(LDF!$A$37,MATCH($B$596,LDF!$A$38:$A$63,0),MATCH($A611,LDF!$B$37:$Z$37,0)),0)</f>
        <v>0</v>
      </c>
      <c r="U611" s="116">
        <f ca="1">IFERROR(U610+'Program Qtrly'!W$383*OFFSET(LDF!$A$37,MATCH($B$596,LDF!$A$38:$A$63,0),MATCH($A611,LDF!$B$37:$Z$37,0)),0)</f>
        <v>0</v>
      </c>
      <c r="W611" s="63">
        <f t="shared" si="582"/>
        <v>42</v>
      </c>
      <c r="X611" s="116">
        <f t="shared" ca="1" si="583"/>
        <v>0</v>
      </c>
      <c r="Y611" s="116">
        <f t="shared" ca="1" si="580"/>
        <v>0</v>
      </c>
      <c r="Z611" s="116">
        <f t="shared" ca="1" si="580"/>
        <v>0</v>
      </c>
      <c r="AA611" s="116">
        <f t="shared" ca="1" si="580"/>
        <v>0</v>
      </c>
      <c r="AB611" s="116">
        <f t="shared" ca="1" si="580"/>
        <v>0</v>
      </c>
      <c r="AC611" s="116">
        <f t="shared" ca="1" si="580"/>
        <v>0</v>
      </c>
      <c r="AD611" s="116">
        <f t="shared" ca="1" si="580"/>
        <v>0</v>
      </c>
      <c r="AE611" s="116">
        <f t="shared" ca="1" si="580"/>
        <v>0</v>
      </c>
      <c r="AF611" s="116">
        <f t="shared" ca="1" si="580"/>
        <v>0</v>
      </c>
      <c r="AG611" s="116">
        <f t="shared" ref="AG611:AG621" ca="1" si="587">K$622-K611</f>
        <v>0</v>
      </c>
      <c r="AH611" s="116">
        <f t="shared" ref="AH611:AH621" ca="1" si="588">L$622-L611</f>
        <v>0</v>
      </c>
      <c r="AI611" s="116">
        <f t="shared" ref="AI611:AI621" ca="1" si="589">M$622-M611</f>
        <v>0</v>
      </c>
      <c r="AJ611" s="116">
        <f t="shared" ref="AJ611:AJ621" ca="1" si="590">N$622-N611</f>
        <v>0</v>
      </c>
      <c r="AK611" s="116">
        <f t="shared" ref="AK611:AK621" ca="1" si="591">O$622-O611</f>
        <v>0</v>
      </c>
      <c r="AL611" s="116">
        <f t="shared" ref="AL611:AL621" ca="1" si="592">P$622-P611</f>
        <v>0</v>
      </c>
      <c r="AM611" s="116">
        <f t="shared" ref="AM611:AM621" ca="1" si="593">Q$622-Q611</f>
        <v>0</v>
      </c>
      <c r="AN611" s="116">
        <f t="shared" ref="AN611:AN621" ca="1" si="594">R$622-R611</f>
        <v>0</v>
      </c>
      <c r="AO611" s="116">
        <f t="shared" ref="AO611:AO621" ca="1" si="595">S$622-S611</f>
        <v>0</v>
      </c>
      <c r="AP611" s="116">
        <f t="shared" ref="AP611:AP621" ca="1" si="596">T$622-T611</f>
        <v>0</v>
      </c>
      <c r="AQ611" s="116">
        <f t="shared" ref="AQ611:AQ621" ca="1" si="597">U$622-U611</f>
        <v>0</v>
      </c>
      <c r="AS611" s="63">
        <f t="shared" si="584"/>
        <v>42</v>
      </c>
      <c r="AT611" s="116">
        <f ca="1">IFERROR(X611*'Program Qtrly'!D$369/(1-'Program Qtrly'!D$369),0)</f>
        <v>0</v>
      </c>
      <c r="AU611" s="116">
        <f ca="1">IFERROR(Y611*'Program Qtrly'!E$369/(1-'Program Qtrly'!E$369),0)</f>
        <v>0</v>
      </c>
      <c r="AV611" s="116">
        <f ca="1">IFERROR(Z611*'Program Qtrly'!F$369/(1-'Program Qtrly'!F$369),0)</f>
        <v>0</v>
      </c>
      <c r="AW611" s="116">
        <f ca="1">IFERROR(AA611*'Program Qtrly'!G$369/(1-'Program Qtrly'!G$369),0)</f>
        <v>0</v>
      </c>
      <c r="AX611" s="116">
        <f ca="1">IFERROR(AB611*'Program Qtrly'!H$369/(1-'Program Qtrly'!H$369),0)</f>
        <v>0</v>
      </c>
      <c r="AY611" s="116">
        <f ca="1">IFERROR(AC611*'Program Qtrly'!I$369/(1-'Program Qtrly'!I$369),0)</f>
        <v>0</v>
      </c>
      <c r="AZ611" s="116">
        <f ca="1">IFERROR(AD611*'Program Qtrly'!J$369/(1-'Program Qtrly'!J$369),0)</f>
        <v>0</v>
      </c>
      <c r="BA611" s="116">
        <f ca="1">IFERROR(AE611*'Program Qtrly'!K$369/(1-'Program Qtrly'!K$369),0)</f>
        <v>0</v>
      </c>
      <c r="BB611" s="116">
        <f ca="1">IFERROR(AF611*'Program Qtrly'!L$369/(1-'Program Qtrly'!L$369),0)</f>
        <v>0</v>
      </c>
      <c r="BC611" s="116">
        <f ca="1">IFERROR(AG611*'Program Qtrly'!M$369/(1-'Program Qtrly'!M$369),0)</f>
        <v>0</v>
      </c>
      <c r="BD611" s="116">
        <f ca="1">IFERROR(AH611*'Program Qtrly'!N$369/(1-'Program Qtrly'!N$369),0)</f>
        <v>0</v>
      </c>
      <c r="BE611" s="116">
        <f ca="1">IFERROR(AI611*'Program Qtrly'!O$369/(1-'Program Qtrly'!O$369),0)</f>
        <v>0</v>
      </c>
      <c r="BF611" s="116">
        <f ca="1">IFERROR(AJ611*'Program Qtrly'!P$369/(1-'Program Qtrly'!P$369),0)</f>
        <v>0</v>
      </c>
      <c r="BG611" s="116">
        <f ca="1">IFERROR(AK611*'Program Qtrly'!Q$369/(1-'Program Qtrly'!Q$369),0)</f>
        <v>0</v>
      </c>
      <c r="BH611" s="116">
        <f ca="1">IFERROR(AL611*'Program Qtrly'!R$369/(1-'Program Qtrly'!R$369),0)</f>
        <v>0</v>
      </c>
      <c r="BI611" s="116">
        <f ca="1">IFERROR(AM611*'Program Qtrly'!S$369/(1-'Program Qtrly'!S$369),0)</f>
        <v>0</v>
      </c>
      <c r="BJ611" s="116">
        <f ca="1">IFERROR(AN611*'Program Qtrly'!T$369/(1-'Program Qtrly'!T$369),0)</f>
        <v>0</v>
      </c>
      <c r="BK611" s="116">
        <f ca="1">IFERROR(AO611*'Program Qtrly'!U$369/(1-'Program Qtrly'!U$369),0)</f>
        <v>0</v>
      </c>
      <c r="BL611" s="116">
        <f ca="1">IFERROR(AP611*'Program Qtrly'!V$369/(1-'Program Qtrly'!V$369),0)</f>
        <v>0</v>
      </c>
      <c r="BM611" s="116">
        <f ca="1">IFERROR(AQ611*'Program Qtrly'!W$369/(1-'Program Qtrly'!W$369),0)</f>
        <v>0</v>
      </c>
      <c r="BO611" s="53" t="str">
        <f t="shared" si="585"/>
        <v>P019</v>
      </c>
      <c r="BP611" s="53">
        <f t="shared" si="586"/>
        <v>0</v>
      </c>
    </row>
    <row r="612" spans="1:68" x14ac:dyDescent="0.45">
      <c r="A612" s="63">
        <f t="shared" si="581"/>
        <v>45</v>
      </c>
      <c r="B612" s="116">
        <f ca="1">IFERROR(B611+'Program Qtrly'!D$383*OFFSET(LDF!$A$37,MATCH($B$596,LDF!$A$38:$A$63,0),MATCH($A612,LDF!$B$37:$Z$37,0)),0)</f>
        <v>0</v>
      </c>
      <c r="C612" s="116">
        <f ca="1">IFERROR(C611+'Program Qtrly'!E$383*OFFSET(LDF!$A$37,MATCH($B$596,LDF!$A$38:$A$63,0),MATCH($A612,LDF!$B$37:$Z$37,0)),0)</f>
        <v>0</v>
      </c>
      <c r="D612" s="116">
        <f ca="1">IFERROR(D611+'Program Qtrly'!F$383*OFFSET(LDF!$A$37,MATCH($B$596,LDF!$A$38:$A$63,0),MATCH($A612,LDF!$B$37:$Z$37,0)),0)</f>
        <v>0</v>
      </c>
      <c r="E612" s="116">
        <f ca="1">IFERROR(E611+'Program Qtrly'!G$383*OFFSET(LDF!$A$37,MATCH($B$596,LDF!$A$38:$A$63,0),MATCH($A612,LDF!$B$37:$Z$37,0)),0)</f>
        <v>0</v>
      </c>
      <c r="F612" s="116">
        <f ca="1">IFERROR(F611+'Program Qtrly'!H$383*OFFSET(LDF!$A$37,MATCH($B$596,LDF!$A$38:$A$63,0),MATCH($A612,LDF!$B$37:$Z$37,0)),0)</f>
        <v>0</v>
      </c>
      <c r="G612" s="116">
        <f ca="1">IFERROR(G611+'Program Qtrly'!I$383*OFFSET(LDF!$A$37,MATCH($B$596,LDF!$A$38:$A$63,0),MATCH($A612,LDF!$B$37:$Z$37,0)),0)</f>
        <v>0</v>
      </c>
      <c r="H612" s="116">
        <f ca="1">IFERROR(H611+'Program Qtrly'!J$383*OFFSET(LDF!$A$37,MATCH($B$596,LDF!$A$38:$A$63,0),MATCH($A612,LDF!$B$37:$Z$37,0)),0)</f>
        <v>0</v>
      </c>
      <c r="I612" s="116">
        <f ca="1">IFERROR(I611+'Program Qtrly'!K$383*OFFSET(LDF!$A$37,MATCH($B$596,LDF!$A$38:$A$63,0),MATCH($A612,LDF!$B$37:$Z$37,0)),0)</f>
        <v>0</v>
      </c>
      <c r="J612" s="116">
        <f ca="1">IFERROR(J611+'Program Qtrly'!L$383*OFFSET(LDF!$A$37,MATCH($B$596,LDF!$A$38:$A$63,0),MATCH($A612,LDF!$B$37:$Z$37,0)),0)</f>
        <v>0</v>
      </c>
      <c r="K612" s="116">
        <f ca="1">IFERROR(K611+'Program Qtrly'!M$383*OFFSET(LDF!$A$37,MATCH($B$596,LDF!$A$38:$A$63,0),MATCH($A612,LDF!$B$37:$Z$37,0)),0)</f>
        <v>0</v>
      </c>
      <c r="L612" s="116">
        <f ca="1">IFERROR(L611+'Program Qtrly'!N$383*OFFSET(LDF!$A$37,MATCH($B$596,LDF!$A$38:$A$63,0),MATCH($A612,LDF!$B$37:$Z$37,0)),0)</f>
        <v>0</v>
      </c>
      <c r="M612" s="116">
        <f ca="1">IFERROR(M611+'Program Qtrly'!O$383*OFFSET(LDF!$A$37,MATCH($B$596,LDF!$A$38:$A$63,0),MATCH($A612,LDF!$B$37:$Z$37,0)),0)</f>
        <v>0</v>
      </c>
      <c r="N612" s="116">
        <f ca="1">IFERROR(N611+'Program Qtrly'!P$383*OFFSET(LDF!$A$37,MATCH($B$596,LDF!$A$38:$A$63,0),MATCH($A612,LDF!$B$37:$Z$37,0)),0)</f>
        <v>0</v>
      </c>
      <c r="O612" s="116">
        <f ca="1">IFERROR(O611+'Program Qtrly'!Q$383*OFFSET(LDF!$A$37,MATCH($B$596,LDF!$A$38:$A$63,0),MATCH($A612,LDF!$B$37:$Z$37,0)),0)</f>
        <v>0</v>
      </c>
      <c r="P612" s="116">
        <f ca="1">IFERROR(P611+'Program Qtrly'!R$383*OFFSET(LDF!$A$37,MATCH($B$596,LDF!$A$38:$A$63,0),MATCH($A612,LDF!$B$37:$Z$37,0)),0)</f>
        <v>0</v>
      </c>
      <c r="Q612" s="116">
        <f ca="1">IFERROR(Q611+'Program Qtrly'!S$383*OFFSET(LDF!$A$37,MATCH($B$596,LDF!$A$38:$A$63,0),MATCH($A612,LDF!$B$37:$Z$37,0)),0)</f>
        <v>0</v>
      </c>
      <c r="R612" s="116">
        <f ca="1">IFERROR(R611+'Program Qtrly'!T$383*OFFSET(LDF!$A$37,MATCH($B$596,LDF!$A$38:$A$63,0),MATCH($A612,LDF!$B$37:$Z$37,0)),0)</f>
        <v>0</v>
      </c>
      <c r="S612" s="116">
        <f ca="1">IFERROR(S611+'Program Qtrly'!U$383*OFFSET(LDF!$A$37,MATCH($B$596,LDF!$A$38:$A$63,0),MATCH($A612,LDF!$B$37:$Z$37,0)),0)</f>
        <v>0</v>
      </c>
      <c r="T612" s="116">
        <f ca="1">IFERROR(T611+'Program Qtrly'!V$383*OFFSET(LDF!$A$37,MATCH($B$596,LDF!$A$38:$A$63,0),MATCH($A612,LDF!$B$37:$Z$37,0)),0)</f>
        <v>0</v>
      </c>
      <c r="U612" s="116">
        <f ca="1">IFERROR(U611+'Program Qtrly'!W$383*OFFSET(LDF!$A$37,MATCH($B$596,LDF!$A$38:$A$63,0),MATCH($A612,LDF!$B$37:$Z$37,0)),0)</f>
        <v>0</v>
      </c>
      <c r="W612" s="63">
        <f t="shared" si="582"/>
        <v>45</v>
      </c>
      <c r="X612" s="116">
        <f t="shared" ca="1" si="583"/>
        <v>0</v>
      </c>
      <c r="Y612" s="116">
        <f t="shared" ref="Y612:Y621" ca="1" si="598">C$622-C612</f>
        <v>0</v>
      </c>
      <c r="Z612" s="116">
        <f t="shared" ref="Z612:Z621" ca="1" si="599">D$622-D612</f>
        <v>0</v>
      </c>
      <c r="AA612" s="116">
        <f t="shared" ref="AA612:AA621" ca="1" si="600">E$622-E612</f>
        <v>0</v>
      </c>
      <c r="AB612" s="116">
        <f t="shared" ref="AB612:AB621" ca="1" si="601">F$622-F612</f>
        <v>0</v>
      </c>
      <c r="AC612" s="116">
        <f t="shared" ref="AC612:AC621" ca="1" si="602">G$622-G612</f>
        <v>0</v>
      </c>
      <c r="AD612" s="116">
        <f t="shared" ref="AD612:AD621" ca="1" si="603">H$622-H612</f>
        <v>0</v>
      </c>
      <c r="AE612" s="116">
        <f t="shared" ref="AE612:AE621" ca="1" si="604">I$622-I612</f>
        <v>0</v>
      </c>
      <c r="AF612" s="116">
        <f t="shared" ref="AF612:AF621" ca="1" si="605">J$622-J612</f>
        <v>0</v>
      </c>
      <c r="AG612" s="116">
        <f t="shared" ca="1" si="587"/>
        <v>0</v>
      </c>
      <c r="AH612" s="116">
        <f t="shared" ca="1" si="588"/>
        <v>0</v>
      </c>
      <c r="AI612" s="116">
        <f t="shared" ca="1" si="589"/>
        <v>0</v>
      </c>
      <c r="AJ612" s="116">
        <f t="shared" ca="1" si="590"/>
        <v>0</v>
      </c>
      <c r="AK612" s="116">
        <f t="shared" ca="1" si="591"/>
        <v>0</v>
      </c>
      <c r="AL612" s="116">
        <f t="shared" ca="1" si="592"/>
        <v>0</v>
      </c>
      <c r="AM612" s="116">
        <f t="shared" ca="1" si="593"/>
        <v>0</v>
      </c>
      <c r="AN612" s="116">
        <f t="shared" ca="1" si="594"/>
        <v>0</v>
      </c>
      <c r="AO612" s="116">
        <f t="shared" ca="1" si="595"/>
        <v>0</v>
      </c>
      <c r="AP612" s="116">
        <f t="shared" ca="1" si="596"/>
        <v>0</v>
      </c>
      <c r="AQ612" s="116">
        <f t="shared" ca="1" si="597"/>
        <v>0</v>
      </c>
      <c r="AS612" s="63">
        <f t="shared" si="584"/>
        <v>45</v>
      </c>
      <c r="AT612" s="116">
        <f ca="1">IFERROR(X612*'Program Qtrly'!D$369/(1-'Program Qtrly'!D$369),0)</f>
        <v>0</v>
      </c>
      <c r="AU612" s="116">
        <f ca="1">IFERROR(Y612*'Program Qtrly'!E$369/(1-'Program Qtrly'!E$369),0)</f>
        <v>0</v>
      </c>
      <c r="AV612" s="116">
        <f ca="1">IFERROR(Z612*'Program Qtrly'!F$369/(1-'Program Qtrly'!F$369),0)</f>
        <v>0</v>
      </c>
      <c r="AW612" s="116">
        <f ca="1">IFERROR(AA612*'Program Qtrly'!G$369/(1-'Program Qtrly'!G$369),0)</f>
        <v>0</v>
      </c>
      <c r="AX612" s="116">
        <f ca="1">IFERROR(AB612*'Program Qtrly'!H$369/(1-'Program Qtrly'!H$369),0)</f>
        <v>0</v>
      </c>
      <c r="AY612" s="116">
        <f ca="1">IFERROR(AC612*'Program Qtrly'!I$369/(1-'Program Qtrly'!I$369),0)</f>
        <v>0</v>
      </c>
      <c r="AZ612" s="116">
        <f ca="1">IFERROR(AD612*'Program Qtrly'!J$369/(1-'Program Qtrly'!J$369),0)</f>
        <v>0</v>
      </c>
      <c r="BA612" s="116">
        <f ca="1">IFERROR(AE612*'Program Qtrly'!K$369/(1-'Program Qtrly'!K$369),0)</f>
        <v>0</v>
      </c>
      <c r="BB612" s="116">
        <f ca="1">IFERROR(AF612*'Program Qtrly'!L$369/(1-'Program Qtrly'!L$369),0)</f>
        <v>0</v>
      </c>
      <c r="BC612" s="116">
        <f ca="1">IFERROR(AG612*'Program Qtrly'!M$369/(1-'Program Qtrly'!M$369),0)</f>
        <v>0</v>
      </c>
      <c r="BD612" s="116">
        <f ca="1">IFERROR(AH612*'Program Qtrly'!N$369/(1-'Program Qtrly'!N$369),0)</f>
        <v>0</v>
      </c>
      <c r="BE612" s="116">
        <f ca="1">IFERROR(AI612*'Program Qtrly'!O$369/(1-'Program Qtrly'!O$369),0)</f>
        <v>0</v>
      </c>
      <c r="BF612" s="116">
        <f ca="1">IFERROR(AJ612*'Program Qtrly'!P$369/(1-'Program Qtrly'!P$369),0)</f>
        <v>0</v>
      </c>
      <c r="BG612" s="116">
        <f ca="1">IFERROR(AK612*'Program Qtrly'!Q$369/(1-'Program Qtrly'!Q$369),0)</f>
        <v>0</v>
      </c>
      <c r="BH612" s="116">
        <f ca="1">IFERROR(AL612*'Program Qtrly'!R$369/(1-'Program Qtrly'!R$369),0)</f>
        <v>0</v>
      </c>
      <c r="BI612" s="116">
        <f ca="1">IFERROR(AM612*'Program Qtrly'!S$369/(1-'Program Qtrly'!S$369),0)</f>
        <v>0</v>
      </c>
      <c r="BJ612" s="116">
        <f ca="1">IFERROR(AN612*'Program Qtrly'!T$369/(1-'Program Qtrly'!T$369),0)</f>
        <v>0</v>
      </c>
      <c r="BK612" s="116">
        <f ca="1">IFERROR(AO612*'Program Qtrly'!U$369/(1-'Program Qtrly'!U$369),0)</f>
        <v>0</v>
      </c>
      <c r="BL612" s="116">
        <f ca="1">IFERROR(AP612*'Program Qtrly'!V$369/(1-'Program Qtrly'!V$369),0)</f>
        <v>0</v>
      </c>
      <c r="BM612" s="116">
        <f ca="1">IFERROR(AQ612*'Program Qtrly'!W$369/(1-'Program Qtrly'!W$369),0)</f>
        <v>0</v>
      </c>
      <c r="BO612" s="53" t="str">
        <f t="shared" si="585"/>
        <v>P019</v>
      </c>
      <c r="BP612" s="53">
        <f t="shared" si="586"/>
        <v>0</v>
      </c>
    </row>
    <row r="613" spans="1:68" x14ac:dyDescent="0.45">
      <c r="A613" s="63">
        <f t="shared" si="581"/>
        <v>48</v>
      </c>
      <c r="B613" s="116">
        <f ca="1">IFERROR(B612+'Program Qtrly'!D$383*OFFSET(LDF!$A$37,MATCH($B$596,LDF!$A$38:$A$63,0),MATCH($A613,LDF!$B$37:$Z$37,0)),0)</f>
        <v>0</v>
      </c>
      <c r="C613" s="116">
        <f ca="1">IFERROR(C612+'Program Qtrly'!E$383*OFFSET(LDF!$A$37,MATCH($B$596,LDF!$A$38:$A$63,0),MATCH($A613,LDF!$B$37:$Z$37,0)),0)</f>
        <v>0</v>
      </c>
      <c r="D613" s="116">
        <f ca="1">IFERROR(D612+'Program Qtrly'!F$383*OFFSET(LDF!$A$37,MATCH($B$596,LDF!$A$38:$A$63,0),MATCH($A613,LDF!$B$37:$Z$37,0)),0)</f>
        <v>0</v>
      </c>
      <c r="E613" s="116">
        <f ca="1">IFERROR(E612+'Program Qtrly'!G$383*OFFSET(LDF!$A$37,MATCH($B$596,LDF!$A$38:$A$63,0),MATCH($A613,LDF!$B$37:$Z$37,0)),0)</f>
        <v>0</v>
      </c>
      <c r="F613" s="116">
        <f ca="1">IFERROR(F612+'Program Qtrly'!H$383*OFFSET(LDF!$A$37,MATCH($B$596,LDF!$A$38:$A$63,0),MATCH($A613,LDF!$B$37:$Z$37,0)),0)</f>
        <v>0</v>
      </c>
      <c r="G613" s="116">
        <f ca="1">IFERROR(G612+'Program Qtrly'!I$383*OFFSET(LDF!$A$37,MATCH($B$596,LDF!$A$38:$A$63,0),MATCH($A613,LDF!$B$37:$Z$37,0)),0)</f>
        <v>0</v>
      </c>
      <c r="H613" s="116">
        <f ca="1">IFERROR(H612+'Program Qtrly'!J$383*OFFSET(LDF!$A$37,MATCH($B$596,LDF!$A$38:$A$63,0),MATCH($A613,LDF!$B$37:$Z$37,0)),0)</f>
        <v>0</v>
      </c>
      <c r="I613" s="116">
        <f ca="1">IFERROR(I612+'Program Qtrly'!K$383*OFFSET(LDF!$A$37,MATCH($B$596,LDF!$A$38:$A$63,0),MATCH($A613,LDF!$B$37:$Z$37,0)),0)</f>
        <v>0</v>
      </c>
      <c r="J613" s="116">
        <f ca="1">IFERROR(J612+'Program Qtrly'!L$383*OFFSET(LDF!$A$37,MATCH($B$596,LDF!$A$38:$A$63,0),MATCH($A613,LDF!$B$37:$Z$37,0)),0)</f>
        <v>0</v>
      </c>
      <c r="K613" s="116">
        <f ca="1">IFERROR(K612+'Program Qtrly'!M$383*OFFSET(LDF!$A$37,MATCH($B$596,LDF!$A$38:$A$63,0),MATCH($A613,LDF!$B$37:$Z$37,0)),0)</f>
        <v>0</v>
      </c>
      <c r="L613" s="116">
        <f ca="1">IFERROR(L612+'Program Qtrly'!N$383*OFFSET(LDF!$A$37,MATCH($B$596,LDF!$A$38:$A$63,0),MATCH($A613,LDF!$B$37:$Z$37,0)),0)</f>
        <v>0</v>
      </c>
      <c r="M613" s="116">
        <f ca="1">IFERROR(M612+'Program Qtrly'!O$383*OFFSET(LDF!$A$37,MATCH($B$596,LDF!$A$38:$A$63,0),MATCH($A613,LDF!$B$37:$Z$37,0)),0)</f>
        <v>0</v>
      </c>
      <c r="N613" s="116">
        <f ca="1">IFERROR(N612+'Program Qtrly'!P$383*OFFSET(LDF!$A$37,MATCH($B$596,LDF!$A$38:$A$63,0),MATCH($A613,LDF!$B$37:$Z$37,0)),0)</f>
        <v>0</v>
      </c>
      <c r="O613" s="116">
        <f ca="1">IFERROR(O612+'Program Qtrly'!Q$383*OFFSET(LDF!$A$37,MATCH($B$596,LDF!$A$38:$A$63,0),MATCH($A613,LDF!$B$37:$Z$37,0)),0)</f>
        <v>0</v>
      </c>
      <c r="P613" s="116">
        <f ca="1">IFERROR(P612+'Program Qtrly'!R$383*OFFSET(LDF!$A$37,MATCH($B$596,LDF!$A$38:$A$63,0),MATCH($A613,LDF!$B$37:$Z$37,0)),0)</f>
        <v>0</v>
      </c>
      <c r="Q613" s="116">
        <f ca="1">IFERROR(Q612+'Program Qtrly'!S$383*OFFSET(LDF!$A$37,MATCH($B$596,LDF!$A$38:$A$63,0),MATCH($A613,LDF!$B$37:$Z$37,0)),0)</f>
        <v>0</v>
      </c>
      <c r="R613" s="116">
        <f ca="1">IFERROR(R612+'Program Qtrly'!T$383*OFFSET(LDF!$A$37,MATCH($B$596,LDF!$A$38:$A$63,0),MATCH($A613,LDF!$B$37:$Z$37,0)),0)</f>
        <v>0</v>
      </c>
      <c r="S613" s="116">
        <f ca="1">IFERROR(S612+'Program Qtrly'!U$383*OFFSET(LDF!$A$37,MATCH($B$596,LDF!$A$38:$A$63,0),MATCH($A613,LDF!$B$37:$Z$37,0)),0)</f>
        <v>0</v>
      </c>
      <c r="T613" s="116">
        <f ca="1">IFERROR(T612+'Program Qtrly'!V$383*OFFSET(LDF!$A$37,MATCH($B$596,LDF!$A$38:$A$63,0),MATCH($A613,LDF!$B$37:$Z$37,0)),0)</f>
        <v>0</v>
      </c>
      <c r="U613" s="116">
        <f ca="1">IFERROR(U612+'Program Qtrly'!W$383*OFFSET(LDF!$A$37,MATCH($B$596,LDF!$A$38:$A$63,0),MATCH($A613,LDF!$B$37:$Z$37,0)),0)</f>
        <v>0</v>
      </c>
      <c r="W613" s="63">
        <f t="shared" si="582"/>
        <v>48</v>
      </c>
      <c r="X613" s="116">
        <f t="shared" ca="1" si="583"/>
        <v>0</v>
      </c>
      <c r="Y613" s="116">
        <f t="shared" ca="1" si="598"/>
        <v>0</v>
      </c>
      <c r="Z613" s="116">
        <f t="shared" ca="1" si="599"/>
        <v>0</v>
      </c>
      <c r="AA613" s="116">
        <f t="shared" ca="1" si="600"/>
        <v>0</v>
      </c>
      <c r="AB613" s="116">
        <f t="shared" ca="1" si="601"/>
        <v>0</v>
      </c>
      <c r="AC613" s="116">
        <f t="shared" ca="1" si="602"/>
        <v>0</v>
      </c>
      <c r="AD613" s="116">
        <f t="shared" ca="1" si="603"/>
        <v>0</v>
      </c>
      <c r="AE613" s="116">
        <f t="shared" ca="1" si="604"/>
        <v>0</v>
      </c>
      <c r="AF613" s="116">
        <f t="shared" ca="1" si="605"/>
        <v>0</v>
      </c>
      <c r="AG613" s="116">
        <f t="shared" ca="1" si="587"/>
        <v>0</v>
      </c>
      <c r="AH613" s="116">
        <f t="shared" ca="1" si="588"/>
        <v>0</v>
      </c>
      <c r="AI613" s="116">
        <f t="shared" ca="1" si="589"/>
        <v>0</v>
      </c>
      <c r="AJ613" s="116">
        <f t="shared" ca="1" si="590"/>
        <v>0</v>
      </c>
      <c r="AK613" s="116">
        <f t="shared" ca="1" si="591"/>
        <v>0</v>
      </c>
      <c r="AL613" s="116">
        <f t="shared" ca="1" si="592"/>
        <v>0</v>
      </c>
      <c r="AM613" s="116">
        <f t="shared" ca="1" si="593"/>
        <v>0</v>
      </c>
      <c r="AN613" s="116">
        <f t="shared" ca="1" si="594"/>
        <v>0</v>
      </c>
      <c r="AO613" s="116">
        <f t="shared" ca="1" si="595"/>
        <v>0</v>
      </c>
      <c r="AP613" s="116">
        <f t="shared" ca="1" si="596"/>
        <v>0</v>
      </c>
      <c r="AQ613" s="116">
        <f t="shared" ca="1" si="597"/>
        <v>0</v>
      </c>
      <c r="AS613" s="63">
        <f t="shared" si="584"/>
        <v>48</v>
      </c>
      <c r="AT613" s="116">
        <f ca="1">IFERROR(X613*'Program Qtrly'!D$369/(1-'Program Qtrly'!D$369),0)</f>
        <v>0</v>
      </c>
      <c r="AU613" s="116">
        <f ca="1">IFERROR(Y613*'Program Qtrly'!E$369/(1-'Program Qtrly'!E$369),0)</f>
        <v>0</v>
      </c>
      <c r="AV613" s="116">
        <f ca="1">IFERROR(Z613*'Program Qtrly'!F$369/(1-'Program Qtrly'!F$369),0)</f>
        <v>0</v>
      </c>
      <c r="AW613" s="116">
        <f ca="1">IFERROR(AA613*'Program Qtrly'!G$369/(1-'Program Qtrly'!G$369),0)</f>
        <v>0</v>
      </c>
      <c r="AX613" s="116">
        <f ca="1">IFERROR(AB613*'Program Qtrly'!H$369/(1-'Program Qtrly'!H$369),0)</f>
        <v>0</v>
      </c>
      <c r="AY613" s="116">
        <f ca="1">IFERROR(AC613*'Program Qtrly'!I$369/(1-'Program Qtrly'!I$369),0)</f>
        <v>0</v>
      </c>
      <c r="AZ613" s="116">
        <f ca="1">IFERROR(AD613*'Program Qtrly'!J$369/(1-'Program Qtrly'!J$369),0)</f>
        <v>0</v>
      </c>
      <c r="BA613" s="116">
        <f ca="1">IFERROR(AE613*'Program Qtrly'!K$369/(1-'Program Qtrly'!K$369),0)</f>
        <v>0</v>
      </c>
      <c r="BB613" s="116">
        <f ca="1">IFERROR(AF613*'Program Qtrly'!L$369/(1-'Program Qtrly'!L$369),0)</f>
        <v>0</v>
      </c>
      <c r="BC613" s="116">
        <f ca="1">IFERROR(AG613*'Program Qtrly'!M$369/(1-'Program Qtrly'!M$369),0)</f>
        <v>0</v>
      </c>
      <c r="BD613" s="116">
        <f ca="1">IFERROR(AH613*'Program Qtrly'!N$369/(1-'Program Qtrly'!N$369),0)</f>
        <v>0</v>
      </c>
      <c r="BE613" s="116">
        <f ca="1">IFERROR(AI613*'Program Qtrly'!O$369/(1-'Program Qtrly'!O$369),0)</f>
        <v>0</v>
      </c>
      <c r="BF613" s="116">
        <f ca="1">IFERROR(AJ613*'Program Qtrly'!P$369/(1-'Program Qtrly'!P$369),0)</f>
        <v>0</v>
      </c>
      <c r="BG613" s="116">
        <f ca="1">IFERROR(AK613*'Program Qtrly'!Q$369/(1-'Program Qtrly'!Q$369),0)</f>
        <v>0</v>
      </c>
      <c r="BH613" s="116">
        <f ca="1">IFERROR(AL613*'Program Qtrly'!R$369/(1-'Program Qtrly'!R$369),0)</f>
        <v>0</v>
      </c>
      <c r="BI613" s="116">
        <f ca="1">IFERROR(AM613*'Program Qtrly'!S$369/(1-'Program Qtrly'!S$369),0)</f>
        <v>0</v>
      </c>
      <c r="BJ613" s="116">
        <f ca="1">IFERROR(AN613*'Program Qtrly'!T$369/(1-'Program Qtrly'!T$369),0)</f>
        <v>0</v>
      </c>
      <c r="BK613" s="116">
        <f ca="1">IFERROR(AO613*'Program Qtrly'!U$369/(1-'Program Qtrly'!U$369),0)</f>
        <v>0</v>
      </c>
      <c r="BL613" s="116">
        <f ca="1">IFERROR(AP613*'Program Qtrly'!V$369/(1-'Program Qtrly'!V$369),0)</f>
        <v>0</v>
      </c>
      <c r="BM613" s="116">
        <f ca="1">IFERROR(AQ613*'Program Qtrly'!W$369/(1-'Program Qtrly'!W$369),0)</f>
        <v>0</v>
      </c>
      <c r="BO613" s="53" t="str">
        <f t="shared" si="585"/>
        <v>P019</v>
      </c>
      <c r="BP613" s="53">
        <f t="shared" si="586"/>
        <v>0</v>
      </c>
    </row>
    <row r="614" spans="1:68" x14ac:dyDescent="0.45">
      <c r="A614" s="63">
        <f t="shared" si="581"/>
        <v>51</v>
      </c>
      <c r="B614" s="116">
        <f ca="1">IFERROR(B613+'Program Qtrly'!D$383*OFFSET(LDF!$A$37,MATCH($B$596,LDF!$A$38:$A$63,0),MATCH($A614,LDF!$B$37:$Z$37,0)),0)</f>
        <v>0</v>
      </c>
      <c r="C614" s="116">
        <f ca="1">IFERROR(C613+'Program Qtrly'!E$383*OFFSET(LDF!$A$37,MATCH($B$596,LDF!$A$38:$A$63,0),MATCH($A614,LDF!$B$37:$Z$37,0)),0)</f>
        <v>0</v>
      </c>
      <c r="D614" s="116">
        <f ca="1">IFERROR(D613+'Program Qtrly'!F$383*OFFSET(LDF!$A$37,MATCH($B$596,LDF!$A$38:$A$63,0),MATCH($A614,LDF!$B$37:$Z$37,0)),0)</f>
        <v>0</v>
      </c>
      <c r="E614" s="116">
        <f ca="1">IFERROR(E613+'Program Qtrly'!G$383*OFFSET(LDF!$A$37,MATCH($B$596,LDF!$A$38:$A$63,0),MATCH($A614,LDF!$B$37:$Z$37,0)),0)</f>
        <v>0</v>
      </c>
      <c r="F614" s="116">
        <f ca="1">IFERROR(F613+'Program Qtrly'!H$383*OFFSET(LDF!$A$37,MATCH($B$596,LDF!$A$38:$A$63,0),MATCH($A614,LDF!$B$37:$Z$37,0)),0)</f>
        <v>0</v>
      </c>
      <c r="G614" s="116">
        <f ca="1">IFERROR(G613+'Program Qtrly'!I$383*OFFSET(LDF!$A$37,MATCH($B$596,LDF!$A$38:$A$63,0),MATCH($A614,LDF!$B$37:$Z$37,0)),0)</f>
        <v>0</v>
      </c>
      <c r="H614" s="116">
        <f ca="1">IFERROR(H613+'Program Qtrly'!J$383*OFFSET(LDF!$A$37,MATCH($B$596,LDF!$A$38:$A$63,0),MATCH($A614,LDF!$B$37:$Z$37,0)),0)</f>
        <v>0</v>
      </c>
      <c r="I614" s="116">
        <f ca="1">IFERROR(I613+'Program Qtrly'!K$383*OFFSET(LDF!$A$37,MATCH($B$596,LDF!$A$38:$A$63,0),MATCH($A614,LDF!$B$37:$Z$37,0)),0)</f>
        <v>0</v>
      </c>
      <c r="J614" s="116">
        <f ca="1">IFERROR(J613+'Program Qtrly'!L$383*OFFSET(LDF!$A$37,MATCH($B$596,LDF!$A$38:$A$63,0),MATCH($A614,LDF!$B$37:$Z$37,0)),0)</f>
        <v>0</v>
      </c>
      <c r="K614" s="116">
        <f ca="1">IFERROR(K613+'Program Qtrly'!M$383*OFFSET(LDF!$A$37,MATCH($B$596,LDF!$A$38:$A$63,0),MATCH($A614,LDF!$B$37:$Z$37,0)),0)</f>
        <v>0</v>
      </c>
      <c r="L614" s="116">
        <f ca="1">IFERROR(L613+'Program Qtrly'!N$383*OFFSET(LDF!$A$37,MATCH($B$596,LDF!$A$38:$A$63,0),MATCH($A614,LDF!$B$37:$Z$37,0)),0)</f>
        <v>0</v>
      </c>
      <c r="M614" s="116">
        <f ca="1">IFERROR(M613+'Program Qtrly'!O$383*OFFSET(LDF!$A$37,MATCH($B$596,LDF!$A$38:$A$63,0),MATCH($A614,LDF!$B$37:$Z$37,0)),0)</f>
        <v>0</v>
      </c>
      <c r="N614" s="116">
        <f ca="1">IFERROR(N613+'Program Qtrly'!P$383*OFFSET(LDF!$A$37,MATCH($B$596,LDF!$A$38:$A$63,0),MATCH($A614,LDF!$B$37:$Z$37,0)),0)</f>
        <v>0</v>
      </c>
      <c r="O614" s="116">
        <f ca="1">IFERROR(O613+'Program Qtrly'!Q$383*OFFSET(LDF!$A$37,MATCH($B$596,LDF!$A$38:$A$63,0),MATCH($A614,LDF!$B$37:$Z$37,0)),0)</f>
        <v>0</v>
      </c>
      <c r="P614" s="116">
        <f ca="1">IFERROR(P613+'Program Qtrly'!R$383*OFFSET(LDF!$A$37,MATCH($B$596,LDF!$A$38:$A$63,0),MATCH($A614,LDF!$B$37:$Z$37,0)),0)</f>
        <v>0</v>
      </c>
      <c r="Q614" s="116">
        <f ca="1">IFERROR(Q613+'Program Qtrly'!S$383*OFFSET(LDF!$A$37,MATCH($B$596,LDF!$A$38:$A$63,0),MATCH($A614,LDF!$B$37:$Z$37,0)),0)</f>
        <v>0</v>
      </c>
      <c r="R614" s="116">
        <f ca="1">IFERROR(R613+'Program Qtrly'!T$383*OFFSET(LDF!$A$37,MATCH($B$596,LDF!$A$38:$A$63,0),MATCH($A614,LDF!$B$37:$Z$37,0)),0)</f>
        <v>0</v>
      </c>
      <c r="S614" s="116">
        <f ca="1">IFERROR(S613+'Program Qtrly'!U$383*OFFSET(LDF!$A$37,MATCH($B$596,LDF!$A$38:$A$63,0),MATCH($A614,LDF!$B$37:$Z$37,0)),0)</f>
        <v>0</v>
      </c>
      <c r="T614" s="116">
        <f ca="1">IFERROR(T613+'Program Qtrly'!V$383*OFFSET(LDF!$A$37,MATCH($B$596,LDF!$A$38:$A$63,0),MATCH($A614,LDF!$B$37:$Z$37,0)),0)</f>
        <v>0</v>
      </c>
      <c r="U614" s="116">
        <f ca="1">IFERROR(U613+'Program Qtrly'!W$383*OFFSET(LDF!$A$37,MATCH($B$596,LDF!$A$38:$A$63,0),MATCH($A614,LDF!$B$37:$Z$37,0)),0)</f>
        <v>0</v>
      </c>
      <c r="W614" s="63">
        <f t="shared" si="582"/>
        <v>51</v>
      </c>
      <c r="X614" s="116">
        <f t="shared" ca="1" si="583"/>
        <v>0</v>
      </c>
      <c r="Y614" s="116">
        <f t="shared" ca="1" si="598"/>
        <v>0</v>
      </c>
      <c r="Z614" s="116">
        <f t="shared" ca="1" si="599"/>
        <v>0</v>
      </c>
      <c r="AA614" s="116">
        <f t="shared" ca="1" si="600"/>
        <v>0</v>
      </c>
      <c r="AB614" s="116">
        <f t="shared" ca="1" si="601"/>
        <v>0</v>
      </c>
      <c r="AC614" s="116">
        <f t="shared" ca="1" si="602"/>
        <v>0</v>
      </c>
      <c r="AD614" s="116">
        <f t="shared" ca="1" si="603"/>
        <v>0</v>
      </c>
      <c r="AE614" s="116">
        <f t="shared" ca="1" si="604"/>
        <v>0</v>
      </c>
      <c r="AF614" s="116">
        <f t="shared" ca="1" si="605"/>
        <v>0</v>
      </c>
      <c r="AG614" s="116">
        <f t="shared" ca="1" si="587"/>
        <v>0</v>
      </c>
      <c r="AH614" s="116">
        <f t="shared" ca="1" si="588"/>
        <v>0</v>
      </c>
      <c r="AI614" s="116">
        <f t="shared" ca="1" si="589"/>
        <v>0</v>
      </c>
      <c r="AJ614" s="116">
        <f t="shared" ca="1" si="590"/>
        <v>0</v>
      </c>
      <c r="AK614" s="116">
        <f t="shared" ca="1" si="591"/>
        <v>0</v>
      </c>
      <c r="AL614" s="116">
        <f t="shared" ca="1" si="592"/>
        <v>0</v>
      </c>
      <c r="AM614" s="116">
        <f t="shared" ca="1" si="593"/>
        <v>0</v>
      </c>
      <c r="AN614" s="116">
        <f t="shared" ca="1" si="594"/>
        <v>0</v>
      </c>
      <c r="AO614" s="116">
        <f t="shared" ca="1" si="595"/>
        <v>0</v>
      </c>
      <c r="AP614" s="116">
        <f t="shared" ca="1" si="596"/>
        <v>0</v>
      </c>
      <c r="AQ614" s="116">
        <f t="shared" ca="1" si="597"/>
        <v>0</v>
      </c>
      <c r="AS614" s="63">
        <f t="shared" si="584"/>
        <v>51</v>
      </c>
      <c r="AT614" s="116">
        <f ca="1">IFERROR(X614*'Program Qtrly'!D$369/(1-'Program Qtrly'!D$369),0)</f>
        <v>0</v>
      </c>
      <c r="AU614" s="116">
        <f ca="1">IFERROR(Y614*'Program Qtrly'!E$369/(1-'Program Qtrly'!E$369),0)</f>
        <v>0</v>
      </c>
      <c r="AV614" s="116">
        <f ca="1">IFERROR(Z614*'Program Qtrly'!F$369/(1-'Program Qtrly'!F$369),0)</f>
        <v>0</v>
      </c>
      <c r="AW614" s="116">
        <f ca="1">IFERROR(AA614*'Program Qtrly'!G$369/(1-'Program Qtrly'!G$369),0)</f>
        <v>0</v>
      </c>
      <c r="AX614" s="116">
        <f ca="1">IFERROR(AB614*'Program Qtrly'!H$369/(1-'Program Qtrly'!H$369),0)</f>
        <v>0</v>
      </c>
      <c r="AY614" s="116">
        <f ca="1">IFERROR(AC614*'Program Qtrly'!I$369/(1-'Program Qtrly'!I$369),0)</f>
        <v>0</v>
      </c>
      <c r="AZ614" s="116">
        <f ca="1">IFERROR(AD614*'Program Qtrly'!J$369/(1-'Program Qtrly'!J$369),0)</f>
        <v>0</v>
      </c>
      <c r="BA614" s="116">
        <f ca="1">IFERROR(AE614*'Program Qtrly'!K$369/(1-'Program Qtrly'!K$369),0)</f>
        <v>0</v>
      </c>
      <c r="BB614" s="116">
        <f ca="1">IFERROR(AF614*'Program Qtrly'!L$369/(1-'Program Qtrly'!L$369),0)</f>
        <v>0</v>
      </c>
      <c r="BC614" s="116">
        <f ca="1">IFERROR(AG614*'Program Qtrly'!M$369/(1-'Program Qtrly'!M$369),0)</f>
        <v>0</v>
      </c>
      <c r="BD614" s="116">
        <f ca="1">IFERROR(AH614*'Program Qtrly'!N$369/(1-'Program Qtrly'!N$369),0)</f>
        <v>0</v>
      </c>
      <c r="BE614" s="116">
        <f ca="1">IFERROR(AI614*'Program Qtrly'!O$369/(1-'Program Qtrly'!O$369),0)</f>
        <v>0</v>
      </c>
      <c r="BF614" s="116">
        <f ca="1">IFERROR(AJ614*'Program Qtrly'!P$369/(1-'Program Qtrly'!P$369),0)</f>
        <v>0</v>
      </c>
      <c r="BG614" s="116">
        <f ca="1">IFERROR(AK614*'Program Qtrly'!Q$369/(1-'Program Qtrly'!Q$369),0)</f>
        <v>0</v>
      </c>
      <c r="BH614" s="116">
        <f ca="1">IFERROR(AL614*'Program Qtrly'!R$369/(1-'Program Qtrly'!R$369),0)</f>
        <v>0</v>
      </c>
      <c r="BI614" s="116">
        <f ca="1">IFERROR(AM614*'Program Qtrly'!S$369/(1-'Program Qtrly'!S$369),0)</f>
        <v>0</v>
      </c>
      <c r="BJ614" s="116">
        <f ca="1">IFERROR(AN614*'Program Qtrly'!T$369/(1-'Program Qtrly'!T$369),0)</f>
        <v>0</v>
      </c>
      <c r="BK614" s="116">
        <f ca="1">IFERROR(AO614*'Program Qtrly'!U$369/(1-'Program Qtrly'!U$369),0)</f>
        <v>0</v>
      </c>
      <c r="BL614" s="116">
        <f ca="1">IFERROR(AP614*'Program Qtrly'!V$369/(1-'Program Qtrly'!V$369),0)</f>
        <v>0</v>
      </c>
      <c r="BM614" s="116">
        <f ca="1">IFERROR(AQ614*'Program Qtrly'!W$369/(1-'Program Qtrly'!W$369),0)</f>
        <v>0</v>
      </c>
      <c r="BO614" s="53" t="str">
        <f t="shared" si="585"/>
        <v>P019</v>
      </c>
      <c r="BP614" s="53">
        <f t="shared" si="586"/>
        <v>0</v>
      </c>
    </row>
    <row r="615" spans="1:68" x14ac:dyDescent="0.45">
      <c r="A615" s="63">
        <f t="shared" si="581"/>
        <v>54</v>
      </c>
      <c r="B615" s="116">
        <f ca="1">IFERROR(B614+'Program Qtrly'!D$383*OFFSET(LDF!$A$37,MATCH($B$596,LDF!$A$38:$A$63,0),MATCH($A615,LDF!$B$37:$Z$37,0)),0)</f>
        <v>0</v>
      </c>
      <c r="C615" s="116">
        <f ca="1">IFERROR(C614+'Program Qtrly'!E$383*OFFSET(LDF!$A$37,MATCH($B$596,LDF!$A$38:$A$63,0),MATCH($A615,LDF!$B$37:$Z$37,0)),0)</f>
        <v>0</v>
      </c>
      <c r="D615" s="116">
        <f ca="1">IFERROR(D614+'Program Qtrly'!F$383*OFFSET(LDF!$A$37,MATCH($B$596,LDF!$A$38:$A$63,0),MATCH($A615,LDF!$B$37:$Z$37,0)),0)</f>
        <v>0</v>
      </c>
      <c r="E615" s="116">
        <f ca="1">IFERROR(E614+'Program Qtrly'!G$383*OFFSET(LDF!$A$37,MATCH($B$596,LDF!$A$38:$A$63,0),MATCH($A615,LDF!$B$37:$Z$37,0)),0)</f>
        <v>0</v>
      </c>
      <c r="F615" s="116">
        <f ca="1">IFERROR(F614+'Program Qtrly'!H$383*OFFSET(LDF!$A$37,MATCH($B$596,LDF!$A$38:$A$63,0),MATCH($A615,LDF!$B$37:$Z$37,0)),0)</f>
        <v>0</v>
      </c>
      <c r="G615" s="116">
        <f ca="1">IFERROR(G614+'Program Qtrly'!I$383*OFFSET(LDF!$A$37,MATCH($B$596,LDF!$A$38:$A$63,0),MATCH($A615,LDF!$B$37:$Z$37,0)),0)</f>
        <v>0</v>
      </c>
      <c r="H615" s="116">
        <f ca="1">IFERROR(H614+'Program Qtrly'!J$383*OFFSET(LDF!$A$37,MATCH($B$596,LDF!$A$38:$A$63,0),MATCH($A615,LDF!$B$37:$Z$37,0)),0)</f>
        <v>0</v>
      </c>
      <c r="I615" s="116">
        <f ca="1">IFERROR(I614+'Program Qtrly'!K$383*OFFSET(LDF!$A$37,MATCH($B$596,LDF!$A$38:$A$63,0),MATCH($A615,LDF!$B$37:$Z$37,0)),0)</f>
        <v>0</v>
      </c>
      <c r="J615" s="116">
        <f ca="1">IFERROR(J614+'Program Qtrly'!L$383*OFFSET(LDF!$A$37,MATCH($B$596,LDF!$A$38:$A$63,0),MATCH($A615,LDF!$B$37:$Z$37,0)),0)</f>
        <v>0</v>
      </c>
      <c r="K615" s="116">
        <f ca="1">IFERROR(K614+'Program Qtrly'!M$383*OFFSET(LDF!$A$37,MATCH($B$596,LDF!$A$38:$A$63,0),MATCH($A615,LDF!$B$37:$Z$37,0)),0)</f>
        <v>0</v>
      </c>
      <c r="L615" s="116">
        <f ca="1">IFERROR(L614+'Program Qtrly'!N$383*OFFSET(LDF!$A$37,MATCH($B$596,LDF!$A$38:$A$63,0),MATCH($A615,LDF!$B$37:$Z$37,0)),0)</f>
        <v>0</v>
      </c>
      <c r="M615" s="116">
        <f ca="1">IFERROR(M614+'Program Qtrly'!O$383*OFFSET(LDF!$A$37,MATCH($B$596,LDF!$A$38:$A$63,0),MATCH($A615,LDF!$B$37:$Z$37,0)),0)</f>
        <v>0</v>
      </c>
      <c r="N615" s="116">
        <f ca="1">IFERROR(N614+'Program Qtrly'!P$383*OFFSET(LDF!$A$37,MATCH($B$596,LDF!$A$38:$A$63,0),MATCH($A615,LDF!$B$37:$Z$37,0)),0)</f>
        <v>0</v>
      </c>
      <c r="O615" s="116">
        <f ca="1">IFERROR(O614+'Program Qtrly'!Q$383*OFFSET(LDF!$A$37,MATCH($B$596,LDF!$A$38:$A$63,0),MATCH($A615,LDF!$B$37:$Z$37,0)),0)</f>
        <v>0</v>
      </c>
      <c r="P615" s="116">
        <f ca="1">IFERROR(P614+'Program Qtrly'!R$383*OFFSET(LDF!$A$37,MATCH($B$596,LDF!$A$38:$A$63,0),MATCH($A615,LDF!$B$37:$Z$37,0)),0)</f>
        <v>0</v>
      </c>
      <c r="Q615" s="116">
        <f ca="1">IFERROR(Q614+'Program Qtrly'!S$383*OFFSET(LDF!$A$37,MATCH($B$596,LDF!$A$38:$A$63,0),MATCH($A615,LDF!$B$37:$Z$37,0)),0)</f>
        <v>0</v>
      </c>
      <c r="R615" s="116">
        <f ca="1">IFERROR(R614+'Program Qtrly'!T$383*OFFSET(LDF!$A$37,MATCH($B$596,LDF!$A$38:$A$63,0),MATCH($A615,LDF!$B$37:$Z$37,0)),0)</f>
        <v>0</v>
      </c>
      <c r="S615" s="116">
        <f ca="1">IFERROR(S614+'Program Qtrly'!U$383*OFFSET(LDF!$A$37,MATCH($B$596,LDF!$A$38:$A$63,0),MATCH($A615,LDF!$B$37:$Z$37,0)),0)</f>
        <v>0</v>
      </c>
      <c r="T615" s="116">
        <f ca="1">IFERROR(T614+'Program Qtrly'!V$383*OFFSET(LDF!$A$37,MATCH($B$596,LDF!$A$38:$A$63,0),MATCH($A615,LDF!$B$37:$Z$37,0)),0)</f>
        <v>0</v>
      </c>
      <c r="U615" s="116">
        <f ca="1">IFERROR(U614+'Program Qtrly'!W$383*OFFSET(LDF!$A$37,MATCH($B$596,LDF!$A$38:$A$63,0),MATCH($A615,LDF!$B$37:$Z$37,0)),0)</f>
        <v>0</v>
      </c>
      <c r="W615" s="63">
        <f t="shared" si="582"/>
        <v>54</v>
      </c>
      <c r="X615" s="116">
        <f t="shared" ca="1" si="583"/>
        <v>0</v>
      </c>
      <c r="Y615" s="116">
        <f t="shared" ca="1" si="598"/>
        <v>0</v>
      </c>
      <c r="Z615" s="116">
        <f t="shared" ca="1" si="599"/>
        <v>0</v>
      </c>
      <c r="AA615" s="116">
        <f t="shared" ca="1" si="600"/>
        <v>0</v>
      </c>
      <c r="AB615" s="116">
        <f t="shared" ca="1" si="601"/>
        <v>0</v>
      </c>
      <c r="AC615" s="116">
        <f t="shared" ca="1" si="602"/>
        <v>0</v>
      </c>
      <c r="AD615" s="116">
        <f t="shared" ca="1" si="603"/>
        <v>0</v>
      </c>
      <c r="AE615" s="116">
        <f t="shared" ca="1" si="604"/>
        <v>0</v>
      </c>
      <c r="AF615" s="116">
        <f t="shared" ca="1" si="605"/>
        <v>0</v>
      </c>
      <c r="AG615" s="116">
        <f t="shared" ca="1" si="587"/>
        <v>0</v>
      </c>
      <c r="AH615" s="116">
        <f t="shared" ca="1" si="588"/>
        <v>0</v>
      </c>
      <c r="AI615" s="116">
        <f t="shared" ca="1" si="589"/>
        <v>0</v>
      </c>
      <c r="AJ615" s="116">
        <f t="shared" ca="1" si="590"/>
        <v>0</v>
      </c>
      <c r="AK615" s="116">
        <f t="shared" ca="1" si="591"/>
        <v>0</v>
      </c>
      <c r="AL615" s="116">
        <f t="shared" ca="1" si="592"/>
        <v>0</v>
      </c>
      <c r="AM615" s="116">
        <f t="shared" ca="1" si="593"/>
        <v>0</v>
      </c>
      <c r="AN615" s="116">
        <f t="shared" ca="1" si="594"/>
        <v>0</v>
      </c>
      <c r="AO615" s="116">
        <f t="shared" ca="1" si="595"/>
        <v>0</v>
      </c>
      <c r="AP615" s="116">
        <f t="shared" ca="1" si="596"/>
        <v>0</v>
      </c>
      <c r="AQ615" s="116">
        <f t="shared" ca="1" si="597"/>
        <v>0</v>
      </c>
      <c r="AS615" s="63">
        <f t="shared" si="584"/>
        <v>54</v>
      </c>
      <c r="AT615" s="116">
        <f ca="1">IFERROR(X615*'Program Qtrly'!D$369/(1-'Program Qtrly'!D$369),0)</f>
        <v>0</v>
      </c>
      <c r="AU615" s="116">
        <f ca="1">IFERROR(Y615*'Program Qtrly'!E$369/(1-'Program Qtrly'!E$369),0)</f>
        <v>0</v>
      </c>
      <c r="AV615" s="116">
        <f ca="1">IFERROR(Z615*'Program Qtrly'!F$369/(1-'Program Qtrly'!F$369),0)</f>
        <v>0</v>
      </c>
      <c r="AW615" s="116">
        <f ca="1">IFERROR(AA615*'Program Qtrly'!G$369/(1-'Program Qtrly'!G$369),0)</f>
        <v>0</v>
      </c>
      <c r="AX615" s="116">
        <f ca="1">IFERROR(AB615*'Program Qtrly'!H$369/(1-'Program Qtrly'!H$369),0)</f>
        <v>0</v>
      </c>
      <c r="AY615" s="116">
        <f ca="1">IFERROR(AC615*'Program Qtrly'!I$369/(1-'Program Qtrly'!I$369),0)</f>
        <v>0</v>
      </c>
      <c r="AZ615" s="116">
        <f ca="1">IFERROR(AD615*'Program Qtrly'!J$369/(1-'Program Qtrly'!J$369),0)</f>
        <v>0</v>
      </c>
      <c r="BA615" s="116">
        <f ca="1">IFERROR(AE615*'Program Qtrly'!K$369/(1-'Program Qtrly'!K$369),0)</f>
        <v>0</v>
      </c>
      <c r="BB615" s="116">
        <f ca="1">IFERROR(AF615*'Program Qtrly'!L$369/(1-'Program Qtrly'!L$369),0)</f>
        <v>0</v>
      </c>
      <c r="BC615" s="116">
        <f ca="1">IFERROR(AG615*'Program Qtrly'!M$369/(1-'Program Qtrly'!M$369),0)</f>
        <v>0</v>
      </c>
      <c r="BD615" s="116">
        <f ca="1">IFERROR(AH615*'Program Qtrly'!N$369/(1-'Program Qtrly'!N$369),0)</f>
        <v>0</v>
      </c>
      <c r="BE615" s="116">
        <f ca="1">IFERROR(AI615*'Program Qtrly'!O$369/(1-'Program Qtrly'!O$369),0)</f>
        <v>0</v>
      </c>
      <c r="BF615" s="116">
        <f ca="1">IFERROR(AJ615*'Program Qtrly'!P$369/(1-'Program Qtrly'!P$369),0)</f>
        <v>0</v>
      </c>
      <c r="BG615" s="116">
        <f ca="1">IFERROR(AK615*'Program Qtrly'!Q$369/(1-'Program Qtrly'!Q$369),0)</f>
        <v>0</v>
      </c>
      <c r="BH615" s="116">
        <f ca="1">IFERROR(AL615*'Program Qtrly'!R$369/(1-'Program Qtrly'!R$369),0)</f>
        <v>0</v>
      </c>
      <c r="BI615" s="116">
        <f ca="1">IFERROR(AM615*'Program Qtrly'!S$369/(1-'Program Qtrly'!S$369),0)</f>
        <v>0</v>
      </c>
      <c r="BJ615" s="116">
        <f ca="1">IFERROR(AN615*'Program Qtrly'!T$369/(1-'Program Qtrly'!T$369),0)</f>
        <v>0</v>
      </c>
      <c r="BK615" s="116">
        <f ca="1">IFERROR(AO615*'Program Qtrly'!U$369/(1-'Program Qtrly'!U$369),0)</f>
        <v>0</v>
      </c>
      <c r="BL615" s="116">
        <f ca="1">IFERROR(AP615*'Program Qtrly'!V$369/(1-'Program Qtrly'!V$369),0)</f>
        <v>0</v>
      </c>
      <c r="BM615" s="116">
        <f ca="1">IFERROR(AQ615*'Program Qtrly'!W$369/(1-'Program Qtrly'!W$369),0)</f>
        <v>0</v>
      </c>
      <c r="BO615" s="53" t="str">
        <f t="shared" si="585"/>
        <v>P019</v>
      </c>
      <c r="BP615" s="53">
        <f t="shared" si="586"/>
        <v>0</v>
      </c>
    </row>
    <row r="616" spans="1:68" x14ac:dyDescent="0.45">
      <c r="A616" s="63">
        <f t="shared" si="581"/>
        <v>57</v>
      </c>
      <c r="B616" s="116">
        <f ca="1">IFERROR(B615+'Program Qtrly'!D$383*OFFSET(LDF!$A$37,MATCH($B$596,LDF!$A$38:$A$63,0),MATCH($A616,LDF!$B$37:$Z$37,0)),0)</f>
        <v>0</v>
      </c>
      <c r="C616" s="116">
        <f ca="1">IFERROR(C615+'Program Qtrly'!E$383*OFFSET(LDF!$A$37,MATCH($B$596,LDF!$A$38:$A$63,0),MATCH($A616,LDF!$B$37:$Z$37,0)),0)</f>
        <v>0</v>
      </c>
      <c r="D616" s="116">
        <f ca="1">IFERROR(D615+'Program Qtrly'!F$383*OFFSET(LDF!$A$37,MATCH($B$596,LDF!$A$38:$A$63,0),MATCH($A616,LDF!$B$37:$Z$37,0)),0)</f>
        <v>0</v>
      </c>
      <c r="E616" s="116">
        <f ca="1">IFERROR(E615+'Program Qtrly'!G$383*OFFSET(LDF!$A$37,MATCH($B$596,LDF!$A$38:$A$63,0),MATCH($A616,LDF!$B$37:$Z$37,0)),0)</f>
        <v>0</v>
      </c>
      <c r="F616" s="116">
        <f ca="1">IFERROR(F615+'Program Qtrly'!H$383*OFFSET(LDF!$A$37,MATCH($B$596,LDF!$A$38:$A$63,0),MATCH($A616,LDF!$B$37:$Z$37,0)),0)</f>
        <v>0</v>
      </c>
      <c r="G616" s="116">
        <f ca="1">IFERROR(G615+'Program Qtrly'!I$383*OFFSET(LDF!$A$37,MATCH($B$596,LDF!$A$38:$A$63,0),MATCH($A616,LDF!$B$37:$Z$37,0)),0)</f>
        <v>0</v>
      </c>
      <c r="H616" s="116">
        <f ca="1">IFERROR(H615+'Program Qtrly'!J$383*OFFSET(LDF!$A$37,MATCH($B$596,LDF!$A$38:$A$63,0),MATCH($A616,LDF!$B$37:$Z$37,0)),0)</f>
        <v>0</v>
      </c>
      <c r="I616" s="116">
        <f ca="1">IFERROR(I615+'Program Qtrly'!K$383*OFFSET(LDF!$A$37,MATCH($B$596,LDF!$A$38:$A$63,0),MATCH($A616,LDF!$B$37:$Z$37,0)),0)</f>
        <v>0</v>
      </c>
      <c r="J616" s="116">
        <f ca="1">IFERROR(J615+'Program Qtrly'!L$383*OFFSET(LDF!$A$37,MATCH($B$596,LDF!$A$38:$A$63,0),MATCH($A616,LDF!$B$37:$Z$37,0)),0)</f>
        <v>0</v>
      </c>
      <c r="K616" s="116">
        <f ca="1">IFERROR(K615+'Program Qtrly'!M$383*OFFSET(LDF!$A$37,MATCH($B$596,LDF!$A$38:$A$63,0),MATCH($A616,LDF!$B$37:$Z$37,0)),0)</f>
        <v>0</v>
      </c>
      <c r="L616" s="116">
        <f ca="1">IFERROR(L615+'Program Qtrly'!N$383*OFFSET(LDF!$A$37,MATCH($B$596,LDF!$A$38:$A$63,0),MATCH($A616,LDF!$B$37:$Z$37,0)),0)</f>
        <v>0</v>
      </c>
      <c r="M616" s="116">
        <f ca="1">IFERROR(M615+'Program Qtrly'!O$383*OFFSET(LDF!$A$37,MATCH($B$596,LDF!$A$38:$A$63,0),MATCH($A616,LDF!$B$37:$Z$37,0)),0)</f>
        <v>0</v>
      </c>
      <c r="N616" s="116">
        <f ca="1">IFERROR(N615+'Program Qtrly'!P$383*OFFSET(LDF!$A$37,MATCH($B$596,LDF!$A$38:$A$63,0),MATCH($A616,LDF!$B$37:$Z$37,0)),0)</f>
        <v>0</v>
      </c>
      <c r="O616" s="116">
        <f ca="1">IFERROR(O615+'Program Qtrly'!Q$383*OFFSET(LDF!$A$37,MATCH($B$596,LDF!$A$38:$A$63,0),MATCH($A616,LDF!$B$37:$Z$37,0)),0)</f>
        <v>0</v>
      </c>
      <c r="P616" s="116">
        <f ca="1">IFERROR(P615+'Program Qtrly'!R$383*OFFSET(LDF!$A$37,MATCH($B$596,LDF!$A$38:$A$63,0),MATCH($A616,LDF!$B$37:$Z$37,0)),0)</f>
        <v>0</v>
      </c>
      <c r="Q616" s="116">
        <f ca="1">IFERROR(Q615+'Program Qtrly'!S$383*OFFSET(LDF!$A$37,MATCH($B$596,LDF!$A$38:$A$63,0),MATCH($A616,LDF!$B$37:$Z$37,0)),0)</f>
        <v>0</v>
      </c>
      <c r="R616" s="116">
        <f ca="1">IFERROR(R615+'Program Qtrly'!T$383*OFFSET(LDF!$A$37,MATCH($B$596,LDF!$A$38:$A$63,0),MATCH($A616,LDF!$B$37:$Z$37,0)),0)</f>
        <v>0</v>
      </c>
      <c r="S616" s="116">
        <f ca="1">IFERROR(S615+'Program Qtrly'!U$383*OFFSET(LDF!$A$37,MATCH($B$596,LDF!$A$38:$A$63,0),MATCH($A616,LDF!$B$37:$Z$37,0)),0)</f>
        <v>0</v>
      </c>
      <c r="T616" s="116">
        <f ca="1">IFERROR(T615+'Program Qtrly'!V$383*OFFSET(LDF!$A$37,MATCH($B$596,LDF!$A$38:$A$63,0),MATCH($A616,LDF!$B$37:$Z$37,0)),0)</f>
        <v>0</v>
      </c>
      <c r="U616" s="116">
        <f ca="1">IFERROR(U615+'Program Qtrly'!W$383*OFFSET(LDF!$A$37,MATCH($B$596,LDF!$A$38:$A$63,0),MATCH($A616,LDF!$B$37:$Z$37,0)),0)</f>
        <v>0</v>
      </c>
      <c r="W616" s="63">
        <f t="shared" si="582"/>
        <v>57</v>
      </c>
      <c r="X616" s="116">
        <f t="shared" ca="1" si="583"/>
        <v>0</v>
      </c>
      <c r="Y616" s="116">
        <f t="shared" ca="1" si="598"/>
        <v>0</v>
      </c>
      <c r="Z616" s="116">
        <f t="shared" ca="1" si="599"/>
        <v>0</v>
      </c>
      <c r="AA616" s="116">
        <f t="shared" ca="1" si="600"/>
        <v>0</v>
      </c>
      <c r="AB616" s="116">
        <f t="shared" ca="1" si="601"/>
        <v>0</v>
      </c>
      <c r="AC616" s="116">
        <f t="shared" ca="1" si="602"/>
        <v>0</v>
      </c>
      <c r="AD616" s="116">
        <f t="shared" ca="1" si="603"/>
        <v>0</v>
      </c>
      <c r="AE616" s="116">
        <f t="shared" ca="1" si="604"/>
        <v>0</v>
      </c>
      <c r="AF616" s="116">
        <f t="shared" ca="1" si="605"/>
        <v>0</v>
      </c>
      <c r="AG616" s="116">
        <f t="shared" ca="1" si="587"/>
        <v>0</v>
      </c>
      <c r="AH616" s="116">
        <f t="shared" ca="1" si="588"/>
        <v>0</v>
      </c>
      <c r="AI616" s="116">
        <f t="shared" ca="1" si="589"/>
        <v>0</v>
      </c>
      <c r="AJ616" s="116">
        <f t="shared" ca="1" si="590"/>
        <v>0</v>
      </c>
      <c r="AK616" s="116">
        <f t="shared" ca="1" si="591"/>
        <v>0</v>
      </c>
      <c r="AL616" s="116">
        <f t="shared" ca="1" si="592"/>
        <v>0</v>
      </c>
      <c r="AM616" s="116">
        <f t="shared" ca="1" si="593"/>
        <v>0</v>
      </c>
      <c r="AN616" s="116">
        <f t="shared" ca="1" si="594"/>
        <v>0</v>
      </c>
      <c r="AO616" s="116">
        <f t="shared" ca="1" si="595"/>
        <v>0</v>
      </c>
      <c r="AP616" s="116">
        <f t="shared" ca="1" si="596"/>
        <v>0</v>
      </c>
      <c r="AQ616" s="116">
        <f t="shared" ca="1" si="597"/>
        <v>0</v>
      </c>
      <c r="AS616" s="63">
        <f t="shared" si="584"/>
        <v>57</v>
      </c>
      <c r="AT616" s="116">
        <f ca="1">IFERROR(X616*'Program Qtrly'!D$369/(1-'Program Qtrly'!D$369),0)</f>
        <v>0</v>
      </c>
      <c r="AU616" s="116">
        <f ca="1">IFERROR(Y616*'Program Qtrly'!E$369/(1-'Program Qtrly'!E$369),0)</f>
        <v>0</v>
      </c>
      <c r="AV616" s="116">
        <f ca="1">IFERROR(Z616*'Program Qtrly'!F$369/(1-'Program Qtrly'!F$369),0)</f>
        <v>0</v>
      </c>
      <c r="AW616" s="116">
        <f ca="1">IFERROR(AA616*'Program Qtrly'!G$369/(1-'Program Qtrly'!G$369),0)</f>
        <v>0</v>
      </c>
      <c r="AX616" s="116">
        <f ca="1">IFERROR(AB616*'Program Qtrly'!H$369/(1-'Program Qtrly'!H$369),0)</f>
        <v>0</v>
      </c>
      <c r="AY616" s="116">
        <f ca="1">IFERROR(AC616*'Program Qtrly'!I$369/(1-'Program Qtrly'!I$369),0)</f>
        <v>0</v>
      </c>
      <c r="AZ616" s="116">
        <f ca="1">IFERROR(AD616*'Program Qtrly'!J$369/(1-'Program Qtrly'!J$369),0)</f>
        <v>0</v>
      </c>
      <c r="BA616" s="116">
        <f ca="1">IFERROR(AE616*'Program Qtrly'!K$369/(1-'Program Qtrly'!K$369),0)</f>
        <v>0</v>
      </c>
      <c r="BB616" s="116">
        <f ca="1">IFERROR(AF616*'Program Qtrly'!L$369/(1-'Program Qtrly'!L$369),0)</f>
        <v>0</v>
      </c>
      <c r="BC616" s="116">
        <f ca="1">IFERROR(AG616*'Program Qtrly'!M$369/(1-'Program Qtrly'!M$369),0)</f>
        <v>0</v>
      </c>
      <c r="BD616" s="116">
        <f ca="1">IFERROR(AH616*'Program Qtrly'!N$369/(1-'Program Qtrly'!N$369),0)</f>
        <v>0</v>
      </c>
      <c r="BE616" s="116">
        <f ca="1">IFERROR(AI616*'Program Qtrly'!O$369/(1-'Program Qtrly'!O$369),0)</f>
        <v>0</v>
      </c>
      <c r="BF616" s="116">
        <f ca="1">IFERROR(AJ616*'Program Qtrly'!P$369/(1-'Program Qtrly'!P$369),0)</f>
        <v>0</v>
      </c>
      <c r="BG616" s="116">
        <f ca="1">IFERROR(AK616*'Program Qtrly'!Q$369/(1-'Program Qtrly'!Q$369),0)</f>
        <v>0</v>
      </c>
      <c r="BH616" s="116">
        <f ca="1">IFERROR(AL616*'Program Qtrly'!R$369/(1-'Program Qtrly'!R$369),0)</f>
        <v>0</v>
      </c>
      <c r="BI616" s="116">
        <f ca="1">IFERROR(AM616*'Program Qtrly'!S$369/(1-'Program Qtrly'!S$369),0)</f>
        <v>0</v>
      </c>
      <c r="BJ616" s="116">
        <f ca="1">IFERROR(AN616*'Program Qtrly'!T$369/(1-'Program Qtrly'!T$369),0)</f>
        <v>0</v>
      </c>
      <c r="BK616" s="116">
        <f ca="1">IFERROR(AO616*'Program Qtrly'!U$369/(1-'Program Qtrly'!U$369),0)</f>
        <v>0</v>
      </c>
      <c r="BL616" s="116">
        <f ca="1">IFERROR(AP616*'Program Qtrly'!V$369/(1-'Program Qtrly'!V$369),0)</f>
        <v>0</v>
      </c>
      <c r="BM616" s="116">
        <f ca="1">IFERROR(AQ616*'Program Qtrly'!W$369/(1-'Program Qtrly'!W$369),0)</f>
        <v>0</v>
      </c>
      <c r="BO616" s="53" t="str">
        <f t="shared" si="585"/>
        <v>P019</v>
      </c>
      <c r="BP616" s="53">
        <f t="shared" si="586"/>
        <v>0</v>
      </c>
    </row>
    <row r="617" spans="1:68" x14ac:dyDescent="0.45">
      <c r="A617" s="63">
        <f t="shared" si="581"/>
        <v>60</v>
      </c>
      <c r="B617" s="116">
        <f ca="1">IFERROR(B616+'Program Qtrly'!D$383*OFFSET(LDF!$A$37,MATCH($B$596,LDF!$A$38:$A$63,0),MATCH($A617,LDF!$B$37:$Z$37,0)),0)</f>
        <v>0</v>
      </c>
      <c r="C617" s="116">
        <f ca="1">IFERROR(C616+'Program Qtrly'!E$383*OFFSET(LDF!$A$37,MATCH($B$596,LDF!$A$38:$A$63,0),MATCH($A617,LDF!$B$37:$Z$37,0)),0)</f>
        <v>0</v>
      </c>
      <c r="D617" s="116">
        <f ca="1">IFERROR(D616+'Program Qtrly'!F$383*OFFSET(LDF!$A$37,MATCH($B$596,LDF!$A$38:$A$63,0),MATCH($A617,LDF!$B$37:$Z$37,0)),0)</f>
        <v>0</v>
      </c>
      <c r="E617" s="116">
        <f ca="1">IFERROR(E616+'Program Qtrly'!G$383*OFFSET(LDF!$A$37,MATCH($B$596,LDF!$A$38:$A$63,0),MATCH($A617,LDF!$B$37:$Z$37,0)),0)</f>
        <v>0</v>
      </c>
      <c r="F617" s="116">
        <f ca="1">IFERROR(F616+'Program Qtrly'!H$383*OFFSET(LDF!$A$37,MATCH($B$596,LDF!$A$38:$A$63,0),MATCH($A617,LDF!$B$37:$Z$37,0)),0)</f>
        <v>0</v>
      </c>
      <c r="G617" s="116">
        <f ca="1">IFERROR(G616+'Program Qtrly'!I$383*OFFSET(LDF!$A$37,MATCH($B$596,LDF!$A$38:$A$63,0),MATCH($A617,LDF!$B$37:$Z$37,0)),0)</f>
        <v>0</v>
      </c>
      <c r="H617" s="116">
        <f ca="1">IFERROR(H616+'Program Qtrly'!J$383*OFFSET(LDF!$A$37,MATCH($B$596,LDF!$A$38:$A$63,0),MATCH($A617,LDF!$B$37:$Z$37,0)),0)</f>
        <v>0</v>
      </c>
      <c r="I617" s="116">
        <f ca="1">IFERROR(I616+'Program Qtrly'!K$383*OFFSET(LDF!$A$37,MATCH($B$596,LDF!$A$38:$A$63,0),MATCH($A617,LDF!$B$37:$Z$37,0)),0)</f>
        <v>0</v>
      </c>
      <c r="J617" s="116">
        <f ca="1">IFERROR(J616+'Program Qtrly'!L$383*OFFSET(LDF!$A$37,MATCH($B$596,LDF!$A$38:$A$63,0),MATCH($A617,LDF!$B$37:$Z$37,0)),0)</f>
        <v>0</v>
      </c>
      <c r="K617" s="116">
        <f ca="1">IFERROR(K616+'Program Qtrly'!M$383*OFFSET(LDF!$A$37,MATCH($B$596,LDF!$A$38:$A$63,0),MATCH($A617,LDF!$B$37:$Z$37,0)),0)</f>
        <v>0</v>
      </c>
      <c r="L617" s="116">
        <f ca="1">IFERROR(L616+'Program Qtrly'!N$383*OFFSET(LDF!$A$37,MATCH($B$596,LDF!$A$38:$A$63,0),MATCH($A617,LDF!$B$37:$Z$37,0)),0)</f>
        <v>0</v>
      </c>
      <c r="M617" s="116">
        <f ca="1">IFERROR(M616+'Program Qtrly'!O$383*OFFSET(LDF!$A$37,MATCH($B$596,LDF!$A$38:$A$63,0),MATCH($A617,LDF!$B$37:$Z$37,0)),0)</f>
        <v>0</v>
      </c>
      <c r="N617" s="116">
        <f ca="1">IFERROR(N616+'Program Qtrly'!P$383*OFFSET(LDF!$A$37,MATCH($B$596,LDF!$A$38:$A$63,0),MATCH($A617,LDF!$B$37:$Z$37,0)),0)</f>
        <v>0</v>
      </c>
      <c r="O617" s="116">
        <f ca="1">IFERROR(O616+'Program Qtrly'!Q$383*OFFSET(LDF!$A$37,MATCH($B$596,LDF!$A$38:$A$63,0),MATCH($A617,LDF!$B$37:$Z$37,0)),0)</f>
        <v>0</v>
      </c>
      <c r="P617" s="116">
        <f ca="1">IFERROR(P616+'Program Qtrly'!R$383*OFFSET(LDF!$A$37,MATCH($B$596,LDF!$A$38:$A$63,0),MATCH($A617,LDF!$B$37:$Z$37,0)),0)</f>
        <v>0</v>
      </c>
      <c r="Q617" s="116">
        <f ca="1">IFERROR(Q616+'Program Qtrly'!S$383*OFFSET(LDF!$A$37,MATCH($B$596,LDF!$A$38:$A$63,0),MATCH($A617,LDF!$B$37:$Z$37,0)),0)</f>
        <v>0</v>
      </c>
      <c r="R617" s="116">
        <f ca="1">IFERROR(R616+'Program Qtrly'!T$383*OFFSET(LDF!$A$37,MATCH($B$596,LDF!$A$38:$A$63,0),MATCH($A617,LDF!$B$37:$Z$37,0)),0)</f>
        <v>0</v>
      </c>
      <c r="S617" s="116">
        <f ca="1">IFERROR(S616+'Program Qtrly'!U$383*OFFSET(LDF!$A$37,MATCH($B$596,LDF!$A$38:$A$63,0),MATCH($A617,LDF!$B$37:$Z$37,0)),0)</f>
        <v>0</v>
      </c>
      <c r="T617" s="116">
        <f ca="1">IFERROR(T616+'Program Qtrly'!V$383*OFFSET(LDF!$A$37,MATCH($B$596,LDF!$A$38:$A$63,0),MATCH($A617,LDF!$B$37:$Z$37,0)),0)</f>
        <v>0</v>
      </c>
      <c r="U617" s="116">
        <f ca="1">IFERROR(U616+'Program Qtrly'!W$383*OFFSET(LDF!$A$37,MATCH($B$596,LDF!$A$38:$A$63,0),MATCH($A617,LDF!$B$37:$Z$37,0)),0)</f>
        <v>0</v>
      </c>
      <c r="W617" s="63">
        <f t="shared" si="582"/>
        <v>60</v>
      </c>
      <c r="X617" s="116">
        <f t="shared" ca="1" si="583"/>
        <v>0</v>
      </c>
      <c r="Y617" s="116">
        <f t="shared" ca="1" si="598"/>
        <v>0</v>
      </c>
      <c r="Z617" s="116">
        <f t="shared" ca="1" si="599"/>
        <v>0</v>
      </c>
      <c r="AA617" s="116">
        <f t="shared" ca="1" si="600"/>
        <v>0</v>
      </c>
      <c r="AB617" s="116">
        <f t="shared" ca="1" si="601"/>
        <v>0</v>
      </c>
      <c r="AC617" s="116">
        <f t="shared" ca="1" si="602"/>
        <v>0</v>
      </c>
      <c r="AD617" s="116">
        <f t="shared" ca="1" si="603"/>
        <v>0</v>
      </c>
      <c r="AE617" s="116">
        <f t="shared" ca="1" si="604"/>
        <v>0</v>
      </c>
      <c r="AF617" s="116">
        <f t="shared" ca="1" si="605"/>
        <v>0</v>
      </c>
      <c r="AG617" s="116">
        <f t="shared" ca="1" si="587"/>
        <v>0</v>
      </c>
      <c r="AH617" s="116">
        <f t="shared" ca="1" si="588"/>
        <v>0</v>
      </c>
      <c r="AI617" s="116">
        <f t="shared" ca="1" si="589"/>
        <v>0</v>
      </c>
      <c r="AJ617" s="116">
        <f t="shared" ca="1" si="590"/>
        <v>0</v>
      </c>
      <c r="AK617" s="116">
        <f t="shared" ca="1" si="591"/>
        <v>0</v>
      </c>
      <c r="AL617" s="116">
        <f t="shared" ca="1" si="592"/>
        <v>0</v>
      </c>
      <c r="AM617" s="116">
        <f t="shared" ca="1" si="593"/>
        <v>0</v>
      </c>
      <c r="AN617" s="116">
        <f t="shared" ca="1" si="594"/>
        <v>0</v>
      </c>
      <c r="AO617" s="116">
        <f t="shared" ca="1" si="595"/>
        <v>0</v>
      </c>
      <c r="AP617" s="116">
        <f t="shared" ca="1" si="596"/>
        <v>0</v>
      </c>
      <c r="AQ617" s="116">
        <f t="shared" ca="1" si="597"/>
        <v>0</v>
      </c>
      <c r="AS617" s="63">
        <f t="shared" si="584"/>
        <v>60</v>
      </c>
      <c r="AT617" s="116">
        <f ca="1">IFERROR(X617*'Program Qtrly'!D$369/(1-'Program Qtrly'!D$369),0)</f>
        <v>0</v>
      </c>
      <c r="AU617" s="116">
        <f ca="1">IFERROR(Y617*'Program Qtrly'!E$369/(1-'Program Qtrly'!E$369),0)</f>
        <v>0</v>
      </c>
      <c r="AV617" s="116">
        <f ca="1">IFERROR(Z617*'Program Qtrly'!F$369/(1-'Program Qtrly'!F$369),0)</f>
        <v>0</v>
      </c>
      <c r="AW617" s="116">
        <f ca="1">IFERROR(AA617*'Program Qtrly'!G$369/(1-'Program Qtrly'!G$369),0)</f>
        <v>0</v>
      </c>
      <c r="AX617" s="116">
        <f ca="1">IFERROR(AB617*'Program Qtrly'!H$369/(1-'Program Qtrly'!H$369),0)</f>
        <v>0</v>
      </c>
      <c r="AY617" s="116">
        <f ca="1">IFERROR(AC617*'Program Qtrly'!I$369/(1-'Program Qtrly'!I$369),0)</f>
        <v>0</v>
      </c>
      <c r="AZ617" s="116">
        <f ca="1">IFERROR(AD617*'Program Qtrly'!J$369/(1-'Program Qtrly'!J$369),0)</f>
        <v>0</v>
      </c>
      <c r="BA617" s="116">
        <f ca="1">IFERROR(AE617*'Program Qtrly'!K$369/(1-'Program Qtrly'!K$369),0)</f>
        <v>0</v>
      </c>
      <c r="BB617" s="116">
        <f ca="1">IFERROR(AF617*'Program Qtrly'!L$369/(1-'Program Qtrly'!L$369),0)</f>
        <v>0</v>
      </c>
      <c r="BC617" s="116">
        <f ca="1">IFERROR(AG617*'Program Qtrly'!M$369/(1-'Program Qtrly'!M$369),0)</f>
        <v>0</v>
      </c>
      <c r="BD617" s="116">
        <f ca="1">IFERROR(AH617*'Program Qtrly'!N$369/(1-'Program Qtrly'!N$369),0)</f>
        <v>0</v>
      </c>
      <c r="BE617" s="116">
        <f ca="1">IFERROR(AI617*'Program Qtrly'!O$369/(1-'Program Qtrly'!O$369),0)</f>
        <v>0</v>
      </c>
      <c r="BF617" s="116">
        <f ca="1">IFERROR(AJ617*'Program Qtrly'!P$369/(1-'Program Qtrly'!P$369),0)</f>
        <v>0</v>
      </c>
      <c r="BG617" s="116">
        <f ca="1">IFERROR(AK617*'Program Qtrly'!Q$369/(1-'Program Qtrly'!Q$369),0)</f>
        <v>0</v>
      </c>
      <c r="BH617" s="116">
        <f ca="1">IFERROR(AL617*'Program Qtrly'!R$369/(1-'Program Qtrly'!R$369),0)</f>
        <v>0</v>
      </c>
      <c r="BI617" s="116">
        <f ca="1">IFERROR(AM617*'Program Qtrly'!S$369/(1-'Program Qtrly'!S$369),0)</f>
        <v>0</v>
      </c>
      <c r="BJ617" s="116">
        <f ca="1">IFERROR(AN617*'Program Qtrly'!T$369/(1-'Program Qtrly'!T$369),0)</f>
        <v>0</v>
      </c>
      <c r="BK617" s="116">
        <f ca="1">IFERROR(AO617*'Program Qtrly'!U$369/(1-'Program Qtrly'!U$369),0)</f>
        <v>0</v>
      </c>
      <c r="BL617" s="116">
        <f ca="1">IFERROR(AP617*'Program Qtrly'!V$369/(1-'Program Qtrly'!V$369),0)</f>
        <v>0</v>
      </c>
      <c r="BM617" s="116">
        <f ca="1">IFERROR(AQ617*'Program Qtrly'!W$369/(1-'Program Qtrly'!W$369),0)</f>
        <v>0</v>
      </c>
      <c r="BO617" s="53" t="str">
        <f t="shared" si="585"/>
        <v>P019</v>
      </c>
      <c r="BP617" s="53">
        <f t="shared" si="586"/>
        <v>0</v>
      </c>
    </row>
    <row r="618" spans="1:68" x14ac:dyDescent="0.45">
      <c r="A618" s="63">
        <f t="shared" si="581"/>
        <v>63</v>
      </c>
      <c r="B618" s="116">
        <f ca="1">IFERROR(B617+'Program Qtrly'!D$383*OFFSET(LDF!$A$37,MATCH($B$596,LDF!$A$38:$A$63,0),MATCH($A618,LDF!$B$37:$Z$37,0)),0)</f>
        <v>0</v>
      </c>
      <c r="C618" s="116">
        <f ca="1">IFERROR(C617+'Program Qtrly'!E$383*OFFSET(LDF!$A$37,MATCH($B$596,LDF!$A$38:$A$63,0),MATCH($A618,LDF!$B$37:$Z$37,0)),0)</f>
        <v>0</v>
      </c>
      <c r="D618" s="116">
        <f ca="1">IFERROR(D617+'Program Qtrly'!F$383*OFFSET(LDF!$A$37,MATCH($B$596,LDF!$A$38:$A$63,0),MATCH($A618,LDF!$B$37:$Z$37,0)),0)</f>
        <v>0</v>
      </c>
      <c r="E618" s="116">
        <f ca="1">IFERROR(E617+'Program Qtrly'!G$383*OFFSET(LDF!$A$37,MATCH($B$596,LDF!$A$38:$A$63,0),MATCH($A618,LDF!$B$37:$Z$37,0)),0)</f>
        <v>0</v>
      </c>
      <c r="F618" s="116">
        <f ca="1">IFERROR(F617+'Program Qtrly'!H$383*OFFSET(LDF!$A$37,MATCH($B$596,LDF!$A$38:$A$63,0),MATCH($A618,LDF!$B$37:$Z$37,0)),0)</f>
        <v>0</v>
      </c>
      <c r="G618" s="116">
        <f ca="1">IFERROR(G617+'Program Qtrly'!I$383*OFFSET(LDF!$A$37,MATCH($B$596,LDF!$A$38:$A$63,0),MATCH($A618,LDF!$B$37:$Z$37,0)),0)</f>
        <v>0</v>
      </c>
      <c r="H618" s="116">
        <f ca="1">IFERROR(H617+'Program Qtrly'!J$383*OFFSET(LDF!$A$37,MATCH($B$596,LDF!$A$38:$A$63,0),MATCH($A618,LDF!$B$37:$Z$37,0)),0)</f>
        <v>0</v>
      </c>
      <c r="I618" s="116">
        <f ca="1">IFERROR(I617+'Program Qtrly'!K$383*OFFSET(LDF!$A$37,MATCH($B$596,LDF!$A$38:$A$63,0),MATCH($A618,LDF!$B$37:$Z$37,0)),0)</f>
        <v>0</v>
      </c>
      <c r="J618" s="116">
        <f ca="1">IFERROR(J617+'Program Qtrly'!L$383*OFFSET(LDF!$A$37,MATCH($B$596,LDF!$A$38:$A$63,0),MATCH($A618,LDF!$B$37:$Z$37,0)),0)</f>
        <v>0</v>
      </c>
      <c r="K618" s="116">
        <f ca="1">IFERROR(K617+'Program Qtrly'!M$383*OFFSET(LDF!$A$37,MATCH($B$596,LDF!$A$38:$A$63,0),MATCH($A618,LDF!$B$37:$Z$37,0)),0)</f>
        <v>0</v>
      </c>
      <c r="L618" s="116">
        <f ca="1">IFERROR(L617+'Program Qtrly'!N$383*OFFSET(LDF!$A$37,MATCH($B$596,LDF!$A$38:$A$63,0),MATCH($A618,LDF!$B$37:$Z$37,0)),0)</f>
        <v>0</v>
      </c>
      <c r="M618" s="116">
        <f ca="1">IFERROR(M617+'Program Qtrly'!O$383*OFFSET(LDF!$A$37,MATCH($B$596,LDF!$A$38:$A$63,0),MATCH($A618,LDF!$B$37:$Z$37,0)),0)</f>
        <v>0</v>
      </c>
      <c r="N618" s="116">
        <f ca="1">IFERROR(N617+'Program Qtrly'!P$383*OFFSET(LDF!$A$37,MATCH($B$596,LDF!$A$38:$A$63,0),MATCH($A618,LDF!$B$37:$Z$37,0)),0)</f>
        <v>0</v>
      </c>
      <c r="O618" s="116">
        <f ca="1">IFERROR(O617+'Program Qtrly'!Q$383*OFFSET(LDF!$A$37,MATCH($B$596,LDF!$A$38:$A$63,0),MATCH($A618,LDF!$B$37:$Z$37,0)),0)</f>
        <v>0</v>
      </c>
      <c r="P618" s="116">
        <f ca="1">IFERROR(P617+'Program Qtrly'!R$383*OFFSET(LDF!$A$37,MATCH($B$596,LDF!$A$38:$A$63,0),MATCH($A618,LDF!$B$37:$Z$37,0)),0)</f>
        <v>0</v>
      </c>
      <c r="Q618" s="116">
        <f ca="1">IFERROR(Q617+'Program Qtrly'!S$383*OFFSET(LDF!$A$37,MATCH($B$596,LDF!$A$38:$A$63,0),MATCH($A618,LDF!$B$37:$Z$37,0)),0)</f>
        <v>0</v>
      </c>
      <c r="R618" s="116">
        <f ca="1">IFERROR(R617+'Program Qtrly'!T$383*OFFSET(LDF!$A$37,MATCH($B$596,LDF!$A$38:$A$63,0),MATCH($A618,LDF!$B$37:$Z$37,0)),0)</f>
        <v>0</v>
      </c>
      <c r="S618" s="116">
        <f ca="1">IFERROR(S617+'Program Qtrly'!U$383*OFFSET(LDF!$A$37,MATCH($B$596,LDF!$A$38:$A$63,0),MATCH($A618,LDF!$B$37:$Z$37,0)),0)</f>
        <v>0</v>
      </c>
      <c r="T618" s="116">
        <f ca="1">IFERROR(T617+'Program Qtrly'!V$383*OFFSET(LDF!$A$37,MATCH($B$596,LDF!$A$38:$A$63,0),MATCH($A618,LDF!$B$37:$Z$37,0)),0)</f>
        <v>0</v>
      </c>
      <c r="U618" s="116">
        <f ca="1">IFERROR(U617+'Program Qtrly'!W$383*OFFSET(LDF!$A$37,MATCH($B$596,LDF!$A$38:$A$63,0),MATCH($A618,LDF!$B$37:$Z$37,0)),0)</f>
        <v>0</v>
      </c>
      <c r="W618" s="63">
        <f t="shared" si="582"/>
        <v>63</v>
      </c>
      <c r="X618" s="116">
        <f t="shared" ca="1" si="583"/>
        <v>0</v>
      </c>
      <c r="Y618" s="116">
        <f t="shared" ca="1" si="598"/>
        <v>0</v>
      </c>
      <c r="Z618" s="116">
        <f t="shared" ca="1" si="599"/>
        <v>0</v>
      </c>
      <c r="AA618" s="116">
        <f t="shared" ca="1" si="600"/>
        <v>0</v>
      </c>
      <c r="AB618" s="116">
        <f t="shared" ca="1" si="601"/>
        <v>0</v>
      </c>
      <c r="AC618" s="116">
        <f t="shared" ca="1" si="602"/>
        <v>0</v>
      </c>
      <c r="AD618" s="116">
        <f t="shared" ca="1" si="603"/>
        <v>0</v>
      </c>
      <c r="AE618" s="116">
        <f t="shared" ca="1" si="604"/>
        <v>0</v>
      </c>
      <c r="AF618" s="116">
        <f t="shared" ca="1" si="605"/>
        <v>0</v>
      </c>
      <c r="AG618" s="116">
        <f t="shared" ca="1" si="587"/>
        <v>0</v>
      </c>
      <c r="AH618" s="116">
        <f t="shared" ca="1" si="588"/>
        <v>0</v>
      </c>
      <c r="AI618" s="116">
        <f t="shared" ca="1" si="589"/>
        <v>0</v>
      </c>
      <c r="AJ618" s="116">
        <f t="shared" ca="1" si="590"/>
        <v>0</v>
      </c>
      <c r="AK618" s="116">
        <f t="shared" ca="1" si="591"/>
        <v>0</v>
      </c>
      <c r="AL618" s="116">
        <f t="shared" ca="1" si="592"/>
        <v>0</v>
      </c>
      <c r="AM618" s="116">
        <f t="shared" ca="1" si="593"/>
        <v>0</v>
      </c>
      <c r="AN618" s="116">
        <f t="shared" ca="1" si="594"/>
        <v>0</v>
      </c>
      <c r="AO618" s="116">
        <f t="shared" ca="1" si="595"/>
        <v>0</v>
      </c>
      <c r="AP618" s="116">
        <f t="shared" ca="1" si="596"/>
        <v>0</v>
      </c>
      <c r="AQ618" s="116">
        <f t="shared" ca="1" si="597"/>
        <v>0</v>
      </c>
      <c r="AS618" s="63">
        <f t="shared" si="584"/>
        <v>63</v>
      </c>
      <c r="AT618" s="116">
        <f ca="1">IFERROR(X618*'Program Qtrly'!D$369/(1-'Program Qtrly'!D$369),0)</f>
        <v>0</v>
      </c>
      <c r="AU618" s="116">
        <f ca="1">IFERROR(Y618*'Program Qtrly'!E$369/(1-'Program Qtrly'!E$369),0)</f>
        <v>0</v>
      </c>
      <c r="AV618" s="116">
        <f ca="1">IFERROR(Z618*'Program Qtrly'!F$369/(1-'Program Qtrly'!F$369),0)</f>
        <v>0</v>
      </c>
      <c r="AW618" s="116">
        <f ca="1">IFERROR(AA618*'Program Qtrly'!G$369/(1-'Program Qtrly'!G$369),0)</f>
        <v>0</v>
      </c>
      <c r="AX618" s="116">
        <f ca="1">IFERROR(AB618*'Program Qtrly'!H$369/(1-'Program Qtrly'!H$369),0)</f>
        <v>0</v>
      </c>
      <c r="AY618" s="116">
        <f ca="1">IFERROR(AC618*'Program Qtrly'!I$369/(1-'Program Qtrly'!I$369),0)</f>
        <v>0</v>
      </c>
      <c r="AZ618" s="116">
        <f ca="1">IFERROR(AD618*'Program Qtrly'!J$369/(1-'Program Qtrly'!J$369),0)</f>
        <v>0</v>
      </c>
      <c r="BA618" s="116">
        <f ca="1">IFERROR(AE618*'Program Qtrly'!K$369/(1-'Program Qtrly'!K$369),0)</f>
        <v>0</v>
      </c>
      <c r="BB618" s="116">
        <f ca="1">IFERROR(AF618*'Program Qtrly'!L$369/(1-'Program Qtrly'!L$369),0)</f>
        <v>0</v>
      </c>
      <c r="BC618" s="116">
        <f ca="1">IFERROR(AG618*'Program Qtrly'!M$369/(1-'Program Qtrly'!M$369),0)</f>
        <v>0</v>
      </c>
      <c r="BD618" s="116">
        <f ca="1">IFERROR(AH618*'Program Qtrly'!N$369/(1-'Program Qtrly'!N$369),0)</f>
        <v>0</v>
      </c>
      <c r="BE618" s="116">
        <f ca="1">IFERROR(AI618*'Program Qtrly'!O$369/(1-'Program Qtrly'!O$369),0)</f>
        <v>0</v>
      </c>
      <c r="BF618" s="116">
        <f ca="1">IFERROR(AJ618*'Program Qtrly'!P$369/(1-'Program Qtrly'!P$369),0)</f>
        <v>0</v>
      </c>
      <c r="BG618" s="116">
        <f ca="1">IFERROR(AK618*'Program Qtrly'!Q$369/(1-'Program Qtrly'!Q$369),0)</f>
        <v>0</v>
      </c>
      <c r="BH618" s="116">
        <f ca="1">IFERROR(AL618*'Program Qtrly'!R$369/(1-'Program Qtrly'!R$369),0)</f>
        <v>0</v>
      </c>
      <c r="BI618" s="116">
        <f ca="1">IFERROR(AM618*'Program Qtrly'!S$369/(1-'Program Qtrly'!S$369),0)</f>
        <v>0</v>
      </c>
      <c r="BJ618" s="116">
        <f ca="1">IFERROR(AN618*'Program Qtrly'!T$369/(1-'Program Qtrly'!T$369),0)</f>
        <v>0</v>
      </c>
      <c r="BK618" s="116">
        <f ca="1">IFERROR(AO618*'Program Qtrly'!U$369/(1-'Program Qtrly'!U$369),0)</f>
        <v>0</v>
      </c>
      <c r="BL618" s="116">
        <f ca="1">IFERROR(AP618*'Program Qtrly'!V$369/(1-'Program Qtrly'!V$369),0)</f>
        <v>0</v>
      </c>
      <c r="BM618" s="116">
        <f ca="1">IFERROR(AQ618*'Program Qtrly'!W$369/(1-'Program Qtrly'!W$369),0)</f>
        <v>0</v>
      </c>
      <c r="BO618" s="53" t="str">
        <f t="shared" si="585"/>
        <v>P019</v>
      </c>
      <c r="BP618" s="53">
        <f t="shared" si="586"/>
        <v>0</v>
      </c>
    </row>
    <row r="619" spans="1:68" x14ac:dyDescent="0.45">
      <c r="A619" s="63">
        <f t="shared" si="581"/>
        <v>66</v>
      </c>
      <c r="B619" s="116">
        <f ca="1">IFERROR(B618+'Program Qtrly'!D$383*OFFSET(LDF!$A$37,MATCH($B$596,LDF!$A$38:$A$63,0),MATCH($A619,LDF!$B$37:$Z$37,0)),0)</f>
        <v>0</v>
      </c>
      <c r="C619" s="116">
        <f ca="1">IFERROR(C618+'Program Qtrly'!E$383*OFFSET(LDF!$A$37,MATCH($B$596,LDF!$A$38:$A$63,0),MATCH($A619,LDF!$B$37:$Z$37,0)),0)</f>
        <v>0</v>
      </c>
      <c r="D619" s="116">
        <f ca="1">IFERROR(D618+'Program Qtrly'!F$383*OFFSET(LDF!$A$37,MATCH($B$596,LDF!$A$38:$A$63,0),MATCH($A619,LDF!$B$37:$Z$37,0)),0)</f>
        <v>0</v>
      </c>
      <c r="E619" s="116">
        <f ca="1">IFERROR(E618+'Program Qtrly'!G$383*OFFSET(LDF!$A$37,MATCH($B$596,LDF!$A$38:$A$63,0),MATCH($A619,LDF!$B$37:$Z$37,0)),0)</f>
        <v>0</v>
      </c>
      <c r="F619" s="116">
        <f ca="1">IFERROR(F618+'Program Qtrly'!H$383*OFFSET(LDF!$A$37,MATCH($B$596,LDF!$A$38:$A$63,0),MATCH($A619,LDF!$B$37:$Z$37,0)),0)</f>
        <v>0</v>
      </c>
      <c r="G619" s="116">
        <f ca="1">IFERROR(G618+'Program Qtrly'!I$383*OFFSET(LDF!$A$37,MATCH($B$596,LDF!$A$38:$A$63,0),MATCH($A619,LDF!$B$37:$Z$37,0)),0)</f>
        <v>0</v>
      </c>
      <c r="H619" s="116">
        <f ca="1">IFERROR(H618+'Program Qtrly'!J$383*OFFSET(LDF!$A$37,MATCH($B$596,LDF!$A$38:$A$63,0),MATCH($A619,LDF!$B$37:$Z$37,0)),0)</f>
        <v>0</v>
      </c>
      <c r="I619" s="116">
        <f ca="1">IFERROR(I618+'Program Qtrly'!K$383*OFFSET(LDF!$A$37,MATCH($B$596,LDF!$A$38:$A$63,0),MATCH($A619,LDF!$B$37:$Z$37,0)),0)</f>
        <v>0</v>
      </c>
      <c r="J619" s="116">
        <f ca="1">IFERROR(J618+'Program Qtrly'!L$383*OFFSET(LDF!$A$37,MATCH($B$596,LDF!$A$38:$A$63,0),MATCH($A619,LDF!$B$37:$Z$37,0)),0)</f>
        <v>0</v>
      </c>
      <c r="K619" s="116">
        <f ca="1">IFERROR(K618+'Program Qtrly'!M$383*OFFSET(LDF!$A$37,MATCH($B$596,LDF!$A$38:$A$63,0),MATCH($A619,LDF!$B$37:$Z$37,0)),0)</f>
        <v>0</v>
      </c>
      <c r="L619" s="116">
        <f ca="1">IFERROR(L618+'Program Qtrly'!N$383*OFFSET(LDF!$A$37,MATCH($B$596,LDF!$A$38:$A$63,0),MATCH($A619,LDF!$B$37:$Z$37,0)),0)</f>
        <v>0</v>
      </c>
      <c r="M619" s="116">
        <f ca="1">IFERROR(M618+'Program Qtrly'!O$383*OFFSET(LDF!$A$37,MATCH($B$596,LDF!$A$38:$A$63,0),MATCH($A619,LDF!$B$37:$Z$37,0)),0)</f>
        <v>0</v>
      </c>
      <c r="N619" s="116">
        <f ca="1">IFERROR(N618+'Program Qtrly'!P$383*OFFSET(LDF!$A$37,MATCH($B$596,LDF!$A$38:$A$63,0),MATCH($A619,LDF!$B$37:$Z$37,0)),0)</f>
        <v>0</v>
      </c>
      <c r="O619" s="116">
        <f ca="1">IFERROR(O618+'Program Qtrly'!Q$383*OFFSET(LDF!$A$37,MATCH($B$596,LDF!$A$38:$A$63,0),MATCH($A619,LDF!$B$37:$Z$37,0)),0)</f>
        <v>0</v>
      </c>
      <c r="P619" s="116">
        <f ca="1">IFERROR(P618+'Program Qtrly'!R$383*OFFSET(LDF!$A$37,MATCH($B$596,LDF!$A$38:$A$63,0),MATCH($A619,LDF!$B$37:$Z$37,0)),0)</f>
        <v>0</v>
      </c>
      <c r="Q619" s="116">
        <f ca="1">IFERROR(Q618+'Program Qtrly'!S$383*OFFSET(LDF!$A$37,MATCH($B$596,LDF!$A$38:$A$63,0),MATCH($A619,LDF!$B$37:$Z$37,0)),0)</f>
        <v>0</v>
      </c>
      <c r="R619" s="116">
        <f ca="1">IFERROR(R618+'Program Qtrly'!T$383*OFFSET(LDF!$A$37,MATCH($B$596,LDF!$A$38:$A$63,0),MATCH($A619,LDF!$B$37:$Z$37,0)),0)</f>
        <v>0</v>
      </c>
      <c r="S619" s="116">
        <f ca="1">IFERROR(S618+'Program Qtrly'!U$383*OFFSET(LDF!$A$37,MATCH($B$596,LDF!$A$38:$A$63,0),MATCH($A619,LDF!$B$37:$Z$37,0)),0)</f>
        <v>0</v>
      </c>
      <c r="T619" s="116">
        <f ca="1">IFERROR(T618+'Program Qtrly'!V$383*OFFSET(LDF!$A$37,MATCH($B$596,LDF!$A$38:$A$63,0),MATCH($A619,LDF!$B$37:$Z$37,0)),0)</f>
        <v>0</v>
      </c>
      <c r="U619" s="116">
        <f ca="1">IFERROR(U618+'Program Qtrly'!W$383*OFFSET(LDF!$A$37,MATCH($B$596,LDF!$A$38:$A$63,0),MATCH($A619,LDF!$B$37:$Z$37,0)),0)</f>
        <v>0</v>
      </c>
      <c r="W619" s="63">
        <f t="shared" si="582"/>
        <v>66</v>
      </c>
      <c r="X619" s="116">
        <f t="shared" ca="1" si="583"/>
        <v>0</v>
      </c>
      <c r="Y619" s="116">
        <f t="shared" ca="1" si="598"/>
        <v>0</v>
      </c>
      <c r="Z619" s="116">
        <f t="shared" ca="1" si="599"/>
        <v>0</v>
      </c>
      <c r="AA619" s="116">
        <f t="shared" ca="1" si="600"/>
        <v>0</v>
      </c>
      <c r="AB619" s="116">
        <f t="shared" ca="1" si="601"/>
        <v>0</v>
      </c>
      <c r="AC619" s="116">
        <f t="shared" ca="1" si="602"/>
        <v>0</v>
      </c>
      <c r="AD619" s="116">
        <f t="shared" ca="1" si="603"/>
        <v>0</v>
      </c>
      <c r="AE619" s="116">
        <f t="shared" ca="1" si="604"/>
        <v>0</v>
      </c>
      <c r="AF619" s="116">
        <f t="shared" ca="1" si="605"/>
        <v>0</v>
      </c>
      <c r="AG619" s="116">
        <f t="shared" ca="1" si="587"/>
        <v>0</v>
      </c>
      <c r="AH619" s="116">
        <f t="shared" ca="1" si="588"/>
        <v>0</v>
      </c>
      <c r="AI619" s="116">
        <f t="shared" ca="1" si="589"/>
        <v>0</v>
      </c>
      <c r="AJ619" s="116">
        <f t="shared" ca="1" si="590"/>
        <v>0</v>
      </c>
      <c r="AK619" s="116">
        <f t="shared" ca="1" si="591"/>
        <v>0</v>
      </c>
      <c r="AL619" s="116">
        <f t="shared" ca="1" si="592"/>
        <v>0</v>
      </c>
      <c r="AM619" s="116">
        <f t="shared" ca="1" si="593"/>
        <v>0</v>
      </c>
      <c r="AN619" s="116">
        <f t="shared" ca="1" si="594"/>
        <v>0</v>
      </c>
      <c r="AO619" s="116">
        <f t="shared" ca="1" si="595"/>
        <v>0</v>
      </c>
      <c r="AP619" s="116">
        <f t="shared" ca="1" si="596"/>
        <v>0</v>
      </c>
      <c r="AQ619" s="116">
        <f t="shared" ca="1" si="597"/>
        <v>0</v>
      </c>
      <c r="AS619" s="63">
        <f t="shared" si="584"/>
        <v>66</v>
      </c>
      <c r="AT619" s="116">
        <f ca="1">IFERROR(X619*'Program Qtrly'!D$369/(1-'Program Qtrly'!D$369),0)</f>
        <v>0</v>
      </c>
      <c r="AU619" s="116">
        <f ca="1">IFERROR(Y619*'Program Qtrly'!E$369/(1-'Program Qtrly'!E$369),0)</f>
        <v>0</v>
      </c>
      <c r="AV619" s="116">
        <f ca="1">IFERROR(Z619*'Program Qtrly'!F$369/(1-'Program Qtrly'!F$369),0)</f>
        <v>0</v>
      </c>
      <c r="AW619" s="116">
        <f ca="1">IFERROR(AA619*'Program Qtrly'!G$369/(1-'Program Qtrly'!G$369),0)</f>
        <v>0</v>
      </c>
      <c r="AX619" s="116">
        <f ca="1">IFERROR(AB619*'Program Qtrly'!H$369/(1-'Program Qtrly'!H$369),0)</f>
        <v>0</v>
      </c>
      <c r="AY619" s="116">
        <f ca="1">IFERROR(AC619*'Program Qtrly'!I$369/(1-'Program Qtrly'!I$369),0)</f>
        <v>0</v>
      </c>
      <c r="AZ619" s="116">
        <f ca="1">IFERROR(AD619*'Program Qtrly'!J$369/(1-'Program Qtrly'!J$369),0)</f>
        <v>0</v>
      </c>
      <c r="BA619" s="116">
        <f ca="1">IFERROR(AE619*'Program Qtrly'!K$369/(1-'Program Qtrly'!K$369),0)</f>
        <v>0</v>
      </c>
      <c r="BB619" s="116">
        <f ca="1">IFERROR(AF619*'Program Qtrly'!L$369/(1-'Program Qtrly'!L$369),0)</f>
        <v>0</v>
      </c>
      <c r="BC619" s="116">
        <f ca="1">IFERROR(AG619*'Program Qtrly'!M$369/(1-'Program Qtrly'!M$369),0)</f>
        <v>0</v>
      </c>
      <c r="BD619" s="116">
        <f ca="1">IFERROR(AH619*'Program Qtrly'!N$369/(1-'Program Qtrly'!N$369),0)</f>
        <v>0</v>
      </c>
      <c r="BE619" s="116">
        <f ca="1">IFERROR(AI619*'Program Qtrly'!O$369/(1-'Program Qtrly'!O$369),0)</f>
        <v>0</v>
      </c>
      <c r="BF619" s="116">
        <f ca="1">IFERROR(AJ619*'Program Qtrly'!P$369/(1-'Program Qtrly'!P$369),0)</f>
        <v>0</v>
      </c>
      <c r="BG619" s="116">
        <f ca="1">IFERROR(AK619*'Program Qtrly'!Q$369/(1-'Program Qtrly'!Q$369),0)</f>
        <v>0</v>
      </c>
      <c r="BH619" s="116">
        <f ca="1">IFERROR(AL619*'Program Qtrly'!R$369/(1-'Program Qtrly'!R$369),0)</f>
        <v>0</v>
      </c>
      <c r="BI619" s="116">
        <f ca="1">IFERROR(AM619*'Program Qtrly'!S$369/(1-'Program Qtrly'!S$369),0)</f>
        <v>0</v>
      </c>
      <c r="BJ619" s="116">
        <f ca="1">IFERROR(AN619*'Program Qtrly'!T$369/(1-'Program Qtrly'!T$369),0)</f>
        <v>0</v>
      </c>
      <c r="BK619" s="116">
        <f ca="1">IFERROR(AO619*'Program Qtrly'!U$369/(1-'Program Qtrly'!U$369),0)</f>
        <v>0</v>
      </c>
      <c r="BL619" s="116">
        <f ca="1">IFERROR(AP619*'Program Qtrly'!V$369/(1-'Program Qtrly'!V$369),0)</f>
        <v>0</v>
      </c>
      <c r="BM619" s="116">
        <f ca="1">IFERROR(AQ619*'Program Qtrly'!W$369/(1-'Program Qtrly'!W$369),0)</f>
        <v>0</v>
      </c>
      <c r="BO619" s="53" t="str">
        <f t="shared" si="585"/>
        <v>P019</v>
      </c>
      <c r="BP619" s="53">
        <f t="shared" si="586"/>
        <v>0</v>
      </c>
    </row>
    <row r="620" spans="1:68" x14ac:dyDescent="0.45">
      <c r="A620" s="63">
        <f t="shared" si="581"/>
        <v>69</v>
      </c>
      <c r="B620" s="116">
        <f ca="1">IFERROR(B619+'Program Qtrly'!D$383*OFFSET(LDF!$A$37,MATCH($B$596,LDF!$A$38:$A$63,0),MATCH($A620,LDF!$B$37:$Z$37,0)),0)</f>
        <v>0</v>
      </c>
      <c r="C620" s="116">
        <f ca="1">IFERROR(C619+'Program Qtrly'!E$383*OFFSET(LDF!$A$37,MATCH($B$596,LDF!$A$38:$A$63,0),MATCH($A620,LDF!$B$37:$Z$37,0)),0)</f>
        <v>0</v>
      </c>
      <c r="D620" s="116">
        <f ca="1">IFERROR(D619+'Program Qtrly'!F$383*OFFSET(LDF!$A$37,MATCH($B$596,LDF!$A$38:$A$63,0),MATCH($A620,LDF!$B$37:$Z$37,0)),0)</f>
        <v>0</v>
      </c>
      <c r="E620" s="116">
        <f ca="1">IFERROR(E619+'Program Qtrly'!G$383*OFFSET(LDF!$A$37,MATCH($B$596,LDF!$A$38:$A$63,0),MATCH($A620,LDF!$B$37:$Z$37,0)),0)</f>
        <v>0</v>
      </c>
      <c r="F620" s="116">
        <f ca="1">IFERROR(F619+'Program Qtrly'!H$383*OFFSET(LDF!$A$37,MATCH($B$596,LDF!$A$38:$A$63,0),MATCH($A620,LDF!$B$37:$Z$37,0)),0)</f>
        <v>0</v>
      </c>
      <c r="G620" s="116">
        <f ca="1">IFERROR(G619+'Program Qtrly'!I$383*OFFSET(LDF!$A$37,MATCH($B$596,LDF!$A$38:$A$63,0),MATCH($A620,LDF!$B$37:$Z$37,0)),0)</f>
        <v>0</v>
      </c>
      <c r="H620" s="116">
        <f ca="1">IFERROR(H619+'Program Qtrly'!J$383*OFFSET(LDF!$A$37,MATCH($B$596,LDF!$A$38:$A$63,0),MATCH($A620,LDF!$B$37:$Z$37,0)),0)</f>
        <v>0</v>
      </c>
      <c r="I620" s="116">
        <f ca="1">IFERROR(I619+'Program Qtrly'!K$383*OFFSET(LDF!$A$37,MATCH($B$596,LDF!$A$38:$A$63,0),MATCH($A620,LDF!$B$37:$Z$37,0)),0)</f>
        <v>0</v>
      </c>
      <c r="J620" s="116">
        <f ca="1">IFERROR(J619+'Program Qtrly'!L$383*OFFSET(LDF!$A$37,MATCH($B$596,LDF!$A$38:$A$63,0),MATCH($A620,LDF!$B$37:$Z$37,0)),0)</f>
        <v>0</v>
      </c>
      <c r="K620" s="116">
        <f ca="1">IFERROR(K619+'Program Qtrly'!M$383*OFFSET(LDF!$A$37,MATCH($B$596,LDF!$A$38:$A$63,0),MATCH($A620,LDF!$B$37:$Z$37,0)),0)</f>
        <v>0</v>
      </c>
      <c r="L620" s="116">
        <f ca="1">IFERROR(L619+'Program Qtrly'!N$383*OFFSET(LDF!$A$37,MATCH($B$596,LDF!$A$38:$A$63,0),MATCH($A620,LDF!$B$37:$Z$37,0)),0)</f>
        <v>0</v>
      </c>
      <c r="M620" s="116">
        <f ca="1">IFERROR(M619+'Program Qtrly'!O$383*OFFSET(LDF!$A$37,MATCH($B$596,LDF!$A$38:$A$63,0),MATCH($A620,LDF!$B$37:$Z$37,0)),0)</f>
        <v>0</v>
      </c>
      <c r="N620" s="116">
        <f ca="1">IFERROR(N619+'Program Qtrly'!P$383*OFFSET(LDF!$A$37,MATCH($B$596,LDF!$A$38:$A$63,0),MATCH($A620,LDF!$B$37:$Z$37,0)),0)</f>
        <v>0</v>
      </c>
      <c r="O620" s="116">
        <f ca="1">IFERROR(O619+'Program Qtrly'!Q$383*OFFSET(LDF!$A$37,MATCH($B$596,LDF!$A$38:$A$63,0),MATCH($A620,LDF!$B$37:$Z$37,0)),0)</f>
        <v>0</v>
      </c>
      <c r="P620" s="116">
        <f ca="1">IFERROR(P619+'Program Qtrly'!R$383*OFFSET(LDF!$A$37,MATCH($B$596,LDF!$A$38:$A$63,0),MATCH($A620,LDF!$B$37:$Z$37,0)),0)</f>
        <v>0</v>
      </c>
      <c r="Q620" s="116">
        <f ca="1">IFERROR(Q619+'Program Qtrly'!S$383*OFFSET(LDF!$A$37,MATCH($B$596,LDF!$A$38:$A$63,0),MATCH($A620,LDF!$B$37:$Z$37,0)),0)</f>
        <v>0</v>
      </c>
      <c r="R620" s="116">
        <f ca="1">IFERROR(R619+'Program Qtrly'!T$383*OFFSET(LDF!$A$37,MATCH($B$596,LDF!$A$38:$A$63,0),MATCH($A620,LDF!$B$37:$Z$37,0)),0)</f>
        <v>0</v>
      </c>
      <c r="S620" s="116">
        <f ca="1">IFERROR(S619+'Program Qtrly'!U$383*OFFSET(LDF!$A$37,MATCH($B$596,LDF!$A$38:$A$63,0),MATCH($A620,LDF!$B$37:$Z$37,0)),0)</f>
        <v>0</v>
      </c>
      <c r="T620" s="116">
        <f ca="1">IFERROR(T619+'Program Qtrly'!V$383*OFFSET(LDF!$A$37,MATCH($B$596,LDF!$A$38:$A$63,0),MATCH($A620,LDF!$B$37:$Z$37,0)),0)</f>
        <v>0</v>
      </c>
      <c r="U620" s="116">
        <f ca="1">IFERROR(U619+'Program Qtrly'!W$383*OFFSET(LDF!$A$37,MATCH($B$596,LDF!$A$38:$A$63,0),MATCH($A620,LDF!$B$37:$Z$37,0)),0)</f>
        <v>0</v>
      </c>
      <c r="W620" s="63">
        <f t="shared" si="582"/>
        <v>69</v>
      </c>
      <c r="X620" s="116">
        <f t="shared" ca="1" si="583"/>
        <v>0</v>
      </c>
      <c r="Y620" s="116">
        <f t="shared" ca="1" si="598"/>
        <v>0</v>
      </c>
      <c r="Z620" s="116">
        <f t="shared" ca="1" si="599"/>
        <v>0</v>
      </c>
      <c r="AA620" s="116">
        <f t="shared" ca="1" si="600"/>
        <v>0</v>
      </c>
      <c r="AB620" s="116">
        <f t="shared" ca="1" si="601"/>
        <v>0</v>
      </c>
      <c r="AC620" s="116">
        <f t="shared" ca="1" si="602"/>
        <v>0</v>
      </c>
      <c r="AD620" s="116">
        <f t="shared" ca="1" si="603"/>
        <v>0</v>
      </c>
      <c r="AE620" s="116">
        <f t="shared" ca="1" si="604"/>
        <v>0</v>
      </c>
      <c r="AF620" s="116">
        <f t="shared" ca="1" si="605"/>
        <v>0</v>
      </c>
      <c r="AG620" s="116">
        <f t="shared" ca="1" si="587"/>
        <v>0</v>
      </c>
      <c r="AH620" s="116">
        <f t="shared" ca="1" si="588"/>
        <v>0</v>
      </c>
      <c r="AI620" s="116">
        <f t="shared" ca="1" si="589"/>
        <v>0</v>
      </c>
      <c r="AJ620" s="116">
        <f t="shared" ca="1" si="590"/>
        <v>0</v>
      </c>
      <c r="AK620" s="116">
        <f t="shared" ca="1" si="591"/>
        <v>0</v>
      </c>
      <c r="AL620" s="116">
        <f t="shared" ca="1" si="592"/>
        <v>0</v>
      </c>
      <c r="AM620" s="116">
        <f t="shared" ca="1" si="593"/>
        <v>0</v>
      </c>
      <c r="AN620" s="116">
        <f t="shared" ca="1" si="594"/>
        <v>0</v>
      </c>
      <c r="AO620" s="116">
        <f t="shared" ca="1" si="595"/>
        <v>0</v>
      </c>
      <c r="AP620" s="116">
        <f t="shared" ca="1" si="596"/>
        <v>0</v>
      </c>
      <c r="AQ620" s="116">
        <f t="shared" ca="1" si="597"/>
        <v>0</v>
      </c>
      <c r="AS620" s="63">
        <f t="shared" si="584"/>
        <v>69</v>
      </c>
      <c r="AT620" s="116">
        <f ca="1">IFERROR(X620*'Program Qtrly'!D$369/(1-'Program Qtrly'!D$369),0)</f>
        <v>0</v>
      </c>
      <c r="AU620" s="116">
        <f ca="1">IFERROR(Y620*'Program Qtrly'!E$369/(1-'Program Qtrly'!E$369),0)</f>
        <v>0</v>
      </c>
      <c r="AV620" s="116">
        <f ca="1">IFERROR(Z620*'Program Qtrly'!F$369/(1-'Program Qtrly'!F$369),0)</f>
        <v>0</v>
      </c>
      <c r="AW620" s="116">
        <f ca="1">IFERROR(AA620*'Program Qtrly'!G$369/(1-'Program Qtrly'!G$369),0)</f>
        <v>0</v>
      </c>
      <c r="AX620" s="116">
        <f ca="1">IFERROR(AB620*'Program Qtrly'!H$369/(1-'Program Qtrly'!H$369),0)</f>
        <v>0</v>
      </c>
      <c r="AY620" s="116">
        <f ca="1">IFERROR(AC620*'Program Qtrly'!I$369/(1-'Program Qtrly'!I$369),0)</f>
        <v>0</v>
      </c>
      <c r="AZ620" s="116">
        <f ca="1">IFERROR(AD620*'Program Qtrly'!J$369/(1-'Program Qtrly'!J$369),0)</f>
        <v>0</v>
      </c>
      <c r="BA620" s="116">
        <f ca="1">IFERROR(AE620*'Program Qtrly'!K$369/(1-'Program Qtrly'!K$369),0)</f>
        <v>0</v>
      </c>
      <c r="BB620" s="116">
        <f ca="1">IFERROR(AF620*'Program Qtrly'!L$369/(1-'Program Qtrly'!L$369),0)</f>
        <v>0</v>
      </c>
      <c r="BC620" s="116">
        <f ca="1">IFERROR(AG620*'Program Qtrly'!M$369/(1-'Program Qtrly'!M$369),0)</f>
        <v>0</v>
      </c>
      <c r="BD620" s="116">
        <f ca="1">IFERROR(AH620*'Program Qtrly'!N$369/(1-'Program Qtrly'!N$369),0)</f>
        <v>0</v>
      </c>
      <c r="BE620" s="116">
        <f ca="1">IFERROR(AI620*'Program Qtrly'!O$369/(1-'Program Qtrly'!O$369),0)</f>
        <v>0</v>
      </c>
      <c r="BF620" s="116">
        <f ca="1">IFERROR(AJ620*'Program Qtrly'!P$369/(1-'Program Qtrly'!P$369),0)</f>
        <v>0</v>
      </c>
      <c r="BG620" s="116">
        <f ca="1">IFERROR(AK620*'Program Qtrly'!Q$369/(1-'Program Qtrly'!Q$369),0)</f>
        <v>0</v>
      </c>
      <c r="BH620" s="116">
        <f ca="1">IFERROR(AL620*'Program Qtrly'!R$369/(1-'Program Qtrly'!R$369),0)</f>
        <v>0</v>
      </c>
      <c r="BI620" s="116">
        <f ca="1">IFERROR(AM620*'Program Qtrly'!S$369/(1-'Program Qtrly'!S$369),0)</f>
        <v>0</v>
      </c>
      <c r="BJ620" s="116">
        <f ca="1">IFERROR(AN620*'Program Qtrly'!T$369/(1-'Program Qtrly'!T$369),0)</f>
        <v>0</v>
      </c>
      <c r="BK620" s="116">
        <f ca="1">IFERROR(AO620*'Program Qtrly'!U$369/(1-'Program Qtrly'!U$369),0)</f>
        <v>0</v>
      </c>
      <c r="BL620" s="116">
        <f ca="1">IFERROR(AP620*'Program Qtrly'!V$369/(1-'Program Qtrly'!V$369),0)</f>
        <v>0</v>
      </c>
      <c r="BM620" s="116">
        <f ca="1">IFERROR(AQ620*'Program Qtrly'!W$369/(1-'Program Qtrly'!W$369),0)</f>
        <v>0</v>
      </c>
      <c r="BO620" s="53" t="str">
        <f t="shared" si="585"/>
        <v>P019</v>
      </c>
      <c r="BP620" s="53">
        <f t="shared" si="586"/>
        <v>0</v>
      </c>
    </row>
    <row r="621" spans="1:68" x14ac:dyDescent="0.45">
      <c r="A621" s="63">
        <f t="shared" si="581"/>
        <v>72</v>
      </c>
      <c r="B621" s="116">
        <f ca="1">IFERROR(B620+'Program Qtrly'!D$383*OFFSET(LDF!$A$37,MATCH($B$596,LDF!$A$38:$A$63,0),MATCH($A621,LDF!$B$37:$Z$37,0)),0)</f>
        <v>0</v>
      </c>
      <c r="C621" s="116">
        <f ca="1">IFERROR(C620+'Program Qtrly'!E$383*OFFSET(LDF!$A$37,MATCH($B$596,LDF!$A$38:$A$63,0),MATCH($A621,LDF!$B$37:$Z$37,0)),0)</f>
        <v>0</v>
      </c>
      <c r="D621" s="116">
        <f ca="1">IFERROR(D620+'Program Qtrly'!F$383*OFFSET(LDF!$A$37,MATCH($B$596,LDF!$A$38:$A$63,0),MATCH($A621,LDF!$B$37:$Z$37,0)),0)</f>
        <v>0</v>
      </c>
      <c r="E621" s="116">
        <f ca="1">IFERROR(E620+'Program Qtrly'!G$383*OFFSET(LDF!$A$37,MATCH($B$596,LDF!$A$38:$A$63,0),MATCH($A621,LDF!$B$37:$Z$37,0)),0)</f>
        <v>0</v>
      </c>
      <c r="F621" s="116">
        <f ca="1">IFERROR(F620+'Program Qtrly'!H$383*OFFSET(LDF!$A$37,MATCH($B$596,LDF!$A$38:$A$63,0),MATCH($A621,LDF!$B$37:$Z$37,0)),0)</f>
        <v>0</v>
      </c>
      <c r="G621" s="116">
        <f ca="1">IFERROR(G620+'Program Qtrly'!I$383*OFFSET(LDF!$A$37,MATCH($B$596,LDF!$A$38:$A$63,0),MATCH($A621,LDF!$B$37:$Z$37,0)),0)</f>
        <v>0</v>
      </c>
      <c r="H621" s="116">
        <f ca="1">IFERROR(H620+'Program Qtrly'!J$383*OFFSET(LDF!$A$37,MATCH($B$596,LDF!$A$38:$A$63,0),MATCH($A621,LDF!$B$37:$Z$37,0)),0)</f>
        <v>0</v>
      </c>
      <c r="I621" s="116">
        <f ca="1">IFERROR(I620+'Program Qtrly'!K$383*OFFSET(LDF!$A$37,MATCH($B$596,LDF!$A$38:$A$63,0),MATCH($A621,LDF!$B$37:$Z$37,0)),0)</f>
        <v>0</v>
      </c>
      <c r="J621" s="116">
        <f ca="1">IFERROR(J620+'Program Qtrly'!L$383*OFFSET(LDF!$A$37,MATCH($B$596,LDF!$A$38:$A$63,0),MATCH($A621,LDF!$B$37:$Z$37,0)),0)</f>
        <v>0</v>
      </c>
      <c r="K621" s="116">
        <f ca="1">IFERROR(K620+'Program Qtrly'!M$383*OFFSET(LDF!$A$37,MATCH($B$596,LDF!$A$38:$A$63,0),MATCH($A621,LDF!$B$37:$Z$37,0)),0)</f>
        <v>0</v>
      </c>
      <c r="L621" s="116">
        <f ca="1">IFERROR(L620+'Program Qtrly'!N$383*OFFSET(LDF!$A$37,MATCH($B$596,LDF!$A$38:$A$63,0),MATCH($A621,LDF!$B$37:$Z$37,0)),0)</f>
        <v>0</v>
      </c>
      <c r="M621" s="116">
        <f ca="1">IFERROR(M620+'Program Qtrly'!O$383*OFFSET(LDF!$A$37,MATCH($B$596,LDF!$A$38:$A$63,0),MATCH($A621,LDF!$B$37:$Z$37,0)),0)</f>
        <v>0</v>
      </c>
      <c r="N621" s="116">
        <f ca="1">IFERROR(N620+'Program Qtrly'!P$383*OFFSET(LDF!$A$37,MATCH($B$596,LDF!$A$38:$A$63,0),MATCH($A621,LDF!$B$37:$Z$37,0)),0)</f>
        <v>0</v>
      </c>
      <c r="O621" s="116">
        <f ca="1">IFERROR(O620+'Program Qtrly'!Q$383*OFFSET(LDF!$A$37,MATCH($B$596,LDF!$A$38:$A$63,0),MATCH($A621,LDF!$B$37:$Z$37,0)),0)</f>
        <v>0</v>
      </c>
      <c r="P621" s="116">
        <f ca="1">IFERROR(P620+'Program Qtrly'!R$383*OFFSET(LDF!$A$37,MATCH($B$596,LDF!$A$38:$A$63,0),MATCH($A621,LDF!$B$37:$Z$37,0)),0)</f>
        <v>0</v>
      </c>
      <c r="Q621" s="116">
        <f ca="1">IFERROR(Q620+'Program Qtrly'!S$383*OFFSET(LDF!$A$37,MATCH($B$596,LDF!$A$38:$A$63,0),MATCH($A621,LDF!$B$37:$Z$37,0)),0)</f>
        <v>0</v>
      </c>
      <c r="R621" s="116">
        <f ca="1">IFERROR(R620+'Program Qtrly'!T$383*OFFSET(LDF!$A$37,MATCH($B$596,LDF!$A$38:$A$63,0),MATCH($A621,LDF!$B$37:$Z$37,0)),0)</f>
        <v>0</v>
      </c>
      <c r="S621" s="116">
        <f ca="1">IFERROR(S620+'Program Qtrly'!U$383*OFFSET(LDF!$A$37,MATCH($B$596,LDF!$A$38:$A$63,0),MATCH($A621,LDF!$B$37:$Z$37,0)),0)</f>
        <v>0</v>
      </c>
      <c r="T621" s="116">
        <f ca="1">IFERROR(T620+'Program Qtrly'!V$383*OFFSET(LDF!$A$37,MATCH($B$596,LDF!$A$38:$A$63,0),MATCH($A621,LDF!$B$37:$Z$37,0)),0)</f>
        <v>0</v>
      </c>
      <c r="U621" s="116">
        <f ca="1">IFERROR(U620+'Program Qtrly'!W$383*OFFSET(LDF!$A$37,MATCH($B$596,LDF!$A$38:$A$63,0),MATCH($A621,LDF!$B$37:$Z$37,0)),0)</f>
        <v>0</v>
      </c>
      <c r="W621" s="63">
        <f t="shared" si="582"/>
        <v>72</v>
      </c>
      <c r="X621" s="116">
        <f t="shared" ca="1" si="583"/>
        <v>0</v>
      </c>
      <c r="Y621" s="116">
        <f t="shared" ca="1" si="598"/>
        <v>0</v>
      </c>
      <c r="Z621" s="116">
        <f t="shared" ca="1" si="599"/>
        <v>0</v>
      </c>
      <c r="AA621" s="116">
        <f t="shared" ca="1" si="600"/>
        <v>0</v>
      </c>
      <c r="AB621" s="116">
        <f t="shared" ca="1" si="601"/>
        <v>0</v>
      </c>
      <c r="AC621" s="116">
        <f t="shared" ca="1" si="602"/>
        <v>0</v>
      </c>
      <c r="AD621" s="116">
        <f t="shared" ca="1" si="603"/>
        <v>0</v>
      </c>
      <c r="AE621" s="116">
        <f t="shared" ca="1" si="604"/>
        <v>0</v>
      </c>
      <c r="AF621" s="116">
        <f t="shared" ca="1" si="605"/>
        <v>0</v>
      </c>
      <c r="AG621" s="116">
        <f t="shared" ca="1" si="587"/>
        <v>0</v>
      </c>
      <c r="AH621" s="116">
        <f t="shared" ca="1" si="588"/>
        <v>0</v>
      </c>
      <c r="AI621" s="116">
        <f t="shared" ca="1" si="589"/>
        <v>0</v>
      </c>
      <c r="AJ621" s="116">
        <f t="shared" ca="1" si="590"/>
        <v>0</v>
      </c>
      <c r="AK621" s="116">
        <f t="shared" ca="1" si="591"/>
        <v>0</v>
      </c>
      <c r="AL621" s="116">
        <f t="shared" ca="1" si="592"/>
        <v>0</v>
      </c>
      <c r="AM621" s="116">
        <f t="shared" ca="1" si="593"/>
        <v>0</v>
      </c>
      <c r="AN621" s="116">
        <f t="shared" ca="1" si="594"/>
        <v>0</v>
      </c>
      <c r="AO621" s="116">
        <f t="shared" ca="1" si="595"/>
        <v>0</v>
      </c>
      <c r="AP621" s="116">
        <f t="shared" ca="1" si="596"/>
        <v>0</v>
      </c>
      <c r="AQ621" s="116">
        <f t="shared" ca="1" si="597"/>
        <v>0</v>
      </c>
      <c r="AS621" s="63">
        <f t="shared" si="584"/>
        <v>72</v>
      </c>
      <c r="AT621" s="116">
        <f ca="1">IFERROR(X621*'Program Qtrly'!D$369/(1-'Program Qtrly'!D$369),0)</f>
        <v>0</v>
      </c>
      <c r="AU621" s="116">
        <f ca="1">IFERROR(Y621*'Program Qtrly'!E$369/(1-'Program Qtrly'!E$369),0)</f>
        <v>0</v>
      </c>
      <c r="AV621" s="116">
        <f ca="1">IFERROR(Z621*'Program Qtrly'!F$369/(1-'Program Qtrly'!F$369),0)</f>
        <v>0</v>
      </c>
      <c r="AW621" s="116">
        <f ca="1">IFERROR(AA621*'Program Qtrly'!G$369/(1-'Program Qtrly'!G$369),0)</f>
        <v>0</v>
      </c>
      <c r="AX621" s="116">
        <f ca="1">IFERROR(AB621*'Program Qtrly'!H$369/(1-'Program Qtrly'!H$369),0)</f>
        <v>0</v>
      </c>
      <c r="AY621" s="116">
        <f ca="1">IFERROR(AC621*'Program Qtrly'!I$369/(1-'Program Qtrly'!I$369),0)</f>
        <v>0</v>
      </c>
      <c r="AZ621" s="116">
        <f ca="1">IFERROR(AD621*'Program Qtrly'!J$369/(1-'Program Qtrly'!J$369),0)</f>
        <v>0</v>
      </c>
      <c r="BA621" s="116">
        <f ca="1">IFERROR(AE621*'Program Qtrly'!K$369/(1-'Program Qtrly'!K$369),0)</f>
        <v>0</v>
      </c>
      <c r="BB621" s="116">
        <f ca="1">IFERROR(AF621*'Program Qtrly'!L$369/(1-'Program Qtrly'!L$369),0)</f>
        <v>0</v>
      </c>
      <c r="BC621" s="116">
        <f ca="1">IFERROR(AG621*'Program Qtrly'!M$369/(1-'Program Qtrly'!M$369),0)</f>
        <v>0</v>
      </c>
      <c r="BD621" s="116">
        <f ca="1">IFERROR(AH621*'Program Qtrly'!N$369/(1-'Program Qtrly'!N$369),0)</f>
        <v>0</v>
      </c>
      <c r="BE621" s="116">
        <f ca="1">IFERROR(AI621*'Program Qtrly'!O$369/(1-'Program Qtrly'!O$369),0)</f>
        <v>0</v>
      </c>
      <c r="BF621" s="116">
        <f ca="1">IFERROR(AJ621*'Program Qtrly'!P$369/(1-'Program Qtrly'!P$369),0)</f>
        <v>0</v>
      </c>
      <c r="BG621" s="116">
        <f ca="1">IFERROR(AK621*'Program Qtrly'!Q$369/(1-'Program Qtrly'!Q$369),0)</f>
        <v>0</v>
      </c>
      <c r="BH621" s="116">
        <f ca="1">IFERROR(AL621*'Program Qtrly'!R$369/(1-'Program Qtrly'!R$369),0)</f>
        <v>0</v>
      </c>
      <c r="BI621" s="116">
        <f ca="1">IFERROR(AM621*'Program Qtrly'!S$369/(1-'Program Qtrly'!S$369),0)</f>
        <v>0</v>
      </c>
      <c r="BJ621" s="116">
        <f ca="1">IFERROR(AN621*'Program Qtrly'!T$369/(1-'Program Qtrly'!T$369),0)</f>
        <v>0</v>
      </c>
      <c r="BK621" s="116">
        <f ca="1">IFERROR(AO621*'Program Qtrly'!U$369/(1-'Program Qtrly'!U$369),0)</f>
        <v>0</v>
      </c>
      <c r="BL621" s="116">
        <f ca="1">IFERROR(AP621*'Program Qtrly'!V$369/(1-'Program Qtrly'!V$369),0)</f>
        <v>0</v>
      </c>
      <c r="BM621" s="116">
        <f ca="1">IFERROR(AQ621*'Program Qtrly'!W$369/(1-'Program Qtrly'!W$369),0)</f>
        <v>0</v>
      </c>
      <c r="BO621" s="53" t="str">
        <f t="shared" si="585"/>
        <v>P019</v>
      </c>
      <c r="BP621" s="53">
        <f t="shared" si="586"/>
        <v>0</v>
      </c>
    </row>
    <row r="622" spans="1:68" ht="28.5" x14ac:dyDescent="0.45">
      <c r="A622" s="135" t="s">
        <v>386</v>
      </c>
      <c r="B622" s="136">
        <f ca="1">'Program Qtrly'!D$383</f>
        <v>0</v>
      </c>
      <c r="C622" s="136">
        <f ca="1">'Program Qtrly'!E$383</f>
        <v>0</v>
      </c>
      <c r="D622" s="136">
        <f ca="1">'Program Qtrly'!F$383</f>
        <v>0</v>
      </c>
      <c r="E622" s="136">
        <f ca="1">'Program Qtrly'!G$383</f>
        <v>0</v>
      </c>
      <c r="F622" s="136">
        <f ca="1">'Program Qtrly'!H$383</f>
        <v>0</v>
      </c>
      <c r="G622" s="136">
        <f ca="1">'Program Qtrly'!I$383</f>
        <v>0</v>
      </c>
      <c r="H622" s="136">
        <f ca="1">'Program Qtrly'!J$383</f>
        <v>0</v>
      </c>
      <c r="I622" s="136">
        <f ca="1">'Program Qtrly'!K$383</f>
        <v>0</v>
      </c>
      <c r="J622" s="136">
        <f ca="1">'Program Qtrly'!L$383</f>
        <v>0</v>
      </c>
      <c r="K622" s="136">
        <f ca="1">'Program Qtrly'!M$383</f>
        <v>0</v>
      </c>
      <c r="L622" s="136">
        <f ca="1">'Program Qtrly'!N$383</f>
        <v>0</v>
      </c>
      <c r="M622" s="136">
        <f ca="1">'Program Qtrly'!O$383</f>
        <v>0</v>
      </c>
      <c r="N622" s="136">
        <f ca="1">'Program Qtrly'!P$383</f>
        <v>0</v>
      </c>
      <c r="O622" s="136">
        <f ca="1">'Program Qtrly'!Q$383</f>
        <v>0</v>
      </c>
      <c r="P622" s="136">
        <f ca="1">'Program Qtrly'!R$383</f>
        <v>0</v>
      </c>
      <c r="Q622" s="136">
        <f ca="1">'Program Qtrly'!S$383</f>
        <v>0</v>
      </c>
      <c r="R622" s="136">
        <f ca="1">'Program Qtrly'!T$383</f>
        <v>0</v>
      </c>
      <c r="S622" s="136">
        <f ca="1">'Program Qtrly'!U$383</f>
        <v>0</v>
      </c>
      <c r="T622" s="136">
        <f ca="1">'Program Qtrly'!V$383</f>
        <v>0</v>
      </c>
      <c r="U622" s="136">
        <f ca="1">'Program Qtrly'!W$383</f>
        <v>0</v>
      </c>
      <c r="V622" s="135"/>
      <c r="W622" s="135" t="s">
        <v>282</v>
      </c>
      <c r="X622" s="136">
        <f ca="1">X598</f>
        <v>0</v>
      </c>
      <c r="Y622" s="136">
        <f ca="1">Y598+X599</f>
        <v>0</v>
      </c>
      <c r="Z622" s="136">
        <f ca="1">Z598+Y599+X600</f>
        <v>0</v>
      </c>
      <c r="AA622" s="136">
        <f ca="1">AA598+Z599+Y600+X601</f>
        <v>0</v>
      </c>
      <c r="AB622" s="136">
        <f ca="1">AB598+AA599+Z600+Y601+X602</f>
        <v>0</v>
      </c>
      <c r="AC622" s="136">
        <f ca="1">AC598+AB599+AA600+Z601+Y602+X603</f>
        <v>0</v>
      </c>
      <c r="AD622" s="136">
        <f ca="1">AD598+AC599+AB600+AA601+Z602+Y603+X604</f>
        <v>0</v>
      </c>
      <c r="AE622" s="136">
        <f ca="1">AE598+AD599+AC600+AB601+AA602+Z603+Y604+X605</f>
        <v>0</v>
      </c>
      <c r="AF622" s="136">
        <f ca="1">AF598+AE599+AD600+AC601+AB602+AA603+Z604+Y605+X606</f>
        <v>0</v>
      </c>
      <c r="AG622" s="136">
        <f ca="1">AG598+AF599+AE600+AD601+AC602+AB603+AA604+Z605+Y606+X607</f>
        <v>0</v>
      </c>
      <c r="AH622" s="136">
        <f ca="1">AH598+AG599+AF600+AE601+AD602+AC603+AB604+AA605+Z606+Y607+X608</f>
        <v>0</v>
      </c>
      <c r="AI622" s="136">
        <f ca="1">AI598+AH599+AG600+AF601+AE602+AD603+AC604+AB605+AA606+Z607+Y608+X609</f>
        <v>0</v>
      </c>
      <c r="AJ622" s="136">
        <f ca="1">AJ598+AI599+AH600+AG601+AF602+AE603+AD604+AC605+AB606+AA607+Z608+Y609+X610</f>
        <v>0</v>
      </c>
      <c r="AK622" s="136">
        <f ca="1">AK598+AJ599+AI600+AH601+AG602+AF603+AE604+AD605+AC606+AB607+AA608+Z609+Y610+X611</f>
        <v>0</v>
      </c>
      <c r="AL622" s="136">
        <f ca="1">AL598+AK599+AJ600+AI601+AH602+AG603+AF604+AE605+AD606+AC607+AB608+AA609+Z610+Y611+X612</f>
        <v>0</v>
      </c>
      <c r="AM622" s="136">
        <f ca="1">AM598+AL599+AK600+AJ601+AI602+AH603+AG604+AF605+AE606+AD607+AC608+AB609+AA610+Z611+Y612+X613</f>
        <v>0</v>
      </c>
      <c r="AN622" s="136">
        <f ca="1">AN598+AM599+AL600+AK601+AJ602+AI603+AH604+AG605+AF606+AE607+AD608+AC609+AB610+AA611+Z612+Y613+X614</f>
        <v>0</v>
      </c>
      <c r="AO622" s="136">
        <f ca="1">AO598+AN599+AM600+AL601+AK602+AJ603+AI604+AH605+AG606+AF607+AE608+AD609+AC610+AB611+AA612+Z613+Y614+X615</f>
        <v>0</v>
      </c>
      <c r="AP622" s="136">
        <f ca="1">AP598+AO599+AN600+AM601+AL602+AK603+AJ604+AI605+AH606+AG607+AF608+AE609+AD610+AC611+AB612+AA613+Z614+Y615+X616</f>
        <v>0</v>
      </c>
      <c r="AQ622" s="136">
        <f ca="1">AQ598+AP599+AO600+AN601+AM602+AL603+AK604+AJ605+AI606+AH607+AG608+AF609+AE610+AD611+AC612+AB613+AA614+Z615+Y616+X617</f>
        <v>0</v>
      </c>
      <c r="AR622" s="135"/>
      <c r="AS622" s="135" t="s">
        <v>481</v>
      </c>
      <c r="AT622" s="136">
        <f ca="1">AT598</f>
        <v>0</v>
      </c>
      <c r="AU622" s="136">
        <f ca="1">AU598+AT599</f>
        <v>0</v>
      </c>
      <c r="AV622" s="136">
        <f ca="1">AV598+AU599+AT600</f>
        <v>0</v>
      </c>
      <c r="AW622" s="136">
        <f ca="1">AW598+AV599+AU600+AT601</f>
        <v>0</v>
      </c>
      <c r="AX622" s="136">
        <f ca="1">AX598+AW599+AV600+AU601+AT602</f>
        <v>0</v>
      </c>
      <c r="AY622" s="136">
        <f ca="1">AY598+AX599+AW600+AV601+AU602+AT603</f>
        <v>0</v>
      </c>
      <c r="AZ622" s="136">
        <f ca="1">AZ598+AY599+AX600+AW601+AV602+AU603+AT604</f>
        <v>0</v>
      </c>
      <c r="BA622" s="136">
        <f ca="1">BA598+AZ599+AY600+AX601+AW602+AV603+AU604+AT605</f>
        <v>0</v>
      </c>
      <c r="BB622" s="136">
        <f ca="1">BB598+BA599+AZ600+AY601+AX602+AW603+AV604+AU605+AT606</f>
        <v>0</v>
      </c>
      <c r="BC622" s="136">
        <f ca="1">BC598+BB599+BA600+AZ601+AY602+AX603+AW604+AV605+AU606+AT607</f>
        <v>0</v>
      </c>
      <c r="BD622" s="136">
        <f ca="1">BD598+BC599+BB600+BA601+AZ602+AY603+AX604+AW605+AV606+AU607+AT608</f>
        <v>0</v>
      </c>
      <c r="BE622" s="136">
        <f ca="1">BE598+BD599+BC600+BB601+BA602+AZ603+AY604+AX605+AW606+AV607+AU608+AT609</f>
        <v>0</v>
      </c>
      <c r="BF622" s="136">
        <f ca="1">BF598+BE599+BD600+BC601+BB602+BA603+AZ604+AY605+AX606+AW607+AV608+AU609+AT610</f>
        <v>0</v>
      </c>
      <c r="BG622" s="136">
        <f ca="1">BG598+BF599+BE600+BD601+BC602+BB603+BA604+AZ605+AY606+AX607+AW608+AV609+AU610+AT611</f>
        <v>0</v>
      </c>
      <c r="BH622" s="136">
        <f ca="1">BH598+BG599+BF600+BE601+BD602+BC603+BB604+BA605+AZ606+AY607+AX608+AW609+AV610+AU611+AT612</f>
        <v>0</v>
      </c>
      <c r="BI622" s="136">
        <f ca="1">BI598+BH599+BG600+BF601+BE602+BD603+BC604+BB605+BA606+AZ607+AY608+AX609+AW610+AV611+AU612+AT613</f>
        <v>0</v>
      </c>
      <c r="BJ622" s="136">
        <f ca="1">BJ598+BI599+BH600+BG601+BF602+BE603+BD604+BC605+BB606+BA607+AZ608+AY609+AX610+AW611+AV612+AU613+AT614</f>
        <v>0</v>
      </c>
      <c r="BK622" s="136">
        <f ca="1">BK598+BJ599+BI600+BH601+BG602+BF603+BE604+BD605+BC606+BB607+BA608+AZ609+AY610+AX611+AW612+AV613+AU614+AT615</f>
        <v>0</v>
      </c>
      <c r="BL622" s="136">
        <f ca="1">BL598+BK599+BJ600+BI601+BH602+BG603+BF604+BE605+BD606+BC607+BB608+BA609+AZ610+AY611+AX612+AW613+AV614+AU615+AT616</f>
        <v>0</v>
      </c>
      <c r="BM622" s="136">
        <f ca="1">BM598+BL599+BK600+BJ601+BI602+BH603+BG604+BF605+BE606+BD607+BC608+BB609+BA610+AZ611+AY612+AX613+AW614+AV615+AU616+AT617</f>
        <v>0</v>
      </c>
      <c r="BN622" s="135"/>
      <c r="BO622" s="53" t="str">
        <f t="shared" si="585"/>
        <v>P019</v>
      </c>
      <c r="BP622" s="53">
        <f t="shared" si="586"/>
        <v>0</v>
      </c>
    </row>
    <row r="625" spans="1:68" x14ac:dyDescent="0.45">
      <c r="A625" s="46" t="s">
        <v>383</v>
      </c>
      <c r="B625" s="46">
        <f>INDEX('Program Inputs'!$B$9:$B$28,MATCH('Loss Proj'!A625,'Program Inputs'!$A$9:$A$28,0))</f>
        <v>0</v>
      </c>
      <c r="C625" s="46"/>
      <c r="W625" s="46" t="str">
        <f>A625</f>
        <v>P020</v>
      </c>
      <c r="X625" s="46">
        <f>INDEX('Program Inputs'!$B$9:$B$28,MATCH('Loss Proj'!W625,'Program Inputs'!$A$9:$A$28,0))</f>
        <v>0</v>
      </c>
      <c r="Y625" s="46"/>
      <c r="AS625" s="46" t="str">
        <f>A625</f>
        <v>P020</v>
      </c>
      <c r="AT625" s="46">
        <f>INDEX('Program Inputs'!$B$9:$B$28,MATCH('Loss Proj'!AS625,'Program Inputs'!$A$9:$A$28,0))</f>
        <v>0</v>
      </c>
      <c r="AU625" s="46"/>
    </row>
    <row r="626" spans="1:68" x14ac:dyDescent="0.45">
      <c r="A626" s="67" t="s">
        <v>385</v>
      </c>
      <c r="B626" s="63"/>
      <c r="W626" s="67" t="s">
        <v>479</v>
      </c>
      <c r="X626" s="63"/>
      <c r="AS626" s="67" t="s">
        <v>480</v>
      </c>
      <c r="AT626" s="63"/>
    </row>
    <row r="627" spans="1:68" x14ac:dyDescent="0.45">
      <c r="A627" s="67" t="s">
        <v>186</v>
      </c>
      <c r="B627" s="115">
        <f>INDEX('Program Inputs'!$O$8:$O$28,MATCH(A625,'Program Inputs'!$A$8:$A$28,0))</f>
        <v>0</v>
      </c>
      <c r="D627" s="63" t="s">
        <v>489</v>
      </c>
      <c r="E627" s="133">
        <f>INDEX('Program Inputs'!$R$8:$R$28,MATCH(A625,'Program Inputs'!$A$8:$A$28,0))</f>
        <v>0</v>
      </c>
      <c r="X627" s="62"/>
      <c r="AT627" s="62"/>
    </row>
    <row r="628" spans="1:68" x14ac:dyDescent="0.45">
      <c r="A628" s="110" t="s">
        <v>180</v>
      </c>
      <c r="B628" s="3" t="str">
        <f>B$7</f>
        <v>2026 Q2</v>
      </c>
      <c r="C628" s="3" t="str">
        <f t="shared" ref="C628:U628" si="606">C$7</f>
        <v>2026 Q3</v>
      </c>
      <c r="D628" s="3" t="str">
        <f t="shared" si="606"/>
        <v>2026 Q4</v>
      </c>
      <c r="E628" s="3" t="str">
        <f t="shared" si="606"/>
        <v>2027 Q1</v>
      </c>
      <c r="F628" s="3" t="str">
        <f t="shared" si="606"/>
        <v>2027 Q2</v>
      </c>
      <c r="G628" s="3" t="str">
        <f t="shared" si="606"/>
        <v>2027 Q3</v>
      </c>
      <c r="H628" s="3" t="str">
        <f t="shared" si="606"/>
        <v>2027 Q4</v>
      </c>
      <c r="I628" s="3" t="str">
        <f t="shared" si="606"/>
        <v>2028 Q1</v>
      </c>
      <c r="J628" s="3" t="str">
        <f t="shared" si="606"/>
        <v>2028 Q2</v>
      </c>
      <c r="K628" s="3" t="str">
        <f t="shared" si="606"/>
        <v>2028 Q3</v>
      </c>
      <c r="L628" s="3" t="str">
        <f t="shared" si="606"/>
        <v>2028 Q4</v>
      </c>
      <c r="M628" s="3" t="str">
        <f t="shared" si="606"/>
        <v>2029 Q1</v>
      </c>
      <c r="N628" s="3" t="str">
        <f t="shared" si="606"/>
        <v>2029 Q2</v>
      </c>
      <c r="O628" s="3" t="str">
        <f t="shared" si="606"/>
        <v>2029 Q3</v>
      </c>
      <c r="P628" s="3" t="str">
        <f t="shared" si="606"/>
        <v>2029 Q4</v>
      </c>
      <c r="Q628" s="3" t="str">
        <f t="shared" si="606"/>
        <v>2030 Q1</v>
      </c>
      <c r="R628" s="3" t="str">
        <f t="shared" si="606"/>
        <v>2030 Q2</v>
      </c>
      <c r="S628" s="3" t="str">
        <f t="shared" si="606"/>
        <v>2030 Q3</v>
      </c>
      <c r="T628" s="3" t="str">
        <f t="shared" si="606"/>
        <v>2030 Q4</v>
      </c>
      <c r="U628" s="3" t="str">
        <f t="shared" si="606"/>
        <v>2031 Q1</v>
      </c>
      <c r="W628" s="110" t="s">
        <v>180</v>
      </c>
      <c r="X628" s="3" t="str">
        <f>X$7</f>
        <v>2026 Q2</v>
      </c>
      <c r="Y628" s="3" t="str">
        <f t="shared" ref="Y628:AQ628" si="607">Y$7</f>
        <v>2026 Q3</v>
      </c>
      <c r="Z628" s="3" t="str">
        <f t="shared" si="607"/>
        <v>2026 Q4</v>
      </c>
      <c r="AA628" s="3" t="str">
        <f t="shared" si="607"/>
        <v>2027 Q1</v>
      </c>
      <c r="AB628" s="3" t="str">
        <f t="shared" si="607"/>
        <v>2027 Q2</v>
      </c>
      <c r="AC628" s="3" t="str">
        <f t="shared" si="607"/>
        <v>2027 Q3</v>
      </c>
      <c r="AD628" s="3" t="str">
        <f t="shared" si="607"/>
        <v>2027 Q4</v>
      </c>
      <c r="AE628" s="3" t="str">
        <f t="shared" si="607"/>
        <v>2028 Q1</v>
      </c>
      <c r="AF628" s="3" t="str">
        <f t="shared" si="607"/>
        <v>2028 Q2</v>
      </c>
      <c r="AG628" s="3" t="str">
        <f t="shared" si="607"/>
        <v>2028 Q3</v>
      </c>
      <c r="AH628" s="3" t="str">
        <f t="shared" si="607"/>
        <v>2028 Q4</v>
      </c>
      <c r="AI628" s="3" t="str">
        <f t="shared" si="607"/>
        <v>2029 Q1</v>
      </c>
      <c r="AJ628" s="3" t="str">
        <f t="shared" si="607"/>
        <v>2029 Q2</v>
      </c>
      <c r="AK628" s="3" t="str">
        <f t="shared" si="607"/>
        <v>2029 Q3</v>
      </c>
      <c r="AL628" s="3" t="str">
        <f t="shared" si="607"/>
        <v>2029 Q4</v>
      </c>
      <c r="AM628" s="3" t="str">
        <f t="shared" si="607"/>
        <v>2030 Q1</v>
      </c>
      <c r="AN628" s="3" t="str">
        <f t="shared" si="607"/>
        <v>2030 Q2</v>
      </c>
      <c r="AO628" s="3" t="str">
        <f t="shared" si="607"/>
        <v>2030 Q3</v>
      </c>
      <c r="AP628" s="3" t="str">
        <f t="shared" si="607"/>
        <v>2030 Q4</v>
      </c>
      <c r="AQ628" s="3" t="str">
        <f t="shared" si="607"/>
        <v>2031 Q1</v>
      </c>
      <c r="AS628" s="110" t="s">
        <v>180</v>
      </c>
      <c r="AT628" s="3" t="str">
        <f>AT$7</f>
        <v>2026 Q2</v>
      </c>
      <c r="AU628" s="3" t="str">
        <f t="shared" ref="AU628:BM628" si="608">AU$7</f>
        <v>2026 Q3</v>
      </c>
      <c r="AV628" s="3" t="str">
        <f t="shared" si="608"/>
        <v>2026 Q4</v>
      </c>
      <c r="AW628" s="3" t="str">
        <f t="shared" si="608"/>
        <v>2027 Q1</v>
      </c>
      <c r="AX628" s="3" t="str">
        <f t="shared" si="608"/>
        <v>2027 Q2</v>
      </c>
      <c r="AY628" s="3" t="str">
        <f t="shared" si="608"/>
        <v>2027 Q3</v>
      </c>
      <c r="AZ628" s="3" t="str">
        <f t="shared" si="608"/>
        <v>2027 Q4</v>
      </c>
      <c r="BA628" s="3" t="str">
        <f t="shared" si="608"/>
        <v>2028 Q1</v>
      </c>
      <c r="BB628" s="3" t="str">
        <f t="shared" si="608"/>
        <v>2028 Q2</v>
      </c>
      <c r="BC628" s="3" t="str">
        <f t="shared" si="608"/>
        <v>2028 Q3</v>
      </c>
      <c r="BD628" s="3" t="str">
        <f t="shared" si="608"/>
        <v>2028 Q4</v>
      </c>
      <c r="BE628" s="3" t="str">
        <f t="shared" si="608"/>
        <v>2029 Q1</v>
      </c>
      <c r="BF628" s="3" t="str">
        <f t="shared" si="608"/>
        <v>2029 Q2</v>
      </c>
      <c r="BG628" s="3" t="str">
        <f t="shared" si="608"/>
        <v>2029 Q3</v>
      </c>
      <c r="BH628" s="3" t="str">
        <f t="shared" si="608"/>
        <v>2029 Q4</v>
      </c>
      <c r="BI628" s="3" t="str">
        <f t="shared" si="608"/>
        <v>2030 Q1</v>
      </c>
      <c r="BJ628" s="3" t="str">
        <f t="shared" si="608"/>
        <v>2030 Q2</v>
      </c>
      <c r="BK628" s="3" t="str">
        <f t="shared" si="608"/>
        <v>2030 Q3</v>
      </c>
      <c r="BL628" s="3" t="str">
        <f t="shared" si="608"/>
        <v>2030 Q4</v>
      </c>
      <c r="BM628" s="3" t="str">
        <f t="shared" si="608"/>
        <v>2031 Q1</v>
      </c>
      <c r="BO628" s="110" t="s">
        <v>330</v>
      </c>
      <c r="BP628" s="110" t="s">
        <v>488</v>
      </c>
    </row>
    <row r="629" spans="1:68" x14ac:dyDescent="0.45">
      <c r="A629" s="63">
        <v>3</v>
      </c>
      <c r="B629" s="116">
        <f ca="1">IFERROR('Program Qtrly'!D$403*OFFSET(LDF!$A$37,MATCH($B$627,LDF!$A$38:$A$63,0),MATCH($A629,LDF!$B$37:$Z$37,0)),0)</f>
        <v>0</v>
      </c>
      <c r="C629" s="116">
        <f ca="1">IFERROR('Program Qtrly'!E$403*OFFSET(LDF!$A$37,MATCH($B$627,LDF!$A$38:$A$63,0),MATCH($A629,LDF!$B$37:$Z$37,0)),0)</f>
        <v>0</v>
      </c>
      <c r="D629" s="116">
        <f ca="1">IFERROR('Program Qtrly'!F$403*OFFSET(LDF!$A$37,MATCH($B$627,LDF!$A$38:$A$63,0),MATCH($A629,LDF!$B$37:$Z$37,0)),0)</f>
        <v>0</v>
      </c>
      <c r="E629" s="116">
        <f ca="1">IFERROR('Program Qtrly'!G$403*OFFSET(LDF!$A$37,MATCH($B$627,LDF!$A$38:$A$63,0),MATCH($A629,LDF!$B$37:$Z$37,0)),0)</f>
        <v>0</v>
      </c>
      <c r="F629" s="116">
        <f ca="1">IFERROR('Program Qtrly'!H$403*OFFSET(LDF!$A$37,MATCH($B$627,LDF!$A$38:$A$63,0),MATCH($A629,LDF!$B$37:$Z$37,0)),0)</f>
        <v>0</v>
      </c>
      <c r="G629" s="116">
        <f ca="1">IFERROR('Program Qtrly'!I$403*OFFSET(LDF!$A$37,MATCH($B$627,LDF!$A$38:$A$63,0),MATCH($A629,LDF!$B$37:$Z$37,0)),0)</f>
        <v>0</v>
      </c>
      <c r="H629" s="116">
        <f ca="1">IFERROR('Program Qtrly'!J$403*OFFSET(LDF!$A$37,MATCH($B$627,LDF!$A$38:$A$63,0),MATCH($A629,LDF!$B$37:$Z$37,0)),0)</f>
        <v>0</v>
      </c>
      <c r="I629" s="116">
        <f ca="1">IFERROR('Program Qtrly'!K$403*OFFSET(LDF!$A$37,MATCH($B$627,LDF!$A$38:$A$63,0),MATCH($A629,LDF!$B$37:$Z$37,0)),0)</f>
        <v>0</v>
      </c>
      <c r="J629" s="116">
        <f ca="1">IFERROR('Program Qtrly'!L$403*OFFSET(LDF!$A$37,MATCH($B$627,LDF!$A$38:$A$63,0),MATCH($A629,LDF!$B$37:$Z$37,0)),0)</f>
        <v>0</v>
      </c>
      <c r="K629" s="116">
        <f ca="1">IFERROR('Program Qtrly'!M$403*OFFSET(LDF!$A$37,MATCH($B$627,LDF!$A$38:$A$63,0),MATCH($A629,LDF!$B$37:$Z$37,0)),0)</f>
        <v>0</v>
      </c>
      <c r="L629" s="116">
        <f ca="1">IFERROR('Program Qtrly'!N$403*OFFSET(LDF!$A$37,MATCH($B$627,LDF!$A$38:$A$63,0),MATCH($A629,LDF!$B$37:$Z$37,0)),0)</f>
        <v>0</v>
      </c>
      <c r="M629" s="116">
        <f ca="1">IFERROR('Program Qtrly'!O$403*OFFSET(LDF!$A$37,MATCH($B$627,LDF!$A$38:$A$63,0),MATCH($A629,LDF!$B$37:$Z$37,0)),0)</f>
        <v>0</v>
      </c>
      <c r="N629" s="116">
        <f ca="1">IFERROR('Program Qtrly'!P$403*OFFSET(LDF!$A$37,MATCH($B$627,LDF!$A$38:$A$63,0),MATCH($A629,LDF!$B$37:$Z$37,0)),0)</f>
        <v>0</v>
      </c>
      <c r="O629" s="116">
        <f ca="1">IFERROR('Program Qtrly'!Q$403*OFFSET(LDF!$A$37,MATCH($B$627,LDF!$A$38:$A$63,0),MATCH($A629,LDF!$B$37:$Z$37,0)),0)</f>
        <v>0</v>
      </c>
      <c r="P629" s="116">
        <f ca="1">IFERROR('Program Qtrly'!R$403*OFFSET(LDF!$A$37,MATCH($B$627,LDF!$A$38:$A$63,0),MATCH($A629,LDF!$B$37:$Z$37,0)),0)</f>
        <v>0</v>
      </c>
      <c r="Q629" s="116">
        <f ca="1">IFERROR('Program Qtrly'!S$403*OFFSET(LDF!$A$37,MATCH($B$627,LDF!$A$38:$A$63,0),MATCH($A629,LDF!$B$37:$Z$37,0)),0)</f>
        <v>0</v>
      </c>
      <c r="R629" s="116">
        <f ca="1">IFERROR('Program Qtrly'!T$403*OFFSET(LDF!$A$37,MATCH($B$627,LDF!$A$38:$A$63,0),MATCH($A629,LDF!$B$37:$Z$37,0)),0)</f>
        <v>0</v>
      </c>
      <c r="S629" s="116">
        <f ca="1">IFERROR('Program Qtrly'!U$403*OFFSET(LDF!$A$37,MATCH($B$627,LDF!$A$38:$A$63,0),MATCH($A629,LDF!$B$37:$Z$37,0)),0)</f>
        <v>0</v>
      </c>
      <c r="T629" s="116">
        <f ca="1">IFERROR('Program Qtrly'!V$403*OFFSET(LDF!$A$37,MATCH($B$627,LDF!$A$38:$A$63,0),MATCH($A629,LDF!$B$37:$Z$37,0)),0)</f>
        <v>0</v>
      </c>
      <c r="U629" s="116">
        <f ca="1">IFERROR('Program Qtrly'!W$403*OFFSET(LDF!$A$37,MATCH($B$627,LDF!$A$38:$A$63,0),MATCH($A629,LDF!$B$37:$Z$37,0)),0)</f>
        <v>0</v>
      </c>
      <c r="W629" s="63">
        <v>3</v>
      </c>
      <c r="X629" s="116">
        <f ca="1">B$653-B629</f>
        <v>0</v>
      </c>
      <c r="Y629" s="116">
        <f t="shared" ref="Y629:AQ642" ca="1" si="609">C$653-C629</f>
        <v>0</v>
      </c>
      <c r="Z629" s="116">
        <f t="shared" ca="1" si="609"/>
        <v>0</v>
      </c>
      <c r="AA629" s="116">
        <f t="shared" ca="1" si="609"/>
        <v>0</v>
      </c>
      <c r="AB629" s="116">
        <f t="shared" ca="1" si="609"/>
        <v>0</v>
      </c>
      <c r="AC629" s="116">
        <f t="shared" ca="1" si="609"/>
        <v>0</v>
      </c>
      <c r="AD629" s="116">
        <f t="shared" ca="1" si="609"/>
        <v>0</v>
      </c>
      <c r="AE629" s="116">
        <f t="shared" ca="1" si="609"/>
        <v>0</v>
      </c>
      <c r="AF629" s="116">
        <f t="shared" ca="1" si="609"/>
        <v>0</v>
      </c>
      <c r="AG629" s="116">
        <f t="shared" ca="1" si="609"/>
        <v>0</v>
      </c>
      <c r="AH629" s="116">
        <f t="shared" ca="1" si="609"/>
        <v>0</v>
      </c>
      <c r="AI629" s="116">
        <f t="shared" ca="1" si="609"/>
        <v>0</v>
      </c>
      <c r="AJ629" s="116">
        <f t="shared" ca="1" si="609"/>
        <v>0</v>
      </c>
      <c r="AK629" s="116">
        <f t="shared" ca="1" si="609"/>
        <v>0</v>
      </c>
      <c r="AL629" s="116">
        <f t="shared" ca="1" si="609"/>
        <v>0</v>
      </c>
      <c r="AM629" s="116">
        <f t="shared" ca="1" si="609"/>
        <v>0</v>
      </c>
      <c r="AN629" s="116">
        <f t="shared" ca="1" si="609"/>
        <v>0</v>
      </c>
      <c r="AO629" s="116">
        <f t="shared" ca="1" si="609"/>
        <v>0</v>
      </c>
      <c r="AP629" s="116">
        <f t="shared" ca="1" si="609"/>
        <v>0</v>
      </c>
      <c r="AQ629" s="116">
        <f t="shared" ca="1" si="609"/>
        <v>0</v>
      </c>
      <c r="AS629" s="63">
        <v>3</v>
      </c>
      <c r="AT629" s="116">
        <f ca="1">IFERROR(X629*'Program Qtrly'!D$389/(1-'Program Qtrly'!D$389),0)</f>
        <v>0</v>
      </c>
      <c r="AU629" s="116">
        <f ca="1">IFERROR(Y629*'Program Qtrly'!E$389/(1-'Program Qtrly'!E$389),0)</f>
        <v>0</v>
      </c>
      <c r="AV629" s="116">
        <f ca="1">IFERROR(Z629*'Program Qtrly'!F$389/(1-'Program Qtrly'!F$389),0)</f>
        <v>0</v>
      </c>
      <c r="AW629" s="116">
        <f ca="1">IFERROR(AA629*'Program Qtrly'!G$389/(1-'Program Qtrly'!G$389),0)</f>
        <v>0</v>
      </c>
      <c r="AX629" s="116">
        <f ca="1">IFERROR(AB629*'Program Qtrly'!H$389/(1-'Program Qtrly'!H$389),0)</f>
        <v>0</v>
      </c>
      <c r="AY629" s="116">
        <f ca="1">IFERROR(AC629*'Program Qtrly'!I$389/(1-'Program Qtrly'!I$389),0)</f>
        <v>0</v>
      </c>
      <c r="AZ629" s="116">
        <f ca="1">IFERROR(AD629*'Program Qtrly'!J$389/(1-'Program Qtrly'!J$389),0)</f>
        <v>0</v>
      </c>
      <c r="BA629" s="116">
        <f ca="1">IFERROR(AE629*'Program Qtrly'!K$389/(1-'Program Qtrly'!K$389),0)</f>
        <v>0</v>
      </c>
      <c r="BB629" s="116">
        <f ca="1">IFERROR(AF629*'Program Qtrly'!L$389/(1-'Program Qtrly'!L$389),0)</f>
        <v>0</v>
      </c>
      <c r="BC629" s="116">
        <f ca="1">IFERROR(AG629*'Program Qtrly'!M$389/(1-'Program Qtrly'!M$389),0)</f>
        <v>0</v>
      </c>
      <c r="BD629" s="116">
        <f ca="1">IFERROR(AH629*'Program Qtrly'!N$389/(1-'Program Qtrly'!N$389),0)</f>
        <v>0</v>
      </c>
      <c r="BE629" s="116">
        <f ca="1">IFERROR(AI629*'Program Qtrly'!O$389/(1-'Program Qtrly'!O$389),0)</f>
        <v>0</v>
      </c>
      <c r="BF629" s="116">
        <f ca="1">IFERROR(AJ629*'Program Qtrly'!P$389/(1-'Program Qtrly'!P$389),0)</f>
        <v>0</v>
      </c>
      <c r="BG629" s="116">
        <f ca="1">IFERROR(AK629*'Program Qtrly'!Q$389/(1-'Program Qtrly'!Q$389),0)</f>
        <v>0</v>
      </c>
      <c r="BH629" s="116">
        <f ca="1">IFERROR(AL629*'Program Qtrly'!R$389/(1-'Program Qtrly'!R$389),0)</f>
        <v>0</v>
      </c>
      <c r="BI629" s="116">
        <f ca="1">IFERROR(AM629*'Program Qtrly'!S$389/(1-'Program Qtrly'!S$389),0)</f>
        <v>0</v>
      </c>
      <c r="BJ629" s="116">
        <f ca="1">IFERROR(AN629*'Program Qtrly'!T$389/(1-'Program Qtrly'!T$389),0)</f>
        <v>0</v>
      </c>
      <c r="BK629" s="116">
        <f ca="1">IFERROR(AO629*'Program Qtrly'!U$389/(1-'Program Qtrly'!U$389),0)</f>
        <v>0</v>
      </c>
      <c r="BL629" s="116">
        <f ca="1">IFERROR(AP629*'Program Qtrly'!V$389/(1-'Program Qtrly'!V$389),0)</f>
        <v>0</v>
      </c>
      <c r="BM629" s="116">
        <f ca="1">IFERROR(AQ629*'Program Qtrly'!W$389/(1-'Program Qtrly'!W$389),0)</f>
        <v>0</v>
      </c>
      <c r="BO629" s="53" t="str">
        <f>$A$625</f>
        <v>P020</v>
      </c>
      <c r="BP629" s="53">
        <f>$E$627</f>
        <v>0</v>
      </c>
    </row>
    <row r="630" spans="1:68" x14ac:dyDescent="0.45">
      <c r="A630" s="63">
        <f t="shared" ref="A630:A652" si="610">A629+3</f>
        <v>6</v>
      </c>
      <c r="B630" s="116">
        <f ca="1">IFERROR(B629+'Program Qtrly'!D$403*OFFSET(LDF!$A$37,MATCH($B$627,LDF!$A$38:$A$63,0),MATCH($A630,LDF!$B$37:$Z$37,0)),0)</f>
        <v>0</v>
      </c>
      <c r="C630" s="116">
        <f ca="1">IFERROR(C629+'Program Qtrly'!E$403*OFFSET(LDF!$A$37,MATCH($B$627,LDF!$A$38:$A$63,0),MATCH($A630,LDF!$B$37:$Z$37,0)),0)</f>
        <v>0</v>
      </c>
      <c r="D630" s="116">
        <f ca="1">IFERROR(D629+'Program Qtrly'!F$403*OFFSET(LDF!$A$37,MATCH($B$627,LDF!$A$38:$A$63,0),MATCH($A630,LDF!$B$37:$Z$37,0)),0)</f>
        <v>0</v>
      </c>
      <c r="E630" s="116">
        <f ca="1">IFERROR(E629+'Program Qtrly'!G$403*OFFSET(LDF!$A$37,MATCH($B$627,LDF!$A$38:$A$63,0),MATCH($A630,LDF!$B$37:$Z$37,0)),0)</f>
        <v>0</v>
      </c>
      <c r="F630" s="116">
        <f ca="1">IFERROR(F629+'Program Qtrly'!H$403*OFFSET(LDF!$A$37,MATCH($B$627,LDF!$A$38:$A$63,0),MATCH($A630,LDF!$B$37:$Z$37,0)),0)</f>
        <v>0</v>
      </c>
      <c r="G630" s="116">
        <f ca="1">IFERROR(G629+'Program Qtrly'!I$403*OFFSET(LDF!$A$37,MATCH($B$627,LDF!$A$38:$A$63,0),MATCH($A630,LDF!$B$37:$Z$37,0)),0)</f>
        <v>0</v>
      </c>
      <c r="H630" s="116">
        <f ca="1">IFERROR(H629+'Program Qtrly'!J$403*OFFSET(LDF!$A$37,MATCH($B$627,LDF!$A$38:$A$63,0),MATCH($A630,LDF!$B$37:$Z$37,0)),0)</f>
        <v>0</v>
      </c>
      <c r="I630" s="116">
        <f ca="1">IFERROR(I629+'Program Qtrly'!K$403*OFFSET(LDF!$A$37,MATCH($B$627,LDF!$A$38:$A$63,0),MATCH($A630,LDF!$B$37:$Z$37,0)),0)</f>
        <v>0</v>
      </c>
      <c r="J630" s="116">
        <f ca="1">IFERROR(J629+'Program Qtrly'!L$403*OFFSET(LDF!$A$37,MATCH($B$627,LDF!$A$38:$A$63,0),MATCH($A630,LDF!$B$37:$Z$37,0)),0)</f>
        <v>0</v>
      </c>
      <c r="K630" s="116">
        <f ca="1">IFERROR(K629+'Program Qtrly'!M$403*OFFSET(LDF!$A$37,MATCH($B$627,LDF!$A$38:$A$63,0),MATCH($A630,LDF!$B$37:$Z$37,0)),0)</f>
        <v>0</v>
      </c>
      <c r="L630" s="116">
        <f ca="1">IFERROR(L629+'Program Qtrly'!N$403*OFFSET(LDF!$A$37,MATCH($B$627,LDF!$A$38:$A$63,0),MATCH($A630,LDF!$B$37:$Z$37,0)),0)</f>
        <v>0</v>
      </c>
      <c r="M630" s="116">
        <f ca="1">IFERROR(M629+'Program Qtrly'!O$403*OFFSET(LDF!$A$37,MATCH($B$627,LDF!$A$38:$A$63,0),MATCH($A630,LDF!$B$37:$Z$37,0)),0)</f>
        <v>0</v>
      </c>
      <c r="N630" s="116">
        <f ca="1">IFERROR(N629+'Program Qtrly'!P$403*OFFSET(LDF!$A$37,MATCH($B$627,LDF!$A$38:$A$63,0),MATCH($A630,LDF!$B$37:$Z$37,0)),0)</f>
        <v>0</v>
      </c>
      <c r="O630" s="116">
        <f ca="1">IFERROR(O629+'Program Qtrly'!Q$403*OFFSET(LDF!$A$37,MATCH($B$627,LDF!$A$38:$A$63,0),MATCH($A630,LDF!$B$37:$Z$37,0)),0)</f>
        <v>0</v>
      </c>
      <c r="P630" s="116">
        <f ca="1">IFERROR(P629+'Program Qtrly'!R$403*OFFSET(LDF!$A$37,MATCH($B$627,LDF!$A$38:$A$63,0),MATCH($A630,LDF!$B$37:$Z$37,0)),0)</f>
        <v>0</v>
      </c>
      <c r="Q630" s="116">
        <f ca="1">IFERROR(Q629+'Program Qtrly'!S$403*OFFSET(LDF!$A$37,MATCH($B$627,LDF!$A$38:$A$63,0),MATCH($A630,LDF!$B$37:$Z$37,0)),0)</f>
        <v>0</v>
      </c>
      <c r="R630" s="116">
        <f ca="1">IFERROR(R629+'Program Qtrly'!T$403*OFFSET(LDF!$A$37,MATCH($B$627,LDF!$A$38:$A$63,0),MATCH($A630,LDF!$B$37:$Z$37,0)),0)</f>
        <v>0</v>
      </c>
      <c r="S630" s="116">
        <f ca="1">IFERROR(S629+'Program Qtrly'!U$403*OFFSET(LDF!$A$37,MATCH($B$627,LDF!$A$38:$A$63,0),MATCH($A630,LDF!$B$37:$Z$37,0)),0)</f>
        <v>0</v>
      </c>
      <c r="T630" s="116">
        <f ca="1">IFERROR(T629+'Program Qtrly'!V$403*OFFSET(LDF!$A$37,MATCH($B$627,LDF!$A$38:$A$63,0),MATCH($A630,LDF!$B$37:$Z$37,0)),0)</f>
        <v>0</v>
      </c>
      <c r="U630" s="116">
        <f ca="1">IFERROR(U629+'Program Qtrly'!W$403*OFFSET(LDF!$A$37,MATCH($B$627,LDF!$A$38:$A$63,0),MATCH($A630,LDF!$B$37:$Z$37,0)),0)</f>
        <v>0</v>
      </c>
      <c r="W630" s="63">
        <f t="shared" ref="W630:W652" si="611">W629+3</f>
        <v>6</v>
      </c>
      <c r="X630" s="116">
        <f t="shared" ref="X630:X652" ca="1" si="612">B$653-B630</f>
        <v>0</v>
      </c>
      <c r="Y630" s="116">
        <f t="shared" ca="1" si="609"/>
        <v>0</v>
      </c>
      <c r="Z630" s="116">
        <f t="shared" ca="1" si="609"/>
        <v>0</v>
      </c>
      <c r="AA630" s="116">
        <f t="shared" ca="1" si="609"/>
        <v>0</v>
      </c>
      <c r="AB630" s="116">
        <f t="shared" ca="1" si="609"/>
        <v>0</v>
      </c>
      <c r="AC630" s="116">
        <f t="shared" ca="1" si="609"/>
        <v>0</v>
      </c>
      <c r="AD630" s="116">
        <f t="shared" ca="1" si="609"/>
        <v>0</v>
      </c>
      <c r="AE630" s="116">
        <f t="shared" ca="1" si="609"/>
        <v>0</v>
      </c>
      <c r="AF630" s="116">
        <f t="shared" ca="1" si="609"/>
        <v>0</v>
      </c>
      <c r="AG630" s="116">
        <f t="shared" ca="1" si="609"/>
        <v>0</v>
      </c>
      <c r="AH630" s="116">
        <f t="shared" ca="1" si="609"/>
        <v>0</v>
      </c>
      <c r="AI630" s="116">
        <f t="shared" ca="1" si="609"/>
        <v>0</v>
      </c>
      <c r="AJ630" s="116">
        <f t="shared" ca="1" si="609"/>
        <v>0</v>
      </c>
      <c r="AK630" s="116">
        <f t="shared" ca="1" si="609"/>
        <v>0</v>
      </c>
      <c r="AL630" s="116">
        <f t="shared" ca="1" si="609"/>
        <v>0</v>
      </c>
      <c r="AM630" s="116">
        <f t="shared" ca="1" si="609"/>
        <v>0</v>
      </c>
      <c r="AN630" s="116">
        <f t="shared" ca="1" si="609"/>
        <v>0</v>
      </c>
      <c r="AO630" s="116">
        <f t="shared" ca="1" si="609"/>
        <v>0</v>
      </c>
      <c r="AP630" s="116">
        <f t="shared" ca="1" si="609"/>
        <v>0</v>
      </c>
      <c r="AQ630" s="116">
        <f t="shared" ca="1" si="609"/>
        <v>0</v>
      </c>
      <c r="AS630" s="63">
        <f t="shared" ref="AS630:AS652" si="613">AS629+3</f>
        <v>6</v>
      </c>
      <c r="AT630" s="116">
        <f ca="1">IFERROR(X630*'Program Qtrly'!D$389/(1-'Program Qtrly'!D$389),0)</f>
        <v>0</v>
      </c>
      <c r="AU630" s="116">
        <f ca="1">IFERROR(Y630*'Program Qtrly'!E$389/(1-'Program Qtrly'!E$389),0)</f>
        <v>0</v>
      </c>
      <c r="AV630" s="116">
        <f ca="1">IFERROR(Z630*'Program Qtrly'!F$389/(1-'Program Qtrly'!F$389),0)</f>
        <v>0</v>
      </c>
      <c r="AW630" s="116">
        <f ca="1">IFERROR(AA630*'Program Qtrly'!G$389/(1-'Program Qtrly'!G$389),0)</f>
        <v>0</v>
      </c>
      <c r="AX630" s="116">
        <f ca="1">IFERROR(AB630*'Program Qtrly'!H$389/(1-'Program Qtrly'!H$389),0)</f>
        <v>0</v>
      </c>
      <c r="AY630" s="116">
        <f ca="1">IFERROR(AC630*'Program Qtrly'!I$389/(1-'Program Qtrly'!I$389),0)</f>
        <v>0</v>
      </c>
      <c r="AZ630" s="116">
        <f ca="1">IFERROR(AD630*'Program Qtrly'!J$389/(1-'Program Qtrly'!J$389),0)</f>
        <v>0</v>
      </c>
      <c r="BA630" s="116">
        <f ca="1">IFERROR(AE630*'Program Qtrly'!K$389/(1-'Program Qtrly'!K$389),0)</f>
        <v>0</v>
      </c>
      <c r="BB630" s="116">
        <f ca="1">IFERROR(AF630*'Program Qtrly'!L$389/(1-'Program Qtrly'!L$389),0)</f>
        <v>0</v>
      </c>
      <c r="BC630" s="116">
        <f ca="1">IFERROR(AG630*'Program Qtrly'!M$389/(1-'Program Qtrly'!M$389),0)</f>
        <v>0</v>
      </c>
      <c r="BD630" s="116">
        <f ca="1">IFERROR(AH630*'Program Qtrly'!N$389/(1-'Program Qtrly'!N$389),0)</f>
        <v>0</v>
      </c>
      <c r="BE630" s="116">
        <f ca="1">IFERROR(AI630*'Program Qtrly'!O$389/(1-'Program Qtrly'!O$389),0)</f>
        <v>0</v>
      </c>
      <c r="BF630" s="116">
        <f ca="1">IFERROR(AJ630*'Program Qtrly'!P$389/(1-'Program Qtrly'!P$389),0)</f>
        <v>0</v>
      </c>
      <c r="BG630" s="116">
        <f ca="1">IFERROR(AK630*'Program Qtrly'!Q$389/(1-'Program Qtrly'!Q$389),0)</f>
        <v>0</v>
      </c>
      <c r="BH630" s="116">
        <f ca="1">IFERROR(AL630*'Program Qtrly'!R$389/(1-'Program Qtrly'!R$389),0)</f>
        <v>0</v>
      </c>
      <c r="BI630" s="116">
        <f ca="1">IFERROR(AM630*'Program Qtrly'!S$389/(1-'Program Qtrly'!S$389),0)</f>
        <v>0</v>
      </c>
      <c r="BJ630" s="116">
        <f ca="1">IFERROR(AN630*'Program Qtrly'!T$389/(1-'Program Qtrly'!T$389),0)</f>
        <v>0</v>
      </c>
      <c r="BK630" s="116">
        <f ca="1">IFERROR(AO630*'Program Qtrly'!U$389/(1-'Program Qtrly'!U$389),0)</f>
        <v>0</v>
      </c>
      <c r="BL630" s="116">
        <f ca="1">IFERROR(AP630*'Program Qtrly'!V$389/(1-'Program Qtrly'!V$389),0)</f>
        <v>0</v>
      </c>
      <c r="BM630" s="116">
        <f ca="1">IFERROR(AQ630*'Program Qtrly'!W$389/(1-'Program Qtrly'!W$389),0)</f>
        <v>0</v>
      </c>
      <c r="BO630" s="53" t="str">
        <f t="shared" ref="BO630:BO653" si="614">$A$625</f>
        <v>P020</v>
      </c>
      <c r="BP630" s="53">
        <f t="shared" ref="BP630:BP653" si="615">$E$627</f>
        <v>0</v>
      </c>
    </row>
    <row r="631" spans="1:68" x14ac:dyDescent="0.45">
      <c r="A631" s="63">
        <f t="shared" si="610"/>
        <v>9</v>
      </c>
      <c r="B631" s="116">
        <f ca="1">IFERROR(B630+'Program Qtrly'!D$403*OFFSET(LDF!$A$37,MATCH($B$627,LDF!$A$38:$A$63,0),MATCH($A631,LDF!$B$37:$Z$37,0)),0)</f>
        <v>0</v>
      </c>
      <c r="C631" s="116">
        <f ca="1">IFERROR(C630+'Program Qtrly'!E$403*OFFSET(LDF!$A$37,MATCH($B$627,LDF!$A$38:$A$63,0),MATCH($A631,LDF!$B$37:$Z$37,0)),0)</f>
        <v>0</v>
      </c>
      <c r="D631" s="116">
        <f ca="1">IFERROR(D630+'Program Qtrly'!F$403*OFFSET(LDF!$A$37,MATCH($B$627,LDF!$A$38:$A$63,0),MATCH($A631,LDF!$B$37:$Z$37,0)),0)</f>
        <v>0</v>
      </c>
      <c r="E631" s="116">
        <f ca="1">IFERROR(E630+'Program Qtrly'!G$403*OFFSET(LDF!$A$37,MATCH($B$627,LDF!$A$38:$A$63,0),MATCH($A631,LDF!$B$37:$Z$37,0)),0)</f>
        <v>0</v>
      </c>
      <c r="F631" s="116">
        <f ca="1">IFERROR(F630+'Program Qtrly'!H$403*OFFSET(LDF!$A$37,MATCH($B$627,LDF!$A$38:$A$63,0),MATCH($A631,LDF!$B$37:$Z$37,0)),0)</f>
        <v>0</v>
      </c>
      <c r="G631" s="116">
        <f ca="1">IFERROR(G630+'Program Qtrly'!I$403*OFFSET(LDF!$A$37,MATCH($B$627,LDF!$A$38:$A$63,0),MATCH($A631,LDF!$B$37:$Z$37,0)),0)</f>
        <v>0</v>
      </c>
      <c r="H631" s="116">
        <f ca="1">IFERROR(H630+'Program Qtrly'!J$403*OFFSET(LDF!$A$37,MATCH($B$627,LDF!$A$38:$A$63,0),MATCH($A631,LDF!$B$37:$Z$37,0)),0)</f>
        <v>0</v>
      </c>
      <c r="I631" s="116">
        <f ca="1">IFERROR(I630+'Program Qtrly'!K$403*OFFSET(LDF!$A$37,MATCH($B$627,LDF!$A$38:$A$63,0),MATCH($A631,LDF!$B$37:$Z$37,0)),0)</f>
        <v>0</v>
      </c>
      <c r="J631" s="116">
        <f ca="1">IFERROR(J630+'Program Qtrly'!L$403*OFFSET(LDF!$A$37,MATCH($B$627,LDF!$A$38:$A$63,0),MATCH($A631,LDF!$B$37:$Z$37,0)),0)</f>
        <v>0</v>
      </c>
      <c r="K631" s="116">
        <f ca="1">IFERROR(K630+'Program Qtrly'!M$403*OFFSET(LDF!$A$37,MATCH($B$627,LDF!$A$38:$A$63,0),MATCH($A631,LDF!$B$37:$Z$37,0)),0)</f>
        <v>0</v>
      </c>
      <c r="L631" s="116">
        <f ca="1">IFERROR(L630+'Program Qtrly'!N$403*OFFSET(LDF!$A$37,MATCH($B$627,LDF!$A$38:$A$63,0),MATCH($A631,LDF!$B$37:$Z$37,0)),0)</f>
        <v>0</v>
      </c>
      <c r="M631" s="116">
        <f ca="1">IFERROR(M630+'Program Qtrly'!O$403*OFFSET(LDF!$A$37,MATCH($B$627,LDF!$A$38:$A$63,0),MATCH($A631,LDF!$B$37:$Z$37,0)),0)</f>
        <v>0</v>
      </c>
      <c r="N631" s="116">
        <f ca="1">IFERROR(N630+'Program Qtrly'!P$403*OFFSET(LDF!$A$37,MATCH($B$627,LDF!$A$38:$A$63,0),MATCH($A631,LDF!$B$37:$Z$37,0)),0)</f>
        <v>0</v>
      </c>
      <c r="O631" s="116">
        <f ca="1">IFERROR(O630+'Program Qtrly'!Q$403*OFFSET(LDF!$A$37,MATCH($B$627,LDF!$A$38:$A$63,0),MATCH($A631,LDF!$B$37:$Z$37,0)),0)</f>
        <v>0</v>
      </c>
      <c r="P631" s="116">
        <f ca="1">IFERROR(P630+'Program Qtrly'!R$403*OFFSET(LDF!$A$37,MATCH($B$627,LDF!$A$38:$A$63,0),MATCH($A631,LDF!$B$37:$Z$37,0)),0)</f>
        <v>0</v>
      </c>
      <c r="Q631" s="116">
        <f ca="1">IFERROR(Q630+'Program Qtrly'!S$403*OFFSET(LDF!$A$37,MATCH($B$627,LDF!$A$38:$A$63,0),MATCH($A631,LDF!$B$37:$Z$37,0)),0)</f>
        <v>0</v>
      </c>
      <c r="R631" s="116">
        <f ca="1">IFERROR(R630+'Program Qtrly'!T$403*OFFSET(LDF!$A$37,MATCH($B$627,LDF!$A$38:$A$63,0),MATCH($A631,LDF!$B$37:$Z$37,0)),0)</f>
        <v>0</v>
      </c>
      <c r="S631" s="116">
        <f ca="1">IFERROR(S630+'Program Qtrly'!U$403*OFFSET(LDF!$A$37,MATCH($B$627,LDF!$A$38:$A$63,0),MATCH($A631,LDF!$B$37:$Z$37,0)),0)</f>
        <v>0</v>
      </c>
      <c r="T631" s="116">
        <f ca="1">IFERROR(T630+'Program Qtrly'!V$403*OFFSET(LDF!$A$37,MATCH($B$627,LDF!$A$38:$A$63,0),MATCH($A631,LDF!$B$37:$Z$37,0)),0)</f>
        <v>0</v>
      </c>
      <c r="U631" s="116">
        <f ca="1">IFERROR(U630+'Program Qtrly'!W$403*OFFSET(LDF!$A$37,MATCH($B$627,LDF!$A$38:$A$63,0),MATCH($A631,LDF!$B$37:$Z$37,0)),0)</f>
        <v>0</v>
      </c>
      <c r="W631" s="63">
        <f t="shared" si="611"/>
        <v>9</v>
      </c>
      <c r="X631" s="116">
        <f t="shared" ca="1" si="612"/>
        <v>0</v>
      </c>
      <c r="Y631" s="116">
        <f t="shared" ca="1" si="609"/>
        <v>0</v>
      </c>
      <c r="Z631" s="116">
        <f t="shared" ca="1" si="609"/>
        <v>0</v>
      </c>
      <c r="AA631" s="116">
        <f t="shared" ca="1" si="609"/>
        <v>0</v>
      </c>
      <c r="AB631" s="116">
        <f t="shared" ca="1" si="609"/>
        <v>0</v>
      </c>
      <c r="AC631" s="116">
        <f t="shared" ca="1" si="609"/>
        <v>0</v>
      </c>
      <c r="AD631" s="116">
        <f t="shared" ca="1" si="609"/>
        <v>0</v>
      </c>
      <c r="AE631" s="116">
        <f t="shared" ca="1" si="609"/>
        <v>0</v>
      </c>
      <c r="AF631" s="116">
        <f t="shared" ca="1" si="609"/>
        <v>0</v>
      </c>
      <c r="AG631" s="116">
        <f t="shared" ca="1" si="609"/>
        <v>0</v>
      </c>
      <c r="AH631" s="116">
        <f t="shared" ca="1" si="609"/>
        <v>0</v>
      </c>
      <c r="AI631" s="116">
        <f t="shared" ca="1" si="609"/>
        <v>0</v>
      </c>
      <c r="AJ631" s="116">
        <f t="shared" ca="1" si="609"/>
        <v>0</v>
      </c>
      <c r="AK631" s="116">
        <f t="shared" ca="1" si="609"/>
        <v>0</v>
      </c>
      <c r="AL631" s="116">
        <f t="shared" ca="1" si="609"/>
        <v>0</v>
      </c>
      <c r="AM631" s="116">
        <f t="shared" ca="1" si="609"/>
        <v>0</v>
      </c>
      <c r="AN631" s="116">
        <f t="shared" ca="1" si="609"/>
        <v>0</v>
      </c>
      <c r="AO631" s="116">
        <f t="shared" ca="1" si="609"/>
        <v>0</v>
      </c>
      <c r="AP631" s="116">
        <f t="shared" ca="1" si="609"/>
        <v>0</v>
      </c>
      <c r="AQ631" s="116">
        <f t="shared" ca="1" si="609"/>
        <v>0</v>
      </c>
      <c r="AS631" s="63">
        <f t="shared" si="613"/>
        <v>9</v>
      </c>
      <c r="AT631" s="116">
        <f ca="1">IFERROR(X631*'Program Qtrly'!D$389/(1-'Program Qtrly'!D$389),0)</f>
        <v>0</v>
      </c>
      <c r="AU631" s="116">
        <f ca="1">IFERROR(Y631*'Program Qtrly'!E$389/(1-'Program Qtrly'!E$389),0)</f>
        <v>0</v>
      </c>
      <c r="AV631" s="116">
        <f ca="1">IFERROR(Z631*'Program Qtrly'!F$389/(1-'Program Qtrly'!F$389),0)</f>
        <v>0</v>
      </c>
      <c r="AW631" s="116">
        <f ca="1">IFERROR(AA631*'Program Qtrly'!G$389/(1-'Program Qtrly'!G$389),0)</f>
        <v>0</v>
      </c>
      <c r="AX631" s="116">
        <f ca="1">IFERROR(AB631*'Program Qtrly'!H$389/(1-'Program Qtrly'!H$389),0)</f>
        <v>0</v>
      </c>
      <c r="AY631" s="116">
        <f ca="1">IFERROR(AC631*'Program Qtrly'!I$389/(1-'Program Qtrly'!I$389),0)</f>
        <v>0</v>
      </c>
      <c r="AZ631" s="116">
        <f ca="1">IFERROR(AD631*'Program Qtrly'!J$389/(1-'Program Qtrly'!J$389),0)</f>
        <v>0</v>
      </c>
      <c r="BA631" s="116">
        <f ca="1">IFERROR(AE631*'Program Qtrly'!K$389/(1-'Program Qtrly'!K$389),0)</f>
        <v>0</v>
      </c>
      <c r="BB631" s="116">
        <f ca="1">IFERROR(AF631*'Program Qtrly'!L$389/(1-'Program Qtrly'!L$389),0)</f>
        <v>0</v>
      </c>
      <c r="BC631" s="116">
        <f ca="1">IFERROR(AG631*'Program Qtrly'!M$389/(1-'Program Qtrly'!M$389),0)</f>
        <v>0</v>
      </c>
      <c r="BD631" s="116">
        <f ca="1">IFERROR(AH631*'Program Qtrly'!N$389/(1-'Program Qtrly'!N$389),0)</f>
        <v>0</v>
      </c>
      <c r="BE631" s="116">
        <f ca="1">IFERROR(AI631*'Program Qtrly'!O$389/(1-'Program Qtrly'!O$389),0)</f>
        <v>0</v>
      </c>
      <c r="BF631" s="116">
        <f ca="1">IFERROR(AJ631*'Program Qtrly'!P$389/(1-'Program Qtrly'!P$389),0)</f>
        <v>0</v>
      </c>
      <c r="BG631" s="116">
        <f ca="1">IFERROR(AK631*'Program Qtrly'!Q$389/(1-'Program Qtrly'!Q$389),0)</f>
        <v>0</v>
      </c>
      <c r="BH631" s="116">
        <f ca="1">IFERROR(AL631*'Program Qtrly'!R$389/(1-'Program Qtrly'!R$389),0)</f>
        <v>0</v>
      </c>
      <c r="BI631" s="116">
        <f ca="1">IFERROR(AM631*'Program Qtrly'!S$389/(1-'Program Qtrly'!S$389),0)</f>
        <v>0</v>
      </c>
      <c r="BJ631" s="116">
        <f ca="1">IFERROR(AN631*'Program Qtrly'!T$389/(1-'Program Qtrly'!T$389),0)</f>
        <v>0</v>
      </c>
      <c r="BK631" s="116">
        <f ca="1">IFERROR(AO631*'Program Qtrly'!U$389/(1-'Program Qtrly'!U$389),0)</f>
        <v>0</v>
      </c>
      <c r="BL631" s="116">
        <f ca="1">IFERROR(AP631*'Program Qtrly'!V$389/(1-'Program Qtrly'!V$389),0)</f>
        <v>0</v>
      </c>
      <c r="BM631" s="116">
        <f ca="1">IFERROR(AQ631*'Program Qtrly'!W$389/(1-'Program Qtrly'!W$389),0)</f>
        <v>0</v>
      </c>
      <c r="BO631" s="53" t="str">
        <f t="shared" si="614"/>
        <v>P020</v>
      </c>
      <c r="BP631" s="53">
        <f t="shared" si="615"/>
        <v>0</v>
      </c>
    </row>
    <row r="632" spans="1:68" x14ac:dyDescent="0.45">
      <c r="A632" s="63">
        <f t="shared" si="610"/>
        <v>12</v>
      </c>
      <c r="B632" s="116">
        <f ca="1">IFERROR(B631+'Program Qtrly'!D$403*OFFSET(LDF!$A$37,MATCH($B$627,LDF!$A$38:$A$63,0),MATCH($A632,LDF!$B$37:$Z$37,0)),0)</f>
        <v>0</v>
      </c>
      <c r="C632" s="116">
        <f ca="1">IFERROR(C631+'Program Qtrly'!E$403*OFFSET(LDF!$A$37,MATCH($B$627,LDF!$A$38:$A$63,0),MATCH($A632,LDF!$B$37:$Z$37,0)),0)</f>
        <v>0</v>
      </c>
      <c r="D632" s="116">
        <f ca="1">IFERROR(D631+'Program Qtrly'!F$403*OFFSET(LDF!$A$37,MATCH($B$627,LDF!$A$38:$A$63,0),MATCH($A632,LDF!$B$37:$Z$37,0)),0)</f>
        <v>0</v>
      </c>
      <c r="E632" s="116">
        <f ca="1">IFERROR(E631+'Program Qtrly'!G$403*OFFSET(LDF!$A$37,MATCH($B$627,LDF!$A$38:$A$63,0),MATCH($A632,LDF!$B$37:$Z$37,0)),0)</f>
        <v>0</v>
      </c>
      <c r="F632" s="116">
        <f ca="1">IFERROR(F631+'Program Qtrly'!H$403*OFFSET(LDF!$A$37,MATCH($B$627,LDF!$A$38:$A$63,0),MATCH($A632,LDF!$B$37:$Z$37,0)),0)</f>
        <v>0</v>
      </c>
      <c r="G632" s="116">
        <f ca="1">IFERROR(G631+'Program Qtrly'!I$403*OFFSET(LDF!$A$37,MATCH($B$627,LDF!$A$38:$A$63,0),MATCH($A632,LDF!$B$37:$Z$37,0)),0)</f>
        <v>0</v>
      </c>
      <c r="H632" s="116">
        <f ca="1">IFERROR(H631+'Program Qtrly'!J$403*OFFSET(LDF!$A$37,MATCH($B$627,LDF!$A$38:$A$63,0),MATCH($A632,LDF!$B$37:$Z$37,0)),0)</f>
        <v>0</v>
      </c>
      <c r="I632" s="116">
        <f ca="1">IFERROR(I631+'Program Qtrly'!K$403*OFFSET(LDF!$A$37,MATCH($B$627,LDF!$A$38:$A$63,0),MATCH($A632,LDF!$B$37:$Z$37,0)),0)</f>
        <v>0</v>
      </c>
      <c r="J632" s="116">
        <f ca="1">IFERROR(J631+'Program Qtrly'!L$403*OFFSET(LDF!$A$37,MATCH($B$627,LDF!$A$38:$A$63,0),MATCH($A632,LDF!$B$37:$Z$37,0)),0)</f>
        <v>0</v>
      </c>
      <c r="K632" s="116">
        <f ca="1">IFERROR(K631+'Program Qtrly'!M$403*OFFSET(LDF!$A$37,MATCH($B$627,LDF!$A$38:$A$63,0),MATCH($A632,LDF!$B$37:$Z$37,0)),0)</f>
        <v>0</v>
      </c>
      <c r="L632" s="116">
        <f ca="1">IFERROR(L631+'Program Qtrly'!N$403*OFFSET(LDF!$A$37,MATCH($B$627,LDF!$A$38:$A$63,0),MATCH($A632,LDF!$B$37:$Z$37,0)),0)</f>
        <v>0</v>
      </c>
      <c r="M632" s="116">
        <f ca="1">IFERROR(M631+'Program Qtrly'!O$403*OFFSET(LDF!$A$37,MATCH($B$627,LDF!$A$38:$A$63,0),MATCH($A632,LDF!$B$37:$Z$37,0)),0)</f>
        <v>0</v>
      </c>
      <c r="N632" s="116">
        <f ca="1">IFERROR(N631+'Program Qtrly'!P$403*OFFSET(LDF!$A$37,MATCH($B$627,LDF!$A$38:$A$63,0),MATCH($A632,LDF!$B$37:$Z$37,0)),0)</f>
        <v>0</v>
      </c>
      <c r="O632" s="116">
        <f ca="1">IFERROR(O631+'Program Qtrly'!Q$403*OFFSET(LDF!$A$37,MATCH($B$627,LDF!$A$38:$A$63,0),MATCH($A632,LDF!$B$37:$Z$37,0)),0)</f>
        <v>0</v>
      </c>
      <c r="P632" s="116">
        <f ca="1">IFERROR(P631+'Program Qtrly'!R$403*OFFSET(LDF!$A$37,MATCH($B$627,LDF!$A$38:$A$63,0),MATCH($A632,LDF!$B$37:$Z$37,0)),0)</f>
        <v>0</v>
      </c>
      <c r="Q632" s="116">
        <f ca="1">IFERROR(Q631+'Program Qtrly'!S$403*OFFSET(LDF!$A$37,MATCH($B$627,LDF!$A$38:$A$63,0),MATCH($A632,LDF!$B$37:$Z$37,0)),0)</f>
        <v>0</v>
      </c>
      <c r="R632" s="116">
        <f ca="1">IFERROR(R631+'Program Qtrly'!T$403*OFFSET(LDF!$A$37,MATCH($B$627,LDF!$A$38:$A$63,0),MATCH($A632,LDF!$B$37:$Z$37,0)),0)</f>
        <v>0</v>
      </c>
      <c r="S632" s="116">
        <f ca="1">IFERROR(S631+'Program Qtrly'!U$403*OFFSET(LDF!$A$37,MATCH($B$627,LDF!$A$38:$A$63,0),MATCH($A632,LDF!$B$37:$Z$37,0)),0)</f>
        <v>0</v>
      </c>
      <c r="T632" s="116">
        <f ca="1">IFERROR(T631+'Program Qtrly'!V$403*OFFSET(LDF!$A$37,MATCH($B$627,LDF!$A$38:$A$63,0),MATCH($A632,LDF!$B$37:$Z$37,0)),0)</f>
        <v>0</v>
      </c>
      <c r="U632" s="116">
        <f ca="1">IFERROR(U631+'Program Qtrly'!W$403*OFFSET(LDF!$A$37,MATCH($B$627,LDF!$A$38:$A$63,0),MATCH($A632,LDF!$B$37:$Z$37,0)),0)</f>
        <v>0</v>
      </c>
      <c r="W632" s="63">
        <f t="shared" si="611"/>
        <v>12</v>
      </c>
      <c r="X632" s="116">
        <f t="shared" ca="1" si="612"/>
        <v>0</v>
      </c>
      <c r="Y632" s="116">
        <f t="shared" ca="1" si="609"/>
        <v>0</v>
      </c>
      <c r="Z632" s="116">
        <f t="shared" ca="1" si="609"/>
        <v>0</v>
      </c>
      <c r="AA632" s="116">
        <f t="shared" ca="1" si="609"/>
        <v>0</v>
      </c>
      <c r="AB632" s="116">
        <f t="shared" ca="1" si="609"/>
        <v>0</v>
      </c>
      <c r="AC632" s="116">
        <f t="shared" ca="1" si="609"/>
        <v>0</v>
      </c>
      <c r="AD632" s="116">
        <f t="shared" ca="1" si="609"/>
        <v>0</v>
      </c>
      <c r="AE632" s="116">
        <f t="shared" ca="1" si="609"/>
        <v>0</v>
      </c>
      <c r="AF632" s="116">
        <f t="shared" ca="1" si="609"/>
        <v>0</v>
      </c>
      <c r="AG632" s="116">
        <f t="shared" ca="1" si="609"/>
        <v>0</v>
      </c>
      <c r="AH632" s="116">
        <f t="shared" ca="1" si="609"/>
        <v>0</v>
      </c>
      <c r="AI632" s="116">
        <f t="shared" ca="1" si="609"/>
        <v>0</v>
      </c>
      <c r="AJ632" s="116">
        <f t="shared" ca="1" si="609"/>
        <v>0</v>
      </c>
      <c r="AK632" s="116">
        <f t="shared" ca="1" si="609"/>
        <v>0</v>
      </c>
      <c r="AL632" s="116">
        <f t="shared" ca="1" si="609"/>
        <v>0</v>
      </c>
      <c r="AM632" s="116">
        <f t="shared" ca="1" si="609"/>
        <v>0</v>
      </c>
      <c r="AN632" s="116">
        <f t="shared" ca="1" si="609"/>
        <v>0</v>
      </c>
      <c r="AO632" s="116">
        <f t="shared" ca="1" si="609"/>
        <v>0</v>
      </c>
      <c r="AP632" s="116">
        <f t="shared" ca="1" si="609"/>
        <v>0</v>
      </c>
      <c r="AQ632" s="116">
        <f t="shared" ca="1" si="609"/>
        <v>0</v>
      </c>
      <c r="AS632" s="63">
        <f t="shared" si="613"/>
        <v>12</v>
      </c>
      <c r="AT632" s="116">
        <f ca="1">IFERROR(X632*'Program Qtrly'!D$389/(1-'Program Qtrly'!D$389),0)</f>
        <v>0</v>
      </c>
      <c r="AU632" s="116">
        <f ca="1">IFERROR(Y632*'Program Qtrly'!E$389/(1-'Program Qtrly'!E$389),0)</f>
        <v>0</v>
      </c>
      <c r="AV632" s="116">
        <f ca="1">IFERROR(Z632*'Program Qtrly'!F$389/(1-'Program Qtrly'!F$389),0)</f>
        <v>0</v>
      </c>
      <c r="AW632" s="116">
        <f ca="1">IFERROR(AA632*'Program Qtrly'!G$389/(1-'Program Qtrly'!G$389),0)</f>
        <v>0</v>
      </c>
      <c r="AX632" s="116">
        <f ca="1">IFERROR(AB632*'Program Qtrly'!H$389/(1-'Program Qtrly'!H$389),0)</f>
        <v>0</v>
      </c>
      <c r="AY632" s="116">
        <f ca="1">IFERROR(AC632*'Program Qtrly'!I$389/(1-'Program Qtrly'!I$389),0)</f>
        <v>0</v>
      </c>
      <c r="AZ632" s="116">
        <f ca="1">IFERROR(AD632*'Program Qtrly'!J$389/(1-'Program Qtrly'!J$389),0)</f>
        <v>0</v>
      </c>
      <c r="BA632" s="116">
        <f ca="1">IFERROR(AE632*'Program Qtrly'!K$389/(1-'Program Qtrly'!K$389),0)</f>
        <v>0</v>
      </c>
      <c r="BB632" s="116">
        <f ca="1">IFERROR(AF632*'Program Qtrly'!L$389/(1-'Program Qtrly'!L$389),0)</f>
        <v>0</v>
      </c>
      <c r="BC632" s="116">
        <f ca="1">IFERROR(AG632*'Program Qtrly'!M$389/(1-'Program Qtrly'!M$389),0)</f>
        <v>0</v>
      </c>
      <c r="BD632" s="116">
        <f ca="1">IFERROR(AH632*'Program Qtrly'!N$389/(1-'Program Qtrly'!N$389),0)</f>
        <v>0</v>
      </c>
      <c r="BE632" s="116">
        <f ca="1">IFERROR(AI632*'Program Qtrly'!O$389/(1-'Program Qtrly'!O$389),0)</f>
        <v>0</v>
      </c>
      <c r="BF632" s="116">
        <f ca="1">IFERROR(AJ632*'Program Qtrly'!P$389/(1-'Program Qtrly'!P$389),0)</f>
        <v>0</v>
      </c>
      <c r="BG632" s="116">
        <f ca="1">IFERROR(AK632*'Program Qtrly'!Q$389/(1-'Program Qtrly'!Q$389),0)</f>
        <v>0</v>
      </c>
      <c r="BH632" s="116">
        <f ca="1">IFERROR(AL632*'Program Qtrly'!R$389/(1-'Program Qtrly'!R$389),0)</f>
        <v>0</v>
      </c>
      <c r="BI632" s="116">
        <f ca="1">IFERROR(AM632*'Program Qtrly'!S$389/(1-'Program Qtrly'!S$389),0)</f>
        <v>0</v>
      </c>
      <c r="BJ632" s="116">
        <f ca="1">IFERROR(AN632*'Program Qtrly'!T$389/(1-'Program Qtrly'!T$389),0)</f>
        <v>0</v>
      </c>
      <c r="BK632" s="116">
        <f ca="1">IFERROR(AO632*'Program Qtrly'!U$389/(1-'Program Qtrly'!U$389),0)</f>
        <v>0</v>
      </c>
      <c r="BL632" s="116">
        <f ca="1">IFERROR(AP632*'Program Qtrly'!V$389/(1-'Program Qtrly'!V$389),0)</f>
        <v>0</v>
      </c>
      <c r="BM632" s="116">
        <f ca="1">IFERROR(AQ632*'Program Qtrly'!W$389/(1-'Program Qtrly'!W$389),0)</f>
        <v>0</v>
      </c>
      <c r="BO632" s="53" t="str">
        <f t="shared" si="614"/>
        <v>P020</v>
      </c>
      <c r="BP632" s="53">
        <f t="shared" si="615"/>
        <v>0</v>
      </c>
    </row>
    <row r="633" spans="1:68" x14ac:dyDescent="0.45">
      <c r="A633" s="63">
        <f t="shared" si="610"/>
        <v>15</v>
      </c>
      <c r="B633" s="116">
        <f ca="1">IFERROR(B632+'Program Qtrly'!D$403*OFFSET(LDF!$A$37,MATCH($B$627,LDF!$A$38:$A$63,0),MATCH($A633,LDF!$B$37:$Z$37,0)),0)</f>
        <v>0</v>
      </c>
      <c r="C633" s="116">
        <f ca="1">IFERROR(C632+'Program Qtrly'!E$403*OFFSET(LDF!$A$37,MATCH($B$627,LDF!$A$38:$A$63,0),MATCH($A633,LDF!$B$37:$Z$37,0)),0)</f>
        <v>0</v>
      </c>
      <c r="D633" s="116">
        <f ca="1">IFERROR(D632+'Program Qtrly'!F$403*OFFSET(LDF!$A$37,MATCH($B$627,LDF!$A$38:$A$63,0),MATCH($A633,LDF!$B$37:$Z$37,0)),0)</f>
        <v>0</v>
      </c>
      <c r="E633" s="116">
        <f ca="1">IFERROR(E632+'Program Qtrly'!G$403*OFFSET(LDF!$A$37,MATCH($B$627,LDF!$A$38:$A$63,0),MATCH($A633,LDF!$B$37:$Z$37,0)),0)</f>
        <v>0</v>
      </c>
      <c r="F633" s="116">
        <f ca="1">IFERROR(F632+'Program Qtrly'!H$403*OFFSET(LDF!$A$37,MATCH($B$627,LDF!$A$38:$A$63,0),MATCH($A633,LDF!$B$37:$Z$37,0)),0)</f>
        <v>0</v>
      </c>
      <c r="G633" s="116">
        <f ca="1">IFERROR(G632+'Program Qtrly'!I$403*OFFSET(LDF!$A$37,MATCH($B$627,LDF!$A$38:$A$63,0),MATCH($A633,LDF!$B$37:$Z$37,0)),0)</f>
        <v>0</v>
      </c>
      <c r="H633" s="116">
        <f ca="1">IFERROR(H632+'Program Qtrly'!J$403*OFFSET(LDF!$A$37,MATCH($B$627,LDF!$A$38:$A$63,0),MATCH($A633,LDF!$B$37:$Z$37,0)),0)</f>
        <v>0</v>
      </c>
      <c r="I633" s="116">
        <f ca="1">IFERROR(I632+'Program Qtrly'!K$403*OFFSET(LDF!$A$37,MATCH($B$627,LDF!$A$38:$A$63,0),MATCH($A633,LDF!$B$37:$Z$37,0)),0)</f>
        <v>0</v>
      </c>
      <c r="J633" s="116">
        <f ca="1">IFERROR(J632+'Program Qtrly'!L$403*OFFSET(LDF!$A$37,MATCH($B$627,LDF!$A$38:$A$63,0),MATCH($A633,LDF!$B$37:$Z$37,0)),0)</f>
        <v>0</v>
      </c>
      <c r="K633" s="116">
        <f ca="1">IFERROR(K632+'Program Qtrly'!M$403*OFFSET(LDF!$A$37,MATCH($B$627,LDF!$A$38:$A$63,0),MATCH($A633,LDF!$B$37:$Z$37,0)),0)</f>
        <v>0</v>
      </c>
      <c r="L633" s="116">
        <f ca="1">IFERROR(L632+'Program Qtrly'!N$403*OFFSET(LDF!$A$37,MATCH($B$627,LDF!$A$38:$A$63,0),MATCH($A633,LDF!$B$37:$Z$37,0)),0)</f>
        <v>0</v>
      </c>
      <c r="M633" s="116">
        <f ca="1">IFERROR(M632+'Program Qtrly'!O$403*OFFSET(LDF!$A$37,MATCH($B$627,LDF!$A$38:$A$63,0),MATCH($A633,LDF!$B$37:$Z$37,0)),0)</f>
        <v>0</v>
      </c>
      <c r="N633" s="116">
        <f ca="1">IFERROR(N632+'Program Qtrly'!P$403*OFFSET(LDF!$A$37,MATCH($B$627,LDF!$A$38:$A$63,0),MATCH($A633,LDF!$B$37:$Z$37,0)),0)</f>
        <v>0</v>
      </c>
      <c r="O633" s="116">
        <f ca="1">IFERROR(O632+'Program Qtrly'!Q$403*OFFSET(LDF!$A$37,MATCH($B$627,LDF!$A$38:$A$63,0),MATCH($A633,LDF!$B$37:$Z$37,0)),0)</f>
        <v>0</v>
      </c>
      <c r="P633" s="116">
        <f ca="1">IFERROR(P632+'Program Qtrly'!R$403*OFFSET(LDF!$A$37,MATCH($B$627,LDF!$A$38:$A$63,0),MATCH($A633,LDF!$B$37:$Z$37,0)),0)</f>
        <v>0</v>
      </c>
      <c r="Q633" s="116">
        <f ca="1">IFERROR(Q632+'Program Qtrly'!S$403*OFFSET(LDF!$A$37,MATCH($B$627,LDF!$A$38:$A$63,0),MATCH($A633,LDF!$B$37:$Z$37,0)),0)</f>
        <v>0</v>
      </c>
      <c r="R633" s="116">
        <f ca="1">IFERROR(R632+'Program Qtrly'!T$403*OFFSET(LDF!$A$37,MATCH($B$627,LDF!$A$38:$A$63,0),MATCH($A633,LDF!$B$37:$Z$37,0)),0)</f>
        <v>0</v>
      </c>
      <c r="S633" s="116">
        <f ca="1">IFERROR(S632+'Program Qtrly'!U$403*OFFSET(LDF!$A$37,MATCH($B$627,LDF!$A$38:$A$63,0),MATCH($A633,LDF!$B$37:$Z$37,0)),0)</f>
        <v>0</v>
      </c>
      <c r="T633" s="116">
        <f ca="1">IFERROR(T632+'Program Qtrly'!V$403*OFFSET(LDF!$A$37,MATCH($B$627,LDF!$A$38:$A$63,0),MATCH($A633,LDF!$B$37:$Z$37,0)),0)</f>
        <v>0</v>
      </c>
      <c r="U633" s="116">
        <f ca="1">IFERROR(U632+'Program Qtrly'!W$403*OFFSET(LDF!$A$37,MATCH($B$627,LDF!$A$38:$A$63,0),MATCH($A633,LDF!$B$37:$Z$37,0)),0)</f>
        <v>0</v>
      </c>
      <c r="W633" s="63">
        <f t="shared" si="611"/>
        <v>15</v>
      </c>
      <c r="X633" s="116">
        <f t="shared" ca="1" si="612"/>
        <v>0</v>
      </c>
      <c r="Y633" s="116">
        <f t="shared" ca="1" si="609"/>
        <v>0</v>
      </c>
      <c r="Z633" s="116">
        <f t="shared" ca="1" si="609"/>
        <v>0</v>
      </c>
      <c r="AA633" s="116">
        <f t="shared" ca="1" si="609"/>
        <v>0</v>
      </c>
      <c r="AB633" s="116">
        <f t="shared" ca="1" si="609"/>
        <v>0</v>
      </c>
      <c r="AC633" s="116">
        <f t="shared" ca="1" si="609"/>
        <v>0</v>
      </c>
      <c r="AD633" s="116">
        <f t="shared" ca="1" si="609"/>
        <v>0</v>
      </c>
      <c r="AE633" s="116">
        <f t="shared" ca="1" si="609"/>
        <v>0</v>
      </c>
      <c r="AF633" s="116">
        <f t="shared" ca="1" si="609"/>
        <v>0</v>
      </c>
      <c r="AG633" s="116">
        <f t="shared" ca="1" si="609"/>
        <v>0</v>
      </c>
      <c r="AH633" s="116">
        <f t="shared" ca="1" si="609"/>
        <v>0</v>
      </c>
      <c r="AI633" s="116">
        <f t="shared" ca="1" si="609"/>
        <v>0</v>
      </c>
      <c r="AJ633" s="116">
        <f t="shared" ca="1" si="609"/>
        <v>0</v>
      </c>
      <c r="AK633" s="116">
        <f t="shared" ca="1" si="609"/>
        <v>0</v>
      </c>
      <c r="AL633" s="116">
        <f t="shared" ca="1" si="609"/>
        <v>0</v>
      </c>
      <c r="AM633" s="116">
        <f t="shared" ca="1" si="609"/>
        <v>0</v>
      </c>
      <c r="AN633" s="116">
        <f t="shared" ca="1" si="609"/>
        <v>0</v>
      </c>
      <c r="AO633" s="116">
        <f t="shared" ca="1" si="609"/>
        <v>0</v>
      </c>
      <c r="AP633" s="116">
        <f t="shared" ca="1" si="609"/>
        <v>0</v>
      </c>
      <c r="AQ633" s="116">
        <f t="shared" ca="1" si="609"/>
        <v>0</v>
      </c>
      <c r="AS633" s="63">
        <f t="shared" si="613"/>
        <v>15</v>
      </c>
      <c r="AT633" s="116">
        <f ca="1">IFERROR(X633*'Program Qtrly'!D$389/(1-'Program Qtrly'!D$389),0)</f>
        <v>0</v>
      </c>
      <c r="AU633" s="116">
        <f ca="1">IFERROR(Y633*'Program Qtrly'!E$389/(1-'Program Qtrly'!E$389),0)</f>
        <v>0</v>
      </c>
      <c r="AV633" s="116">
        <f ca="1">IFERROR(Z633*'Program Qtrly'!F$389/(1-'Program Qtrly'!F$389),0)</f>
        <v>0</v>
      </c>
      <c r="AW633" s="116">
        <f ca="1">IFERROR(AA633*'Program Qtrly'!G$389/(1-'Program Qtrly'!G$389),0)</f>
        <v>0</v>
      </c>
      <c r="AX633" s="116">
        <f ca="1">IFERROR(AB633*'Program Qtrly'!H$389/(1-'Program Qtrly'!H$389),0)</f>
        <v>0</v>
      </c>
      <c r="AY633" s="116">
        <f ca="1">IFERROR(AC633*'Program Qtrly'!I$389/(1-'Program Qtrly'!I$389),0)</f>
        <v>0</v>
      </c>
      <c r="AZ633" s="116">
        <f ca="1">IFERROR(AD633*'Program Qtrly'!J$389/(1-'Program Qtrly'!J$389),0)</f>
        <v>0</v>
      </c>
      <c r="BA633" s="116">
        <f ca="1">IFERROR(AE633*'Program Qtrly'!K$389/(1-'Program Qtrly'!K$389),0)</f>
        <v>0</v>
      </c>
      <c r="BB633" s="116">
        <f ca="1">IFERROR(AF633*'Program Qtrly'!L$389/(1-'Program Qtrly'!L$389),0)</f>
        <v>0</v>
      </c>
      <c r="BC633" s="116">
        <f ca="1">IFERROR(AG633*'Program Qtrly'!M$389/(1-'Program Qtrly'!M$389),0)</f>
        <v>0</v>
      </c>
      <c r="BD633" s="116">
        <f ca="1">IFERROR(AH633*'Program Qtrly'!N$389/(1-'Program Qtrly'!N$389),0)</f>
        <v>0</v>
      </c>
      <c r="BE633" s="116">
        <f ca="1">IFERROR(AI633*'Program Qtrly'!O$389/(1-'Program Qtrly'!O$389),0)</f>
        <v>0</v>
      </c>
      <c r="BF633" s="116">
        <f ca="1">IFERROR(AJ633*'Program Qtrly'!P$389/(1-'Program Qtrly'!P$389),0)</f>
        <v>0</v>
      </c>
      <c r="BG633" s="116">
        <f ca="1">IFERROR(AK633*'Program Qtrly'!Q$389/(1-'Program Qtrly'!Q$389),0)</f>
        <v>0</v>
      </c>
      <c r="BH633" s="116">
        <f ca="1">IFERROR(AL633*'Program Qtrly'!R$389/(1-'Program Qtrly'!R$389),0)</f>
        <v>0</v>
      </c>
      <c r="BI633" s="116">
        <f ca="1">IFERROR(AM633*'Program Qtrly'!S$389/(1-'Program Qtrly'!S$389),0)</f>
        <v>0</v>
      </c>
      <c r="BJ633" s="116">
        <f ca="1">IFERROR(AN633*'Program Qtrly'!T$389/(1-'Program Qtrly'!T$389),0)</f>
        <v>0</v>
      </c>
      <c r="BK633" s="116">
        <f ca="1">IFERROR(AO633*'Program Qtrly'!U$389/(1-'Program Qtrly'!U$389),0)</f>
        <v>0</v>
      </c>
      <c r="BL633" s="116">
        <f ca="1">IFERROR(AP633*'Program Qtrly'!V$389/(1-'Program Qtrly'!V$389),0)</f>
        <v>0</v>
      </c>
      <c r="BM633" s="116">
        <f ca="1">IFERROR(AQ633*'Program Qtrly'!W$389/(1-'Program Qtrly'!W$389),0)</f>
        <v>0</v>
      </c>
      <c r="BO633" s="53" t="str">
        <f t="shared" si="614"/>
        <v>P020</v>
      </c>
      <c r="BP633" s="53">
        <f t="shared" si="615"/>
        <v>0</v>
      </c>
    </row>
    <row r="634" spans="1:68" x14ac:dyDescent="0.45">
      <c r="A634" s="63">
        <f t="shared" si="610"/>
        <v>18</v>
      </c>
      <c r="B634" s="116">
        <f ca="1">IFERROR(B633+'Program Qtrly'!D$403*OFFSET(LDF!$A$37,MATCH($B$627,LDF!$A$38:$A$63,0),MATCH($A634,LDF!$B$37:$Z$37,0)),0)</f>
        <v>0</v>
      </c>
      <c r="C634" s="116">
        <f ca="1">IFERROR(C633+'Program Qtrly'!E$403*OFFSET(LDF!$A$37,MATCH($B$627,LDF!$A$38:$A$63,0),MATCH($A634,LDF!$B$37:$Z$37,0)),0)</f>
        <v>0</v>
      </c>
      <c r="D634" s="116">
        <f ca="1">IFERROR(D633+'Program Qtrly'!F$403*OFFSET(LDF!$A$37,MATCH($B$627,LDF!$A$38:$A$63,0),MATCH($A634,LDF!$B$37:$Z$37,0)),0)</f>
        <v>0</v>
      </c>
      <c r="E634" s="116">
        <f ca="1">IFERROR(E633+'Program Qtrly'!G$403*OFFSET(LDF!$A$37,MATCH($B$627,LDF!$A$38:$A$63,0),MATCH($A634,LDF!$B$37:$Z$37,0)),0)</f>
        <v>0</v>
      </c>
      <c r="F634" s="116">
        <f ca="1">IFERROR(F633+'Program Qtrly'!H$403*OFFSET(LDF!$A$37,MATCH($B$627,LDF!$A$38:$A$63,0),MATCH($A634,LDF!$B$37:$Z$37,0)),0)</f>
        <v>0</v>
      </c>
      <c r="G634" s="116">
        <f ca="1">IFERROR(G633+'Program Qtrly'!I$403*OFFSET(LDF!$A$37,MATCH($B$627,LDF!$A$38:$A$63,0),MATCH($A634,LDF!$B$37:$Z$37,0)),0)</f>
        <v>0</v>
      </c>
      <c r="H634" s="116">
        <f ca="1">IFERROR(H633+'Program Qtrly'!J$403*OFFSET(LDF!$A$37,MATCH($B$627,LDF!$A$38:$A$63,0),MATCH($A634,LDF!$B$37:$Z$37,0)),0)</f>
        <v>0</v>
      </c>
      <c r="I634" s="116">
        <f ca="1">IFERROR(I633+'Program Qtrly'!K$403*OFFSET(LDF!$A$37,MATCH($B$627,LDF!$A$38:$A$63,0),MATCH($A634,LDF!$B$37:$Z$37,0)),0)</f>
        <v>0</v>
      </c>
      <c r="J634" s="116">
        <f ca="1">IFERROR(J633+'Program Qtrly'!L$403*OFFSET(LDF!$A$37,MATCH($B$627,LDF!$A$38:$A$63,0),MATCH($A634,LDF!$B$37:$Z$37,0)),0)</f>
        <v>0</v>
      </c>
      <c r="K634" s="116">
        <f ca="1">IFERROR(K633+'Program Qtrly'!M$403*OFFSET(LDF!$A$37,MATCH($B$627,LDF!$A$38:$A$63,0),MATCH($A634,LDF!$B$37:$Z$37,0)),0)</f>
        <v>0</v>
      </c>
      <c r="L634" s="116">
        <f ca="1">IFERROR(L633+'Program Qtrly'!N$403*OFFSET(LDF!$A$37,MATCH($B$627,LDF!$A$38:$A$63,0),MATCH($A634,LDF!$B$37:$Z$37,0)),0)</f>
        <v>0</v>
      </c>
      <c r="M634" s="116">
        <f ca="1">IFERROR(M633+'Program Qtrly'!O$403*OFFSET(LDF!$A$37,MATCH($B$627,LDF!$A$38:$A$63,0),MATCH($A634,LDF!$B$37:$Z$37,0)),0)</f>
        <v>0</v>
      </c>
      <c r="N634" s="116">
        <f ca="1">IFERROR(N633+'Program Qtrly'!P$403*OFFSET(LDF!$A$37,MATCH($B$627,LDF!$A$38:$A$63,0),MATCH($A634,LDF!$B$37:$Z$37,0)),0)</f>
        <v>0</v>
      </c>
      <c r="O634" s="116">
        <f ca="1">IFERROR(O633+'Program Qtrly'!Q$403*OFFSET(LDF!$A$37,MATCH($B$627,LDF!$A$38:$A$63,0),MATCH($A634,LDF!$B$37:$Z$37,0)),0)</f>
        <v>0</v>
      </c>
      <c r="P634" s="116">
        <f ca="1">IFERROR(P633+'Program Qtrly'!R$403*OFFSET(LDF!$A$37,MATCH($B$627,LDF!$A$38:$A$63,0),MATCH($A634,LDF!$B$37:$Z$37,0)),0)</f>
        <v>0</v>
      </c>
      <c r="Q634" s="116">
        <f ca="1">IFERROR(Q633+'Program Qtrly'!S$403*OFFSET(LDF!$A$37,MATCH($B$627,LDF!$A$38:$A$63,0),MATCH($A634,LDF!$B$37:$Z$37,0)),0)</f>
        <v>0</v>
      </c>
      <c r="R634" s="116">
        <f ca="1">IFERROR(R633+'Program Qtrly'!T$403*OFFSET(LDF!$A$37,MATCH($B$627,LDF!$A$38:$A$63,0),MATCH($A634,LDF!$B$37:$Z$37,0)),0)</f>
        <v>0</v>
      </c>
      <c r="S634" s="116">
        <f ca="1">IFERROR(S633+'Program Qtrly'!U$403*OFFSET(LDF!$A$37,MATCH($B$627,LDF!$A$38:$A$63,0),MATCH($A634,LDF!$B$37:$Z$37,0)),0)</f>
        <v>0</v>
      </c>
      <c r="T634" s="116">
        <f ca="1">IFERROR(T633+'Program Qtrly'!V$403*OFFSET(LDF!$A$37,MATCH($B$627,LDF!$A$38:$A$63,0),MATCH($A634,LDF!$B$37:$Z$37,0)),0)</f>
        <v>0</v>
      </c>
      <c r="U634" s="116">
        <f ca="1">IFERROR(U633+'Program Qtrly'!W$403*OFFSET(LDF!$A$37,MATCH($B$627,LDF!$A$38:$A$63,0),MATCH($A634,LDF!$B$37:$Z$37,0)),0)</f>
        <v>0</v>
      </c>
      <c r="W634" s="63">
        <f t="shared" si="611"/>
        <v>18</v>
      </c>
      <c r="X634" s="116">
        <f t="shared" ca="1" si="612"/>
        <v>0</v>
      </c>
      <c r="Y634" s="116">
        <f t="shared" ca="1" si="609"/>
        <v>0</v>
      </c>
      <c r="Z634" s="116">
        <f t="shared" ca="1" si="609"/>
        <v>0</v>
      </c>
      <c r="AA634" s="116">
        <f t="shared" ca="1" si="609"/>
        <v>0</v>
      </c>
      <c r="AB634" s="116">
        <f t="shared" ca="1" si="609"/>
        <v>0</v>
      </c>
      <c r="AC634" s="116">
        <f t="shared" ca="1" si="609"/>
        <v>0</v>
      </c>
      <c r="AD634" s="116">
        <f t="shared" ca="1" si="609"/>
        <v>0</v>
      </c>
      <c r="AE634" s="116">
        <f t="shared" ca="1" si="609"/>
        <v>0</v>
      </c>
      <c r="AF634" s="116">
        <f t="shared" ca="1" si="609"/>
        <v>0</v>
      </c>
      <c r="AG634" s="116">
        <f t="shared" ca="1" si="609"/>
        <v>0</v>
      </c>
      <c r="AH634" s="116">
        <f t="shared" ca="1" si="609"/>
        <v>0</v>
      </c>
      <c r="AI634" s="116">
        <f t="shared" ca="1" si="609"/>
        <v>0</v>
      </c>
      <c r="AJ634" s="116">
        <f t="shared" ca="1" si="609"/>
        <v>0</v>
      </c>
      <c r="AK634" s="116">
        <f t="shared" ca="1" si="609"/>
        <v>0</v>
      </c>
      <c r="AL634" s="116">
        <f t="shared" ca="1" si="609"/>
        <v>0</v>
      </c>
      <c r="AM634" s="116">
        <f t="shared" ca="1" si="609"/>
        <v>0</v>
      </c>
      <c r="AN634" s="116">
        <f t="shared" ca="1" si="609"/>
        <v>0</v>
      </c>
      <c r="AO634" s="116">
        <f t="shared" ca="1" si="609"/>
        <v>0</v>
      </c>
      <c r="AP634" s="116">
        <f t="shared" ca="1" si="609"/>
        <v>0</v>
      </c>
      <c r="AQ634" s="116">
        <f t="shared" ca="1" si="609"/>
        <v>0</v>
      </c>
      <c r="AS634" s="63">
        <f t="shared" si="613"/>
        <v>18</v>
      </c>
      <c r="AT634" s="116">
        <f ca="1">IFERROR(X634*'Program Qtrly'!D$389/(1-'Program Qtrly'!D$389),0)</f>
        <v>0</v>
      </c>
      <c r="AU634" s="116">
        <f ca="1">IFERROR(Y634*'Program Qtrly'!E$389/(1-'Program Qtrly'!E$389),0)</f>
        <v>0</v>
      </c>
      <c r="AV634" s="116">
        <f ca="1">IFERROR(Z634*'Program Qtrly'!F$389/(1-'Program Qtrly'!F$389),0)</f>
        <v>0</v>
      </c>
      <c r="AW634" s="116">
        <f ca="1">IFERROR(AA634*'Program Qtrly'!G$389/(1-'Program Qtrly'!G$389),0)</f>
        <v>0</v>
      </c>
      <c r="AX634" s="116">
        <f ca="1">IFERROR(AB634*'Program Qtrly'!H$389/(1-'Program Qtrly'!H$389),0)</f>
        <v>0</v>
      </c>
      <c r="AY634" s="116">
        <f ca="1">IFERROR(AC634*'Program Qtrly'!I$389/(1-'Program Qtrly'!I$389),0)</f>
        <v>0</v>
      </c>
      <c r="AZ634" s="116">
        <f ca="1">IFERROR(AD634*'Program Qtrly'!J$389/(1-'Program Qtrly'!J$389),0)</f>
        <v>0</v>
      </c>
      <c r="BA634" s="116">
        <f ca="1">IFERROR(AE634*'Program Qtrly'!K$389/(1-'Program Qtrly'!K$389),0)</f>
        <v>0</v>
      </c>
      <c r="BB634" s="116">
        <f ca="1">IFERROR(AF634*'Program Qtrly'!L$389/(1-'Program Qtrly'!L$389),0)</f>
        <v>0</v>
      </c>
      <c r="BC634" s="116">
        <f ca="1">IFERROR(AG634*'Program Qtrly'!M$389/(1-'Program Qtrly'!M$389),0)</f>
        <v>0</v>
      </c>
      <c r="BD634" s="116">
        <f ca="1">IFERROR(AH634*'Program Qtrly'!N$389/(1-'Program Qtrly'!N$389),0)</f>
        <v>0</v>
      </c>
      <c r="BE634" s="116">
        <f ca="1">IFERROR(AI634*'Program Qtrly'!O$389/(1-'Program Qtrly'!O$389),0)</f>
        <v>0</v>
      </c>
      <c r="BF634" s="116">
        <f ca="1">IFERROR(AJ634*'Program Qtrly'!P$389/(1-'Program Qtrly'!P$389),0)</f>
        <v>0</v>
      </c>
      <c r="BG634" s="116">
        <f ca="1">IFERROR(AK634*'Program Qtrly'!Q$389/(1-'Program Qtrly'!Q$389),0)</f>
        <v>0</v>
      </c>
      <c r="BH634" s="116">
        <f ca="1">IFERROR(AL634*'Program Qtrly'!R$389/(1-'Program Qtrly'!R$389),0)</f>
        <v>0</v>
      </c>
      <c r="BI634" s="116">
        <f ca="1">IFERROR(AM634*'Program Qtrly'!S$389/(1-'Program Qtrly'!S$389),0)</f>
        <v>0</v>
      </c>
      <c r="BJ634" s="116">
        <f ca="1">IFERROR(AN634*'Program Qtrly'!T$389/(1-'Program Qtrly'!T$389),0)</f>
        <v>0</v>
      </c>
      <c r="BK634" s="116">
        <f ca="1">IFERROR(AO634*'Program Qtrly'!U$389/(1-'Program Qtrly'!U$389),0)</f>
        <v>0</v>
      </c>
      <c r="BL634" s="116">
        <f ca="1">IFERROR(AP634*'Program Qtrly'!V$389/(1-'Program Qtrly'!V$389),0)</f>
        <v>0</v>
      </c>
      <c r="BM634" s="116">
        <f ca="1">IFERROR(AQ634*'Program Qtrly'!W$389/(1-'Program Qtrly'!W$389),0)</f>
        <v>0</v>
      </c>
      <c r="BO634" s="53" t="str">
        <f t="shared" si="614"/>
        <v>P020</v>
      </c>
      <c r="BP634" s="53">
        <f t="shared" si="615"/>
        <v>0</v>
      </c>
    </row>
    <row r="635" spans="1:68" x14ac:dyDescent="0.45">
      <c r="A635" s="63">
        <f t="shared" si="610"/>
        <v>21</v>
      </c>
      <c r="B635" s="116">
        <f ca="1">IFERROR(B634+'Program Qtrly'!D$403*OFFSET(LDF!$A$37,MATCH($B$627,LDF!$A$38:$A$63,0),MATCH($A635,LDF!$B$37:$Z$37,0)),0)</f>
        <v>0</v>
      </c>
      <c r="C635" s="116">
        <f ca="1">IFERROR(C634+'Program Qtrly'!E$403*OFFSET(LDF!$A$37,MATCH($B$627,LDF!$A$38:$A$63,0),MATCH($A635,LDF!$B$37:$Z$37,0)),0)</f>
        <v>0</v>
      </c>
      <c r="D635" s="116">
        <f ca="1">IFERROR(D634+'Program Qtrly'!F$403*OFFSET(LDF!$A$37,MATCH($B$627,LDF!$A$38:$A$63,0),MATCH($A635,LDF!$B$37:$Z$37,0)),0)</f>
        <v>0</v>
      </c>
      <c r="E635" s="116">
        <f ca="1">IFERROR(E634+'Program Qtrly'!G$403*OFFSET(LDF!$A$37,MATCH($B$627,LDF!$A$38:$A$63,0),MATCH($A635,LDF!$B$37:$Z$37,0)),0)</f>
        <v>0</v>
      </c>
      <c r="F635" s="116">
        <f ca="1">IFERROR(F634+'Program Qtrly'!H$403*OFFSET(LDF!$A$37,MATCH($B$627,LDF!$A$38:$A$63,0),MATCH($A635,LDF!$B$37:$Z$37,0)),0)</f>
        <v>0</v>
      </c>
      <c r="G635" s="116">
        <f ca="1">IFERROR(G634+'Program Qtrly'!I$403*OFFSET(LDF!$A$37,MATCH($B$627,LDF!$A$38:$A$63,0),MATCH($A635,LDF!$B$37:$Z$37,0)),0)</f>
        <v>0</v>
      </c>
      <c r="H635" s="116">
        <f ca="1">IFERROR(H634+'Program Qtrly'!J$403*OFFSET(LDF!$A$37,MATCH($B$627,LDF!$A$38:$A$63,0),MATCH($A635,LDF!$B$37:$Z$37,0)),0)</f>
        <v>0</v>
      </c>
      <c r="I635" s="116">
        <f ca="1">IFERROR(I634+'Program Qtrly'!K$403*OFFSET(LDF!$A$37,MATCH($B$627,LDF!$A$38:$A$63,0),MATCH($A635,LDF!$B$37:$Z$37,0)),0)</f>
        <v>0</v>
      </c>
      <c r="J635" s="116">
        <f ca="1">IFERROR(J634+'Program Qtrly'!L$403*OFFSET(LDF!$A$37,MATCH($B$627,LDF!$A$38:$A$63,0),MATCH($A635,LDF!$B$37:$Z$37,0)),0)</f>
        <v>0</v>
      </c>
      <c r="K635" s="116">
        <f ca="1">IFERROR(K634+'Program Qtrly'!M$403*OFFSET(LDF!$A$37,MATCH($B$627,LDF!$A$38:$A$63,0),MATCH($A635,LDF!$B$37:$Z$37,0)),0)</f>
        <v>0</v>
      </c>
      <c r="L635" s="116">
        <f ca="1">IFERROR(L634+'Program Qtrly'!N$403*OFFSET(LDF!$A$37,MATCH($B$627,LDF!$A$38:$A$63,0),MATCH($A635,LDF!$B$37:$Z$37,0)),0)</f>
        <v>0</v>
      </c>
      <c r="M635" s="116">
        <f ca="1">IFERROR(M634+'Program Qtrly'!O$403*OFFSET(LDF!$A$37,MATCH($B$627,LDF!$A$38:$A$63,0),MATCH($A635,LDF!$B$37:$Z$37,0)),0)</f>
        <v>0</v>
      </c>
      <c r="N635" s="116">
        <f ca="1">IFERROR(N634+'Program Qtrly'!P$403*OFFSET(LDF!$A$37,MATCH($B$627,LDF!$A$38:$A$63,0),MATCH($A635,LDF!$B$37:$Z$37,0)),0)</f>
        <v>0</v>
      </c>
      <c r="O635" s="116">
        <f ca="1">IFERROR(O634+'Program Qtrly'!Q$403*OFFSET(LDF!$A$37,MATCH($B$627,LDF!$A$38:$A$63,0),MATCH($A635,LDF!$B$37:$Z$37,0)),0)</f>
        <v>0</v>
      </c>
      <c r="P635" s="116">
        <f ca="1">IFERROR(P634+'Program Qtrly'!R$403*OFFSET(LDF!$A$37,MATCH($B$627,LDF!$A$38:$A$63,0),MATCH($A635,LDF!$B$37:$Z$37,0)),0)</f>
        <v>0</v>
      </c>
      <c r="Q635" s="116">
        <f ca="1">IFERROR(Q634+'Program Qtrly'!S$403*OFFSET(LDF!$A$37,MATCH($B$627,LDF!$A$38:$A$63,0),MATCH($A635,LDF!$B$37:$Z$37,0)),0)</f>
        <v>0</v>
      </c>
      <c r="R635" s="116">
        <f ca="1">IFERROR(R634+'Program Qtrly'!T$403*OFFSET(LDF!$A$37,MATCH($B$627,LDF!$A$38:$A$63,0),MATCH($A635,LDF!$B$37:$Z$37,0)),0)</f>
        <v>0</v>
      </c>
      <c r="S635" s="116">
        <f ca="1">IFERROR(S634+'Program Qtrly'!U$403*OFFSET(LDF!$A$37,MATCH($B$627,LDF!$A$38:$A$63,0),MATCH($A635,LDF!$B$37:$Z$37,0)),0)</f>
        <v>0</v>
      </c>
      <c r="T635" s="116">
        <f ca="1">IFERROR(T634+'Program Qtrly'!V$403*OFFSET(LDF!$A$37,MATCH($B$627,LDF!$A$38:$A$63,0),MATCH($A635,LDF!$B$37:$Z$37,0)),0)</f>
        <v>0</v>
      </c>
      <c r="U635" s="116">
        <f ca="1">IFERROR(U634+'Program Qtrly'!W$403*OFFSET(LDF!$A$37,MATCH($B$627,LDF!$A$38:$A$63,0),MATCH($A635,LDF!$B$37:$Z$37,0)),0)</f>
        <v>0</v>
      </c>
      <c r="W635" s="63">
        <f t="shared" si="611"/>
        <v>21</v>
      </c>
      <c r="X635" s="116">
        <f t="shared" ca="1" si="612"/>
        <v>0</v>
      </c>
      <c r="Y635" s="116">
        <f t="shared" ca="1" si="609"/>
        <v>0</v>
      </c>
      <c r="Z635" s="116">
        <f t="shared" ca="1" si="609"/>
        <v>0</v>
      </c>
      <c r="AA635" s="116">
        <f t="shared" ca="1" si="609"/>
        <v>0</v>
      </c>
      <c r="AB635" s="116">
        <f t="shared" ca="1" si="609"/>
        <v>0</v>
      </c>
      <c r="AC635" s="116">
        <f t="shared" ca="1" si="609"/>
        <v>0</v>
      </c>
      <c r="AD635" s="116">
        <f t="shared" ca="1" si="609"/>
        <v>0</v>
      </c>
      <c r="AE635" s="116">
        <f t="shared" ca="1" si="609"/>
        <v>0</v>
      </c>
      <c r="AF635" s="116">
        <f t="shared" ca="1" si="609"/>
        <v>0</v>
      </c>
      <c r="AG635" s="116">
        <f t="shared" ca="1" si="609"/>
        <v>0</v>
      </c>
      <c r="AH635" s="116">
        <f t="shared" ca="1" si="609"/>
        <v>0</v>
      </c>
      <c r="AI635" s="116">
        <f t="shared" ca="1" si="609"/>
        <v>0</v>
      </c>
      <c r="AJ635" s="116">
        <f t="shared" ca="1" si="609"/>
        <v>0</v>
      </c>
      <c r="AK635" s="116">
        <f t="shared" ca="1" si="609"/>
        <v>0</v>
      </c>
      <c r="AL635" s="116">
        <f t="shared" ca="1" si="609"/>
        <v>0</v>
      </c>
      <c r="AM635" s="116">
        <f t="shared" ca="1" si="609"/>
        <v>0</v>
      </c>
      <c r="AN635" s="116">
        <f t="shared" ca="1" si="609"/>
        <v>0</v>
      </c>
      <c r="AO635" s="116">
        <f t="shared" ca="1" si="609"/>
        <v>0</v>
      </c>
      <c r="AP635" s="116">
        <f t="shared" ca="1" si="609"/>
        <v>0</v>
      </c>
      <c r="AQ635" s="116">
        <f t="shared" ca="1" si="609"/>
        <v>0</v>
      </c>
      <c r="AS635" s="63">
        <f t="shared" si="613"/>
        <v>21</v>
      </c>
      <c r="AT635" s="116">
        <f ca="1">IFERROR(X635*'Program Qtrly'!D$389/(1-'Program Qtrly'!D$389),0)</f>
        <v>0</v>
      </c>
      <c r="AU635" s="116">
        <f ca="1">IFERROR(Y635*'Program Qtrly'!E$389/(1-'Program Qtrly'!E$389),0)</f>
        <v>0</v>
      </c>
      <c r="AV635" s="116">
        <f ca="1">IFERROR(Z635*'Program Qtrly'!F$389/(1-'Program Qtrly'!F$389),0)</f>
        <v>0</v>
      </c>
      <c r="AW635" s="116">
        <f ca="1">IFERROR(AA635*'Program Qtrly'!G$389/(1-'Program Qtrly'!G$389),0)</f>
        <v>0</v>
      </c>
      <c r="AX635" s="116">
        <f ca="1">IFERROR(AB635*'Program Qtrly'!H$389/(1-'Program Qtrly'!H$389),0)</f>
        <v>0</v>
      </c>
      <c r="AY635" s="116">
        <f ca="1">IFERROR(AC635*'Program Qtrly'!I$389/(1-'Program Qtrly'!I$389),0)</f>
        <v>0</v>
      </c>
      <c r="AZ635" s="116">
        <f ca="1">IFERROR(AD635*'Program Qtrly'!J$389/(1-'Program Qtrly'!J$389),0)</f>
        <v>0</v>
      </c>
      <c r="BA635" s="116">
        <f ca="1">IFERROR(AE635*'Program Qtrly'!K$389/(1-'Program Qtrly'!K$389),0)</f>
        <v>0</v>
      </c>
      <c r="BB635" s="116">
        <f ca="1">IFERROR(AF635*'Program Qtrly'!L$389/(1-'Program Qtrly'!L$389),0)</f>
        <v>0</v>
      </c>
      <c r="BC635" s="116">
        <f ca="1">IFERROR(AG635*'Program Qtrly'!M$389/(1-'Program Qtrly'!M$389),0)</f>
        <v>0</v>
      </c>
      <c r="BD635" s="116">
        <f ca="1">IFERROR(AH635*'Program Qtrly'!N$389/(1-'Program Qtrly'!N$389),0)</f>
        <v>0</v>
      </c>
      <c r="BE635" s="116">
        <f ca="1">IFERROR(AI635*'Program Qtrly'!O$389/(1-'Program Qtrly'!O$389),0)</f>
        <v>0</v>
      </c>
      <c r="BF635" s="116">
        <f ca="1">IFERROR(AJ635*'Program Qtrly'!P$389/(1-'Program Qtrly'!P$389),0)</f>
        <v>0</v>
      </c>
      <c r="BG635" s="116">
        <f ca="1">IFERROR(AK635*'Program Qtrly'!Q$389/(1-'Program Qtrly'!Q$389),0)</f>
        <v>0</v>
      </c>
      <c r="BH635" s="116">
        <f ca="1">IFERROR(AL635*'Program Qtrly'!R$389/(1-'Program Qtrly'!R$389),0)</f>
        <v>0</v>
      </c>
      <c r="BI635" s="116">
        <f ca="1">IFERROR(AM635*'Program Qtrly'!S$389/(1-'Program Qtrly'!S$389),0)</f>
        <v>0</v>
      </c>
      <c r="BJ635" s="116">
        <f ca="1">IFERROR(AN635*'Program Qtrly'!T$389/(1-'Program Qtrly'!T$389),0)</f>
        <v>0</v>
      </c>
      <c r="BK635" s="116">
        <f ca="1">IFERROR(AO635*'Program Qtrly'!U$389/(1-'Program Qtrly'!U$389),0)</f>
        <v>0</v>
      </c>
      <c r="BL635" s="116">
        <f ca="1">IFERROR(AP635*'Program Qtrly'!V$389/(1-'Program Qtrly'!V$389),0)</f>
        <v>0</v>
      </c>
      <c r="BM635" s="116">
        <f ca="1">IFERROR(AQ635*'Program Qtrly'!W$389/(1-'Program Qtrly'!W$389),0)</f>
        <v>0</v>
      </c>
      <c r="BO635" s="53" t="str">
        <f t="shared" si="614"/>
        <v>P020</v>
      </c>
      <c r="BP635" s="53">
        <f t="shared" si="615"/>
        <v>0</v>
      </c>
    </row>
    <row r="636" spans="1:68" x14ac:dyDescent="0.45">
      <c r="A636" s="63">
        <f t="shared" si="610"/>
        <v>24</v>
      </c>
      <c r="B636" s="116">
        <f ca="1">IFERROR(B635+'Program Qtrly'!D$403*OFFSET(LDF!$A$37,MATCH($B$627,LDF!$A$38:$A$63,0),MATCH($A636,LDF!$B$37:$Z$37,0)),0)</f>
        <v>0</v>
      </c>
      <c r="C636" s="116">
        <f ca="1">IFERROR(C635+'Program Qtrly'!E$403*OFFSET(LDF!$A$37,MATCH($B$627,LDF!$A$38:$A$63,0),MATCH($A636,LDF!$B$37:$Z$37,0)),0)</f>
        <v>0</v>
      </c>
      <c r="D636" s="116">
        <f ca="1">IFERROR(D635+'Program Qtrly'!F$403*OFFSET(LDF!$A$37,MATCH($B$627,LDF!$A$38:$A$63,0),MATCH($A636,LDF!$B$37:$Z$37,0)),0)</f>
        <v>0</v>
      </c>
      <c r="E636" s="116">
        <f ca="1">IFERROR(E635+'Program Qtrly'!G$403*OFFSET(LDF!$A$37,MATCH($B$627,LDF!$A$38:$A$63,0),MATCH($A636,LDF!$B$37:$Z$37,0)),0)</f>
        <v>0</v>
      </c>
      <c r="F636" s="116">
        <f ca="1">IFERROR(F635+'Program Qtrly'!H$403*OFFSET(LDF!$A$37,MATCH($B$627,LDF!$A$38:$A$63,0),MATCH($A636,LDF!$B$37:$Z$37,0)),0)</f>
        <v>0</v>
      </c>
      <c r="G636" s="116">
        <f ca="1">IFERROR(G635+'Program Qtrly'!I$403*OFFSET(LDF!$A$37,MATCH($B$627,LDF!$A$38:$A$63,0),MATCH($A636,LDF!$B$37:$Z$37,0)),0)</f>
        <v>0</v>
      </c>
      <c r="H636" s="116">
        <f ca="1">IFERROR(H635+'Program Qtrly'!J$403*OFFSET(LDF!$A$37,MATCH($B$627,LDF!$A$38:$A$63,0),MATCH($A636,LDF!$B$37:$Z$37,0)),0)</f>
        <v>0</v>
      </c>
      <c r="I636" s="116">
        <f ca="1">IFERROR(I635+'Program Qtrly'!K$403*OFFSET(LDF!$A$37,MATCH($B$627,LDF!$A$38:$A$63,0),MATCH($A636,LDF!$B$37:$Z$37,0)),0)</f>
        <v>0</v>
      </c>
      <c r="J636" s="116">
        <f ca="1">IFERROR(J635+'Program Qtrly'!L$403*OFFSET(LDF!$A$37,MATCH($B$627,LDF!$A$38:$A$63,0),MATCH($A636,LDF!$B$37:$Z$37,0)),0)</f>
        <v>0</v>
      </c>
      <c r="K636" s="116">
        <f ca="1">IFERROR(K635+'Program Qtrly'!M$403*OFFSET(LDF!$A$37,MATCH($B$627,LDF!$A$38:$A$63,0),MATCH($A636,LDF!$B$37:$Z$37,0)),0)</f>
        <v>0</v>
      </c>
      <c r="L636" s="116">
        <f ca="1">IFERROR(L635+'Program Qtrly'!N$403*OFFSET(LDF!$A$37,MATCH($B$627,LDF!$A$38:$A$63,0),MATCH($A636,LDF!$B$37:$Z$37,0)),0)</f>
        <v>0</v>
      </c>
      <c r="M636" s="116">
        <f ca="1">IFERROR(M635+'Program Qtrly'!O$403*OFFSET(LDF!$A$37,MATCH($B$627,LDF!$A$38:$A$63,0),MATCH($A636,LDF!$B$37:$Z$37,0)),0)</f>
        <v>0</v>
      </c>
      <c r="N636" s="116">
        <f ca="1">IFERROR(N635+'Program Qtrly'!P$403*OFFSET(LDF!$A$37,MATCH($B$627,LDF!$A$38:$A$63,0),MATCH($A636,LDF!$B$37:$Z$37,0)),0)</f>
        <v>0</v>
      </c>
      <c r="O636" s="116">
        <f ca="1">IFERROR(O635+'Program Qtrly'!Q$403*OFFSET(LDF!$A$37,MATCH($B$627,LDF!$A$38:$A$63,0),MATCH($A636,LDF!$B$37:$Z$37,0)),0)</f>
        <v>0</v>
      </c>
      <c r="P636" s="116">
        <f ca="1">IFERROR(P635+'Program Qtrly'!R$403*OFFSET(LDF!$A$37,MATCH($B$627,LDF!$A$38:$A$63,0),MATCH($A636,LDF!$B$37:$Z$37,0)),0)</f>
        <v>0</v>
      </c>
      <c r="Q636" s="116">
        <f ca="1">IFERROR(Q635+'Program Qtrly'!S$403*OFFSET(LDF!$A$37,MATCH($B$627,LDF!$A$38:$A$63,0),MATCH($A636,LDF!$B$37:$Z$37,0)),0)</f>
        <v>0</v>
      </c>
      <c r="R636" s="116">
        <f ca="1">IFERROR(R635+'Program Qtrly'!T$403*OFFSET(LDF!$A$37,MATCH($B$627,LDF!$A$38:$A$63,0),MATCH($A636,LDF!$B$37:$Z$37,0)),0)</f>
        <v>0</v>
      </c>
      <c r="S636" s="116">
        <f ca="1">IFERROR(S635+'Program Qtrly'!U$403*OFFSET(LDF!$A$37,MATCH($B$627,LDF!$A$38:$A$63,0),MATCH($A636,LDF!$B$37:$Z$37,0)),0)</f>
        <v>0</v>
      </c>
      <c r="T636" s="116">
        <f ca="1">IFERROR(T635+'Program Qtrly'!V$403*OFFSET(LDF!$A$37,MATCH($B$627,LDF!$A$38:$A$63,0),MATCH($A636,LDF!$B$37:$Z$37,0)),0)</f>
        <v>0</v>
      </c>
      <c r="U636" s="116">
        <f ca="1">IFERROR(U635+'Program Qtrly'!W$403*OFFSET(LDF!$A$37,MATCH($B$627,LDF!$A$38:$A$63,0),MATCH($A636,LDF!$B$37:$Z$37,0)),0)</f>
        <v>0</v>
      </c>
      <c r="W636" s="63">
        <f t="shared" si="611"/>
        <v>24</v>
      </c>
      <c r="X636" s="116">
        <f t="shared" ca="1" si="612"/>
        <v>0</v>
      </c>
      <c r="Y636" s="116">
        <f t="shared" ca="1" si="609"/>
        <v>0</v>
      </c>
      <c r="Z636" s="116">
        <f t="shared" ca="1" si="609"/>
        <v>0</v>
      </c>
      <c r="AA636" s="116">
        <f t="shared" ca="1" si="609"/>
        <v>0</v>
      </c>
      <c r="AB636" s="116">
        <f t="shared" ca="1" si="609"/>
        <v>0</v>
      </c>
      <c r="AC636" s="116">
        <f t="shared" ca="1" si="609"/>
        <v>0</v>
      </c>
      <c r="AD636" s="116">
        <f t="shared" ca="1" si="609"/>
        <v>0</v>
      </c>
      <c r="AE636" s="116">
        <f t="shared" ca="1" si="609"/>
        <v>0</v>
      </c>
      <c r="AF636" s="116">
        <f t="shared" ca="1" si="609"/>
        <v>0</v>
      </c>
      <c r="AG636" s="116">
        <f t="shared" ca="1" si="609"/>
        <v>0</v>
      </c>
      <c r="AH636" s="116">
        <f t="shared" ca="1" si="609"/>
        <v>0</v>
      </c>
      <c r="AI636" s="116">
        <f t="shared" ca="1" si="609"/>
        <v>0</v>
      </c>
      <c r="AJ636" s="116">
        <f t="shared" ca="1" si="609"/>
        <v>0</v>
      </c>
      <c r="AK636" s="116">
        <f t="shared" ca="1" si="609"/>
        <v>0</v>
      </c>
      <c r="AL636" s="116">
        <f t="shared" ca="1" si="609"/>
        <v>0</v>
      </c>
      <c r="AM636" s="116">
        <f t="shared" ca="1" si="609"/>
        <v>0</v>
      </c>
      <c r="AN636" s="116">
        <f t="shared" ca="1" si="609"/>
        <v>0</v>
      </c>
      <c r="AO636" s="116">
        <f t="shared" ca="1" si="609"/>
        <v>0</v>
      </c>
      <c r="AP636" s="116">
        <f t="shared" ca="1" si="609"/>
        <v>0</v>
      </c>
      <c r="AQ636" s="116">
        <f t="shared" ca="1" si="609"/>
        <v>0</v>
      </c>
      <c r="AS636" s="63">
        <f t="shared" si="613"/>
        <v>24</v>
      </c>
      <c r="AT636" s="116">
        <f ca="1">IFERROR(X636*'Program Qtrly'!D$389/(1-'Program Qtrly'!D$389),0)</f>
        <v>0</v>
      </c>
      <c r="AU636" s="116">
        <f ca="1">IFERROR(Y636*'Program Qtrly'!E$389/(1-'Program Qtrly'!E$389),0)</f>
        <v>0</v>
      </c>
      <c r="AV636" s="116">
        <f ca="1">IFERROR(Z636*'Program Qtrly'!F$389/(1-'Program Qtrly'!F$389),0)</f>
        <v>0</v>
      </c>
      <c r="AW636" s="116">
        <f ca="1">IFERROR(AA636*'Program Qtrly'!G$389/(1-'Program Qtrly'!G$389),0)</f>
        <v>0</v>
      </c>
      <c r="AX636" s="116">
        <f ca="1">IFERROR(AB636*'Program Qtrly'!H$389/(1-'Program Qtrly'!H$389),0)</f>
        <v>0</v>
      </c>
      <c r="AY636" s="116">
        <f ca="1">IFERROR(AC636*'Program Qtrly'!I$389/(1-'Program Qtrly'!I$389),0)</f>
        <v>0</v>
      </c>
      <c r="AZ636" s="116">
        <f ca="1">IFERROR(AD636*'Program Qtrly'!J$389/(1-'Program Qtrly'!J$389),0)</f>
        <v>0</v>
      </c>
      <c r="BA636" s="116">
        <f ca="1">IFERROR(AE636*'Program Qtrly'!K$389/(1-'Program Qtrly'!K$389),0)</f>
        <v>0</v>
      </c>
      <c r="BB636" s="116">
        <f ca="1">IFERROR(AF636*'Program Qtrly'!L$389/(1-'Program Qtrly'!L$389),0)</f>
        <v>0</v>
      </c>
      <c r="BC636" s="116">
        <f ca="1">IFERROR(AG636*'Program Qtrly'!M$389/(1-'Program Qtrly'!M$389),0)</f>
        <v>0</v>
      </c>
      <c r="BD636" s="116">
        <f ca="1">IFERROR(AH636*'Program Qtrly'!N$389/(1-'Program Qtrly'!N$389),0)</f>
        <v>0</v>
      </c>
      <c r="BE636" s="116">
        <f ca="1">IFERROR(AI636*'Program Qtrly'!O$389/(1-'Program Qtrly'!O$389),0)</f>
        <v>0</v>
      </c>
      <c r="BF636" s="116">
        <f ca="1">IFERROR(AJ636*'Program Qtrly'!P$389/(1-'Program Qtrly'!P$389),0)</f>
        <v>0</v>
      </c>
      <c r="BG636" s="116">
        <f ca="1">IFERROR(AK636*'Program Qtrly'!Q$389/(1-'Program Qtrly'!Q$389),0)</f>
        <v>0</v>
      </c>
      <c r="BH636" s="116">
        <f ca="1">IFERROR(AL636*'Program Qtrly'!R$389/(1-'Program Qtrly'!R$389),0)</f>
        <v>0</v>
      </c>
      <c r="BI636" s="116">
        <f ca="1">IFERROR(AM636*'Program Qtrly'!S$389/(1-'Program Qtrly'!S$389),0)</f>
        <v>0</v>
      </c>
      <c r="BJ636" s="116">
        <f ca="1">IFERROR(AN636*'Program Qtrly'!T$389/(1-'Program Qtrly'!T$389),0)</f>
        <v>0</v>
      </c>
      <c r="BK636" s="116">
        <f ca="1">IFERROR(AO636*'Program Qtrly'!U$389/(1-'Program Qtrly'!U$389),0)</f>
        <v>0</v>
      </c>
      <c r="BL636" s="116">
        <f ca="1">IFERROR(AP636*'Program Qtrly'!V$389/(1-'Program Qtrly'!V$389),0)</f>
        <v>0</v>
      </c>
      <c r="BM636" s="116">
        <f ca="1">IFERROR(AQ636*'Program Qtrly'!W$389/(1-'Program Qtrly'!W$389),0)</f>
        <v>0</v>
      </c>
      <c r="BO636" s="53" t="str">
        <f t="shared" si="614"/>
        <v>P020</v>
      </c>
      <c r="BP636" s="53">
        <f t="shared" si="615"/>
        <v>0</v>
      </c>
    </row>
    <row r="637" spans="1:68" x14ac:dyDescent="0.45">
      <c r="A637" s="63">
        <f t="shared" si="610"/>
        <v>27</v>
      </c>
      <c r="B637" s="116">
        <f ca="1">IFERROR(B636+'Program Qtrly'!D$403*OFFSET(LDF!$A$37,MATCH($B$627,LDF!$A$38:$A$63,0),MATCH($A637,LDF!$B$37:$Z$37,0)),0)</f>
        <v>0</v>
      </c>
      <c r="C637" s="116">
        <f ca="1">IFERROR(C636+'Program Qtrly'!E$403*OFFSET(LDF!$A$37,MATCH($B$627,LDF!$A$38:$A$63,0),MATCH($A637,LDF!$B$37:$Z$37,0)),0)</f>
        <v>0</v>
      </c>
      <c r="D637" s="116">
        <f ca="1">IFERROR(D636+'Program Qtrly'!F$403*OFFSET(LDF!$A$37,MATCH($B$627,LDF!$A$38:$A$63,0),MATCH($A637,LDF!$B$37:$Z$37,0)),0)</f>
        <v>0</v>
      </c>
      <c r="E637" s="116">
        <f ca="1">IFERROR(E636+'Program Qtrly'!G$403*OFFSET(LDF!$A$37,MATCH($B$627,LDF!$A$38:$A$63,0),MATCH($A637,LDF!$B$37:$Z$37,0)),0)</f>
        <v>0</v>
      </c>
      <c r="F637" s="116">
        <f ca="1">IFERROR(F636+'Program Qtrly'!H$403*OFFSET(LDF!$A$37,MATCH($B$627,LDF!$A$38:$A$63,0),MATCH($A637,LDF!$B$37:$Z$37,0)),0)</f>
        <v>0</v>
      </c>
      <c r="G637" s="116">
        <f ca="1">IFERROR(G636+'Program Qtrly'!I$403*OFFSET(LDF!$A$37,MATCH($B$627,LDF!$A$38:$A$63,0),MATCH($A637,LDF!$B$37:$Z$37,0)),0)</f>
        <v>0</v>
      </c>
      <c r="H637" s="116">
        <f ca="1">IFERROR(H636+'Program Qtrly'!J$403*OFFSET(LDF!$A$37,MATCH($B$627,LDF!$A$38:$A$63,0),MATCH($A637,LDF!$B$37:$Z$37,0)),0)</f>
        <v>0</v>
      </c>
      <c r="I637" s="116">
        <f ca="1">IFERROR(I636+'Program Qtrly'!K$403*OFFSET(LDF!$A$37,MATCH($B$627,LDF!$A$38:$A$63,0),MATCH($A637,LDF!$B$37:$Z$37,0)),0)</f>
        <v>0</v>
      </c>
      <c r="J637" s="116">
        <f ca="1">IFERROR(J636+'Program Qtrly'!L$403*OFFSET(LDF!$A$37,MATCH($B$627,LDF!$A$38:$A$63,0),MATCH($A637,LDF!$B$37:$Z$37,0)),0)</f>
        <v>0</v>
      </c>
      <c r="K637" s="116">
        <f ca="1">IFERROR(K636+'Program Qtrly'!M$403*OFFSET(LDF!$A$37,MATCH($B$627,LDF!$A$38:$A$63,0),MATCH($A637,LDF!$B$37:$Z$37,0)),0)</f>
        <v>0</v>
      </c>
      <c r="L637" s="116">
        <f ca="1">IFERROR(L636+'Program Qtrly'!N$403*OFFSET(LDF!$A$37,MATCH($B$627,LDF!$A$38:$A$63,0),MATCH($A637,LDF!$B$37:$Z$37,0)),0)</f>
        <v>0</v>
      </c>
      <c r="M637" s="116">
        <f ca="1">IFERROR(M636+'Program Qtrly'!O$403*OFFSET(LDF!$A$37,MATCH($B$627,LDF!$A$38:$A$63,0),MATCH($A637,LDF!$B$37:$Z$37,0)),0)</f>
        <v>0</v>
      </c>
      <c r="N637" s="116">
        <f ca="1">IFERROR(N636+'Program Qtrly'!P$403*OFFSET(LDF!$A$37,MATCH($B$627,LDF!$A$38:$A$63,0),MATCH($A637,LDF!$B$37:$Z$37,0)),0)</f>
        <v>0</v>
      </c>
      <c r="O637" s="116">
        <f ca="1">IFERROR(O636+'Program Qtrly'!Q$403*OFFSET(LDF!$A$37,MATCH($B$627,LDF!$A$38:$A$63,0),MATCH($A637,LDF!$B$37:$Z$37,0)),0)</f>
        <v>0</v>
      </c>
      <c r="P637" s="116">
        <f ca="1">IFERROR(P636+'Program Qtrly'!R$403*OFFSET(LDF!$A$37,MATCH($B$627,LDF!$A$38:$A$63,0),MATCH($A637,LDF!$B$37:$Z$37,0)),0)</f>
        <v>0</v>
      </c>
      <c r="Q637" s="116">
        <f ca="1">IFERROR(Q636+'Program Qtrly'!S$403*OFFSET(LDF!$A$37,MATCH($B$627,LDF!$A$38:$A$63,0),MATCH($A637,LDF!$B$37:$Z$37,0)),0)</f>
        <v>0</v>
      </c>
      <c r="R637" s="116">
        <f ca="1">IFERROR(R636+'Program Qtrly'!T$403*OFFSET(LDF!$A$37,MATCH($B$627,LDF!$A$38:$A$63,0),MATCH($A637,LDF!$B$37:$Z$37,0)),0)</f>
        <v>0</v>
      </c>
      <c r="S637" s="116">
        <f ca="1">IFERROR(S636+'Program Qtrly'!U$403*OFFSET(LDF!$A$37,MATCH($B$627,LDF!$A$38:$A$63,0),MATCH($A637,LDF!$B$37:$Z$37,0)),0)</f>
        <v>0</v>
      </c>
      <c r="T637" s="116">
        <f ca="1">IFERROR(T636+'Program Qtrly'!V$403*OFFSET(LDF!$A$37,MATCH($B$627,LDF!$A$38:$A$63,0),MATCH($A637,LDF!$B$37:$Z$37,0)),0)</f>
        <v>0</v>
      </c>
      <c r="U637" s="116">
        <f ca="1">IFERROR(U636+'Program Qtrly'!W$403*OFFSET(LDF!$A$37,MATCH($B$627,LDF!$A$38:$A$63,0),MATCH($A637,LDF!$B$37:$Z$37,0)),0)</f>
        <v>0</v>
      </c>
      <c r="W637" s="63">
        <f t="shared" si="611"/>
        <v>27</v>
      </c>
      <c r="X637" s="116">
        <f t="shared" ca="1" si="612"/>
        <v>0</v>
      </c>
      <c r="Y637" s="116">
        <f t="shared" ca="1" si="609"/>
        <v>0</v>
      </c>
      <c r="Z637" s="116">
        <f t="shared" ca="1" si="609"/>
        <v>0</v>
      </c>
      <c r="AA637" s="116">
        <f t="shared" ca="1" si="609"/>
        <v>0</v>
      </c>
      <c r="AB637" s="116">
        <f t="shared" ca="1" si="609"/>
        <v>0</v>
      </c>
      <c r="AC637" s="116">
        <f t="shared" ca="1" si="609"/>
        <v>0</v>
      </c>
      <c r="AD637" s="116">
        <f t="shared" ca="1" si="609"/>
        <v>0</v>
      </c>
      <c r="AE637" s="116">
        <f t="shared" ca="1" si="609"/>
        <v>0</v>
      </c>
      <c r="AF637" s="116">
        <f t="shared" ca="1" si="609"/>
        <v>0</v>
      </c>
      <c r="AG637" s="116">
        <f t="shared" ca="1" si="609"/>
        <v>0</v>
      </c>
      <c r="AH637" s="116">
        <f t="shared" ca="1" si="609"/>
        <v>0</v>
      </c>
      <c r="AI637" s="116">
        <f t="shared" ca="1" si="609"/>
        <v>0</v>
      </c>
      <c r="AJ637" s="116">
        <f t="shared" ca="1" si="609"/>
        <v>0</v>
      </c>
      <c r="AK637" s="116">
        <f t="shared" ca="1" si="609"/>
        <v>0</v>
      </c>
      <c r="AL637" s="116">
        <f t="shared" ca="1" si="609"/>
        <v>0</v>
      </c>
      <c r="AM637" s="116">
        <f t="shared" ca="1" si="609"/>
        <v>0</v>
      </c>
      <c r="AN637" s="116">
        <f t="shared" ca="1" si="609"/>
        <v>0</v>
      </c>
      <c r="AO637" s="116">
        <f t="shared" ca="1" si="609"/>
        <v>0</v>
      </c>
      <c r="AP637" s="116">
        <f t="shared" ca="1" si="609"/>
        <v>0</v>
      </c>
      <c r="AQ637" s="116">
        <f t="shared" ca="1" si="609"/>
        <v>0</v>
      </c>
      <c r="AS637" s="63">
        <f t="shared" si="613"/>
        <v>27</v>
      </c>
      <c r="AT637" s="116">
        <f ca="1">IFERROR(X637*'Program Qtrly'!D$389/(1-'Program Qtrly'!D$389),0)</f>
        <v>0</v>
      </c>
      <c r="AU637" s="116">
        <f ca="1">IFERROR(Y637*'Program Qtrly'!E$389/(1-'Program Qtrly'!E$389),0)</f>
        <v>0</v>
      </c>
      <c r="AV637" s="116">
        <f ca="1">IFERROR(Z637*'Program Qtrly'!F$389/(1-'Program Qtrly'!F$389),0)</f>
        <v>0</v>
      </c>
      <c r="AW637" s="116">
        <f ca="1">IFERROR(AA637*'Program Qtrly'!G$389/(1-'Program Qtrly'!G$389),0)</f>
        <v>0</v>
      </c>
      <c r="AX637" s="116">
        <f ca="1">IFERROR(AB637*'Program Qtrly'!H$389/(1-'Program Qtrly'!H$389),0)</f>
        <v>0</v>
      </c>
      <c r="AY637" s="116">
        <f ca="1">IFERROR(AC637*'Program Qtrly'!I$389/(1-'Program Qtrly'!I$389),0)</f>
        <v>0</v>
      </c>
      <c r="AZ637" s="116">
        <f ca="1">IFERROR(AD637*'Program Qtrly'!J$389/(1-'Program Qtrly'!J$389),0)</f>
        <v>0</v>
      </c>
      <c r="BA637" s="116">
        <f ca="1">IFERROR(AE637*'Program Qtrly'!K$389/(1-'Program Qtrly'!K$389),0)</f>
        <v>0</v>
      </c>
      <c r="BB637" s="116">
        <f ca="1">IFERROR(AF637*'Program Qtrly'!L$389/(1-'Program Qtrly'!L$389),0)</f>
        <v>0</v>
      </c>
      <c r="BC637" s="116">
        <f ca="1">IFERROR(AG637*'Program Qtrly'!M$389/(1-'Program Qtrly'!M$389),0)</f>
        <v>0</v>
      </c>
      <c r="BD637" s="116">
        <f ca="1">IFERROR(AH637*'Program Qtrly'!N$389/(1-'Program Qtrly'!N$389),0)</f>
        <v>0</v>
      </c>
      <c r="BE637" s="116">
        <f ca="1">IFERROR(AI637*'Program Qtrly'!O$389/(1-'Program Qtrly'!O$389),0)</f>
        <v>0</v>
      </c>
      <c r="BF637" s="116">
        <f ca="1">IFERROR(AJ637*'Program Qtrly'!P$389/(1-'Program Qtrly'!P$389),0)</f>
        <v>0</v>
      </c>
      <c r="BG637" s="116">
        <f ca="1">IFERROR(AK637*'Program Qtrly'!Q$389/(1-'Program Qtrly'!Q$389),0)</f>
        <v>0</v>
      </c>
      <c r="BH637" s="116">
        <f ca="1">IFERROR(AL637*'Program Qtrly'!R$389/(1-'Program Qtrly'!R$389),0)</f>
        <v>0</v>
      </c>
      <c r="BI637" s="116">
        <f ca="1">IFERROR(AM637*'Program Qtrly'!S$389/(1-'Program Qtrly'!S$389),0)</f>
        <v>0</v>
      </c>
      <c r="BJ637" s="116">
        <f ca="1">IFERROR(AN637*'Program Qtrly'!T$389/(1-'Program Qtrly'!T$389),0)</f>
        <v>0</v>
      </c>
      <c r="BK637" s="116">
        <f ca="1">IFERROR(AO637*'Program Qtrly'!U$389/(1-'Program Qtrly'!U$389),0)</f>
        <v>0</v>
      </c>
      <c r="BL637" s="116">
        <f ca="1">IFERROR(AP637*'Program Qtrly'!V$389/(1-'Program Qtrly'!V$389),0)</f>
        <v>0</v>
      </c>
      <c r="BM637" s="116">
        <f ca="1">IFERROR(AQ637*'Program Qtrly'!W$389/(1-'Program Qtrly'!W$389),0)</f>
        <v>0</v>
      </c>
      <c r="BO637" s="53" t="str">
        <f t="shared" si="614"/>
        <v>P020</v>
      </c>
      <c r="BP637" s="53">
        <f t="shared" si="615"/>
        <v>0</v>
      </c>
    </row>
    <row r="638" spans="1:68" x14ac:dyDescent="0.45">
      <c r="A638" s="63">
        <f t="shared" si="610"/>
        <v>30</v>
      </c>
      <c r="B638" s="116">
        <f ca="1">IFERROR(B637+'Program Qtrly'!D$403*OFFSET(LDF!$A$37,MATCH($B$627,LDF!$A$38:$A$63,0),MATCH($A638,LDF!$B$37:$Z$37,0)),0)</f>
        <v>0</v>
      </c>
      <c r="C638" s="116">
        <f ca="1">IFERROR(C637+'Program Qtrly'!E$403*OFFSET(LDF!$A$37,MATCH($B$627,LDF!$A$38:$A$63,0),MATCH($A638,LDF!$B$37:$Z$37,0)),0)</f>
        <v>0</v>
      </c>
      <c r="D638" s="116">
        <f ca="1">IFERROR(D637+'Program Qtrly'!F$403*OFFSET(LDF!$A$37,MATCH($B$627,LDF!$A$38:$A$63,0),MATCH($A638,LDF!$B$37:$Z$37,0)),0)</f>
        <v>0</v>
      </c>
      <c r="E638" s="116">
        <f ca="1">IFERROR(E637+'Program Qtrly'!G$403*OFFSET(LDF!$A$37,MATCH($B$627,LDF!$A$38:$A$63,0),MATCH($A638,LDF!$B$37:$Z$37,0)),0)</f>
        <v>0</v>
      </c>
      <c r="F638" s="116">
        <f ca="1">IFERROR(F637+'Program Qtrly'!H$403*OFFSET(LDF!$A$37,MATCH($B$627,LDF!$A$38:$A$63,0),MATCH($A638,LDF!$B$37:$Z$37,0)),0)</f>
        <v>0</v>
      </c>
      <c r="G638" s="116">
        <f ca="1">IFERROR(G637+'Program Qtrly'!I$403*OFFSET(LDF!$A$37,MATCH($B$627,LDF!$A$38:$A$63,0),MATCH($A638,LDF!$B$37:$Z$37,0)),0)</f>
        <v>0</v>
      </c>
      <c r="H638" s="116">
        <f ca="1">IFERROR(H637+'Program Qtrly'!J$403*OFFSET(LDF!$A$37,MATCH($B$627,LDF!$A$38:$A$63,0),MATCH($A638,LDF!$B$37:$Z$37,0)),0)</f>
        <v>0</v>
      </c>
      <c r="I638" s="116">
        <f ca="1">IFERROR(I637+'Program Qtrly'!K$403*OFFSET(LDF!$A$37,MATCH($B$627,LDF!$A$38:$A$63,0),MATCH($A638,LDF!$B$37:$Z$37,0)),0)</f>
        <v>0</v>
      </c>
      <c r="J638" s="116">
        <f ca="1">IFERROR(J637+'Program Qtrly'!L$403*OFFSET(LDF!$A$37,MATCH($B$627,LDF!$A$38:$A$63,0),MATCH($A638,LDF!$B$37:$Z$37,0)),0)</f>
        <v>0</v>
      </c>
      <c r="K638" s="116">
        <f ca="1">IFERROR(K637+'Program Qtrly'!M$403*OFFSET(LDF!$A$37,MATCH($B$627,LDF!$A$38:$A$63,0),MATCH($A638,LDF!$B$37:$Z$37,0)),0)</f>
        <v>0</v>
      </c>
      <c r="L638" s="116">
        <f ca="1">IFERROR(L637+'Program Qtrly'!N$403*OFFSET(LDF!$A$37,MATCH($B$627,LDF!$A$38:$A$63,0),MATCH($A638,LDF!$B$37:$Z$37,0)),0)</f>
        <v>0</v>
      </c>
      <c r="M638" s="116">
        <f ca="1">IFERROR(M637+'Program Qtrly'!O$403*OFFSET(LDF!$A$37,MATCH($B$627,LDF!$A$38:$A$63,0),MATCH($A638,LDF!$B$37:$Z$37,0)),0)</f>
        <v>0</v>
      </c>
      <c r="N638" s="116">
        <f ca="1">IFERROR(N637+'Program Qtrly'!P$403*OFFSET(LDF!$A$37,MATCH($B$627,LDF!$A$38:$A$63,0),MATCH($A638,LDF!$B$37:$Z$37,0)),0)</f>
        <v>0</v>
      </c>
      <c r="O638" s="116">
        <f ca="1">IFERROR(O637+'Program Qtrly'!Q$403*OFFSET(LDF!$A$37,MATCH($B$627,LDF!$A$38:$A$63,0),MATCH($A638,LDF!$B$37:$Z$37,0)),0)</f>
        <v>0</v>
      </c>
      <c r="P638" s="116">
        <f ca="1">IFERROR(P637+'Program Qtrly'!R$403*OFFSET(LDF!$A$37,MATCH($B$627,LDF!$A$38:$A$63,0),MATCH($A638,LDF!$B$37:$Z$37,0)),0)</f>
        <v>0</v>
      </c>
      <c r="Q638" s="116">
        <f ca="1">IFERROR(Q637+'Program Qtrly'!S$403*OFFSET(LDF!$A$37,MATCH($B$627,LDF!$A$38:$A$63,0),MATCH($A638,LDF!$B$37:$Z$37,0)),0)</f>
        <v>0</v>
      </c>
      <c r="R638" s="116">
        <f ca="1">IFERROR(R637+'Program Qtrly'!T$403*OFFSET(LDF!$A$37,MATCH($B$627,LDF!$A$38:$A$63,0),MATCH($A638,LDF!$B$37:$Z$37,0)),0)</f>
        <v>0</v>
      </c>
      <c r="S638" s="116">
        <f ca="1">IFERROR(S637+'Program Qtrly'!U$403*OFFSET(LDF!$A$37,MATCH($B$627,LDF!$A$38:$A$63,0),MATCH($A638,LDF!$B$37:$Z$37,0)),0)</f>
        <v>0</v>
      </c>
      <c r="T638" s="116">
        <f ca="1">IFERROR(T637+'Program Qtrly'!V$403*OFFSET(LDF!$A$37,MATCH($B$627,LDF!$A$38:$A$63,0),MATCH($A638,LDF!$B$37:$Z$37,0)),0)</f>
        <v>0</v>
      </c>
      <c r="U638" s="116">
        <f ca="1">IFERROR(U637+'Program Qtrly'!W$403*OFFSET(LDF!$A$37,MATCH($B$627,LDF!$A$38:$A$63,0),MATCH($A638,LDF!$B$37:$Z$37,0)),0)</f>
        <v>0</v>
      </c>
      <c r="W638" s="63">
        <f t="shared" si="611"/>
        <v>30</v>
      </c>
      <c r="X638" s="116">
        <f t="shared" ca="1" si="612"/>
        <v>0</v>
      </c>
      <c r="Y638" s="116">
        <f t="shared" ca="1" si="609"/>
        <v>0</v>
      </c>
      <c r="Z638" s="116">
        <f t="shared" ca="1" si="609"/>
        <v>0</v>
      </c>
      <c r="AA638" s="116">
        <f t="shared" ca="1" si="609"/>
        <v>0</v>
      </c>
      <c r="AB638" s="116">
        <f t="shared" ca="1" si="609"/>
        <v>0</v>
      </c>
      <c r="AC638" s="116">
        <f t="shared" ca="1" si="609"/>
        <v>0</v>
      </c>
      <c r="AD638" s="116">
        <f t="shared" ca="1" si="609"/>
        <v>0</v>
      </c>
      <c r="AE638" s="116">
        <f t="shared" ca="1" si="609"/>
        <v>0</v>
      </c>
      <c r="AF638" s="116">
        <f t="shared" ca="1" si="609"/>
        <v>0</v>
      </c>
      <c r="AG638" s="116">
        <f t="shared" ca="1" si="609"/>
        <v>0</v>
      </c>
      <c r="AH638" s="116">
        <f t="shared" ca="1" si="609"/>
        <v>0</v>
      </c>
      <c r="AI638" s="116">
        <f t="shared" ca="1" si="609"/>
        <v>0</v>
      </c>
      <c r="AJ638" s="116">
        <f t="shared" ca="1" si="609"/>
        <v>0</v>
      </c>
      <c r="AK638" s="116">
        <f t="shared" ca="1" si="609"/>
        <v>0</v>
      </c>
      <c r="AL638" s="116">
        <f t="shared" ca="1" si="609"/>
        <v>0</v>
      </c>
      <c r="AM638" s="116">
        <f t="shared" ca="1" si="609"/>
        <v>0</v>
      </c>
      <c r="AN638" s="116">
        <f t="shared" ca="1" si="609"/>
        <v>0</v>
      </c>
      <c r="AO638" s="116">
        <f t="shared" ca="1" si="609"/>
        <v>0</v>
      </c>
      <c r="AP638" s="116">
        <f t="shared" ca="1" si="609"/>
        <v>0</v>
      </c>
      <c r="AQ638" s="116">
        <f t="shared" ca="1" si="609"/>
        <v>0</v>
      </c>
      <c r="AS638" s="63">
        <f t="shared" si="613"/>
        <v>30</v>
      </c>
      <c r="AT638" s="116">
        <f ca="1">IFERROR(X638*'Program Qtrly'!D$389/(1-'Program Qtrly'!D$389),0)</f>
        <v>0</v>
      </c>
      <c r="AU638" s="116">
        <f ca="1">IFERROR(Y638*'Program Qtrly'!E$389/(1-'Program Qtrly'!E$389),0)</f>
        <v>0</v>
      </c>
      <c r="AV638" s="116">
        <f ca="1">IFERROR(Z638*'Program Qtrly'!F$389/(1-'Program Qtrly'!F$389),0)</f>
        <v>0</v>
      </c>
      <c r="AW638" s="116">
        <f ca="1">IFERROR(AA638*'Program Qtrly'!G$389/(1-'Program Qtrly'!G$389),0)</f>
        <v>0</v>
      </c>
      <c r="AX638" s="116">
        <f ca="1">IFERROR(AB638*'Program Qtrly'!H$389/(1-'Program Qtrly'!H$389),0)</f>
        <v>0</v>
      </c>
      <c r="AY638" s="116">
        <f ca="1">IFERROR(AC638*'Program Qtrly'!I$389/(1-'Program Qtrly'!I$389),0)</f>
        <v>0</v>
      </c>
      <c r="AZ638" s="116">
        <f ca="1">IFERROR(AD638*'Program Qtrly'!J$389/(1-'Program Qtrly'!J$389),0)</f>
        <v>0</v>
      </c>
      <c r="BA638" s="116">
        <f ca="1">IFERROR(AE638*'Program Qtrly'!K$389/(1-'Program Qtrly'!K$389),0)</f>
        <v>0</v>
      </c>
      <c r="BB638" s="116">
        <f ca="1">IFERROR(AF638*'Program Qtrly'!L$389/(1-'Program Qtrly'!L$389),0)</f>
        <v>0</v>
      </c>
      <c r="BC638" s="116">
        <f ca="1">IFERROR(AG638*'Program Qtrly'!M$389/(1-'Program Qtrly'!M$389),0)</f>
        <v>0</v>
      </c>
      <c r="BD638" s="116">
        <f ca="1">IFERROR(AH638*'Program Qtrly'!N$389/(1-'Program Qtrly'!N$389),0)</f>
        <v>0</v>
      </c>
      <c r="BE638" s="116">
        <f ca="1">IFERROR(AI638*'Program Qtrly'!O$389/(1-'Program Qtrly'!O$389),0)</f>
        <v>0</v>
      </c>
      <c r="BF638" s="116">
        <f ca="1">IFERROR(AJ638*'Program Qtrly'!P$389/(1-'Program Qtrly'!P$389),0)</f>
        <v>0</v>
      </c>
      <c r="BG638" s="116">
        <f ca="1">IFERROR(AK638*'Program Qtrly'!Q$389/(1-'Program Qtrly'!Q$389),0)</f>
        <v>0</v>
      </c>
      <c r="BH638" s="116">
        <f ca="1">IFERROR(AL638*'Program Qtrly'!R$389/(1-'Program Qtrly'!R$389),0)</f>
        <v>0</v>
      </c>
      <c r="BI638" s="116">
        <f ca="1">IFERROR(AM638*'Program Qtrly'!S$389/(1-'Program Qtrly'!S$389),0)</f>
        <v>0</v>
      </c>
      <c r="BJ638" s="116">
        <f ca="1">IFERROR(AN638*'Program Qtrly'!T$389/(1-'Program Qtrly'!T$389),0)</f>
        <v>0</v>
      </c>
      <c r="BK638" s="116">
        <f ca="1">IFERROR(AO638*'Program Qtrly'!U$389/(1-'Program Qtrly'!U$389),0)</f>
        <v>0</v>
      </c>
      <c r="BL638" s="116">
        <f ca="1">IFERROR(AP638*'Program Qtrly'!V$389/(1-'Program Qtrly'!V$389),0)</f>
        <v>0</v>
      </c>
      <c r="BM638" s="116">
        <f ca="1">IFERROR(AQ638*'Program Qtrly'!W$389/(1-'Program Qtrly'!W$389),0)</f>
        <v>0</v>
      </c>
      <c r="BO638" s="53" t="str">
        <f t="shared" si="614"/>
        <v>P020</v>
      </c>
      <c r="BP638" s="53">
        <f t="shared" si="615"/>
        <v>0</v>
      </c>
    </row>
    <row r="639" spans="1:68" x14ac:dyDescent="0.45">
      <c r="A639" s="63">
        <f t="shared" si="610"/>
        <v>33</v>
      </c>
      <c r="B639" s="116">
        <f ca="1">IFERROR(B638+'Program Qtrly'!D$403*OFFSET(LDF!$A$37,MATCH($B$627,LDF!$A$38:$A$63,0),MATCH($A639,LDF!$B$37:$Z$37,0)),0)</f>
        <v>0</v>
      </c>
      <c r="C639" s="116">
        <f ca="1">IFERROR(C638+'Program Qtrly'!E$403*OFFSET(LDF!$A$37,MATCH($B$627,LDF!$A$38:$A$63,0),MATCH($A639,LDF!$B$37:$Z$37,0)),0)</f>
        <v>0</v>
      </c>
      <c r="D639" s="116">
        <f ca="1">IFERROR(D638+'Program Qtrly'!F$403*OFFSET(LDF!$A$37,MATCH($B$627,LDF!$A$38:$A$63,0),MATCH($A639,LDF!$B$37:$Z$37,0)),0)</f>
        <v>0</v>
      </c>
      <c r="E639" s="116">
        <f ca="1">IFERROR(E638+'Program Qtrly'!G$403*OFFSET(LDF!$A$37,MATCH($B$627,LDF!$A$38:$A$63,0),MATCH($A639,LDF!$B$37:$Z$37,0)),0)</f>
        <v>0</v>
      </c>
      <c r="F639" s="116">
        <f ca="1">IFERROR(F638+'Program Qtrly'!H$403*OFFSET(LDF!$A$37,MATCH($B$627,LDF!$A$38:$A$63,0),MATCH($A639,LDF!$B$37:$Z$37,0)),0)</f>
        <v>0</v>
      </c>
      <c r="G639" s="116">
        <f ca="1">IFERROR(G638+'Program Qtrly'!I$403*OFFSET(LDF!$A$37,MATCH($B$627,LDF!$A$38:$A$63,0),MATCH($A639,LDF!$B$37:$Z$37,0)),0)</f>
        <v>0</v>
      </c>
      <c r="H639" s="116">
        <f ca="1">IFERROR(H638+'Program Qtrly'!J$403*OFFSET(LDF!$A$37,MATCH($B$627,LDF!$A$38:$A$63,0),MATCH($A639,LDF!$B$37:$Z$37,0)),0)</f>
        <v>0</v>
      </c>
      <c r="I639" s="116">
        <f ca="1">IFERROR(I638+'Program Qtrly'!K$403*OFFSET(LDF!$A$37,MATCH($B$627,LDF!$A$38:$A$63,0),MATCH($A639,LDF!$B$37:$Z$37,0)),0)</f>
        <v>0</v>
      </c>
      <c r="J639" s="116">
        <f ca="1">IFERROR(J638+'Program Qtrly'!L$403*OFFSET(LDF!$A$37,MATCH($B$627,LDF!$A$38:$A$63,0),MATCH($A639,LDF!$B$37:$Z$37,0)),0)</f>
        <v>0</v>
      </c>
      <c r="K639" s="116">
        <f ca="1">IFERROR(K638+'Program Qtrly'!M$403*OFFSET(LDF!$A$37,MATCH($B$627,LDF!$A$38:$A$63,0),MATCH($A639,LDF!$B$37:$Z$37,0)),0)</f>
        <v>0</v>
      </c>
      <c r="L639" s="116">
        <f ca="1">IFERROR(L638+'Program Qtrly'!N$403*OFFSET(LDF!$A$37,MATCH($B$627,LDF!$A$38:$A$63,0),MATCH($A639,LDF!$B$37:$Z$37,0)),0)</f>
        <v>0</v>
      </c>
      <c r="M639" s="116">
        <f ca="1">IFERROR(M638+'Program Qtrly'!O$403*OFFSET(LDF!$A$37,MATCH($B$627,LDF!$A$38:$A$63,0),MATCH($A639,LDF!$B$37:$Z$37,0)),0)</f>
        <v>0</v>
      </c>
      <c r="N639" s="116">
        <f ca="1">IFERROR(N638+'Program Qtrly'!P$403*OFFSET(LDF!$A$37,MATCH($B$627,LDF!$A$38:$A$63,0),MATCH($A639,LDF!$B$37:$Z$37,0)),0)</f>
        <v>0</v>
      </c>
      <c r="O639" s="116">
        <f ca="1">IFERROR(O638+'Program Qtrly'!Q$403*OFFSET(LDF!$A$37,MATCH($B$627,LDF!$A$38:$A$63,0),MATCH($A639,LDF!$B$37:$Z$37,0)),0)</f>
        <v>0</v>
      </c>
      <c r="P639" s="116">
        <f ca="1">IFERROR(P638+'Program Qtrly'!R$403*OFFSET(LDF!$A$37,MATCH($B$627,LDF!$A$38:$A$63,0),MATCH($A639,LDF!$B$37:$Z$37,0)),0)</f>
        <v>0</v>
      </c>
      <c r="Q639" s="116">
        <f ca="1">IFERROR(Q638+'Program Qtrly'!S$403*OFFSET(LDF!$A$37,MATCH($B$627,LDF!$A$38:$A$63,0),MATCH($A639,LDF!$B$37:$Z$37,0)),0)</f>
        <v>0</v>
      </c>
      <c r="R639" s="116">
        <f ca="1">IFERROR(R638+'Program Qtrly'!T$403*OFFSET(LDF!$A$37,MATCH($B$627,LDF!$A$38:$A$63,0),MATCH($A639,LDF!$B$37:$Z$37,0)),0)</f>
        <v>0</v>
      </c>
      <c r="S639" s="116">
        <f ca="1">IFERROR(S638+'Program Qtrly'!U$403*OFFSET(LDF!$A$37,MATCH($B$627,LDF!$A$38:$A$63,0),MATCH($A639,LDF!$B$37:$Z$37,0)),0)</f>
        <v>0</v>
      </c>
      <c r="T639" s="116">
        <f ca="1">IFERROR(T638+'Program Qtrly'!V$403*OFFSET(LDF!$A$37,MATCH($B$627,LDF!$A$38:$A$63,0),MATCH($A639,LDF!$B$37:$Z$37,0)),0)</f>
        <v>0</v>
      </c>
      <c r="U639" s="116">
        <f ca="1">IFERROR(U638+'Program Qtrly'!W$403*OFFSET(LDF!$A$37,MATCH($B$627,LDF!$A$38:$A$63,0),MATCH($A639,LDF!$B$37:$Z$37,0)),0)</f>
        <v>0</v>
      </c>
      <c r="W639" s="63">
        <f t="shared" si="611"/>
        <v>33</v>
      </c>
      <c r="X639" s="116">
        <f t="shared" ca="1" si="612"/>
        <v>0</v>
      </c>
      <c r="Y639" s="116">
        <f t="shared" ca="1" si="609"/>
        <v>0</v>
      </c>
      <c r="Z639" s="116">
        <f t="shared" ca="1" si="609"/>
        <v>0</v>
      </c>
      <c r="AA639" s="116">
        <f t="shared" ca="1" si="609"/>
        <v>0</v>
      </c>
      <c r="AB639" s="116">
        <f t="shared" ca="1" si="609"/>
        <v>0</v>
      </c>
      <c r="AC639" s="116">
        <f t="shared" ca="1" si="609"/>
        <v>0</v>
      </c>
      <c r="AD639" s="116">
        <f t="shared" ca="1" si="609"/>
        <v>0</v>
      </c>
      <c r="AE639" s="116">
        <f t="shared" ca="1" si="609"/>
        <v>0</v>
      </c>
      <c r="AF639" s="116">
        <f t="shared" ca="1" si="609"/>
        <v>0</v>
      </c>
      <c r="AG639" s="116">
        <f t="shared" ca="1" si="609"/>
        <v>0</v>
      </c>
      <c r="AH639" s="116">
        <f t="shared" ca="1" si="609"/>
        <v>0</v>
      </c>
      <c r="AI639" s="116">
        <f t="shared" ca="1" si="609"/>
        <v>0</v>
      </c>
      <c r="AJ639" s="116">
        <f t="shared" ca="1" si="609"/>
        <v>0</v>
      </c>
      <c r="AK639" s="116">
        <f t="shared" ca="1" si="609"/>
        <v>0</v>
      </c>
      <c r="AL639" s="116">
        <f t="shared" ca="1" si="609"/>
        <v>0</v>
      </c>
      <c r="AM639" s="116">
        <f t="shared" ca="1" si="609"/>
        <v>0</v>
      </c>
      <c r="AN639" s="116">
        <f t="shared" ca="1" si="609"/>
        <v>0</v>
      </c>
      <c r="AO639" s="116">
        <f t="shared" ca="1" si="609"/>
        <v>0</v>
      </c>
      <c r="AP639" s="116">
        <f t="shared" ca="1" si="609"/>
        <v>0</v>
      </c>
      <c r="AQ639" s="116">
        <f t="shared" ca="1" si="609"/>
        <v>0</v>
      </c>
      <c r="AS639" s="63">
        <f t="shared" si="613"/>
        <v>33</v>
      </c>
      <c r="AT639" s="116">
        <f ca="1">IFERROR(X639*'Program Qtrly'!D$389/(1-'Program Qtrly'!D$389),0)</f>
        <v>0</v>
      </c>
      <c r="AU639" s="116">
        <f ca="1">IFERROR(Y639*'Program Qtrly'!E$389/(1-'Program Qtrly'!E$389),0)</f>
        <v>0</v>
      </c>
      <c r="AV639" s="116">
        <f ca="1">IFERROR(Z639*'Program Qtrly'!F$389/(1-'Program Qtrly'!F$389),0)</f>
        <v>0</v>
      </c>
      <c r="AW639" s="116">
        <f ca="1">IFERROR(AA639*'Program Qtrly'!G$389/(1-'Program Qtrly'!G$389),0)</f>
        <v>0</v>
      </c>
      <c r="AX639" s="116">
        <f ca="1">IFERROR(AB639*'Program Qtrly'!H$389/(1-'Program Qtrly'!H$389),0)</f>
        <v>0</v>
      </c>
      <c r="AY639" s="116">
        <f ca="1">IFERROR(AC639*'Program Qtrly'!I$389/(1-'Program Qtrly'!I$389),0)</f>
        <v>0</v>
      </c>
      <c r="AZ639" s="116">
        <f ca="1">IFERROR(AD639*'Program Qtrly'!J$389/(1-'Program Qtrly'!J$389),0)</f>
        <v>0</v>
      </c>
      <c r="BA639" s="116">
        <f ca="1">IFERROR(AE639*'Program Qtrly'!K$389/(1-'Program Qtrly'!K$389),0)</f>
        <v>0</v>
      </c>
      <c r="BB639" s="116">
        <f ca="1">IFERROR(AF639*'Program Qtrly'!L$389/(1-'Program Qtrly'!L$389),0)</f>
        <v>0</v>
      </c>
      <c r="BC639" s="116">
        <f ca="1">IFERROR(AG639*'Program Qtrly'!M$389/(1-'Program Qtrly'!M$389),0)</f>
        <v>0</v>
      </c>
      <c r="BD639" s="116">
        <f ca="1">IFERROR(AH639*'Program Qtrly'!N$389/(1-'Program Qtrly'!N$389),0)</f>
        <v>0</v>
      </c>
      <c r="BE639" s="116">
        <f ca="1">IFERROR(AI639*'Program Qtrly'!O$389/(1-'Program Qtrly'!O$389),0)</f>
        <v>0</v>
      </c>
      <c r="BF639" s="116">
        <f ca="1">IFERROR(AJ639*'Program Qtrly'!P$389/(1-'Program Qtrly'!P$389),0)</f>
        <v>0</v>
      </c>
      <c r="BG639" s="116">
        <f ca="1">IFERROR(AK639*'Program Qtrly'!Q$389/(1-'Program Qtrly'!Q$389),0)</f>
        <v>0</v>
      </c>
      <c r="BH639" s="116">
        <f ca="1">IFERROR(AL639*'Program Qtrly'!R$389/(1-'Program Qtrly'!R$389),0)</f>
        <v>0</v>
      </c>
      <c r="BI639" s="116">
        <f ca="1">IFERROR(AM639*'Program Qtrly'!S$389/(1-'Program Qtrly'!S$389),0)</f>
        <v>0</v>
      </c>
      <c r="BJ639" s="116">
        <f ca="1">IFERROR(AN639*'Program Qtrly'!T$389/(1-'Program Qtrly'!T$389),0)</f>
        <v>0</v>
      </c>
      <c r="BK639" s="116">
        <f ca="1">IFERROR(AO639*'Program Qtrly'!U$389/(1-'Program Qtrly'!U$389),0)</f>
        <v>0</v>
      </c>
      <c r="BL639" s="116">
        <f ca="1">IFERROR(AP639*'Program Qtrly'!V$389/(1-'Program Qtrly'!V$389),0)</f>
        <v>0</v>
      </c>
      <c r="BM639" s="116">
        <f ca="1">IFERROR(AQ639*'Program Qtrly'!W$389/(1-'Program Qtrly'!W$389),0)</f>
        <v>0</v>
      </c>
      <c r="BO639" s="53" t="str">
        <f t="shared" si="614"/>
        <v>P020</v>
      </c>
      <c r="BP639" s="53">
        <f t="shared" si="615"/>
        <v>0</v>
      </c>
    </row>
    <row r="640" spans="1:68" x14ac:dyDescent="0.45">
      <c r="A640" s="63">
        <f t="shared" si="610"/>
        <v>36</v>
      </c>
      <c r="B640" s="116">
        <f ca="1">IFERROR(B639+'Program Qtrly'!D$403*OFFSET(LDF!$A$37,MATCH($B$627,LDF!$A$38:$A$63,0),MATCH($A640,LDF!$B$37:$Z$37,0)),0)</f>
        <v>0</v>
      </c>
      <c r="C640" s="116">
        <f ca="1">IFERROR(C639+'Program Qtrly'!E$403*OFFSET(LDF!$A$37,MATCH($B$627,LDF!$A$38:$A$63,0),MATCH($A640,LDF!$B$37:$Z$37,0)),0)</f>
        <v>0</v>
      </c>
      <c r="D640" s="116">
        <f ca="1">IFERROR(D639+'Program Qtrly'!F$403*OFFSET(LDF!$A$37,MATCH($B$627,LDF!$A$38:$A$63,0),MATCH($A640,LDF!$B$37:$Z$37,0)),0)</f>
        <v>0</v>
      </c>
      <c r="E640" s="116">
        <f ca="1">IFERROR(E639+'Program Qtrly'!G$403*OFFSET(LDF!$A$37,MATCH($B$627,LDF!$A$38:$A$63,0),MATCH($A640,LDF!$B$37:$Z$37,0)),0)</f>
        <v>0</v>
      </c>
      <c r="F640" s="116">
        <f ca="1">IFERROR(F639+'Program Qtrly'!H$403*OFFSET(LDF!$A$37,MATCH($B$627,LDF!$A$38:$A$63,0),MATCH($A640,LDF!$B$37:$Z$37,0)),0)</f>
        <v>0</v>
      </c>
      <c r="G640" s="116">
        <f ca="1">IFERROR(G639+'Program Qtrly'!I$403*OFFSET(LDF!$A$37,MATCH($B$627,LDF!$A$38:$A$63,0),MATCH($A640,LDF!$B$37:$Z$37,0)),0)</f>
        <v>0</v>
      </c>
      <c r="H640" s="116">
        <f ca="1">IFERROR(H639+'Program Qtrly'!J$403*OFFSET(LDF!$A$37,MATCH($B$627,LDF!$A$38:$A$63,0),MATCH($A640,LDF!$B$37:$Z$37,0)),0)</f>
        <v>0</v>
      </c>
      <c r="I640" s="116">
        <f ca="1">IFERROR(I639+'Program Qtrly'!K$403*OFFSET(LDF!$A$37,MATCH($B$627,LDF!$A$38:$A$63,0),MATCH($A640,LDF!$B$37:$Z$37,0)),0)</f>
        <v>0</v>
      </c>
      <c r="J640" s="116">
        <f ca="1">IFERROR(J639+'Program Qtrly'!L$403*OFFSET(LDF!$A$37,MATCH($B$627,LDF!$A$38:$A$63,0),MATCH($A640,LDF!$B$37:$Z$37,0)),0)</f>
        <v>0</v>
      </c>
      <c r="K640" s="116">
        <f ca="1">IFERROR(K639+'Program Qtrly'!M$403*OFFSET(LDF!$A$37,MATCH($B$627,LDF!$A$38:$A$63,0),MATCH($A640,LDF!$B$37:$Z$37,0)),0)</f>
        <v>0</v>
      </c>
      <c r="L640" s="116">
        <f ca="1">IFERROR(L639+'Program Qtrly'!N$403*OFFSET(LDF!$A$37,MATCH($B$627,LDF!$A$38:$A$63,0),MATCH($A640,LDF!$B$37:$Z$37,0)),0)</f>
        <v>0</v>
      </c>
      <c r="M640" s="116">
        <f ca="1">IFERROR(M639+'Program Qtrly'!O$403*OFFSET(LDF!$A$37,MATCH($B$627,LDF!$A$38:$A$63,0),MATCH($A640,LDF!$B$37:$Z$37,0)),0)</f>
        <v>0</v>
      </c>
      <c r="N640" s="116">
        <f ca="1">IFERROR(N639+'Program Qtrly'!P$403*OFFSET(LDF!$A$37,MATCH($B$627,LDF!$A$38:$A$63,0),MATCH($A640,LDF!$B$37:$Z$37,0)),0)</f>
        <v>0</v>
      </c>
      <c r="O640" s="116">
        <f ca="1">IFERROR(O639+'Program Qtrly'!Q$403*OFFSET(LDF!$A$37,MATCH($B$627,LDF!$A$38:$A$63,0),MATCH($A640,LDF!$B$37:$Z$37,0)),0)</f>
        <v>0</v>
      </c>
      <c r="P640" s="116">
        <f ca="1">IFERROR(P639+'Program Qtrly'!R$403*OFFSET(LDF!$A$37,MATCH($B$627,LDF!$A$38:$A$63,0),MATCH($A640,LDF!$B$37:$Z$37,0)),0)</f>
        <v>0</v>
      </c>
      <c r="Q640" s="116">
        <f ca="1">IFERROR(Q639+'Program Qtrly'!S$403*OFFSET(LDF!$A$37,MATCH($B$627,LDF!$A$38:$A$63,0),MATCH($A640,LDF!$B$37:$Z$37,0)),0)</f>
        <v>0</v>
      </c>
      <c r="R640" s="116">
        <f ca="1">IFERROR(R639+'Program Qtrly'!T$403*OFFSET(LDF!$A$37,MATCH($B$627,LDF!$A$38:$A$63,0),MATCH($A640,LDF!$B$37:$Z$37,0)),0)</f>
        <v>0</v>
      </c>
      <c r="S640" s="116">
        <f ca="1">IFERROR(S639+'Program Qtrly'!U$403*OFFSET(LDF!$A$37,MATCH($B$627,LDF!$A$38:$A$63,0),MATCH($A640,LDF!$B$37:$Z$37,0)),0)</f>
        <v>0</v>
      </c>
      <c r="T640" s="116">
        <f ca="1">IFERROR(T639+'Program Qtrly'!V$403*OFFSET(LDF!$A$37,MATCH($B$627,LDF!$A$38:$A$63,0),MATCH($A640,LDF!$B$37:$Z$37,0)),0)</f>
        <v>0</v>
      </c>
      <c r="U640" s="116">
        <f ca="1">IFERROR(U639+'Program Qtrly'!W$403*OFFSET(LDF!$A$37,MATCH($B$627,LDF!$A$38:$A$63,0),MATCH($A640,LDF!$B$37:$Z$37,0)),0)</f>
        <v>0</v>
      </c>
      <c r="W640" s="63">
        <f t="shared" si="611"/>
        <v>36</v>
      </c>
      <c r="X640" s="116">
        <f t="shared" ca="1" si="612"/>
        <v>0</v>
      </c>
      <c r="Y640" s="116">
        <f t="shared" ca="1" si="609"/>
        <v>0</v>
      </c>
      <c r="Z640" s="116">
        <f t="shared" ca="1" si="609"/>
        <v>0</v>
      </c>
      <c r="AA640" s="116">
        <f t="shared" ca="1" si="609"/>
        <v>0</v>
      </c>
      <c r="AB640" s="116">
        <f t="shared" ca="1" si="609"/>
        <v>0</v>
      </c>
      <c r="AC640" s="116">
        <f t="shared" ca="1" si="609"/>
        <v>0</v>
      </c>
      <c r="AD640" s="116">
        <f t="shared" ca="1" si="609"/>
        <v>0</v>
      </c>
      <c r="AE640" s="116">
        <f t="shared" ca="1" si="609"/>
        <v>0</v>
      </c>
      <c r="AF640" s="116">
        <f t="shared" ca="1" si="609"/>
        <v>0</v>
      </c>
      <c r="AG640" s="116">
        <f t="shared" ca="1" si="609"/>
        <v>0</v>
      </c>
      <c r="AH640" s="116">
        <f t="shared" ca="1" si="609"/>
        <v>0</v>
      </c>
      <c r="AI640" s="116">
        <f t="shared" ca="1" si="609"/>
        <v>0</v>
      </c>
      <c r="AJ640" s="116">
        <f t="shared" ca="1" si="609"/>
        <v>0</v>
      </c>
      <c r="AK640" s="116">
        <f t="shared" ca="1" si="609"/>
        <v>0</v>
      </c>
      <c r="AL640" s="116">
        <f t="shared" ca="1" si="609"/>
        <v>0</v>
      </c>
      <c r="AM640" s="116">
        <f t="shared" ca="1" si="609"/>
        <v>0</v>
      </c>
      <c r="AN640" s="116">
        <f t="shared" ca="1" si="609"/>
        <v>0</v>
      </c>
      <c r="AO640" s="116">
        <f t="shared" ca="1" si="609"/>
        <v>0</v>
      </c>
      <c r="AP640" s="116">
        <f t="shared" ca="1" si="609"/>
        <v>0</v>
      </c>
      <c r="AQ640" s="116">
        <f t="shared" ca="1" si="609"/>
        <v>0</v>
      </c>
      <c r="AS640" s="63">
        <f t="shared" si="613"/>
        <v>36</v>
      </c>
      <c r="AT640" s="116">
        <f ca="1">IFERROR(X640*'Program Qtrly'!D$389/(1-'Program Qtrly'!D$389),0)</f>
        <v>0</v>
      </c>
      <c r="AU640" s="116">
        <f ca="1">IFERROR(Y640*'Program Qtrly'!E$389/(1-'Program Qtrly'!E$389),0)</f>
        <v>0</v>
      </c>
      <c r="AV640" s="116">
        <f ca="1">IFERROR(Z640*'Program Qtrly'!F$389/(1-'Program Qtrly'!F$389),0)</f>
        <v>0</v>
      </c>
      <c r="AW640" s="116">
        <f ca="1">IFERROR(AA640*'Program Qtrly'!G$389/(1-'Program Qtrly'!G$389),0)</f>
        <v>0</v>
      </c>
      <c r="AX640" s="116">
        <f ca="1">IFERROR(AB640*'Program Qtrly'!H$389/(1-'Program Qtrly'!H$389),0)</f>
        <v>0</v>
      </c>
      <c r="AY640" s="116">
        <f ca="1">IFERROR(AC640*'Program Qtrly'!I$389/(1-'Program Qtrly'!I$389),0)</f>
        <v>0</v>
      </c>
      <c r="AZ640" s="116">
        <f ca="1">IFERROR(AD640*'Program Qtrly'!J$389/(1-'Program Qtrly'!J$389),0)</f>
        <v>0</v>
      </c>
      <c r="BA640" s="116">
        <f ca="1">IFERROR(AE640*'Program Qtrly'!K$389/(1-'Program Qtrly'!K$389),0)</f>
        <v>0</v>
      </c>
      <c r="BB640" s="116">
        <f ca="1">IFERROR(AF640*'Program Qtrly'!L$389/(1-'Program Qtrly'!L$389),0)</f>
        <v>0</v>
      </c>
      <c r="BC640" s="116">
        <f ca="1">IFERROR(AG640*'Program Qtrly'!M$389/(1-'Program Qtrly'!M$389),0)</f>
        <v>0</v>
      </c>
      <c r="BD640" s="116">
        <f ca="1">IFERROR(AH640*'Program Qtrly'!N$389/(1-'Program Qtrly'!N$389),0)</f>
        <v>0</v>
      </c>
      <c r="BE640" s="116">
        <f ca="1">IFERROR(AI640*'Program Qtrly'!O$389/(1-'Program Qtrly'!O$389),0)</f>
        <v>0</v>
      </c>
      <c r="BF640" s="116">
        <f ca="1">IFERROR(AJ640*'Program Qtrly'!P$389/(1-'Program Qtrly'!P$389),0)</f>
        <v>0</v>
      </c>
      <c r="BG640" s="116">
        <f ca="1">IFERROR(AK640*'Program Qtrly'!Q$389/(1-'Program Qtrly'!Q$389),0)</f>
        <v>0</v>
      </c>
      <c r="BH640" s="116">
        <f ca="1">IFERROR(AL640*'Program Qtrly'!R$389/(1-'Program Qtrly'!R$389),0)</f>
        <v>0</v>
      </c>
      <c r="BI640" s="116">
        <f ca="1">IFERROR(AM640*'Program Qtrly'!S$389/(1-'Program Qtrly'!S$389),0)</f>
        <v>0</v>
      </c>
      <c r="BJ640" s="116">
        <f ca="1">IFERROR(AN640*'Program Qtrly'!T$389/(1-'Program Qtrly'!T$389),0)</f>
        <v>0</v>
      </c>
      <c r="BK640" s="116">
        <f ca="1">IFERROR(AO640*'Program Qtrly'!U$389/(1-'Program Qtrly'!U$389),0)</f>
        <v>0</v>
      </c>
      <c r="BL640" s="116">
        <f ca="1">IFERROR(AP640*'Program Qtrly'!V$389/(1-'Program Qtrly'!V$389),0)</f>
        <v>0</v>
      </c>
      <c r="BM640" s="116">
        <f ca="1">IFERROR(AQ640*'Program Qtrly'!W$389/(1-'Program Qtrly'!W$389),0)</f>
        <v>0</v>
      </c>
      <c r="BO640" s="53" t="str">
        <f t="shared" si="614"/>
        <v>P020</v>
      </c>
      <c r="BP640" s="53">
        <f t="shared" si="615"/>
        <v>0</v>
      </c>
    </row>
    <row r="641" spans="1:68" x14ac:dyDescent="0.45">
      <c r="A641" s="63">
        <f t="shared" si="610"/>
        <v>39</v>
      </c>
      <c r="B641" s="116">
        <f ca="1">IFERROR(B640+'Program Qtrly'!D$403*OFFSET(LDF!$A$37,MATCH($B$627,LDF!$A$38:$A$63,0),MATCH($A641,LDF!$B$37:$Z$37,0)),0)</f>
        <v>0</v>
      </c>
      <c r="C641" s="116">
        <f ca="1">IFERROR(C640+'Program Qtrly'!E$403*OFFSET(LDF!$A$37,MATCH($B$627,LDF!$A$38:$A$63,0),MATCH($A641,LDF!$B$37:$Z$37,0)),0)</f>
        <v>0</v>
      </c>
      <c r="D641" s="116">
        <f ca="1">IFERROR(D640+'Program Qtrly'!F$403*OFFSET(LDF!$A$37,MATCH($B$627,LDF!$A$38:$A$63,0),MATCH($A641,LDF!$B$37:$Z$37,0)),0)</f>
        <v>0</v>
      </c>
      <c r="E641" s="116">
        <f ca="1">IFERROR(E640+'Program Qtrly'!G$403*OFFSET(LDF!$A$37,MATCH($B$627,LDF!$A$38:$A$63,0),MATCH($A641,LDF!$B$37:$Z$37,0)),0)</f>
        <v>0</v>
      </c>
      <c r="F641" s="116">
        <f ca="1">IFERROR(F640+'Program Qtrly'!H$403*OFFSET(LDF!$A$37,MATCH($B$627,LDF!$A$38:$A$63,0),MATCH($A641,LDF!$B$37:$Z$37,0)),0)</f>
        <v>0</v>
      </c>
      <c r="G641" s="116">
        <f ca="1">IFERROR(G640+'Program Qtrly'!I$403*OFFSET(LDF!$A$37,MATCH($B$627,LDF!$A$38:$A$63,0),MATCH($A641,LDF!$B$37:$Z$37,0)),0)</f>
        <v>0</v>
      </c>
      <c r="H641" s="116">
        <f ca="1">IFERROR(H640+'Program Qtrly'!J$403*OFFSET(LDF!$A$37,MATCH($B$627,LDF!$A$38:$A$63,0),MATCH($A641,LDF!$B$37:$Z$37,0)),0)</f>
        <v>0</v>
      </c>
      <c r="I641" s="116">
        <f ca="1">IFERROR(I640+'Program Qtrly'!K$403*OFFSET(LDF!$A$37,MATCH($B$627,LDF!$A$38:$A$63,0),MATCH($A641,LDF!$B$37:$Z$37,0)),0)</f>
        <v>0</v>
      </c>
      <c r="J641" s="116">
        <f ca="1">IFERROR(J640+'Program Qtrly'!L$403*OFFSET(LDF!$A$37,MATCH($B$627,LDF!$A$38:$A$63,0),MATCH($A641,LDF!$B$37:$Z$37,0)),0)</f>
        <v>0</v>
      </c>
      <c r="K641" s="116">
        <f ca="1">IFERROR(K640+'Program Qtrly'!M$403*OFFSET(LDF!$A$37,MATCH($B$627,LDF!$A$38:$A$63,0),MATCH($A641,LDF!$B$37:$Z$37,0)),0)</f>
        <v>0</v>
      </c>
      <c r="L641" s="116">
        <f ca="1">IFERROR(L640+'Program Qtrly'!N$403*OFFSET(LDF!$A$37,MATCH($B$627,LDF!$A$38:$A$63,0),MATCH($A641,LDF!$B$37:$Z$37,0)),0)</f>
        <v>0</v>
      </c>
      <c r="M641" s="116">
        <f ca="1">IFERROR(M640+'Program Qtrly'!O$403*OFFSET(LDF!$A$37,MATCH($B$627,LDF!$A$38:$A$63,0),MATCH($A641,LDF!$B$37:$Z$37,0)),0)</f>
        <v>0</v>
      </c>
      <c r="N641" s="116">
        <f ca="1">IFERROR(N640+'Program Qtrly'!P$403*OFFSET(LDF!$A$37,MATCH($B$627,LDF!$A$38:$A$63,0),MATCH($A641,LDF!$B$37:$Z$37,0)),0)</f>
        <v>0</v>
      </c>
      <c r="O641" s="116">
        <f ca="1">IFERROR(O640+'Program Qtrly'!Q$403*OFFSET(LDF!$A$37,MATCH($B$627,LDF!$A$38:$A$63,0),MATCH($A641,LDF!$B$37:$Z$37,0)),0)</f>
        <v>0</v>
      </c>
      <c r="P641" s="116">
        <f ca="1">IFERROR(P640+'Program Qtrly'!R$403*OFFSET(LDF!$A$37,MATCH($B$627,LDF!$A$38:$A$63,0),MATCH($A641,LDF!$B$37:$Z$37,0)),0)</f>
        <v>0</v>
      </c>
      <c r="Q641" s="116">
        <f ca="1">IFERROR(Q640+'Program Qtrly'!S$403*OFFSET(LDF!$A$37,MATCH($B$627,LDF!$A$38:$A$63,0),MATCH($A641,LDF!$B$37:$Z$37,0)),0)</f>
        <v>0</v>
      </c>
      <c r="R641" s="116">
        <f ca="1">IFERROR(R640+'Program Qtrly'!T$403*OFFSET(LDF!$A$37,MATCH($B$627,LDF!$A$38:$A$63,0),MATCH($A641,LDF!$B$37:$Z$37,0)),0)</f>
        <v>0</v>
      </c>
      <c r="S641" s="116">
        <f ca="1">IFERROR(S640+'Program Qtrly'!U$403*OFFSET(LDF!$A$37,MATCH($B$627,LDF!$A$38:$A$63,0),MATCH($A641,LDF!$B$37:$Z$37,0)),0)</f>
        <v>0</v>
      </c>
      <c r="T641" s="116">
        <f ca="1">IFERROR(T640+'Program Qtrly'!V$403*OFFSET(LDF!$A$37,MATCH($B$627,LDF!$A$38:$A$63,0),MATCH($A641,LDF!$B$37:$Z$37,0)),0)</f>
        <v>0</v>
      </c>
      <c r="U641" s="116">
        <f ca="1">IFERROR(U640+'Program Qtrly'!W$403*OFFSET(LDF!$A$37,MATCH($B$627,LDF!$A$38:$A$63,0),MATCH($A641,LDF!$B$37:$Z$37,0)),0)</f>
        <v>0</v>
      </c>
      <c r="W641" s="63">
        <f t="shared" si="611"/>
        <v>39</v>
      </c>
      <c r="X641" s="116">
        <f t="shared" ca="1" si="612"/>
        <v>0</v>
      </c>
      <c r="Y641" s="116">
        <f t="shared" ca="1" si="609"/>
        <v>0</v>
      </c>
      <c r="Z641" s="116">
        <f t="shared" ca="1" si="609"/>
        <v>0</v>
      </c>
      <c r="AA641" s="116">
        <f t="shared" ca="1" si="609"/>
        <v>0</v>
      </c>
      <c r="AB641" s="116">
        <f t="shared" ca="1" si="609"/>
        <v>0</v>
      </c>
      <c r="AC641" s="116">
        <f t="shared" ca="1" si="609"/>
        <v>0</v>
      </c>
      <c r="AD641" s="116">
        <f t="shared" ca="1" si="609"/>
        <v>0</v>
      </c>
      <c r="AE641" s="116">
        <f t="shared" ca="1" si="609"/>
        <v>0</v>
      </c>
      <c r="AF641" s="116">
        <f t="shared" ca="1" si="609"/>
        <v>0</v>
      </c>
      <c r="AG641" s="116">
        <f t="shared" ca="1" si="609"/>
        <v>0</v>
      </c>
      <c r="AH641" s="116">
        <f t="shared" ca="1" si="609"/>
        <v>0</v>
      </c>
      <c r="AI641" s="116">
        <f t="shared" ca="1" si="609"/>
        <v>0</v>
      </c>
      <c r="AJ641" s="116">
        <f t="shared" ca="1" si="609"/>
        <v>0</v>
      </c>
      <c r="AK641" s="116">
        <f t="shared" ca="1" si="609"/>
        <v>0</v>
      </c>
      <c r="AL641" s="116">
        <f t="shared" ca="1" si="609"/>
        <v>0</v>
      </c>
      <c r="AM641" s="116">
        <f t="shared" ca="1" si="609"/>
        <v>0</v>
      </c>
      <c r="AN641" s="116">
        <f t="shared" ca="1" si="609"/>
        <v>0</v>
      </c>
      <c r="AO641" s="116">
        <f t="shared" ca="1" si="609"/>
        <v>0</v>
      </c>
      <c r="AP641" s="116">
        <f t="shared" ca="1" si="609"/>
        <v>0</v>
      </c>
      <c r="AQ641" s="116">
        <f t="shared" ca="1" si="609"/>
        <v>0</v>
      </c>
      <c r="AS641" s="63">
        <f t="shared" si="613"/>
        <v>39</v>
      </c>
      <c r="AT641" s="116">
        <f ca="1">IFERROR(X641*'Program Qtrly'!D$389/(1-'Program Qtrly'!D$389),0)</f>
        <v>0</v>
      </c>
      <c r="AU641" s="116">
        <f ca="1">IFERROR(Y641*'Program Qtrly'!E$389/(1-'Program Qtrly'!E$389),0)</f>
        <v>0</v>
      </c>
      <c r="AV641" s="116">
        <f ca="1">IFERROR(Z641*'Program Qtrly'!F$389/(1-'Program Qtrly'!F$389),0)</f>
        <v>0</v>
      </c>
      <c r="AW641" s="116">
        <f ca="1">IFERROR(AA641*'Program Qtrly'!G$389/(1-'Program Qtrly'!G$389),0)</f>
        <v>0</v>
      </c>
      <c r="AX641" s="116">
        <f ca="1">IFERROR(AB641*'Program Qtrly'!H$389/(1-'Program Qtrly'!H$389),0)</f>
        <v>0</v>
      </c>
      <c r="AY641" s="116">
        <f ca="1">IFERROR(AC641*'Program Qtrly'!I$389/(1-'Program Qtrly'!I$389),0)</f>
        <v>0</v>
      </c>
      <c r="AZ641" s="116">
        <f ca="1">IFERROR(AD641*'Program Qtrly'!J$389/(1-'Program Qtrly'!J$389),0)</f>
        <v>0</v>
      </c>
      <c r="BA641" s="116">
        <f ca="1">IFERROR(AE641*'Program Qtrly'!K$389/(1-'Program Qtrly'!K$389),0)</f>
        <v>0</v>
      </c>
      <c r="BB641" s="116">
        <f ca="1">IFERROR(AF641*'Program Qtrly'!L$389/(1-'Program Qtrly'!L$389),0)</f>
        <v>0</v>
      </c>
      <c r="BC641" s="116">
        <f ca="1">IFERROR(AG641*'Program Qtrly'!M$389/(1-'Program Qtrly'!M$389),0)</f>
        <v>0</v>
      </c>
      <c r="BD641" s="116">
        <f ca="1">IFERROR(AH641*'Program Qtrly'!N$389/(1-'Program Qtrly'!N$389),0)</f>
        <v>0</v>
      </c>
      <c r="BE641" s="116">
        <f ca="1">IFERROR(AI641*'Program Qtrly'!O$389/(1-'Program Qtrly'!O$389),0)</f>
        <v>0</v>
      </c>
      <c r="BF641" s="116">
        <f ca="1">IFERROR(AJ641*'Program Qtrly'!P$389/(1-'Program Qtrly'!P$389),0)</f>
        <v>0</v>
      </c>
      <c r="BG641" s="116">
        <f ca="1">IFERROR(AK641*'Program Qtrly'!Q$389/(1-'Program Qtrly'!Q$389),0)</f>
        <v>0</v>
      </c>
      <c r="BH641" s="116">
        <f ca="1">IFERROR(AL641*'Program Qtrly'!R$389/(1-'Program Qtrly'!R$389),0)</f>
        <v>0</v>
      </c>
      <c r="BI641" s="116">
        <f ca="1">IFERROR(AM641*'Program Qtrly'!S$389/(1-'Program Qtrly'!S$389),0)</f>
        <v>0</v>
      </c>
      <c r="BJ641" s="116">
        <f ca="1">IFERROR(AN641*'Program Qtrly'!T$389/(1-'Program Qtrly'!T$389),0)</f>
        <v>0</v>
      </c>
      <c r="BK641" s="116">
        <f ca="1">IFERROR(AO641*'Program Qtrly'!U$389/(1-'Program Qtrly'!U$389),0)</f>
        <v>0</v>
      </c>
      <c r="BL641" s="116">
        <f ca="1">IFERROR(AP641*'Program Qtrly'!V$389/(1-'Program Qtrly'!V$389),0)</f>
        <v>0</v>
      </c>
      <c r="BM641" s="116">
        <f ca="1">IFERROR(AQ641*'Program Qtrly'!W$389/(1-'Program Qtrly'!W$389),0)</f>
        <v>0</v>
      </c>
      <c r="BO641" s="53" t="str">
        <f t="shared" si="614"/>
        <v>P020</v>
      </c>
      <c r="BP641" s="53">
        <f t="shared" si="615"/>
        <v>0</v>
      </c>
    </row>
    <row r="642" spans="1:68" x14ac:dyDescent="0.45">
      <c r="A642" s="63">
        <f t="shared" si="610"/>
        <v>42</v>
      </c>
      <c r="B642" s="116">
        <f ca="1">IFERROR(B641+'Program Qtrly'!D$403*OFFSET(LDF!$A$37,MATCH($B$627,LDF!$A$38:$A$63,0),MATCH($A642,LDF!$B$37:$Z$37,0)),0)</f>
        <v>0</v>
      </c>
      <c r="C642" s="116">
        <f ca="1">IFERROR(C641+'Program Qtrly'!E$403*OFFSET(LDF!$A$37,MATCH($B$627,LDF!$A$38:$A$63,0),MATCH($A642,LDF!$B$37:$Z$37,0)),0)</f>
        <v>0</v>
      </c>
      <c r="D642" s="116">
        <f ca="1">IFERROR(D641+'Program Qtrly'!F$403*OFFSET(LDF!$A$37,MATCH($B$627,LDF!$A$38:$A$63,0),MATCH($A642,LDF!$B$37:$Z$37,0)),0)</f>
        <v>0</v>
      </c>
      <c r="E642" s="116">
        <f ca="1">IFERROR(E641+'Program Qtrly'!G$403*OFFSET(LDF!$A$37,MATCH($B$627,LDF!$A$38:$A$63,0),MATCH($A642,LDF!$B$37:$Z$37,0)),0)</f>
        <v>0</v>
      </c>
      <c r="F642" s="116">
        <f ca="1">IFERROR(F641+'Program Qtrly'!H$403*OFFSET(LDF!$A$37,MATCH($B$627,LDF!$A$38:$A$63,0),MATCH($A642,LDF!$B$37:$Z$37,0)),0)</f>
        <v>0</v>
      </c>
      <c r="G642" s="116">
        <f ca="1">IFERROR(G641+'Program Qtrly'!I$403*OFFSET(LDF!$A$37,MATCH($B$627,LDF!$A$38:$A$63,0),MATCH($A642,LDF!$B$37:$Z$37,0)),0)</f>
        <v>0</v>
      </c>
      <c r="H642" s="116">
        <f ca="1">IFERROR(H641+'Program Qtrly'!J$403*OFFSET(LDF!$A$37,MATCH($B$627,LDF!$A$38:$A$63,0),MATCH($A642,LDF!$B$37:$Z$37,0)),0)</f>
        <v>0</v>
      </c>
      <c r="I642" s="116">
        <f ca="1">IFERROR(I641+'Program Qtrly'!K$403*OFFSET(LDF!$A$37,MATCH($B$627,LDF!$A$38:$A$63,0),MATCH($A642,LDF!$B$37:$Z$37,0)),0)</f>
        <v>0</v>
      </c>
      <c r="J642" s="116">
        <f ca="1">IFERROR(J641+'Program Qtrly'!L$403*OFFSET(LDF!$A$37,MATCH($B$627,LDF!$A$38:$A$63,0),MATCH($A642,LDF!$B$37:$Z$37,0)),0)</f>
        <v>0</v>
      </c>
      <c r="K642" s="116">
        <f ca="1">IFERROR(K641+'Program Qtrly'!M$403*OFFSET(LDF!$A$37,MATCH($B$627,LDF!$A$38:$A$63,0),MATCH($A642,LDF!$B$37:$Z$37,0)),0)</f>
        <v>0</v>
      </c>
      <c r="L642" s="116">
        <f ca="1">IFERROR(L641+'Program Qtrly'!N$403*OFFSET(LDF!$A$37,MATCH($B$627,LDF!$A$38:$A$63,0),MATCH($A642,LDF!$B$37:$Z$37,0)),0)</f>
        <v>0</v>
      </c>
      <c r="M642" s="116">
        <f ca="1">IFERROR(M641+'Program Qtrly'!O$403*OFFSET(LDF!$A$37,MATCH($B$627,LDF!$A$38:$A$63,0),MATCH($A642,LDF!$B$37:$Z$37,0)),0)</f>
        <v>0</v>
      </c>
      <c r="N642" s="116">
        <f ca="1">IFERROR(N641+'Program Qtrly'!P$403*OFFSET(LDF!$A$37,MATCH($B$627,LDF!$A$38:$A$63,0),MATCH($A642,LDF!$B$37:$Z$37,0)),0)</f>
        <v>0</v>
      </c>
      <c r="O642" s="116">
        <f ca="1">IFERROR(O641+'Program Qtrly'!Q$403*OFFSET(LDF!$A$37,MATCH($B$627,LDF!$A$38:$A$63,0),MATCH($A642,LDF!$B$37:$Z$37,0)),0)</f>
        <v>0</v>
      </c>
      <c r="P642" s="116">
        <f ca="1">IFERROR(P641+'Program Qtrly'!R$403*OFFSET(LDF!$A$37,MATCH($B$627,LDF!$A$38:$A$63,0),MATCH($A642,LDF!$B$37:$Z$37,0)),0)</f>
        <v>0</v>
      </c>
      <c r="Q642" s="116">
        <f ca="1">IFERROR(Q641+'Program Qtrly'!S$403*OFFSET(LDF!$A$37,MATCH($B$627,LDF!$A$38:$A$63,0),MATCH($A642,LDF!$B$37:$Z$37,0)),0)</f>
        <v>0</v>
      </c>
      <c r="R642" s="116">
        <f ca="1">IFERROR(R641+'Program Qtrly'!T$403*OFFSET(LDF!$A$37,MATCH($B$627,LDF!$A$38:$A$63,0),MATCH($A642,LDF!$B$37:$Z$37,0)),0)</f>
        <v>0</v>
      </c>
      <c r="S642" s="116">
        <f ca="1">IFERROR(S641+'Program Qtrly'!U$403*OFFSET(LDF!$A$37,MATCH($B$627,LDF!$A$38:$A$63,0),MATCH($A642,LDF!$B$37:$Z$37,0)),0)</f>
        <v>0</v>
      </c>
      <c r="T642" s="116">
        <f ca="1">IFERROR(T641+'Program Qtrly'!V$403*OFFSET(LDF!$A$37,MATCH($B$627,LDF!$A$38:$A$63,0),MATCH($A642,LDF!$B$37:$Z$37,0)),0)</f>
        <v>0</v>
      </c>
      <c r="U642" s="116">
        <f ca="1">IFERROR(U641+'Program Qtrly'!W$403*OFFSET(LDF!$A$37,MATCH($B$627,LDF!$A$38:$A$63,0),MATCH($A642,LDF!$B$37:$Z$37,0)),0)</f>
        <v>0</v>
      </c>
      <c r="W642" s="63">
        <f t="shared" si="611"/>
        <v>42</v>
      </c>
      <c r="X642" s="116">
        <f t="shared" ca="1" si="612"/>
        <v>0</v>
      </c>
      <c r="Y642" s="116">
        <f t="shared" ca="1" si="609"/>
        <v>0</v>
      </c>
      <c r="Z642" s="116">
        <f t="shared" ca="1" si="609"/>
        <v>0</v>
      </c>
      <c r="AA642" s="116">
        <f t="shared" ca="1" si="609"/>
        <v>0</v>
      </c>
      <c r="AB642" s="116">
        <f t="shared" ca="1" si="609"/>
        <v>0</v>
      </c>
      <c r="AC642" s="116">
        <f t="shared" ca="1" si="609"/>
        <v>0</v>
      </c>
      <c r="AD642" s="116">
        <f t="shared" ca="1" si="609"/>
        <v>0</v>
      </c>
      <c r="AE642" s="116">
        <f t="shared" ca="1" si="609"/>
        <v>0</v>
      </c>
      <c r="AF642" s="116">
        <f t="shared" ca="1" si="609"/>
        <v>0</v>
      </c>
      <c r="AG642" s="116">
        <f t="shared" ref="AG642:AG652" ca="1" si="616">K$653-K642</f>
        <v>0</v>
      </c>
      <c r="AH642" s="116">
        <f t="shared" ref="AH642:AH652" ca="1" si="617">L$653-L642</f>
        <v>0</v>
      </c>
      <c r="AI642" s="116">
        <f t="shared" ref="AI642:AI652" ca="1" si="618">M$653-M642</f>
        <v>0</v>
      </c>
      <c r="AJ642" s="116">
        <f t="shared" ref="AJ642:AJ652" ca="1" si="619">N$653-N642</f>
        <v>0</v>
      </c>
      <c r="AK642" s="116">
        <f t="shared" ref="AK642:AK652" ca="1" si="620">O$653-O642</f>
        <v>0</v>
      </c>
      <c r="AL642" s="116">
        <f t="shared" ref="AL642:AL652" ca="1" si="621">P$653-P642</f>
        <v>0</v>
      </c>
      <c r="AM642" s="116">
        <f t="shared" ref="AM642:AM652" ca="1" si="622">Q$653-Q642</f>
        <v>0</v>
      </c>
      <c r="AN642" s="116">
        <f t="shared" ref="AN642:AN652" ca="1" si="623">R$653-R642</f>
        <v>0</v>
      </c>
      <c r="AO642" s="116">
        <f t="shared" ref="AO642:AO652" ca="1" si="624">S$653-S642</f>
        <v>0</v>
      </c>
      <c r="AP642" s="116">
        <f t="shared" ref="AP642:AP652" ca="1" si="625">T$653-T642</f>
        <v>0</v>
      </c>
      <c r="AQ642" s="116">
        <f t="shared" ref="AQ642:AQ652" ca="1" si="626">U$653-U642</f>
        <v>0</v>
      </c>
      <c r="AS642" s="63">
        <f t="shared" si="613"/>
        <v>42</v>
      </c>
      <c r="AT642" s="116">
        <f ca="1">IFERROR(X642*'Program Qtrly'!D$389/(1-'Program Qtrly'!D$389),0)</f>
        <v>0</v>
      </c>
      <c r="AU642" s="116">
        <f ca="1">IFERROR(Y642*'Program Qtrly'!E$389/(1-'Program Qtrly'!E$389),0)</f>
        <v>0</v>
      </c>
      <c r="AV642" s="116">
        <f ca="1">IFERROR(Z642*'Program Qtrly'!F$389/(1-'Program Qtrly'!F$389),0)</f>
        <v>0</v>
      </c>
      <c r="AW642" s="116">
        <f ca="1">IFERROR(AA642*'Program Qtrly'!G$389/(1-'Program Qtrly'!G$389),0)</f>
        <v>0</v>
      </c>
      <c r="AX642" s="116">
        <f ca="1">IFERROR(AB642*'Program Qtrly'!H$389/(1-'Program Qtrly'!H$389),0)</f>
        <v>0</v>
      </c>
      <c r="AY642" s="116">
        <f ca="1">IFERROR(AC642*'Program Qtrly'!I$389/(1-'Program Qtrly'!I$389),0)</f>
        <v>0</v>
      </c>
      <c r="AZ642" s="116">
        <f ca="1">IFERROR(AD642*'Program Qtrly'!J$389/(1-'Program Qtrly'!J$389),0)</f>
        <v>0</v>
      </c>
      <c r="BA642" s="116">
        <f ca="1">IFERROR(AE642*'Program Qtrly'!K$389/(1-'Program Qtrly'!K$389),0)</f>
        <v>0</v>
      </c>
      <c r="BB642" s="116">
        <f ca="1">IFERROR(AF642*'Program Qtrly'!L$389/(1-'Program Qtrly'!L$389),0)</f>
        <v>0</v>
      </c>
      <c r="BC642" s="116">
        <f ca="1">IFERROR(AG642*'Program Qtrly'!M$389/(1-'Program Qtrly'!M$389),0)</f>
        <v>0</v>
      </c>
      <c r="BD642" s="116">
        <f ca="1">IFERROR(AH642*'Program Qtrly'!N$389/(1-'Program Qtrly'!N$389),0)</f>
        <v>0</v>
      </c>
      <c r="BE642" s="116">
        <f ca="1">IFERROR(AI642*'Program Qtrly'!O$389/(1-'Program Qtrly'!O$389),0)</f>
        <v>0</v>
      </c>
      <c r="BF642" s="116">
        <f ca="1">IFERROR(AJ642*'Program Qtrly'!P$389/(1-'Program Qtrly'!P$389),0)</f>
        <v>0</v>
      </c>
      <c r="BG642" s="116">
        <f ca="1">IFERROR(AK642*'Program Qtrly'!Q$389/(1-'Program Qtrly'!Q$389),0)</f>
        <v>0</v>
      </c>
      <c r="BH642" s="116">
        <f ca="1">IFERROR(AL642*'Program Qtrly'!R$389/(1-'Program Qtrly'!R$389),0)</f>
        <v>0</v>
      </c>
      <c r="BI642" s="116">
        <f ca="1">IFERROR(AM642*'Program Qtrly'!S$389/(1-'Program Qtrly'!S$389),0)</f>
        <v>0</v>
      </c>
      <c r="BJ642" s="116">
        <f ca="1">IFERROR(AN642*'Program Qtrly'!T$389/(1-'Program Qtrly'!T$389),0)</f>
        <v>0</v>
      </c>
      <c r="BK642" s="116">
        <f ca="1">IFERROR(AO642*'Program Qtrly'!U$389/(1-'Program Qtrly'!U$389),0)</f>
        <v>0</v>
      </c>
      <c r="BL642" s="116">
        <f ca="1">IFERROR(AP642*'Program Qtrly'!V$389/(1-'Program Qtrly'!V$389),0)</f>
        <v>0</v>
      </c>
      <c r="BM642" s="116">
        <f ca="1">IFERROR(AQ642*'Program Qtrly'!W$389/(1-'Program Qtrly'!W$389),0)</f>
        <v>0</v>
      </c>
      <c r="BO642" s="53" t="str">
        <f t="shared" si="614"/>
        <v>P020</v>
      </c>
      <c r="BP642" s="53">
        <f t="shared" si="615"/>
        <v>0</v>
      </c>
    </row>
    <row r="643" spans="1:68" x14ac:dyDescent="0.45">
      <c r="A643" s="63">
        <f t="shared" si="610"/>
        <v>45</v>
      </c>
      <c r="B643" s="116">
        <f ca="1">IFERROR(B642+'Program Qtrly'!D$403*OFFSET(LDF!$A$37,MATCH($B$627,LDF!$A$38:$A$63,0),MATCH($A643,LDF!$B$37:$Z$37,0)),0)</f>
        <v>0</v>
      </c>
      <c r="C643" s="116">
        <f ca="1">IFERROR(C642+'Program Qtrly'!E$403*OFFSET(LDF!$A$37,MATCH($B$627,LDF!$A$38:$A$63,0),MATCH($A643,LDF!$B$37:$Z$37,0)),0)</f>
        <v>0</v>
      </c>
      <c r="D643" s="116">
        <f ca="1">IFERROR(D642+'Program Qtrly'!F$403*OFFSET(LDF!$A$37,MATCH($B$627,LDF!$A$38:$A$63,0),MATCH($A643,LDF!$B$37:$Z$37,0)),0)</f>
        <v>0</v>
      </c>
      <c r="E643" s="116">
        <f ca="1">IFERROR(E642+'Program Qtrly'!G$403*OFFSET(LDF!$A$37,MATCH($B$627,LDF!$A$38:$A$63,0),MATCH($A643,LDF!$B$37:$Z$37,0)),0)</f>
        <v>0</v>
      </c>
      <c r="F643" s="116">
        <f ca="1">IFERROR(F642+'Program Qtrly'!H$403*OFFSET(LDF!$A$37,MATCH($B$627,LDF!$A$38:$A$63,0),MATCH($A643,LDF!$B$37:$Z$37,0)),0)</f>
        <v>0</v>
      </c>
      <c r="G643" s="116">
        <f ca="1">IFERROR(G642+'Program Qtrly'!I$403*OFFSET(LDF!$A$37,MATCH($B$627,LDF!$A$38:$A$63,0),MATCH($A643,LDF!$B$37:$Z$37,0)),0)</f>
        <v>0</v>
      </c>
      <c r="H643" s="116">
        <f ca="1">IFERROR(H642+'Program Qtrly'!J$403*OFFSET(LDF!$A$37,MATCH($B$627,LDF!$A$38:$A$63,0),MATCH($A643,LDF!$B$37:$Z$37,0)),0)</f>
        <v>0</v>
      </c>
      <c r="I643" s="116">
        <f ca="1">IFERROR(I642+'Program Qtrly'!K$403*OFFSET(LDF!$A$37,MATCH($B$627,LDF!$A$38:$A$63,0),MATCH($A643,LDF!$B$37:$Z$37,0)),0)</f>
        <v>0</v>
      </c>
      <c r="J643" s="116">
        <f ca="1">IFERROR(J642+'Program Qtrly'!L$403*OFFSET(LDF!$A$37,MATCH($B$627,LDF!$A$38:$A$63,0),MATCH($A643,LDF!$B$37:$Z$37,0)),0)</f>
        <v>0</v>
      </c>
      <c r="K643" s="116">
        <f ca="1">IFERROR(K642+'Program Qtrly'!M$403*OFFSET(LDF!$A$37,MATCH($B$627,LDF!$A$38:$A$63,0),MATCH($A643,LDF!$B$37:$Z$37,0)),0)</f>
        <v>0</v>
      </c>
      <c r="L643" s="116">
        <f ca="1">IFERROR(L642+'Program Qtrly'!N$403*OFFSET(LDF!$A$37,MATCH($B$627,LDF!$A$38:$A$63,0),MATCH($A643,LDF!$B$37:$Z$37,0)),0)</f>
        <v>0</v>
      </c>
      <c r="M643" s="116">
        <f ca="1">IFERROR(M642+'Program Qtrly'!O$403*OFFSET(LDF!$A$37,MATCH($B$627,LDF!$A$38:$A$63,0),MATCH($A643,LDF!$B$37:$Z$37,0)),0)</f>
        <v>0</v>
      </c>
      <c r="N643" s="116">
        <f ca="1">IFERROR(N642+'Program Qtrly'!P$403*OFFSET(LDF!$A$37,MATCH($B$627,LDF!$A$38:$A$63,0),MATCH($A643,LDF!$B$37:$Z$37,0)),0)</f>
        <v>0</v>
      </c>
      <c r="O643" s="116">
        <f ca="1">IFERROR(O642+'Program Qtrly'!Q$403*OFFSET(LDF!$A$37,MATCH($B$627,LDF!$A$38:$A$63,0),MATCH($A643,LDF!$B$37:$Z$37,0)),0)</f>
        <v>0</v>
      </c>
      <c r="P643" s="116">
        <f ca="1">IFERROR(P642+'Program Qtrly'!R$403*OFFSET(LDF!$A$37,MATCH($B$627,LDF!$A$38:$A$63,0),MATCH($A643,LDF!$B$37:$Z$37,0)),0)</f>
        <v>0</v>
      </c>
      <c r="Q643" s="116">
        <f ca="1">IFERROR(Q642+'Program Qtrly'!S$403*OFFSET(LDF!$A$37,MATCH($B$627,LDF!$A$38:$A$63,0),MATCH($A643,LDF!$B$37:$Z$37,0)),0)</f>
        <v>0</v>
      </c>
      <c r="R643" s="116">
        <f ca="1">IFERROR(R642+'Program Qtrly'!T$403*OFFSET(LDF!$A$37,MATCH($B$627,LDF!$A$38:$A$63,0),MATCH($A643,LDF!$B$37:$Z$37,0)),0)</f>
        <v>0</v>
      </c>
      <c r="S643" s="116">
        <f ca="1">IFERROR(S642+'Program Qtrly'!U$403*OFFSET(LDF!$A$37,MATCH($B$627,LDF!$A$38:$A$63,0),MATCH($A643,LDF!$B$37:$Z$37,0)),0)</f>
        <v>0</v>
      </c>
      <c r="T643" s="116">
        <f ca="1">IFERROR(T642+'Program Qtrly'!V$403*OFFSET(LDF!$A$37,MATCH($B$627,LDF!$A$38:$A$63,0),MATCH($A643,LDF!$B$37:$Z$37,0)),0)</f>
        <v>0</v>
      </c>
      <c r="U643" s="116">
        <f ca="1">IFERROR(U642+'Program Qtrly'!W$403*OFFSET(LDF!$A$37,MATCH($B$627,LDF!$A$38:$A$63,0),MATCH($A643,LDF!$B$37:$Z$37,0)),0)</f>
        <v>0</v>
      </c>
      <c r="W643" s="63">
        <f t="shared" si="611"/>
        <v>45</v>
      </c>
      <c r="X643" s="116">
        <f t="shared" ca="1" si="612"/>
        <v>0</v>
      </c>
      <c r="Y643" s="116">
        <f t="shared" ref="Y643:Y652" ca="1" si="627">C$653-C643</f>
        <v>0</v>
      </c>
      <c r="Z643" s="116">
        <f t="shared" ref="Z643:Z652" ca="1" si="628">D$653-D643</f>
        <v>0</v>
      </c>
      <c r="AA643" s="116">
        <f t="shared" ref="AA643:AA652" ca="1" si="629">E$653-E643</f>
        <v>0</v>
      </c>
      <c r="AB643" s="116">
        <f t="shared" ref="AB643:AB652" ca="1" si="630">F$653-F643</f>
        <v>0</v>
      </c>
      <c r="AC643" s="116">
        <f t="shared" ref="AC643:AC652" ca="1" si="631">G$653-G643</f>
        <v>0</v>
      </c>
      <c r="AD643" s="116">
        <f t="shared" ref="AD643:AD652" ca="1" si="632">H$653-H643</f>
        <v>0</v>
      </c>
      <c r="AE643" s="116">
        <f t="shared" ref="AE643:AE652" ca="1" si="633">I$653-I643</f>
        <v>0</v>
      </c>
      <c r="AF643" s="116">
        <f t="shared" ref="AF643:AF652" ca="1" si="634">J$653-J643</f>
        <v>0</v>
      </c>
      <c r="AG643" s="116">
        <f t="shared" ca="1" si="616"/>
        <v>0</v>
      </c>
      <c r="AH643" s="116">
        <f t="shared" ca="1" si="617"/>
        <v>0</v>
      </c>
      <c r="AI643" s="116">
        <f t="shared" ca="1" si="618"/>
        <v>0</v>
      </c>
      <c r="AJ643" s="116">
        <f t="shared" ca="1" si="619"/>
        <v>0</v>
      </c>
      <c r="AK643" s="116">
        <f t="shared" ca="1" si="620"/>
        <v>0</v>
      </c>
      <c r="AL643" s="116">
        <f t="shared" ca="1" si="621"/>
        <v>0</v>
      </c>
      <c r="AM643" s="116">
        <f t="shared" ca="1" si="622"/>
        <v>0</v>
      </c>
      <c r="AN643" s="116">
        <f t="shared" ca="1" si="623"/>
        <v>0</v>
      </c>
      <c r="AO643" s="116">
        <f t="shared" ca="1" si="624"/>
        <v>0</v>
      </c>
      <c r="AP643" s="116">
        <f t="shared" ca="1" si="625"/>
        <v>0</v>
      </c>
      <c r="AQ643" s="116">
        <f t="shared" ca="1" si="626"/>
        <v>0</v>
      </c>
      <c r="AS643" s="63">
        <f t="shared" si="613"/>
        <v>45</v>
      </c>
      <c r="AT643" s="116">
        <f ca="1">IFERROR(X643*'Program Qtrly'!D$389/(1-'Program Qtrly'!D$389),0)</f>
        <v>0</v>
      </c>
      <c r="AU643" s="116">
        <f ca="1">IFERROR(Y643*'Program Qtrly'!E$389/(1-'Program Qtrly'!E$389),0)</f>
        <v>0</v>
      </c>
      <c r="AV643" s="116">
        <f ca="1">IFERROR(Z643*'Program Qtrly'!F$389/(1-'Program Qtrly'!F$389),0)</f>
        <v>0</v>
      </c>
      <c r="AW643" s="116">
        <f ca="1">IFERROR(AA643*'Program Qtrly'!G$389/(1-'Program Qtrly'!G$389),0)</f>
        <v>0</v>
      </c>
      <c r="AX643" s="116">
        <f ca="1">IFERROR(AB643*'Program Qtrly'!H$389/(1-'Program Qtrly'!H$389),0)</f>
        <v>0</v>
      </c>
      <c r="AY643" s="116">
        <f ca="1">IFERROR(AC643*'Program Qtrly'!I$389/(1-'Program Qtrly'!I$389),0)</f>
        <v>0</v>
      </c>
      <c r="AZ643" s="116">
        <f ca="1">IFERROR(AD643*'Program Qtrly'!J$389/(1-'Program Qtrly'!J$389),0)</f>
        <v>0</v>
      </c>
      <c r="BA643" s="116">
        <f ca="1">IFERROR(AE643*'Program Qtrly'!K$389/(1-'Program Qtrly'!K$389),0)</f>
        <v>0</v>
      </c>
      <c r="BB643" s="116">
        <f ca="1">IFERROR(AF643*'Program Qtrly'!L$389/(1-'Program Qtrly'!L$389),0)</f>
        <v>0</v>
      </c>
      <c r="BC643" s="116">
        <f ca="1">IFERROR(AG643*'Program Qtrly'!M$389/(1-'Program Qtrly'!M$389),0)</f>
        <v>0</v>
      </c>
      <c r="BD643" s="116">
        <f ca="1">IFERROR(AH643*'Program Qtrly'!N$389/(1-'Program Qtrly'!N$389),0)</f>
        <v>0</v>
      </c>
      <c r="BE643" s="116">
        <f ca="1">IFERROR(AI643*'Program Qtrly'!O$389/(1-'Program Qtrly'!O$389),0)</f>
        <v>0</v>
      </c>
      <c r="BF643" s="116">
        <f ca="1">IFERROR(AJ643*'Program Qtrly'!P$389/(1-'Program Qtrly'!P$389),0)</f>
        <v>0</v>
      </c>
      <c r="BG643" s="116">
        <f ca="1">IFERROR(AK643*'Program Qtrly'!Q$389/(1-'Program Qtrly'!Q$389),0)</f>
        <v>0</v>
      </c>
      <c r="BH643" s="116">
        <f ca="1">IFERROR(AL643*'Program Qtrly'!R$389/(1-'Program Qtrly'!R$389),0)</f>
        <v>0</v>
      </c>
      <c r="BI643" s="116">
        <f ca="1">IFERROR(AM643*'Program Qtrly'!S$389/(1-'Program Qtrly'!S$389),0)</f>
        <v>0</v>
      </c>
      <c r="BJ643" s="116">
        <f ca="1">IFERROR(AN643*'Program Qtrly'!T$389/(1-'Program Qtrly'!T$389),0)</f>
        <v>0</v>
      </c>
      <c r="BK643" s="116">
        <f ca="1">IFERROR(AO643*'Program Qtrly'!U$389/(1-'Program Qtrly'!U$389),0)</f>
        <v>0</v>
      </c>
      <c r="BL643" s="116">
        <f ca="1">IFERROR(AP643*'Program Qtrly'!V$389/(1-'Program Qtrly'!V$389),0)</f>
        <v>0</v>
      </c>
      <c r="BM643" s="116">
        <f ca="1">IFERROR(AQ643*'Program Qtrly'!W$389/(1-'Program Qtrly'!W$389),0)</f>
        <v>0</v>
      </c>
      <c r="BO643" s="53" t="str">
        <f t="shared" si="614"/>
        <v>P020</v>
      </c>
      <c r="BP643" s="53">
        <f t="shared" si="615"/>
        <v>0</v>
      </c>
    </row>
    <row r="644" spans="1:68" x14ac:dyDescent="0.45">
      <c r="A644" s="63">
        <f t="shared" si="610"/>
        <v>48</v>
      </c>
      <c r="B644" s="116">
        <f ca="1">IFERROR(B643+'Program Qtrly'!D$403*OFFSET(LDF!$A$37,MATCH($B$627,LDF!$A$38:$A$63,0),MATCH($A644,LDF!$B$37:$Z$37,0)),0)</f>
        <v>0</v>
      </c>
      <c r="C644" s="116">
        <f ca="1">IFERROR(C643+'Program Qtrly'!E$403*OFFSET(LDF!$A$37,MATCH($B$627,LDF!$A$38:$A$63,0),MATCH($A644,LDF!$B$37:$Z$37,0)),0)</f>
        <v>0</v>
      </c>
      <c r="D644" s="116">
        <f ca="1">IFERROR(D643+'Program Qtrly'!F$403*OFFSET(LDF!$A$37,MATCH($B$627,LDF!$A$38:$A$63,0),MATCH($A644,LDF!$B$37:$Z$37,0)),0)</f>
        <v>0</v>
      </c>
      <c r="E644" s="116">
        <f ca="1">IFERROR(E643+'Program Qtrly'!G$403*OFFSET(LDF!$A$37,MATCH($B$627,LDF!$A$38:$A$63,0),MATCH($A644,LDF!$B$37:$Z$37,0)),0)</f>
        <v>0</v>
      </c>
      <c r="F644" s="116">
        <f ca="1">IFERROR(F643+'Program Qtrly'!H$403*OFFSET(LDF!$A$37,MATCH($B$627,LDF!$A$38:$A$63,0),MATCH($A644,LDF!$B$37:$Z$37,0)),0)</f>
        <v>0</v>
      </c>
      <c r="G644" s="116">
        <f ca="1">IFERROR(G643+'Program Qtrly'!I$403*OFFSET(LDF!$A$37,MATCH($B$627,LDF!$A$38:$A$63,0),MATCH($A644,LDF!$B$37:$Z$37,0)),0)</f>
        <v>0</v>
      </c>
      <c r="H644" s="116">
        <f ca="1">IFERROR(H643+'Program Qtrly'!J$403*OFFSET(LDF!$A$37,MATCH($B$627,LDF!$A$38:$A$63,0),MATCH($A644,LDF!$B$37:$Z$37,0)),0)</f>
        <v>0</v>
      </c>
      <c r="I644" s="116">
        <f ca="1">IFERROR(I643+'Program Qtrly'!K$403*OFFSET(LDF!$A$37,MATCH($B$627,LDF!$A$38:$A$63,0),MATCH($A644,LDF!$B$37:$Z$37,0)),0)</f>
        <v>0</v>
      </c>
      <c r="J644" s="116">
        <f ca="1">IFERROR(J643+'Program Qtrly'!L$403*OFFSET(LDF!$A$37,MATCH($B$627,LDF!$A$38:$A$63,0),MATCH($A644,LDF!$B$37:$Z$37,0)),0)</f>
        <v>0</v>
      </c>
      <c r="K644" s="116">
        <f ca="1">IFERROR(K643+'Program Qtrly'!M$403*OFFSET(LDF!$A$37,MATCH($B$627,LDF!$A$38:$A$63,0),MATCH($A644,LDF!$B$37:$Z$37,0)),0)</f>
        <v>0</v>
      </c>
      <c r="L644" s="116">
        <f ca="1">IFERROR(L643+'Program Qtrly'!N$403*OFFSET(LDF!$A$37,MATCH($B$627,LDF!$A$38:$A$63,0),MATCH($A644,LDF!$B$37:$Z$37,0)),0)</f>
        <v>0</v>
      </c>
      <c r="M644" s="116">
        <f ca="1">IFERROR(M643+'Program Qtrly'!O$403*OFFSET(LDF!$A$37,MATCH($B$627,LDF!$A$38:$A$63,0),MATCH($A644,LDF!$B$37:$Z$37,0)),0)</f>
        <v>0</v>
      </c>
      <c r="N644" s="116">
        <f ca="1">IFERROR(N643+'Program Qtrly'!P$403*OFFSET(LDF!$A$37,MATCH($B$627,LDF!$A$38:$A$63,0),MATCH($A644,LDF!$B$37:$Z$37,0)),0)</f>
        <v>0</v>
      </c>
      <c r="O644" s="116">
        <f ca="1">IFERROR(O643+'Program Qtrly'!Q$403*OFFSET(LDF!$A$37,MATCH($B$627,LDF!$A$38:$A$63,0),MATCH($A644,LDF!$B$37:$Z$37,0)),0)</f>
        <v>0</v>
      </c>
      <c r="P644" s="116">
        <f ca="1">IFERROR(P643+'Program Qtrly'!R$403*OFFSET(LDF!$A$37,MATCH($B$627,LDF!$A$38:$A$63,0),MATCH($A644,LDF!$B$37:$Z$37,0)),0)</f>
        <v>0</v>
      </c>
      <c r="Q644" s="116">
        <f ca="1">IFERROR(Q643+'Program Qtrly'!S$403*OFFSET(LDF!$A$37,MATCH($B$627,LDF!$A$38:$A$63,0),MATCH($A644,LDF!$B$37:$Z$37,0)),0)</f>
        <v>0</v>
      </c>
      <c r="R644" s="116">
        <f ca="1">IFERROR(R643+'Program Qtrly'!T$403*OFFSET(LDF!$A$37,MATCH($B$627,LDF!$A$38:$A$63,0),MATCH($A644,LDF!$B$37:$Z$37,0)),0)</f>
        <v>0</v>
      </c>
      <c r="S644" s="116">
        <f ca="1">IFERROR(S643+'Program Qtrly'!U$403*OFFSET(LDF!$A$37,MATCH($B$627,LDF!$A$38:$A$63,0),MATCH($A644,LDF!$B$37:$Z$37,0)),0)</f>
        <v>0</v>
      </c>
      <c r="T644" s="116">
        <f ca="1">IFERROR(T643+'Program Qtrly'!V$403*OFFSET(LDF!$A$37,MATCH($B$627,LDF!$A$38:$A$63,0),MATCH($A644,LDF!$B$37:$Z$37,0)),0)</f>
        <v>0</v>
      </c>
      <c r="U644" s="116">
        <f ca="1">IFERROR(U643+'Program Qtrly'!W$403*OFFSET(LDF!$A$37,MATCH($B$627,LDF!$A$38:$A$63,0),MATCH($A644,LDF!$B$37:$Z$37,0)),0)</f>
        <v>0</v>
      </c>
      <c r="W644" s="63">
        <f t="shared" si="611"/>
        <v>48</v>
      </c>
      <c r="X644" s="116">
        <f t="shared" ca="1" si="612"/>
        <v>0</v>
      </c>
      <c r="Y644" s="116">
        <f t="shared" ca="1" si="627"/>
        <v>0</v>
      </c>
      <c r="Z644" s="116">
        <f t="shared" ca="1" si="628"/>
        <v>0</v>
      </c>
      <c r="AA644" s="116">
        <f t="shared" ca="1" si="629"/>
        <v>0</v>
      </c>
      <c r="AB644" s="116">
        <f t="shared" ca="1" si="630"/>
        <v>0</v>
      </c>
      <c r="AC644" s="116">
        <f t="shared" ca="1" si="631"/>
        <v>0</v>
      </c>
      <c r="AD644" s="116">
        <f t="shared" ca="1" si="632"/>
        <v>0</v>
      </c>
      <c r="AE644" s="116">
        <f t="shared" ca="1" si="633"/>
        <v>0</v>
      </c>
      <c r="AF644" s="116">
        <f t="shared" ca="1" si="634"/>
        <v>0</v>
      </c>
      <c r="AG644" s="116">
        <f t="shared" ca="1" si="616"/>
        <v>0</v>
      </c>
      <c r="AH644" s="116">
        <f t="shared" ca="1" si="617"/>
        <v>0</v>
      </c>
      <c r="AI644" s="116">
        <f t="shared" ca="1" si="618"/>
        <v>0</v>
      </c>
      <c r="AJ644" s="116">
        <f t="shared" ca="1" si="619"/>
        <v>0</v>
      </c>
      <c r="AK644" s="116">
        <f t="shared" ca="1" si="620"/>
        <v>0</v>
      </c>
      <c r="AL644" s="116">
        <f t="shared" ca="1" si="621"/>
        <v>0</v>
      </c>
      <c r="AM644" s="116">
        <f t="shared" ca="1" si="622"/>
        <v>0</v>
      </c>
      <c r="AN644" s="116">
        <f t="shared" ca="1" si="623"/>
        <v>0</v>
      </c>
      <c r="AO644" s="116">
        <f t="shared" ca="1" si="624"/>
        <v>0</v>
      </c>
      <c r="AP644" s="116">
        <f t="shared" ca="1" si="625"/>
        <v>0</v>
      </c>
      <c r="AQ644" s="116">
        <f t="shared" ca="1" si="626"/>
        <v>0</v>
      </c>
      <c r="AS644" s="63">
        <f t="shared" si="613"/>
        <v>48</v>
      </c>
      <c r="AT644" s="116">
        <f ca="1">IFERROR(X644*'Program Qtrly'!D$389/(1-'Program Qtrly'!D$389),0)</f>
        <v>0</v>
      </c>
      <c r="AU644" s="116">
        <f ca="1">IFERROR(Y644*'Program Qtrly'!E$389/(1-'Program Qtrly'!E$389),0)</f>
        <v>0</v>
      </c>
      <c r="AV644" s="116">
        <f ca="1">IFERROR(Z644*'Program Qtrly'!F$389/(1-'Program Qtrly'!F$389),0)</f>
        <v>0</v>
      </c>
      <c r="AW644" s="116">
        <f ca="1">IFERROR(AA644*'Program Qtrly'!G$389/(1-'Program Qtrly'!G$389),0)</f>
        <v>0</v>
      </c>
      <c r="AX644" s="116">
        <f ca="1">IFERROR(AB644*'Program Qtrly'!H$389/(1-'Program Qtrly'!H$389),0)</f>
        <v>0</v>
      </c>
      <c r="AY644" s="116">
        <f ca="1">IFERROR(AC644*'Program Qtrly'!I$389/(1-'Program Qtrly'!I$389),0)</f>
        <v>0</v>
      </c>
      <c r="AZ644" s="116">
        <f ca="1">IFERROR(AD644*'Program Qtrly'!J$389/(1-'Program Qtrly'!J$389),0)</f>
        <v>0</v>
      </c>
      <c r="BA644" s="116">
        <f ca="1">IFERROR(AE644*'Program Qtrly'!K$389/(1-'Program Qtrly'!K$389),0)</f>
        <v>0</v>
      </c>
      <c r="BB644" s="116">
        <f ca="1">IFERROR(AF644*'Program Qtrly'!L$389/(1-'Program Qtrly'!L$389),0)</f>
        <v>0</v>
      </c>
      <c r="BC644" s="116">
        <f ca="1">IFERROR(AG644*'Program Qtrly'!M$389/(1-'Program Qtrly'!M$389),0)</f>
        <v>0</v>
      </c>
      <c r="BD644" s="116">
        <f ca="1">IFERROR(AH644*'Program Qtrly'!N$389/(1-'Program Qtrly'!N$389),0)</f>
        <v>0</v>
      </c>
      <c r="BE644" s="116">
        <f ca="1">IFERROR(AI644*'Program Qtrly'!O$389/(1-'Program Qtrly'!O$389),0)</f>
        <v>0</v>
      </c>
      <c r="BF644" s="116">
        <f ca="1">IFERROR(AJ644*'Program Qtrly'!P$389/(1-'Program Qtrly'!P$389),0)</f>
        <v>0</v>
      </c>
      <c r="BG644" s="116">
        <f ca="1">IFERROR(AK644*'Program Qtrly'!Q$389/(1-'Program Qtrly'!Q$389),0)</f>
        <v>0</v>
      </c>
      <c r="BH644" s="116">
        <f ca="1">IFERROR(AL644*'Program Qtrly'!R$389/(1-'Program Qtrly'!R$389),0)</f>
        <v>0</v>
      </c>
      <c r="BI644" s="116">
        <f ca="1">IFERROR(AM644*'Program Qtrly'!S$389/(1-'Program Qtrly'!S$389),0)</f>
        <v>0</v>
      </c>
      <c r="BJ644" s="116">
        <f ca="1">IFERROR(AN644*'Program Qtrly'!T$389/(1-'Program Qtrly'!T$389),0)</f>
        <v>0</v>
      </c>
      <c r="BK644" s="116">
        <f ca="1">IFERROR(AO644*'Program Qtrly'!U$389/(1-'Program Qtrly'!U$389),0)</f>
        <v>0</v>
      </c>
      <c r="BL644" s="116">
        <f ca="1">IFERROR(AP644*'Program Qtrly'!V$389/(1-'Program Qtrly'!V$389),0)</f>
        <v>0</v>
      </c>
      <c r="BM644" s="116">
        <f ca="1">IFERROR(AQ644*'Program Qtrly'!W$389/(1-'Program Qtrly'!W$389),0)</f>
        <v>0</v>
      </c>
      <c r="BO644" s="53" t="str">
        <f t="shared" si="614"/>
        <v>P020</v>
      </c>
      <c r="BP644" s="53">
        <f t="shared" si="615"/>
        <v>0</v>
      </c>
    </row>
    <row r="645" spans="1:68" x14ac:dyDescent="0.45">
      <c r="A645" s="63">
        <f t="shared" si="610"/>
        <v>51</v>
      </c>
      <c r="B645" s="116">
        <f ca="1">IFERROR(B644+'Program Qtrly'!D$403*OFFSET(LDF!$A$37,MATCH($B$627,LDF!$A$38:$A$63,0),MATCH($A645,LDF!$B$37:$Z$37,0)),0)</f>
        <v>0</v>
      </c>
      <c r="C645" s="116">
        <f ca="1">IFERROR(C644+'Program Qtrly'!E$403*OFFSET(LDF!$A$37,MATCH($B$627,LDF!$A$38:$A$63,0),MATCH($A645,LDF!$B$37:$Z$37,0)),0)</f>
        <v>0</v>
      </c>
      <c r="D645" s="116">
        <f ca="1">IFERROR(D644+'Program Qtrly'!F$403*OFFSET(LDF!$A$37,MATCH($B$627,LDF!$A$38:$A$63,0),MATCH($A645,LDF!$B$37:$Z$37,0)),0)</f>
        <v>0</v>
      </c>
      <c r="E645" s="116">
        <f ca="1">IFERROR(E644+'Program Qtrly'!G$403*OFFSET(LDF!$A$37,MATCH($B$627,LDF!$A$38:$A$63,0),MATCH($A645,LDF!$B$37:$Z$37,0)),0)</f>
        <v>0</v>
      </c>
      <c r="F645" s="116">
        <f ca="1">IFERROR(F644+'Program Qtrly'!H$403*OFFSET(LDF!$A$37,MATCH($B$627,LDF!$A$38:$A$63,0),MATCH($A645,LDF!$B$37:$Z$37,0)),0)</f>
        <v>0</v>
      </c>
      <c r="G645" s="116">
        <f ca="1">IFERROR(G644+'Program Qtrly'!I$403*OFFSET(LDF!$A$37,MATCH($B$627,LDF!$A$38:$A$63,0),MATCH($A645,LDF!$B$37:$Z$37,0)),0)</f>
        <v>0</v>
      </c>
      <c r="H645" s="116">
        <f ca="1">IFERROR(H644+'Program Qtrly'!J$403*OFFSET(LDF!$A$37,MATCH($B$627,LDF!$A$38:$A$63,0),MATCH($A645,LDF!$B$37:$Z$37,0)),0)</f>
        <v>0</v>
      </c>
      <c r="I645" s="116">
        <f ca="1">IFERROR(I644+'Program Qtrly'!K$403*OFFSET(LDF!$A$37,MATCH($B$627,LDF!$A$38:$A$63,0),MATCH($A645,LDF!$B$37:$Z$37,0)),0)</f>
        <v>0</v>
      </c>
      <c r="J645" s="116">
        <f ca="1">IFERROR(J644+'Program Qtrly'!L$403*OFFSET(LDF!$A$37,MATCH($B$627,LDF!$A$38:$A$63,0),MATCH($A645,LDF!$B$37:$Z$37,0)),0)</f>
        <v>0</v>
      </c>
      <c r="K645" s="116">
        <f ca="1">IFERROR(K644+'Program Qtrly'!M$403*OFFSET(LDF!$A$37,MATCH($B$627,LDF!$A$38:$A$63,0),MATCH($A645,LDF!$B$37:$Z$37,0)),0)</f>
        <v>0</v>
      </c>
      <c r="L645" s="116">
        <f ca="1">IFERROR(L644+'Program Qtrly'!N$403*OFFSET(LDF!$A$37,MATCH($B$627,LDF!$A$38:$A$63,0),MATCH($A645,LDF!$B$37:$Z$37,0)),0)</f>
        <v>0</v>
      </c>
      <c r="M645" s="116">
        <f ca="1">IFERROR(M644+'Program Qtrly'!O$403*OFFSET(LDF!$A$37,MATCH($B$627,LDF!$A$38:$A$63,0),MATCH($A645,LDF!$B$37:$Z$37,0)),0)</f>
        <v>0</v>
      </c>
      <c r="N645" s="116">
        <f ca="1">IFERROR(N644+'Program Qtrly'!P$403*OFFSET(LDF!$A$37,MATCH($B$627,LDF!$A$38:$A$63,0),MATCH($A645,LDF!$B$37:$Z$37,0)),0)</f>
        <v>0</v>
      </c>
      <c r="O645" s="116">
        <f ca="1">IFERROR(O644+'Program Qtrly'!Q$403*OFFSET(LDF!$A$37,MATCH($B$627,LDF!$A$38:$A$63,0),MATCH($A645,LDF!$B$37:$Z$37,0)),0)</f>
        <v>0</v>
      </c>
      <c r="P645" s="116">
        <f ca="1">IFERROR(P644+'Program Qtrly'!R$403*OFFSET(LDF!$A$37,MATCH($B$627,LDF!$A$38:$A$63,0),MATCH($A645,LDF!$B$37:$Z$37,0)),0)</f>
        <v>0</v>
      </c>
      <c r="Q645" s="116">
        <f ca="1">IFERROR(Q644+'Program Qtrly'!S$403*OFFSET(LDF!$A$37,MATCH($B$627,LDF!$A$38:$A$63,0),MATCH($A645,LDF!$B$37:$Z$37,0)),0)</f>
        <v>0</v>
      </c>
      <c r="R645" s="116">
        <f ca="1">IFERROR(R644+'Program Qtrly'!T$403*OFFSET(LDF!$A$37,MATCH($B$627,LDF!$A$38:$A$63,0),MATCH($A645,LDF!$B$37:$Z$37,0)),0)</f>
        <v>0</v>
      </c>
      <c r="S645" s="116">
        <f ca="1">IFERROR(S644+'Program Qtrly'!U$403*OFFSET(LDF!$A$37,MATCH($B$627,LDF!$A$38:$A$63,0),MATCH($A645,LDF!$B$37:$Z$37,0)),0)</f>
        <v>0</v>
      </c>
      <c r="T645" s="116">
        <f ca="1">IFERROR(T644+'Program Qtrly'!V$403*OFFSET(LDF!$A$37,MATCH($B$627,LDF!$A$38:$A$63,0),MATCH($A645,LDF!$B$37:$Z$37,0)),0)</f>
        <v>0</v>
      </c>
      <c r="U645" s="116">
        <f ca="1">IFERROR(U644+'Program Qtrly'!W$403*OFFSET(LDF!$A$37,MATCH($B$627,LDF!$A$38:$A$63,0),MATCH($A645,LDF!$B$37:$Z$37,0)),0)</f>
        <v>0</v>
      </c>
      <c r="W645" s="63">
        <f t="shared" si="611"/>
        <v>51</v>
      </c>
      <c r="X645" s="116">
        <f t="shared" ca="1" si="612"/>
        <v>0</v>
      </c>
      <c r="Y645" s="116">
        <f t="shared" ca="1" si="627"/>
        <v>0</v>
      </c>
      <c r="Z645" s="116">
        <f t="shared" ca="1" si="628"/>
        <v>0</v>
      </c>
      <c r="AA645" s="116">
        <f t="shared" ca="1" si="629"/>
        <v>0</v>
      </c>
      <c r="AB645" s="116">
        <f t="shared" ca="1" si="630"/>
        <v>0</v>
      </c>
      <c r="AC645" s="116">
        <f t="shared" ca="1" si="631"/>
        <v>0</v>
      </c>
      <c r="AD645" s="116">
        <f t="shared" ca="1" si="632"/>
        <v>0</v>
      </c>
      <c r="AE645" s="116">
        <f t="shared" ca="1" si="633"/>
        <v>0</v>
      </c>
      <c r="AF645" s="116">
        <f t="shared" ca="1" si="634"/>
        <v>0</v>
      </c>
      <c r="AG645" s="116">
        <f t="shared" ca="1" si="616"/>
        <v>0</v>
      </c>
      <c r="AH645" s="116">
        <f t="shared" ca="1" si="617"/>
        <v>0</v>
      </c>
      <c r="AI645" s="116">
        <f t="shared" ca="1" si="618"/>
        <v>0</v>
      </c>
      <c r="AJ645" s="116">
        <f t="shared" ca="1" si="619"/>
        <v>0</v>
      </c>
      <c r="AK645" s="116">
        <f t="shared" ca="1" si="620"/>
        <v>0</v>
      </c>
      <c r="AL645" s="116">
        <f t="shared" ca="1" si="621"/>
        <v>0</v>
      </c>
      <c r="AM645" s="116">
        <f t="shared" ca="1" si="622"/>
        <v>0</v>
      </c>
      <c r="AN645" s="116">
        <f t="shared" ca="1" si="623"/>
        <v>0</v>
      </c>
      <c r="AO645" s="116">
        <f t="shared" ca="1" si="624"/>
        <v>0</v>
      </c>
      <c r="AP645" s="116">
        <f t="shared" ca="1" si="625"/>
        <v>0</v>
      </c>
      <c r="AQ645" s="116">
        <f t="shared" ca="1" si="626"/>
        <v>0</v>
      </c>
      <c r="AS645" s="63">
        <f t="shared" si="613"/>
        <v>51</v>
      </c>
      <c r="AT645" s="116">
        <f ca="1">IFERROR(X645*'Program Qtrly'!D$389/(1-'Program Qtrly'!D$389),0)</f>
        <v>0</v>
      </c>
      <c r="AU645" s="116">
        <f ca="1">IFERROR(Y645*'Program Qtrly'!E$389/(1-'Program Qtrly'!E$389),0)</f>
        <v>0</v>
      </c>
      <c r="AV645" s="116">
        <f ca="1">IFERROR(Z645*'Program Qtrly'!F$389/(1-'Program Qtrly'!F$389),0)</f>
        <v>0</v>
      </c>
      <c r="AW645" s="116">
        <f ca="1">IFERROR(AA645*'Program Qtrly'!G$389/(1-'Program Qtrly'!G$389),0)</f>
        <v>0</v>
      </c>
      <c r="AX645" s="116">
        <f ca="1">IFERROR(AB645*'Program Qtrly'!H$389/(1-'Program Qtrly'!H$389),0)</f>
        <v>0</v>
      </c>
      <c r="AY645" s="116">
        <f ca="1">IFERROR(AC645*'Program Qtrly'!I$389/(1-'Program Qtrly'!I$389),0)</f>
        <v>0</v>
      </c>
      <c r="AZ645" s="116">
        <f ca="1">IFERROR(AD645*'Program Qtrly'!J$389/(1-'Program Qtrly'!J$389),0)</f>
        <v>0</v>
      </c>
      <c r="BA645" s="116">
        <f ca="1">IFERROR(AE645*'Program Qtrly'!K$389/(1-'Program Qtrly'!K$389),0)</f>
        <v>0</v>
      </c>
      <c r="BB645" s="116">
        <f ca="1">IFERROR(AF645*'Program Qtrly'!L$389/(1-'Program Qtrly'!L$389),0)</f>
        <v>0</v>
      </c>
      <c r="BC645" s="116">
        <f ca="1">IFERROR(AG645*'Program Qtrly'!M$389/(1-'Program Qtrly'!M$389),0)</f>
        <v>0</v>
      </c>
      <c r="BD645" s="116">
        <f ca="1">IFERROR(AH645*'Program Qtrly'!N$389/(1-'Program Qtrly'!N$389),0)</f>
        <v>0</v>
      </c>
      <c r="BE645" s="116">
        <f ca="1">IFERROR(AI645*'Program Qtrly'!O$389/(1-'Program Qtrly'!O$389),0)</f>
        <v>0</v>
      </c>
      <c r="BF645" s="116">
        <f ca="1">IFERROR(AJ645*'Program Qtrly'!P$389/(1-'Program Qtrly'!P$389),0)</f>
        <v>0</v>
      </c>
      <c r="BG645" s="116">
        <f ca="1">IFERROR(AK645*'Program Qtrly'!Q$389/(1-'Program Qtrly'!Q$389),0)</f>
        <v>0</v>
      </c>
      <c r="BH645" s="116">
        <f ca="1">IFERROR(AL645*'Program Qtrly'!R$389/(1-'Program Qtrly'!R$389),0)</f>
        <v>0</v>
      </c>
      <c r="BI645" s="116">
        <f ca="1">IFERROR(AM645*'Program Qtrly'!S$389/(1-'Program Qtrly'!S$389),0)</f>
        <v>0</v>
      </c>
      <c r="BJ645" s="116">
        <f ca="1">IFERROR(AN645*'Program Qtrly'!T$389/(1-'Program Qtrly'!T$389),0)</f>
        <v>0</v>
      </c>
      <c r="BK645" s="116">
        <f ca="1">IFERROR(AO645*'Program Qtrly'!U$389/(1-'Program Qtrly'!U$389),0)</f>
        <v>0</v>
      </c>
      <c r="BL645" s="116">
        <f ca="1">IFERROR(AP645*'Program Qtrly'!V$389/(1-'Program Qtrly'!V$389),0)</f>
        <v>0</v>
      </c>
      <c r="BM645" s="116">
        <f ca="1">IFERROR(AQ645*'Program Qtrly'!W$389/(1-'Program Qtrly'!W$389),0)</f>
        <v>0</v>
      </c>
      <c r="BO645" s="53" t="str">
        <f t="shared" si="614"/>
        <v>P020</v>
      </c>
      <c r="BP645" s="53">
        <f t="shared" si="615"/>
        <v>0</v>
      </c>
    </row>
    <row r="646" spans="1:68" x14ac:dyDescent="0.45">
      <c r="A646" s="63">
        <f t="shared" si="610"/>
        <v>54</v>
      </c>
      <c r="B646" s="116">
        <f ca="1">IFERROR(B645+'Program Qtrly'!D$403*OFFSET(LDF!$A$37,MATCH($B$627,LDF!$A$38:$A$63,0),MATCH($A646,LDF!$B$37:$Z$37,0)),0)</f>
        <v>0</v>
      </c>
      <c r="C646" s="116">
        <f ca="1">IFERROR(C645+'Program Qtrly'!E$403*OFFSET(LDF!$A$37,MATCH($B$627,LDF!$A$38:$A$63,0),MATCH($A646,LDF!$B$37:$Z$37,0)),0)</f>
        <v>0</v>
      </c>
      <c r="D646" s="116">
        <f ca="1">IFERROR(D645+'Program Qtrly'!F$403*OFFSET(LDF!$A$37,MATCH($B$627,LDF!$A$38:$A$63,0),MATCH($A646,LDF!$B$37:$Z$37,0)),0)</f>
        <v>0</v>
      </c>
      <c r="E646" s="116">
        <f ca="1">IFERROR(E645+'Program Qtrly'!G$403*OFFSET(LDF!$A$37,MATCH($B$627,LDF!$A$38:$A$63,0),MATCH($A646,LDF!$B$37:$Z$37,0)),0)</f>
        <v>0</v>
      </c>
      <c r="F646" s="116">
        <f ca="1">IFERROR(F645+'Program Qtrly'!H$403*OFFSET(LDF!$A$37,MATCH($B$627,LDF!$A$38:$A$63,0),MATCH($A646,LDF!$B$37:$Z$37,0)),0)</f>
        <v>0</v>
      </c>
      <c r="G646" s="116">
        <f ca="1">IFERROR(G645+'Program Qtrly'!I$403*OFFSET(LDF!$A$37,MATCH($B$627,LDF!$A$38:$A$63,0),MATCH($A646,LDF!$B$37:$Z$37,0)),0)</f>
        <v>0</v>
      </c>
      <c r="H646" s="116">
        <f ca="1">IFERROR(H645+'Program Qtrly'!J$403*OFFSET(LDF!$A$37,MATCH($B$627,LDF!$A$38:$A$63,0),MATCH($A646,LDF!$B$37:$Z$37,0)),0)</f>
        <v>0</v>
      </c>
      <c r="I646" s="116">
        <f ca="1">IFERROR(I645+'Program Qtrly'!K$403*OFFSET(LDF!$A$37,MATCH($B$627,LDF!$A$38:$A$63,0),MATCH($A646,LDF!$B$37:$Z$37,0)),0)</f>
        <v>0</v>
      </c>
      <c r="J646" s="116">
        <f ca="1">IFERROR(J645+'Program Qtrly'!L$403*OFFSET(LDF!$A$37,MATCH($B$627,LDF!$A$38:$A$63,0),MATCH($A646,LDF!$B$37:$Z$37,0)),0)</f>
        <v>0</v>
      </c>
      <c r="K646" s="116">
        <f ca="1">IFERROR(K645+'Program Qtrly'!M$403*OFFSET(LDF!$A$37,MATCH($B$627,LDF!$A$38:$A$63,0),MATCH($A646,LDF!$B$37:$Z$37,0)),0)</f>
        <v>0</v>
      </c>
      <c r="L646" s="116">
        <f ca="1">IFERROR(L645+'Program Qtrly'!N$403*OFFSET(LDF!$A$37,MATCH($B$627,LDF!$A$38:$A$63,0),MATCH($A646,LDF!$B$37:$Z$37,0)),0)</f>
        <v>0</v>
      </c>
      <c r="M646" s="116">
        <f ca="1">IFERROR(M645+'Program Qtrly'!O$403*OFFSET(LDF!$A$37,MATCH($B$627,LDF!$A$38:$A$63,0),MATCH($A646,LDF!$B$37:$Z$37,0)),0)</f>
        <v>0</v>
      </c>
      <c r="N646" s="116">
        <f ca="1">IFERROR(N645+'Program Qtrly'!P$403*OFFSET(LDF!$A$37,MATCH($B$627,LDF!$A$38:$A$63,0),MATCH($A646,LDF!$B$37:$Z$37,0)),0)</f>
        <v>0</v>
      </c>
      <c r="O646" s="116">
        <f ca="1">IFERROR(O645+'Program Qtrly'!Q$403*OFFSET(LDF!$A$37,MATCH($B$627,LDF!$A$38:$A$63,0),MATCH($A646,LDF!$B$37:$Z$37,0)),0)</f>
        <v>0</v>
      </c>
      <c r="P646" s="116">
        <f ca="1">IFERROR(P645+'Program Qtrly'!R$403*OFFSET(LDF!$A$37,MATCH($B$627,LDF!$A$38:$A$63,0),MATCH($A646,LDF!$B$37:$Z$37,0)),0)</f>
        <v>0</v>
      </c>
      <c r="Q646" s="116">
        <f ca="1">IFERROR(Q645+'Program Qtrly'!S$403*OFFSET(LDF!$A$37,MATCH($B$627,LDF!$A$38:$A$63,0),MATCH($A646,LDF!$B$37:$Z$37,0)),0)</f>
        <v>0</v>
      </c>
      <c r="R646" s="116">
        <f ca="1">IFERROR(R645+'Program Qtrly'!T$403*OFFSET(LDF!$A$37,MATCH($B$627,LDF!$A$38:$A$63,0),MATCH($A646,LDF!$B$37:$Z$37,0)),0)</f>
        <v>0</v>
      </c>
      <c r="S646" s="116">
        <f ca="1">IFERROR(S645+'Program Qtrly'!U$403*OFFSET(LDF!$A$37,MATCH($B$627,LDF!$A$38:$A$63,0),MATCH($A646,LDF!$B$37:$Z$37,0)),0)</f>
        <v>0</v>
      </c>
      <c r="T646" s="116">
        <f ca="1">IFERROR(T645+'Program Qtrly'!V$403*OFFSET(LDF!$A$37,MATCH($B$627,LDF!$A$38:$A$63,0),MATCH($A646,LDF!$B$37:$Z$37,0)),0)</f>
        <v>0</v>
      </c>
      <c r="U646" s="116">
        <f ca="1">IFERROR(U645+'Program Qtrly'!W$403*OFFSET(LDF!$A$37,MATCH($B$627,LDF!$A$38:$A$63,0),MATCH($A646,LDF!$B$37:$Z$37,0)),0)</f>
        <v>0</v>
      </c>
      <c r="W646" s="63">
        <f t="shared" si="611"/>
        <v>54</v>
      </c>
      <c r="X646" s="116">
        <f t="shared" ca="1" si="612"/>
        <v>0</v>
      </c>
      <c r="Y646" s="116">
        <f t="shared" ca="1" si="627"/>
        <v>0</v>
      </c>
      <c r="Z646" s="116">
        <f t="shared" ca="1" si="628"/>
        <v>0</v>
      </c>
      <c r="AA646" s="116">
        <f t="shared" ca="1" si="629"/>
        <v>0</v>
      </c>
      <c r="AB646" s="116">
        <f t="shared" ca="1" si="630"/>
        <v>0</v>
      </c>
      <c r="AC646" s="116">
        <f t="shared" ca="1" si="631"/>
        <v>0</v>
      </c>
      <c r="AD646" s="116">
        <f t="shared" ca="1" si="632"/>
        <v>0</v>
      </c>
      <c r="AE646" s="116">
        <f t="shared" ca="1" si="633"/>
        <v>0</v>
      </c>
      <c r="AF646" s="116">
        <f t="shared" ca="1" si="634"/>
        <v>0</v>
      </c>
      <c r="AG646" s="116">
        <f t="shared" ca="1" si="616"/>
        <v>0</v>
      </c>
      <c r="AH646" s="116">
        <f t="shared" ca="1" si="617"/>
        <v>0</v>
      </c>
      <c r="AI646" s="116">
        <f t="shared" ca="1" si="618"/>
        <v>0</v>
      </c>
      <c r="AJ646" s="116">
        <f t="shared" ca="1" si="619"/>
        <v>0</v>
      </c>
      <c r="AK646" s="116">
        <f t="shared" ca="1" si="620"/>
        <v>0</v>
      </c>
      <c r="AL646" s="116">
        <f t="shared" ca="1" si="621"/>
        <v>0</v>
      </c>
      <c r="AM646" s="116">
        <f t="shared" ca="1" si="622"/>
        <v>0</v>
      </c>
      <c r="AN646" s="116">
        <f t="shared" ca="1" si="623"/>
        <v>0</v>
      </c>
      <c r="AO646" s="116">
        <f t="shared" ca="1" si="624"/>
        <v>0</v>
      </c>
      <c r="AP646" s="116">
        <f t="shared" ca="1" si="625"/>
        <v>0</v>
      </c>
      <c r="AQ646" s="116">
        <f t="shared" ca="1" si="626"/>
        <v>0</v>
      </c>
      <c r="AS646" s="63">
        <f t="shared" si="613"/>
        <v>54</v>
      </c>
      <c r="AT646" s="116">
        <f ca="1">IFERROR(X646*'Program Qtrly'!D$389/(1-'Program Qtrly'!D$389),0)</f>
        <v>0</v>
      </c>
      <c r="AU646" s="116">
        <f ca="1">IFERROR(Y646*'Program Qtrly'!E$389/(1-'Program Qtrly'!E$389),0)</f>
        <v>0</v>
      </c>
      <c r="AV646" s="116">
        <f ca="1">IFERROR(Z646*'Program Qtrly'!F$389/(1-'Program Qtrly'!F$389),0)</f>
        <v>0</v>
      </c>
      <c r="AW646" s="116">
        <f ca="1">IFERROR(AA646*'Program Qtrly'!G$389/(1-'Program Qtrly'!G$389),0)</f>
        <v>0</v>
      </c>
      <c r="AX646" s="116">
        <f ca="1">IFERROR(AB646*'Program Qtrly'!H$389/(1-'Program Qtrly'!H$389),0)</f>
        <v>0</v>
      </c>
      <c r="AY646" s="116">
        <f ca="1">IFERROR(AC646*'Program Qtrly'!I$389/(1-'Program Qtrly'!I$389),0)</f>
        <v>0</v>
      </c>
      <c r="AZ646" s="116">
        <f ca="1">IFERROR(AD646*'Program Qtrly'!J$389/(1-'Program Qtrly'!J$389),0)</f>
        <v>0</v>
      </c>
      <c r="BA646" s="116">
        <f ca="1">IFERROR(AE646*'Program Qtrly'!K$389/(1-'Program Qtrly'!K$389),0)</f>
        <v>0</v>
      </c>
      <c r="BB646" s="116">
        <f ca="1">IFERROR(AF646*'Program Qtrly'!L$389/(1-'Program Qtrly'!L$389),0)</f>
        <v>0</v>
      </c>
      <c r="BC646" s="116">
        <f ca="1">IFERROR(AG646*'Program Qtrly'!M$389/(1-'Program Qtrly'!M$389),0)</f>
        <v>0</v>
      </c>
      <c r="BD646" s="116">
        <f ca="1">IFERROR(AH646*'Program Qtrly'!N$389/(1-'Program Qtrly'!N$389),0)</f>
        <v>0</v>
      </c>
      <c r="BE646" s="116">
        <f ca="1">IFERROR(AI646*'Program Qtrly'!O$389/(1-'Program Qtrly'!O$389),0)</f>
        <v>0</v>
      </c>
      <c r="BF646" s="116">
        <f ca="1">IFERROR(AJ646*'Program Qtrly'!P$389/(1-'Program Qtrly'!P$389),0)</f>
        <v>0</v>
      </c>
      <c r="BG646" s="116">
        <f ca="1">IFERROR(AK646*'Program Qtrly'!Q$389/(1-'Program Qtrly'!Q$389),0)</f>
        <v>0</v>
      </c>
      <c r="BH646" s="116">
        <f ca="1">IFERROR(AL646*'Program Qtrly'!R$389/(1-'Program Qtrly'!R$389),0)</f>
        <v>0</v>
      </c>
      <c r="BI646" s="116">
        <f ca="1">IFERROR(AM646*'Program Qtrly'!S$389/(1-'Program Qtrly'!S$389),0)</f>
        <v>0</v>
      </c>
      <c r="BJ646" s="116">
        <f ca="1">IFERROR(AN646*'Program Qtrly'!T$389/(1-'Program Qtrly'!T$389),0)</f>
        <v>0</v>
      </c>
      <c r="BK646" s="116">
        <f ca="1">IFERROR(AO646*'Program Qtrly'!U$389/(1-'Program Qtrly'!U$389),0)</f>
        <v>0</v>
      </c>
      <c r="BL646" s="116">
        <f ca="1">IFERROR(AP646*'Program Qtrly'!V$389/(1-'Program Qtrly'!V$389),0)</f>
        <v>0</v>
      </c>
      <c r="BM646" s="116">
        <f ca="1">IFERROR(AQ646*'Program Qtrly'!W$389/(1-'Program Qtrly'!W$389),0)</f>
        <v>0</v>
      </c>
      <c r="BO646" s="53" t="str">
        <f t="shared" si="614"/>
        <v>P020</v>
      </c>
      <c r="BP646" s="53">
        <f t="shared" si="615"/>
        <v>0</v>
      </c>
    </row>
    <row r="647" spans="1:68" x14ac:dyDescent="0.45">
      <c r="A647" s="63">
        <f t="shared" si="610"/>
        <v>57</v>
      </c>
      <c r="B647" s="116">
        <f ca="1">IFERROR(B646+'Program Qtrly'!D$403*OFFSET(LDF!$A$37,MATCH($B$627,LDF!$A$38:$A$63,0),MATCH($A647,LDF!$B$37:$Z$37,0)),0)</f>
        <v>0</v>
      </c>
      <c r="C647" s="116">
        <f ca="1">IFERROR(C646+'Program Qtrly'!E$403*OFFSET(LDF!$A$37,MATCH($B$627,LDF!$A$38:$A$63,0),MATCH($A647,LDF!$B$37:$Z$37,0)),0)</f>
        <v>0</v>
      </c>
      <c r="D647" s="116">
        <f ca="1">IFERROR(D646+'Program Qtrly'!F$403*OFFSET(LDF!$A$37,MATCH($B$627,LDF!$A$38:$A$63,0),MATCH($A647,LDF!$B$37:$Z$37,0)),0)</f>
        <v>0</v>
      </c>
      <c r="E647" s="116">
        <f ca="1">IFERROR(E646+'Program Qtrly'!G$403*OFFSET(LDF!$A$37,MATCH($B$627,LDF!$A$38:$A$63,0),MATCH($A647,LDF!$B$37:$Z$37,0)),0)</f>
        <v>0</v>
      </c>
      <c r="F647" s="116">
        <f ca="1">IFERROR(F646+'Program Qtrly'!H$403*OFFSET(LDF!$A$37,MATCH($B$627,LDF!$A$38:$A$63,0),MATCH($A647,LDF!$B$37:$Z$37,0)),0)</f>
        <v>0</v>
      </c>
      <c r="G647" s="116">
        <f ca="1">IFERROR(G646+'Program Qtrly'!I$403*OFFSET(LDF!$A$37,MATCH($B$627,LDF!$A$38:$A$63,0),MATCH($A647,LDF!$B$37:$Z$37,0)),0)</f>
        <v>0</v>
      </c>
      <c r="H647" s="116">
        <f ca="1">IFERROR(H646+'Program Qtrly'!J$403*OFFSET(LDF!$A$37,MATCH($B$627,LDF!$A$38:$A$63,0),MATCH($A647,LDF!$B$37:$Z$37,0)),0)</f>
        <v>0</v>
      </c>
      <c r="I647" s="116">
        <f ca="1">IFERROR(I646+'Program Qtrly'!K$403*OFFSET(LDF!$A$37,MATCH($B$627,LDF!$A$38:$A$63,0),MATCH($A647,LDF!$B$37:$Z$37,0)),0)</f>
        <v>0</v>
      </c>
      <c r="J647" s="116">
        <f ca="1">IFERROR(J646+'Program Qtrly'!L$403*OFFSET(LDF!$A$37,MATCH($B$627,LDF!$A$38:$A$63,0),MATCH($A647,LDF!$B$37:$Z$37,0)),0)</f>
        <v>0</v>
      </c>
      <c r="K647" s="116">
        <f ca="1">IFERROR(K646+'Program Qtrly'!M$403*OFFSET(LDF!$A$37,MATCH($B$627,LDF!$A$38:$A$63,0),MATCH($A647,LDF!$B$37:$Z$37,0)),0)</f>
        <v>0</v>
      </c>
      <c r="L647" s="116">
        <f ca="1">IFERROR(L646+'Program Qtrly'!N$403*OFFSET(LDF!$A$37,MATCH($B$627,LDF!$A$38:$A$63,0),MATCH($A647,LDF!$B$37:$Z$37,0)),0)</f>
        <v>0</v>
      </c>
      <c r="M647" s="116">
        <f ca="1">IFERROR(M646+'Program Qtrly'!O$403*OFFSET(LDF!$A$37,MATCH($B$627,LDF!$A$38:$A$63,0),MATCH($A647,LDF!$B$37:$Z$37,0)),0)</f>
        <v>0</v>
      </c>
      <c r="N647" s="116">
        <f ca="1">IFERROR(N646+'Program Qtrly'!P$403*OFFSET(LDF!$A$37,MATCH($B$627,LDF!$A$38:$A$63,0),MATCH($A647,LDF!$B$37:$Z$37,0)),0)</f>
        <v>0</v>
      </c>
      <c r="O647" s="116">
        <f ca="1">IFERROR(O646+'Program Qtrly'!Q$403*OFFSET(LDF!$A$37,MATCH($B$627,LDF!$A$38:$A$63,0),MATCH($A647,LDF!$B$37:$Z$37,0)),0)</f>
        <v>0</v>
      </c>
      <c r="P647" s="116">
        <f ca="1">IFERROR(P646+'Program Qtrly'!R$403*OFFSET(LDF!$A$37,MATCH($B$627,LDF!$A$38:$A$63,0),MATCH($A647,LDF!$B$37:$Z$37,0)),0)</f>
        <v>0</v>
      </c>
      <c r="Q647" s="116">
        <f ca="1">IFERROR(Q646+'Program Qtrly'!S$403*OFFSET(LDF!$A$37,MATCH($B$627,LDF!$A$38:$A$63,0),MATCH($A647,LDF!$B$37:$Z$37,0)),0)</f>
        <v>0</v>
      </c>
      <c r="R647" s="116">
        <f ca="1">IFERROR(R646+'Program Qtrly'!T$403*OFFSET(LDF!$A$37,MATCH($B$627,LDF!$A$38:$A$63,0),MATCH($A647,LDF!$B$37:$Z$37,0)),0)</f>
        <v>0</v>
      </c>
      <c r="S647" s="116">
        <f ca="1">IFERROR(S646+'Program Qtrly'!U$403*OFFSET(LDF!$A$37,MATCH($B$627,LDF!$A$38:$A$63,0),MATCH($A647,LDF!$B$37:$Z$37,0)),0)</f>
        <v>0</v>
      </c>
      <c r="T647" s="116">
        <f ca="1">IFERROR(T646+'Program Qtrly'!V$403*OFFSET(LDF!$A$37,MATCH($B$627,LDF!$A$38:$A$63,0),MATCH($A647,LDF!$B$37:$Z$37,0)),0)</f>
        <v>0</v>
      </c>
      <c r="U647" s="116">
        <f ca="1">IFERROR(U646+'Program Qtrly'!W$403*OFFSET(LDF!$A$37,MATCH($B$627,LDF!$A$38:$A$63,0),MATCH($A647,LDF!$B$37:$Z$37,0)),0)</f>
        <v>0</v>
      </c>
      <c r="W647" s="63">
        <f t="shared" si="611"/>
        <v>57</v>
      </c>
      <c r="X647" s="116">
        <f t="shared" ca="1" si="612"/>
        <v>0</v>
      </c>
      <c r="Y647" s="116">
        <f t="shared" ca="1" si="627"/>
        <v>0</v>
      </c>
      <c r="Z647" s="116">
        <f t="shared" ca="1" si="628"/>
        <v>0</v>
      </c>
      <c r="AA647" s="116">
        <f t="shared" ca="1" si="629"/>
        <v>0</v>
      </c>
      <c r="AB647" s="116">
        <f t="shared" ca="1" si="630"/>
        <v>0</v>
      </c>
      <c r="AC647" s="116">
        <f t="shared" ca="1" si="631"/>
        <v>0</v>
      </c>
      <c r="AD647" s="116">
        <f t="shared" ca="1" si="632"/>
        <v>0</v>
      </c>
      <c r="AE647" s="116">
        <f t="shared" ca="1" si="633"/>
        <v>0</v>
      </c>
      <c r="AF647" s="116">
        <f t="shared" ca="1" si="634"/>
        <v>0</v>
      </c>
      <c r="AG647" s="116">
        <f t="shared" ca="1" si="616"/>
        <v>0</v>
      </c>
      <c r="AH647" s="116">
        <f t="shared" ca="1" si="617"/>
        <v>0</v>
      </c>
      <c r="AI647" s="116">
        <f t="shared" ca="1" si="618"/>
        <v>0</v>
      </c>
      <c r="AJ647" s="116">
        <f t="shared" ca="1" si="619"/>
        <v>0</v>
      </c>
      <c r="AK647" s="116">
        <f t="shared" ca="1" si="620"/>
        <v>0</v>
      </c>
      <c r="AL647" s="116">
        <f t="shared" ca="1" si="621"/>
        <v>0</v>
      </c>
      <c r="AM647" s="116">
        <f t="shared" ca="1" si="622"/>
        <v>0</v>
      </c>
      <c r="AN647" s="116">
        <f t="shared" ca="1" si="623"/>
        <v>0</v>
      </c>
      <c r="AO647" s="116">
        <f t="shared" ca="1" si="624"/>
        <v>0</v>
      </c>
      <c r="AP647" s="116">
        <f t="shared" ca="1" si="625"/>
        <v>0</v>
      </c>
      <c r="AQ647" s="116">
        <f t="shared" ca="1" si="626"/>
        <v>0</v>
      </c>
      <c r="AS647" s="63">
        <f t="shared" si="613"/>
        <v>57</v>
      </c>
      <c r="AT647" s="116">
        <f ca="1">IFERROR(X647*'Program Qtrly'!D$389/(1-'Program Qtrly'!D$389),0)</f>
        <v>0</v>
      </c>
      <c r="AU647" s="116">
        <f ca="1">IFERROR(Y647*'Program Qtrly'!E$389/(1-'Program Qtrly'!E$389),0)</f>
        <v>0</v>
      </c>
      <c r="AV647" s="116">
        <f ca="1">IFERROR(Z647*'Program Qtrly'!F$389/(1-'Program Qtrly'!F$389),0)</f>
        <v>0</v>
      </c>
      <c r="AW647" s="116">
        <f ca="1">IFERROR(AA647*'Program Qtrly'!G$389/(1-'Program Qtrly'!G$389),0)</f>
        <v>0</v>
      </c>
      <c r="AX647" s="116">
        <f ca="1">IFERROR(AB647*'Program Qtrly'!H$389/(1-'Program Qtrly'!H$389),0)</f>
        <v>0</v>
      </c>
      <c r="AY647" s="116">
        <f ca="1">IFERROR(AC647*'Program Qtrly'!I$389/(1-'Program Qtrly'!I$389),0)</f>
        <v>0</v>
      </c>
      <c r="AZ647" s="116">
        <f ca="1">IFERROR(AD647*'Program Qtrly'!J$389/(1-'Program Qtrly'!J$389),0)</f>
        <v>0</v>
      </c>
      <c r="BA647" s="116">
        <f ca="1">IFERROR(AE647*'Program Qtrly'!K$389/(1-'Program Qtrly'!K$389),0)</f>
        <v>0</v>
      </c>
      <c r="BB647" s="116">
        <f ca="1">IFERROR(AF647*'Program Qtrly'!L$389/(1-'Program Qtrly'!L$389),0)</f>
        <v>0</v>
      </c>
      <c r="BC647" s="116">
        <f ca="1">IFERROR(AG647*'Program Qtrly'!M$389/(1-'Program Qtrly'!M$389),0)</f>
        <v>0</v>
      </c>
      <c r="BD647" s="116">
        <f ca="1">IFERROR(AH647*'Program Qtrly'!N$389/(1-'Program Qtrly'!N$389),0)</f>
        <v>0</v>
      </c>
      <c r="BE647" s="116">
        <f ca="1">IFERROR(AI647*'Program Qtrly'!O$389/(1-'Program Qtrly'!O$389),0)</f>
        <v>0</v>
      </c>
      <c r="BF647" s="116">
        <f ca="1">IFERROR(AJ647*'Program Qtrly'!P$389/(1-'Program Qtrly'!P$389),0)</f>
        <v>0</v>
      </c>
      <c r="BG647" s="116">
        <f ca="1">IFERROR(AK647*'Program Qtrly'!Q$389/(1-'Program Qtrly'!Q$389),0)</f>
        <v>0</v>
      </c>
      <c r="BH647" s="116">
        <f ca="1">IFERROR(AL647*'Program Qtrly'!R$389/(1-'Program Qtrly'!R$389),0)</f>
        <v>0</v>
      </c>
      <c r="BI647" s="116">
        <f ca="1">IFERROR(AM647*'Program Qtrly'!S$389/(1-'Program Qtrly'!S$389),0)</f>
        <v>0</v>
      </c>
      <c r="BJ647" s="116">
        <f ca="1">IFERROR(AN647*'Program Qtrly'!T$389/(1-'Program Qtrly'!T$389),0)</f>
        <v>0</v>
      </c>
      <c r="BK647" s="116">
        <f ca="1">IFERROR(AO647*'Program Qtrly'!U$389/(1-'Program Qtrly'!U$389),0)</f>
        <v>0</v>
      </c>
      <c r="BL647" s="116">
        <f ca="1">IFERROR(AP647*'Program Qtrly'!V$389/(1-'Program Qtrly'!V$389),0)</f>
        <v>0</v>
      </c>
      <c r="BM647" s="116">
        <f ca="1">IFERROR(AQ647*'Program Qtrly'!W$389/(1-'Program Qtrly'!W$389),0)</f>
        <v>0</v>
      </c>
      <c r="BO647" s="53" t="str">
        <f t="shared" si="614"/>
        <v>P020</v>
      </c>
      <c r="BP647" s="53">
        <f t="shared" si="615"/>
        <v>0</v>
      </c>
    </row>
    <row r="648" spans="1:68" x14ac:dyDescent="0.45">
      <c r="A648" s="63">
        <f t="shared" si="610"/>
        <v>60</v>
      </c>
      <c r="B648" s="116">
        <f ca="1">IFERROR(B647+'Program Qtrly'!D$403*OFFSET(LDF!$A$37,MATCH($B$627,LDF!$A$38:$A$63,0),MATCH($A648,LDF!$B$37:$Z$37,0)),0)</f>
        <v>0</v>
      </c>
      <c r="C648" s="116">
        <f ca="1">IFERROR(C647+'Program Qtrly'!E$403*OFFSET(LDF!$A$37,MATCH($B$627,LDF!$A$38:$A$63,0),MATCH($A648,LDF!$B$37:$Z$37,0)),0)</f>
        <v>0</v>
      </c>
      <c r="D648" s="116">
        <f ca="1">IFERROR(D647+'Program Qtrly'!F$403*OFFSET(LDF!$A$37,MATCH($B$627,LDF!$A$38:$A$63,0),MATCH($A648,LDF!$B$37:$Z$37,0)),0)</f>
        <v>0</v>
      </c>
      <c r="E648" s="116">
        <f ca="1">IFERROR(E647+'Program Qtrly'!G$403*OFFSET(LDF!$A$37,MATCH($B$627,LDF!$A$38:$A$63,0),MATCH($A648,LDF!$B$37:$Z$37,0)),0)</f>
        <v>0</v>
      </c>
      <c r="F648" s="116">
        <f ca="1">IFERROR(F647+'Program Qtrly'!H$403*OFFSET(LDF!$A$37,MATCH($B$627,LDF!$A$38:$A$63,0),MATCH($A648,LDF!$B$37:$Z$37,0)),0)</f>
        <v>0</v>
      </c>
      <c r="G648" s="116">
        <f ca="1">IFERROR(G647+'Program Qtrly'!I$403*OFFSET(LDF!$A$37,MATCH($B$627,LDF!$A$38:$A$63,0),MATCH($A648,LDF!$B$37:$Z$37,0)),0)</f>
        <v>0</v>
      </c>
      <c r="H648" s="116">
        <f ca="1">IFERROR(H647+'Program Qtrly'!J$403*OFFSET(LDF!$A$37,MATCH($B$627,LDF!$A$38:$A$63,0),MATCH($A648,LDF!$B$37:$Z$37,0)),0)</f>
        <v>0</v>
      </c>
      <c r="I648" s="116">
        <f ca="1">IFERROR(I647+'Program Qtrly'!K$403*OFFSET(LDF!$A$37,MATCH($B$627,LDF!$A$38:$A$63,0),MATCH($A648,LDF!$B$37:$Z$37,0)),0)</f>
        <v>0</v>
      </c>
      <c r="J648" s="116">
        <f ca="1">IFERROR(J647+'Program Qtrly'!L$403*OFFSET(LDF!$A$37,MATCH($B$627,LDF!$A$38:$A$63,0),MATCH($A648,LDF!$B$37:$Z$37,0)),0)</f>
        <v>0</v>
      </c>
      <c r="K648" s="116">
        <f ca="1">IFERROR(K647+'Program Qtrly'!M$403*OFFSET(LDF!$A$37,MATCH($B$627,LDF!$A$38:$A$63,0),MATCH($A648,LDF!$B$37:$Z$37,0)),0)</f>
        <v>0</v>
      </c>
      <c r="L648" s="116">
        <f ca="1">IFERROR(L647+'Program Qtrly'!N$403*OFFSET(LDF!$A$37,MATCH($B$627,LDF!$A$38:$A$63,0),MATCH($A648,LDF!$B$37:$Z$37,0)),0)</f>
        <v>0</v>
      </c>
      <c r="M648" s="116">
        <f ca="1">IFERROR(M647+'Program Qtrly'!O$403*OFFSET(LDF!$A$37,MATCH($B$627,LDF!$A$38:$A$63,0),MATCH($A648,LDF!$B$37:$Z$37,0)),0)</f>
        <v>0</v>
      </c>
      <c r="N648" s="116">
        <f ca="1">IFERROR(N647+'Program Qtrly'!P$403*OFFSET(LDF!$A$37,MATCH($B$627,LDF!$A$38:$A$63,0),MATCH($A648,LDF!$B$37:$Z$37,0)),0)</f>
        <v>0</v>
      </c>
      <c r="O648" s="116">
        <f ca="1">IFERROR(O647+'Program Qtrly'!Q$403*OFFSET(LDF!$A$37,MATCH($B$627,LDF!$A$38:$A$63,0),MATCH($A648,LDF!$B$37:$Z$37,0)),0)</f>
        <v>0</v>
      </c>
      <c r="P648" s="116">
        <f ca="1">IFERROR(P647+'Program Qtrly'!R$403*OFFSET(LDF!$A$37,MATCH($B$627,LDF!$A$38:$A$63,0),MATCH($A648,LDF!$B$37:$Z$37,0)),0)</f>
        <v>0</v>
      </c>
      <c r="Q648" s="116">
        <f ca="1">IFERROR(Q647+'Program Qtrly'!S$403*OFFSET(LDF!$A$37,MATCH($B$627,LDF!$A$38:$A$63,0),MATCH($A648,LDF!$B$37:$Z$37,0)),0)</f>
        <v>0</v>
      </c>
      <c r="R648" s="116">
        <f ca="1">IFERROR(R647+'Program Qtrly'!T$403*OFFSET(LDF!$A$37,MATCH($B$627,LDF!$A$38:$A$63,0),MATCH($A648,LDF!$B$37:$Z$37,0)),0)</f>
        <v>0</v>
      </c>
      <c r="S648" s="116">
        <f ca="1">IFERROR(S647+'Program Qtrly'!U$403*OFFSET(LDF!$A$37,MATCH($B$627,LDF!$A$38:$A$63,0),MATCH($A648,LDF!$B$37:$Z$37,0)),0)</f>
        <v>0</v>
      </c>
      <c r="T648" s="116">
        <f ca="1">IFERROR(T647+'Program Qtrly'!V$403*OFFSET(LDF!$A$37,MATCH($B$627,LDF!$A$38:$A$63,0),MATCH($A648,LDF!$B$37:$Z$37,0)),0)</f>
        <v>0</v>
      </c>
      <c r="U648" s="116">
        <f ca="1">IFERROR(U647+'Program Qtrly'!W$403*OFFSET(LDF!$A$37,MATCH($B$627,LDF!$A$38:$A$63,0),MATCH($A648,LDF!$B$37:$Z$37,0)),0)</f>
        <v>0</v>
      </c>
      <c r="W648" s="63">
        <f t="shared" si="611"/>
        <v>60</v>
      </c>
      <c r="X648" s="116">
        <f t="shared" ca="1" si="612"/>
        <v>0</v>
      </c>
      <c r="Y648" s="116">
        <f t="shared" ca="1" si="627"/>
        <v>0</v>
      </c>
      <c r="Z648" s="116">
        <f t="shared" ca="1" si="628"/>
        <v>0</v>
      </c>
      <c r="AA648" s="116">
        <f t="shared" ca="1" si="629"/>
        <v>0</v>
      </c>
      <c r="AB648" s="116">
        <f t="shared" ca="1" si="630"/>
        <v>0</v>
      </c>
      <c r="AC648" s="116">
        <f t="shared" ca="1" si="631"/>
        <v>0</v>
      </c>
      <c r="AD648" s="116">
        <f t="shared" ca="1" si="632"/>
        <v>0</v>
      </c>
      <c r="AE648" s="116">
        <f t="shared" ca="1" si="633"/>
        <v>0</v>
      </c>
      <c r="AF648" s="116">
        <f t="shared" ca="1" si="634"/>
        <v>0</v>
      </c>
      <c r="AG648" s="116">
        <f t="shared" ca="1" si="616"/>
        <v>0</v>
      </c>
      <c r="AH648" s="116">
        <f t="shared" ca="1" si="617"/>
        <v>0</v>
      </c>
      <c r="AI648" s="116">
        <f t="shared" ca="1" si="618"/>
        <v>0</v>
      </c>
      <c r="AJ648" s="116">
        <f t="shared" ca="1" si="619"/>
        <v>0</v>
      </c>
      <c r="AK648" s="116">
        <f t="shared" ca="1" si="620"/>
        <v>0</v>
      </c>
      <c r="AL648" s="116">
        <f t="shared" ca="1" si="621"/>
        <v>0</v>
      </c>
      <c r="AM648" s="116">
        <f t="shared" ca="1" si="622"/>
        <v>0</v>
      </c>
      <c r="AN648" s="116">
        <f t="shared" ca="1" si="623"/>
        <v>0</v>
      </c>
      <c r="AO648" s="116">
        <f t="shared" ca="1" si="624"/>
        <v>0</v>
      </c>
      <c r="AP648" s="116">
        <f t="shared" ca="1" si="625"/>
        <v>0</v>
      </c>
      <c r="AQ648" s="116">
        <f t="shared" ca="1" si="626"/>
        <v>0</v>
      </c>
      <c r="AS648" s="63">
        <f t="shared" si="613"/>
        <v>60</v>
      </c>
      <c r="AT648" s="116">
        <f ca="1">IFERROR(X648*'Program Qtrly'!D$389/(1-'Program Qtrly'!D$389),0)</f>
        <v>0</v>
      </c>
      <c r="AU648" s="116">
        <f ca="1">IFERROR(Y648*'Program Qtrly'!E$389/(1-'Program Qtrly'!E$389),0)</f>
        <v>0</v>
      </c>
      <c r="AV648" s="116">
        <f ca="1">IFERROR(Z648*'Program Qtrly'!F$389/(1-'Program Qtrly'!F$389),0)</f>
        <v>0</v>
      </c>
      <c r="AW648" s="116">
        <f ca="1">IFERROR(AA648*'Program Qtrly'!G$389/(1-'Program Qtrly'!G$389),0)</f>
        <v>0</v>
      </c>
      <c r="AX648" s="116">
        <f ca="1">IFERROR(AB648*'Program Qtrly'!H$389/(1-'Program Qtrly'!H$389),0)</f>
        <v>0</v>
      </c>
      <c r="AY648" s="116">
        <f ca="1">IFERROR(AC648*'Program Qtrly'!I$389/(1-'Program Qtrly'!I$389),0)</f>
        <v>0</v>
      </c>
      <c r="AZ648" s="116">
        <f ca="1">IFERROR(AD648*'Program Qtrly'!J$389/(1-'Program Qtrly'!J$389),0)</f>
        <v>0</v>
      </c>
      <c r="BA648" s="116">
        <f ca="1">IFERROR(AE648*'Program Qtrly'!K$389/(1-'Program Qtrly'!K$389),0)</f>
        <v>0</v>
      </c>
      <c r="BB648" s="116">
        <f ca="1">IFERROR(AF648*'Program Qtrly'!L$389/(1-'Program Qtrly'!L$389),0)</f>
        <v>0</v>
      </c>
      <c r="BC648" s="116">
        <f ca="1">IFERROR(AG648*'Program Qtrly'!M$389/(1-'Program Qtrly'!M$389),0)</f>
        <v>0</v>
      </c>
      <c r="BD648" s="116">
        <f ca="1">IFERROR(AH648*'Program Qtrly'!N$389/(1-'Program Qtrly'!N$389),0)</f>
        <v>0</v>
      </c>
      <c r="BE648" s="116">
        <f ca="1">IFERROR(AI648*'Program Qtrly'!O$389/(1-'Program Qtrly'!O$389),0)</f>
        <v>0</v>
      </c>
      <c r="BF648" s="116">
        <f ca="1">IFERROR(AJ648*'Program Qtrly'!P$389/(1-'Program Qtrly'!P$389),0)</f>
        <v>0</v>
      </c>
      <c r="BG648" s="116">
        <f ca="1">IFERROR(AK648*'Program Qtrly'!Q$389/(1-'Program Qtrly'!Q$389),0)</f>
        <v>0</v>
      </c>
      <c r="BH648" s="116">
        <f ca="1">IFERROR(AL648*'Program Qtrly'!R$389/(1-'Program Qtrly'!R$389),0)</f>
        <v>0</v>
      </c>
      <c r="BI648" s="116">
        <f ca="1">IFERROR(AM648*'Program Qtrly'!S$389/(1-'Program Qtrly'!S$389),0)</f>
        <v>0</v>
      </c>
      <c r="BJ648" s="116">
        <f ca="1">IFERROR(AN648*'Program Qtrly'!T$389/(1-'Program Qtrly'!T$389),0)</f>
        <v>0</v>
      </c>
      <c r="BK648" s="116">
        <f ca="1">IFERROR(AO648*'Program Qtrly'!U$389/(1-'Program Qtrly'!U$389),0)</f>
        <v>0</v>
      </c>
      <c r="BL648" s="116">
        <f ca="1">IFERROR(AP648*'Program Qtrly'!V$389/(1-'Program Qtrly'!V$389),0)</f>
        <v>0</v>
      </c>
      <c r="BM648" s="116">
        <f ca="1">IFERROR(AQ648*'Program Qtrly'!W$389/(1-'Program Qtrly'!W$389),0)</f>
        <v>0</v>
      </c>
      <c r="BO648" s="53" t="str">
        <f t="shared" si="614"/>
        <v>P020</v>
      </c>
      <c r="BP648" s="53">
        <f t="shared" si="615"/>
        <v>0</v>
      </c>
    </row>
    <row r="649" spans="1:68" x14ac:dyDescent="0.45">
      <c r="A649" s="63">
        <f t="shared" si="610"/>
        <v>63</v>
      </c>
      <c r="B649" s="116">
        <f ca="1">IFERROR(B648+'Program Qtrly'!D$403*OFFSET(LDF!$A$37,MATCH($B$627,LDF!$A$38:$A$63,0),MATCH($A649,LDF!$B$37:$Z$37,0)),0)</f>
        <v>0</v>
      </c>
      <c r="C649" s="116">
        <f ca="1">IFERROR(C648+'Program Qtrly'!E$403*OFFSET(LDF!$A$37,MATCH($B$627,LDF!$A$38:$A$63,0),MATCH($A649,LDF!$B$37:$Z$37,0)),0)</f>
        <v>0</v>
      </c>
      <c r="D649" s="116">
        <f ca="1">IFERROR(D648+'Program Qtrly'!F$403*OFFSET(LDF!$A$37,MATCH($B$627,LDF!$A$38:$A$63,0),MATCH($A649,LDF!$B$37:$Z$37,0)),0)</f>
        <v>0</v>
      </c>
      <c r="E649" s="116">
        <f ca="1">IFERROR(E648+'Program Qtrly'!G$403*OFFSET(LDF!$A$37,MATCH($B$627,LDF!$A$38:$A$63,0),MATCH($A649,LDF!$B$37:$Z$37,0)),0)</f>
        <v>0</v>
      </c>
      <c r="F649" s="116">
        <f ca="1">IFERROR(F648+'Program Qtrly'!H$403*OFFSET(LDF!$A$37,MATCH($B$627,LDF!$A$38:$A$63,0),MATCH($A649,LDF!$B$37:$Z$37,0)),0)</f>
        <v>0</v>
      </c>
      <c r="G649" s="116">
        <f ca="1">IFERROR(G648+'Program Qtrly'!I$403*OFFSET(LDF!$A$37,MATCH($B$627,LDF!$A$38:$A$63,0),MATCH($A649,LDF!$B$37:$Z$37,0)),0)</f>
        <v>0</v>
      </c>
      <c r="H649" s="116">
        <f ca="1">IFERROR(H648+'Program Qtrly'!J$403*OFFSET(LDF!$A$37,MATCH($B$627,LDF!$A$38:$A$63,0),MATCH($A649,LDF!$B$37:$Z$37,0)),0)</f>
        <v>0</v>
      </c>
      <c r="I649" s="116">
        <f ca="1">IFERROR(I648+'Program Qtrly'!K$403*OFFSET(LDF!$A$37,MATCH($B$627,LDF!$A$38:$A$63,0),MATCH($A649,LDF!$B$37:$Z$37,0)),0)</f>
        <v>0</v>
      </c>
      <c r="J649" s="116">
        <f ca="1">IFERROR(J648+'Program Qtrly'!L$403*OFFSET(LDF!$A$37,MATCH($B$627,LDF!$A$38:$A$63,0),MATCH($A649,LDF!$B$37:$Z$37,0)),0)</f>
        <v>0</v>
      </c>
      <c r="K649" s="116">
        <f ca="1">IFERROR(K648+'Program Qtrly'!M$403*OFFSET(LDF!$A$37,MATCH($B$627,LDF!$A$38:$A$63,0),MATCH($A649,LDF!$B$37:$Z$37,0)),0)</f>
        <v>0</v>
      </c>
      <c r="L649" s="116">
        <f ca="1">IFERROR(L648+'Program Qtrly'!N$403*OFFSET(LDF!$A$37,MATCH($B$627,LDF!$A$38:$A$63,0),MATCH($A649,LDF!$B$37:$Z$37,0)),0)</f>
        <v>0</v>
      </c>
      <c r="M649" s="116">
        <f ca="1">IFERROR(M648+'Program Qtrly'!O$403*OFFSET(LDF!$A$37,MATCH($B$627,LDF!$A$38:$A$63,0),MATCH($A649,LDF!$B$37:$Z$37,0)),0)</f>
        <v>0</v>
      </c>
      <c r="N649" s="116">
        <f ca="1">IFERROR(N648+'Program Qtrly'!P$403*OFFSET(LDF!$A$37,MATCH($B$627,LDF!$A$38:$A$63,0),MATCH($A649,LDF!$B$37:$Z$37,0)),0)</f>
        <v>0</v>
      </c>
      <c r="O649" s="116">
        <f ca="1">IFERROR(O648+'Program Qtrly'!Q$403*OFFSET(LDF!$A$37,MATCH($B$627,LDF!$A$38:$A$63,0),MATCH($A649,LDF!$B$37:$Z$37,0)),0)</f>
        <v>0</v>
      </c>
      <c r="P649" s="116">
        <f ca="1">IFERROR(P648+'Program Qtrly'!R$403*OFFSET(LDF!$A$37,MATCH($B$627,LDF!$A$38:$A$63,0),MATCH($A649,LDF!$B$37:$Z$37,0)),0)</f>
        <v>0</v>
      </c>
      <c r="Q649" s="116">
        <f ca="1">IFERROR(Q648+'Program Qtrly'!S$403*OFFSET(LDF!$A$37,MATCH($B$627,LDF!$A$38:$A$63,0),MATCH($A649,LDF!$B$37:$Z$37,0)),0)</f>
        <v>0</v>
      </c>
      <c r="R649" s="116">
        <f ca="1">IFERROR(R648+'Program Qtrly'!T$403*OFFSET(LDF!$A$37,MATCH($B$627,LDF!$A$38:$A$63,0),MATCH($A649,LDF!$B$37:$Z$37,0)),0)</f>
        <v>0</v>
      </c>
      <c r="S649" s="116">
        <f ca="1">IFERROR(S648+'Program Qtrly'!U$403*OFFSET(LDF!$A$37,MATCH($B$627,LDF!$A$38:$A$63,0),MATCH($A649,LDF!$B$37:$Z$37,0)),0)</f>
        <v>0</v>
      </c>
      <c r="T649" s="116">
        <f ca="1">IFERROR(T648+'Program Qtrly'!V$403*OFFSET(LDF!$A$37,MATCH($B$627,LDF!$A$38:$A$63,0),MATCH($A649,LDF!$B$37:$Z$37,0)),0)</f>
        <v>0</v>
      </c>
      <c r="U649" s="116">
        <f ca="1">IFERROR(U648+'Program Qtrly'!W$403*OFFSET(LDF!$A$37,MATCH($B$627,LDF!$A$38:$A$63,0),MATCH($A649,LDF!$B$37:$Z$37,0)),0)</f>
        <v>0</v>
      </c>
      <c r="W649" s="63">
        <f t="shared" si="611"/>
        <v>63</v>
      </c>
      <c r="X649" s="116">
        <f t="shared" ca="1" si="612"/>
        <v>0</v>
      </c>
      <c r="Y649" s="116">
        <f t="shared" ca="1" si="627"/>
        <v>0</v>
      </c>
      <c r="Z649" s="116">
        <f t="shared" ca="1" si="628"/>
        <v>0</v>
      </c>
      <c r="AA649" s="116">
        <f t="shared" ca="1" si="629"/>
        <v>0</v>
      </c>
      <c r="AB649" s="116">
        <f t="shared" ca="1" si="630"/>
        <v>0</v>
      </c>
      <c r="AC649" s="116">
        <f t="shared" ca="1" si="631"/>
        <v>0</v>
      </c>
      <c r="AD649" s="116">
        <f t="shared" ca="1" si="632"/>
        <v>0</v>
      </c>
      <c r="AE649" s="116">
        <f t="shared" ca="1" si="633"/>
        <v>0</v>
      </c>
      <c r="AF649" s="116">
        <f t="shared" ca="1" si="634"/>
        <v>0</v>
      </c>
      <c r="AG649" s="116">
        <f t="shared" ca="1" si="616"/>
        <v>0</v>
      </c>
      <c r="AH649" s="116">
        <f t="shared" ca="1" si="617"/>
        <v>0</v>
      </c>
      <c r="AI649" s="116">
        <f t="shared" ca="1" si="618"/>
        <v>0</v>
      </c>
      <c r="AJ649" s="116">
        <f t="shared" ca="1" si="619"/>
        <v>0</v>
      </c>
      <c r="AK649" s="116">
        <f t="shared" ca="1" si="620"/>
        <v>0</v>
      </c>
      <c r="AL649" s="116">
        <f t="shared" ca="1" si="621"/>
        <v>0</v>
      </c>
      <c r="AM649" s="116">
        <f t="shared" ca="1" si="622"/>
        <v>0</v>
      </c>
      <c r="AN649" s="116">
        <f t="shared" ca="1" si="623"/>
        <v>0</v>
      </c>
      <c r="AO649" s="116">
        <f t="shared" ca="1" si="624"/>
        <v>0</v>
      </c>
      <c r="AP649" s="116">
        <f t="shared" ca="1" si="625"/>
        <v>0</v>
      </c>
      <c r="AQ649" s="116">
        <f t="shared" ca="1" si="626"/>
        <v>0</v>
      </c>
      <c r="AS649" s="63">
        <f t="shared" si="613"/>
        <v>63</v>
      </c>
      <c r="AT649" s="116">
        <f ca="1">IFERROR(X649*'Program Qtrly'!D$389/(1-'Program Qtrly'!D$389),0)</f>
        <v>0</v>
      </c>
      <c r="AU649" s="116">
        <f ca="1">IFERROR(Y649*'Program Qtrly'!E$389/(1-'Program Qtrly'!E$389),0)</f>
        <v>0</v>
      </c>
      <c r="AV649" s="116">
        <f ca="1">IFERROR(Z649*'Program Qtrly'!F$389/(1-'Program Qtrly'!F$389),0)</f>
        <v>0</v>
      </c>
      <c r="AW649" s="116">
        <f ca="1">IFERROR(AA649*'Program Qtrly'!G$389/(1-'Program Qtrly'!G$389),0)</f>
        <v>0</v>
      </c>
      <c r="AX649" s="116">
        <f ca="1">IFERROR(AB649*'Program Qtrly'!H$389/(1-'Program Qtrly'!H$389),0)</f>
        <v>0</v>
      </c>
      <c r="AY649" s="116">
        <f ca="1">IFERROR(AC649*'Program Qtrly'!I$389/(1-'Program Qtrly'!I$389),0)</f>
        <v>0</v>
      </c>
      <c r="AZ649" s="116">
        <f ca="1">IFERROR(AD649*'Program Qtrly'!J$389/(1-'Program Qtrly'!J$389),0)</f>
        <v>0</v>
      </c>
      <c r="BA649" s="116">
        <f ca="1">IFERROR(AE649*'Program Qtrly'!K$389/(1-'Program Qtrly'!K$389),0)</f>
        <v>0</v>
      </c>
      <c r="BB649" s="116">
        <f ca="1">IFERROR(AF649*'Program Qtrly'!L$389/(1-'Program Qtrly'!L$389),0)</f>
        <v>0</v>
      </c>
      <c r="BC649" s="116">
        <f ca="1">IFERROR(AG649*'Program Qtrly'!M$389/(1-'Program Qtrly'!M$389),0)</f>
        <v>0</v>
      </c>
      <c r="BD649" s="116">
        <f ca="1">IFERROR(AH649*'Program Qtrly'!N$389/(1-'Program Qtrly'!N$389),0)</f>
        <v>0</v>
      </c>
      <c r="BE649" s="116">
        <f ca="1">IFERROR(AI649*'Program Qtrly'!O$389/(1-'Program Qtrly'!O$389),0)</f>
        <v>0</v>
      </c>
      <c r="BF649" s="116">
        <f ca="1">IFERROR(AJ649*'Program Qtrly'!P$389/(1-'Program Qtrly'!P$389),0)</f>
        <v>0</v>
      </c>
      <c r="BG649" s="116">
        <f ca="1">IFERROR(AK649*'Program Qtrly'!Q$389/(1-'Program Qtrly'!Q$389),0)</f>
        <v>0</v>
      </c>
      <c r="BH649" s="116">
        <f ca="1">IFERROR(AL649*'Program Qtrly'!R$389/(1-'Program Qtrly'!R$389),0)</f>
        <v>0</v>
      </c>
      <c r="BI649" s="116">
        <f ca="1">IFERROR(AM649*'Program Qtrly'!S$389/(1-'Program Qtrly'!S$389),0)</f>
        <v>0</v>
      </c>
      <c r="BJ649" s="116">
        <f ca="1">IFERROR(AN649*'Program Qtrly'!T$389/(1-'Program Qtrly'!T$389),0)</f>
        <v>0</v>
      </c>
      <c r="BK649" s="116">
        <f ca="1">IFERROR(AO649*'Program Qtrly'!U$389/(1-'Program Qtrly'!U$389),0)</f>
        <v>0</v>
      </c>
      <c r="BL649" s="116">
        <f ca="1">IFERROR(AP649*'Program Qtrly'!V$389/(1-'Program Qtrly'!V$389),0)</f>
        <v>0</v>
      </c>
      <c r="BM649" s="116">
        <f ca="1">IFERROR(AQ649*'Program Qtrly'!W$389/(1-'Program Qtrly'!W$389),0)</f>
        <v>0</v>
      </c>
      <c r="BO649" s="53" t="str">
        <f t="shared" si="614"/>
        <v>P020</v>
      </c>
      <c r="BP649" s="53">
        <f t="shared" si="615"/>
        <v>0</v>
      </c>
    </row>
    <row r="650" spans="1:68" x14ac:dyDescent="0.45">
      <c r="A650" s="63">
        <f t="shared" si="610"/>
        <v>66</v>
      </c>
      <c r="B650" s="116">
        <f ca="1">IFERROR(B649+'Program Qtrly'!D$403*OFFSET(LDF!$A$37,MATCH($B$627,LDF!$A$38:$A$63,0),MATCH($A650,LDF!$B$37:$Z$37,0)),0)</f>
        <v>0</v>
      </c>
      <c r="C650" s="116">
        <f ca="1">IFERROR(C649+'Program Qtrly'!E$403*OFFSET(LDF!$A$37,MATCH($B$627,LDF!$A$38:$A$63,0),MATCH($A650,LDF!$B$37:$Z$37,0)),0)</f>
        <v>0</v>
      </c>
      <c r="D650" s="116">
        <f ca="1">IFERROR(D649+'Program Qtrly'!F$403*OFFSET(LDF!$A$37,MATCH($B$627,LDF!$A$38:$A$63,0),MATCH($A650,LDF!$B$37:$Z$37,0)),0)</f>
        <v>0</v>
      </c>
      <c r="E650" s="116">
        <f ca="1">IFERROR(E649+'Program Qtrly'!G$403*OFFSET(LDF!$A$37,MATCH($B$627,LDF!$A$38:$A$63,0),MATCH($A650,LDF!$B$37:$Z$37,0)),0)</f>
        <v>0</v>
      </c>
      <c r="F650" s="116">
        <f ca="1">IFERROR(F649+'Program Qtrly'!H$403*OFFSET(LDF!$A$37,MATCH($B$627,LDF!$A$38:$A$63,0),MATCH($A650,LDF!$B$37:$Z$37,0)),0)</f>
        <v>0</v>
      </c>
      <c r="G650" s="116">
        <f ca="1">IFERROR(G649+'Program Qtrly'!I$403*OFFSET(LDF!$A$37,MATCH($B$627,LDF!$A$38:$A$63,0),MATCH($A650,LDF!$B$37:$Z$37,0)),0)</f>
        <v>0</v>
      </c>
      <c r="H650" s="116">
        <f ca="1">IFERROR(H649+'Program Qtrly'!J$403*OFFSET(LDF!$A$37,MATCH($B$627,LDF!$A$38:$A$63,0),MATCH($A650,LDF!$B$37:$Z$37,0)),0)</f>
        <v>0</v>
      </c>
      <c r="I650" s="116">
        <f ca="1">IFERROR(I649+'Program Qtrly'!K$403*OFFSET(LDF!$A$37,MATCH($B$627,LDF!$A$38:$A$63,0),MATCH($A650,LDF!$B$37:$Z$37,0)),0)</f>
        <v>0</v>
      </c>
      <c r="J650" s="116">
        <f ca="1">IFERROR(J649+'Program Qtrly'!L$403*OFFSET(LDF!$A$37,MATCH($B$627,LDF!$A$38:$A$63,0),MATCH($A650,LDF!$B$37:$Z$37,0)),0)</f>
        <v>0</v>
      </c>
      <c r="K650" s="116">
        <f ca="1">IFERROR(K649+'Program Qtrly'!M$403*OFFSET(LDF!$A$37,MATCH($B$627,LDF!$A$38:$A$63,0),MATCH($A650,LDF!$B$37:$Z$37,0)),0)</f>
        <v>0</v>
      </c>
      <c r="L650" s="116">
        <f ca="1">IFERROR(L649+'Program Qtrly'!N$403*OFFSET(LDF!$A$37,MATCH($B$627,LDF!$A$38:$A$63,0),MATCH($A650,LDF!$B$37:$Z$37,0)),0)</f>
        <v>0</v>
      </c>
      <c r="M650" s="116">
        <f ca="1">IFERROR(M649+'Program Qtrly'!O$403*OFFSET(LDF!$A$37,MATCH($B$627,LDF!$A$38:$A$63,0),MATCH($A650,LDF!$B$37:$Z$37,0)),0)</f>
        <v>0</v>
      </c>
      <c r="N650" s="116">
        <f ca="1">IFERROR(N649+'Program Qtrly'!P$403*OFFSET(LDF!$A$37,MATCH($B$627,LDF!$A$38:$A$63,0),MATCH($A650,LDF!$B$37:$Z$37,0)),0)</f>
        <v>0</v>
      </c>
      <c r="O650" s="116">
        <f ca="1">IFERROR(O649+'Program Qtrly'!Q$403*OFFSET(LDF!$A$37,MATCH($B$627,LDF!$A$38:$A$63,0),MATCH($A650,LDF!$B$37:$Z$37,0)),0)</f>
        <v>0</v>
      </c>
      <c r="P650" s="116">
        <f ca="1">IFERROR(P649+'Program Qtrly'!R$403*OFFSET(LDF!$A$37,MATCH($B$627,LDF!$A$38:$A$63,0),MATCH($A650,LDF!$B$37:$Z$37,0)),0)</f>
        <v>0</v>
      </c>
      <c r="Q650" s="116">
        <f ca="1">IFERROR(Q649+'Program Qtrly'!S$403*OFFSET(LDF!$A$37,MATCH($B$627,LDF!$A$38:$A$63,0),MATCH($A650,LDF!$B$37:$Z$37,0)),0)</f>
        <v>0</v>
      </c>
      <c r="R650" s="116">
        <f ca="1">IFERROR(R649+'Program Qtrly'!T$403*OFFSET(LDF!$A$37,MATCH($B$627,LDF!$A$38:$A$63,0),MATCH($A650,LDF!$B$37:$Z$37,0)),0)</f>
        <v>0</v>
      </c>
      <c r="S650" s="116">
        <f ca="1">IFERROR(S649+'Program Qtrly'!U$403*OFFSET(LDF!$A$37,MATCH($B$627,LDF!$A$38:$A$63,0),MATCH($A650,LDF!$B$37:$Z$37,0)),0)</f>
        <v>0</v>
      </c>
      <c r="T650" s="116">
        <f ca="1">IFERROR(T649+'Program Qtrly'!V$403*OFFSET(LDF!$A$37,MATCH($B$627,LDF!$A$38:$A$63,0),MATCH($A650,LDF!$B$37:$Z$37,0)),0)</f>
        <v>0</v>
      </c>
      <c r="U650" s="116">
        <f ca="1">IFERROR(U649+'Program Qtrly'!W$403*OFFSET(LDF!$A$37,MATCH($B$627,LDF!$A$38:$A$63,0),MATCH($A650,LDF!$B$37:$Z$37,0)),0)</f>
        <v>0</v>
      </c>
      <c r="W650" s="63">
        <f t="shared" si="611"/>
        <v>66</v>
      </c>
      <c r="X650" s="116">
        <f t="shared" ca="1" si="612"/>
        <v>0</v>
      </c>
      <c r="Y650" s="116">
        <f t="shared" ca="1" si="627"/>
        <v>0</v>
      </c>
      <c r="Z650" s="116">
        <f t="shared" ca="1" si="628"/>
        <v>0</v>
      </c>
      <c r="AA650" s="116">
        <f t="shared" ca="1" si="629"/>
        <v>0</v>
      </c>
      <c r="AB650" s="116">
        <f t="shared" ca="1" si="630"/>
        <v>0</v>
      </c>
      <c r="AC650" s="116">
        <f t="shared" ca="1" si="631"/>
        <v>0</v>
      </c>
      <c r="AD650" s="116">
        <f t="shared" ca="1" si="632"/>
        <v>0</v>
      </c>
      <c r="AE650" s="116">
        <f t="shared" ca="1" si="633"/>
        <v>0</v>
      </c>
      <c r="AF650" s="116">
        <f t="shared" ca="1" si="634"/>
        <v>0</v>
      </c>
      <c r="AG650" s="116">
        <f t="shared" ca="1" si="616"/>
        <v>0</v>
      </c>
      <c r="AH650" s="116">
        <f t="shared" ca="1" si="617"/>
        <v>0</v>
      </c>
      <c r="AI650" s="116">
        <f t="shared" ca="1" si="618"/>
        <v>0</v>
      </c>
      <c r="AJ650" s="116">
        <f t="shared" ca="1" si="619"/>
        <v>0</v>
      </c>
      <c r="AK650" s="116">
        <f t="shared" ca="1" si="620"/>
        <v>0</v>
      </c>
      <c r="AL650" s="116">
        <f t="shared" ca="1" si="621"/>
        <v>0</v>
      </c>
      <c r="AM650" s="116">
        <f t="shared" ca="1" si="622"/>
        <v>0</v>
      </c>
      <c r="AN650" s="116">
        <f t="shared" ca="1" si="623"/>
        <v>0</v>
      </c>
      <c r="AO650" s="116">
        <f t="shared" ca="1" si="624"/>
        <v>0</v>
      </c>
      <c r="AP650" s="116">
        <f t="shared" ca="1" si="625"/>
        <v>0</v>
      </c>
      <c r="AQ650" s="116">
        <f t="shared" ca="1" si="626"/>
        <v>0</v>
      </c>
      <c r="AS650" s="63">
        <f t="shared" si="613"/>
        <v>66</v>
      </c>
      <c r="AT650" s="116">
        <f ca="1">IFERROR(X650*'Program Qtrly'!D$389/(1-'Program Qtrly'!D$389),0)</f>
        <v>0</v>
      </c>
      <c r="AU650" s="116">
        <f ca="1">IFERROR(Y650*'Program Qtrly'!E$389/(1-'Program Qtrly'!E$389),0)</f>
        <v>0</v>
      </c>
      <c r="AV650" s="116">
        <f ca="1">IFERROR(Z650*'Program Qtrly'!F$389/(1-'Program Qtrly'!F$389),0)</f>
        <v>0</v>
      </c>
      <c r="AW650" s="116">
        <f ca="1">IFERROR(AA650*'Program Qtrly'!G$389/(1-'Program Qtrly'!G$389),0)</f>
        <v>0</v>
      </c>
      <c r="AX650" s="116">
        <f ca="1">IFERROR(AB650*'Program Qtrly'!H$389/(1-'Program Qtrly'!H$389),0)</f>
        <v>0</v>
      </c>
      <c r="AY650" s="116">
        <f ca="1">IFERROR(AC650*'Program Qtrly'!I$389/(1-'Program Qtrly'!I$389),0)</f>
        <v>0</v>
      </c>
      <c r="AZ650" s="116">
        <f ca="1">IFERROR(AD650*'Program Qtrly'!J$389/(1-'Program Qtrly'!J$389),0)</f>
        <v>0</v>
      </c>
      <c r="BA650" s="116">
        <f ca="1">IFERROR(AE650*'Program Qtrly'!K$389/(1-'Program Qtrly'!K$389),0)</f>
        <v>0</v>
      </c>
      <c r="BB650" s="116">
        <f ca="1">IFERROR(AF650*'Program Qtrly'!L$389/(1-'Program Qtrly'!L$389),0)</f>
        <v>0</v>
      </c>
      <c r="BC650" s="116">
        <f ca="1">IFERROR(AG650*'Program Qtrly'!M$389/(1-'Program Qtrly'!M$389),0)</f>
        <v>0</v>
      </c>
      <c r="BD650" s="116">
        <f ca="1">IFERROR(AH650*'Program Qtrly'!N$389/(1-'Program Qtrly'!N$389),0)</f>
        <v>0</v>
      </c>
      <c r="BE650" s="116">
        <f ca="1">IFERROR(AI650*'Program Qtrly'!O$389/(1-'Program Qtrly'!O$389),0)</f>
        <v>0</v>
      </c>
      <c r="BF650" s="116">
        <f ca="1">IFERROR(AJ650*'Program Qtrly'!P$389/(1-'Program Qtrly'!P$389),0)</f>
        <v>0</v>
      </c>
      <c r="BG650" s="116">
        <f ca="1">IFERROR(AK650*'Program Qtrly'!Q$389/(1-'Program Qtrly'!Q$389),0)</f>
        <v>0</v>
      </c>
      <c r="BH650" s="116">
        <f ca="1">IFERROR(AL650*'Program Qtrly'!R$389/(1-'Program Qtrly'!R$389),0)</f>
        <v>0</v>
      </c>
      <c r="BI650" s="116">
        <f ca="1">IFERROR(AM650*'Program Qtrly'!S$389/(1-'Program Qtrly'!S$389),0)</f>
        <v>0</v>
      </c>
      <c r="BJ650" s="116">
        <f ca="1">IFERROR(AN650*'Program Qtrly'!T$389/(1-'Program Qtrly'!T$389),0)</f>
        <v>0</v>
      </c>
      <c r="BK650" s="116">
        <f ca="1">IFERROR(AO650*'Program Qtrly'!U$389/(1-'Program Qtrly'!U$389),0)</f>
        <v>0</v>
      </c>
      <c r="BL650" s="116">
        <f ca="1">IFERROR(AP650*'Program Qtrly'!V$389/(1-'Program Qtrly'!V$389),0)</f>
        <v>0</v>
      </c>
      <c r="BM650" s="116">
        <f ca="1">IFERROR(AQ650*'Program Qtrly'!W$389/(1-'Program Qtrly'!W$389),0)</f>
        <v>0</v>
      </c>
      <c r="BO650" s="53" t="str">
        <f t="shared" si="614"/>
        <v>P020</v>
      </c>
      <c r="BP650" s="53">
        <f t="shared" si="615"/>
        <v>0</v>
      </c>
    </row>
    <row r="651" spans="1:68" x14ac:dyDescent="0.45">
      <c r="A651" s="63">
        <f t="shared" si="610"/>
        <v>69</v>
      </c>
      <c r="B651" s="116">
        <f ca="1">IFERROR(B650+'Program Qtrly'!D$403*OFFSET(LDF!$A$37,MATCH($B$627,LDF!$A$38:$A$63,0),MATCH($A651,LDF!$B$37:$Z$37,0)),0)</f>
        <v>0</v>
      </c>
      <c r="C651" s="116">
        <f ca="1">IFERROR(C650+'Program Qtrly'!E$403*OFFSET(LDF!$A$37,MATCH($B$627,LDF!$A$38:$A$63,0),MATCH($A651,LDF!$B$37:$Z$37,0)),0)</f>
        <v>0</v>
      </c>
      <c r="D651" s="116">
        <f ca="1">IFERROR(D650+'Program Qtrly'!F$403*OFFSET(LDF!$A$37,MATCH($B$627,LDF!$A$38:$A$63,0),MATCH($A651,LDF!$B$37:$Z$37,0)),0)</f>
        <v>0</v>
      </c>
      <c r="E651" s="116">
        <f ca="1">IFERROR(E650+'Program Qtrly'!G$403*OFFSET(LDF!$A$37,MATCH($B$627,LDF!$A$38:$A$63,0),MATCH($A651,LDF!$B$37:$Z$37,0)),0)</f>
        <v>0</v>
      </c>
      <c r="F651" s="116">
        <f ca="1">IFERROR(F650+'Program Qtrly'!H$403*OFFSET(LDF!$A$37,MATCH($B$627,LDF!$A$38:$A$63,0),MATCH($A651,LDF!$B$37:$Z$37,0)),0)</f>
        <v>0</v>
      </c>
      <c r="G651" s="116">
        <f ca="1">IFERROR(G650+'Program Qtrly'!I$403*OFFSET(LDF!$A$37,MATCH($B$627,LDF!$A$38:$A$63,0),MATCH($A651,LDF!$B$37:$Z$37,0)),0)</f>
        <v>0</v>
      </c>
      <c r="H651" s="116">
        <f ca="1">IFERROR(H650+'Program Qtrly'!J$403*OFFSET(LDF!$A$37,MATCH($B$627,LDF!$A$38:$A$63,0),MATCH($A651,LDF!$B$37:$Z$37,0)),0)</f>
        <v>0</v>
      </c>
      <c r="I651" s="116">
        <f ca="1">IFERROR(I650+'Program Qtrly'!K$403*OFFSET(LDF!$A$37,MATCH($B$627,LDF!$A$38:$A$63,0),MATCH($A651,LDF!$B$37:$Z$37,0)),0)</f>
        <v>0</v>
      </c>
      <c r="J651" s="116">
        <f ca="1">IFERROR(J650+'Program Qtrly'!L$403*OFFSET(LDF!$A$37,MATCH($B$627,LDF!$A$38:$A$63,0),MATCH($A651,LDF!$B$37:$Z$37,0)),0)</f>
        <v>0</v>
      </c>
      <c r="K651" s="116">
        <f ca="1">IFERROR(K650+'Program Qtrly'!M$403*OFFSET(LDF!$A$37,MATCH($B$627,LDF!$A$38:$A$63,0),MATCH($A651,LDF!$B$37:$Z$37,0)),0)</f>
        <v>0</v>
      </c>
      <c r="L651" s="116">
        <f ca="1">IFERROR(L650+'Program Qtrly'!N$403*OFFSET(LDF!$A$37,MATCH($B$627,LDF!$A$38:$A$63,0),MATCH($A651,LDF!$B$37:$Z$37,0)),0)</f>
        <v>0</v>
      </c>
      <c r="M651" s="116">
        <f ca="1">IFERROR(M650+'Program Qtrly'!O$403*OFFSET(LDF!$A$37,MATCH($B$627,LDF!$A$38:$A$63,0),MATCH($A651,LDF!$B$37:$Z$37,0)),0)</f>
        <v>0</v>
      </c>
      <c r="N651" s="116">
        <f ca="1">IFERROR(N650+'Program Qtrly'!P$403*OFFSET(LDF!$A$37,MATCH($B$627,LDF!$A$38:$A$63,0),MATCH($A651,LDF!$B$37:$Z$37,0)),0)</f>
        <v>0</v>
      </c>
      <c r="O651" s="116">
        <f ca="1">IFERROR(O650+'Program Qtrly'!Q$403*OFFSET(LDF!$A$37,MATCH($B$627,LDF!$A$38:$A$63,0),MATCH($A651,LDF!$B$37:$Z$37,0)),0)</f>
        <v>0</v>
      </c>
      <c r="P651" s="116">
        <f ca="1">IFERROR(P650+'Program Qtrly'!R$403*OFFSET(LDF!$A$37,MATCH($B$627,LDF!$A$38:$A$63,0),MATCH($A651,LDF!$B$37:$Z$37,0)),0)</f>
        <v>0</v>
      </c>
      <c r="Q651" s="116">
        <f ca="1">IFERROR(Q650+'Program Qtrly'!S$403*OFFSET(LDF!$A$37,MATCH($B$627,LDF!$A$38:$A$63,0),MATCH($A651,LDF!$B$37:$Z$37,0)),0)</f>
        <v>0</v>
      </c>
      <c r="R651" s="116">
        <f ca="1">IFERROR(R650+'Program Qtrly'!T$403*OFFSET(LDF!$A$37,MATCH($B$627,LDF!$A$38:$A$63,0),MATCH($A651,LDF!$B$37:$Z$37,0)),0)</f>
        <v>0</v>
      </c>
      <c r="S651" s="116">
        <f ca="1">IFERROR(S650+'Program Qtrly'!U$403*OFFSET(LDF!$A$37,MATCH($B$627,LDF!$A$38:$A$63,0),MATCH($A651,LDF!$B$37:$Z$37,0)),0)</f>
        <v>0</v>
      </c>
      <c r="T651" s="116">
        <f ca="1">IFERROR(T650+'Program Qtrly'!V$403*OFFSET(LDF!$A$37,MATCH($B$627,LDF!$A$38:$A$63,0),MATCH($A651,LDF!$B$37:$Z$37,0)),0)</f>
        <v>0</v>
      </c>
      <c r="U651" s="116">
        <f ca="1">IFERROR(U650+'Program Qtrly'!W$403*OFFSET(LDF!$A$37,MATCH($B$627,LDF!$A$38:$A$63,0),MATCH($A651,LDF!$B$37:$Z$37,0)),0)</f>
        <v>0</v>
      </c>
      <c r="W651" s="63">
        <f t="shared" si="611"/>
        <v>69</v>
      </c>
      <c r="X651" s="116">
        <f t="shared" ca="1" si="612"/>
        <v>0</v>
      </c>
      <c r="Y651" s="116">
        <f t="shared" ca="1" si="627"/>
        <v>0</v>
      </c>
      <c r="Z651" s="116">
        <f t="shared" ca="1" si="628"/>
        <v>0</v>
      </c>
      <c r="AA651" s="116">
        <f t="shared" ca="1" si="629"/>
        <v>0</v>
      </c>
      <c r="AB651" s="116">
        <f t="shared" ca="1" si="630"/>
        <v>0</v>
      </c>
      <c r="AC651" s="116">
        <f t="shared" ca="1" si="631"/>
        <v>0</v>
      </c>
      <c r="AD651" s="116">
        <f t="shared" ca="1" si="632"/>
        <v>0</v>
      </c>
      <c r="AE651" s="116">
        <f t="shared" ca="1" si="633"/>
        <v>0</v>
      </c>
      <c r="AF651" s="116">
        <f t="shared" ca="1" si="634"/>
        <v>0</v>
      </c>
      <c r="AG651" s="116">
        <f t="shared" ca="1" si="616"/>
        <v>0</v>
      </c>
      <c r="AH651" s="116">
        <f t="shared" ca="1" si="617"/>
        <v>0</v>
      </c>
      <c r="AI651" s="116">
        <f t="shared" ca="1" si="618"/>
        <v>0</v>
      </c>
      <c r="AJ651" s="116">
        <f t="shared" ca="1" si="619"/>
        <v>0</v>
      </c>
      <c r="AK651" s="116">
        <f t="shared" ca="1" si="620"/>
        <v>0</v>
      </c>
      <c r="AL651" s="116">
        <f t="shared" ca="1" si="621"/>
        <v>0</v>
      </c>
      <c r="AM651" s="116">
        <f t="shared" ca="1" si="622"/>
        <v>0</v>
      </c>
      <c r="AN651" s="116">
        <f t="shared" ca="1" si="623"/>
        <v>0</v>
      </c>
      <c r="AO651" s="116">
        <f t="shared" ca="1" si="624"/>
        <v>0</v>
      </c>
      <c r="AP651" s="116">
        <f t="shared" ca="1" si="625"/>
        <v>0</v>
      </c>
      <c r="AQ651" s="116">
        <f t="shared" ca="1" si="626"/>
        <v>0</v>
      </c>
      <c r="AS651" s="63">
        <f t="shared" si="613"/>
        <v>69</v>
      </c>
      <c r="AT651" s="116">
        <f ca="1">IFERROR(X651*'Program Qtrly'!D$389/(1-'Program Qtrly'!D$389),0)</f>
        <v>0</v>
      </c>
      <c r="AU651" s="116">
        <f ca="1">IFERROR(Y651*'Program Qtrly'!E$389/(1-'Program Qtrly'!E$389),0)</f>
        <v>0</v>
      </c>
      <c r="AV651" s="116">
        <f ca="1">IFERROR(Z651*'Program Qtrly'!F$389/(1-'Program Qtrly'!F$389),0)</f>
        <v>0</v>
      </c>
      <c r="AW651" s="116">
        <f ca="1">IFERROR(AA651*'Program Qtrly'!G$389/(1-'Program Qtrly'!G$389),0)</f>
        <v>0</v>
      </c>
      <c r="AX651" s="116">
        <f ca="1">IFERROR(AB651*'Program Qtrly'!H$389/(1-'Program Qtrly'!H$389),0)</f>
        <v>0</v>
      </c>
      <c r="AY651" s="116">
        <f ca="1">IFERROR(AC651*'Program Qtrly'!I$389/(1-'Program Qtrly'!I$389),0)</f>
        <v>0</v>
      </c>
      <c r="AZ651" s="116">
        <f ca="1">IFERROR(AD651*'Program Qtrly'!J$389/(1-'Program Qtrly'!J$389),0)</f>
        <v>0</v>
      </c>
      <c r="BA651" s="116">
        <f ca="1">IFERROR(AE651*'Program Qtrly'!K$389/(1-'Program Qtrly'!K$389),0)</f>
        <v>0</v>
      </c>
      <c r="BB651" s="116">
        <f ca="1">IFERROR(AF651*'Program Qtrly'!L$389/(1-'Program Qtrly'!L$389),0)</f>
        <v>0</v>
      </c>
      <c r="BC651" s="116">
        <f ca="1">IFERROR(AG651*'Program Qtrly'!M$389/(1-'Program Qtrly'!M$389),0)</f>
        <v>0</v>
      </c>
      <c r="BD651" s="116">
        <f ca="1">IFERROR(AH651*'Program Qtrly'!N$389/(1-'Program Qtrly'!N$389),0)</f>
        <v>0</v>
      </c>
      <c r="BE651" s="116">
        <f ca="1">IFERROR(AI651*'Program Qtrly'!O$389/(1-'Program Qtrly'!O$389),0)</f>
        <v>0</v>
      </c>
      <c r="BF651" s="116">
        <f ca="1">IFERROR(AJ651*'Program Qtrly'!P$389/(1-'Program Qtrly'!P$389),0)</f>
        <v>0</v>
      </c>
      <c r="BG651" s="116">
        <f ca="1">IFERROR(AK651*'Program Qtrly'!Q$389/(1-'Program Qtrly'!Q$389),0)</f>
        <v>0</v>
      </c>
      <c r="BH651" s="116">
        <f ca="1">IFERROR(AL651*'Program Qtrly'!R$389/(1-'Program Qtrly'!R$389),0)</f>
        <v>0</v>
      </c>
      <c r="BI651" s="116">
        <f ca="1">IFERROR(AM651*'Program Qtrly'!S$389/(1-'Program Qtrly'!S$389),0)</f>
        <v>0</v>
      </c>
      <c r="BJ651" s="116">
        <f ca="1">IFERROR(AN651*'Program Qtrly'!T$389/(1-'Program Qtrly'!T$389),0)</f>
        <v>0</v>
      </c>
      <c r="BK651" s="116">
        <f ca="1">IFERROR(AO651*'Program Qtrly'!U$389/(1-'Program Qtrly'!U$389),0)</f>
        <v>0</v>
      </c>
      <c r="BL651" s="116">
        <f ca="1">IFERROR(AP651*'Program Qtrly'!V$389/(1-'Program Qtrly'!V$389),0)</f>
        <v>0</v>
      </c>
      <c r="BM651" s="116">
        <f ca="1">IFERROR(AQ651*'Program Qtrly'!W$389/(1-'Program Qtrly'!W$389),0)</f>
        <v>0</v>
      </c>
      <c r="BO651" s="53" t="str">
        <f t="shared" si="614"/>
        <v>P020</v>
      </c>
      <c r="BP651" s="53">
        <f t="shared" si="615"/>
        <v>0</v>
      </c>
    </row>
    <row r="652" spans="1:68" x14ac:dyDescent="0.45">
      <c r="A652" s="63">
        <f t="shared" si="610"/>
        <v>72</v>
      </c>
      <c r="B652" s="116">
        <f ca="1">IFERROR(B651+'Program Qtrly'!D$403*OFFSET(LDF!$A$37,MATCH($B$627,LDF!$A$38:$A$63,0),MATCH($A652,LDF!$B$37:$Z$37,0)),0)</f>
        <v>0</v>
      </c>
      <c r="C652" s="116">
        <f ca="1">IFERROR(C651+'Program Qtrly'!E$403*OFFSET(LDF!$A$37,MATCH($B$627,LDF!$A$38:$A$63,0),MATCH($A652,LDF!$B$37:$Z$37,0)),0)</f>
        <v>0</v>
      </c>
      <c r="D652" s="116">
        <f ca="1">IFERROR(D651+'Program Qtrly'!F$403*OFFSET(LDF!$A$37,MATCH($B$627,LDF!$A$38:$A$63,0),MATCH($A652,LDF!$B$37:$Z$37,0)),0)</f>
        <v>0</v>
      </c>
      <c r="E652" s="116">
        <f ca="1">IFERROR(E651+'Program Qtrly'!G$403*OFFSET(LDF!$A$37,MATCH($B$627,LDF!$A$38:$A$63,0),MATCH($A652,LDF!$B$37:$Z$37,0)),0)</f>
        <v>0</v>
      </c>
      <c r="F652" s="116">
        <f ca="1">IFERROR(F651+'Program Qtrly'!H$403*OFFSET(LDF!$A$37,MATCH($B$627,LDF!$A$38:$A$63,0),MATCH($A652,LDF!$B$37:$Z$37,0)),0)</f>
        <v>0</v>
      </c>
      <c r="G652" s="116">
        <f ca="1">IFERROR(G651+'Program Qtrly'!I$403*OFFSET(LDF!$A$37,MATCH($B$627,LDF!$A$38:$A$63,0),MATCH($A652,LDF!$B$37:$Z$37,0)),0)</f>
        <v>0</v>
      </c>
      <c r="H652" s="116">
        <f ca="1">IFERROR(H651+'Program Qtrly'!J$403*OFFSET(LDF!$A$37,MATCH($B$627,LDF!$A$38:$A$63,0),MATCH($A652,LDF!$B$37:$Z$37,0)),0)</f>
        <v>0</v>
      </c>
      <c r="I652" s="116">
        <f ca="1">IFERROR(I651+'Program Qtrly'!K$403*OFFSET(LDF!$A$37,MATCH($B$627,LDF!$A$38:$A$63,0),MATCH($A652,LDF!$B$37:$Z$37,0)),0)</f>
        <v>0</v>
      </c>
      <c r="J652" s="116">
        <f ca="1">IFERROR(J651+'Program Qtrly'!L$403*OFFSET(LDF!$A$37,MATCH($B$627,LDF!$A$38:$A$63,0),MATCH($A652,LDF!$B$37:$Z$37,0)),0)</f>
        <v>0</v>
      </c>
      <c r="K652" s="116">
        <f ca="1">IFERROR(K651+'Program Qtrly'!M$403*OFFSET(LDF!$A$37,MATCH($B$627,LDF!$A$38:$A$63,0),MATCH($A652,LDF!$B$37:$Z$37,0)),0)</f>
        <v>0</v>
      </c>
      <c r="L652" s="116">
        <f ca="1">IFERROR(L651+'Program Qtrly'!N$403*OFFSET(LDF!$A$37,MATCH($B$627,LDF!$A$38:$A$63,0),MATCH($A652,LDF!$B$37:$Z$37,0)),0)</f>
        <v>0</v>
      </c>
      <c r="M652" s="116">
        <f ca="1">IFERROR(M651+'Program Qtrly'!O$403*OFFSET(LDF!$A$37,MATCH($B$627,LDF!$A$38:$A$63,0),MATCH($A652,LDF!$B$37:$Z$37,0)),0)</f>
        <v>0</v>
      </c>
      <c r="N652" s="116">
        <f ca="1">IFERROR(N651+'Program Qtrly'!P$403*OFFSET(LDF!$A$37,MATCH($B$627,LDF!$A$38:$A$63,0),MATCH($A652,LDF!$B$37:$Z$37,0)),0)</f>
        <v>0</v>
      </c>
      <c r="O652" s="116">
        <f ca="1">IFERROR(O651+'Program Qtrly'!Q$403*OFFSET(LDF!$A$37,MATCH($B$627,LDF!$A$38:$A$63,0),MATCH($A652,LDF!$B$37:$Z$37,0)),0)</f>
        <v>0</v>
      </c>
      <c r="P652" s="116">
        <f ca="1">IFERROR(P651+'Program Qtrly'!R$403*OFFSET(LDF!$A$37,MATCH($B$627,LDF!$A$38:$A$63,0),MATCH($A652,LDF!$B$37:$Z$37,0)),0)</f>
        <v>0</v>
      </c>
      <c r="Q652" s="116">
        <f ca="1">IFERROR(Q651+'Program Qtrly'!S$403*OFFSET(LDF!$A$37,MATCH($B$627,LDF!$A$38:$A$63,0),MATCH($A652,LDF!$B$37:$Z$37,0)),0)</f>
        <v>0</v>
      </c>
      <c r="R652" s="116">
        <f ca="1">IFERROR(R651+'Program Qtrly'!T$403*OFFSET(LDF!$A$37,MATCH($B$627,LDF!$A$38:$A$63,0),MATCH($A652,LDF!$B$37:$Z$37,0)),0)</f>
        <v>0</v>
      </c>
      <c r="S652" s="116">
        <f ca="1">IFERROR(S651+'Program Qtrly'!U$403*OFFSET(LDF!$A$37,MATCH($B$627,LDF!$A$38:$A$63,0),MATCH($A652,LDF!$B$37:$Z$37,0)),0)</f>
        <v>0</v>
      </c>
      <c r="T652" s="116">
        <f ca="1">IFERROR(T651+'Program Qtrly'!V$403*OFFSET(LDF!$A$37,MATCH($B$627,LDF!$A$38:$A$63,0),MATCH($A652,LDF!$B$37:$Z$37,0)),0)</f>
        <v>0</v>
      </c>
      <c r="U652" s="116">
        <f ca="1">IFERROR(U651+'Program Qtrly'!W$403*OFFSET(LDF!$A$37,MATCH($B$627,LDF!$A$38:$A$63,0),MATCH($A652,LDF!$B$37:$Z$37,0)),0)</f>
        <v>0</v>
      </c>
      <c r="W652" s="63">
        <f t="shared" si="611"/>
        <v>72</v>
      </c>
      <c r="X652" s="116">
        <f t="shared" ca="1" si="612"/>
        <v>0</v>
      </c>
      <c r="Y652" s="116">
        <f t="shared" ca="1" si="627"/>
        <v>0</v>
      </c>
      <c r="Z652" s="116">
        <f t="shared" ca="1" si="628"/>
        <v>0</v>
      </c>
      <c r="AA652" s="116">
        <f t="shared" ca="1" si="629"/>
        <v>0</v>
      </c>
      <c r="AB652" s="116">
        <f t="shared" ca="1" si="630"/>
        <v>0</v>
      </c>
      <c r="AC652" s="116">
        <f t="shared" ca="1" si="631"/>
        <v>0</v>
      </c>
      <c r="AD652" s="116">
        <f t="shared" ca="1" si="632"/>
        <v>0</v>
      </c>
      <c r="AE652" s="116">
        <f t="shared" ca="1" si="633"/>
        <v>0</v>
      </c>
      <c r="AF652" s="116">
        <f t="shared" ca="1" si="634"/>
        <v>0</v>
      </c>
      <c r="AG652" s="116">
        <f t="shared" ca="1" si="616"/>
        <v>0</v>
      </c>
      <c r="AH652" s="116">
        <f t="shared" ca="1" si="617"/>
        <v>0</v>
      </c>
      <c r="AI652" s="116">
        <f t="shared" ca="1" si="618"/>
        <v>0</v>
      </c>
      <c r="AJ652" s="116">
        <f t="shared" ca="1" si="619"/>
        <v>0</v>
      </c>
      <c r="AK652" s="116">
        <f t="shared" ca="1" si="620"/>
        <v>0</v>
      </c>
      <c r="AL652" s="116">
        <f t="shared" ca="1" si="621"/>
        <v>0</v>
      </c>
      <c r="AM652" s="116">
        <f t="shared" ca="1" si="622"/>
        <v>0</v>
      </c>
      <c r="AN652" s="116">
        <f t="shared" ca="1" si="623"/>
        <v>0</v>
      </c>
      <c r="AO652" s="116">
        <f t="shared" ca="1" si="624"/>
        <v>0</v>
      </c>
      <c r="AP652" s="116">
        <f t="shared" ca="1" si="625"/>
        <v>0</v>
      </c>
      <c r="AQ652" s="116">
        <f t="shared" ca="1" si="626"/>
        <v>0</v>
      </c>
      <c r="AS652" s="63">
        <f t="shared" si="613"/>
        <v>72</v>
      </c>
      <c r="AT652" s="116">
        <f ca="1">IFERROR(X652*'Program Qtrly'!D$389/(1-'Program Qtrly'!D$389),0)</f>
        <v>0</v>
      </c>
      <c r="AU652" s="116">
        <f ca="1">IFERROR(Y652*'Program Qtrly'!E$389/(1-'Program Qtrly'!E$389),0)</f>
        <v>0</v>
      </c>
      <c r="AV652" s="116">
        <f ca="1">IFERROR(Z652*'Program Qtrly'!F$389/(1-'Program Qtrly'!F$389),0)</f>
        <v>0</v>
      </c>
      <c r="AW652" s="116">
        <f ca="1">IFERROR(AA652*'Program Qtrly'!G$389/(1-'Program Qtrly'!G$389),0)</f>
        <v>0</v>
      </c>
      <c r="AX652" s="116">
        <f ca="1">IFERROR(AB652*'Program Qtrly'!H$389/(1-'Program Qtrly'!H$389),0)</f>
        <v>0</v>
      </c>
      <c r="AY652" s="116">
        <f ca="1">IFERROR(AC652*'Program Qtrly'!I$389/(1-'Program Qtrly'!I$389),0)</f>
        <v>0</v>
      </c>
      <c r="AZ652" s="116">
        <f ca="1">IFERROR(AD652*'Program Qtrly'!J$389/(1-'Program Qtrly'!J$389),0)</f>
        <v>0</v>
      </c>
      <c r="BA652" s="116">
        <f ca="1">IFERROR(AE652*'Program Qtrly'!K$389/(1-'Program Qtrly'!K$389),0)</f>
        <v>0</v>
      </c>
      <c r="BB652" s="116">
        <f ca="1">IFERROR(AF652*'Program Qtrly'!L$389/(1-'Program Qtrly'!L$389),0)</f>
        <v>0</v>
      </c>
      <c r="BC652" s="116">
        <f ca="1">IFERROR(AG652*'Program Qtrly'!M$389/(1-'Program Qtrly'!M$389),0)</f>
        <v>0</v>
      </c>
      <c r="BD652" s="116">
        <f ca="1">IFERROR(AH652*'Program Qtrly'!N$389/(1-'Program Qtrly'!N$389),0)</f>
        <v>0</v>
      </c>
      <c r="BE652" s="116">
        <f ca="1">IFERROR(AI652*'Program Qtrly'!O$389/(1-'Program Qtrly'!O$389),0)</f>
        <v>0</v>
      </c>
      <c r="BF652" s="116">
        <f ca="1">IFERROR(AJ652*'Program Qtrly'!P$389/(1-'Program Qtrly'!P$389),0)</f>
        <v>0</v>
      </c>
      <c r="BG652" s="116">
        <f ca="1">IFERROR(AK652*'Program Qtrly'!Q$389/(1-'Program Qtrly'!Q$389),0)</f>
        <v>0</v>
      </c>
      <c r="BH652" s="116">
        <f ca="1">IFERROR(AL652*'Program Qtrly'!R$389/(1-'Program Qtrly'!R$389),0)</f>
        <v>0</v>
      </c>
      <c r="BI652" s="116">
        <f ca="1">IFERROR(AM652*'Program Qtrly'!S$389/(1-'Program Qtrly'!S$389),0)</f>
        <v>0</v>
      </c>
      <c r="BJ652" s="116">
        <f ca="1">IFERROR(AN652*'Program Qtrly'!T$389/(1-'Program Qtrly'!T$389),0)</f>
        <v>0</v>
      </c>
      <c r="BK652" s="116">
        <f ca="1">IFERROR(AO652*'Program Qtrly'!U$389/(1-'Program Qtrly'!U$389),0)</f>
        <v>0</v>
      </c>
      <c r="BL652" s="116">
        <f ca="1">IFERROR(AP652*'Program Qtrly'!V$389/(1-'Program Qtrly'!V$389),0)</f>
        <v>0</v>
      </c>
      <c r="BM652" s="116">
        <f ca="1">IFERROR(AQ652*'Program Qtrly'!W$389/(1-'Program Qtrly'!W$389),0)</f>
        <v>0</v>
      </c>
      <c r="BO652" s="53" t="str">
        <f t="shared" si="614"/>
        <v>P020</v>
      </c>
      <c r="BP652" s="53">
        <f t="shared" si="615"/>
        <v>0</v>
      </c>
    </row>
    <row r="653" spans="1:68" ht="28.5" x14ac:dyDescent="0.45">
      <c r="A653" s="135" t="s">
        <v>386</v>
      </c>
      <c r="B653" s="136">
        <f ca="1">'Program Qtrly'!D$403</f>
        <v>0</v>
      </c>
      <c r="C653" s="136">
        <f ca="1">'Program Qtrly'!E$403</f>
        <v>0</v>
      </c>
      <c r="D653" s="136">
        <f ca="1">'Program Qtrly'!F$403</f>
        <v>0</v>
      </c>
      <c r="E653" s="136">
        <f ca="1">'Program Qtrly'!G$403</f>
        <v>0</v>
      </c>
      <c r="F653" s="136">
        <f ca="1">'Program Qtrly'!H$403</f>
        <v>0</v>
      </c>
      <c r="G653" s="136">
        <f ca="1">'Program Qtrly'!I$403</f>
        <v>0</v>
      </c>
      <c r="H653" s="136">
        <f ca="1">'Program Qtrly'!J$403</f>
        <v>0</v>
      </c>
      <c r="I653" s="136">
        <f ca="1">'Program Qtrly'!K$403</f>
        <v>0</v>
      </c>
      <c r="J653" s="136">
        <f ca="1">'Program Qtrly'!L$403</f>
        <v>0</v>
      </c>
      <c r="K653" s="136">
        <f ca="1">'Program Qtrly'!M$403</f>
        <v>0</v>
      </c>
      <c r="L653" s="136">
        <f ca="1">'Program Qtrly'!N$403</f>
        <v>0</v>
      </c>
      <c r="M653" s="136">
        <f ca="1">'Program Qtrly'!O$403</f>
        <v>0</v>
      </c>
      <c r="N653" s="136">
        <f ca="1">'Program Qtrly'!P$403</f>
        <v>0</v>
      </c>
      <c r="O653" s="136">
        <f ca="1">'Program Qtrly'!Q$403</f>
        <v>0</v>
      </c>
      <c r="P653" s="136">
        <f ca="1">'Program Qtrly'!R$403</f>
        <v>0</v>
      </c>
      <c r="Q653" s="136">
        <f ca="1">'Program Qtrly'!S$403</f>
        <v>0</v>
      </c>
      <c r="R653" s="136">
        <f ca="1">'Program Qtrly'!T$403</f>
        <v>0</v>
      </c>
      <c r="S653" s="136">
        <f ca="1">'Program Qtrly'!U$403</f>
        <v>0</v>
      </c>
      <c r="T653" s="136">
        <f ca="1">'Program Qtrly'!V$403</f>
        <v>0</v>
      </c>
      <c r="U653" s="136">
        <f ca="1">'Program Qtrly'!W$403</f>
        <v>0</v>
      </c>
      <c r="V653" s="135"/>
      <c r="W653" s="135" t="s">
        <v>282</v>
      </c>
      <c r="X653" s="136">
        <f ca="1">X629</f>
        <v>0</v>
      </c>
      <c r="Y653" s="136">
        <f ca="1">Y629+X630</f>
        <v>0</v>
      </c>
      <c r="Z653" s="136">
        <f ca="1">Z629+Y630+X631</f>
        <v>0</v>
      </c>
      <c r="AA653" s="136">
        <f ca="1">AA629+Z630+Y631+X632</f>
        <v>0</v>
      </c>
      <c r="AB653" s="136">
        <f ca="1">AB629+AA630+Z631+Y632+X633</f>
        <v>0</v>
      </c>
      <c r="AC653" s="136">
        <f ca="1">AC629+AB630+AA631+Z632+Y633+X634</f>
        <v>0</v>
      </c>
      <c r="AD653" s="136">
        <f ca="1">AD629+AC630+AB631+AA632+Z633+Y634+X635</f>
        <v>0</v>
      </c>
      <c r="AE653" s="136">
        <f ca="1">AE629+AD630+AC631+AB632+AA633+Z634+Y635+X636</f>
        <v>0</v>
      </c>
      <c r="AF653" s="136">
        <f ca="1">AF629+AE630+AD631+AC632+AB633+AA634+Z635+Y636+X637</f>
        <v>0</v>
      </c>
      <c r="AG653" s="136">
        <f ca="1">AG629+AF630+AE631+AD632+AC633+AB634+AA635+Z636+Y637+X638</f>
        <v>0</v>
      </c>
      <c r="AH653" s="136">
        <f ca="1">AH629+AG630+AF631+AE632+AD633+AC634+AB635+AA636+Z637+Y638+X639</f>
        <v>0</v>
      </c>
      <c r="AI653" s="136">
        <f ca="1">AI629+AH630+AG631+AF632+AE633+AD634+AC635+AB636+AA637+Z638+Y639+X640</f>
        <v>0</v>
      </c>
      <c r="AJ653" s="136">
        <f ca="1">AJ629+AI630+AH631+AG632+AF633+AE634+AD635+AC636+AB637+AA638+Z639+Y640+X641</f>
        <v>0</v>
      </c>
      <c r="AK653" s="136">
        <f ca="1">AK629+AJ630+AI631+AH632+AG633+AF634+AE635+AD636+AC637+AB638+AA639+Z640+Y641+X642</f>
        <v>0</v>
      </c>
      <c r="AL653" s="136">
        <f ca="1">AL629+AK630+AJ631+AI632+AH633+AG634+AF635+AE636+AD637+AC638+AB639+AA640+Z641+Y642+X643</f>
        <v>0</v>
      </c>
      <c r="AM653" s="136">
        <f ca="1">AM629+AL630+AK631+AJ632+AI633+AH634+AG635+AF636+AE637+AD638+AC639+AB640+AA641+Z642+Y643+X644</f>
        <v>0</v>
      </c>
      <c r="AN653" s="136">
        <f ca="1">AN629+AM630+AL631+AK632+AJ633+AI634+AH635+AG636+AF637+AE638+AD639+AC640+AB641+AA642+Z643+Y644+X645</f>
        <v>0</v>
      </c>
      <c r="AO653" s="136">
        <f ca="1">AO629+AN630+AM631+AL632+AK633+AJ634+AI635+AH636+AG637+AF638+AE639+AD640+AC641+AB642+AA643+Z644+Y645+X646</f>
        <v>0</v>
      </c>
      <c r="AP653" s="136">
        <f ca="1">AP629+AO630+AN631+AM632+AL633+AK634+AJ635+AI636+AH637+AG638+AF639+AE640+AD641+AC642+AB643+AA644+Z645+Y646+X647</f>
        <v>0</v>
      </c>
      <c r="AQ653" s="136">
        <f ca="1">AQ629+AP630+AO631+AN632+AM633+AL634+AK635+AJ636+AI637+AH638+AG639+AF640+AE641+AD642+AC643+AB644+AA645+Z646+Y647+X648</f>
        <v>0</v>
      </c>
      <c r="AR653" s="135"/>
      <c r="AS653" s="135" t="s">
        <v>481</v>
      </c>
      <c r="AT653" s="136">
        <f ca="1">AT629</f>
        <v>0</v>
      </c>
      <c r="AU653" s="136">
        <f ca="1">AU629+AT630</f>
        <v>0</v>
      </c>
      <c r="AV653" s="136">
        <f ca="1">AV629+AU630+AT631</f>
        <v>0</v>
      </c>
      <c r="AW653" s="136">
        <f ca="1">AW629+AV630+AU631+AT632</f>
        <v>0</v>
      </c>
      <c r="AX653" s="136">
        <f ca="1">AX629+AW630+AV631+AU632+AT633</f>
        <v>0</v>
      </c>
      <c r="AY653" s="136">
        <f ca="1">AY629+AX630+AW631+AV632+AU633+AT634</f>
        <v>0</v>
      </c>
      <c r="AZ653" s="136">
        <f ca="1">AZ629+AY630+AX631+AW632+AV633+AU634+AT635</f>
        <v>0</v>
      </c>
      <c r="BA653" s="136">
        <f ca="1">BA629+AZ630+AY631+AX632+AW633+AV634+AU635+AT636</f>
        <v>0</v>
      </c>
      <c r="BB653" s="136">
        <f ca="1">BB629+BA630+AZ631+AY632+AX633+AW634+AV635+AU636+AT637</f>
        <v>0</v>
      </c>
      <c r="BC653" s="136">
        <f ca="1">BC629+BB630+BA631+AZ632+AY633+AX634+AW635+AV636+AU637+AT638</f>
        <v>0</v>
      </c>
      <c r="BD653" s="136">
        <f ca="1">BD629+BC630+BB631+BA632+AZ633+AY634+AX635+AW636+AV637+AU638+AT639</f>
        <v>0</v>
      </c>
      <c r="BE653" s="136">
        <f ca="1">BE629+BD630+BC631+BB632+BA633+AZ634+AY635+AX636+AW637+AV638+AU639+AT640</f>
        <v>0</v>
      </c>
      <c r="BF653" s="136">
        <f ca="1">BF629+BE630+BD631+BC632+BB633+BA634+AZ635+AY636+AX637+AW638+AV639+AU640+AT641</f>
        <v>0</v>
      </c>
      <c r="BG653" s="136">
        <f ca="1">BG629+BF630+BE631+BD632+BC633+BB634+BA635+AZ636+AY637+AX638+AW639+AV640+AU641+AT642</f>
        <v>0</v>
      </c>
      <c r="BH653" s="136">
        <f ca="1">BH629+BG630+BF631+BE632+BD633+BC634+BB635+BA636+AZ637+AY638+AX639+AW640+AV641+AU642+AT643</f>
        <v>0</v>
      </c>
      <c r="BI653" s="136">
        <f ca="1">BI629+BH630+BG631+BF632+BE633+BD634+BC635+BB636+BA637+AZ638+AY639+AX640+AW641+AV642+AU643+AT644</f>
        <v>0</v>
      </c>
      <c r="BJ653" s="136">
        <f ca="1">BJ629+BI630+BH631+BG632+BF633+BE634+BD635+BC636+BB637+BA638+AZ639+AY640+AX641+AW642+AV643+AU644+AT645</f>
        <v>0</v>
      </c>
      <c r="BK653" s="136">
        <f ca="1">BK629+BJ630+BI631+BH632+BG633+BF634+BE635+BD636+BC637+BB638+BA639+AZ640+AY641+AX642+AW643+AV644+AU645+AT646</f>
        <v>0</v>
      </c>
      <c r="BL653" s="136">
        <f ca="1">BL629+BK630+BJ631+BI632+BH633+BG634+BF635+BE636+BD637+BC638+BB639+BA640+AZ641+AY642+AX643+AW644+AV645+AU646+AT647</f>
        <v>0</v>
      </c>
      <c r="BM653" s="136">
        <f ca="1">BM629+BL630+BK631+BJ632+BI633+BH634+BG635+BF636+BE637+BD638+BC639+BB640+BA641+AZ642+AY643+AX644+AW645+AV646+AU647+AT648</f>
        <v>0</v>
      </c>
      <c r="BN653" s="135"/>
      <c r="BO653" s="53" t="str">
        <f t="shared" si="614"/>
        <v>P020</v>
      </c>
      <c r="BP653" s="53">
        <f t="shared" si="615"/>
        <v>0</v>
      </c>
    </row>
  </sheetData>
  <phoneticPr fontId="26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H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3984375" defaultRowHeight="15" customHeight="1" x14ac:dyDescent="0.45"/>
  <cols>
    <col min="1" max="1" width="34" customWidth="1"/>
    <col min="2" max="2" width="18.6640625" customWidth="1"/>
    <col min="3" max="6" width="15.59765625" customWidth="1"/>
    <col min="7" max="26" width="8.73046875" customWidth="1"/>
  </cols>
  <sheetData>
    <row r="1" spans="1:8" ht="15.4" x14ac:dyDescent="0.45">
      <c r="A1" s="61" t="s">
        <v>0</v>
      </c>
    </row>
    <row r="2" spans="1:8" ht="14.25" x14ac:dyDescent="0.45">
      <c r="A2" s="1" t="s">
        <v>537</v>
      </c>
    </row>
    <row r="4" spans="1:8" ht="15" customHeight="1" x14ac:dyDescent="0.45">
      <c r="B4" s="181" t="s">
        <v>605</v>
      </c>
    </row>
    <row r="5" spans="1:8" ht="15.75" customHeight="1" x14ac:dyDescent="0.45">
      <c r="A5" s="2" t="s">
        <v>1</v>
      </c>
      <c r="B5" s="3" t="str">
        <f>'Program Qtrly'!D6&amp;"-"&amp;'Program Qtrly'!G6</f>
        <v>2026 Q2-2027 Q1</v>
      </c>
      <c r="C5" s="3" t="str">
        <f>'Program Qtrly'!H6&amp;"-"&amp;'Program Qtrly'!K6</f>
        <v>2027 Q2-2028 Q1</v>
      </c>
      <c r="D5" s="3" t="str">
        <f>'Program Qtrly'!L6&amp;"-"&amp;'Program Qtrly'!O6</f>
        <v>2028 Q2-2029 Q1</v>
      </c>
      <c r="E5" s="3" t="str">
        <f>'Program Qtrly'!P6&amp;"-"&amp;'Program Qtrly'!S6</f>
        <v>2029 Q2-2030 Q1</v>
      </c>
      <c r="F5" s="3" t="str">
        <f>'Program Qtrly'!T6&amp;"-"&amp;'Program Qtrly'!W6</f>
        <v>2030 Q2-2031 Q1</v>
      </c>
      <c r="H5" s="73"/>
    </row>
    <row r="6" spans="1:8" ht="14.25" x14ac:dyDescent="0.45">
      <c r="A6" s="4" t="s">
        <v>2</v>
      </c>
    </row>
    <row r="7" spans="1:8" ht="14.25" x14ac:dyDescent="0.45">
      <c r="A7" s="5" t="s">
        <v>3</v>
      </c>
      <c r="B7" s="6">
        <f>SUM('Inc Stmt'!B6:E6)</f>
        <v>60500</v>
      </c>
      <c r="C7" s="6">
        <f>SUM('Inc Stmt'!F6:I6)</f>
        <v>114500</v>
      </c>
      <c r="D7" s="6">
        <f>SUM('Inc Stmt'!J6:M6)</f>
        <v>187000</v>
      </c>
      <c r="E7" s="6">
        <f>SUM('Inc Stmt'!N6:Q6)</f>
        <v>286500</v>
      </c>
      <c r="F7" s="6">
        <f>SUM('Inc Stmt'!R6:U6)</f>
        <v>398000</v>
      </c>
    </row>
    <row r="8" spans="1:8" ht="14.25" x14ac:dyDescent="0.45">
      <c r="A8" s="5" t="s">
        <v>4</v>
      </c>
      <c r="B8" s="6">
        <f>SUM('Inc Stmt'!B7:E7)</f>
        <v>41250</v>
      </c>
      <c r="C8" s="6">
        <f>SUM('Inc Stmt'!F7:I7)</f>
        <v>83350</v>
      </c>
      <c r="D8" s="6">
        <f>SUM('Inc Stmt'!J7:M7)</f>
        <v>143300</v>
      </c>
      <c r="E8" s="6">
        <f>SUM('Inc Stmt'!N7:Q7)</f>
        <v>223350</v>
      </c>
      <c r="F8" s="6">
        <f>SUM('Inc Stmt'!R7:U7)</f>
        <v>314800</v>
      </c>
    </row>
    <row r="9" spans="1:8" ht="14.25" x14ac:dyDescent="0.45">
      <c r="A9" s="5" t="s">
        <v>5</v>
      </c>
      <c r="B9" s="6">
        <f>SUM('Inc Stmt'!B8:E8)</f>
        <v>19250</v>
      </c>
      <c r="C9" s="6">
        <f>SUM('Inc Stmt'!F8:I8)</f>
        <v>31150</v>
      </c>
      <c r="D9" s="6">
        <f>SUM('Inc Stmt'!J8:M8)</f>
        <v>43700</v>
      </c>
      <c r="E9" s="6">
        <f>SUM('Inc Stmt'!N8:Q8)</f>
        <v>63150</v>
      </c>
      <c r="F9" s="6">
        <f>SUM('Inc Stmt'!R8:U8)</f>
        <v>83200</v>
      </c>
    </row>
    <row r="10" spans="1:8" ht="14.25" x14ac:dyDescent="0.45">
      <c r="A10" s="5" t="s">
        <v>6</v>
      </c>
      <c r="B10" s="6">
        <f ca="1">SUM('Inc Stmt'!B9:E9)</f>
        <v>15625</v>
      </c>
      <c r="C10" s="6">
        <f ca="1">SUM('Inc Stmt'!F9:I9)</f>
        <v>26850</v>
      </c>
      <c r="D10" s="6">
        <f ca="1">SUM('Inc Stmt'!J9:M9)</f>
        <v>39075</v>
      </c>
      <c r="E10" s="6">
        <f ca="1">SUM('Inc Stmt'!N9:Q9)</f>
        <v>55075</v>
      </c>
      <c r="F10" s="6">
        <f ca="1">SUM('Inc Stmt'!R9:U9)</f>
        <v>74825</v>
      </c>
    </row>
    <row r="11" spans="1:8" ht="14.25" x14ac:dyDescent="0.45">
      <c r="A11" s="5" t="s">
        <v>7</v>
      </c>
      <c r="B11" s="6">
        <f>SUM('Inc Stmt'!B14:E14)</f>
        <v>2062.5</v>
      </c>
      <c r="C11" s="6">
        <f>SUM('Inc Stmt'!F14:I14)</f>
        <v>4167.5</v>
      </c>
      <c r="D11" s="6">
        <f>SUM('Inc Stmt'!J14:M14)</f>
        <v>7165</v>
      </c>
      <c r="E11" s="6">
        <f>SUM('Inc Stmt'!N14:Q14)</f>
        <v>11167.5</v>
      </c>
      <c r="F11" s="6">
        <f>SUM('Inc Stmt'!R14:U14)</f>
        <v>15740</v>
      </c>
    </row>
    <row r="12" spans="1:8" ht="14.25" x14ac:dyDescent="0.45">
      <c r="A12" s="5" t="s">
        <v>168</v>
      </c>
      <c r="B12" s="6">
        <f>SUM('Inc Stmt'!B13:E13)</f>
        <v>8587.5</v>
      </c>
      <c r="C12" s="6">
        <f>SUM('Inc Stmt'!F13:I13)</f>
        <v>12802.5</v>
      </c>
      <c r="D12" s="6">
        <f>SUM('Inc Stmt'!J13:M13)</f>
        <v>17290</v>
      </c>
      <c r="E12" s="6">
        <f>SUM('Inc Stmt'!N13:Q13)</f>
        <v>23722.5</v>
      </c>
      <c r="F12" s="6">
        <f>SUM('Inc Stmt'!R13:U13)</f>
        <v>30305</v>
      </c>
    </row>
    <row r="13" spans="1:8" ht="14.25" x14ac:dyDescent="0.45">
      <c r="A13" s="5" t="s">
        <v>8</v>
      </c>
      <c r="B13" s="6">
        <f ca="1">SUM('Inc Stmt'!B12:E12)</f>
        <v>1687.4999999999995</v>
      </c>
      <c r="C13" s="6">
        <f ca="1">SUM('Inc Stmt'!F12:I12)</f>
        <v>5285</v>
      </c>
      <c r="D13" s="6">
        <f ca="1">SUM('Inc Stmt'!J12:M12)</f>
        <v>10035</v>
      </c>
      <c r="E13" s="6">
        <f ca="1">SUM('Inc Stmt'!N12:Q12)</f>
        <v>16900</v>
      </c>
      <c r="F13" s="6">
        <f ca="1">SUM('Inc Stmt'!R12:U12)</f>
        <v>25889.999999999996</v>
      </c>
    </row>
    <row r="14" spans="1:8" ht="14.25" x14ac:dyDescent="0.45">
      <c r="A14" s="5" t="s">
        <v>9</v>
      </c>
      <c r="B14" s="6">
        <f>SUM('Inc Stmt'!B15:E15)</f>
        <v>6525</v>
      </c>
      <c r="C14" s="6">
        <f>SUM('Inc Stmt'!F15:I15)</f>
        <v>8635</v>
      </c>
      <c r="D14" s="6">
        <f>SUM('Inc Stmt'!J15:M15)</f>
        <v>10125</v>
      </c>
      <c r="E14" s="6">
        <f>SUM('Inc Stmt'!N15:Q15)</f>
        <v>12555</v>
      </c>
      <c r="F14" s="6">
        <f>SUM('Inc Stmt'!R15:U15)</f>
        <v>14565</v>
      </c>
    </row>
    <row r="15" spans="1:8" ht="14.25" x14ac:dyDescent="0.45">
      <c r="A15" s="5" t="s">
        <v>10</v>
      </c>
      <c r="B15" s="6">
        <f ca="1">SUM('Inc Stmt'!B16:E16)</f>
        <v>7412.5</v>
      </c>
      <c r="C15" s="6">
        <f ca="1">SUM('Inc Stmt'!F16:I16)</f>
        <v>12930</v>
      </c>
      <c r="D15" s="6">
        <f ca="1">SUM('Inc Stmt'!J16:M16)</f>
        <v>18915</v>
      </c>
      <c r="E15" s="6">
        <f ca="1">SUM('Inc Stmt'!N16:Q16)</f>
        <v>25620</v>
      </c>
      <c r="F15" s="6">
        <f ca="1">SUM('Inc Stmt'!R16:U16)</f>
        <v>34370</v>
      </c>
    </row>
    <row r="16" spans="1:8" ht="14.25" x14ac:dyDescent="0.45">
      <c r="A16" s="5" t="s">
        <v>11</v>
      </c>
      <c r="B16" s="7">
        <f ca="1">B13/B10</f>
        <v>0.10799999999999997</v>
      </c>
      <c r="C16" s="7">
        <f t="shared" ref="C16:F16" ca="1" si="0">C13/C10</f>
        <v>0.19683426443202978</v>
      </c>
      <c r="D16" s="7">
        <f t="shared" ca="1" si="0"/>
        <v>0.25681381957773514</v>
      </c>
      <c r="E16" s="7">
        <f t="shared" ca="1" si="0"/>
        <v>0.30685428960508399</v>
      </c>
      <c r="F16" s="7">
        <f t="shared" ca="1" si="0"/>
        <v>0.34600735048446368</v>
      </c>
    </row>
    <row r="17" spans="1:6" ht="14.25" x14ac:dyDescent="0.45">
      <c r="A17" s="5" t="s">
        <v>173</v>
      </c>
      <c r="B17" s="7">
        <f>B14/B9</f>
        <v>0.33896103896103896</v>
      </c>
      <c r="C17" s="7">
        <f t="shared" ref="C17:F17" si="1">C14/C9</f>
        <v>0.27720706260032102</v>
      </c>
      <c r="D17" s="7">
        <f t="shared" si="1"/>
        <v>0.2316933638443936</v>
      </c>
      <c r="E17" s="7">
        <f t="shared" si="1"/>
        <v>0.198812351543943</v>
      </c>
      <c r="F17" s="7">
        <f t="shared" si="1"/>
        <v>0.17506009615384616</v>
      </c>
    </row>
    <row r="18" spans="1:6" ht="14.25" x14ac:dyDescent="0.45">
      <c r="A18" s="5" t="s">
        <v>12</v>
      </c>
      <c r="B18" s="7">
        <f ca="1">B16+B17</f>
        <v>0.44696103896103895</v>
      </c>
      <c r="C18" s="7">
        <f t="shared" ref="C18:F18" ca="1" si="2">C16+C17</f>
        <v>0.4740413270323508</v>
      </c>
      <c r="D18" s="7">
        <f t="shared" ca="1" si="2"/>
        <v>0.48850718342212873</v>
      </c>
      <c r="E18" s="7">
        <f t="shared" ca="1" si="2"/>
        <v>0.50566664114902693</v>
      </c>
      <c r="F18" s="7">
        <f t="shared" ca="1" si="2"/>
        <v>0.52106744663830984</v>
      </c>
    </row>
    <row r="20" spans="1:6" ht="14.25" x14ac:dyDescent="0.45">
      <c r="A20" s="4" t="s">
        <v>13</v>
      </c>
    </row>
    <row r="21" spans="1:6" ht="15.75" customHeight="1" x14ac:dyDescent="0.45">
      <c r="A21" s="5" t="s">
        <v>14</v>
      </c>
      <c r="B21" s="6">
        <f>SUM('Inc Stmt'!B6:E6,'Inc Stmt'!B14:E14,'Inc Stmt'!B24:E24)</f>
        <v>62562.5</v>
      </c>
      <c r="C21" s="6">
        <f>SUM('Inc Stmt'!F6:I6,'Inc Stmt'!F14:I14,'Inc Stmt'!F24:I24)</f>
        <v>118667.5</v>
      </c>
      <c r="D21" s="6">
        <f>SUM('Inc Stmt'!J6:M6,'Inc Stmt'!J14:M14,'Inc Stmt'!J24:M24)</f>
        <v>194165</v>
      </c>
      <c r="E21" s="6">
        <f>SUM('Inc Stmt'!N6:Q6,'Inc Stmt'!N14:Q14,'Inc Stmt'!N24:Q24)</f>
        <v>297667.5</v>
      </c>
      <c r="F21" s="6">
        <f>SUM('Inc Stmt'!R6:U6,'Inc Stmt'!R14:U14,'Inc Stmt'!R24:U24)</f>
        <v>413740</v>
      </c>
    </row>
    <row r="22" spans="1:6" ht="15.75" customHeight="1" x14ac:dyDescent="0.45">
      <c r="A22" s="5" t="s">
        <v>15</v>
      </c>
      <c r="B22" s="6">
        <f ca="1">SUM('Inc Stmt'!B7:E7,'Inc Stmt'!B13:E13,'Inc Stmt'!B12:E12,'Inc Stmt'!B25:E25)</f>
        <v>58084.25</v>
      </c>
      <c r="C22" s="6">
        <f ca="1">SUM('Inc Stmt'!F7:I7,'Inc Stmt'!F13:I13,'Inc Stmt'!F12:I12,'Inc Stmt'!F25:I25)</f>
        <v>104510.69999999998</v>
      </c>
      <c r="D22" s="6">
        <f ca="1">SUM('Inc Stmt'!J7:M7,'Inc Stmt'!J13:M13,'Inc Stmt'!J12:M12,'Inc Stmt'!J25:M25)</f>
        <v>176001.07500000001</v>
      </c>
      <c r="E22" s="6">
        <f ca="1">SUM('Inc Stmt'!N7:Q7,'Inc Stmt'!N13:Q13,'Inc Stmt'!N12:Q12,'Inc Stmt'!N25:Q25)</f>
        <v>272015.34999999998</v>
      </c>
      <c r="F22" s="6">
        <f ca="1">SUM('Inc Stmt'!R7:U7,'Inc Stmt'!R13:U13,'Inc Stmt'!R12:U12,'Inc Stmt'!R25:U25)</f>
        <v>382089</v>
      </c>
    </row>
    <row r="23" spans="1:6" ht="15.75" customHeight="1" x14ac:dyDescent="0.45">
      <c r="A23" s="5" t="s">
        <v>16</v>
      </c>
      <c r="B23" s="6">
        <f ca="1">SUM('Inc Stmt'!B29:E29)</f>
        <v>1450.8931576363414</v>
      </c>
      <c r="C23" s="6">
        <f ca="1">SUM('Inc Stmt'!F29:I29)</f>
        <v>8879.3068742828782</v>
      </c>
      <c r="D23" s="6">
        <f ca="1">SUM('Inc Stmt'!J29:M29)</f>
        <v>13141.702778739236</v>
      </c>
      <c r="E23" s="6">
        <f ca="1">SUM('Inc Stmt'!N29:Q29)</f>
        <v>17333.768760375013</v>
      </c>
      <c r="F23" s="6">
        <f ca="1">SUM('Inc Stmt'!R29:U29)</f>
        <v>22748.246309419206</v>
      </c>
    </row>
    <row r="24" spans="1:6" ht="15.75" customHeight="1" x14ac:dyDescent="0.45">
      <c r="A24" s="5" t="s">
        <v>394</v>
      </c>
      <c r="B24" s="6">
        <f ca="1">SUM('Inc Stmt'!B31:E31)</f>
        <v>5400.8931576363411</v>
      </c>
      <c r="C24" s="6">
        <f ca="1">SUM('Inc Stmt'!F31:I31)</f>
        <v>8879.3068742828782</v>
      </c>
      <c r="D24" s="6">
        <f ca="1">SUM('Inc Stmt'!J31:M31)</f>
        <v>13141.702778739236</v>
      </c>
      <c r="E24" s="6">
        <f ca="1">SUM('Inc Stmt'!N31:Q31)</f>
        <v>17333.768760375013</v>
      </c>
      <c r="F24" s="6">
        <f ca="1">SUM('Inc Stmt'!R31:U31)</f>
        <v>22748.246309419206</v>
      </c>
    </row>
    <row r="25" spans="1:6" ht="15.75" customHeight="1" x14ac:dyDescent="0.45">
      <c r="A25" s="5" t="s">
        <v>538</v>
      </c>
      <c r="B25" s="7">
        <f ca="1">B24/B21</f>
        <v>8.6327962559621843E-2</v>
      </c>
      <c r="C25" s="7">
        <f t="shared" ref="C25:F25" ca="1" si="3">C24/C21</f>
        <v>7.4825094269980227E-2</v>
      </c>
      <c r="D25" s="7">
        <f t="shared" ca="1" si="3"/>
        <v>6.768317038981915E-2</v>
      </c>
      <c r="E25" s="7">
        <f t="shared" ca="1" si="3"/>
        <v>5.8231982868049127E-2</v>
      </c>
      <c r="F25" s="7">
        <f t="shared" ca="1" si="3"/>
        <v>5.498198460245373E-2</v>
      </c>
    </row>
    <row r="26" spans="1:6" ht="15.75" customHeight="1" x14ac:dyDescent="0.45">
      <c r="A26" s="5" t="s">
        <v>17</v>
      </c>
      <c r="B26" s="7">
        <f ca="1">'Inc Stmt'!E40</f>
        <v>0.27809946999993485</v>
      </c>
      <c r="C26" s="7">
        <f ca="1">'Inc Stmt'!I40</f>
        <v>0.2987366077176008</v>
      </c>
      <c r="D26" s="7">
        <f ca="1">'Inc Stmt'!M40</f>
        <v>0.17041967079329082</v>
      </c>
      <c r="E26" s="7">
        <f ca="1">'Inc Stmt'!Q40</f>
        <v>0.19190654370249069</v>
      </c>
      <c r="F26" s="7">
        <f ca="1">'Inc Stmt'!U40</f>
        <v>0.20861396634837245</v>
      </c>
    </row>
    <row r="27" spans="1:6" ht="15.75" customHeight="1" x14ac:dyDescent="0.45">
      <c r="A27" s="5" t="s">
        <v>18</v>
      </c>
      <c r="B27" s="6">
        <f ca="1">SUM('Inc Stmt'!B21:E21)</f>
        <v>983.32361726119132</v>
      </c>
      <c r="C27" s="6">
        <f ca="1">SUM('Inc Stmt'!F21:I21)</f>
        <v>1382.8289547884531</v>
      </c>
      <c r="D27" s="6">
        <f ca="1">SUM('Inc Stmt'!J21:M21)</f>
        <v>3096.1418085306786</v>
      </c>
      <c r="E27" s="6">
        <f ca="1">SUM('Inc Stmt'!N21:Q21)</f>
        <v>4364.3294435126745</v>
      </c>
      <c r="F27" s="6">
        <f ca="1">SUM('Inc Stmt'!R21:U21)</f>
        <v>5519.2484929357051</v>
      </c>
    </row>
    <row r="28" spans="1:6" ht="15.75" customHeight="1" x14ac:dyDescent="0.45"/>
    <row r="29" spans="1:6" ht="15.75" customHeight="1" x14ac:dyDescent="0.45">
      <c r="A29" s="4" t="s">
        <v>539</v>
      </c>
    </row>
    <row r="30" spans="1:6" ht="15.75" customHeight="1" x14ac:dyDescent="0.45">
      <c r="A30" s="5" t="s">
        <v>19</v>
      </c>
      <c r="B30" s="6">
        <f ca="1">'Bal Sheet'!E10</f>
        <v>26450.893157636343</v>
      </c>
      <c r="C30" s="6">
        <f ca="1">'Bal Sheet'!I10</f>
        <v>35330.200031919216</v>
      </c>
      <c r="D30" s="6">
        <f ca="1">'Bal Sheet'!M10</f>
        <v>88471.902810658459</v>
      </c>
      <c r="E30" s="6">
        <f ca="1">'Bal Sheet'!Q10</f>
        <v>105805.67157103348</v>
      </c>
      <c r="F30" s="6">
        <f ca="1">'Bal Sheet'!U10</f>
        <v>128553.91788045269</v>
      </c>
    </row>
    <row r="31" spans="1:6" ht="15.75" customHeight="1" x14ac:dyDescent="0.45">
      <c r="A31" s="5" t="s">
        <v>20</v>
      </c>
      <c r="B31" s="6">
        <f ca="1">'Bal Sheet'!E15</f>
        <v>519.69256568666299</v>
      </c>
      <c r="C31" s="6">
        <f ca="1">'Bal Sheet'!I15</f>
        <v>2051.062493058047</v>
      </c>
      <c r="D31" s="6">
        <f ca="1">'Bal Sheet'!M15</f>
        <v>4371.794687545038</v>
      </c>
      <c r="E31" s="6">
        <f ca="1">'Bal Sheet'!Q15</f>
        <v>7741.1134207242048</v>
      </c>
      <c r="F31" s="6">
        <f ca="1">'Bal Sheet'!U15</f>
        <v>12146.657600398861</v>
      </c>
    </row>
    <row r="32" spans="1:6" ht="15.75" customHeight="1" x14ac:dyDescent="0.45">
      <c r="A32" s="5" t="s">
        <v>526</v>
      </c>
      <c r="B32" s="6">
        <f ca="1">'Bal Sheet'!E17</f>
        <v>18500</v>
      </c>
      <c r="C32" s="6">
        <f ca="1">'Bal Sheet'!I17</f>
        <v>38700</v>
      </c>
      <c r="D32" s="6">
        <f ca="1">'Bal Sheet'!M17</f>
        <v>67825</v>
      </c>
      <c r="E32" s="6">
        <f ca="1">'Bal Sheet'!Q17</f>
        <v>107000</v>
      </c>
      <c r="F32" s="6">
        <f ca="1">'Bal Sheet'!U17</f>
        <v>151875</v>
      </c>
    </row>
    <row r="33" spans="1:6" ht="15.75" customHeight="1" x14ac:dyDescent="0.45">
      <c r="A33" s="5" t="s">
        <v>540</v>
      </c>
      <c r="B33" s="6">
        <f ca="1">'Bal Sheet'!E25</f>
        <v>25936.534065569431</v>
      </c>
      <c r="C33" s="6">
        <f ca="1">'Bal Sheet'!I25</f>
        <v>38486.37655843245</v>
      </c>
      <c r="D33" s="6">
        <f ca="1">'Bal Sheet'!M25</f>
        <v>91532.682632695694</v>
      </c>
      <c r="E33" s="6">
        <f ca="1">'Bal Sheet'!Q25</f>
        <v>116293.0515262757</v>
      </c>
      <c r="F33" s="6">
        <f ca="1">'Bal Sheet'!U25</f>
        <v>146995.53519930848</v>
      </c>
    </row>
    <row r="34" spans="1:6" ht="15.75" customHeight="1" x14ac:dyDescent="0.45"/>
    <row r="35" spans="1:6" ht="15.75" customHeight="1" x14ac:dyDescent="0.45">
      <c r="A35" s="4" t="s">
        <v>21</v>
      </c>
    </row>
    <row r="36" spans="1:6" ht="15.75" customHeight="1" x14ac:dyDescent="0.45">
      <c r="A36" s="44" t="s">
        <v>618</v>
      </c>
      <c r="B36" s="6">
        <f ca="1">'RBC Summary'!E13</f>
        <v>4792.65977621403</v>
      </c>
      <c r="C36" s="6">
        <f ca="1">'RBC Summary'!I13</f>
        <v>8164.2832204653359</v>
      </c>
      <c r="D36" s="6">
        <f ca="1">'RBC Summary'!M13</f>
        <v>12725.60927959145</v>
      </c>
      <c r="E36" s="6">
        <f ca="1">'RBC Summary'!Q13</f>
        <v>19342.264159037019</v>
      </c>
      <c r="F36" s="6">
        <f ca="1">'RBC Summary'!U13</f>
        <v>26823.308297371503</v>
      </c>
    </row>
    <row r="37" spans="1:6" ht="15.75" customHeight="1" x14ac:dyDescent="0.45">
      <c r="A37" s="44" t="s">
        <v>619</v>
      </c>
      <c r="B37" s="6">
        <f ca="1">'RBC Summary'!E15</f>
        <v>2396.329888107015</v>
      </c>
      <c r="C37" s="6">
        <f ca="1">'RBC Summary'!I15</f>
        <v>4082.141610232668</v>
      </c>
      <c r="D37" s="6">
        <f ca="1">'RBC Summary'!M15</f>
        <v>6362.8046397957251</v>
      </c>
      <c r="E37" s="6">
        <f ca="1">'RBC Summary'!Q15</f>
        <v>9671.1320795185093</v>
      </c>
      <c r="F37" s="6">
        <f ca="1">'RBC Summary'!U15</f>
        <v>13411.654148685751</v>
      </c>
    </row>
    <row r="38" spans="1:6" ht="15.75" customHeight="1" x14ac:dyDescent="0.45">
      <c r="A38" s="5" t="s">
        <v>22</v>
      </c>
      <c r="B38" s="8">
        <f ca="1">'RBC Summary'!E20</f>
        <v>11.038085068717843</v>
      </c>
      <c r="C38" s="8">
        <f ca="1">'RBC Summary'!I20</f>
        <v>8.6548197993321239</v>
      </c>
      <c r="D38" s="8">
        <f ca="1">'RBC Summary'!M20</f>
        <v>13.904544901051498</v>
      </c>
      <c r="E38" s="8">
        <f ca="1">'RBC Summary'!Q20</f>
        <v>10.940360518403876</v>
      </c>
      <c r="F38" s="8">
        <f ca="1">'RBC Summary'!U20</f>
        <v>9.5852395577207812</v>
      </c>
    </row>
    <row r="39" spans="1:6" ht="15.75" customHeight="1" x14ac:dyDescent="0.45">
      <c r="A39" s="44" t="s">
        <v>578</v>
      </c>
      <c r="B39" s="8">
        <f ca="1">IRIS!G5</f>
        <v>0.57181433949550509</v>
      </c>
      <c r="C39" s="8">
        <f ca="1">IRIS!K5</f>
        <v>0.81021335781112547</v>
      </c>
      <c r="D39" s="8">
        <f ca="1">IRIS!O5</f>
        <v>0.528416350443498</v>
      </c>
      <c r="E39" s="8">
        <f ca="1">IRIS!S5</f>
        <v>0.6769485882608286</v>
      </c>
      <c r="F39" s="8">
        <f ca="1">IRIS!W5</f>
        <v>0.77399430247259315</v>
      </c>
    </row>
    <row r="40" spans="1:6" ht="15.75" customHeight="1" x14ac:dyDescent="0.45">
      <c r="A40" s="44" t="s">
        <v>579</v>
      </c>
      <c r="B40" s="8">
        <f ca="1">IRIS!G6</f>
        <v>0.18194092620311525</v>
      </c>
      <c r="C40" s="8">
        <f ca="1">IRIS!K6</f>
        <v>0.22042048991979526</v>
      </c>
      <c r="D40" s="8">
        <f ca="1">IRIS!O6</f>
        <v>0.12348553216246452</v>
      </c>
      <c r="E40" s="8">
        <f ca="1">IRIS!S6</f>
        <v>0.14921222809309362</v>
      </c>
      <c r="F40" s="8">
        <f ca="1">IRIS!W6</f>
        <v>0.16179981398422047</v>
      </c>
    </row>
    <row r="41" spans="1:6" ht="15.75" customHeight="1" x14ac:dyDescent="0.45"/>
    <row r="42" spans="1:6" ht="15.75" customHeight="1" x14ac:dyDescent="0.45">
      <c r="A42" s="4" t="s">
        <v>541</v>
      </c>
    </row>
    <row r="43" spans="1:6" ht="15.75" customHeight="1" x14ac:dyDescent="0.45">
      <c r="A43" s="5" t="s">
        <v>23</v>
      </c>
      <c r="B43" s="9">
        <f>OpEx!E12</f>
        <v>7.5</v>
      </c>
      <c r="C43" s="9">
        <f>OpEx!I12</f>
        <v>14</v>
      </c>
      <c r="D43" s="9">
        <f>OpEx!M12</f>
        <v>23</v>
      </c>
      <c r="E43" s="9">
        <f>OpEx!Q12</f>
        <v>31</v>
      </c>
      <c r="F43" s="9">
        <f>OpEx!U12</f>
        <v>40</v>
      </c>
    </row>
    <row r="44" spans="1:6" ht="15.75" customHeight="1" x14ac:dyDescent="0.45"/>
    <row r="45" spans="1:6" ht="15.75" customHeight="1" x14ac:dyDescent="0.45"/>
    <row r="46" spans="1:6" ht="15.75" customHeight="1" x14ac:dyDescent="0.45"/>
    <row r="47" spans="1:6" ht="15.75" customHeight="1" x14ac:dyDescent="0.45"/>
    <row r="48" spans="1:6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</sheetPr>
  <dimension ref="A1:U100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3984375" defaultRowHeight="15" customHeight="1" x14ac:dyDescent="0.45"/>
  <cols>
    <col min="1" max="1" width="24" customWidth="1"/>
    <col min="2" max="21" width="11" customWidth="1"/>
    <col min="22" max="26" width="8.73046875" customWidth="1"/>
  </cols>
  <sheetData>
    <row r="1" spans="1:21" ht="15" customHeight="1" x14ac:dyDescent="0.45">
      <c r="A1" s="61" t="s">
        <v>389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33" t="s">
        <v>126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4.25" x14ac:dyDescent="0.4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14.25" x14ac:dyDescent="0.45">
      <c r="A4" s="46" t="s">
        <v>125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21" ht="15" customHeight="1" x14ac:dyDescent="0.45">
      <c r="A5" s="3" t="s">
        <v>127</v>
      </c>
      <c r="B5" s="3" t="str">
        <f>'Program Qtrly'!D6</f>
        <v>2026 Q2</v>
      </c>
      <c r="C5" s="3" t="str">
        <f>'Program Qtrly'!E6</f>
        <v>2026 Q3</v>
      </c>
      <c r="D5" s="3" t="str">
        <f>'Program Qtrly'!F6</f>
        <v>2026 Q4</v>
      </c>
      <c r="E5" s="3" t="str">
        <f>'Program Qtrly'!G6</f>
        <v>2027 Q1</v>
      </c>
      <c r="F5" s="3" t="str">
        <f>'Program Qtrly'!H6</f>
        <v>2027 Q2</v>
      </c>
      <c r="G5" s="3" t="str">
        <f>'Program Qtrly'!I6</f>
        <v>2027 Q3</v>
      </c>
      <c r="H5" s="3" t="str">
        <f>'Program Qtrly'!J6</f>
        <v>2027 Q4</v>
      </c>
      <c r="I5" s="3" t="str">
        <f>'Program Qtrly'!K6</f>
        <v>2028 Q1</v>
      </c>
      <c r="J5" s="3" t="str">
        <f>'Program Qtrly'!L6</f>
        <v>2028 Q2</v>
      </c>
      <c r="K5" s="3" t="str">
        <f>'Program Qtrly'!M6</f>
        <v>2028 Q3</v>
      </c>
      <c r="L5" s="3" t="str">
        <f>'Program Qtrly'!N6</f>
        <v>2028 Q4</v>
      </c>
      <c r="M5" s="3" t="str">
        <f>'Program Qtrly'!O6</f>
        <v>2029 Q1</v>
      </c>
      <c r="N5" s="3" t="str">
        <f>'Program Qtrly'!P6</f>
        <v>2029 Q2</v>
      </c>
      <c r="O5" s="3" t="str">
        <f>'Program Qtrly'!Q6</f>
        <v>2029 Q3</v>
      </c>
      <c r="P5" s="3" t="str">
        <f>'Program Qtrly'!R6</f>
        <v>2029 Q4</v>
      </c>
      <c r="Q5" s="3" t="str">
        <f>'Program Qtrly'!S6</f>
        <v>2030 Q1</v>
      </c>
      <c r="R5" s="3" t="str">
        <f>'Program Qtrly'!T6</f>
        <v>2030 Q2</v>
      </c>
      <c r="S5" s="3" t="str">
        <f>'Program Qtrly'!U6</f>
        <v>2030 Q3</v>
      </c>
      <c r="T5" s="3" t="str">
        <f>'Program Qtrly'!V6</f>
        <v>2030 Q4</v>
      </c>
      <c r="U5" s="3" t="str">
        <f>'Program Qtrly'!W6</f>
        <v>2031 Q1</v>
      </c>
    </row>
    <row r="6" spans="1:21" ht="15" customHeight="1" x14ac:dyDescent="0.45">
      <c r="A6" s="5" t="s">
        <v>128</v>
      </c>
      <c r="B6" s="74">
        <v>3</v>
      </c>
      <c r="C6" s="74">
        <v>3</v>
      </c>
      <c r="D6" s="74">
        <v>3</v>
      </c>
      <c r="E6" s="74">
        <v>3</v>
      </c>
      <c r="F6" s="74">
        <v>3</v>
      </c>
      <c r="G6" s="74">
        <v>3</v>
      </c>
      <c r="H6" s="74">
        <v>3</v>
      </c>
      <c r="I6" s="74">
        <v>3</v>
      </c>
      <c r="J6" s="74">
        <v>4</v>
      </c>
      <c r="K6" s="74">
        <v>4</v>
      </c>
      <c r="L6" s="74">
        <v>4</v>
      </c>
      <c r="M6" s="74">
        <v>4</v>
      </c>
      <c r="N6" s="74">
        <v>4</v>
      </c>
      <c r="O6" s="74">
        <v>4</v>
      </c>
      <c r="P6" s="74">
        <v>4</v>
      </c>
      <c r="Q6" s="74">
        <v>4</v>
      </c>
      <c r="R6" s="74">
        <v>5</v>
      </c>
      <c r="S6" s="74">
        <v>5</v>
      </c>
      <c r="T6" s="74">
        <v>5</v>
      </c>
      <c r="U6" s="74">
        <v>5</v>
      </c>
    </row>
    <row r="7" spans="1:21" ht="15" customHeight="1" x14ac:dyDescent="0.45">
      <c r="A7" s="5" t="s">
        <v>129</v>
      </c>
      <c r="B7" s="74">
        <v>1</v>
      </c>
      <c r="C7" s="74">
        <v>1</v>
      </c>
      <c r="D7" s="74">
        <v>1</v>
      </c>
      <c r="E7" s="74">
        <v>1</v>
      </c>
      <c r="F7" s="74">
        <v>2</v>
      </c>
      <c r="G7" s="74">
        <v>2</v>
      </c>
      <c r="H7" s="74">
        <v>3</v>
      </c>
      <c r="I7" s="74">
        <v>3</v>
      </c>
      <c r="J7" s="74">
        <v>4</v>
      </c>
      <c r="K7" s="74">
        <v>4</v>
      </c>
      <c r="L7" s="74">
        <v>5</v>
      </c>
      <c r="M7" s="74">
        <v>5</v>
      </c>
      <c r="N7" s="74">
        <v>7</v>
      </c>
      <c r="O7" s="74">
        <v>7</v>
      </c>
      <c r="P7" s="74">
        <v>7</v>
      </c>
      <c r="Q7" s="74">
        <v>7</v>
      </c>
      <c r="R7" s="74">
        <v>10</v>
      </c>
      <c r="S7" s="74">
        <v>10</v>
      </c>
      <c r="T7" s="74">
        <v>10</v>
      </c>
      <c r="U7" s="74">
        <v>10</v>
      </c>
    </row>
    <row r="8" spans="1:21" ht="15" customHeight="1" x14ac:dyDescent="0.45">
      <c r="A8" s="5" t="s">
        <v>130</v>
      </c>
      <c r="B8" s="74">
        <v>1</v>
      </c>
      <c r="C8" s="74">
        <v>1</v>
      </c>
      <c r="D8" s="74">
        <v>1</v>
      </c>
      <c r="E8" s="74">
        <v>1</v>
      </c>
      <c r="F8" s="74">
        <v>2</v>
      </c>
      <c r="G8" s="74">
        <v>2</v>
      </c>
      <c r="H8" s="74">
        <v>2</v>
      </c>
      <c r="I8" s="74">
        <v>2</v>
      </c>
      <c r="J8" s="74">
        <v>3</v>
      </c>
      <c r="K8" s="74">
        <v>3</v>
      </c>
      <c r="L8" s="74">
        <v>3</v>
      </c>
      <c r="M8" s="74">
        <v>3</v>
      </c>
      <c r="N8" s="74">
        <v>5</v>
      </c>
      <c r="O8" s="74">
        <v>5</v>
      </c>
      <c r="P8" s="74">
        <v>5</v>
      </c>
      <c r="Q8" s="74">
        <v>5</v>
      </c>
      <c r="R8" s="74">
        <v>7</v>
      </c>
      <c r="S8" s="74">
        <v>7</v>
      </c>
      <c r="T8" s="74">
        <v>7</v>
      </c>
      <c r="U8" s="74">
        <v>7</v>
      </c>
    </row>
    <row r="9" spans="1:21" ht="15" customHeight="1" x14ac:dyDescent="0.45">
      <c r="A9" s="5" t="s">
        <v>131</v>
      </c>
      <c r="B9" s="74">
        <v>0.5</v>
      </c>
      <c r="C9" s="74">
        <v>0.5</v>
      </c>
      <c r="D9" s="74">
        <v>0.5</v>
      </c>
      <c r="E9" s="74">
        <v>0.5</v>
      </c>
      <c r="F9" s="74">
        <v>1</v>
      </c>
      <c r="G9" s="74">
        <v>1</v>
      </c>
      <c r="H9" s="74">
        <v>1</v>
      </c>
      <c r="I9" s="74">
        <v>1</v>
      </c>
      <c r="J9" s="74">
        <v>2</v>
      </c>
      <c r="K9" s="74">
        <v>2</v>
      </c>
      <c r="L9" s="74">
        <v>3</v>
      </c>
      <c r="M9" s="74">
        <v>3</v>
      </c>
      <c r="N9" s="74">
        <v>4</v>
      </c>
      <c r="O9" s="74">
        <v>4</v>
      </c>
      <c r="P9" s="74">
        <v>4</v>
      </c>
      <c r="Q9" s="74">
        <v>4</v>
      </c>
      <c r="R9" s="74">
        <v>5</v>
      </c>
      <c r="S9" s="74">
        <v>5</v>
      </c>
      <c r="T9" s="74">
        <v>5</v>
      </c>
      <c r="U9" s="74">
        <v>5</v>
      </c>
    </row>
    <row r="10" spans="1:21" ht="15" customHeight="1" x14ac:dyDescent="0.45">
      <c r="A10" s="5" t="s">
        <v>132</v>
      </c>
      <c r="B10" s="74">
        <v>1</v>
      </c>
      <c r="C10" s="74">
        <v>1</v>
      </c>
      <c r="D10" s="74">
        <v>2</v>
      </c>
      <c r="E10" s="74">
        <v>2</v>
      </c>
      <c r="F10" s="74">
        <v>3</v>
      </c>
      <c r="G10" s="74">
        <v>3</v>
      </c>
      <c r="H10" s="74">
        <v>3</v>
      </c>
      <c r="I10" s="74">
        <v>3</v>
      </c>
      <c r="J10" s="74">
        <v>4</v>
      </c>
      <c r="K10" s="74">
        <v>4</v>
      </c>
      <c r="L10" s="74">
        <v>4</v>
      </c>
      <c r="M10" s="74">
        <v>4</v>
      </c>
      <c r="N10" s="74">
        <v>5</v>
      </c>
      <c r="O10" s="74">
        <v>5</v>
      </c>
      <c r="P10" s="74">
        <v>5</v>
      </c>
      <c r="Q10" s="74">
        <v>5</v>
      </c>
      <c r="R10" s="74">
        <v>6</v>
      </c>
      <c r="S10" s="74">
        <v>6</v>
      </c>
      <c r="T10" s="74">
        <v>6</v>
      </c>
      <c r="U10" s="74">
        <v>6</v>
      </c>
    </row>
    <row r="11" spans="1:21" ht="15" customHeight="1" x14ac:dyDescent="0.45">
      <c r="A11" s="5" t="s">
        <v>133</v>
      </c>
      <c r="B11" s="74">
        <v>0</v>
      </c>
      <c r="C11" s="74">
        <v>0</v>
      </c>
      <c r="D11" s="74">
        <v>0</v>
      </c>
      <c r="E11" s="74">
        <v>0</v>
      </c>
      <c r="F11" s="74">
        <v>1</v>
      </c>
      <c r="G11" s="74">
        <v>1</v>
      </c>
      <c r="H11" s="74">
        <v>2</v>
      </c>
      <c r="I11" s="74">
        <v>2</v>
      </c>
      <c r="J11" s="74">
        <v>3</v>
      </c>
      <c r="K11" s="74">
        <v>3</v>
      </c>
      <c r="L11" s="74">
        <v>4</v>
      </c>
      <c r="M11" s="74">
        <v>4</v>
      </c>
      <c r="N11" s="74">
        <v>5</v>
      </c>
      <c r="O11" s="74">
        <v>5</v>
      </c>
      <c r="P11" s="74">
        <v>6</v>
      </c>
      <c r="Q11" s="74">
        <v>6</v>
      </c>
      <c r="R11" s="74">
        <v>7</v>
      </c>
      <c r="S11" s="74">
        <v>7</v>
      </c>
      <c r="T11" s="74">
        <v>7</v>
      </c>
      <c r="U11" s="74">
        <v>7</v>
      </c>
    </row>
    <row r="12" spans="1:21" ht="15" customHeight="1" x14ac:dyDescent="0.45">
      <c r="A12" s="18" t="s">
        <v>134</v>
      </c>
      <c r="B12" s="37">
        <f t="shared" ref="B12:U12" si="0">SUM(B6:B11)</f>
        <v>6.5</v>
      </c>
      <c r="C12" s="37">
        <f t="shared" si="0"/>
        <v>6.5</v>
      </c>
      <c r="D12" s="37">
        <f t="shared" si="0"/>
        <v>7.5</v>
      </c>
      <c r="E12" s="37">
        <f t="shared" si="0"/>
        <v>7.5</v>
      </c>
      <c r="F12" s="37">
        <f t="shared" si="0"/>
        <v>12</v>
      </c>
      <c r="G12" s="37">
        <f t="shared" si="0"/>
        <v>12</v>
      </c>
      <c r="H12" s="37">
        <f t="shared" si="0"/>
        <v>14</v>
      </c>
      <c r="I12" s="37">
        <f t="shared" si="0"/>
        <v>14</v>
      </c>
      <c r="J12" s="37">
        <f t="shared" si="0"/>
        <v>20</v>
      </c>
      <c r="K12" s="37">
        <f t="shared" si="0"/>
        <v>20</v>
      </c>
      <c r="L12" s="37">
        <f t="shared" si="0"/>
        <v>23</v>
      </c>
      <c r="M12" s="37">
        <f t="shared" si="0"/>
        <v>23</v>
      </c>
      <c r="N12" s="37">
        <f t="shared" si="0"/>
        <v>30</v>
      </c>
      <c r="O12" s="37">
        <f t="shared" si="0"/>
        <v>30</v>
      </c>
      <c r="P12" s="37">
        <f t="shared" si="0"/>
        <v>31</v>
      </c>
      <c r="Q12" s="37">
        <f t="shared" si="0"/>
        <v>31</v>
      </c>
      <c r="R12" s="37">
        <f t="shared" si="0"/>
        <v>40</v>
      </c>
      <c r="S12" s="37">
        <f t="shared" si="0"/>
        <v>40</v>
      </c>
      <c r="T12" s="37">
        <f t="shared" si="0"/>
        <v>40</v>
      </c>
      <c r="U12" s="37">
        <f t="shared" si="0"/>
        <v>40</v>
      </c>
    </row>
    <row r="13" spans="1:21" ht="14.25" x14ac:dyDescent="0.4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21" ht="15" customHeight="1" x14ac:dyDescent="0.45">
      <c r="A14" s="4" t="s">
        <v>135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21" ht="15" customHeight="1" x14ac:dyDescent="0.45">
      <c r="A15" s="5" t="s">
        <v>136</v>
      </c>
      <c r="B15" s="16">
        <v>150</v>
      </c>
      <c r="C15" s="16">
        <v>150</v>
      </c>
      <c r="D15" s="16">
        <v>150</v>
      </c>
      <c r="E15" s="16">
        <v>150</v>
      </c>
      <c r="F15" s="16">
        <f>B15+10</f>
        <v>160</v>
      </c>
      <c r="G15" s="16">
        <f t="shared" ref="G15:U15" si="1">C15+10</f>
        <v>160</v>
      </c>
      <c r="H15" s="16">
        <f t="shared" si="1"/>
        <v>160</v>
      </c>
      <c r="I15" s="16">
        <f t="shared" si="1"/>
        <v>160</v>
      </c>
      <c r="J15" s="16">
        <f t="shared" si="1"/>
        <v>170</v>
      </c>
      <c r="K15" s="16">
        <f t="shared" si="1"/>
        <v>170</v>
      </c>
      <c r="L15" s="16">
        <f t="shared" si="1"/>
        <v>170</v>
      </c>
      <c r="M15" s="16">
        <f t="shared" si="1"/>
        <v>170</v>
      </c>
      <c r="N15" s="16">
        <f t="shared" si="1"/>
        <v>180</v>
      </c>
      <c r="O15" s="16">
        <f t="shared" si="1"/>
        <v>180</v>
      </c>
      <c r="P15" s="16">
        <f t="shared" si="1"/>
        <v>180</v>
      </c>
      <c r="Q15" s="16">
        <f t="shared" si="1"/>
        <v>180</v>
      </c>
      <c r="R15" s="16">
        <f t="shared" si="1"/>
        <v>190</v>
      </c>
      <c r="S15" s="16">
        <f t="shared" si="1"/>
        <v>190</v>
      </c>
      <c r="T15" s="16">
        <f t="shared" si="1"/>
        <v>190</v>
      </c>
      <c r="U15" s="16">
        <f t="shared" si="1"/>
        <v>190</v>
      </c>
    </row>
    <row r="16" spans="1:21" ht="15" customHeight="1" x14ac:dyDescent="0.45">
      <c r="A16" s="5" t="s">
        <v>137</v>
      </c>
      <c r="B16" s="38">
        <v>0.3</v>
      </c>
      <c r="C16" s="38">
        <v>0.3</v>
      </c>
      <c r="D16" s="38">
        <v>0.3</v>
      </c>
      <c r="E16" s="38">
        <v>0.3</v>
      </c>
      <c r="F16" s="38">
        <v>0.3</v>
      </c>
      <c r="G16" s="38">
        <v>0.3</v>
      </c>
      <c r="H16" s="38">
        <v>0.3</v>
      </c>
      <c r="I16" s="38">
        <v>0.3</v>
      </c>
      <c r="J16" s="38">
        <v>0.3</v>
      </c>
      <c r="K16" s="38">
        <v>0.3</v>
      </c>
      <c r="L16" s="38">
        <v>0.3</v>
      </c>
      <c r="M16" s="38">
        <v>0.3</v>
      </c>
      <c r="N16" s="38">
        <v>0.3</v>
      </c>
      <c r="O16" s="38">
        <v>0.3</v>
      </c>
      <c r="P16" s="38">
        <v>0.3</v>
      </c>
      <c r="Q16" s="38">
        <v>0.3</v>
      </c>
      <c r="R16" s="38">
        <v>0.3</v>
      </c>
      <c r="S16" s="38">
        <v>0.3</v>
      </c>
      <c r="T16" s="38">
        <v>0.3</v>
      </c>
      <c r="U16" s="38">
        <v>0.3</v>
      </c>
    </row>
    <row r="17" spans="1:21" ht="15" customHeight="1" x14ac:dyDescent="0.45">
      <c r="A17" s="5" t="s">
        <v>138</v>
      </c>
      <c r="B17" s="34">
        <f t="shared" ref="B17:U17" si="2">B12*B15*(1+B16)/4</f>
        <v>316.875</v>
      </c>
      <c r="C17" s="34">
        <f t="shared" si="2"/>
        <v>316.875</v>
      </c>
      <c r="D17" s="34">
        <f t="shared" si="2"/>
        <v>365.625</v>
      </c>
      <c r="E17" s="34">
        <f t="shared" si="2"/>
        <v>365.625</v>
      </c>
      <c r="F17" s="34">
        <f t="shared" si="2"/>
        <v>624</v>
      </c>
      <c r="G17" s="34">
        <f t="shared" si="2"/>
        <v>624</v>
      </c>
      <c r="H17" s="34">
        <f t="shared" si="2"/>
        <v>728</v>
      </c>
      <c r="I17" s="34">
        <f t="shared" si="2"/>
        <v>728</v>
      </c>
      <c r="J17" s="34">
        <f t="shared" si="2"/>
        <v>1105</v>
      </c>
      <c r="K17" s="34">
        <f t="shared" si="2"/>
        <v>1105</v>
      </c>
      <c r="L17" s="34">
        <f t="shared" si="2"/>
        <v>1270.75</v>
      </c>
      <c r="M17" s="34">
        <f t="shared" si="2"/>
        <v>1270.75</v>
      </c>
      <c r="N17" s="34">
        <f t="shared" si="2"/>
        <v>1755</v>
      </c>
      <c r="O17" s="34">
        <f t="shared" si="2"/>
        <v>1755</v>
      </c>
      <c r="P17" s="34">
        <f t="shared" si="2"/>
        <v>1813.5</v>
      </c>
      <c r="Q17" s="34">
        <f t="shared" si="2"/>
        <v>1813.5</v>
      </c>
      <c r="R17" s="34">
        <f t="shared" si="2"/>
        <v>2470</v>
      </c>
      <c r="S17" s="34">
        <f t="shared" si="2"/>
        <v>2470</v>
      </c>
      <c r="T17" s="34">
        <f t="shared" si="2"/>
        <v>2470</v>
      </c>
      <c r="U17" s="34">
        <f t="shared" si="2"/>
        <v>2470</v>
      </c>
    </row>
    <row r="18" spans="1:21" ht="15" customHeight="1" x14ac:dyDescent="0.4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21" ht="14.25" x14ac:dyDescent="0.45">
      <c r="A19" s="4" t="s">
        <v>139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21" ht="15" customHeight="1" x14ac:dyDescent="0.45">
      <c r="A20" s="5" t="s">
        <v>140</v>
      </c>
      <c r="B20" s="34">
        <f>B12*OpEx!$B$29</f>
        <v>13</v>
      </c>
      <c r="C20" s="34">
        <f>C12*OpEx!$B$29</f>
        <v>13</v>
      </c>
      <c r="D20" s="34">
        <f>D12*OpEx!$B$29</f>
        <v>15</v>
      </c>
      <c r="E20" s="34">
        <f>E12*OpEx!$B$29</f>
        <v>15</v>
      </c>
      <c r="F20" s="34">
        <f>F12*OpEx!$B$29</f>
        <v>24</v>
      </c>
      <c r="G20" s="34">
        <f>G12*OpEx!$B$29</f>
        <v>24</v>
      </c>
      <c r="H20" s="34">
        <f>H12*OpEx!$B$29</f>
        <v>28</v>
      </c>
      <c r="I20" s="34">
        <f>I12*OpEx!$B$29</f>
        <v>28</v>
      </c>
      <c r="J20" s="34">
        <f>J12*OpEx!$B$29</f>
        <v>40</v>
      </c>
      <c r="K20" s="34">
        <f>K12*OpEx!$B$29</f>
        <v>40</v>
      </c>
      <c r="L20" s="34">
        <f>L12*OpEx!$B$29</f>
        <v>46</v>
      </c>
      <c r="M20" s="34">
        <f>M12*OpEx!$B$29</f>
        <v>46</v>
      </c>
      <c r="N20" s="34">
        <f>N12*OpEx!$B$29</f>
        <v>60</v>
      </c>
      <c r="O20" s="34">
        <f>O12*OpEx!$B$29</f>
        <v>60</v>
      </c>
      <c r="P20" s="34">
        <f>P12*OpEx!$B$29</f>
        <v>62</v>
      </c>
      <c r="Q20" s="34">
        <f>Q12*OpEx!$B$29</f>
        <v>62</v>
      </c>
      <c r="R20" s="34">
        <f>R12*OpEx!$B$29</f>
        <v>80</v>
      </c>
      <c r="S20" s="34">
        <f>S12*OpEx!$B$29</f>
        <v>80</v>
      </c>
      <c r="T20" s="34">
        <f>T12*OpEx!$B$29</f>
        <v>80</v>
      </c>
      <c r="U20" s="34">
        <f>U12*OpEx!$B$29</f>
        <v>80</v>
      </c>
    </row>
    <row r="21" spans="1:21" ht="15.75" customHeight="1" x14ac:dyDescent="0.45">
      <c r="A21" s="5" t="s">
        <v>141</v>
      </c>
      <c r="B21" s="34">
        <f>B12*OpEx!$B$30</f>
        <v>16.25</v>
      </c>
      <c r="C21" s="34">
        <f>C12*OpEx!$B$30</f>
        <v>16.25</v>
      </c>
      <c r="D21" s="34">
        <f>D12*OpEx!$B$30</f>
        <v>18.75</v>
      </c>
      <c r="E21" s="34">
        <f>E12*OpEx!$B$30</f>
        <v>18.75</v>
      </c>
      <c r="F21" s="34">
        <f>F12*OpEx!$B$30</f>
        <v>30</v>
      </c>
      <c r="G21" s="34">
        <f>G12*OpEx!$B$30</f>
        <v>30</v>
      </c>
      <c r="H21" s="34">
        <f>H12*OpEx!$B$30</f>
        <v>35</v>
      </c>
      <c r="I21" s="34">
        <f>I12*OpEx!$B$30</f>
        <v>35</v>
      </c>
      <c r="J21" s="34">
        <f>J12*OpEx!$B$30</f>
        <v>50</v>
      </c>
      <c r="K21" s="34">
        <f>K12*OpEx!$B$30</f>
        <v>50</v>
      </c>
      <c r="L21" s="34">
        <f>L12*OpEx!$B$30</f>
        <v>57.5</v>
      </c>
      <c r="M21" s="34">
        <f>M12*OpEx!$B$30</f>
        <v>57.5</v>
      </c>
      <c r="N21" s="34">
        <f>N12*OpEx!$B$30</f>
        <v>75</v>
      </c>
      <c r="O21" s="34">
        <f>O12*OpEx!$B$30</f>
        <v>75</v>
      </c>
      <c r="P21" s="34">
        <f>P12*OpEx!$B$30</f>
        <v>77.5</v>
      </c>
      <c r="Q21" s="34">
        <f>Q12*OpEx!$B$30</f>
        <v>77.5</v>
      </c>
      <c r="R21" s="34">
        <f>R12*OpEx!$B$30</f>
        <v>100</v>
      </c>
      <c r="S21" s="34">
        <f>S12*OpEx!$B$30</f>
        <v>100</v>
      </c>
      <c r="T21" s="34">
        <f>T12*OpEx!$B$30</f>
        <v>100</v>
      </c>
      <c r="U21" s="34">
        <f>U12*OpEx!$B$30</f>
        <v>100</v>
      </c>
    </row>
    <row r="22" spans="1:21" ht="15" customHeight="1" x14ac:dyDescent="0.45">
      <c r="A22" s="5" t="s">
        <v>142</v>
      </c>
      <c r="B22" s="34">
        <f>B17*OpEx!$B$31</f>
        <v>15.84375</v>
      </c>
      <c r="C22" s="34">
        <f>C17*OpEx!$B$31</f>
        <v>15.84375</v>
      </c>
      <c r="D22" s="34">
        <f>D17*OpEx!$B$31</f>
        <v>18.28125</v>
      </c>
      <c r="E22" s="34">
        <f>E17*OpEx!$B$31</f>
        <v>18.28125</v>
      </c>
      <c r="F22" s="34">
        <f>F17*OpEx!$B$31</f>
        <v>31.200000000000003</v>
      </c>
      <c r="G22" s="34">
        <f>G17*OpEx!$B$31</f>
        <v>31.200000000000003</v>
      </c>
      <c r="H22" s="34">
        <f>H17*OpEx!$B$31</f>
        <v>36.4</v>
      </c>
      <c r="I22" s="34">
        <f>I17*OpEx!$B$31</f>
        <v>36.4</v>
      </c>
      <c r="J22" s="34">
        <f>J17*OpEx!$B$31</f>
        <v>55.25</v>
      </c>
      <c r="K22" s="34">
        <f>K17*OpEx!$B$31</f>
        <v>55.25</v>
      </c>
      <c r="L22" s="34">
        <f>L17*OpEx!$B$31</f>
        <v>63.537500000000001</v>
      </c>
      <c r="M22" s="34">
        <f>M17*OpEx!$B$31</f>
        <v>63.537500000000001</v>
      </c>
      <c r="N22" s="34">
        <f>N17*OpEx!$B$31</f>
        <v>87.75</v>
      </c>
      <c r="O22" s="34">
        <f>O17*OpEx!$B$31</f>
        <v>87.75</v>
      </c>
      <c r="P22" s="34">
        <f>P17*OpEx!$B$31</f>
        <v>90.675000000000011</v>
      </c>
      <c r="Q22" s="34">
        <f>Q17*OpEx!$B$31</f>
        <v>90.675000000000011</v>
      </c>
      <c r="R22" s="34">
        <f>R17*OpEx!$B$31</f>
        <v>123.5</v>
      </c>
      <c r="S22" s="34">
        <f>S17*OpEx!$B$31</f>
        <v>123.5</v>
      </c>
      <c r="T22" s="34">
        <f>T17*OpEx!$B$31</f>
        <v>123.5</v>
      </c>
      <c r="U22" s="34">
        <f>U17*OpEx!$B$31</f>
        <v>123.5</v>
      </c>
    </row>
    <row r="23" spans="1:21" ht="15" customHeight="1" x14ac:dyDescent="0.45">
      <c r="A23" s="44" t="s">
        <v>89</v>
      </c>
      <c r="B23" s="16">
        <v>5000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</row>
    <row r="24" spans="1:21" ht="15" customHeight="1" x14ac:dyDescent="0.45">
      <c r="A24" s="117" t="s">
        <v>388</v>
      </c>
      <c r="B24" s="118">
        <f>SUM(B20:B23)</f>
        <v>5045.09375</v>
      </c>
      <c r="C24" s="118">
        <f t="shared" ref="C24:U24" si="3">SUM(C20:C23)</f>
        <v>45.09375</v>
      </c>
      <c r="D24" s="118">
        <f t="shared" si="3"/>
        <v>52.03125</v>
      </c>
      <c r="E24" s="118">
        <f t="shared" si="3"/>
        <v>52.03125</v>
      </c>
      <c r="F24" s="118">
        <f t="shared" si="3"/>
        <v>85.2</v>
      </c>
      <c r="G24" s="118">
        <f t="shared" si="3"/>
        <v>85.2</v>
      </c>
      <c r="H24" s="118">
        <f t="shared" si="3"/>
        <v>99.4</v>
      </c>
      <c r="I24" s="118">
        <f t="shared" si="3"/>
        <v>99.4</v>
      </c>
      <c r="J24" s="118">
        <f t="shared" si="3"/>
        <v>145.25</v>
      </c>
      <c r="K24" s="118">
        <f t="shared" si="3"/>
        <v>145.25</v>
      </c>
      <c r="L24" s="118">
        <f t="shared" si="3"/>
        <v>167.03749999999999</v>
      </c>
      <c r="M24" s="118">
        <f t="shared" si="3"/>
        <v>167.03749999999999</v>
      </c>
      <c r="N24" s="118">
        <f t="shared" si="3"/>
        <v>222.75</v>
      </c>
      <c r="O24" s="118">
        <f t="shared" si="3"/>
        <v>222.75</v>
      </c>
      <c r="P24" s="118">
        <f t="shared" si="3"/>
        <v>230.17500000000001</v>
      </c>
      <c r="Q24" s="118">
        <f t="shared" si="3"/>
        <v>230.17500000000001</v>
      </c>
      <c r="R24" s="118">
        <f t="shared" si="3"/>
        <v>303.5</v>
      </c>
      <c r="S24" s="118">
        <f t="shared" si="3"/>
        <v>303.5</v>
      </c>
      <c r="T24" s="118">
        <f t="shared" si="3"/>
        <v>303.5</v>
      </c>
      <c r="U24" s="118">
        <f t="shared" si="3"/>
        <v>303.5</v>
      </c>
    </row>
    <row r="25" spans="1:21" ht="15" customHeight="1" x14ac:dyDescent="0.45">
      <c r="A25" s="18" t="s">
        <v>143</v>
      </c>
      <c r="B25" s="35">
        <f>B24+B17</f>
        <v>5361.96875</v>
      </c>
      <c r="C25" s="35">
        <f t="shared" ref="C25:U25" si="4">C24+C17</f>
        <v>361.96875</v>
      </c>
      <c r="D25" s="35">
        <f t="shared" si="4"/>
        <v>417.65625</v>
      </c>
      <c r="E25" s="35">
        <f t="shared" si="4"/>
        <v>417.65625</v>
      </c>
      <c r="F25" s="35">
        <f t="shared" si="4"/>
        <v>709.2</v>
      </c>
      <c r="G25" s="35">
        <f t="shared" si="4"/>
        <v>709.2</v>
      </c>
      <c r="H25" s="35">
        <f t="shared" si="4"/>
        <v>827.4</v>
      </c>
      <c r="I25" s="35">
        <f t="shared" si="4"/>
        <v>827.4</v>
      </c>
      <c r="J25" s="35">
        <f t="shared" si="4"/>
        <v>1250.25</v>
      </c>
      <c r="K25" s="35">
        <f t="shared" si="4"/>
        <v>1250.25</v>
      </c>
      <c r="L25" s="35">
        <f t="shared" si="4"/>
        <v>1437.7874999999999</v>
      </c>
      <c r="M25" s="35">
        <f t="shared" si="4"/>
        <v>1437.7874999999999</v>
      </c>
      <c r="N25" s="35">
        <f t="shared" si="4"/>
        <v>1977.75</v>
      </c>
      <c r="O25" s="35">
        <f t="shared" si="4"/>
        <v>1977.75</v>
      </c>
      <c r="P25" s="35">
        <f t="shared" si="4"/>
        <v>2043.675</v>
      </c>
      <c r="Q25" s="35">
        <f t="shared" si="4"/>
        <v>2043.675</v>
      </c>
      <c r="R25" s="35">
        <f t="shared" si="4"/>
        <v>2773.5</v>
      </c>
      <c r="S25" s="35">
        <f t="shared" si="4"/>
        <v>2773.5</v>
      </c>
      <c r="T25" s="35">
        <f t="shared" si="4"/>
        <v>2773.5</v>
      </c>
      <c r="U25" s="35">
        <f t="shared" si="4"/>
        <v>2773.5</v>
      </c>
    </row>
    <row r="26" spans="1:21" ht="15" customHeight="1" x14ac:dyDescent="0.4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21" ht="15" customHeight="1" x14ac:dyDescent="0.4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21" ht="15.75" customHeight="1" x14ac:dyDescent="0.45">
      <c r="A28" s="4" t="s">
        <v>41</v>
      </c>
      <c r="B28" s="12"/>
    </row>
    <row r="29" spans="1:21" ht="15.75" customHeight="1" x14ac:dyDescent="0.45">
      <c r="A29" s="14" t="s">
        <v>42</v>
      </c>
      <c r="B29" s="19">
        <v>2</v>
      </c>
    </row>
    <row r="30" spans="1:21" ht="15.75" customHeight="1" x14ac:dyDescent="0.45">
      <c r="A30" s="14" t="s">
        <v>43</v>
      </c>
      <c r="B30" s="19">
        <v>2.5</v>
      </c>
    </row>
    <row r="31" spans="1:21" ht="15.75" customHeight="1" x14ac:dyDescent="0.45">
      <c r="A31" s="14" t="s">
        <v>44</v>
      </c>
      <c r="B31" s="17">
        <v>0.05</v>
      </c>
    </row>
    <row r="32" spans="1:21" ht="15.75" customHeight="1" x14ac:dyDescent="0.45">
      <c r="A32" s="10"/>
    </row>
    <row r="33" spans="1:1" ht="15.75" customHeight="1" x14ac:dyDescent="0.45">
      <c r="A33" s="10"/>
    </row>
    <row r="34" spans="1:1" ht="15.75" customHeight="1" x14ac:dyDescent="0.45">
      <c r="A34" s="10"/>
    </row>
    <row r="35" spans="1:1" ht="15.75" customHeight="1" x14ac:dyDescent="0.45">
      <c r="A35" s="10"/>
    </row>
    <row r="36" spans="1:1" ht="15.75" customHeight="1" x14ac:dyDescent="0.45">
      <c r="A36" s="10"/>
    </row>
    <row r="37" spans="1:1" ht="15.75" customHeight="1" x14ac:dyDescent="0.45">
      <c r="A37" s="10"/>
    </row>
    <row r="38" spans="1:1" ht="15.75" customHeight="1" x14ac:dyDescent="0.45">
      <c r="A38" s="10"/>
    </row>
    <row r="39" spans="1:1" ht="15.75" customHeight="1" x14ac:dyDescent="0.45">
      <c r="A39" s="10"/>
    </row>
    <row r="40" spans="1:1" ht="15.75" customHeight="1" x14ac:dyDescent="0.45">
      <c r="A40" s="10"/>
    </row>
    <row r="41" spans="1:1" ht="15.75" customHeight="1" x14ac:dyDescent="0.45">
      <c r="A41" s="10"/>
    </row>
    <row r="42" spans="1:1" ht="15.75" customHeight="1" x14ac:dyDescent="0.45">
      <c r="A42" s="10"/>
    </row>
    <row r="43" spans="1:1" ht="15.75" customHeight="1" x14ac:dyDescent="0.45">
      <c r="A43" s="10"/>
    </row>
    <row r="44" spans="1:1" ht="15.75" customHeight="1" x14ac:dyDescent="0.45">
      <c r="A44" s="10"/>
    </row>
    <row r="45" spans="1:1" ht="15.75" customHeight="1" x14ac:dyDescent="0.45">
      <c r="A45" s="10"/>
    </row>
    <row r="46" spans="1:1" ht="15.75" customHeight="1" x14ac:dyDescent="0.45">
      <c r="A46" s="10"/>
    </row>
    <row r="47" spans="1:1" ht="15.75" customHeight="1" x14ac:dyDescent="0.45">
      <c r="A47" s="10"/>
    </row>
    <row r="48" spans="1:1" ht="15.75" customHeight="1" x14ac:dyDescent="0.45">
      <c r="A48" s="10"/>
    </row>
    <row r="49" spans="1:1" ht="15.75" customHeight="1" x14ac:dyDescent="0.45">
      <c r="A49" s="10"/>
    </row>
    <row r="50" spans="1:1" ht="15.75" customHeight="1" x14ac:dyDescent="0.45">
      <c r="A50" s="10"/>
    </row>
    <row r="51" spans="1:1" ht="15.75" customHeight="1" x14ac:dyDescent="0.45">
      <c r="A51" s="10"/>
    </row>
    <row r="52" spans="1:1" ht="15.75" customHeight="1" x14ac:dyDescent="0.45">
      <c r="A52" s="10"/>
    </row>
    <row r="53" spans="1:1" ht="15.75" customHeight="1" x14ac:dyDescent="0.45">
      <c r="A53" s="10"/>
    </row>
    <row r="54" spans="1:1" ht="15.75" customHeight="1" x14ac:dyDescent="0.45">
      <c r="A54" s="10"/>
    </row>
    <row r="55" spans="1:1" ht="15.75" customHeight="1" x14ac:dyDescent="0.45">
      <c r="A55" s="10"/>
    </row>
    <row r="56" spans="1:1" ht="15.75" customHeight="1" x14ac:dyDescent="0.45">
      <c r="A56" s="10"/>
    </row>
    <row r="57" spans="1:1" ht="15.75" customHeight="1" x14ac:dyDescent="0.45">
      <c r="A57" s="10"/>
    </row>
    <row r="58" spans="1:1" ht="15.75" customHeight="1" x14ac:dyDescent="0.45">
      <c r="A58" s="10"/>
    </row>
    <row r="59" spans="1:1" ht="15.75" customHeight="1" x14ac:dyDescent="0.45">
      <c r="A59" s="10"/>
    </row>
    <row r="60" spans="1:1" ht="15.75" customHeight="1" x14ac:dyDescent="0.45">
      <c r="A60" s="10"/>
    </row>
    <row r="61" spans="1:1" ht="15.75" customHeight="1" x14ac:dyDescent="0.45">
      <c r="A61" s="10"/>
    </row>
    <row r="62" spans="1:1" ht="15.75" customHeight="1" x14ac:dyDescent="0.45">
      <c r="A62" s="10"/>
    </row>
    <row r="63" spans="1:1" ht="15.75" customHeight="1" x14ac:dyDescent="0.45">
      <c r="A63" s="10"/>
    </row>
    <row r="64" spans="1:1" ht="15.75" customHeight="1" x14ac:dyDescent="0.45">
      <c r="A64" s="10"/>
    </row>
    <row r="65" spans="1:1" ht="15.75" customHeight="1" x14ac:dyDescent="0.45">
      <c r="A65" s="10"/>
    </row>
    <row r="66" spans="1:1" ht="15.75" customHeight="1" x14ac:dyDescent="0.45">
      <c r="A66" s="10"/>
    </row>
    <row r="67" spans="1:1" ht="15.75" customHeight="1" x14ac:dyDescent="0.45">
      <c r="A67" s="10"/>
    </row>
    <row r="68" spans="1:1" ht="15.75" customHeight="1" x14ac:dyDescent="0.45">
      <c r="A68" s="10"/>
    </row>
    <row r="69" spans="1:1" ht="15.75" customHeight="1" x14ac:dyDescent="0.45">
      <c r="A69" s="10"/>
    </row>
    <row r="70" spans="1:1" ht="15.75" customHeight="1" x14ac:dyDescent="0.45">
      <c r="A70" s="10"/>
    </row>
    <row r="71" spans="1:1" ht="15.75" customHeight="1" x14ac:dyDescent="0.45">
      <c r="A71" s="10"/>
    </row>
    <row r="72" spans="1:1" ht="15.75" customHeight="1" x14ac:dyDescent="0.45">
      <c r="A72" s="10"/>
    </row>
    <row r="73" spans="1:1" ht="15.75" customHeight="1" x14ac:dyDescent="0.45">
      <c r="A73" s="10"/>
    </row>
    <row r="74" spans="1:1" ht="15.75" customHeight="1" x14ac:dyDescent="0.45">
      <c r="A74" s="10"/>
    </row>
    <row r="75" spans="1:1" ht="15.75" customHeight="1" x14ac:dyDescent="0.45">
      <c r="A75" s="10"/>
    </row>
    <row r="76" spans="1:1" ht="15.75" customHeight="1" x14ac:dyDescent="0.45">
      <c r="A76" s="10"/>
    </row>
    <row r="77" spans="1:1" ht="15.75" customHeight="1" x14ac:dyDescent="0.45">
      <c r="A77" s="10"/>
    </row>
    <row r="78" spans="1:1" ht="15.75" customHeight="1" x14ac:dyDescent="0.45">
      <c r="A78" s="10"/>
    </row>
    <row r="79" spans="1:1" ht="15.75" customHeight="1" x14ac:dyDescent="0.45">
      <c r="A79" s="10"/>
    </row>
    <row r="80" spans="1: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  <row r="1000" spans="1:1" ht="15.75" customHeight="1" x14ac:dyDescent="0.45">
      <c r="A1000" s="10"/>
    </row>
    <row r="1001" spans="1:1" ht="15.75" customHeight="1" x14ac:dyDescent="0.45">
      <c r="A1001" s="10"/>
    </row>
    <row r="1002" spans="1:1" ht="15.75" customHeight="1" x14ac:dyDescent="0.45">
      <c r="A1002" s="10"/>
    </row>
  </sheetData>
  <pageMargins left="0.75" right="0.75" top="1" bottom="1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U1017"/>
  <sheetViews>
    <sheetView zoomScaleNormal="100" workbookViewId="0">
      <pane xSplit="1" ySplit="4" topLeftCell="H22" activePane="bottomRight" state="frozen"/>
      <selection pane="topRight" activeCell="B1" sqref="B1"/>
      <selection pane="bottomLeft" activeCell="A6" sqref="A6"/>
      <selection pane="bottomRight" activeCell="B36" sqref="B36:U36"/>
    </sheetView>
  </sheetViews>
  <sheetFormatPr defaultColWidth="14.3984375" defaultRowHeight="15" customHeight="1" x14ac:dyDescent="0.45"/>
  <cols>
    <col min="1" max="1" width="28" customWidth="1"/>
    <col min="2" max="21" width="11" customWidth="1"/>
    <col min="22" max="26" width="8.73046875" customWidth="1"/>
  </cols>
  <sheetData>
    <row r="1" spans="1:21" ht="15" customHeight="1" x14ac:dyDescent="0.45">
      <c r="A1" s="61" t="s">
        <v>483</v>
      </c>
      <c r="B1" s="33"/>
      <c r="C1" s="72"/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1" t="s">
        <v>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4.25" x14ac:dyDescent="0.4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15" customHeight="1" x14ac:dyDescent="0.45">
      <c r="A4" s="2" t="s">
        <v>97</v>
      </c>
      <c r="B4" s="3" t="str">
        <f>'Program Qtrly'!D6</f>
        <v>2026 Q2</v>
      </c>
      <c r="C4" s="3" t="str">
        <f>'Program Qtrly'!E6</f>
        <v>2026 Q3</v>
      </c>
      <c r="D4" s="3" t="str">
        <f>'Program Qtrly'!F6</f>
        <v>2026 Q4</v>
      </c>
      <c r="E4" s="3" t="str">
        <f>'Program Qtrly'!G6</f>
        <v>2027 Q1</v>
      </c>
      <c r="F4" s="3" t="str">
        <f>'Program Qtrly'!H6</f>
        <v>2027 Q2</v>
      </c>
      <c r="G4" s="3" t="str">
        <f>'Program Qtrly'!I6</f>
        <v>2027 Q3</v>
      </c>
      <c r="H4" s="3" t="str">
        <f>'Program Qtrly'!J6</f>
        <v>2027 Q4</v>
      </c>
      <c r="I4" s="3" t="str">
        <f>'Program Qtrly'!K6</f>
        <v>2028 Q1</v>
      </c>
      <c r="J4" s="3" t="str">
        <f>'Program Qtrly'!L6</f>
        <v>2028 Q2</v>
      </c>
      <c r="K4" s="3" t="str">
        <f>'Program Qtrly'!M6</f>
        <v>2028 Q3</v>
      </c>
      <c r="L4" s="3" t="str">
        <f>'Program Qtrly'!N6</f>
        <v>2028 Q4</v>
      </c>
      <c r="M4" s="3" t="str">
        <f>'Program Qtrly'!O6</f>
        <v>2029 Q1</v>
      </c>
      <c r="N4" s="3" t="str">
        <f>'Program Qtrly'!P6</f>
        <v>2029 Q2</v>
      </c>
      <c r="O4" s="3" t="str">
        <f>'Program Qtrly'!Q6</f>
        <v>2029 Q3</v>
      </c>
      <c r="P4" s="3" t="str">
        <f>'Program Qtrly'!R6</f>
        <v>2029 Q4</v>
      </c>
      <c r="Q4" s="3" t="str">
        <f>'Program Qtrly'!S6</f>
        <v>2030 Q1</v>
      </c>
      <c r="R4" s="3" t="str">
        <f>'Program Qtrly'!T6</f>
        <v>2030 Q2</v>
      </c>
      <c r="S4" s="3" t="str">
        <f>'Program Qtrly'!U6</f>
        <v>2030 Q3</v>
      </c>
      <c r="T4" s="3" t="str">
        <f>'Program Qtrly'!V6</f>
        <v>2030 Q4</v>
      </c>
      <c r="U4" s="3" t="str">
        <f>'Program Qtrly'!W6</f>
        <v>2031 Q1</v>
      </c>
    </row>
    <row r="5" spans="1:21" ht="15" customHeight="1" x14ac:dyDescent="0.45">
      <c r="A5" s="4" t="s">
        <v>98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21" ht="15" customHeight="1" x14ac:dyDescent="0.45">
      <c r="A6" s="5" t="s">
        <v>91</v>
      </c>
      <c r="B6" s="6">
        <f>SUMIFS('Program Qtrly'!D:D,'Program Qtrly'!$C:$C,$A6)</f>
        <v>15125</v>
      </c>
      <c r="C6" s="6">
        <f>SUMIFS('Program Qtrly'!E:E,'Program Qtrly'!$C:$C,$A6)</f>
        <v>15125</v>
      </c>
      <c r="D6" s="6">
        <f>SUMIFS('Program Qtrly'!F:F,'Program Qtrly'!$C:$C,$A6)</f>
        <v>15125</v>
      </c>
      <c r="E6" s="6">
        <f>SUMIFS('Program Qtrly'!G:G,'Program Qtrly'!$C:$C,$A6)</f>
        <v>15125</v>
      </c>
      <c r="F6" s="6">
        <f>SUMIFS('Program Qtrly'!H:H,'Program Qtrly'!$C:$C,$A6)</f>
        <v>28625</v>
      </c>
      <c r="G6" s="6">
        <f>SUMIFS('Program Qtrly'!I:I,'Program Qtrly'!$C:$C,$A6)</f>
        <v>28625</v>
      </c>
      <c r="H6" s="6">
        <f>SUMIFS('Program Qtrly'!J:J,'Program Qtrly'!$C:$C,$A6)</f>
        <v>28625</v>
      </c>
      <c r="I6" s="6">
        <f>SUMIFS('Program Qtrly'!K:K,'Program Qtrly'!$C:$C,$A6)</f>
        <v>28625</v>
      </c>
      <c r="J6" s="6">
        <f>SUMIFS('Program Qtrly'!L:L,'Program Qtrly'!$C:$C,$A6)</f>
        <v>46750</v>
      </c>
      <c r="K6" s="6">
        <f>SUMIFS('Program Qtrly'!M:M,'Program Qtrly'!$C:$C,$A6)</f>
        <v>46750</v>
      </c>
      <c r="L6" s="6">
        <f>SUMIFS('Program Qtrly'!N:N,'Program Qtrly'!$C:$C,$A6)</f>
        <v>46750</v>
      </c>
      <c r="M6" s="6">
        <f>SUMIFS('Program Qtrly'!O:O,'Program Qtrly'!$C:$C,$A6)</f>
        <v>46750</v>
      </c>
      <c r="N6" s="6">
        <f>SUMIFS('Program Qtrly'!P:P,'Program Qtrly'!$C:$C,$A6)</f>
        <v>71625</v>
      </c>
      <c r="O6" s="6">
        <f>SUMIFS('Program Qtrly'!Q:Q,'Program Qtrly'!$C:$C,$A6)</f>
        <v>71625</v>
      </c>
      <c r="P6" s="6">
        <f>SUMIFS('Program Qtrly'!R:R,'Program Qtrly'!$C:$C,$A6)</f>
        <v>71625</v>
      </c>
      <c r="Q6" s="6">
        <f>SUMIFS('Program Qtrly'!S:S,'Program Qtrly'!$C:$C,$A6)</f>
        <v>71625</v>
      </c>
      <c r="R6" s="6">
        <f>SUMIFS('Program Qtrly'!T:T,'Program Qtrly'!$C:$C,$A6)</f>
        <v>99500</v>
      </c>
      <c r="S6" s="6">
        <f>SUMIFS('Program Qtrly'!U:U,'Program Qtrly'!$C:$C,$A6)</f>
        <v>99500</v>
      </c>
      <c r="T6" s="6">
        <f>SUMIFS('Program Qtrly'!V:V,'Program Qtrly'!$C:$C,$A6)</f>
        <v>99500</v>
      </c>
      <c r="U6" s="6">
        <f>SUMIFS('Program Qtrly'!W:W,'Program Qtrly'!$C:$C,$A6)</f>
        <v>99500</v>
      </c>
    </row>
    <row r="7" spans="1:21" ht="15" customHeight="1" x14ac:dyDescent="0.45">
      <c r="A7" s="5" t="s">
        <v>527</v>
      </c>
      <c r="B7" s="6">
        <f>SUMIFS('Program Qtrly'!D:D,'Program Qtrly'!$C:$C,$A7)</f>
        <v>10312.5</v>
      </c>
      <c r="C7" s="6">
        <f>SUMIFS('Program Qtrly'!E:E,'Program Qtrly'!$C:$C,$A7)</f>
        <v>10312.5</v>
      </c>
      <c r="D7" s="6">
        <f>SUMIFS('Program Qtrly'!F:F,'Program Qtrly'!$C:$C,$A7)</f>
        <v>10312.5</v>
      </c>
      <c r="E7" s="6">
        <f>SUMIFS('Program Qtrly'!G:G,'Program Qtrly'!$C:$C,$A7)</f>
        <v>10312.5</v>
      </c>
      <c r="F7" s="6">
        <f>SUMIFS('Program Qtrly'!H:H,'Program Qtrly'!$C:$C,$A7)</f>
        <v>20837.5</v>
      </c>
      <c r="G7" s="6">
        <f>SUMIFS('Program Qtrly'!I:I,'Program Qtrly'!$C:$C,$A7)</f>
        <v>20837.5</v>
      </c>
      <c r="H7" s="6">
        <f>SUMIFS('Program Qtrly'!J:J,'Program Qtrly'!$C:$C,$A7)</f>
        <v>20837.5</v>
      </c>
      <c r="I7" s="6">
        <f>SUMIFS('Program Qtrly'!K:K,'Program Qtrly'!$C:$C,$A7)</f>
        <v>20837.5</v>
      </c>
      <c r="J7" s="6">
        <f>SUMIFS('Program Qtrly'!L:L,'Program Qtrly'!$C:$C,$A7)</f>
        <v>35825</v>
      </c>
      <c r="K7" s="6">
        <f>SUMIFS('Program Qtrly'!M:M,'Program Qtrly'!$C:$C,$A7)</f>
        <v>35825</v>
      </c>
      <c r="L7" s="6">
        <f>SUMIFS('Program Qtrly'!N:N,'Program Qtrly'!$C:$C,$A7)</f>
        <v>35825</v>
      </c>
      <c r="M7" s="6">
        <f>SUMIFS('Program Qtrly'!O:O,'Program Qtrly'!$C:$C,$A7)</f>
        <v>35825</v>
      </c>
      <c r="N7" s="6">
        <f>SUMIFS('Program Qtrly'!P:P,'Program Qtrly'!$C:$C,$A7)</f>
        <v>55837.5</v>
      </c>
      <c r="O7" s="6">
        <f>SUMIFS('Program Qtrly'!Q:Q,'Program Qtrly'!$C:$C,$A7)</f>
        <v>55837.5</v>
      </c>
      <c r="P7" s="6">
        <f>SUMIFS('Program Qtrly'!R:R,'Program Qtrly'!$C:$C,$A7)</f>
        <v>55837.5</v>
      </c>
      <c r="Q7" s="6">
        <f>SUMIFS('Program Qtrly'!S:S,'Program Qtrly'!$C:$C,$A7)</f>
        <v>55837.5</v>
      </c>
      <c r="R7" s="6">
        <f>SUMIFS('Program Qtrly'!T:T,'Program Qtrly'!$C:$C,$A7)</f>
        <v>78700</v>
      </c>
      <c r="S7" s="6">
        <f>SUMIFS('Program Qtrly'!U:U,'Program Qtrly'!$C:$C,$A7)</f>
        <v>78700</v>
      </c>
      <c r="T7" s="6">
        <f>SUMIFS('Program Qtrly'!V:V,'Program Qtrly'!$C:$C,$A7)</f>
        <v>78700</v>
      </c>
      <c r="U7" s="6">
        <f>SUMIFS('Program Qtrly'!W:W,'Program Qtrly'!$C:$C,$A7)</f>
        <v>78700</v>
      </c>
    </row>
    <row r="8" spans="1:21" ht="15" customHeight="1" x14ac:dyDescent="0.45">
      <c r="A8" s="5" t="s">
        <v>99</v>
      </c>
      <c r="B8" s="6">
        <f>SUMIFS('Program Qtrly'!D:D,'Program Qtrly'!$C:$C,$A8)</f>
        <v>4812.5</v>
      </c>
      <c r="C8" s="6">
        <f>SUMIFS('Program Qtrly'!E:E,'Program Qtrly'!$C:$C,$A8)</f>
        <v>4812.5</v>
      </c>
      <c r="D8" s="6">
        <f>SUMIFS('Program Qtrly'!F:F,'Program Qtrly'!$C:$C,$A8)</f>
        <v>4812.5</v>
      </c>
      <c r="E8" s="6">
        <f>SUMIFS('Program Qtrly'!G:G,'Program Qtrly'!$C:$C,$A8)</f>
        <v>4812.5</v>
      </c>
      <c r="F8" s="6">
        <f>SUMIFS('Program Qtrly'!H:H,'Program Qtrly'!$C:$C,$A8)</f>
        <v>7787.5</v>
      </c>
      <c r="G8" s="6">
        <f>SUMIFS('Program Qtrly'!I:I,'Program Qtrly'!$C:$C,$A8)</f>
        <v>7787.5</v>
      </c>
      <c r="H8" s="6">
        <f>SUMIFS('Program Qtrly'!J:J,'Program Qtrly'!$C:$C,$A8)</f>
        <v>7787.5</v>
      </c>
      <c r="I8" s="6">
        <f>SUMIFS('Program Qtrly'!K:K,'Program Qtrly'!$C:$C,$A8)</f>
        <v>7787.5</v>
      </c>
      <c r="J8" s="6">
        <f>SUMIFS('Program Qtrly'!L:L,'Program Qtrly'!$C:$C,$A8)</f>
        <v>10925</v>
      </c>
      <c r="K8" s="6">
        <f>SUMIFS('Program Qtrly'!M:M,'Program Qtrly'!$C:$C,$A8)</f>
        <v>10925</v>
      </c>
      <c r="L8" s="6">
        <f>SUMIFS('Program Qtrly'!N:N,'Program Qtrly'!$C:$C,$A8)</f>
        <v>10925</v>
      </c>
      <c r="M8" s="6">
        <f>SUMIFS('Program Qtrly'!O:O,'Program Qtrly'!$C:$C,$A8)</f>
        <v>10925</v>
      </c>
      <c r="N8" s="6">
        <f>SUMIFS('Program Qtrly'!P:P,'Program Qtrly'!$C:$C,$A8)</f>
        <v>15787.5</v>
      </c>
      <c r="O8" s="6">
        <f>SUMIFS('Program Qtrly'!Q:Q,'Program Qtrly'!$C:$C,$A8)</f>
        <v>15787.5</v>
      </c>
      <c r="P8" s="6">
        <f>SUMIFS('Program Qtrly'!R:R,'Program Qtrly'!$C:$C,$A8)</f>
        <v>15787.5</v>
      </c>
      <c r="Q8" s="6">
        <f>SUMIFS('Program Qtrly'!S:S,'Program Qtrly'!$C:$C,$A8)</f>
        <v>15787.5</v>
      </c>
      <c r="R8" s="6">
        <f>SUMIFS('Program Qtrly'!T:T,'Program Qtrly'!$C:$C,$A8)</f>
        <v>20800</v>
      </c>
      <c r="S8" s="6">
        <f>SUMIFS('Program Qtrly'!U:U,'Program Qtrly'!$C:$C,$A8)</f>
        <v>20800</v>
      </c>
      <c r="T8" s="6">
        <f>SUMIFS('Program Qtrly'!V:V,'Program Qtrly'!$C:$C,$A8)</f>
        <v>20800</v>
      </c>
      <c r="U8" s="6">
        <f>SUMIFS('Program Qtrly'!W:W,'Program Qtrly'!$C:$C,$A8)</f>
        <v>20800</v>
      </c>
    </row>
    <row r="9" spans="1:21" ht="14.25" x14ac:dyDescent="0.45">
      <c r="A9" s="5" t="s">
        <v>94</v>
      </c>
      <c r="B9" s="6">
        <f ca="1">SUMIFS('Program Qtrly'!D:D,'Program Qtrly'!$C:$C,$A9)</f>
        <v>2398.4375</v>
      </c>
      <c r="C9" s="6">
        <f ca="1">SUMIFS('Program Qtrly'!E:E,'Program Qtrly'!$C:$C,$A9)</f>
        <v>4070.3125</v>
      </c>
      <c r="D9" s="6">
        <f ca="1">SUMIFS('Program Qtrly'!F:F,'Program Qtrly'!$C:$C,$A9)</f>
        <v>4460.9375</v>
      </c>
      <c r="E9" s="6">
        <f ca="1">SUMIFS('Program Qtrly'!G:G,'Program Qtrly'!$C:$C,$A9)</f>
        <v>4695.3125</v>
      </c>
      <c r="F9" s="6">
        <f ca="1">SUMIFS('Program Qtrly'!H:H,'Program Qtrly'!$C:$C,$A9)</f>
        <v>5659.375</v>
      </c>
      <c r="G9" s="6">
        <f ca="1">SUMIFS('Program Qtrly'!I:I,'Program Qtrly'!$C:$C,$A9)</f>
        <v>6553.125</v>
      </c>
      <c r="H9" s="6">
        <f ca="1">SUMIFS('Program Qtrly'!J:J,'Program Qtrly'!$C:$C,$A9)</f>
        <v>7084.375</v>
      </c>
      <c r="I9" s="6">
        <f ca="1">SUMIFS('Program Qtrly'!K:K,'Program Qtrly'!$C:$C,$A9)</f>
        <v>7553.125</v>
      </c>
      <c r="J9" s="6">
        <f ca="1">SUMIFS('Program Qtrly'!L:L,'Program Qtrly'!$C:$C,$A9)</f>
        <v>8654.6875</v>
      </c>
      <c r="K9" s="6">
        <f ca="1">SUMIFS('Program Qtrly'!M:M,'Program Qtrly'!$C:$C,$A9)</f>
        <v>9589.0625</v>
      </c>
      <c r="L9" s="6">
        <f ca="1">SUMIFS('Program Qtrly'!N:N,'Program Qtrly'!$C:$C,$A9)</f>
        <v>10160.9375</v>
      </c>
      <c r="M9" s="6">
        <f ca="1">SUMIFS('Program Qtrly'!O:O,'Program Qtrly'!$C:$C,$A9)</f>
        <v>10670.3125</v>
      </c>
      <c r="N9" s="6">
        <f ca="1">SUMIFS('Program Qtrly'!P:P,'Program Qtrly'!$C:$C,$A9)</f>
        <v>12007.8125</v>
      </c>
      <c r="O9" s="6">
        <f ca="1">SUMIFS('Program Qtrly'!Q:Q,'Program Qtrly'!$C:$C,$A9)</f>
        <v>13373.4375</v>
      </c>
      <c r="P9" s="6">
        <f ca="1">SUMIFS('Program Qtrly'!R:R,'Program Qtrly'!$C:$C,$A9)</f>
        <v>14376.5625</v>
      </c>
      <c r="Q9" s="6">
        <f ca="1">SUMIFS('Program Qtrly'!S:S,'Program Qtrly'!$C:$C,$A9)</f>
        <v>15317.1875</v>
      </c>
      <c r="R9" s="6">
        <f ca="1">SUMIFS('Program Qtrly'!T:T,'Program Qtrly'!$C:$C,$A9)</f>
        <v>16889.0625</v>
      </c>
      <c r="S9" s="6">
        <f ca="1">SUMIFS('Program Qtrly'!U:U,'Program Qtrly'!$C:$C,$A9)</f>
        <v>18292.1875</v>
      </c>
      <c r="T9" s="6">
        <f ca="1">SUMIFS('Program Qtrly'!V:V,'Program Qtrly'!$C:$C,$A9)</f>
        <v>19332.8125</v>
      </c>
      <c r="U9" s="6">
        <f ca="1">SUMIFS('Program Qtrly'!W:W,'Program Qtrly'!$C:$C,$A9)</f>
        <v>20310.9375</v>
      </c>
    </row>
    <row r="10" spans="1:21" ht="15" customHeight="1" x14ac:dyDescent="0.4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21" ht="15" customHeight="1" x14ac:dyDescent="0.45">
      <c r="A11" s="4" t="s">
        <v>100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21" ht="15" customHeight="1" x14ac:dyDescent="0.45">
      <c r="A12" s="5" t="s">
        <v>8</v>
      </c>
      <c r="B12" s="6">
        <f ca="1">SUMIFS('Program Qtrly'!D:D,'Program Qtrly'!$C:$C,$A12)</f>
        <v>134.375</v>
      </c>
      <c r="C12" s="6">
        <f ca="1">SUMIFS('Program Qtrly'!E:E,'Program Qtrly'!$C:$C,$A12)</f>
        <v>365.62499999999994</v>
      </c>
      <c r="D12" s="6">
        <f ca="1">SUMIFS('Program Qtrly'!F:F,'Program Qtrly'!$C:$C,$A12)</f>
        <v>528.12499999999977</v>
      </c>
      <c r="E12" s="6">
        <f ca="1">SUMIFS('Program Qtrly'!G:G,'Program Qtrly'!$C:$C,$A12)</f>
        <v>659.37499999999989</v>
      </c>
      <c r="F12" s="6">
        <f ca="1">SUMIFS('Program Qtrly'!H:H,'Program Qtrly'!$C:$C,$A12)</f>
        <v>885.62499999999989</v>
      </c>
      <c r="G12" s="6">
        <f ca="1">SUMIFS('Program Qtrly'!I:I,'Program Qtrly'!$C:$C,$A12)</f>
        <v>1191.8749999999998</v>
      </c>
      <c r="H12" s="6">
        <f ca="1">SUMIFS('Program Qtrly'!J:J,'Program Qtrly'!$C:$C,$A12)</f>
        <v>1470.625</v>
      </c>
      <c r="I12" s="6">
        <f ca="1">SUMIFS('Program Qtrly'!K:K,'Program Qtrly'!$C:$C,$A12)</f>
        <v>1736.875</v>
      </c>
      <c r="J12" s="6">
        <f ca="1">SUMIFS('Program Qtrly'!L:L,'Program Qtrly'!$C:$C,$A12)</f>
        <v>2041.2499999999998</v>
      </c>
      <c r="K12" s="6">
        <f ca="1">SUMIFS('Program Qtrly'!M:M,'Program Qtrly'!$C:$C,$A12)</f>
        <v>2368.75</v>
      </c>
      <c r="L12" s="6">
        <f ca="1">SUMIFS('Program Qtrly'!N:N,'Program Qtrly'!$C:$C,$A12)</f>
        <v>2668.7499999999995</v>
      </c>
      <c r="M12" s="6">
        <f ca="1">SUMIFS('Program Qtrly'!O:O,'Program Qtrly'!$C:$C,$A12)</f>
        <v>2956.2499999999995</v>
      </c>
      <c r="N12" s="6">
        <f ca="1">SUMIFS('Program Qtrly'!P:P,'Program Qtrly'!$C:$C,$A12)</f>
        <v>3392.8124999999995</v>
      </c>
      <c r="O12" s="6">
        <f ca="1">SUMIFS('Program Qtrly'!Q:Q,'Program Qtrly'!$C:$C,$A12)</f>
        <v>3963.4375</v>
      </c>
      <c r="P12" s="6">
        <f ca="1">SUMIFS('Program Qtrly'!R:R,'Program Qtrly'!$C:$C,$A12)</f>
        <v>4506.5625</v>
      </c>
      <c r="Q12" s="6">
        <f ca="1">SUMIFS('Program Qtrly'!S:S,'Program Qtrly'!$C:$C,$A12)</f>
        <v>5037.1875</v>
      </c>
      <c r="R12" s="6">
        <f ca="1">SUMIFS('Program Qtrly'!T:T,'Program Qtrly'!$C:$C,$A12)</f>
        <v>5606.5624999999991</v>
      </c>
      <c r="S12" s="6">
        <f ca="1">SUMIFS('Program Qtrly'!U:U,'Program Qtrly'!$C:$C,$A12)</f>
        <v>6199.6874999999991</v>
      </c>
      <c r="T12" s="6">
        <f ca="1">SUMIFS('Program Qtrly'!V:V,'Program Qtrly'!$C:$C,$A12)</f>
        <v>6765.3124999999991</v>
      </c>
      <c r="U12" s="6">
        <f ca="1">SUMIFS('Program Qtrly'!W:W,'Program Qtrly'!$C:$C,$A12)</f>
        <v>7318.4374999999991</v>
      </c>
    </row>
    <row r="13" spans="1:21" ht="15" customHeight="1" x14ac:dyDescent="0.45">
      <c r="A13" s="5" t="s">
        <v>168</v>
      </c>
      <c r="B13" s="6">
        <f>SUMIFS('Program Qtrly'!D:D,'Program Qtrly'!$C:$C,$A13)</f>
        <v>2146.875</v>
      </c>
      <c r="C13" s="6">
        <f>SUMIFS('Program Qtrly'!E:E,'Program Qtrly'!$C:$C,$A13)</f>
        <v>2146.875</v>
      </c>
      <c r="D13" s="6">
        <f>SUMIFS('Program Qtrly'!F:F,'Program Qtrly'!$C:$C,$A13)</f>
        <v>2146.875</v>
      </c>
      <c r="E13" s="6">
        <f>SUMIFS('Program Qtrly'!G:G,'Program Qtrly'!$C:$C,$A13)</f>
        <v>2146.875</v>
      </c>
      <c r="F13" s="6">
        <f>SUMIFS('Program Qtrly'!H:H,'Program Qtrly'!$C:$C,$A13)</f>
        <v>3200.625</v>
      </c>
      <c r="G13" s="6">
        <f>SUMIFS('Program Qtrly'!I:I,'Program Qtrly'!$C:$C,$A13)</f>
        <v>3200.625</v>
      </c>
      <c r="H13" s="6">
        <f>SUMIFS('Program Qtrly'!J:J,'Program Qtrly'!$C:$C,$A13)</f>
        <v>3200.625</v>
      </c>
      <c r="I13" s="6">
        <f>SUMIFS('Program Qtrly'!K:K,'Program Qtrly'!$C:$C,$A13)</f>
        <v>3200.625</v>
      </c>
      <c r="J13" s="6">
        <f>SUMIFS('Program Qtrly'!L:L,'Program Qtrly'!$C:$C,$A13)</f>
        <v>4322.5</v>
      </c>
      <c r="K13" s="6">
        <f>SUMIFS('Program Qtrly'!M:M,'Program Qtrly'!$C:$C,$A13)</f>
        <v>4322.5</v>
      </c>
      <c r="L13" s="6">
        <f>SUMIFS('Program Qtrly'!N:N,'Program Qtrly'!$C:$C,$A13)</f>
        <v>4322.5</v>
      </c>
      <c r="M13" s="6">
        <f>SUMIFS('Program Qtrly'!O:O,'Program Qtrly'!$C:$C,$A13)</f>
        <v>4322.5</v>
      </c>
      <c r="N13" s="6">
        <f>SUMIFS('Program Qtrly'!P:P,'Program Qtrly'!$C:$C,$A13)</f>
        <v>5930.625</v>
      </c>
      <c r="O13" s="6">
        <f>SUMIFS('Program Qtrly'!Q:Q,'Program Qtrly'!$C:$C,$A13)</f>
        <v>5930.625</v>
      </c>
      <c r="P13" s="6">
        <f>SUMIFS('Program Qtrly'!R:R,'Program Qtrly'!$C:$C,$A13)</f>
        <v>5930.625</v>
      </c>
      <c r="Q13" s="6">
        <f>SUMIFS('Program Qtrly'!S:S,'Program Qtrly'!$C:$C,$A13)</f>
        <v>5930.625</v>
      </c>
      <c r="R13" s="6">
        <f>SUMIFS('Program Qtrly'!T:T,'Program Qtrly'!$C:$C,$A13)</f>
        <v>7576.25</v>
      </c>
      <c r="S13" s="6">
        <f>SUMIFS('Program Qtrly'!U:U,'Program Qtrly'!$C:$C,$A13)</f>
        <v>7576.25</v>
      </c>
      <c r="T13" s="6">
        <f>SUMIFS('Program Qtrly'!V:V,'Program Qtrly'!$C:$C,$A13)</f>
        <v>7576.25</v>
      </c>
      <c r="U13" s="6">
        <f>SUMIFS('Program Qtrly'!W:W,'Program Qtrly'!$C:$C,$A13)</f>
        <v>7576.25</v>
      </c>
    </row>
    <row r="14" spans="1:21" ht="15" customHeight="1" x14ac:dyDescent="0.45">
      <c r="A14" s="44" t="s">
        <v>167</v>
      </c>
      <c r="B14" s="6">
        <f>SUMIFS('Program Qtrly'!D:D,'Program Qtrly'!$C:$C,$A14)</f>
        <v>515.625</v>
      </c>
      <c r="C14" s="6">
        <f>SUMIFS('Program Qtrly'!E:E,'Program Qtrly'!$C:$C,$A14)</f>
        <v>515.625</v>
      </c>
      <c r="D14" s="6">
        <f>SUMIFS('Program Qtrly'!F:F,'Program Qtrly'!$C:$C,$A14)</f>
        <v>515.625</v>
      </c>
      <c r="E14" s="6">
        <f>SUMIFS('Program Qtrly'!G:G,'Program Qtrly'!$C:$C,$A14)</f>
        <v>515.625</v>
      </c>
      <c r="F14" s="6">
        <f>SUMIFS('Program Qtrly'!H:H,'Program Qtrly'!$C:$C,$A14)</f>
        <v>1041.875</v>
      </c>
      <c r="G14" s="6">
        <f>SUMIFS('Program Qtrly'!I:I,'Program Qtrly'!$C:$C,$A14)</f>
        <v>1041.875</v>
      </c>
      <c r="H14" s="6">
        <f>SUMIFS('Program Qtrly'!J:J,'Program Qtrly'!$C:$C,$A14)</f>
        <v>1041.875</v>
      </c>
      <c r="I14" s="6">
        <f>SUMIFS('Program Qtrly'!K:K,'Program Qtrly'!$C:$C,$A14)</f>
        <v>1041.875</v>
      </c>
      <c r="J14" s="6">
        <f>SUMIFS('Program Qtrly'!L:L,'Program Qtrly'!$C:$C,$A14)</f>
        <v>1791.25</v>
      </c>
      <c r="K14" s="6">
        <f>SUMIFS('Program Qtrly'!M:M,'Program Qtrly'!$C:$C,$A14)</f>
        <v>1791.25</v>
      </c>
      <c r="L14" s="6">
        <f>SUMIFS('Program Qtrly'!N:N,'Program Qtrly'!$C:$C,$A14)</f>
        <v>1791.25</v>
      </c>
      <c r="M14" s="6">
        <f>SUMIFS('Program Qtrly'!O:O,'Program Qtrly'!$C:$C,$A14)</f>
        <v>1791.25</v>
      </c>
      <c r="N14" s="6">
        <f>SUMIFS('Program Qtrly'!P:P,'Program Qtrly'!$C:$C,$A14)</f>
        <v>2791.875</v>
      </c>
      <c r="O14" s="6">
        <f>SUMIFS('Program Qtrly'!Q:Q,'Program Qtrly'!$C:$C,$A14)</f>
        <v>2791.875</v>
      </c>
      <c r="P14" s="6">
        <f>SUMIFS('Program Qtrly'!R:R,'Program Qtrly'!$C:$C,$A14)</f>
        <v>2791.875</v>
      </c>
      <c r="Q14" s="6">
        <f>SUMIFS('Program Qtrly'!S:S,'Program Qtrly'!$C:$C,$A14)</f>
        <v>2791.875</v>
      </c>
      <c r="R14" s="6">
        <f>SUMIFS('Program Qtrly'!T:T,'Program Qtrly'!$C:$C,$A14)</f>
        <v>3935</v>
      </c>
      <c r="S14" s="6">
        <f>SUMIFS('Program Qtrly'!U:U,'Program Qtrly'!$C:$C,$A14)</f>
        <v>3935</v>
      </c>
      <c r="T14" s="6">
        <f>SUMIFS('Program Qtrly'!V:V,'Program Qtrly'!$C:$C,$A14)</f>
        <v>3935</v>
      </c>
      <c r="U14" s="6">
        <f>SUMIFS('Program Qtrly'!W:W,'Program Qtrly'!$C:$C,$A14)</f>
        <v>3935</v>
      </c>
    </row>
    <row r="15" spans="1:21" ht="15" customHeight="1" x14ac:dyDescent="0.45">
      <c r="A15" s="44" t="s">
        <v>391</v>
      </c>
      <c r="B15" s="34">
        <f>B13-B14</f>
        <v>1631.25</v>
      </c>
      <c r="C15" s="34">
        <f t="shared" ref="C15:U15" si="0">C13-C14</f>
        <v>1631.25</v>
      </c>
      <c r="D15" s="34">
        <f t="shared" si="0"/>
        <v>1631.25</v>
      </c>
      <c r="E15" s="34">
        <f t="shared" si="0"/>
        <v>1631.25</v>
      </c>
      <c r="F15" s="34">
        <f t="shared" si="0"/>
        <v>2158.75</v>
      </c>
      <c r="G15" s="34">
        <f t="shared" si="0"/>
        <v>2158.75</v>
      </c>
      <c r="H15" s="34">
        <f t="shared" si="0"/>
        <v>2158.75</v>
      </c>
      <c r="I15" s="34">
        <f t="shared" si="0"/>
        <v>2158.75</v>
      </c>
      <c r="J15" s="34">
        <f t="shared" si="0"/>
        <v>2531.25</v>
      </c>
      <c r="K15" s="34">
        <f t="shared" si="0"/>
        <v>2531.25</v>
      </c>
      <c r="L15" s="34">
        <f t="shared" si="0"/>
        <v>2531.25</v>
      </c>
      <c r="M15" s="34">
        <f t="shared" si="0"/>
        <v>2531.25</v>
      </c>
      <c r="N15" s="34">
        <f t="shared" si="0"/>
        <v>3138.75</v>
      </c>
      <c r="O15" s="34">
        <f t="shared" si="0"/>
        <v>3138.75</v>
      </c>
      <c r="P15" s="34">
        <f t="shared" si="0"/>
        <v>3138.75</v>
      </c>
      <c r="Q15" s="34">
        <f t="shared" si="0"/>
        <v>3138.75</v>
      </c>
      <c r="R15" s="34">
        <f t="shared" si="0"/>
        <v>3641.25</v>
      </c>
      <c r="S15" s="34">
        <f t="shared" si="0"/>
        <v>3641.25</v>
      </c>
      <c r="T15" s="34">
        <f t="shared" si="0"/>
        <v>3641.25</v>
      </c>
      <c r="U15" s="34">
        <f t="shared" si="0"/>
        <v>3641.25</v>
      </c>
    </row>
    <row r="16" spans="1:21" ht="15" customHeight="1" x14ac:dyDescent="0.45">
      <c r="A16" s="18" t="s">
        <v>10</v>
      </c>
      <c r="B16" s="35">
        <f t="shared" ref="B16:U16" ca="1" si="1">B9-B12-B15</f>
        <v>632.8125</v>
      </c>
      <c r="C16" s="35">
        <f t="shared" ca="1" si="1"/>
        <v>2073.4375</v>
      </c>
      <c r="D16" s="35">
        <f t="shared" ca="1" si="1"/>
        <v>2301.5625</v>
      </c>
      <c r="E16" s="35">
        <f t="shared" ca="1" si="1"/>
        <v>2404.6875</v>
      </c>
      <c r="F16" s="35">
        <f t="shared" ca="1" si="1"/>
        <v>2615</v>
      </c>
      <c r="G16" s="35">
        <f t="shared" ca="1" si="1"/>
        <v>3202.5</v>
      </c>
      <c r="H16" s="35">
        <f t="shared" ca="1" si="1"/>
        <v>3455</v>
      </c>
      <c r="I16" s="35">
        <f t="shared" ca="1" si="1"/>
        <v>3657.5</v>
      </c>
      <c r="J16" s="35">
        <f t="shared" ca="1" si="1"/>
        <v>4082.1875</v>
      </c>
      <c r="K16" s="35">
        <f t="shared" ca="1" si="1"/>
        <v>4689.0625</v>
      </c>
      <c r="L16" s="35">
        <f t="shared" ca="1" si="1"/>
        <v>4960.9375</v>
      </c>
      <c r="M16" s="35">
        <f t="shared" ca="1" si="1"/>
        <v>5182.8125</v>
      </c>
      <c r="N16" s="35">
        <f t="shared" ca="1" si="1"/>
        <v>5476.25</v>
      </c>
      <c r="O16" s="35">
        <f t="shared" ca="1" si="1"/>
        <v>6271.25</v>
      </c>
      <c r="P16" s="35">
        <f t="shared" ca="1" si="1"/>
        <v>6731.25</v>
      </c>
      <c r="Q16" s="35">
        <f t="shared" ca="1" si="1"/>
        <v>7141.25</v>
      </c>
      <c r="R16" s="35">
        <f t="shared" ca="1" si="1"/>
        <v>7641.25</v>
      </c>
      <c r="S16" s="35">
        <f t="shared" ca="1" si="1"/>
        <v>8451.25</v>
      </c>
      <c r="T16" s="35">
        <f t="shared" ca="1" si="1"/>
        <v>8926.25</v>
      </c>
      <c r="U16" s="35">
        <f t="shared" ca="1" si="1"/>
        <v>9351.25</v>
      </c>
    </row>
    <row r="17" spans="1:21" ht="14.25" x14ac:dyDescent="0.4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21" ht="14.25" x14ac:dyDescent="0.45">
      <c r="A18" s="46" t="s">
        <v>111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21" ht="14.25" x14ac:dyDescent="0.45">
      <c r="A19" s="49" t="s">
        <v>112</v>
      </c>
      <c r="B19" s="52">
        <f ca="1">'Bal Sheet'!B25*'Inc Stmt'!$B$45/4</f>
        <v>278.06824817498529</v>
      </c>
      <c r="C19" s="52">
        <f ca="1">'Bal Sheet'!C25*'Inc Stmt'!$B$45/4</f>
        <v>251.01727639952256</v>
      </c>
      <c r="D19" s="52">
        <f ca="1">'Bal Sheet'!D25*'Inc Stmt'!$B$45/4</f>
        <v>271.71026414471544</v>
      </c>
      <c r="E19" s="52">
        <f ca="1">'Bal Sheet'!E25*'Inc Stmt'!$B$45/4</f>
        <v>291.78600823765606</v>
      </c>
      <c r="F19" s="52">
        <f ca="1">'Bal Sheet'!F25*'Inc Stmt'!$B$45/4</f>
        <v>333.94785141363423</v>
      </c>
      <c r="G19" s="52">
        <f ca="1">'Bal Sheet'!G25*'Inc Stmt'!$B$45/4</f>
        <v>367.75339399526229</v>
      </c>
      <c r="H19" s="52">
        <f ca="1">'Bal Sheet'!H25*'Inc Stmt'!$B$45/4</f>
        <v>401.80363474035306</v>
      </c>
      <c r="I19" s="52">
        <f ca="1">'Bal Sheet'!I25*'Inc Stmt'!$B$45/4</f>
        <v>432.97173628236504</v>
      </c>
      <c r="J19" s="52">
        <f ca="1">'Bal Sheet'!J25*'Inc Stmt'!$B$45/4</f>
        <v>487.11895058532696</v>
      </c>
      <c r="K19" s="52">
        <f ca="1">'Bal Sheet'!K25*'Inc Stmt'!$B$45/4</f>
        <v>937.62490759267257</v>
      </c>
      <c r="L19" s="52">
        <f ca="1">'Bal Sheet'!L25*'Inc Stmt'!$B$45/4</f>
        <v>985.67102723826122</v>
      </c>
      <c r="M19" s="52">
        <f ca="1">'Bal Sheet'!M25*'Inc Stmt'!$B$45/4</f>
        <v>1029.7426796178265</v>
      </c>
      <c r="N19" s="52">
        <f ca="1">'Bal Sheet'!N25*'Inc Stmt'!$B$45/4</f>
        <v>1112.4351114870014</v>
      </c>
      <c r="O19" s="52">
        <f ca="1">'Bal Sheet'!O25*'Inc Stmt'!$B$45/4</f>
        <v>1181.1532908803972</v>
      </c>
      <c r="P19" s="52">
        <f ca="1">'Bal Sheet'!P25*'Inc Stmt'!$B$45/4</f>
        <v>1247.3697051983049</v>
      </c>
      <c r="Q19" s="52">
        <f ca="1">'Bal Sheet'!Q25*'Inc Stmt'!$B$45/4</f>
        <v>1308.2968296706015</v>
      </c>
      <c r="R19" s="52">
        <f ca="1">'Bal Sheet'!R25*'Inc Stmt'!$B$45/4</f>
        <v>1408.4532454332084</v>
      </c>
      <c r="S19" s="52">
        <f ca="1">'Bal Sheet'!S25*'Inc Stmt'!$B$45/4</f>
        <v>1493.9383597784279</v>
      </c>
      <c r="T19" s="52">
        <f ca="1">'Bal Sheet'!T25*'Inc Stmt'!$B$45/4</f>
        <v>1576.4069492802612</v>
      </c>
      <c r="U19" s="52">
        <f ca="1">'Bal Sheet'!U25*'Inc Stmt'!$B$45/4</f>
        <v>1653.6997709922202</v>
      </c>
    </row>
    <row r="20" spans="1:21" ht="14.25" x14ac:dyDescent="0.45">
      <c r="A20" s="49" t="s">
        <v>482</v>
      </c>
      <c r="B20" s="71">
        <f ca="1">B19*'Inc Stmt'!$B$47</f>
        <v>27.80682481749853</v>
      </c>
      <c r="C20" s="71">
        <f ca="1">C19*'Inc Stmt'!$B$47</f>
        <v>25.101727639952259</v>
      </c>
      <c r="D20" s="71">
        <f ca="1">D19*'Inc Stmt'!$B$47</f>
        <v>27.171026414471545</v>
      </c>
      <c r="E20" s="71">
        <f ca="1">E19*'Inc Stmt'!$B$47</f>
        <v>29.178600823765606</v>
      </c>
      <c r="F20" s="71">
        <f ca="1">F19*'Inc Stmt'!$B$47</f>
        <v>33.394785141363421</v>
      </c>
      <c r="G20" s="71">
        <f ca="1">G19*'Inc Stmt'!$B$47</f>
        <v>36.775339399526231</v>
      </c>
      <c r="H20" s="71">
        <f ca="1">H19*'Inc Stmt'!$B$47</f>
        <v>40.18036347403531</v>
      </c>
      <c r="I20" s="71">
        <f ca="1">I19*'Inc Stmt'!$B$47</f>
        <v>43.297173628236507</v>
      </c>
      <c r="J20" s="71">
        <f ca="1">J19*'Inc Stmt'!$B$47</f>
        <v>48.711895058532697</v>
      </c>
      <c r="K20" s="71">
        <f ca="1">K19*'Inc Stmt'!$B$47</f>
        <v>93.762490759267266</v>
      </c>
      <c r="L20" s="71">
        <f ca="1">L19*'Inc Stmt'!$B$47</f>
        <v>98.567102723826125</v>
      </c>
      <c r="M20" s="71">
        <f ca="1">M19*'Inc Stmt'!$B$47</f>
        <v>102.97426796178266</v>
      </c>
      <c r="N20" s="71">
        <f ca="1">N19*'Inc Stmt'!$B$47</f>
        <v>111.24351114870015</v>
      </c>
      <c r="O20" s="71">
        <f ca="1">O19*'Inc Stmt'!$B$47</f>
        <v>118.11532908803973</v>
      </c>
      <c r="P20" s="71">
        <f ca="1">P19*'Inc Stmt'!$B$47</f>
        <v>124.73697051983049</v>
      </c>
      <c r="Q20" s="71">
        <f ca="1">Q19*'Inc Stmt'!$B$47</f>
        <v>130.82968296706017</v>
      </c>
      <c r="R20" s="71">
        <f ca="1">R19*'Inc Stmt'!$B$47</f>
        <v>140.84532454332086</v>
      </c>
      <c r="S20" s="71">
        <f ca="1">S19*'Inc Stmt'!$B$47</f>
        <v>149.3938359778428</v>
      </c>
      <c r="T20" s="71">
        <f ca="1">T19*'Inc Stmt'!$B$47</f>
        <v>157.64069492802614</v>
      </c>
      <c r="U20" s="71">
        <f ca="1">U19*'Inc Stmt'!$B$47</f>
        <v>165.36997709922204</v>
      </c>
    </row>
    <row r="21" spans="1:21" ht="14.25" x14ac:dyDescent="0.45">
      <c r="A21" s="49" t="s">
        <v>113</v>
      </c>
      <c r="B21" s="35">
        <f ca="1">B19-B20</f>
        <v>250.26142335748676</v>
      </c>
      <c r="C21" s="35">
        <f t="shared" ref="C21:U21" ca="1" si="2">C19-C20</f>
        <v>225.9155487595703</v>
      </c>
      <c r="D21" s="35">
        <f t="shared" ca="1" si="2"/>
        <v>244.53923773024388</v>
      </c>
      <c r="E21" s="35">
        <f t="shared" ca="1" si="2"/>
        <v>262.60740741389043</v>
      </c>
      <c r="F21" s="35">
        <f t="shared" ca="1" si="2"/>
        <v>300.55306627227083</v>
      </c>
      <c r="G21" s="35">
        <f t="shared" ca="1" si="2"/>
        <v>330.97805459573607</v>
      </c>
      <c r="H21" s="35">
        <f t="shared" ca="1" si="2"/>
        <v>361.62327126631777</v>
      </c>
      <c r="I21" s="35">
        <f t="shared" ca="1" si="2"/>
        <v>389.67456265412852</v>
      </c>
      <c r="J21" s="35">
        <f t="shared" ca="1" si="2"/>
        <v>438.40705552679424</v>
      </c>
      <c r="K21" s="35">
        <f t="shared" ca="1" si="2"/>
        <v>843.86241683340529</v>
      </c>
      <c r="L21" s="35">
        <f t="shared" ca="1" si="2"/>
        <v>887.10392451443511</v>
      </c>
      <c r="M21" s="35">
        <f t="shared" ca="1" si="2"/>
        <v>926.7684116560439</v>
      </c>
      <c r="N21" s="35">
        <f t="shared" ca="1" si="2"/>
        <v>1001.1916003383013</v>
      </c>
      <c r="O21" s="35">
        <f t="shared" ca="1" si="2"/>
        <v>1063.0379617923575</v>
      </c>
      <c r="P21" s="35">
        <f t="shared" ca="1" si="2"/>
        <v>1122.6327346784744</v>
      </c>
      <c r="Q21" s="35">
        <f t="shared" ca="1" si="2"/>
        <v>1177.4671467035414</v>
      </c>
      <c r="R21" s="35">
        <f t="shared" ca="1" si="2"/>
        <v>1267.6079208898875</v>
      </c>
      <c r="S21" s="35">
        <f t="shared" ca="1" si="2"/>
        <v>1344.544523800585</v>
      </c>
      <c r="T21" s="35">
        <f t="shared" ca="1" si="2"/>
        <v>1418.7662543522351</v>
      </c>
      <c r="U21" s="35">
        <f t="shared" ca="1" si="2"/>
        <v>1488.3297938929982</v>
      </c>
    </row>
    <row r="22" spans="1:21" ht="14.25" x14ac:dyDescent="0.4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21" ht="14.25" x14ac:dyDescent="0.45">
      <c r="A23" s="46" t="s">
        <v>387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21" ht="14.25" x14ac:dyDescent="0.45">
      <c r="A24" s="44" t="s">
        <v>390</v>
      </c>
      <c r="B24" s="119">
        <v>0</v>
      </c>
      <c r="C24" s="119">
        <v>0</v>
      </c>
      <c r="D24" s="119">
        <v>0</v>
      </c>
      <c r="E24" s="119">
        <v>0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19">
        <v>0</v>
      </c>
      <c r="M24" s="119">
        <v>0</v>
      </c>
      <c r="N24" s="119">
        <v>0</v>
      </c>
      <c r="O24" s="119">
        <v>0</v>
      </c>
      <c r="P24" s="119">
        <v>0</v>
      </c>
      <c r="Q24" s="119">
        <v>0</v>
      </c>
      <c r="R24" s="119">
        <v>0</v>
      </c>
      <c r="S24" s="119">
        <v>0</v>
      </c>
      <c r="T24" s="119">
        <v>0</v>
      </c>
      <c r="U24" s="119">
        <v>0</v>
      </c>
    </row>
    <row r="25" spans="1:21" ht="14.25" x14ac:dyDescent="0.45">
      <c r="A25" s="44" t="s">
        <v>152</v>
      </c>
      <c r="B25" s="52">
        <f>OpEx!B25</f>
        <v>5361.96875</v>
      </c>
      <c r="C25" s="52">
        <f>OpEx!C25</f>
        <v>361.96875</v>
      </c>
      <c r="D25" s="52">
        <f>OpEx!D25</f>
        <v>417.65625</v>
      </c>
      <c r="E25" s="52">
        <f>OpEx!E25</f>
        <v>417.65625</v>
      </c>
      <c r="F25" s="52">
        <f>OpEx!F25</f>
        <v>709.2</v>
      </c>
      <c r="G25" s="52">
        <f>OpEx!G25</f>
        <v>709.2</v>
      </c>
      <c r="H25" s="52">
        <f>OpEx!H25</f>
        <v>827.4</v>
      </c>
      <c r="I25" s="52">
        <f>OpEx!I25</f>
        <v>827.4</v>
      </c>
      <c r="J25" s="52">
        <f>OpEx!J25</f>
        <v>1250.25</v>
      </c>
      <c r="K25" s="52">
        <f>OpEx!K25</f>
        <v>1250.25</v>
      </c>
      <c r="L25" s="52">
        <f>OpEx!L25</f>
        <v>1437.7874999999999</v>
      </c>
      <c r="M25" s="52">
        <f>OpEx!M25</f>
        <v>1437.7874999999999</v>
      </c>
      <c r="N25" s="52">
        <f>OpEx!N25</f>
        <v>1977.75</v>
      </c>
      <c r="O25" s="52">
        <f>OpEx!O25</f>
        <v>1977.75</v>
      </c>
      <c r="P25" s="52">
        <f>OpEx!P25</f>
        <v>2043.675</v>
      </c>
      <c r="Q25" s="52">
        <f>OpEx!Q25</f>
        <v>2043.675</v>
      </c>
      <c r="R25" s="52">
        <f>OpEx!R25</f>
        <v>2773.5</v>
      </c>
      <c r="S25" s="52">
        <f>OpEx!S25</f>
        <v>2773.5</v>
      </c>
      <c r="T25" s="52">
        <f>OpEx!T25</f>
        <v>2773.5</v>
      </c>
      <c r="U25" s="52">
        <f>OpEx!U25</f>
        <v>2773.5</v>
      </c>
    </row>
    <row r="26" spans="1:21" ht="14.25" x14ac:dyDescent="0.4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21" ht="14.25" x14ac:dyDescent="0.45">
      <c r="A27" s="46" t="s">
        <v>172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21" ht="14.25" x14ac:dyDescent="0.45">
      <c r="A28" s="49" t="s">
        <v>392</v>
      </c>
      <c r="B28" s="50">
        <f ca="1">B16+B21+B24-B25</f>
        <v>-4478.8948266425132</v>
      </c>
      <c r="C28" s="50">
        <f t="shared" ref="C28:U28" ca="1" si="3">C16+C21+C24-C25</f>
        <v>1937.3842987595704</v>
      </c>
      <c r="D28" s="50">
        <f t="shared" ca="1" si="3"/>
        <v>2128.4454877302437</v>
      </c>
      <c r="E28" s="50">
        <f t="shared" ca="1" si="3"/>
        <v>2249.6386574138905</v>
      </c>
      <c r="F28" s="50">
        <f t="shared" ca="1" si="3"/>
        <v>2206.3530662722706</v>
      </c>
      <c r="G28" s="50">
        <f t="shared" ca="1" si="3"/>
        <v>2824.2780545957357</v>
      </c>
      <c r="H28" s="50">
        <f t="shared" ca="1" si="3"/>
        <v>2989.2232712663176</v>
      </c>
      <c r="I28" s="50">
        <f t="shared" ca="1" si="3"/>
        <v>3219.7745626541287</v>
      </c>
      <c r="J28" s="50">
        <f t="shared" ca="1" si="3"/>
        <v>3270.3445555267945</v>
      </c>
      <c r="K28" s="50">
        <f t="shared" ca="1" si="3"/>
        <v>4282.6749168334054</v>
      </c>
      <c r="L28" s="50">
        <f t="shared" ca="1" si="3"/>
        <v>4410.2539245144344</v>
      </c>
      <c r="M28" s="50">
        <f t="shared" ca="1" si="3"/>
        <v>4671.7934116560446</v>
      </c>
      <c r="N28" s="50">
        <f t="shared" ca="1" si="3"/>
        <v>4499.6916003383012</v>
      </c>
      <c r="O28" s="50">
        <f t="shared" ca="1" si="3"/>
        <v>5356.5379617923572</v>
      </c>
      <c r="P28" s="50">
        <f t="shared" ca="1" si="3"/>
        <v>5810.2077346784745</v>
      </c>
      <c r="Q28" s="50">
        <f t="shared" ca="1" si="3"/>
        <v>6275.0421467035403</v>
      </c>
      <c r="R28" s="50">
        <f t="shared" ca="1" si="3"/>
        <v>6135.3579208898882</v>
      </c>
      <c r="S28" s="50">
        <f t="shared" ca="1" si="3"/>
        <v>7022.294523800585</v>
      </c>
      <c r="T28" s="50">
        <f t="shared" ca="1" si="3"/>
        <v>7571.5162543522347</v>
      </c>
      <c r="U28" s="50">
        <f t="shared" ca="1" si="3"/>
        <v>8066.0797938929973</v>
      </c>
    </row>
    <row r="29" spans="1:21" ht="14.25" x14ac:dyDescent="0.45">
      <c r="A29" s="49" t="s">
        <v>16</v>
      </c>
      <c r="B29" s="50">
        <f ca="1">B28*(1-'Inc Stmt'!$B$50)</f>
        <v>-3538.3269130475855</v>
      </c>
      <c r="C29" s="50">
        <f ca="1">C28*(1-'Inc Stmt'!$B$50)</f>
        <v>1530.5335960200607</v>
      </c>
      <c r="D29" s="50">
        <f ca="1">D28*(1-'Inc Stmt'!$B$50)</f>
        <v>1681.4719353068926</v>
      </c>
      <c r="E29" s="50">
        <f ca="1">E28*(1-'Inc Stmt'!$B$50)</f>
        <v>1777.2145393569735</v>
      </c>
      <c r="F29" s="50">
        <f ca="1">F28*(1-'Inc Stmt'!$B$50)</f>
        <v>1743.0189223550938</v>
      </c>
      <c r="G29" s="50">
        <f ca="1">G28*(1-'Inc Stmt'!$B$50)</f>
        <v>2231.1796631306315</v>
      </c>
      <c r="H29" s="50">
        <f ca="1">H28*(1-'Inc Stmt'!$B$50)</f>
        <v>2361.4863843003909</v>
      </c>
      <c r="I29" s="50">
        <f ca="1">I28*(1-'Inc Stmt'!$B$50)</f>
        <v>2543.6219044967615</v>
      </c>
      <c r="J29" s="50">
        <f ca="1">J28*(1-'Inc Stmt'!$B$50)</f>
        <v>2583.5721988661676</v>
      </c>
      <c r="K29" s="50">
        <f ca="1">K28*(1-'Inc Stmt'!$B$50)</f>
        <v>3383.3131842983903</v>
      </c>
      <c r="L29" s="50">
        <f ca="1">L28*(1-'Inc Stmt'!$B$50)</f>
        <v>3484.1006003664033</v>
      </c>
      <c r="M29" s="50">
        <f ca="1">M28*(1-'Inc Stmt'!$B$50)</f>
        <v>3690.7167952082755</v>
      </c>
      <c r="N29" s="50">
        <f ca="1">N28*(1-'Inc Stmt'!$B$50)</f>
        <v>3554.756364267258</v>
      </c>
      <c r="O29" s="50">
        <f ca="1">O28*(1-'Inc Stmt'!$B$50)</f>
        <v>4231.6649898159621</v>
      </c>
      <c r="P29" s="50">
        <f ca="1">P28*(1-'Inc Stmt'!$B$50)</f>
        <v>4590.0641103959952</v>
      </c>
      <c r="Q29" s="50">
        <f ca="1">Q28*(1-'Inc Stmt'!$B$50)</f>
        <v>4957.283295895797</v>
      </c>
      <c r="R29" s="50">
        <f ca="1">R28*(1-'Inc Stmt'!$B$50)</f>
        <v>4846.932757503012</v>
      </c>
      <c r="S29" s="50">
        <f ca="1">S28*(1-'Inc Stmt'!$B$50)</f>
        <v>5547.6126738024623</v>
      </c>
      <c r="T29" s="50">
        <f ca="1">T28*(1-'Inc Stmt'!$B$50)</f>
        <v>5981.4978409382657</v>
      </c>
      <c r="U29" s="50">
        <f ca="1">U28*(1-'Inc Stmt'!$B$50)</f>
        <v>6372.2030371754681</v>
      </c>
    </row>
    <row r="30" spans="1:21" ht="14.25" x14ac:dyDescent="0.45">
      <c r="A30" s="49" t="s">
        <v>393</v>
      </c>
      <c r="B30" s="119">
        <v>5000</v>
      </c>
      <c r="C30" s="119">
        <v>0</v>
      </c>
      <c r="D30" s="119">
        <v>0</v>
      </c>
      <c r="E30" s="119">
        <v>0</v>
      </c>
      <c r="F30" s="119">
        <v>0</v>
      </c>
      <c r="G30" s="119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>
        <v>0</v>
      </c>
      <c r="N30" s="119">
        <v>0</v>
      </c>
      <c r="O30" s="119">
        <v>0</v>
      </c>
      <c r="P30" s="119">
        <v>0</v>
      </c>
      <c r="Q30" s="119">
        <v>0</v>
      </c>
      <c r="R30" s="119">
        <v>0</v>
      </c>
      <c r="S30" s="119">
        <v>0</v>
      </c>
      <c r="T30" s="119">
        <v>0</v>
      </c>
      <c r="U30" s="119">
        <v>0</v>
      </c>
    </row>
    <row r="31" spans="1:21" ht="14.25" x14ac:dyDescent="0.45">
      <c r="A31" s="49" t="s">
        <v>394</v>
      </c>
      <c r="B31" s="50">
        <f ca="1">(B28+B30)*(1-'Inc Stmt'!$B$50)</f>
        <v>411.67308695241462</v>
      </c>
      <c r="C31" s="50">
        <f ca="1">(C28+C30)*(1-'Inc Stmt'!$B$50)</f>
        <v>1530.5335960200607</v>
      </c>
      <c r="D31" s="50">
        <f ca="1">(D28+D30)*(1-'Inc Stmt'!$B$50)</f>
        <v>1681.4719353068926</v>
      </c>
      <c r="E31" s="50">
        <f ca="1">(E28+E30)*(1-'Inc Stmt'!$B$50)</f>
        <v>1777.2145393569735</v>
      </c>
      <c r="F31" s="50">
        <f ca="1">(F28+F30)*(1-'Inc Stmt'!$B$50)</f>
        <v>1743.0189223550938</v>
      </c>
      <c r="G31" s="50">
        <f ca="1">(G28+G30)*(1-'Inc Stmt'!$B$50)</f>
        <v>2231.1796631306315</v>
      </c>
      <c r="H31" s="50">
        <f ca="1">(H28+H30)*(1-'Inc Stmt'!$B$50)</f>
        <v>2361.4863843003909</v>
      </c>
      <c r="I31" s="50">
        <f ca="1">(I28+I30)*(1-'Inc Stmt'!$B$50)</f>
        <v>2543.6219044967615</v>
      </c>
      <c r="J31" s="50">
        <f ca="1">(J28+J30)*(1-'Inc Stmt'!$B$50)</f>
        <v>2583.5721988661676</v>
      </c>
      <c r="K31" s="50">
        <f ca="1">(K28+K30)*(1-'Inc Stmt'!$B$50)</f>
        <v>3383.3131842983903</v>
      </c>
      <c r="L31" s="50">
        <f ca="1">(L28+L30)*(1-'Inc Stmt'!$B$50)</f>
        <v>3484.1006003664033</v>
      </c>
      <c r="M31" s="50">
        <f ca="1">(M28+M30)*(1-'Inc Stmt'!$B$50)</f>
        <v>3690.7167952082755</v>
      </c>
      <c r="N31" s="50">
        <f ca="1">(N28+N30)*(1-'Inc Stmt'!$B$50)</f>
        <v>3554.756364267258</v>
      </c>
      <c r="O31" s="50">
        <f ca="1">(O28+O30)*(1-'Inc Stmt'!$B$50)</f>
        <v>4231.6649898159621</v>
      </c>
      <c r="P31" s="50">
        <f ca="1">(P28+P30)*(1-'Inc Stmt'!$B$50)</f>
        <v>4590.0641103959952</v>
      </c>
      <c r="Q31" s="50">
        <f ca="1">(Q28+Q30)*(1-'Inc Stmt'!$B$50)</f>
        <v>4957.283295895797</v>
      </c>
      <c r="R31" s="50">
        <f ca="1">(R28+R30)*(1-'Inc Stmt'!$B$50)</f>
        <v>4846.932757503012</v>
      </c>
      <c r="S31" s="50">
        <f ca="1">(S28+S30)*(1-'Inc Stmt'!$B$50)</f>
        <v>5547.6126738024623</v>
      </c>
      <c r="T31" s="50">
        <f ca="1">(T28+T30)*(1-'Inc Stmt'!$B$50)</f>
        <v>5981.4978409382657</v>
      </c>
      <c r="U31" s="50">
        <f ca="1">(U28+U30)*(1-'Inc Stmt'!$B$50)</f>
        <v>6372.2030371754681</v>
      </c>
    </row>
    <row r="32" spans="1:21" ht="14.25" x14ac:dyDescent="0.4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21" ht="15" customHeight="1" x14ac:dyDescent="0.45">
      <c r="A33" s="4" t="s">
        <v>101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21" ht="15" customHeight="1" x14ac:dyDescent="0.45">
      <c r="A34" s="44" t="s">
        <v>169</v>
      </c>
      <c r="B34" s="36">
        <f t="shared" ref="B34:U34" ca="1" si="4">B12/B9</f>
        <v>5.6026058631921824E-2</v>
      </c>
      <c r="C34" s="36">
        <f t="shared" ca="1" si="4"/>
        <v>8.9827255278310925E-2</v>
      </c>
      <c r="D34" s="36">
        <f t="shared" ca="1" si="4"/>
        <v>0.11838879159369523</v>
      </c>
      <c r="E34" s="36">
        <f t="shared" ca="1" si="4"/>
        <v>0.14043261231281196</v>
      </c>
      <c r="F34" s="36">
        <f t="shared" ca="1" si="4"/>
        <v>0.15648812810601875</v>
      </c>
      <c r="G34" s="36">
        <f t="shared" ca="1" si="4"/>
        <v>0.18187887458273722</v>
      </c>
      <c r="H34" s="36">
        <f t="shared" ca="1" si="4"/>
        <v>0.20758711954124393</v>
      </c>
      <c r="I34" s="36">
        <f t="shared" ca="1" si="4"/>
        <v>0.22995448903599502</v>
      </c>
      <c r="J34" s="36">
        <f t="shared" ca="1" si="4"/>
        <v>0.23585484744538723</v>
      </c>
      <c r="K34" s="36">
        <f t="shared" ca="1" si="4"/>
        <v>0.24702623431644125</v>
      </c>
      <c r="L34" s="36">
        <f t="shared" ca="1" si="4"/>
        <v>0.26264800861141008</v>
      </c>
      <c r="M34" s="36">
        <f t="shared" ca="1" si="4"/>
        <v>0.27705374139698341</v>
      </c>
      <c r="N34" s="36">
        <f t="shared" ca="1" si="4"/>
        <v>0.28255042290175664</v>
      </c>
      <c r="O34" s="36">
        <f t="shared" ca="1" si="4"/>
        <v>0.29636639794368502</v>
      </c>
      <c r="P34" s="36">
        <f t="shared" ca="1" si="4"/>
        <v>0.31346592761656344</v>
      </c>
      <c r="Q34" s="36">
        <f t="shared" ca="1" si="4"/>
        <v>0.32885851270019384</v>
      </c>
      <c r="R34" s="36">
        <f t="shared" ca="1" si="4"/>
        <v>0.33196410398741782</v>
      </c>
      <c r="S34" s="36">
        <f t="shared" ca="1" si="4"/>
        <v>0.33892542923037494</v>
      </c>
      <c r="T34" s="36">
        <f t="shared" ca="1" si="4"/>
        <v>0.34993938414289172</v>
      </c>
      <c r="U34" s="36">
        <f t="shared" ca="1" si="4"/>
        <v>0.36032002461727819</v>
      </c>
    </row>
    <row r="35" spans="1:21" ht="15" customHeight="1" x14ac:dyDescent="0.45">
      <c r="A35" s="44" t="s">
        <v>625</v>
      </c>
      <c r="B35" s="36">
        <f>B15/B8</f>
        <v>0.33896103896103896</v>
      </c>
      <c r="C35" s="36">
        <f t="shared" ref="C35:U35" si="5">C15/C8</f>
        <v>0.33896103896103896</v>
      </c>
      <c r="D35" s="36">
        <f t="shared" si="5"/>
        <v>0.33896103896103896</v>
      </c>
      <c r="E35" s="36">
        <f t="shared" si="5"/>
        <v>0.33896103896103896</v>
      </c>
      <c r="F35" s="36">
        <f t="shared" si="5"/>
        <v>0.27720706260032102</v>
      </c>
      <c r="G35" s="36">
        <f t="shared" si="5"/>
        <v>0.27720706260032102</v>
      </c>
      <c r="H35" s="36">
        <f t="shared" si="5"/>
        <v>0.27720706260032102</v>
      </c>
      <c r="I35" s="36">
        <f t="shared" si="5"/>
        <v>0.27720706260032102</v>
      </c>
      <c r="J35" s="36">
        <f t="shared" si="5"/>
        <v>0.2316933638443936</v>
      </c>
      <c r="K35" s="36">
        <f t="shared" si="5"/>
        <v>0.2316933638443936</v>
      </c>
      <c r="L35" s="36">
        <f t="shared" si="5"/>
        <v>0.2316933638443936</v>
      </c>
      <c r="M35" s="36">
        <f t="shared" si="5"/>
        <v>0.2316933638443936</v>
      </c>
      <c r="N35" s="36">
        <f t="shared" si="5"/>
        <v>0.198812351543943</v>
      </c>
      <c r="O35" s="36">
        <f t="shared" si="5"/>
        <v>0.198812351543943</v>
      </c>
      <c r="P35" s="36">
        <f t="shared" si="5"/>
        <v>0.198812351543943</v>
      </c>
      <c r="Q35" s="36">
        <f t="shared" si="5"/>
        <v>0.198812351543943</v>
      </c>
      <c r="R35" s="36">
        <f t="shared" si="5"/>
        <v>0.17506009615384616</v>
      </c>
      <c r="S35" s="36">
        <f t="shared" si="5"/>
        <v>0.17506009615384616</v>
      </c>
      <c r="T35" s="36">
        <f t="shared" si="5"/>
        <v>0.17506009615384616</v>
      </c>
      <c r="U35" s="36">
        <f t="shared" si="5"/>
        <v>0.17506009615384616</v>
      </c>
    </row>
    <row r="36" spans="1:21" ht="15" customHeight="1" x14ac:dyDescent="0.45">
      <c r="A36" s="44" t="s">
        <v>626</v>
      </c>
      <c r="B36" s="36">
        <f>(B15+B25-B30)/B8</f>
        <v>0.4141753246753247</v>
      </c>
      <c r="C36" s="36">
        <f t="shared" ref="C36:U36" si="6">(C15+C25-C30)/C8</f>
        <v>0.4141753246753247</v>
      </c>
      <c r="D36" s="36">
        <f t="shared" si="6"/>
        <v>0.42574675324675326</v>
      </c>
      <c r="E36" s="36">
        <f t="shared" si="6"/>
        <v>0.42574675324675326</v>
      </c>
      <c r="F36" s="36">
        <f t="shared" si="6"/>
        <v>0.36827608346709467</v>
      </c>
      <c r="G36" s="36">
        <f t="shared" si="6"/>
        <v>0.36827608346709467</v>
      </c>
      <c r="H36" s="36">
        <f t="shared" si="6"/>
        <v>0.38345425361155699</v>
      </c>
      <c r="I36" s="36">
        <f t="shared" si="6"/>
        <v>0.38345425361155699</v>
      </c>
      <c r="J36" s="36">
        <f t="shared" si="6"/>
        <v>0.34613272311212817</v>
      </c>
      <c r="K36" s="36">
        <f t="shared" si="6"/>
        <v>0.34613272311212817</v>
      </c>
      <c r="L36" s="36">
        <f t="shared" si="6"/>
        <v>0.36329862700228832</v>
      </c>
      <c r="M36" s="36">
        <f t="shared" si="6"/>
        <v>0.36329862700228832</v>
      </c>
      <c r="N36" s="36">
        <f t="shared" si="6"/>
        <v>0.32408551068883612</v>
      </c>
      <c r="O36" s="36">
        <f t="shared" si="6"/>
        <v>0.32408551068883612</v>
      </c>
      <c r="P36" s="36">
        <f t="shared" si="6"/>
        <v>0.32826128266033255</v>
      </c>
      <c r="Q36" s="36">
        <f t="shared" si="6"/>
        <v>0.32826128266033255</v>
      </c>
      <c r="R36" s="36">
        <f t="shared" si="6"/>
        <v>0.30840144230769229</v>
      </c>
      <c r="S36" s="36">
        <f t="shared" si="6"/>
        <v>0.30840144230769229</v>
      </c>
      <c r="T36" s="36">
        <f t="shared" si="6"/>
        <v>0.30840144230769229</v>
      </c>
      <c r="U36" s="36">
        <f t="shared" si="6"/>
        <v>0.30840144230769229</v>
      </c>
    </row>
    <row r="37" spans="1:21" ht="15" customHeight="1" x14ac:dyDescent="0.45">
      <c r="A37" s="5" t="s">
        <v>12</v>
      </c>
      <c r="B37" s="36">
        <f ca="1">B34+B36</f>
        <v>0.47020138330724653</v>
      </c>
      <c r="C37" s="36">
        <f t="shared" ref="C37:U37" ca="1" si="7">C34+C36</f>
        <v>0.50400257995363562</v>
      </c>
      <c r="D37" s="36">
        <f t="shared" ca="1" si="7"/>
        <v>0.54413554484044846</v>
      </c>
      <c r="E37" s="36">
        <f t="shared" ca="1" si="7"/>
        <v>0.56617936555956527</v>
      </c>
      <c r="F37" s="36">
        <f t="shared" ca="1" si="7"/>
        <v>0.52476421157311348</v>
      </c>
      <c r="G37" s="36">
        <f t="shared" ca="1" si="7"/>
        <v>0.55015495804983194</v>
      </c>
      <c r="H37" s="36">
        <f t="shared" ca="1" si="7"/>
        <v>0.59104137315280092</v>
      </c>
      <c r="I37" s="36">
        <f t="shared" ca="1" si="7"/>
        <v>0.61340874264755207</v>
      </c>
      <c r="J37" s="36">
        <f t="shared" ca="1" si="7"/>
        <v>0.58198757055751538</v>
      </c>
      <c r="K37" s="36">
        <f t="shared" ca="1" si="7"/>
        <v>0.59315895742856939</v>
      </c>
      <c r="L37" s="36">
        <f t="shared" ca="1" si="7"/>
        <v>0.62594663561369845</v>
      </c>
      <c r="M37" s="36">
        <f t="shared" ca="1" si="7"/>
        <v>0.64035236839927179</v>
      </c>
      <c r="N37" s="36">
        <f t="shared" ca="1" si="7"/>
        <v>0.60663593359059276</v>
      </c>
      <c r="O37" s="36">
        <f t="shared" ca="1" si="7"/>
        <v>0.62045190863252109</v>
      </c>
      <c r="P37" s="36">
        <f t="shared" ca="1" si="7"/>
        <v>0.64172721027689605</v>
      </c>
      <c r="Q37" s="36">
        <f t="shared" ca="1" si="7"/>
        <v>0.65711979536052634</v>
      </c>
      <c r="R37" s="36">
        <f t="shared" ca="1" si="7"/>
        <v>0.64036554629511011</v>
      </c>
      <c r="S37" s="36">
        <f t="shared" ca="1" si="7"/>
        <v>0.64732687153806723</v>
      </c>
      <c r="T37" s="36">
        <f t="shared" ca="1" si="7"/>
        <v>0.658340826450584</v>
      </c>
      <c r="U37" s="36">
        <f t="shared" ca="1" si="7"/>
        <v>0.66872146692497048</v>
      </c>
    </row>
    <row r="38" spans="1:21" ht="15" customHeight="1" x14ac:dyDescent="0.45">
      <c r="A38" s="44" t="s">
        <v>396</v>
      </c>
      <c r="B38" s="36">
        <f ca="1">1-B37</f>
        <v>0.52979861669275352</v>
      </c>
      <c r="C38" s="36">
        <f t="shared" ref="C38:U38" ca="1" si="8">1-C37</f>
        <v>0.49599742004636438</v>
      </c>
      <c r="D38" s="36">
        <f t="shared" ca="1" si="8"/>
        <v>0.45586445515955154</v>
      </c>
      <c r="E38" s="36">
        <f t="shared" ca="1" si="8"/>
        <v>0.43382063444043473</v>
      </c>
      <c r="F38" s="36">
        <f t="shared" ca="1" si="8"/>
        <v>0.47523578842688652</v>
      </c>
      <c r="G38" s="36">
        <f t="shared" ca="1" si="8"/>
        <v>0.44984504195016806</v>
      </c>
      <c r="H38" s="36">
        <f t="shared" ca="1" si="8"/>
        <v>0.40895862684719908</v>
      </c>
      <c r="I38" s="36">
        <f t="shared" ca="1" si="8"/>
        <v>0.38659125735244793</v>
      </c>
      <c r="J38" s="36">
        <f t="shared" ca="1" si="8"/>
        <v>0.41801242944248462</v>
      </c>
      <c r="K38" s="36">
        <f t="shared" ca="1" si="8"/>
        <v>0.40684104257143061</v>
      </c>
      <c r="L38" s="36">
        <f t="shared" ca="1" si="8"/>
        <v>0.37405336438630155</v>
      </c>
      <c r="M38" s="36">
        <f t="shared" ca="1" si="8"/>
        <v>0.35964763160072821</v>
      </c>
      <c r="N38" s="36">
        <f t="shared" ca="1" si="8"/>
        <v>0.39336406640940724</v>
      </c>
      <c r="O38" s="36">
        <f t="shared" ca="1" si="8"/>
        <v>0.37954809136747891</v>
      </c>
      <c r="P38" s="36">
        <f t="shared" ca="1" si="8"/>
        <v>0.35827278972310395</v>
      </c>
      <c r="Q38" s="36">
        <f t="shared" ca="1" si="8"/>
        <v>0.34288020463947366</v>
      </c>
      <c r="R38" s="36">
        <f t="shared" ca="1" si="8"/>
        <v>0.35963445370488989</v>
      </c>
      <c r="S38" s="36">
        <f t="shared" ca="1" si="8"/>
        <v>0.35267312846193277</v>
      </c>
      <c r="T38" s="36">
        <f t="shared" ca="1" si="8"/>
        <v>0.341659173549416</v>
      </c>
      <c r="U38" s="36">
        <f t="shared" ca="1" si="8"/>
        <v>0.33127853307502952</v>
      </c>
    </row>
    <row r="39" spans="1:21" ht="15.75" customHeight="1" x14ac:dyDescent="0.45">
      <c r="A39" s="5" t="s">
        <v>102</v>
      </c>
      <c r="B39" s="51">
        <f ca="1">B29*4/AVERAGE('Bal Sheet'!B22:C22)</f>
        <v>-0.60924657731126519</v>
      </c>
      <c r="C39" s="51">
        <f ca="1">C29*4/AVERAGE('Bal Sheet'!C22:D22)</f>
        <v>0.27543757331265156</v>
      </c>
      <c r="D39" s="51">
        <f ca="1">D29*4/AVERAGE('Bal Sheet'!D22:E22)</f>
        <v>0.28220970611243129</v>
      </c>
      <c r="E39" s="51">
        <f ca="1">E29*4/AVERAGE('Bal Sheet'!E22:F22)</f>
        <v>0.27809946999993485</v>
      </c>
      <c r="F39" s="51">
        <f ca="1">F29*4/AVERAGE('Bal Sheet'!F22:G22)</f>
        <v>0.25517798660281382</v>
      </c>
      <c r="G39" s="51">
        <f ca="1">G29*4/AVERAGE('Bal Sheet'!G22:H22)</f>
        <v>0.30449915796772731</v>
      </c>
      <c r="H39" s="51">
        <f ca="1">H29*4/AVERAGE('Bal Sheet'!H22:I22)</f>
        <v>0.29886714135369485</v>
      </c>
      <c r="I39" s="51">
        <f ca="1">I29*4/AVERAGE('Bal Sheet'!I22:J22)</f>
        <v>0.2987366077176008</v>
      </c>
      <c r="J39" s="51">
        <f ca="1">J29*4/AVERAGE('Bal Sheet'!J22:K22)</f>
        <v>0.18251371068989128</v>
      </c>
      <c r="K39" s="51">
        <f ca="1">K29*4/AVERAGE('Bal Sheet'!K22:L22)</f>
        <v>0.17000414340202122</v>
      </c>
      <c r="L39" s="51">
        <f ca="1">L29*4/AVERAGE('Bal Sheet'!L22:M22)</f>
        <v>0.16782932868246805</v>
      </c>
      <c r="M39" s="51">
        <f ca="1">M29*4/AVERAGE('Bal Sheet'!M22:N22)</f>
        <v>0.17041967079329082</v>
      </c>
      <c r="N39" s="51">
        <f ca="1">N29*4/AVERAGE('Bal Sheet'!N22:O22)</f>
        <v>0.15755278380782511</v>
      </c>
      <c r="O39" s="51">
        <f ca="1">O29*4/AVERAGE('Bal Sheet'!O22:P22)</f>
        <v>0.17979829999217767</v>
      </c>
      <c r="P39" s="51">
        <f ca="1">P29*4/AVERAGE('Bal Sheet'!P22:Q22)</f>
        <v>0.18629762745582951</v>
      </c>
      <c r="Q39" s="51">
        <f ca="1">Q29*4/AVERAGE('Bal Sheet'!Q22:R22)</f>
        <v>0.19190654370249069</v>
      </c>
      <c r="R39" s="51">
        <f ca="1">R29*4/AVERAGE('Bal Sheet'!R22:S22)</f>
        <v>0.17913596465128792</v>
      </c>
      <c r="S39" s="51">
        <f ca="1">S29*4/AVERAGE('Bal Sheet'!S22:T22)</f>
        <v>0.19563742311006166</v>
      </c>
      <c r="T39" s="51">
        <f ca="1">T29*4/AVERAGE('Bal Sheet'!T22:U22)</f>
        <v>0.20073661773366536</v>
      </c>
      <c r="U39" s="51">
        <f ca="1">U29*4/AVERAGE('Bal Sheet'!U22:V22)</f>
        <v>0.20861396634837245</v>
      </c>
    </row>
    <row r="40" spans="1:21" ht="15.75" customHeight="1" x14ac:dyDescent="0.45">
      <c r="A40" s="44" t="s">
        <v>395</v>
      </c>
      <c r="B40" s="51">
        <f ca="1">B31*4/AVERAGE('Bal Sheet'!B22:C22)</f>
        <v>7.0883902296324769E-2</v>
      </c>
      <c r="C40" s="51">
        <f ca="1">C31*4/AVERAGE('Bal Sheet'!C22:D22)</f>
        <v>0.27543757331265156</v>
      </c>
      <c r="D40" s="51">
        <f ca="1">D31*4/AVERAGE('Bal Sheet'!D22:E22)</f>
        <v>0.28220970611243129</v>
      </c>
      <c r="E40" s="51">
        <f ca="1">E31*4/AVERAGE('Bal Sheet'!E22:F22)</f>
        <v>0.27809946999993485</v>
      </c>
      <c r="F40" s="51">
        <f ca="1">F31*4/AVERAGE('Bal Sheet'!F22:G22)</f>
        <v>0.25517798660281382</v>
      </c>
      <c r="G40" s="51">
        <f ca="1">G31*4/AVERAGE('Bal Sheet'!G22:H22)</f>
        <v>0.30449915796772731</v>
      </c>
      <c r="H40" s="51">
        <f ca="1">H31*4/AVERAGE('Bal Sheet'!H22:I22)</f>
        <v>0.29886714135369485</v>
      </c>
      <c r="I40" s="51">
        <f ca="1">I31*4/AVERAGE('Bal Sheet'!I22:J22)</f>
        <v>0.2987366077176008</v>
      </c>
      <c r="J40" s="51">
        <f ca="1">J31*4/AVERAGE('Bal Sheet'!J22:K22)</f>
        <v>0.18251371068989128</v>
      </c>
      <c r="K40" s="51">
        <f ca="1">K31*4/AVERAGE('Bal Sheet'!K22:L22)</f>
        <v>0.17000414340202122</v>
      </c>
      <c r="L40" s="51">
        <f ca="1">L31*4/AVERAGE('Bal Sheet'!L22:M22)</f>
        <v>0.16782932868246805</v>
      </c>
      <c r="M40" s="51">
        <f ca="1">M31*4/AVERAGE('Bal Sheet'!M22:N22)</f>
        <v>0.17041967079329082</v>
      </c>
      <c r="N40" s="51">
        <f ca="1">N31*4/AVERAGE('Bal Sheet'!N22:O22)</f>
        <v>0.15755278380782511</v>
      </c>
      <c r="O40" s="51">
        <f ca="1">O31*4/AVERAGE('Bal Sheet'!O22:P22)</f>
        <v>0.17979829999217767</v>
      </c>
      <c r="P40" s="51">
        <f ca="1">P31*4/AVERAGE('Bal Sheet'!P22:Q22)</f>
        <v>0.18629762745582951</v>
      </c>
      <c r="Q40" s="51">
        <f ca="1">Q31*4/AVERAGE('Bal Sheet'!Q22:R22)</f>
        <v>0.19190654370249069</v>
      </c>
      <c r="R40" s="51">
        <f ca="1">R31*4/AVERAGE('Bal Sheet'!R22:S22)</f>
        <v>0.17913596465128792</v>
      </c>
      <c r="S40" s="51">
        <f ca="1">S31*4/AVERAGE('Bal Sheet'!S22:T22)</f>
        <v>0.19563742311006166</v>
      </c>
      <c r="T40" s="51">
        <f ca="1">T31*4/AVERAGE('Bal Sheet'!T22:U22)</f>
        <v>0.20073661773366536</v>
      </c>
      <c r="U40" s="51">
        <f ca="1">U31*4/AVERAGE('Bal Sheet'!U22:V22)</f>
        <v>0.20861396634837245</v>
      </c>
    </row>
    <row r="41" spans="1:21" ht="15" customHeight="1" x14ac:dyDescent="0.45">
      <c r="A41" s="49" t="s">
        <v>185</v>
      </c>
      <c r="B41" s="51">
        <f t="shared" ref="B41:U41" si="9">1-B8/B6</f>
        <v>0.68181818181818188</v>
      </c>
      <c r="C41" s="51">
        <f t="shared" si="9"/>
        <v>0.68181818181818188</v>
      </c>
      <c r="D41" s="51">
        <f t="shared" si="9"/>
        <v>0.68181818181818188</v>
      </c>
      <c r="E41" s="51">
        <f t="shared" si="9"/>
        <v>0.68181818181818188</v>
      </c>
      <c r="F41" s="51">
        <f t="shared" si="9"/>
        <v>0.72794759825327504</v>
      </c>
      <c r="G41" s="51">
        <f t="shared" si="9"/>
        <v>0.72794759825327504</v>
      </c>
      <c r="H41" s="51">
        <f t="shared" si="9"/>
        <v>0.72794759825327504</v>
      </c>
      <c r="I41" s="51">
        <f t="shared" si="9"/>
        <v>0.72794759825327504</v>
      </c>
      <c r="J41" s="51">
        <f t="shared" si="9"/>
        <v>0.76631016042780753</v>
      </c>
      <c r="K41" s="51">
        <f t="shared" si="9"/>
        <v>0.76631016042780753</v>
      </c>
      <c r="L41" s="51">
        <f t="shared" si="9"/>
        <v>0.76631016042780753</v>
      </c>
      <c r="M41" s="51">
        <f t="shared" si="9"/>
        <v>0.76631016042780753</v>
      </c>
      <c r="N41" s="51">
        <f t="shared" si="9"/>
        <v>0.77958115183246068</v>
      </c>
      <c r="O41" s="51">
        <f t="shared" si="9"/>
        <v>0.77958115183246068</v>
      </c>
      <c r="P41" s="51">
        <f t="shared" si="9"/>
        <v>0.77958115183246068</v>
      </c>
      <c r="Q41" s="51">
        <f t="shared" si="9"/>
        <v>0.77958115183246068</v>
      </c>
      <c r="R41" s="51">
        <f t="shared" si="9"/>
        <v>0.79095477386934676</v>
      </c>
      <c r="S41" s="51">
        <f t="shared" si="9"/>
        <v>0.79095477386934676</v>
      </c>
      <c r="T41" s="51">
        <f t="shared" si="9"/>
        <v>0.79095477386934676</v>
      </c>
      <c r="U41" s="51">
        <f t="shared" si="9"/>
        <v>0.79095477386934676</v>
      </c>
    </row>
    <row r="42" spans="1:21" ht="15" customHeight="1" x14ac:dyDescent="0.4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21" ht="15" customHeight="1" x14ac:dyDescent="0.4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21" ht="15" customHeight="1" x14ac:dyDescent="0.45">
      <c r="A44" s="4" t="s">
        <v>28</v>
      </c>
      <c r="B44" s="12"/>
      <c r="C44" s="33"/>
      <c r="D44" s="33"/>
      <c r="E44" s="33"/>
      <c r="F44" s="33"/>
      <c r="G44" s="33"/>
      <c r="H44" s="33"/>
      <c r="I44" s="33"/>
      <c r="J44" s="33"/>
      <c r="K44" s="33"/>
    </row>
    <row r="45" spans="1:21" ht="15" customHeight="1" x14ac:dyDescent="0.45">
      <c r="A45" s="14" t="s">
        <v>29</v>
      </c>
      <c r="B45" s="17">
        <v>4.4999999999999998E-2</v>
      </c>
      <c r="C45" s="33"/>
      <c r="D45" s="33"/>
      <c r="E45" s="33"/>
      <c r="F45" s="33"/>
      <c r="G45" s="33"/>
      <c r="H45" s="33"/>
      <c r="I45" s="33"/>
      <c r="J45" s="33"/>
      <c r="K45" s="33"/>
    </row>
    <row r="46" spans="1:21" ht="15.75" customHeight="1" x14ac:dyDescent="0.45">
      <c r="A46" s="14" t="s">
        <v>30</v>
      </c>
      <c r="B46" s="17">
        <v>0.9</v>
      </c>
    </row>
    <row r="47" spans="1:21" ht="15.75" customHeight="1" x14ac:dyDescent="0.45">
      <c r="A47" s="14" t="s">
        <v>31</v>
      </c>
      <c r="B47" s="17">
        <v>0.1</v>
      </c>
    </row>
    <row r="48" spans="1:21" ht="15.75" customHeight="1" x14ac:dyDescent="0.45">
      <c r="A48" s="10"/>
    </row>
    <row r="49" spans="1:2" ht="15.75" customHeight="1" x14ac:dyDescent="0.45">
      <c r="A49" s="46" t="s">
        <v>170</v>
      </c>
      <c r="B49" s="12"/>
    </row>
    <row r="50" spans="1:2" ht="15.75" customHeight="1" x14ac:dyDescent="0.45">
      <c r="A50" s="47" t="s">
        <v>171</v>
      </c>
      <c r="B50" s="48">
        <v>0.21</v>
      </c>
    </row>
    <row r="51" spans="1:2" ht="15.75" customHeight="1" x14ac:dyDescent="0.45">
      <c r="A51" s="10"/>
    </row>
    <row r="52" spans="1:2" ht="15.75" customHeight="1" x14ac:dyDescent="0.45">
      <c r="A52" s="10"/>
    </row>
    <row r="53" spans="1:2" ht="15.75" customHeight="1" x14ac:dyDescent="0.45">
      <c r="A53" s="10"/>
    </row>
    <row r="54" spans="1:2" ht="15.75" customHeight="1" x14ac:dyDescent="0.45">
      <c r="A54" s="10"/>
    </row>
    <row r="55" spans="1:2" ht="15.75" customHeight="1" x14ac:dyDescent="0.45">
      <c r="A55" s="10"/>
    </row>
    <row r="56" spans="1:2" ht="15.75" customHeight="1" x14ac:dyDescent="0.45">
      <c r="A56" s="10"/>
    </row>
    <row r="57" spans="1:2" ht="15.75" customHeight="1" x14ac:dyDescent="0.45">
      <c r="A57" s="10"/>
    </row>
    <row r="58" spans="1:2" ht="15.75" customHeight="1" x14ac:dyDescent="0.45">
      <c r="A58" s="10"/>
    </row>
    <row r="59" spans="1:2" ht="15.75" customHeight="1" x14ac:dyDescent="0.45">
      <c r="A59" s="10"/>
    </row>
    <row r="60" spans="1:2" ht="15.75" customHeight="1" x14ac:dyDescent="0.45">
      <c r="A60" s="10"/>
    </row>
    <row r="61" spans="1:2" ht="15.75" customHeight="1" x14ac:dyDescent="0.45">
      <c r="A61" s="10"/>
    </row>
    <row r="62" spans="1:2" ht="15.75" customHeight="1" x14ac:dyDescent="0.45">
      <c r="A62" s="10"/>
    </row>
    <row r="63" spans="1:2" ht="15.75" customHeight="1" x14ac:dyDescent="0.45">
      <c r="A63" s="10"/>
    </row>
    <row r="64" spans="1:2" ht="15.75" customHeight="1" x14ac:dyDescent="0.45">
      <c r="A64" s="10"/>
    </row>
    <row r="65" spans="1:1" ht="15.75" customHeight="1" x14ac:dyDescent="0.45">
      <c r="A65" s="10"/>
    </row>
    <row r="66" spans="1:1" ht="15.75" customHeight="1" x14ac:dyDescent="0.45">
      <c r="A66" s="10"/>
    </row>
    <row r="67" spans="1:1" ht="15.75" customHeight="1" x14ac:dyDescent="0.45">
      <c r="A67" s="10"/>
    </row>
    <row r="68" spans="1:1" ht="15.75" customHeight="1" x14ac:dyDescent="0.45">
      <c r="A68" s="10"/>
    </row>
    <row r="69" spans="1:1" ht="15.75" customHeight="1" x14ac:dyDescent="0.45">
      <c r="A69" s="10"/>
    </row>
    <row r="70" spans="1:1" ht="15.75" customHeight="1" x14ac:dyDescent="0.45">
      <c r="A70" s="10"/>
    </row>
    <row r="71" spans="1:1" ht="15.75" customHeight="1" x14ac:dyDescent="0.45">
      <c r="A71" s="10"/>
    </row>
    <row r="72" spans="1:1" ht="15.75" customHeight="1" x14ac:dyDescent="0.45">
      <c r="A72" s="10"/>
    </row>
    <row r="73" spans="1:1" ht="15.75" customHeight="1" x14ac:dyDescent="0.45">
      <c r="A73" s="10"/>
    </row>
    <row r="74" spans="1:1" ht="15.75" customHeight="1" x14ac:dyDescent="0.45">
      <c r="A74" s="10"/>
    </row>
    <row r="75" spans="1:1" ht="15.75" customHeight="1" x14ac:dyDescent="0.45">
      <c r="A75" s="10"/>
    </row>
    <row r="76" spans="1:1" ht="15.75" customHeight="1" x14ac:dyDescent="0.45">
      <c r="A76" s="10"/>
    </row>
    <row r="77" spans="1:1" ht="15.75" customHeight="1" x14ac:dyDescent="0.45">
      <c r="A77" s="10"/>
    </row>
    <row r="78" spans="1:1" ht="15.75" customHeight="1" x14ac:dyDescent="0.45">
      <c r="A78" s="10"/>
    </row>
    <row r="79" spans="1:1" ht="15.75" customHeight="1" x14ac:dyDescent="0.45">
      <c r="A79" s="10"/>
    </row>
    <row r="80" spans="1: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  <row r="1000" spans="1:1" ht="15.75" customHeight="1" x14ac:dyDescent="0.45">
      <c r="A1000" s="10"/>
    </row>
    <row r="1001" spans="1:1" ht="15.75" customHeight="1" x14ac:dyDescent="0.45">
      <c r="A1001" s="10"/>
    </row>
    <row r="1002" spans="1:1" ht="15.75" customHeight="1" x14ac:dyDescent="0.45">
      <c r="A1002" s="10"/>
    </row>
    <row r="1003" spans="1:1" ht="15.75" customHeight="1" x14ac:dyDescent="0.45">
      <c r="A1003" s="10"/>
    </row>
    <row r="1004" spans="1:1" ht="15.75" customHeight="1" x14ac:dyDescent="0.45">
      <c r="A1004" s="10"/>
    </row>
    <row r="1005" spans="1:1" ht="15.75" customHeight="1" x14ac:dyDescent="0.45">
      <c r="A1005" s="10"/>
    </row>
    <row r="1006" spans="1:1" ht="15.75" customHeight="1" x14ac:dyDescent="0.45">
      <c r="A1006" s="10"/>
    </row>
    <row r="1007" spans="1:1" ht="15.75" customHeight="1" x14ac:dyDescent="0.45">
      <c r="A1007" s="10"/>
    </row>
    <row r="1008" spans="1:1" ht="15.75" customHeight="1" x14ac:dyDescent="0.45">
      <c r="A1008" s="10"/>
    </row>
    <row r="1009" spans="1:1" ht="15.75" customHeight="1" x14ac:dyDescent="0.45">
      <c r="A1009" s="10"/>
    </row>
    <row r="1010" spans="1:1" ht="15.75" customHeight="1" x14ac:dyDescent="0.45">
      <c r="A1010" s="10"/>
    </row>
    <row r="1011" spans="1:1" ht="15.75" customHeight="1" x14ac:dyDescent="0.45">
      <c r="A1011" s="10"/>
    </row>
    <row r="1012" spans="1:1" ht="15.75" customHeight="1" x14ac:dyDescent="0.45">
      <c r="A1012" s="10"/>
    </row>
    <row r="1013" spans="1:1" ht="15.75" customHeight="1" x14ac:dyDescent="0.45">
      <c r="A1013" s="10"/>
    </row>
    <row r="1014" spans="1:1" ht="15.75" customHeight="1" x14ac:dyDescent="0.45">
      <c r="A1014" s="10"/>
    </row>
    <row r="1015" spans="1:1" ht="15.75" customHeight="1" x14ac:dyDescent="0.45">
      <c r="A1015" s="10"/>
    </row>
    <row r="1016" spans="1:1" ht="15.75" customHeight="1" x14ac:dyDescent="0.45">
      <c r="A1016" s="10"/>
    </row>
    <row r="1017" spans="1:1" ht="15.75" customHeight="1" x14ac:dyDescent="0.45">
      <c r="A1017" s="10"/>
    </row>
  </sheetData>
  <pageMargins left="0.75" right="0.75" top="1" bottom="1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249977111117893"/>
  </sheetPr>
  <dimension ref="A1:U10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3984375" defaultRowHeight="15" customHeight="1" x14ac:dyDescent="0.45"/>
  <cols>
    <col min="1" max="1" width="30.796875" customWidth="1"/>
    <col min="2" max="2" width="10.73046875" customWidth="1"/>
    <col min="3" max="21" width="11" customWidth="1"/>
    <col min="22" max="26" width="8.73046875" customWidth="1"/>
  </cols>
  <sheetData>
    <row r="1" spans="1:21" ht="15" customHeight="1" x14ac:dyDescent="0.45">
      <c r="A1" s="61" t="s">
        <v>478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33" t="s">
        <v>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4.25" x14ac:dyDescent="0.45"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14.25" x14ac:dyDescent="0.45">
      <c r="A4" s="2" t="s">
        <v>97</v>
      </c>
      <c r="B4" s="3" t="str">
        <f>'Program Qtrly'!D6</f>
        <v>2026 Q2</v>
      </c>
      <c r="C4" s="3" t="str">
        <f>'Program Qtrly'!E6</f>
        <v>2026 Q3</v>
      </c>
      <c r="D4" s="3" t="str">
        <f>'Program Qtrly'!F6</f>
        <v>2026 Q4</v>
      </c>
      <c r="E4" s="3" t="str">
        <f>'Program Qtrly'!G6</f>
        <v>2027 Q1</v>
      </c>
      <c r="F4" s="3" t="str">
        <f>'Program Qtrly'!H6</f>
        <v>2027 Q2</v>
      </c>
      <c r="G4" s="3" t="str">
        <f>'Program Qtrly'!I6</f>
        <v>2027 Q3</v>
      </c>
      <c r="H4" s="3" t="str">
        <f>'Program Qtrly'!J6</f>
        <v>2027 Q4</v>
      </c>
      <c r="I4" s="3" t="str">
        <f>'Program Qtrly'!K6</f>
        <v>2028 Q1</v>
      </c>
      <c r="J4" s="3" t="str">
        <f>'Program Qtrly'!L6</f>
        <v>2028 Q2</v>
      </c>
      <c r="K4" s="3" t="str">
        <f>'Program Qtrly'!M6</f>
        <v>2028 Q3</v>
      </c>
      <c r="L4" s="3" t="str">
        <f>'Program Qtrly'!N6</f>
        <v>2028 Q4</v>
      </c>
      <c r="M4" s="3" t="str">
        <f>'Program Qtrly'!O6</f>
        <v>2029 Q1</v>
      </c>
      <c r="N4" s="3" t="str">
        <f>'Program Qtrly'!P6</f>
        <v>2029 Q2</v>
      </c>
      <c r="O4" s="3" t="str">
        <f>'Program Qtrly'!Q6</f>
        <v>2029 Q3</v>
      </c>
      <c r="P4" s="3" t="str">
        <f>'Program Qtrly'!R6</f>
        <v>2029 Q4</v>
      </c>
      <c r="Q4" s="3" t="str">
        <f>'Program Qtrly'!S6</f>
        <v>2030 Q1</v>
      </c>
      <c r="R4" s="3" t="str">
        <f>'Program Qtrly'!T6</f>
        <v>2030 Q2</v>
      </c>
      <c r="S4" s="3" t="str">
        <f>'Program Qtrly'!U6</f>
        <v>2030 Q3</v>
      </c>
      <c r="T4" s="3" t="str">
        <f>'Program Qtrly'!V6</f>
        <v>2030 Q4</v>
      </c>
      <c r="U4" s="3" t="str">
        <f>'Program Qtrly'!W6</f>
        <v>2031 Q1</v>
      </c>
    </row>
    <row r="5" spans="1:21" ht="14.25" x14ac:dyDescent="0.45">
      <c r="A5" s="4" t="s">
        <v>103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</row>
    <row r="6" spans="1:21" ht="14.25" x14ac:dyDescent="0.45">
      <c r="A6" s="5" t="s">
        <v>104</v>
      </c>
      <c r="B6" s="119">
        <v>25000</v>
      </c>
      <c r="C6" s="71">
        <f t="shared" ref="C6:U6" ca="1" si="0">B10</f>
        <v>21461.673086952414</v>
      </c>
      <c r="D6" s="71">
        <f t="shared" ca="1" si="0"/>
        <v>22992.206682972475</v>
      </c>
      <c r="E6" s="71">
        <f t="shared" ca="1" si="0"/>
        <v>24673.678618279369</v>
      </c>
      <c r="F6" s="71">
        <f t="shared" ca="1" si="0"/>
        <v>26450.893157636343</v>
      </c>
      <c r="G6" s="71">
        <f t="shared" ca="1" si="0"/>
        <v>28193.912079991438</v>
      </c>
      <c r="H6" s="71">
        <f t="shared" ca="1" si="0"/>
        <v>30425.09174312207</v>
      </c>
      <c r="I6" s="71">
        <f t="shared" ca="1" si="0"/>
        <v>32786.578127422457</v>
      </c>
      <c r="J6" s="71">
        <f t="shared" ca="1" si="0"/>
        <v>35330.200031919216</v>
      </c>
      <c r="K6" s="71">
        <f t="shared" ca="1" si="0"/>
        <v>77913.772230785384</v>
      </c>
      <c r="L6" s="71">
        <f t="shared" ca="1" si="0"/>
        <v>81297.085415083769</v>
      </c>
      <c r="M6" s="71">
        <f t="shared" ca="1" si="0"/>
        <v>84781.186015450177</v>
      </c>
      <c r="N6" s="71">
        <f t="shared" ca="1" si="0"/>
        <v>88471.902810658459</v>
      </c>
      <c r="O6" s="71">
        <f t="shared" ca="1" si="0"/>
        <v>92026.65917492572</v>
      </c>
      <c r="P6" s="71">
        <f t="shared" ca="1" si="0"/>
        <v>96258.324164741687</v>
      </c>
      <c r="Q6" s="71">
        <f t="shared" ca="1" si="0"/>
        <v>100848.38827513768</v>
      </c>
      <c r="R6" s="71">
        <f t="shared" ca="1" si="0"/>
        <v>105805.67157103348</v>
      </c>
      <c r="S6" s="71">
        <f t="shared" ca="1" si="0"/>
        <v>110652.6043285365</v>
      </c>
      <c r="T6" s="71">
        <f t="shared" ca="1" si="0"/>
        <v>116200.21700233896</v>
      </c>
      <c r="U6" s="71">
        <f t="shared" ca="1" si="0"/>
        <v>122181.71484327722</v>
      </c>
    </row>
    <row r="7" spans="1:21" ht="14.25" x14ac:dyDescent="0.45">
      <c r="A7" s="5" t="s">
        <v>16</v>
      </c>
      <c r="B7" s="6">
        <f ca="1">'Inc Stmt'!B29</f>
        <v>-3538.3269130475855</v>
      </c>
      <c r="C7" s="6">
        <f ca="1">'Inc Stmt'!C29</f>
        <v>1530.5335960200607</v>
      </c>
      <c r="D7" s="6">
        <f ca="1">'Inc Stmt'!D29</f>
        <v>1681.4719353068926</v>
      </c>
      <c r="E7" s="6">
        <f ca="1">'Inc Stmt'!E29</f>
        <v>1777.2145393569735</v>
      </c>
      <c r="F7" s="6">
        <f ca="1">'Inc Stmt'!F29</f>
        <v>1743.0189223550938</v>
      </c>
      <c r="G7" s="6">
        <f ca="1">'Inc Stmt'!G29</f>
        <v>2231.1796631306315</v>
      </c>
      <c r="H7" s="6">
        <f ca="1">'Inc Stmt'!H29</f>
        <v>2361.4863843003909</v>
      </c>
      <c r="I7" s="6">
        <f ca="1">'Inc Stmt'!I29</f>
        <v>2543.6219044967615</v>
      </c>
      <c r="J7" s="6">
        <f ca="1">'Inc Stmt'!J29</f>
        <v>2583.5721988661676</v>
      </c>
      <c r="K7" s="6">
        <f ca="1">'Inc Stmt'!K29</f>
        <v>3383.3131842983903</v>
      </c>
      <c r="L7" s="6">
        <f ca="1">'Inc Stmt'!L29</f>
        <v>3484.1006003664033</v>
      </c>
      <c r="M7" s="6">
        <f ca="1">'Inc Stmt'!M29</f>
        <v>3690.7167952082755</v>
      </c>
      <c r="N7" s="6">
        <f ca="1">'Inc Stmt'!N29</f>
        <v>3554.756364267258</v>
      </c>
      <c r="O7" s="6">
        <f ca="1">'Inc Stmt'!O29</f>
        <v>4231.6649898159621</v>
      </c>
      <c r="P7" s="6">
        <f ca="1">'Inc Stmt'!P29</f>
        <v>4590.0641103959952</v>
      </c>
      <c r="Q7" s="6">
        <f ca="1">'Inc Stmt'!Q29</f>
        <v>4957.283295895797</v>
      </c>
      <c r="R7" s="6">
        <f ca="1">'Inc Stmt'!R29</f>
        <v>4846.932757503012</v>
      </c>
      <c r="S7" s="6">
        <f ca="1">'Inc Stmt'!S29</f>
        <v>5547.6126738024623</v>
      </c>
      <c r="T7" s="6">
        <f ca="1">'Inc Stmt'!T29</f>
        <v>5981.4978409382657</v>
      </c>
      <c r="U7" s="6">
        <f ca="1">'Inc Stmt'!U29</f>
        <v>6372.2030371754681</v>
      </c>
    </row>
    <row r="8" spans="1:21" ht="14.25" x14ac:dyDescent="0.45">
      <c r="A8" s="5" t="s">
        <v>105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40000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</row>
    <row r="9" spans="1:21" ht="14.25" x14ac:dyDescent="0.45">
      <c r="A9" s="5" t="s">
        <v>106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</row>
    <row r="10" spans="1:21" ht="14.25" x14ac:dyDescent="0.45">
      <c r="A10" s="18" t="s">
        <v>107</v>
      </c>
      <c r="B10" s="35">
        <f t="shared" ref="B10:U10" ca="1" si="1">B6+B7+B8-B9</f>
        <v>21461.673086952414</v>
      </c>
      <c r="C10" s="35">
        <f t="shared" ca="1" si="1"/>
        <v>22992.206682972475</v>
      </c>
      <c r="D10" s="35">
        <f t="shared" ca="1" si="1"/>
        <v>24673.678618279369</v>
      </c>
      <c r="E10" s="35">
        <f t="shared" ca="1" si="1"/>
        <v>26450.893157636343</v>
      </c>
      <c r="F10" s="35">
        <f t="shared" ca="1" si="1"/>
        <v>28193.912079991438</v>
      </c>
      <c r="G10" s="35">
        <f t="shared" ca="1" si="1"/>
        <v>30425.09174312207</v>
      </c>
      <c r="H10" s="35">
        <f t="shared" ca="1" si="1"/>
        <v>32786.578127422457</v>
      </c>
      <c r="I10" s="35">
        <f t="shared" ca="1" si="1"/>
        <v>35330.200031919216</v>
      </c>
      <c r="J10" s="35">
        <f t="shared" ca="1" si="1"/>
        <v>77913.772230785384</v>
      </c>
      <c r="K10" s="35">
        <f t="shared" ca="1" si="1"/>
        <v>81297.085415083769</v>
      </c>
      <c r="L10" s="35">
        <f t="shared" ca="1" si="1"/>
        <v>84781.186015450177</v>
      </c>
      <c r="M10" s="35">
        <f t="shared" ca="1" si="1"/>
        <v>88471.902810658459</v>
      </c>
      <c r="N10" s="35">
        <f t="shared" ca="1" si="1"/>
        <v>92026.65917492572</v>
      </c>
      <c r="O10" s="35">
        <f t="shared" ca="1" si="1"/>
        <v>96258.324164741687</v>
      </c>
      <c r="P10" s="35">
        <f t="shared" ca="1" si="1"/>
        <v>100848.38827513768</v>
      </c>
      <c r="Q10" s="35">
        <f t="shared" ca="1" si="1"/>
        <v>105805.67157103348</v>
      </c>
      <c r="R10" s="35">
        <f t="shared" ca="1" si="1"/>
        <v>110652.6043285365</v>
      </c>
      <c r="S10" s="35">
        <f t="shared" ca="1" si="1"/>
        <v>116200.21700233896</v>
      </c>
      <c r="T10" s="35">
        <f t="shared" ca="1" si="1"/>
        <v>122181.71484327722</v>
      </c>
      <c r="U10" s="35">
        <f t="shared" ca="1" si="1"/>
        <v>128553.91788045269</v>
      </c>
    </row>
    <row r="11" spans="1:21" ht="14.25" x14ac:dyDescent="0.4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21" ht="14.25" x14ac:dyDescent="0.45">
      <c r="A12" s="46" t="s">
        <v>144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21" ht="14.25" x14ac:dyDescent="0.45">
      <c r="A13" s="44" t="s">
        <v>515</v>
      </c>
      <c r="B13" s="34">
        <f t="shared" ref="B13:U13" ca="1" si="2">B14+B15</f>
        <v>325.86933949159607</v>
      </c>
      <c r="C13" s="34">
        <f t="shared" ca="1" si="2"/>
        <v>1174.0668090166409</v>
      </c>
      <c r="D13" s="34">
        <f t="shared" ca="1" si="2"/>
        <v>2359.4839845003248</v>
      </c>
      <c r="E13" s="34">
        <f t="shared" ca="1" si="2"/>
        <v>3803.1287818666306</v>
      </c>
      <c r="F13" s="34">
        <f t="shared" ca="1" si="2"/>
        <v>5627.0817833193378</v>
      </c>
      <c r="G13" s="34">
        <f t="shared" ca="1" si="2"/>
        <v>7866.053335329013</v>
      </c>
      <c r="H13" s="34">
        <f t="shared" ca="1" si="2"/>
        <v>10378.243001662811</v>
      </c>
      <c r="I13" s="34">
        <f t="shared" ca="1" si="2"/>
        <v>13118.49232905415</v>
      </c>
      <c r="J13" s="34">
        <f t="shared" ca="1" si="2"/>
        <v>16141.752842656018</v>
      </c>
      <c r="K13" s="34">
        <f t="shared" ca="1" si="2"/>
        <v>19457.757041911445</v>
      </c>
      <c r="L13" s="34">
        <f t="shared" ca="1" si="2"/>
        <v>22979.889009779534</v>
      </c>
      <c r="M13" s="34">
        <f t="shared" ca="1" si="2"/>
        <v>26669.502511229352</v>
      </c>
      <c r="N13" s="34">
        <f t="shared" ca="1" si="2"/>
        <v>30800.462239866578</v>
      </c>
      <c r="O13" s="34">
        <f t="shared" ca="1" si="2"/>
        <v>35526.004995807198</v>
      </c>
      <c r="P13" s="34">
        <f t="shared" ca="1" si="2"/>
        <v>40660.473781344408</v>
      </c>
      <c r="Q13" s="34">
        <f t="shared" ca="1" si="2"/>
        <v>46120.559254691834</v>
      </c>
      <c r="R13" s="34">
        <f t="shared" ca="1" si="2"/>
        <v>51911.445218962806</v>
      </c>
      <c r="S13" s="34">
        <f t="shared" ca="1" si="2"/>
        <v>58003.023807278136</v>
      </c>
      <c r="T13" s="34">
        <f t="shared" ca="1" si="2"/>
        <v>64306.160202009734</v>
      </c>
      <c r="U13" s="34">
        <f t="shared" ca="1" si="2"/>
        <v>70788.347604805196</v>
      </c>
    </row>
    <row r="14" spans="1:21" ht="14.25" x14ac:dyDescent="0.45">
      <c r="A14" s="44" t="s">
        <v>516</v>
      </c>
      <c r="B14" s="52">
        <f ca="1">'Loss Proj'!AT32</f>
        <v>276.40115554243647</v>
      </c>
      <c r="C14" s="52">
        <f ca="1">'Loss Proj'!AU32</f>
        <v>1000.1601281149768</v>
      </c>
      <c r="D14" s="52">
        <f ca="1">'Loss Proj'!AV32</f>
        <v>2023.9215235502925</v>
      </c>
      <c r="E14" s="52">
        <f ca="1">'Loss Proj'!AW32</f>
        <v>3283.4362161799677</v>
      </c>
      <c r="F14" s="52">
        <f ca="1">'Loss Proj'!AX32</f>
        <v>4848.5960976337774</v>
      </c>
      <c r="G14" s="52">
        <f ca="1">'Loss Proj'!AY32</f>
        <v>6726.1425515908459</v>
      </c>
      <c r="H14" s="52">
        <f ca="1">'Loss Proj'!AZ32</f>
        <v>8809.6501407993928</v>
      </c>
      <c r="I14" s="52">
        <f ca="1">'Loss Proj'!BA32</f>
        <v>11067.429835996103</v>
      </c>
      <c r="J14" s="52">
        <f ca="1">'Loss Proj'!BB32</f>
        <v>13556.75173651825</v>
      </c>
      <c r="K14" s="52">
        <f ca="1">'Loss Proj'!BC32</f>
        <v>16297.850127741516</v>
      </c>
      <c r="L14" s="52">
        <f ca="1">'Loss Proj'!BD32</f>
        <v>19222.062012442439</v>
      </c>
      <c r="M14" s="52">
        <f ca="1">'Loss Proj'!BE32</f>
        <v>22297.707823684312</v>
      </c>
      <c r="N14" s="52">
        <f ca="1">'Loss Proj'!BF32</f>
        <v>25731.918082673033</v>
      </c>
      <c r="O14" s="52">
        <f ca="1">'Loss Proj'!BG32</f>
        <v>29639.29902205172</v>
      </c>
      <c r="P14" s="52">
        <f ca="1">'Loss Proj'!BH32</f>
        <v>33876.477525265866</v>
      </c>
      <c r="Q14" s="52">
        <f ca="1">'Loss Proj'!BI32</f>
        <v>38379.445833967628</v>
      </c>
      <c r="R14" s="52">
        <f ca="1">'Loss Proj'!BJ32</f>
        <v>43146.560913876936</v>
      </c>
      <c r="S14" s="52">
        <f ca="1">'Loss Proj'!BK32</f>
        <v>48149.910503377301</v>
      </c>
      <c r="T14" s="52">
        <f ca="1">'Loss Proj'!BL32</f>
        <v>53322.801195187109</v>
      </c>
      <c r="U14" s="52">
        <f ca="1">'Loss Proj'!BM32</f>
        <v>58641.69000440633</v>
      </c>
    </row>
    <row r="15" spans="1:21" ht="14.25" x14ac:dyDescent="0.45">
      <c r="A15" s="117" t="s">
        <v>517</v>
      </c>
      <c r="B15" s="147">
        <f ca="1">'Loss Proj'!X32</f>
        <v>49.468183949159595</v>
      </c>
      <c r="C15" s="147">
        <f ca="1">'Loss Proj'!Y32</f>
        <v>173.90668090166406</v>
      </c>
      <c r="D15" s="147">
        <f ca="1">'Loss Proj'!Z32</f>
        <v>335.56246095003246</v>
      </c>
      <c r="E15" s="147">
        <f ca="1">'Loss Proj'!AA32</f>
        <v>519.69256568666299</v>
      </c>
      <c r="F15" s="147">
        <f ca="1">'Loss Proj'!AB32</f>
        <v>778.4856856855605</v>
      </c>
      <c r="G15" s="147">
        <f ca="1">'Loss Proj'!AC32</f>
        <v>1139.9107837381671</v>
      </c>
      <c r="H15" s="147">
        <f ca="1">'Loss Proj'!AD32</f>
        <v>1568.5928608634179</v>
      </c>
      <c r="I15" s="147">
        <f ca="1">'Loss Proj'!AE32</f>
        <v>2051.062493058047</v>
      </c>
      <c r="J15" s="147">
        <f ca="1">'Loss Proj'!AF32</f>
        <v>2585.0011061377686</v>
      </c>
      <c r="K15" s="147">
        <f ca="1">'Loss Proj'!AG32</f>
        <v>3159.9069141699301</v>
      </c>
      <c r="L15" s="147">
        <f ca="1">'Loss Proj'!AH32</f>
        <v>3757.8269973370939</v>
      </c>
      <c r="M15" s="147">
        <f ca="1">'Loss Proj'!AI32</f>
        <v>4371.794687545038</v>
      </c>
      <c r="N15" s="147">
        <f ca="1">'Loss Proj'!AJ32</f>
        <v>5068.5441571935444</v>
      </c>
      <c r="O15" s="147">
        <f ca="1">'Loss Proj'!AK32</f>
        <v>5886.7059737554791</v>
      </c>
      <c r="P15" s="147">
        <f ca="1">'Loss Proj'!AL32</f>
        <v>6783.9962560785461</v>
      </c>
      <c r="Q15" s="147">
        <f ca="1">'Loss Proj'!AM32</f>
        <v>7741.1134207242048</v>
      </c>
      <c r="R15" s="147">
        <f ca="1">'Loss Proj'!AN32</f>
        <v>8764.8843050858741</v>
      </c>
      <c r="S15" s="147">
        <f ca="1">'Loss Proj'!AO32</f>
        <v>9853.1133039008364</v>
      </c>
      <c r="T15" s="147">
        <f ca="1">'Loss Proj'!AP32</f>
        <v>10983.359006822628</v>
      </c>
      <c r="U15" s="147">
        <f ca="1">'Loss Proj'!AQ32</f>
        <v>12146.657600398861</v>
      </c>
    </row>
    <row r="16" spans="1:21" ht="14.25" x14ac:dyDescent="0.45">
      <c r="A16" s="44" t="s">
        <v>525</v>
      </c>
      <c r="B16" s="52">
        <f ca="1">SUMIFS('Program Qtrly'!D:D,'Program Qtrly'!$C:$C,$A16)</f>
        <v>10984.375</v>
      </c>
      <c r="C16" s="52">
        <f ca="1">SUMIFS('Program Qtrly'!E:E,'Program Qtrly'!$C:$C,$A16)</f>
        <v>17312.5</v>
      </c>
      <c r="D16" s="52">
        <f ca="1">SUMIFS('Program Qtrly'!F:F,'Program Qtrly'!$C:$C,$A16)</f>
        <v>20921.875</v>
      </c>
      <c r="E16" s="52">
        <f ca="1">SUMIFS('Program Qtrly'!G:G,'Program Qtrly'!$C:$C,$A16)</f>
        <v>22125</v>
      </c>
      <c r="F16" s="52">
        <f ca="1">SUMIFS('Program Qtrly'!H:H,'Program Qtrly'!$C:$C,$A16)</f>
        <v>33281.25</v>
      </c>
      <c r="G16" s="52">
        <f ca="1">SUMIFS('Program Qtrly'!I:I,'Program Qtrly'!$C:$C,$A16)</f>
        <v>40750</v>
      </c>
      <c r="H16" s="52">
        <f ca="1">SUMIFS('Program Qtrly'!J:J,'Program Qtrly'!$C:$C,$A16)</f>
        <v>45156.25</v>
      </c>
      <c r="I16" s="52">
        <f ca="1">SUMIFS('Program Qtrly'!K:K,'Program Qtrly'!$C:$C,$A16)</f>
        <v>46625</v>
      </c>
      <c r="J16" s="52">
        <f ca="1">SUMIFS('Program Qtrly'!L:L,'Program Qtrly'!$C:$C,$A16)</f>
        <v>61828.125</v>
      </c>
      <c r="K16" s="52">
        <f ca="1">SUMIFS('Program Qtrly'!M:M,'Program Qtrly'!$C:$C,$A16)</f>
        <v>72187.5</v>
      </c>
      <c r="L16" s="52">
        <f ca="1">SUMIFS('Program Qtrly'!N:N,'Program Qtrly'!$C:$C,$A16)</f>
        <v>78328.125</v>
      </c>
      <c r="M16" s="52">
        <f ca="1">SUMIFS('Program Qtrly'!O:O,'Program Qtrly'!$C:$C,$A16)</f>
        <v>80375</v>
      </c>
      <c r="N16" s="52">
        <f ca="1">SUMIFS('Program Qtrly'!P:P,'Program Qtrly'!$C:$C,$A16)</f>
        <v>101484.375</v>
      </c>
      <c r="O16" s="52">
        <f ca="1">SUMIFS('Program Qtrly'!Q:Q,'Program Qtrly'!$C:$C,$A16)</f>
        <v>116062.5</v>
      </c>
      <c r="P16" s="52">
        <f ca="1">SUMIFS('Program Qtrly'!R:R,'Program Qtrly'!$C:$C,$A16)</f>
        <v>124734.375</v>
      </c>
      <c r="Q16" s="52">
        <f ca="1">SUMIFS('Program Qtrly'!S:S,'Program Qtrly'!$C:$C,$A16)</f>
        <v>127625</v>
      </c>
      <c r="R16" s="52">
        <f ca="1">SUMIFS('Program Qtrly'!T:T,'Program Qtrly'!$C:$C,$A16)</f>
        <v>151359.375</v>
      </c>
      <c r="S16" s="52">
        <f ca="1">SUMIFS('Program Qtrly'!U:U,'Program Qtrly'!$C:$C,$A16)</f>
        <v>167812.5</v>
      </c>
      <c r="T16" s="52">
        <f ca="1">SUMIFS('Program Qtrly'!V:V,'Program Qtrly'!$C:$C,$A16)</f>
        <v>177609.375</v>
      </c>
      <c r="U16" s="52">
        <f ca="1">SUMIFS('Program Qtrly'!W:W,'Program Qtrly'!$C:$C,$A16)</f>
        <v>180875</v>
      </c>
    </row>
    <row r="17" spans="1:21" ht="14.25" x14ac:dyDescent="0.45">
      <c r="A17" s="44" t="s">
        <v>524</v>
      </c>
      <c r="B17" s="52">
        <f ca="1">SUMIFS('Program Qtrly'!D:D,'Program Qtrly'!$C:$C,$A17)</f>
        <v>8570.3125</v>
      </c>
      <c r="C17" s="52">
        <f ca="1">SUMIFS('Program Qtrly'!E:E,'Program Qtrly'!$C:$C,$A17)</f>
        <v>14156.25</v>
      </c>
      <c r="D17" s="52">
        <f ca="1">SUMIFS('Program Qtrly'!F:F,'Program Qtrly'!$C:$C,$A17)</f>
        <v>17414.0625</v>
      </c>
      <c r="E17" s="52">
        <f ca="1">SUMIFS('Program Qtrly'!G:G,'Program Qtrly'!$C:$C,$A17)</f>
        <v>18500</v>
      </c>
      <c r="F17" s="52">
        <f ca="1">SUMIFS('Program Qtrly'!H:H,'Program Qtrly'!$C:$C,$A17)</f>
        <v>27528.125</v>
      </c>
      <c r="G17" s="52">
        <f ca="1">SUMIFS('Program Qtrly'!I:I,'Program Qtrly'!$C:$C,$A17)</f>
        <v>33762.5</v>
      </c>
      <c r="H17" s="52">
        <f ca="1">SUMIFS('Program Qtrly'!J:J,'Program Qtrly'!$C:$C,$A17)</f>
        <v>37465.625</v>
      </c>
      <c r="I17" s="52">
        <f ca="1">SUMIFS('Program Qtrly'!K:K,'Program Qtrly'!$C:$C,$A17)</f>
        <v>38700</v>
      </c>
      <c r="J17" s="52">
        <f ca="1">SUMIFS('Program Qtrly'!L:L,'Program Qtrly'!$C:$C,$A17)</f>
        <v>51632.8125</v>
      </c>
      <c r="K17" s="52">
        <f ca="1">SUMIFS('Program Qtrly'!M:M,'Program Qtrly'!$C:$C,$A17)</f>
        <v>60656.25</v>
      </c>
      <c r="L17" s="52">
        <f ca="1">SUMIFS('Program Qtrly'!N:N,'Program Qtrly'!$C:$C,$A17)</f>
        <v>66032.8125</v>
      </c>
      <c r="M17" s="52">
        <f ca="1">SUMIFS('Program Qtrly'!O:O,'Program Qtrly'!$C:$C,$A17)</f>
        <v>67825</v>
      </c>
      <c r="N17" s="52">
        <f ca="1">SUMIFS('Program Qtrly'!P:P,'Program Qtrly'!$C:$C,$A17)</f>
        <v>85154.6875</v>
      </c>
      <c r="O17" s="52">
        <f ca="1">SUMIFS('Program Qtrly'!Q:Q,'Program Qtrly'!$C:$C,$A17)</f>
        <v>97318.75</v>
      </c>
      <c r="P17" s="52">
        <f ca="1">SUMIFS('Program Qtrly'!R:R,'Program Qtrly'!$C:$C,$A17)</f>
        <v>104579.6875</v>
      </c>
      <c r="Q17" s="52">
        <f ca="1">SUMIFS('Program Qtrly'!S:S,'Program Qtrly'!$C:$C,$A17)</f>
        <v>107000</v>
      </c>
      <c r="R17" s="52">
        <f ca="1">SUMIFS('Program Qtrly'!T:T,'Program Qtrly'!$C:$C,$A17)</f>
        <v>126823.4375</v>
      </c>
      <c r="S17" s="52">
        <f ca="1">SUMIFS('Program Qtrly'!U:U,'Program Qtrly'!$C:$C,$A17)</f>
        <v>140768.75</v>
      </c>
      <c r="T17" s="52">
        <f ca="1">SUMIFS('Program Qtrly'!V:V,'Program Qtrly'!$C:$C,$A17)</f>
        <v>149098.4375</v>
      </c>
      <c r="U17" s="52">
        <f ca="1">SUMIFS('Program Qtrly'!W:W,'Program Qtrly'!$C:$C,$A17)</f>
        <v>151875</v>
      </c>
    </row>
    <row r="18" spans="1:21" ht="14.25" x14ac:dyDescent="0.45">
      <c r="A18" s="117" t="s">
        <v>526</v>
      </c>
      <c r="B18" s="147">
        <f ca="1">SUMIFS('Program Qtrly'!D:D,'Program Qtrly'!$C:$C,$A18)</f>
        <v>2414.0625</v>
      </c>
      <c r="C18" s="147">
        <f ca="1">SUMIFS('Program Qtrly'!E:E,'Program Qtrly'!$C:$C,$A18)</f>
        <v>3156.25</v>
      </c>
      <c r="D18" s="147">
        <f ca="1">SUMIFS('Program Qtrly'!F:F,'Program Qtrly'!$C:$C,$A18)</f>
        <v>3507.8125</v>
      </c>
      <c r="E18" s="147">
        <f ca="1">SUMIFS('Program Qtrly'!G:G,'Program Qtrly'!$C:$C,$A18)</f>
        <v>3625</v>
      </c>
      <c r="F18" s="147">
        <f ca="1">SUMIFS('Program Qtrly'!H:H,'Program Qtrly'!$C:$C,$A18)</f>
        <v>5753.125</v>
      </c>
      <c r="G18" s="147">
        <f ca="1">SUMIFS('Program Qtrly'!I:I,'Program Qtrly'!$C:$C,$A18)</f>
        <v>6987.5</v>
      </c>
      <c r="H18" s="147">
        <f ca="1">SUMIFS('Program Qtrly'!J:J,'Program Qtrly'!$C:$C,$A18)</f>
        <v>7690.6249999999991</v>
      </c>
      <c r="I18" s="147">
        <f ca="1">SUMIFS('Program Qtrly'!K:K,'Program Qtrly'!$C:$C,$A18)</f>
        <v>7925</v>
      </c>
      <c r="J18" s="147">
        <f ca="1">SUMIFS('Program Qtrly'!L:L,'Program Qtrly'!$C:$C,$A18)</f>
        <v>10195.3125</v>
      </c>
      <c r="K18" s="147">
        <f ca="1">SUMIFS('Program Qtrly'!M:M,'Program Qtrly'!$C:$C,$A18)</f>
        <v>11531.25</v>
      </c>
      <c r="L18" s="147">
        <f ca="1">SUMIFS('Program Qtrly'!N:N,'Program Qtrly'!$C:$C,$A18)</f>
        <v>12295.3125</v>
      </c>
      <c r="M18" s="147">
        <f ca="1">SUMIFS('Program Qtrly'!O:O,'Program Qtrly'!$C:$C,$A18)</f>
        <v>12549.999999999998</v>
      </c>
      <c r="N18" s="147">
        <f ca="1">SUMIFS('Program Qtrly'!P:P,'Program Qtrly'!$C:$C,$A18)</f>
        <v>16329.687499999996</v>
      </c>
      <c r="O18" s="147">
        <f ca="1">SUMIFS('Program Qtrly'!Q:Q,'Program Qtrly'!$C:$C,$A18)</f>
        <v>18743.75</v>
      </c>
      <c r="P18" s="147">
        <f ca="1">SUMIFS('Program Qtrly'!R:R,'Program Qtrly'!$C:$C,$A18)</f>
        <v>20154.6875</v>
      </c>
      <c r="Q18" s="147">
        <f ca="1">SUMIFS('Program Qtrly'!S:S,'Program Qtrly'!$C:$C,$A18)</f>
        <v>20625</v>
      </c>
      <c r="R18" s="147">
        <f ca="1">SUMIFS('Program Qtrly'!T:T,'Program Qtrly'!$C:$C,$A18)</f>
        <v>24535.9375</v>
      </c>
      <c r="S18" s="147">
        <f ca="1">SUMIFS('Program Qtrly'!U:U,'Program Qtrly'!$C:$C,$A18)</f>
        <v>27043.749999999993</v>
      </c>
      <c r="T18" s="147">
        <f ca="1">SUMIFS('Program Qtrly'!V:V,'Program Qtrly'!$C:$C,$A18)</f>
        <v>28510.937499999996</v>
      </c>
      <c r="U18" s="147">
        <f ca="1">SUMIFS('Program Qtrly'!W:W,'Program Qtrly'!$C:$C,$A18)</f>
        <v>29000</v>
      </c>
    </row>
    <row r="19" spans="1:21" ht="14.25" x14ac:dyDescent="0.4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21" ht="14.25" x14ac:dyDescent="0.4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21" ht="14.25" x14ac:dyDescent="0.45">
      <c r="A21" s="4" t="s">
        <v>108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1:21" ht="15" customHeight="1" x14ac:dyDescent="0.45">
      <c r="A22" s="5" t="s">
        <v>109</v>
      </c>
      <c r="B22" s="6">
        <f t="shared" ref="B22:U22" si="3">B6</f>
        <v>25000</v>
      </c>
      <c r="C22" s="6">
        <f t="shared" ca="1" si="3"/>
        <v>21461.673086952414</v>
      </c>
      <c r="D22" s="6">
        <f t="shared" ca="1" si="3"/>
        <v>22992.206682972475</v>
      </c>
      <c r="E22" s="6">
        <f t="shared" ca="1" si="3"/>
        <v>24673.678618279369</v>
      </c>
      <c r="F22" s="6">
        <f t="shared" ca="1" si="3"/>
        <v>26450.893157636343</v>
      </c>
      <c r="G22" s="6">
        <f t="shared" ca="1" si="3"/>
        <v>28193.912079991438</v>
      </c>
      <c r="H22" s="6">
        <f t="shared" ca="1" si="3"/>
        <v>30425.09174312207</v>
      </c>
      <c r="I22" s="6">
        <f t="shared" ca="1" si="3"/>
        <v>32786.578127422457</v>
      </c>
      <c r="J22" s="6">
        <f t="shared" ca="1" si="3"/>
        <v>35330.200031919216</v>
      </c>
      <c r="K22" s="6">
        <f t="shared" ca="1" si="3"/>
        <v>77913.772230785384</v>
      </c>
      <c r="L22" s="6">
        <f t="shared" ca="1" si="3"/>
        <v>81297.085415083769</v>
      </c>
      <c r="M22" s="6">
        <f t="shared" ca="1" si="3"/>
        <v>84781.186015450177</v>
      </c>
      <c r="N22" s="6">
        <f t="shared" ca="1" si="3"/>
        <v>88471.902810658459</v>
      </c>
      <c r="O22" s="6">
        <f t="shared" ca="1" si="3"/>
        <v>92026.65917492572</v>
      </c>
      <c r="P22" s="6">
        <f t="shared" ca="1" si="3"/>
        <v>96258.324164741687</v>
      </c>
      <c r="Q22" s="6">
        <f t="shared" ca="1" si="3"/>
        <v>100848.38827513768</v>
      </c>
      <c r="R22" s="6">
        <f t="shared" ca="1" si="3"/>
        <v>105805.67157103348</v>
      </c>
      <c r="S22" s="6">
        <f t="shared" ca="1" si="3"/>
        <v>110652.6043285365</v>
      </c>
      <c r="T22" s="6">
        <f t="shared" ca="1" si="3"/>
        <v>116200.21700233896</v>
      </c>
      <c r="U22" s="6">
        <f t="shared" ca="1" si="3"/>
        <v>122181.71484327722</v>
      </c>
    </row>
    <row r="23" spans="1:21" ht="15" customHeight="1" x14ac:dyDescent="0.45">
      <c r="A23" s="44" t="s">
        <v>281</v>
      </c>
      <c r="B23" s="6">
        <f ca="1">B15</f>
        <v>49.468183949159595</v>
      </c>
      <c r="C23" s="6">
        <f t="shared" ref="C23:U23" ca="1" si="4">C15</f>
        <v>173.90668090166406</v>
      </c>
      <c r="D23" s="6">
        <f t="shared" ca="1" si="4"/>
        <v>335.56246095003246</v>
      </c>
      <c r="E23" s="6">
        <f t="shared" ca="1" si="4"/>
        <v>519.69256568666299</v>
      </c>
      <c r="F23" s="6">
        <f t="shared" ca="1" si="4"/>
        <v>778.4856856855605</v>
      </c>
      <c r="G23" s="6">
        <f t="shared" ca="1" si="4"/>
        <v>1139.9107837381671</v>
      </c>
      <c r="H23" s="6">
        <f t="shared" ca="1" si="4"/>
        <v>1568.5928608634179</v>
      </c>
      <c r="I23" s="6">
        <f t="shared" ca="1" si="4"/>
        <v>2051.062493058047</v>
      </c>
      <c r="J23" s="6">
        <f t="shared" ca="1" si="4"/>
        <v>2585.0011061377686</v>
      </c>
      <c r="K23" s="6">
        <f t="shared" ca="1" si="4"/>
        <v>3159.9069141699301</v>
      </c>
      <c r="L23" s="6">
        <f t="shared" ca="1" si="4"/>
        <v>3757.8269973370939</v>
      </c>
      <c r="M23" s="6">
        <f t="shared" ca="1" si="4"/>
        <v>4371.794687545038</v>
      </c>
      <c r="N23" s="6">
        <f t="shared" ca="1" si="4"/>
        <v>5068.5441571935444</v>
      </c>
      <c r="O23" s="6">
        <f t="shared" ca="1" si="4"/>
        <v>5886.7059737554791</v>
      </c>
      <c r="P23" s="6">
        <f t="shared" ca="1" si="4"/>
        <v>6783.9962560785461</v>
      </c>
      <c r="Q23" s="6">
        <f t="shared" ca="1" si="4"/>
        <v>7741.1134207242048</v>
      </c>
      <c r="R23" s="6">
        <f t="shared" ca="1" si="4"/>
        <v>8764.8843050858741</v>
      </c>
      <c r="S23" s="6">
        <f t="shared" ca="1" si="4"/>
        <v>9853.1133039008364</v>
      </c>
      <c r="T23" s="6">
        <f t="shared" ca="1" si="4"/>
        <v>10983.359006822628</v>
      </c>
      <c r="U23" s="6">
        <f t="shared" ca="1" si="4"/>
        <v>12146.657600398861</v>
      </c>
    </row>
    <row r="24" spans="1:21" ht="15" customHeight="1" x14ac:dyDescent="0.45">
      <c r="A24" s="44" t="s">
        <v>526</v>
      </c>
      <c r="B24" s="52">
        <f ca="1">B18</f>
        <v>2414.0625</v>
      </c>
      <c r="C24" s="52">
        <f t="shared" ref="C24:U24" ca="1" si="5">C18</f>
        <v>3156.25</v>
      </c>
      <c r="D24" s="52">
        <f t="shared" ca="1" si="5"/>
        <v>3507.8125</v>
      </c>
      <c r="E24" s="52">
        <f t="shared" ca="1" si="5"/>
        <v>3625</v>
      </c>
      <c r="F24" s="52">
        <f t="shared" ca="1" si="5"/>
        <v>5753.125</v>
      </c>
      <c r="G24" s="52">
        <f t="shared" ca="1" si="5"/>
        <v>6987.5</v>
      </c>
      <c r="H24" s="52">
        <f t="shared" ca="1" si="5"/>
        <v>7690.6249999999991</v>
      </c>
      <c r="I24" s="52">
        <f t="shared" ca="1" si="5"/>
        <v>7925</v>
      </c>
      <c r="J24" s="52">
        <f t="shared" ca="1" si="5"/>
        <v>10195.3125</v>
      </c>
      <c r="K24" s="52">
        <f t="shared" ca="1" si="5"/>
        <v>11531.25</v>
      </c>
      <c r="L24" s="52">
        <f t="shared" ca="1" si="5"/>
        <v>12295.3125</v>
      </c>
      <c r="M24" s="52">
        <f t="shared" ca="1" si="5"/>
        <v>12549.999999999998</v>
      </c>
      <c r="N24" s="52">
        <f t="shared" ca="1" si="5"/>
        <v>16329.687499999996</v>
      </c>
      <c r="O24" s="52">
        <f t="shared" ca="1" si="5"/>
        <v>18743.75</v>
      </c>
      <c r="P24" s="52">
        <f t="shared" ca="1" si="5"/>
        <v>20154.6875</v>
      </c>
      <c r="Q24" s="52">
        <f t="shared" ca="1" si="5"/>
        <v>20625</v>
      </c>
      <c r="R24" s="52">
        <f t="shared" ca="1" si="5"/>
        <v>24535.9375</v>
      </c>
      <c r="S24" s="52">
        <f t="shared" ca="1" si="5"/>
        <v>27043.749999999993</v>
      </c>
      <c r="T24" s="52">
        <f t="shared" ca="1" si="5"/>
        <v>28510.937499999996</v>
      </c>
      <c r="U24" s="52">
        <f t="shared" ca="1" si="5"/>
        <v>29000</v>
      </c>
    </row>
    <row r="25" spans="1:21" ht="15" customHeight="1" x14ac:dyDescent="0.45">
      <c r="A25" s="18" t="s">
        <v>110</v>
      </c>
      <c r="B25" s="35">
        <f ca="1">(B22+B23+B24)*'Inc Stmt'!$B$46</f>
        <v>24717.177615554247</v>
      </c>
      <c r="C25" s="35">
        <f ca="1">(C22+C23+C24)*'Inc Stmt'!$B$46</f>
        <v>22312.646791068673</v>
      </c>
      <c r="D25" s="35">
        <f ca="1">(D22+D23+D24)*'Inc Stmt'!$B$46</f>
        <v>24152.02347953026</v>
      </c>
      <c r="E25" s="35">
        <f ca="1">(E22+E23+E24)*'Inc Stmt'!$B$46</f>
        <v>25936.534065569431</v>
      </c>
      <c r="F25" s="35">
        <f ca="1">(F22+F23+F24)*'Inc Stmt'!$B$46</f>
        <v>29684.253458989711</v>
      </c>
      <c r="G25" s="35">
        <f ca="1">(G22+G23+G24)*'Inc Stmt'!$B$46</f>
        <v>32689.190577356647</v>
      </c>
      <c r="H25" s="35">
        <f ca="1">(H22+H23+H24)*'Inc Stmt'!$B$46</f>
        <v>35715.878643586941</v>
      </c>
      <c r="I25" s="35">
        <f ca="1">(I22+I23+I24)*'Inc Stmt'!$B$46</f>
        <v>38486.37655843245</v>
      </c>
      <c r="J25" s="35">
        <f ca="1">(J22+J23+J24)*'Inc Stmt'!$B$46</f>
        <v>43299.462274251287</v>
      </c>
      <c r="K25" s="35">
        <f ca="1">(K22+K23+K24)*'Inc Stmt'!$B$46</f>
        <v>83344.436230459789</v>
      </c>
      <c r="L25" s="35">
        <f ca="1">(L22+L23+L24)*'Inc Stmt'!$B$46</f>
        <v>87615.202421178779</v>
      </c>
      <c r="M25" s="35">
        <f ca="1">(M22+M23+M24)*'Inc Stmt'!$B$46</f>
        <v>91532.682632695694</v>
      </c>
      <c r="N25" s="35">
        <f ca="1">(N22+N23+N24)*'Inc Stmt'!$B$46</f>
        <v>98883.121021066807</v>
      </c>
      <c r="O25" s="35">
        <f ca="1">(O22+O23+O24)*'Inc Stmt'!$B$46</f>
        <v>104991.40363381308</v>
      </c>
      <c r="P25" s="35">
        <f ca="1">(P22+P23+P24)*'Inc Stmt'!$B$46</f>
        <v>110877.30712873822</v>
      </c>
      <c r="Q25" s="35">
        <f ca="1">(Q22+Q23+Q24)*'Inc Stmt'!$B$46</f>
        <v>116293.0515262757</v>
      </c>
      <c r="R25" s="35">
        <f ca="1">(R22+R23+R24)*'Inc Stmt'!$B$46</f>
        <v>125195.84403850742</v>
      </c>
      <c r="S25" s="35">
        <f ca="1">(S22+S23+S24)*'Inc Stmt'!$B$46</f>
        <v>132794.5208691936</v>
      </c>
      <c r="T25" s="35">
        <f ca="1">(T22+T23+T24)*'Inc Stmt'!$B$46</f>
        <v>140125.06215824545</v>
      </c>
      <c r="U25" s="35">
        <f ca="1">(U22+U23+U24)*'Inc Stmt'!$B$46</f>
        <v>146995.53519930848</v>
      </c>
    </row>
    <row r="26" spans="1:21" ht="15" customHeight="1" x14ac:dyDescent="0.4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21" ht="15" customHeight="1" x14ac:dyDescent="0.4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21" ht="15" customHeight="1" x14ac:dyDescent="0.45">
      <c r="A28" s="46" t="s">
        <v>499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21" ht="14.25" x14ac:dyDescent="0.45">
      <c r="A29" s="33" t="s">
        <v>286</v>
      </c>
      <c r="B29" s="6">
        <f ca="1">B$25*'RBC Assumptions'!$E5</f>
        <v>3707.576642333137</v>
      </c>
      <c r="C29" s="6">
        <f ca="1">C$25*'RBC Assumptions'!$E5</f>
        <v>3346.897018660301</v>
      </c>
      <c r="D29" s="6">
        <f ca="1">D$25*'RBC Assumptions'!$E5</f>
        <v>3622.8035219295389</v>
      </c>
      <c r="E29" s="6">
        <f ca="1">E$25*'RBC Assumptions'!$E5</f>
        <v>3890.4801098354146</v>
      </c>
      <c r="F29" s="6">
        <f ca="1">F$25*'RBC Assumptions'!$E5</f>
        <v>4452.6380188484563</v>
      </c>
      <c r="G29" s="6">
        <f ca="1">G$25*'RBC Assumptions'!$E5</f>
        <v>4903.3785866034968</v>
      </c>
      <c r="H29" s="6">
        <f ca="1">H$25*'RBC Assumptions'!$E5</f>
        <v>5357.3817965380413</v>
      </c>
      <c r="I29" s="6">
        <f ca="1">I$25*'RBC Assumptions'!$E5</f>
        <v>5772.9564837648677</v>
      </c>
      <c r="J29" s="6">
        <f ca="1">J$25*'RBC Assumptions'!$E5</f>
        <v>6494.9193411376928</v>
      </c>
      <c r="K29" s="6">
        <f ca="1">K$25*'RBC Assumptions'!$E5</f>
        <v>12501.665434568968</v>
      </c>
      <c r="L29" s="6">
        <f ca="1">L$25*'RBC Assumptions'!$E5</f>
        <v>13142.280363176817</v>
      </c>
      <c r="M29" s="6">
        <f ca="1">M$25*'RBC Assumptions'!$E5</f>
        <v>13729.902394904353</v>
      </c>
      <c r="N29" s="6">
        <f ca="1">N$25*'RBC Assumptions'!$E5</f>
        <v>14832.46815316002</v>
      </c>
      <c r="O29" s="6">
        <f ca="1">O$25*'RBC Assumptions'!$E5</f>
        <v>15748.710545071961</v>
      </c>
      <c r="P29" s="6">
        <f ca="1">P$25*'RBC Assumptions'!$E5</f>
        <v>16631.596069310734</v>
      </c>
      <c r="Q29" s="6">
        <f ca="1">Q$25*'RBC Assumptions'!$E5</f>
        <v>17443.957728941354</v>
      </c>
      <c r="R29" s="6">
        <f ca="1">R$25*'RBC Assumptions'!$E5</f>
        <v>18779.376605776113</v>
      </c>
      <c r="S29" s="6">
        <f ca="1">S$25*'RBC Assumptions'!$E5</f>
        <v>19919.178130379038</v>
      </c>
      <c r="T29" s="6">
        <f ca="1">T$25*'RBC Assumptions'!$E5</f>
        <v>21018.759323736816</v>
      </c>
      <c r="U29" s="6">
        <f ca="1">U$25*'RBC Assumptions'!$E5</f>
        <v>22049.330279896272</v>
      </c>
    </row>
    <row r="30" spans="1:21" ht="15" customHeight="1" x14ac:dyDescent="0.45">
      <c r="A30" s="33" t="s">
        <v>288</v>
      </c>
      <c r="B30" s="6">
        <f ca="1">B$25*'RBC Assumptions'!$E6</f>
        <v>0</v>
      </c>
      <c r="C30" s="6">
        <f ca="1">C$25*'RBC Assumptions'!$E6</f>
        <v>0</v>
      </c>
      <c r="D30" s="6">
        <f ca="1">D$25*'RBC Assumptions'!$E6</f>
        <v>0</v>
      </c>
      <c r="E30" s="6">
        <f ca="1">E$25*'RBC Assumptions'!$E6</f>
        <v>0</v>
      </c>
      <c r="F30" s="6">
        <f ca="1">F$25*'RBC Assumptions'!$E6</f>
        <v>0</v>
      </c>
      <c r="G30" s="6">
        <f ca="1">G$25*'RBC Assumptions'!$E6</f>
        <v>0</v>
      </c>
      <c r="H30" s="6">
        <f ca="1">H$25*'RBC Assumptions'!$E6</f>
        <v>0</v>
      </c>
      <c r="I30" s="6">
        <f ca="1">I$25*'RBC Assumptions'!$E6</f>
        <v>0</v>
      </c>
      <c r="J30" s="6">
        <f ca="1">J$25*'RBC Assumptions'!$E6</f>
        <v>0</v>
      </c>
      <c r="K30" s="6">
        <f ca="1">K$25*'RBC Assumptions'!$E6</f>
        <v>0</v>
      </c>
      <c r="L30" s="6">
        <f ca="1">L$25*'RBC Assumptions'!$E6</f>
        <v>0</v>
      </c>
      <c r="M30" s="6">
        <f ca="1">M$25*'RBC Assumptions'!$E6</f>
        <v>0</v>
      </c>
      <c r="N30" s="6">
        <f ca="1">N$25*'RBC Assumptions'!$E6</f>
        <v>0</v>
      </c>
      <c r="O30" s="6">
        <f ca="1">O$25*'RBC Assumptions'!$E6</f>
        <v>0</v>
      </c>
      <c r="P30" s="6">
        <f ca="1">P$25*'RBC Assumptions'!$E6</f>
        <v>0</v>
      </c>
      <c r="Q30" s="6">
        <f ca="1">Q$25*'RBC Assumptions'!$E6</f>
        <v>0</v>
      </c>
      <c r="R30" s="6">
        <f ca="1">R$25*'RBC Assumptions'!$E6</f>
        <v>0</v>
      </c>
      <c r="S30" s="6">
        <f ca="1">S$25*'RBC Assumptions'!$E6</f>
        <v>0</v>
      </c>
      <c r="T30" s="6">
        <f ca="1">T$25*'RBC Assumptions'!$E6</f>
        <v>0</v>
      </c>
      <c r="U30" s="6">
        <f ca="1">U$25*'RBC Assumptions'!$E6</f>
        <v>0</v>
      </c>
    </row>
    <row r="31" spans="1:21" ht="15.75" customHeight="1" x14ac:dyDescent="0.45">
      <c r="A31" s="33" t="s">
        <v>290</v>
      </c>
      <c r="B31" s="6">
        <f ca="1">B$25*'RBC Assumptions'!$E7</f>
        <v>16066.16545011026</v>
      </c>
      <c r="C31" s="6">
        <f ca="1">C$25*'RBC Assumptions'!$E7</f>
        <v>14503.220414194639</v>
      </c>
      <c r="D31" s="6">
        <f ca="1">D$25*'RBC Assumptions'!$E7</f>
        <v>15698.81526169467</v>
      </c>
      <c r="E31" s="6">
        <f ca="1">E$25*'RBC Assumptions'!$E7</f>
        <v>16858.74714262013</v>
      </c>
      <c r="F31" s="6">
        <f ca="1">F$25*'RBC Assumptions'!$E7</f>
        <v>19294.764748343314</v>
      </c>
      <c r="G31" s="6">
        <f ca="1">G$25*'RBC Assumptions'!$E7</f>
        <v>21247.973875281819</v>
      </c>
      <c r="H31" s="6">
        <f ca="1">H$25*'RBC Assumptions'!$E7</f>
        <v>23215.321118331511</v>
      </c>
      <c r="I31" s="6">
        <f ca="1">I$25*'RBC Assumptions'!$E7</f>
        <v>25016.144762981094</v>
      </c>
      <c r="J31" s="6">
        <f ca="1">J$25*'RBC Assumptions'!$E7</f>
        <v>28144.650478263338</v>
      </c>
      <c r="K31" s="6">
        <f ca="1">K$25*'RBC Assumptions'!$E7</f>
        <v>54173.883549798862</v>
      </c>
      <c r="L31" s="6">
        <f ca="1">L$25*'RBC Assumptions'!$E7</f>
        <v>56949.881573766208</v>
      </c>
      <c r="M31" s="6">
        <f ca="1">M$25*'RBC Assumptions'!$E7</f>
        <v>59496.243711252202</v>
      </c>
      <c r="N31" s="6">
        <f ca="1">N$25*'RBC Assumptions'!$E7</f>
        <v>64274.028663693425</v>
      </c>
      <c r="O31" s="6">
        <f ca="1">O$25*'RBC Assumptions'!$E7</f>
        <v>68244.41236197851</v>
      </c>
      <c r="P31" s="6">
        <f ca="1">P$25*'RBC Assumptions'!$E7</f>
        <v>72070.24963367985</v>
      </c>
      <c r="Q31" s="6">
        <f ca="1">Q$25*'RBC Assumptions'!$E7</f>
        <v>75590.483492079205</v>
      </c>
      <c r="R31" s="6">
        <f ca="1">R$25*'RBC Assumptions'!$E7</f>
        <v>81377.298625029827</v>
      </c>
      <c r="S31" s="6">
        <f ca="1">S$25*'RBC Assumptions'!$E7</f>
        <v>86316.438564975848</v>
      </c>
      <c r="T31" s="6">
        <f ca="1">T$25*'RBC Assumptions'!$E7</f>
        <v>91081.290402859551</v>
      </c>
      <c r="U31" s="6">
        <f ca="1">U$25*'RBC Assumptions'!$E7</f>
        <v>95547.097879550507</v>
      </c>
    </row>
    <row r="32" spans="1:21" ht="15.75" customHeight="1" x14ac:dyDescent="0.45">
      <c r="A32" s="33" t="s">
        <v>292</v>
      </c>
      <c r="B32" s="6">
        <f ca="1">B$25*'RBC Assumptions'!$E8</f>
        <v>1235.8588807777123</v>
      </c>
      <c r="C32" s="6">
        <f ca="1">C$25*'RBC Assumptions'!$E8</f>
        <v>1115.6323395534337</v>
      </c>
      <c r="D32" s="6">
        <f ca="1">D$25*'RBC Assumptions'!$E8</f>
        <v>1207.6011739765131</v>
      </c>
      <c r="E32" s="6">
        <f ca="1">E$25*'RBC Assumptions'!$E8</f>
        <v>1296.8267032784715</v>
      </c>
      <c r="F32" s="6">
        <f ca="1">F$25*'RBC Assumptions'!$E8</f>
        <v>1484.2126729494857</v>
      </c>
      <c r="G32" s="6">
        <f ca="1">G$25*'RBC Assumptions'!$E8</f>
        <v>1634.4595288678324</v>
      </c>
      <c r="H32" s="6">
        <f ca="1">H$25*'RBC Assumptions'!$E8</f>
        <v>1785.7939321793472</v>
      </c>
      <c r="I32" s="6">
        <f ca="1">I$25*'RBC Assumptions'!$E8</f>
        <v>1924.3188279216226</v>
      </c>
      <c r="J32" s="6">
        <f ca="1">J$25*'RBC Assumptions'!$E8</f>
        <v>2164.9731137125646</v>
      </c>
      <c r="K32" s="6">
        <f ca="1">K$25*'RBC Assumptions'!$E8</f>
        <v>4167.2218115229898</v>
      </c>
      <c r="L32" s="6">
        <f ca="1">L$25*'RBC Assumptions'!$E8</f>
        <v>4380.7601210589391</v>
      </c>
      <c r="M32" s="6">
        <f ca="1">M$25*'RBC Assumptions'!$E8</f>
        <v>4576.6341316347853</v>
      </c>
      <c r="N32" s="6">
        <f ca="1">N$25*'RBC Assumptions'!$E8</f>
        <v>4944.1560510533409</v>
      </c>
      <c r="O32" s="6">
        <f ca="1">O$25*'RBC Assumptions'!$E8</f>
        <v>5249.5701816906549</v>
      </c>
      <c r="P32" s="6">
        <f ca="1">P$25*'RBC Assumptions'!$E8</f>
        <v>5543.8653564369115</v>
      </c>
      <c r="Q32" s="6">
        <f ca="1">Q$25*'RBC Assumptions'!$E8</f>
        <v>5814.6525763137852</v>
      </c>
      <c r="R32" s="6">
        <f ca="1">R$25*'RBC Assumptions'!$E8</f>
        <v>6259.792201925371</v>
      </c>
      <c r="S32" s="6">
        <f ca="1">S$25*'RBC Assumptions'!$E8</f>
        <v>6639.7260434596801</v>
      </c>
      <c r="T32" s="6">
        <f ca="1">T$25*'RBC Assumptions'!$E8</f>
        <v>7006.2531079122728</v>
      </c>
      <c r="U32" s="6">
        <f ca="1">U$25*'RBC Assumptions'!$E8</f>
        <v>7349.7767599654244</v>
      </c>
    </row>
    <row r="33" spans="1:21" ht="15.75" customHeight="1" x14ac:dyDescent="0.45">
      <c r="A33" s="33" t="s">
        <v>294</v>
      </c>
      <c r="B33" s="6">
        <f ca="1">B$25*'RBC Assumptions'!$E9</f>
        <v>0</v>
      </c>
      <c r="C33" s="6">
        <f ca="1">C$25*'RBC Assumptions'!$E9</f>
        <v>0</v>
      </c>
      <c r="D33" s="6">
        <f ca="1">D$25*'RBC Assumptions'!$E9</f>
        <v>0</v>
      </c>
      <c r="E33" s="6">
        <f ca="1">E$25*'RBC Assumptions'!$E9</f>
        <v>0</v>
      </c>
      <c r="F33" s="6">
        <f ca="1">F$25*'RBC Assumptions'!$E9</f>
        <v>0</v>
      </c>
      <c r="G33" s="6">
        <f ca="1">G$25*'RBC Assumptions'!$E9</f>
        <v>0</v>
      </c>
      <c r="H33" s="6">
        <f ca="1">H$25*'RBC Assumptions'!$E9</f>
        <v>0</v>
      </c>
      <c r="I33" s="6">
        <f ca="1">I$25*'RBC Assumptions'!$E9</f>
        <v>0</v>
      </c>
      <c r="J33" s="6">
        <f ca="1">J$25*'RBC Assumptions'!$E9</f>
        <v>0</v>
      </c>
      <c r="K33" s="6">
        <f ca="1">K$25*'RBC Assumptions'!$E9</f>
        <v>0</v>
      </c>
      <c r="L33" s="6">
        <f ca="1">L$25*'RBC Assumptions'!$E9</f>
        <v>0</v>
      </c>
      <c r="M33" s="6">
        <f ca="1">M$25*'RBC Assumptions'!$E9</f>
        <v>0</v>
      </c>
      <c r="N33" s="6">
        <f ca="1">N$25*'RBC Assumptions'!$E9</f>
        <v>0</v>
      </c>
      <c r="O33" s="6">
        <f ca="1">O$25*'RBC Assumptions'!$E9</f>
        <v>0</v>
      </c>
      <c r="P33" s="6">
        <f ca="1">P$25*'RBC Assumptions'!$E9</f>
        <v>0</v>
      </c>
      <c r="Q33" s="6">
        <f ca="1">Q$25*'RBC Assumptions'!$E9</f>
        <v>0</v>
      </c>
      <c r="R33" s="6">
        <f ca="1">R$25*'RBC Assumptions'!$E9</f>
        <v>0</v>
      </c>
      <c r="S33" s="6">
        <f ca="1">S$25*'RBC Assumptions'!$E9</f>
        <v>0</v>
      </c>
      <c r="T33" s="6">
        <f ca="1">T$25*'RBC Assumptions'!$E9</f>
        <v>0</v>
      </c>
      <c r="U33" s="6">
        <f ca="1">U$25*'RBC Assumptions'!$E9</f>
        <v>0</v>
      </c>
    </row>
    <row r="34" spans="1:21" ht="15.75" customHeight="1" x14ac:dyDescent="0.45">
      <c r="A34" s="33" t="s">
        <v>296</v>
      </c>
      <c r="B34" s="6">
        <f ca="1">B$25*'RBC Assumptions'!$E10</f>
        <v>0</v>
      </c>
      <c r="C34" s="6">
        <f ca="1">C$25*'RBC Assumptions'!$E10</f>
        <v>0</v>
      </c>
      <c r="D34" s="6">
        <f ca="1">D$25*'RBC Assumptions'!$E10</f>
        <v>0</v>
      </c>
      <c r="E34" s="6">
        <f ca="1">E$25*'RBC Assumptions'!$E10</f>
        <v>0</v>
      </c>
      <c r="F34" s="6">
        <f ca="1">F$25*'RBC Assumptions'!$E10</f>
        <v>0</v>
      </c>
      <c r="G34" s="6">
        <f ca="1">G$25*'RBC Assumptions'!$E10</f>
        <v>0</v>
      </c>
      <c r="H34" s="6">
        <f ca="1">H$25*'RBC Assumptions'!$E10</f>
        <v>0</v>
      </c>
      <c r="I34" s="6">
        <f ca="1">I$25*'RBC Assumptions'!$E10</f>
        <v>0</v>
      </c>
      <c r="J34" s="6">
        <f ca="1">J$25*'RBC Assumptions'!$E10</f>
        <v>0</v>
      </c>
      <c r="K34" s="6">
        <f ca="1">K$25*'RBC Assumptions'!$E10</f>
        <v>0</v>
      </c>
      <c r="L34" s="6">
        <f ca="1">L$25*'RBC Assumptions'!$E10</f>
        <v>0</v>
      </c>
      <c r="M34" s="6">
        <f ca="1">M$25*'RBC Assumptions'!$E10</f>
        <v>0</v>
      </c>
      <c r="N34" s="6">
        <f ca="1">N$25*'RBC Assumptions'!$E10</f>
        <v>0</v>
      </c>
      <c r="O34" s="6">
        <f ca="1">O$25*'RBC Assumptions'!$E10</f>
        <v>0</v>
      </c>
      <c r="P34" s="6">
        <f ca="1">P$25*'RBC Assumptions'!$E10</f>
        <v>0</v>
      </c>
      <c r="Q34" s="6">
        <f ca="1">Q$25*'RBC Assumptions'!$E10</f>
        <v>0</v>
      </c>
      <c r="R34" s="6">
        <f ca="1">R$25*'RBC Assumptions'!$E10</f>
        <v>0</v>
      </c>
      <c r="S34" s="6">
        <f ca="1">S$25*'RBC Assumptions'!$E10</f>
        <v>0</v>
      </c>
      <c r="T34" s="6">
        <f ca="1">T$25*'RBC Assumptions'!$E10</f>
        <v>0</v>
      </c>
      <c r="U34" s="6">
        <f ca="1">U$25*'RBC Assumptions'!$E10</f>
        <v>0</v>
      </c>
    </row>
    <row r="35" spans="1:21" ht="15.75" customHeight="1" x14ac:dyDescent="0.45">
      <c r="A35" s="33" t="s">
        <v>298</v>
      </c>
      <c r="B35" s="6">
        <f ca="1">B$25*'RBC Assumptions'!$E11</f>
        <v>0</v>
      </c>
      <c r="C35" s="6">
        <f ca="1">C$25*'RBC Assumptions'!$E11</f>
        <v>0</v>
      </c>
      <c r="D35" s="6">
        <f ca="1">D$25*'RBC Assumptions'!$E11</f>
        <v>0</v>
      </c>
      <c r="E35" s="6">
        <f ca="1">E$25*'RBC Assumptions'!$E11</f>
        <v>0</v>
      </c>
      <c r="F35" s="6">
        <f ca="1">F$25*'RBC Assumptions'!$E11</f>
        <v>0</v>
      </c>
      <c r="G35" s="6">
        <f ca="1">G$25*'RBC Assumptions'!$E11</f>
        <v>0</v>
      </c>
      <c r="H35" s="6">
        <f ca="1">H$25*'RBC Assumptions'!$E11</f>
        <v>0</v>
      </c>
      <c r="I35" s="6">
        <f ca="1">I$25*'RBC Assumptions'!$E11</f>
        <v>0</v>
      </c>
      <c r="J35" s="6">
        <f ca="1">J$25*'RBC Assumptions'!$E11</f>
        <v>0</v>
      </c>
      <c r="K35" s="6">
        <f ca="1">K$25*'RBC Assumptions'!$E11</f>
        <v>0</v>
      </c>
      <c r="L35" s="6">
        <f ca="1">L$25*'RBC Assumptions'!$E11</f>
        <v>0</v>
      </c>
      <c r="M35" s="6">
        <f ca="1">M$25*'RBC Assumptions'!$E11</f>
        <v>0</v>
      </c>
      <c r="N35" s="6">
        <f ca="1">N$25*'RBC Assumptions'!$E11</f>
        <v>0</v>
      </c>
      <c r="O35" s="6">
        <f ca="1">O$25*'RBC Assumptions'!$E11</f>
        <v>0</v>
      </c>
      <c r="P35" s="6">
        <f ca="1">P$25*'RBC Assumptions'!$E11</f>
        <v>0</v>
      </c>
      <c r="Q35" s="6">
        <f ca="1">Q$25*'RBC Assumptions'!$E11</f>
        <v>0</v>
      </c>
      <c r="R35" s="6">
        <f ca="1">R$25*'RBC Assumptions'!$E11</f>
        <v>0</v>
      </c>
      <c r="S35" s="6">
        <f ca="1">S$25*'RBC Assumptions'!$E11</f>
        <v>0</v>
      </c>
      <c r="T35" s="6">
        <f ca="1">T$25*'RBC Assumptions'!$E11</f>
        <v>0</v>
      </c>
      <c r="U35" s="6">
        <f ca="1">U$25*'RBC Assumptions'!$E11</f>
        <v>0</v>
      </c>
    </row>
    <row r="36" spans="1:21" ht="15.75" customHeight="1" x14ac:dyDescent="0.45">
      <c r="A36" s="33" t="s">
        <v>300</v>
      </c>
      <c r="B36" s="6">
        <f ca="1">B$25*'RBC Assumptions'!$E12</f>
        <v>0</v>
      </c>
      <c r="C36" s="6">
        <f ca="1">C$25*'RBC Assumptions'!$E12</f>
        <v>0</v>
      </c>
      <c r="D36" s="6">
        <f ca="1">D$25*'RBC Assumptions'!$E12</f>
        <v>0</v>
      </c>
      <c r="E36" s="6">
        <f ca="1">E$25*'RBC Assumptions'!$E12</f>
        <v>0</v>
      </c>
      <c r="F36" s="6">
        <f ca="1">F$25*'RBC Assumptions'!$E12</f>
        <v>0</v>
      </c>
      <c r="G36" s="6">
        <f ca="1">G$25*'RBC Assumptions'!$E12</f>
        <v>0</v>
      </c>
      <c r="H36" s="6">
        <f ca="1">H$25*'RBC Assumptions'!$E12</f>
        <v>0</v>
      </c>
      <c r="I36" s="6">
        <f ca="1">I$25*'RBC Assumptions'!$E12</f>
        <v>0</v>
      </c>
      <c r="J36" s="6">
        <f ca="1">J$25*'RBC Assumptions'!$E12</f>
        <v>0</v>
      </c>
      <c r="K36" s="6">
        <f ca="1">K$25*'RBC Assumptions'!$E12</f>
        <v>0</v>
      </c>
      <c r="L36" s="6">
        <f ca="1">L$25*'RBC Assumptions'!$E12</f>
        <v>0</v>
      </c>
      <c r="M36" s="6">
        <f ca="1">M$25*'RBC Assumptions'!$E12</f>
        <v>0</v>
      </c>
      <c r="N36" s="6">
        <f ca="1">N$25*'RBC Assumptions'!$E12</f>
        <v>0</v>
      </c>
      <c r="O36" s="6">
        <f ca="1">O$25*'RBC Assumptions'!$E12</f>
        <v>0</v>
      </c>
      <c r="P36" s="6">
        <f ca="1">P$25*'RBC Assumptions'!$E12</f>
        <v>0</v>
      </c>
      <c r="Q36" s="6">
        <f ca="1">Q$25*'RBC Assumptions'!$E12</f>
        <v>0</v>
      </c>
      <c r="R36" s="6">
        <f ca="1">R$25*'RBC Assumptions'!$E12</f>
        <v>0</v>
      </c>
      <c r="S36" s="6">
        <f ca="1">S$25*'RBC Assumptions'!$E12</f>
        <v>0</v>
      </c>
      <c r="T36" s="6">
        <f ca="1">T$25*'RBC Assumptions'!$E12</f>
        <v>0</v>
      </c>
      <c r="U36" s="6">
        <f ca="1">U$25*'RBC Assumptions'!$E12</f>
        <v>0</v>
      </c>
    </row>
    <row r="37" spans="1:21" ht="15.75" customHeight="1" x14ac:dyDescent="0.45">
      <c r="A37" s="33" t="s">
        <v>302</v>
      </c>
      <c r="B37" s="6">
        <f ca="1">B$25*'RBC Assumptions'!$E13</f>
        <v>0</v>
      </c>
      <c r="C37" s="6">
        <f ca="1">C$25*'RBC Assumptions'!$E13</f>
        <v>0</v>
      </c>
      <c r="D37" s="6">
        <f ca="1">D$25*'RBC Assumptions'!$E13</f>
        <v>0</v>
      </c>
      <c r="E37" s="6">
        <f ca="1">E$25*'RBC Assumptions'!$E13</f>
        <v>0</v>
      </c>
      <c r="F37" s="6">
        <f ca="1">F$25*'RBC Assumptions'!$E13</f>
        <v>0</v>
      </c>
      <c r="G37" s="6">
        <f ca="1">G$25*'RBC Assumptions'!$E13</f>
        <v>0</v>
      </c>
      <c r="H37" s="6">
        <f ca="1">H$25*'RBC Assumptions'!$E13</f>
        <v>0</v>
      </c>
      <c r="I37" s="6">
        <f ca="1">I$25*'RBC Assumptions'!$E13</f>
        <v>0</v>
      </c>
      <c r="J37" s="6">
        <f ca="1">J$25*'RBC Assumptions'!$E13</f>
        <v>0</v>
      </c>
      <c r="K37" s="6">
        <f ca="1">K$25*'RBC Assumptions'!$E13</f>
        <v>0</v>
      </c>
      <c r="L37" s="6">
        <f ca="1">L$25*'RBC Assumptions'!$E13</f>
        <v>0</v>
      </c>
      <c r="M37" s="6">
        <f ca="1">M$25*'RBC Assumptions'!$E13</f>
        <v>0</v>
      </c>
      <c r="N37" s="6">
        <f ca="1">N$25*'RBC Assumptions'!$E13</f>
        <v>0</v>
      </c>
      <c r="O37" s="6">
        <f ca="1">O$25*'RBC Assumptions'!$E13</f>
        <v>0</v>
      </c>
      <c r="P37" s="6">
        <f ca="1">P$25*'RBC Assumptions'!$E13</f>
        <v>0</v>
      </c>
      <c r="Q37" s="6">
        <f ca="1">Q$25*'RBC Assumptions'!$E13</f>
        <v>0</v>
      </c>
      <c r="R37" s="6">
        <f ca="1">R$25*'RBC Assumptions'!$E13</f>
        <v>0</v>
      </c>
      <c r="S37" s="6">
        <f ca="1">S$25*'RBC Assumptions'!$E13</f>
        <v>0</v>
      </c>
      <c r="T37" s="6">
        <f ca="1">T$25*'RBC Assumptions'!$E13</f>
        <v>0</v>
      </c>
      <c r="U37" s="6">
        <f ca="1">U$25*'RBC Assumptions'!$E13</f>
        <v>0</v>
      </c>
    </row>
    <row r="38" spans="1:21" ht="15.75" customHeight="1" x14ac:dyDescent="0.45">
      <c r="A38" s="33" t="s">
        <v>397</v>
      </c>
      <c r="B38" s="6">
        <f ca="1">B$25*'RBC Assumptions'!$E14</f>
        <v>1235.8588807777123</v>
      </c>
      <c r="C38" s="6">
        <f ca="1">C$25*'RBC Assumptions'!$E14</f>
        <v>1115.6323395534337</v>
      </c>
      <c r="D38" s="6">
        <f ca="1">D$25*'RBC Assumptions'!$E14</f>
        <v>1207.6011739765131</v>
      </c>
      <c r="E38" s="6">
        <f ca="1">E$25*'RBC Assumptions'!$E14</f>
        <v>1296.8267032784715</v>
      </c>
      <c r="F38" s="6">
        <f ca="1">F$25*'RBC Assumptions'!$E14</f>
        <v>1484.2126729494857</v>
      </c>
      <c r="G38" s="6">
        <f ca="1">G$25*'RBC Assumptions'!$E14</f>
        <v>1634.4595288678324</v>
      </c>
      <c r="H38" s="6">
        <f ca="1">H$25*'RBC Assumptions'!$E14</f>
        <v>1785.7939321793472</v>
      </c>
      <c r="I38" s="6">
        <f ca="1">I$25*'RBC Assumptions'!$E14</f>
        <v>1924.3188279216226</v>
      </c>
      <c r="J38" s="6">
        <f ca="1">J$25*'RBC Assumptions'!$E14</f>
        <v>2164.9731137125646</v>
      </c>
      <c r="K38" s="6">
        <f ca="1">K$25*'RBC Assumptions'!$E14</f>
        <v>4167.2218115229898</v>
      </c>
      <c r="L38" s="6">
        <f ca="1">L$25*'RBC Assumptions'!$E14</f>
        <v>4380.7601210589391</v>
      </c>
      <c r="M38" s="6">
        <f ca="1">M$25*'RBC Assumptions'!$E14</f>
        <v>4576.6341316347853</v>
      </c>
      <c r="N38" s="6">
        <f ca="1">N$25*'RBC Assumptions'!$E14</f>
        <v>4944.1560510533409</v>
      </c>
      <c r="O38" s="6">
        <f ca="1">O$25*'RBC Assumptions'!$E14</f>
        <v>5249.5701816906549</v>
      </c>
      <c r="P38" s="6">
        <f ca="1">P$25*'RBC Assumptions'!$E14</f>
        <v>5543.8653564369115</v>
      </c>
      <c r="Q38" s="6">
        <f ca="1">Q$25*'RBC Assumptions'!$E14</f>
        <v>5814.6525763137852</v>
      </c>
      <c r="R38" s="6">
        <f ca="1">R$25*'RBC Assumptions'!$E14</f>
        <v>6259.792201925371</v>
      </c>
      <c r="S38" s="6">
        <f ca="1">S$25*'RBC Assumptions'!$E14</f>
        <v>6639.7260434596801</v>
      </c>
      <c r="T38" s="6">
        <f ca="1">T$25*'RBC Assumptions'!$E14</f>
        <v>7006.2531079122728</v>
      </c>
      <c r="U38" s="6">
        <f ca="1">U$25*'RBC Assumptions'!$E14</f>
        <v>7349.7767599654244</v>
      </c>
    </row>
    <row r="39" spans="1:21" ht="15.75" customHeight="1" x14ac:dyDescent="0.45">
      <c r="A39" s="33" t="s">
        <v>306</v>
      </c>
      <c r="B39" s="6">
        <f ca="1">B$25*'RBC Assumptions'!$E15</f>
        <v>0</v>
      </c>
      <c r="C39" s="6">
        <f ca="1">C$25*'RBC Assumptions'!$E15</f>
        <v>0</v>
      </c>
      <c r="D39" s="6">
        <f ca="1">D$25*'RBC Assumptions'!$E15</f>
        <v>0</v>
      </c>
      <c r="E39" s="6">
        <f ca="1">E$25*'RBC Assumptions'!$E15</f>
        <v>0</v>
      </c>
      <c r="F39" s="6">
        <f ca="1">F$25*'RBC Assumptions'!$E15</f>
        <v>0</v>
      </c>
      <c r="G39" s="6">
        <f ca="1">G$25*'RBC Assumptions'!$E15</f>
        <v>0</v>
      </c>
      <c r="H39" s="6">
        <f ca="1">H$25*'RBC Assumptions'!$E15</f>
        <v>0</v>
      </c>
      <c r="I39" s="6">
        <f ca="1">I$25*'RBC Assumptions'!$E15</f>
        <v>0</v>
      </c>
      <c r="J39" s="6">
        <f ca="1">J$25*'RBC Assumptions'!$E15</f>
        <v>0</v>
      </c>
      <c r="K39" s="6">
        <f ca="1">K$25*'RBC Assumptions'!$E15</f>
        <v>0</v>
      </c>
      <c r="L39" s="6">
        <f ca="1">L$25*'RBC Assumptions'!$E15</f>
        <v>0</v>
      </c>
      <c r="M39" s="6">
        <f ca="1">M$25*'RBC Assumptions'!$E15</f>
        <v>0</v>
      </c>
      <c r="N39" s="6">
        <f ca="1">N$25*'RBC Assumptions'!$E15</f>
        <v>0</v>
      </c>
      <c r="O39" s="6">
        <f ca="1">O$25*'RBC Assumptions'!$E15</f>
        <v>0</v>
      </c>
      <c r="P39" s="6">
        <f ca="1">P$25*'RBC Assumptions'!$E15</f>
        <v>0</v>
      </c>
      <c r="Q39" s="6">
        <f ca="1">Q$25*'RBC Assumptions'!$E15</f>
        <v>0</v>
      </c>
      <c r="R39" s="6">
        <f ca="1">R$25*'RBC Assumptions'!$E15</f>
        <v>0</v>
      </c>
      <c r="S39" s="6">
        <f ca="1">S$25*'RBC Assumptions'!$E15</f>
        <v>0</v>
      </c>
      <c r="T39" s="6">
        <f ca="1">T$25*'RBC Assumptions'!$E15</f>
        <v>0</v>
      </c>
      <c r="U39" s="6">
        <f ca="1">U$25*'RBC Assumptions'!$E15</f>
        <v>0</v>
      </c>
    </row>
    <row r="40" spans="1:21" ht="15.75" customHeight="1" x14ac:dyDescent="0.45">
      <c r="A40" s="33" t="s">
        <v>308</v>
      </c>
      <c r="B40" s="6">
        <f ca="1">B$25*'RBC Assumptions'!$E16</f>
        <v>0</v>
      </c>
      <c r="C40" s="6">
        <f ca="1">C$25*'RBC Assumptions'!$E16</f>
        <v>0</v>
      </c>
      <c r="D40" s="6">
        <f ca="1">D$25*'RBC Assumptions'!$E16</f>
        <v>0</v>
      </c>
      <c r="E40" s="6">
        <f ca="1">E$25*'RBC Assumptions'!$E16</f>
        <v>0</v>
      </c>
      <c r="F40" s="6">
        <f ca="1">F$25*'RBC Assumptions'!$E16</f>
        <v>0</v>
      </c>
      <c r="G40" s="6">
        <f ca="1">G$25*'RBC Assumptions'!$E16</f>
        <v>0</v>
      </c>
      <c r="H40" s="6">
        <f ca="1">H$25*'RBC Assumptions'!$E16</f>
        <v>0</v>
      </c>
      <c r="I40" s="6">
        <f ca="1">I$25*'RBC Assumptions'!$E16</f>
        <v>0</v>
      </c>
      <c r="J40" s="6">
        <f ca="1">J$25*'RBC Assumptions'!$E16</f>
        <v>0</v>
      </c>
      <c r="K40" s="6">
        <f ca="1">K$25*'RBC Assumptions'!$E16</f>
        <v>0</v>
      </c>
      <c r="L40" s="6">
        <f ca="1">L$25*'RBC Assumptions'!$E16</f>
        <v>0</v>
      </c>
      <c r="M40" s="6">
        <f ca="1">M$25*'RBC Assumptions'!$E16</f>
        <v>0</v>
      </c>
      <c r="N40" s="6">
        <f ca="1">N$25*'RBC Assumptions'!$E16</f>
        <v>0</v>
      </c>
      <c r="O40" s="6">
        <f ca="1">O$25*'RBC Assumptions'!$E16</f>
        <v>0</v>
      </c>
      <c r="P40" s="6">
        <f ca="1">P$25*'RBC Assumptions'!$E16</f>
        <v>0</v>
      </c>
      <c r="Q40" s="6">
        <f ca="1">Q$25*'RBC Assumptions'!$E16</f>
        <v>0</v>
      </c>
      <c r="R40" s="6">
        <f ca="1">R$25*'RBC Assumptions'!$E16</f>
        <v>0</v>
      </c>
      <c r="S40" s="6">
        <f ca="1">S$25*'RBC Assumptions'!$E16</f>
        <v>0</v>
      </c>
      <c r="T40" s="6">
        <f ca="1">T$25*'RBC Assumptions'!$E16</f>
        <v>0</v>
      </c>
      <c r="U40" s="6">
        <f ca="1">U$25*'RBC Assumptions'!$E16</f>
        <v>0</v>
      </c>
    </row>
    <row r="41" spans="1:21" ht="15.75" customHeight="1" x14ac:dyDescent="0.45">
      <c r="A41" s="3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5.75" customHeight="1" x14ac:dyDescent="0.45">
      <c r="A42" s="46" t="s">
        <v>500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5.75" customHeight="1" x14ac:dyDescent="0.45">
      <c r="A43" s="33" t="s">
        <v>415</v>
      </c>
      <c r="B43" s="6">
        <f ca="1">B$25*'RBC Assumptions'!$E21</f>
        <v>0</v>
      </c>
      <c r="C43" s="6">
        <f ca="1">C$25*'RBC Assumptions'!$E21</f>
        <v>0</v>
      </c>
      <c r="D43" s="6">
        <f ca="1">D$25*'RBC Assumptions'!$E21</f>
        <v>0</v>
      </c>
      <c r="E43" s="6">
        <f ca="1">E$25*'RBC Assumptions'!$E21</f>
        <v>0</v>
      </c>
      <c r="F43" s="6">
        <f ca="1">F$25*'RBC Assumptions'!$E21</f>
        <v>0</v>
      </c>
      <c r="G43" s="6">
        <f ca="1">G$25*'RBC Assumptions'!$E21</f>
        <v>0</v>
      </c>
      <c r="H43" s="6">
        <f ca="1">H$25*'RBC Assumptions'!$E21</f>
        <v>0</v>
      </c>
      <c r="I43" s="6">
        <f ca="1">I$25*'RBC Assumptions'!$E21</f>
        <v>0</v>
      </c>
      <c r="J43" s="6">
        <f ca="1">J$25*'RBC Assumptions'!$E21</f>
        <v>0</v>
      </c>
      <c r="K43" s="6">
        <f ca="1">K$25*'RBC Assumptions'!$E21</f>
        <v>0</v>
      </c>
      <c r="L43" s="6">
        <f ca="1">L$25*'RBC Assumptions'!$E21</f>
        <v>0</v>
      </c>
      <c r="M43" s="6">
        <f ca="1">M$25*'RBC Assumptions'!$E21</f>
        <v>0</v>
      </c>
      <c r="N43" s="6">
        <f ca="1">N$25*'RBC Assumptions'!$E21</f>
        <v>0</v>
      </c>
      <c r="O43" s="6">
        <f ca="1">O$25*'RBC Assumptions'!$E21</f>
        <v>0</v>
      </c>
      <c r="P43" s="6">
        <f ca="1">P$25*'RBC Assumptions'!$E21</f>
        <v>0</v>
      </c>
      <c r="Q43" s="6">
        <f ca="1">Q$25*'RBC Assumptions'!$E21</f>
        <v>0</v>
      </c>
      <c r="R43" s="6">
        <f ca="1">R$25*'RBC Assumptions'!$E21</f>
        <v>0</v>
      </c>
      <c r="S43" s="6">
        <f ca="1">S$25*'RBC Assumptions'!$E21</f>
        <v>0</v>
      </c>
      <c r="T43" s="6">
        <f ca="1">T$25*'RBC Assumptions'!$E21</f>
        <v>0</v>
      </c>
      <c r="U43" s="6">
        <f ca="1">U$25*'RBC Assumptions'!$E21</f>
        <v>0</v>
      </c>
    </row>
    <row r="44" spans="1:21" ht="15.75" customHeight="1" x14ac:dyDescent="0.45">
      <c r="A44" s="33" t="s">
        <v>416</v>
      </c>
      <c r="B44" s="6">
        <f ca="1">B$25*'RBC Assumptions'!$E22</f>
        <v>0</v>
      </c>
      <c r="C44" s="6">
        <f ca="1">C$25*'RBC Assumptions'!$E22</f>
        <v>0</v>
      </c>
      <c r="D44" s="6">
        <f ca="1">D$25*'RBC Assumptions'!$E22</f>
        <v>0</v>
      </c>
      <c r="E44" s="6">
        <f ca="1">E$25*'RBC Assumptions'!$E22</f>
        <v>0</v>
      </c>
      <c r="F44" s="6">
        <f ca="1">F$25*'RBC Assumptions'!$E22</f>
        <v>0</v>
      </c>
      <c r="G44" s="6">
        <f ca="1">G$25*'RBC Assumptions'!$E22</f>
        <v>0</v>
      </c>
      <c r="H44" s="6">
        <f ca="1">H$25*'RBC Assumptions'!$E22</f>
        <v>0</v>
      </c>
      <c r="I44" s="6">
        <f ca="1">I$25*'RBC Assumptions'!$E22</f>
        <v>0</v>
      </c>
      <c r="J44" s="6">
        <f ca="1">J$25*'RBC Assumptions'!$E22</f>
        <v>0</v>
      </c>
      <c r="K44" s="6">
        <f ca="1">K$25*'RBC Assumptions'!$E22</f>
        <v>0</v>
      </c>
      <c r="L44" s="6">
        <f ca="1">L$25*'RBC Assumptions'!$E22</f>
        <v>0</v>
      </c>
      <c r="M44" s="6">
        <f ca="1">M$25*'RBC Assumptions'!$E22</f>
        <v>0</v>
      </c>
      <c r="N44" s="6">
        <f ca="1">N$25*'RBC Assumptions'!$E22</f>
        <v>0</v>
      </c>
      <c r="O44" s="6">
        <f ca="1">O$25*'RBC Assumptions'!$E22</f>
        <v>0</v>
      </c>
      <c r="P44" s="6">
        <f ca="1">P$25*'RBC Assumptions'!$E22</f>
        <v>0</v>
      </c>
      <c r="Q44" s="6">
        <f ca="1">Q$25*'RBC Assumptions'!$E22</f>
        <v>0</v>
      </c>
      <c r="R44" s="6">
        <f ca="1">R$25*'RBC Assumptions'!$E22</f>
        <v>0</v>
      </c>
      <c r="S44" s="6">
        <f ca="1">S$25*'RBC Assumptions'!$E22</f>
        <v>0</v>
      </c>
      <c r="T44" s="6">
        <f ca="1">T$25*'RBC Assumptions'!$E22</f>
        <v>0</v>
      </c>
      <c r="U44" s="6">
        <f ca="1">U$25*'RBC Assumptions'!$E22</f>
        <v>0</v>
      </c>
    </row>
    <row r="45" spans="1:21" ht="15.75" customHeight="1" x14ac:dyDescent="0.45">
      <c r="A45" s="33" t="s">
        <v>418</v>
      </c>
      <c r="B45" s="6">
        <f ca="1">B$25*'RBC Assumptions'!$E23</f>
        <v>0</v>
      </c>
      <c r="C45" s="6">
        <f ca="1">C$25*'RBC Assumptions'!$E23</f>
        <v>0</v>
      </c>
      <c r="D45" s="6">
        <f ca="1">D$25*'RBC Assumptions'!$E23</f>
        <v>0</v>
      </c>
      <c r="E45" s="6">
        <f ca="1">E$25*'RBC Assumptions'!$E23</f>
        <v>0</v>
      </c>
      <c r="F45" s="6">
        <f ca="1">F$25*'RBC Assumptions'!$E23</f>
        <v>0</v>
      </c>
      <c r="G45" s="6">
        <f ca="1">G$25*'RBC Assumptions'!$E23</f>
        <v>0</v>
      </c>
      <c r="H45" s="6">
        <f ca="1">H$25*'RBC Assumptions'!$E23</f>
        <v>0</v>
      </c>
      <c r="I45" s="6">
        <f ca="1">I$25*'RBC Assumptions'!$E23</f>
        <v>0</v>
      </c>
      <c r="J45" s="6">
        <f ca="1">J$25*'RBC Assumptions'!$E23</f>
        <v>0</v>
      </c>
      <c r="K45" s="6">
        <f ca="1">K$25*'RBC Assumptions'!$E23</f>
        <v>0</v>
      </c>
      <c r="L45" s="6">
        <f ca="1">L$25*'RBC Assumptions'!$E23</f>
        <v>0</v>
      </c>
      <c r="M45" s="6">
        <f ca="1">M$25*'RBC Assumptions'!$E23</f>
        <v>0</v>
      </c>
      <c r="N45" s="6">
        <f ca="1">N$25*'RBC Assumptions'!$E23</f>
        <v>0</v>
      </c>
      <c r="O45" s="6">
        <f ca="1">O$25*'RBC Assumptions'!$E23</f>
        <v>0</v>
      </c>
      <c r="P45" s="6">
        <f ca="1">P$25*'RBC Assumptions'!$E23</f>
        <v>0</v>
      </c>
      <c r="Q45" s="6">
        <f ca="1">Q$25*'RBC Assumptions'!$E23</f>
        <v>0</v>
      </c>
      <c r="R45" s="6">
        <f ca="1">R$25*'RBC Assumptions'!$E23</f>
        <v>0</v>
      </c>
      <c r="S45" s="6">
        <f ca="1">S$25*'RBC Assumptions'!$E23</f>
        <v>0</v>
      </c>
      <c r="T45" s="6">
        <f ca="1">T$25*'RBC Assumptions'!$E23</f>
        <v>0</v>
      </c>
      <c r="U45" s="6">
        <f ca="1">U$25*'RBC Assumptions'!$E23</f>
        <v>0</v>
      </c>
    </row>
    <row r="46" spans="1:21" ht="15.75" customHeight="1" x14ac:dyDescent="0.45">
      <c r="A46" s="33" t="s">
        <v>420</v>
      </c>
      <c r="B46" s="6">
        <f ca="1">B$25*'RBC Assumptions'!$E24</f>
        <v>0</v>
      </c>
      <c r="C46" s="6">
        <f ca="1">C$25*'RBC Assumptions'!$E24</f>
        <v>0</v>
      </c>
      <c r="D46" s="6">
        <f ca="1">D$25*'RBC Assumptions'!$E24</f>
        <v>0</v>
      </c>
      <c r="E46" s="6">
        <f ca="1">E$25*'RBC Assumptions'!$E24</f>
        <v>0</v>
      </c>
      <c r="F46" s="6">
        <f ca="1">F$25*'RBC Assumptions'!$E24</f>
        <v>0</v>
      </c>
      <c r="G46" s="6">
        <f ca="1">G$25*'RBC Assumptions'!$E24</f>
        <v>0</v>
      </c>
      <c r="H46" s="6">
        <f ca="1">H$25*'RBC Assumptions'!$E24</f>
        <v>0</v>
      </c>
      <c r="I46" s="6">
        <f ca="1">I$25*'RBC Assumptions'!$E24</f>
        <v>0</v>
      </c>
      <c r="J46" s="6">
        <f ca="1">J$25*'RBC Assumptions'!$E24</f>
        <v>0</v>
      </c>
      <c r="K46" s="6">
        <f ca="1">K$25*'RBC Assumptions'!$E24</f>
        <v>0</v>
      </c>
      <c r="L46" s="6">
        <f ca="1">L$25*'RBC Assumptions'!$E24</f>
        <v>0</v>
      </c>
      <c r="M46" s="6">
        <f ca="1">M$25*'RBC Assumptions'!$E24</f>
        <v>0</v>
      </c>
      <c r="N46" s="6">
        <f ca="1">N$25*'RBC Assumptions'!$E24</f>
        <v>0</v>
      </c>
      <c r="O46" s="6">
        <f ca="1">O$25*'RBC Assumptions'!$E24</f>
        <v>0</v>
      </c>
      <c r="P46" s="6">
        <f ca="1">P$25*'RBC Assumptions'!$E24</f>
        <v>0</v>
      </c>
      <c r="Q46" s="6">
        <f ca="1">Q$25*'RBC Assumptions'!$E24</f>
        <v>0</v>
      </c>
      <c r="R46" s="6">
        <f ca="1">R$25*'RBC Assumptions'!$E24</f>
        <v>0</v>
      </c>
      <c r="S46" s="6">
        <f ca="1">S$25*'RBC Assumptions'!$E24</f>
        <v>0</v>
      </c>
      <c r="T46" s="6">
        <f ca="1">T$25*'RBC Assumptions'!$E24</f>
        <v>0</v>
      </c>
      <c r="U46" s="6">
        <f ca="1">U$25*'RBC Assumptions'!$E24</f>
        <v>0</v>
      </c>
    </row>
    <row r="47" spans="1:21" ht="15.75" customHeight="1" x14ac:dyDescent="0.45">
      <c r="A47" s="33" t="s">
        <v>422</v>
      </c>
      <c r="B47" s="6">
        <f ca="1">B$25*'RBC Assumptions'!$E25</f>
        <v>0</v>
      </c>
      <c r="C47" s="6">
        <f ca="1">C$25*'RBC Assumptions'!$E25</f>
        <v>0</v>
      </c>
      <c r="D47" s="6">
        <f ca="1">D$25*'RBC Assumptions'!$E25</f>
        <v>0</v>
      </c>
      <c r="E47" s="6">
        <f ca="1">E$25*'RBC Assumptions'!$E25</f>
        <v>0</v>
      </c>
      <c r="F47" s="6">
        <f ca="1">F$25*'RBC Assumptions'!$E25</f>
        <v>0</v>
      </c>
      <c r="G47" s="6">
        <f ca="1">G$25*'RBC Assumptions'!$E25</f>
        <v>0</v>
      </c>
      <c r="H47" s="6">
        <f ca="1">H$25*'RBC Assumptions'!$E25</f>
        <v>0</v>
      </c>
      <c r="I47" s="6">
        <f ca="1">I$25*'RBC Assumptions'!$E25</f>
        <v>0</v>
      </c>
      <c r="J47" s="6">
        <f ca="1">J$25*'RBC Assumptions'!$E25</f>
        <v>0</v>
      </c>
      <c r="K47" s="6">
        <f ca="1">K$25*'RBC Assumptions'!$E25</f>
        <v>0</v>
      </c>
      <c r="L47" s="6">
        <f ca="1">L$25*'RBC Assumptions'!$E25</f>
        <v>0</v>
      </c>
      <c r="M47" s="6">
        <f ca="1">M$25*'RBC Assumptions'!$E25</f>
        <v>0</v>
      </c>
      <c r="N47" s="6">
        <f ca="1">N$25*'RBC Assumptions'!$E25</f>
        <v>0</v>
      </c>
      <c r="O47" s="6">
        <f ca="1">O$25*'RBC Assumptions'!$E25</f>
        <v>0</v>
      </c>
      <c r="P47" s="6">
        <f ca="1">P$25*'RBC Assumptions'!$E25</f>
        <v>0</v>
      </c>
      <c r="Q47" s="6">
        <f ca="1">Q$25*'RBC Assumptions'!$E25</f>
        <v>0</v>
      </c>
      <c r="R47" s="6">
        <f ca="1">R$25*'RBC Assumptions'!$E25</f>
        <v>0</v>
      </c>
      <c r="S47" s="6">
        <f ca="1">S$25*'RBC Assumptions'!$E25</f>
        <v>0</v>
      </c>
      <c r="T47" s="6">
        <f ca="1">T$25*'RBC Assumptions'!$E25</f>
        <v>0</v>
      </c>
      <c r="U47" s="6">
        <f ca="1">U$25*'RBC Assumptions'!$E25</f>
        <v>0</v>
      </c>
    </row>
    <row r="48" spans="1:21" ht="15.75" customHeight="1" x14ac:dyDescent="0.45">
      <c r="A48" s="33" t="s">
        <v>424</v>
      </c>
      <c r="B48" s="6">
        <f ca="1">B$25*'RBC Assumptions'!$E26</f>
        <v>0</v>
      </c>
      <c r="C48" s="6">
        <f ca="1">C$25*'RBC Assumptions'!$E26</f>
        <v>0</v>
      </c>
      <c r="D48" s="6">
        <f ca="1">D$25*'RBC Assumptions'!$E26</f>
        <v>0</v>
      </c>
      <c r="E48" s="6">
        <f ca="1">E$25*'RBC Assumptions'!$E26</f>
        <v>0</v>
      </c>
      <c r="F48" s="6">
        <f ca="1">F$25*'RBC Assumptions'!$E26</f>
        <v>0</v>
      </c>
      <c r="G48" s="6">
        <f ca="1">G$25*'RBC Assumptions'!$E26</f>
        <v>0</v>
      </c>
      <c r="H48" s="6">
        <f ca="1">H$25*'RBC Assumptions'!$E26</f>
        <v>0</v>
      </c>
      <c r="I48" s="6">
        <f ca="1">I$25*'RBC Assumptions'!$E26</f>
        <v>0</v>
      </c>
      <c r="J48" s="6">
        <f ca="1">J$25*'RBC Assumptions'!$E26</f>
        <v>0</v>
      </c>
      <c r="K48" s="6">
        <f ca="1">K$25*'RBC Assumptions'!$E26</f>
        <v>0</v>
      </c>
      <c r="L48" s="6">
        <f ca="1">L$25*'RBC Assumptions'!$E26</f>
        <v>0</v>
      </c>
      <c r="M48" s="6">
        <f ca="1">M$25*'RBC Assumptions'!$E26</f>
        <v>0</v>
      </c>
      <c r="N48" s="6">
        <f ca="1">N$25*'RBC Assumptions'!$E26</f>
        <v>0</v>
      </c>
      <c r="O48" s="6">
        <f ca="1">O$25*'RBC Assumptions'!$E26</f>
        <v>0</v>
      </c>
      <c r="P48" s="6">
        <f ca="1">P$25*'RBC Assumptions'!$E26</f>
        <v>0</v>
      </c>
      <c r="Q48" s="6">
        <f ca="1">Q$25*'RBC Assumptions'!$E26</f>
        <v>0</v>
      </c>
      <c r="R48" s="6">
        <f ca="1">R$25*'RBC Assumptions'!$E26</f>
        <v>0</v>
      </c>
      <c r="S48" s="6">
        <f ca="1">S$25*'RBC Assumptions'!$E26</f>
        <v>0</v>
      </c>
      <c r="T48" s="6">
        <f ca="1">T$25*'RBC Assumptions'!$E26</f>
        <v>0</v>
      </c>
      <c r="U48" s="6">
        <f ca="1">U$25*'RBC Assumptions'!$E26</f>
        <v>0</v>
      </c>
    </row>
    <row r="49" spans="1:21" ht="15.75" customHeight="1" x14ac:dyDescent="0.45">
      <c r="A49" s="33" t="s">
        <v>425</v>
      </c>
      <c r="B49" s="6">
        <f ca="1">B$25*'RBC Assumptions'!$E27</f>
        <v>0</v>
      </c>
      <c r="C49" s="6">
        <f ca="1">C$25*'RBC Assumptions'!$E27</f>
        <v>0</v>
      </c>
      <c r="D49" s="6">
        <f ca="1">D$25*'RBC Assumptions'!$E27</f>
        <v>0</v>
      </c>
      <c r="E49" s="6">
        <f ca="1">E$25*'RBC Assumptions'!$E27</f>
        <v>0</v>
      </c>
      <c r="F49" s="6">
        <f ca="1">F$25*'RBC Assumptions'!$E27</f>
        <v>0</v>
      </c>
      <c r="G49" s="6">
        <f ca="1">G$25*'RBC Assumptions'!$E27</f>
        <v>0</v>
      </c>
      <c r="H49" s="6">
        <f ca="1">H$25*'RBC Assumptions'!$E27</f>
        <v>0</v>
      </c>
      <c r="I49" s="6">
        <f ca="1">I$25*'RBC Assumptions'!$E27</f>
        <v>0</v>
      </c>
      <c r="J49" s="6">
        <f ca="1">J$25*'RBC Assumptions'!$E27</f>
        <v>0</v>
      </c>
      <c r="K49" s="6">
        <f ca="1">K$25*'RBC Assumptions'!$E27</f>
        <v>0</v>
      </c>
      <c r="L49" s="6">
        <f ca="1">L$25*'RBC Assumptions'!$E27</f>
        <v>0</v>
      </c>
      <c r="M49" s="6">
        <f ca="1">M$25*'RBC Assumptions'!$E27</f>
        <v>0</v>
      </c>
      <c r="N49" s="6">
        <f ca="1">N$25*'RBC Assumptions'!$E27</f>
        <v>0</v>
      </c>
      <c r="O49" s="6">
        <f ca="1">O$25*'RBC Assumptions'!$E27</f>
        <v>0</v>
      </c>
      <c r="P49" s="6">
        <f ca="1">P$25*'RBC Assumptions'!$E27</f>
        <v>0</v>
      </c>
      <c r="Q49" s="6">
        <f ca="1">Q$25*'RBC Assumptions'!$E27</f>
        <v>0</v>
      </c>
      <c r="R49" s="6">
        <f ca="1">R$25*'RBC Assumptions'!$E27</f>
        <v>0</v>
      </c>
      <c r="S49" s="6">
        <f ca="1">S$25*'RBC Assumptions'!$E27</f>
        <v>0</v>
      </c>
      <c r="T49" s="6">
        <f ca="1">T$25*'RBC Assumptions'!$E27</f>
        <v>0</v>
      </c>
      <c r="U49" s="6">
        <f ca="1">U$25*'RBC Assumptions'!$E27</f>
        <v>0</v>
      </c>
    </row>
    <row r="50" spans="1:21" ht="15.75" customHeight="1" x14ac:dyDescent="0.45">
      <c r="A50" s="33" t="s">
        <v>426</v>
      </c>
      <c r="B50" s="6">
        <f ca="1">B$25*'RBC Assumptions'!$E28</f>
        <v>2471.7177615554247</v>
      </c>
      <c r="C50" s="6">
        <f ca="1">C$25*'RBC Assumptions'!$E28</f>
        <v>2231.2646791068673</v>
      </c>
      <c r="D50" s="6">
        <f ca="1">D$25*'RBC Assumptions'!$E28</f>
        <v>2415.2023479530262</v>
      </c>
      <c r="E50" s="6">
        <f ca="1">E$25*'RBC Assumptions'!$E28</f>
        <v>2593.6534065569431</v>
      </c>
      <c r="F50" s="6">
        <f ca="1">F$25*'RBC Assumptions'!$E28</f>
        <v>2968.4253458989715</v>
      </c>
      <c r="G50" s="6">
        <f ca="1">G$25*'RBC Assumptions'!$E28</f>
        <v>3268.9190577356649</v>
      </c>
      <c r="H50" s="6">
        <f ca="1">H$25*'RBC Assumptions'!$E28</f>
        <v>3571.5878643586943</v>
      </c>
      <c r="I50" s="6">
        <f ca="1">I$25*'RBC Assumptions'!$E28</f>
        <v>3848.6376558432453</v>
      </c>
      <c r="J50" s="6">
        <f ca="1">J$25*'RBC Assumptions'!$E28</f>
        <v>4329.9462274251291</v>
      </c>
      <c r="K50" s="6">
        <f ca="1">K$25*'RBC Assumptions'!$E28</f>
        <v>8334.4436230459796</v>
      </c>
      <c r="L50" s="6">
        <f ca="1">L$25*'RBC Assumptions'!$E28</f>
        <v>8761.5202421178783</v>
      </c>
      <c r="M50" s="6">
        <f ca="1">M$25*'RBC Assumptions'!$E28</f>
        <v>9153.2682632695705</v>
      </c>
      <c r="N50" s="6">
        <f ca="1">N$25*'RBC Assumptions'!$E28</f>
        <v>9888.3121021066818</v>
      </c>
      <c r="O50" s="6">
        <f ca="1">O$25*'RBC Assumptions'!$E28</f>
        <v>10499.14036338131</v>
      </c>
      <c r="P50" s="6">
        <f ca="1">P$25*'RBC Assumptions'!$E28</f>
        <v>11087.730712873823</v>
      </c>
      <c r="Q50" s="6">
        <f ca="1">Q$25*'RBC Assumptions'!$E28</f>
        <v>11629.30515262757</v>
      </c>
      <c r="R50" s="6">
        <f ca="1">R$25*'RBC Assumptions'!$E28</f>
        <v>12519.584403850742</v>
      </c>
      <c r="S50" s="6">
        <f ca="1">S$25*'RBC Assumptions'!$E28</f>
        <v>13279.45208691936</v>
      </c>
      <c r="T50" s="6">
        <f ca="1">T$25*'RBC Assumptions'!$E28</f>
        <v>14012.506215824546</v>
      </c>
      <c r="U50" s="6">
        <f ca="1">U$25*'RBC Assumptions'!$E28</f>
        <v>14699.553519930849</v>
      </c>
    </row>
    <row r="51" spans="1:21" ht="15.75" customHeight="1" x14ac:dyDescent="0.45">
      <c r="A51" s="33" t="s">
        <v>427</v>
      </c>
      <c r="B51" s="6">
        <f ca="1">B$25*'RBC Assumptions'!$E29</f>
        <v>0</v>
      </c>
      <c r="C51" s="6">
        <f ca="1">C$25*'RBC Assumptions'!$E29</f>
        <v>0</v>
      </c>
      <c r="D51" s="6">
        <f ca="1">D$25*'RBC Assumptions'!$E29</f>
        <v>0</v>
      </c>
      <c r="E51" s="6">
        <f ca="1">E$25*'RBC Assumptions'!$E29</f>
        <v>0</v>
      </c>
      <c r="F51" s="6">
        <f ca="1">F$25*'RBC Assumptions'!$E29</f>
        <v>0</v>
      </c>
      <c r="G51" s="6">
        <f ca="1">G$25*'RBC Assumptions'!$E29</f>
        <v>0</v>
      </c>
      <c r="H51" s="6">
        <f ca="1">H$25*'RBC Assumptions'!$E29</f>
        <v>0</v>
      </c>
      <c r="I51" s="6">
        <f ca="1">I$25*'RBC Assumptions'!$E29</f>
        <v>0</v>
      </c>
      <c r="J51" s="6">
        <f ca="1">J$25*'RBC Assumptions'!$E29</f>
        <v>0</v>
      </c>
      <c r="K51" s="6">
        <f ca="1">K$25*'RBC Assumptions'!$E29</f>
        <v>0</v>
      </c>
      <c r="L51" s="6">
        <f ca="1">L$25*'RBC Assumptions'!$E29</f>
        <v>0</v>
      </c>
      <c r="M51" s="6">
        <f ca="1">M$25*'RBC Assumptions'!$E29</f>
        <v>0</v>
      </c>
      <c r="N51" s="6">
        <f ca="1">N$25*'RBC Assumptions'!$E29</f>
        <v>0</v>
      </c>
      <c r="O51" s="6">
        <f ca="1">O$25*'RBC Assumptions'!$E29</f>
        <v>0</v>
      </c>
      <c r="P51" s="6">
        <f ca="1">P$25*'RBC Assumptions'!$E29</f>
        <v>0</v>
      </c>
      <c r="Q51" s="6">
        <f ca="1">Q$25*'RBC Assumptions'!$E29</f>
        <v>0</v>
      </c>
      <c r="R51" s="6">
        <f ca="1">R$25*'RBC Assumptions'!$E29</f>
        <v>0</v>
      </c>
      <c r="S51" s="6">
        <f ca="1">S$25*'RBC Assumptions'!$E29</f>
        <v>0</v>
      </c>
      <c r="T51" s="6">
        <f ca="1">T$25*'RBC Assumptions'!$E29</f>
        <v>0</v>
      </c>
      <c r="U51" s="6">
        <f ca="1">U$25*'RBC Assumptions'!$E29</f>
        <v>0</v>
      </c>
    </row>
    <row r="52" spans="1:21" ht="15.75" customHeight="1" x14ac:dyDescent="0.45">
      <c r="A52" s="33" t="s">
        <v>428</v>
      </c>
      <c r="B52" s="6">
        <f ca="1">B$25*'RBC Assumptions'!$E30</f>
        <v>0</v>
      </c>
      <c r="C52" s="6">
        <f ca="1">C$25*'RBC Assumptions'!$E30</f>
        <v>0</v>
      </c>
      <c r="D52" s="6">
        <f ca="1">D$25*'RBC Assumptions'!$E30</f>
        <v>0</v>
      </c>
      <c r="E52" s="6">
        <f ca="1">E$25*'RBC Assumptions'!$E30</f>
        <v>0</v>
      </c>
      <c r="F52" s="6">
        <f ca="1">F$25*'RBC Assumptions'!$E30</f>
        <v>0</v>
      </c>
      <c r="G52" s="6">
        <f ca="1">G$25*'RBC Assumptions'!$E30</f>
        <v>0</v>
      </c>
      <c r="H52" s="6">
        <f ca="1">H$25*'RBC Assumptions'!$E30</f>
        <v>0</v>
      </c>
      <c r="I52" s="6">
        <f ca="1">I$25*'RBC Assumptions'!$E30</f>
        <v>0</v>
      </c>
      <c r="J52" s="6">
        <f ca="1">J$25*'RBC Assumptions'!$E30</f>
        <v>0</v>
      </c>
      <c r="K52" s="6">
        <f ca="1">K$25*'RBC Assumptions'!$E30</f>
        <v>0</v>
      </c>
      <c r="L52" s="6">
        <f ca="1">L$25*'RBC Assumptions'!$E30</f>
        <v>0</v>
      </c>
      <c r="M52" s="6">
        <f ca="1">M$25*'RBC Assumptions'!$E30</f>
        <v>0</v>
      </c>
      <c r="N52" s="6">
        <f ca="1">N$25*'RBC Assumptions'!$E30</f>
        <v>0</v>
      </c>
      <c r="O52" s="6">
        <f ca="1">O$25*'RBC Assumptions'!$E30</f>
        <v>0</v>
      </c>
      <c r="P52" s="6">
        <f ca="1">P$25*'RBC Assumptions'!$E30</f>
        <v>0</v>
      </c>
      <c r="Q52" s="6">
        <f ca="1">Q$25*'RBC Assumptions'!$E30</f>
        <v>0</v>
      </c>
      <c r="R52" s="6">
        <f ca="1">R$25*'RBC Assumptions'!$E30</f>
        <v>0</v>
      </c>
      <c r="S52" s="6">
        <f ca="1">S$25*'RBC Assumptions'!$E30</f>
        <v>0</v>
      </c>
      <c r="T52" s="6">
        <f ca="1">T$25*'RBC Assumptions'!$E30</f>
        <v>0</v>
      </c>
      <c r="U52" s="6">
        <f ca="1">U$25*'RBC Assumptions'!$E30</f>
        <v>0</v>
      </c>
    </row>
    <row r="53" spans="1:21" ht="15.75" customHeight="1" x14ac:dyDescent="0.45">
      <c r="A53" s="33" t="s">
        <v>430</v>
      </c>
      <c r="B53" s="6">
        <f ca="1">B$25*'RBC Assumptions'!$E31</f>
        <v>0</v>
      </c>
      <c r="C53" s="6">
        <f ca="1">C$25*'RBC Assumptions'!$E31</f>
        <v>0</v>
      </c>
      <c r="D53" s="6">
        <f ca="1">D$25*'RBC Assumptions'!$E31</f>
        <v>0</v>
      </c>
      <c r="E53" s="6">
        <f ca="1">E$25*'RBC Assumptions'!$E31</f>
        <v>0</v>
      </c>
      <c r="F53" s="6">
        <f ca="1">F$25*'RBC Assumptions'!$E31</f>
        <v>0</v>
      </c>
      <c r="G53" s="6">
        <f ca="1">G$25*'RBC Assumptions'!$E31</f>
        <v>0</v>
      </c>
      <c r="H53" s="6">
        <f ca="1">H$25*'RBC Assumptions'!$E31</f>
        <v>0</v>
      </c>
      <c r="I53" s="6">
        <f ca="1">I$25*'RBC Assumptions'!$E31</f>
        <v>0</v>
      </c>
      <c r="J53" s="6">
        <f ca="1">J$25*'RBC Assumptions'!$E31</f>
        <v>0</v>
      </c>
      <c r="K53" s="6">
        <f ca="1">K$25*'RBC Assumptions'!$E31</f>
        <v>0</v>
      </c>
      <c r="L53" s="6">
        <f ca="1">L$25*'RBC Assumptions'!$E31</f>
        <v>0</v>
      </c>
      <c r="M53" s="6">
        <f ca="1">M$25*'RBC Assumptions'!$E31</f>
        <v>0</v>
      </c>
      <c r="N53" s="6">
        <f ca="1">N$25*'RBC Assumptions'!$E31</f>
        <v>0</v>
      </c>
      <c r="O53" s="6">
        <f ca="1">O$25*'RBC Assumptions'!$E31</f>
        <v>0</v>
      </c>
      <c r="P53" s="6">
        <f ca="1">P$25*'RBC Assumptions'!$E31</f>
        <v>0</v>
      </c>
      <c r="Q53" s="6">
        <f ca="1">Q$25*'RBC Assumptions'!$E31</f>
        <v>0</v>
      </c>
      <c r="R53" s="6">
        <f ca="1">R$25*'RBC Assumptions'!$E31</f>
        <v>0</v>
      </c>
      <c r="S53" s="6">
        <f ca="1">S$25*'RBC Assumptions'!$E31</f>
        <v>0</v>
      </c>
      <c r="T53" s="6">
        <f ca="1">T$25*'RBC Assumptions'!$E31</f>
        <v>0</v>
      </c>
      <c r="U53" s="6">
        <f ca="1">U$25*'RBC Assumptions'!$E31</f>
        <v>0</v>
      </c>
    </row>
    <row r="54" spans="1:21" ht="15.75" customHeight="1" x14ac:dyDescent="0.45">
      <c r="A54" s="10"/>
    </row>
    <row r="55" spans="1:21" ht="15" customHeight="1" x14ac:dyDescent="0.45">
      <c r="A55" s="46" t="s">
        <v>501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spans="1:21" ht="15" customHeight="1" x14ac:dyDescent="0.45">
      <c r="A56" s="33" t="s">
        <v>484</v>
      </c>
      <c r="B56" s="50">
        <f ca="1">B14+B17</f>
        <v>8846.7136555424368</v>
      </c>
      <c r="C56" s="50">
        <f t="shared" ref="C56:U56" ca="1" si="6">C14+C17</f>
        <v>15156.410128114976</v>
      </c>
      <c r="D56" s="50">
        <f t="shared" ca="1" si="6"/>
        <v>19437.984023550292</v>
      </c>
      <c r="E56" s="50">
        <f t="shared" ca="1" si="6"/>
        <v>21783.436216179969</v>
      </c>
      <c r="F56" s="50">
        <f t="shared" ca="1" si="6"/>
        <v>32376.721097633777</v>
      </c>
      <c r="G56" s="50">
        <f t="shared" ca="1" si="6"/>
        <v>40488.642551590849</v>
      </c>
      <c r="H56" s="50">
        <f t="shared" ca="1" si="6"/>
        <v>46275.275140799393</v>
      </c>
      <c r="I56" s="50">
        <f t="shared" ca="1" si="6"/>
        <v>49767.429835996103</v>
      </c>
      <c r="J56" s="50">
        <f t="shared" ca="1" si="6"/>
        <v>65189.56423651825</v>
      </c>
      <c r="K56" s="50">
        <f t="shared" ca="1" si="6"/>
        <v>76954.10012774152</v>
      </c>
      <c r="L56" s="50">
        <f t="shared" ca="1" si="6"/>
        <v>85254.874512442446</v>
      </c>
      <c r="M56" s="50">
        <f t="shared" ca="1" si="6"/>
        <v>90122.707823684308</v>
      </c>
      <c r="N56" s="50">
        <f t="shared" ca="1" si="6"/>
        <v>110886.60558267303</v>
      </c>
      <c r="O56" s="50">
        <f t="shared" ca="1" si="6"/>
        <v>126958.04902205172</v>
      </c>
      <c r="P56" s="50">
        <f t="shared" ca="1" si="6"/>
        <v>138456.16502526586</v>
      </c>
      <c r="Q56" s="50">
        <f t="shared" ca="1" si="6"/>
        <v>145379.44583396762</v>
      </c>
      <c r="R56" s="50">
        <f t="shared" ca="1" si="6"/>
        <v>169969.99841387692</v>
      </c>
      <c r="S56" s="50">
        <f t="shared" ca="1" si="6"/>
        <v>188918.66050337729</v>
      </c>
      <c r="T56" s="50">
        <f t="shared" ca="1" si="6"/>
        <v>202421.23869518712</v>
      </c>
      <c r="U56" s="50">
        <f t="shared" ca="1" si="6"/>
        <v>210516.69000440632</v>
      </c>
    </row>
    <row r="57" spans="1:21" ht="15" customHeight="1" x14ac:dyDescent="0.45">
      <c r="A57" s="33" t="s">
        <v>485</v>
      </c>
      <c r="B57" s="50">
        <f ca="1">B56*'RBC Assumptions'!ASSM_ProvReinsPC</f>
        <v>176.93427311084875</v>
      </c>
      <c r="C57" s="50">
        <f ca="1">C56*'RBC Assumptions'!ASSM_ProvReinsPC</f>
        <v>303.12820256229952</v>
      </c>
      <c r="D57" s="50">
        <f ca="1">D56*'RBC Assumptions'!ASSM_ProvReinsPC</f>
        <v>388.75968047100588</v>
      </c>
      <c r="E57" s="50">
        <f ca="1">E56*'RBC Assumptions'!ASSM_ProvReinsPC</f>
        <v>435.66872432359941</v>
      </c>
      <c r="F57" s="50">
        <f ca="1">F56*'RBC Assumptions'!ASSM_ProvReinsPC</f>
        <v>647.53442195267553</v>
      </c>
      <c r="G57" s="50">
        <f ca="1">G56*'RBC Assumptions'!ASSM_ProvReinsPC</f>
        <v>809.77285103181703</v>
      </c>
      <c r="H57" s="50">
        <f ca="1">H56*'RBC Assumptions'!ASSM_ProvReinsPC</f>
        <v>925.50550281598782</v>
      </c>
      <c r="I57" s="50">
        <f ca="1">I56*'RBC Assumptions'!ASSM_ProvReinsPC</f>
        <v>995.34859671992206</v>
      </c>
      <c r="J57" s="50">
        <f ca="1">J56*'RBC Assumptions'!ASSM_ProvReinsPC</f>
        <v>1303.7912847303651</v>
      </c>
      <c r="K57" s="50">
        <f ca="1">K56*'RBC Assumptions'!ASSM_ProvReinsPC</f>
        <v>1539.0820025548305</v>
      </c>
      <c r="L57" s="50">
        <f ca="1">L56*'RBC Assumptions'!ASSM_ProvReinsPC</f>
        <v>1705.097490248849</v>
      </c>
      <c r="M57" s="50">
        <f ca="1">M56*'RBC Assumptions'!ASSM_ProvReinsPC</f>
        <v>1802.4541564736862</v>
      </c>
      <c r="N57" s="50">
        <f ca="1">N56*'RBC Assumptions'!ASSM_ProvReinsPC</f>
        <v>2217.7321116534608</v>
      </c>
      <c r="O57" s="50">
        <f ca="1">O56*'RBC Assumptions'!ASSM_ProvReinsPC</f>
        <v>2539.1609804410346</v>
      </c>
      <c r="P57" s="50">
        <f ca="1">P56*'RBC Assumptions'!ASSM_ProvReinsPC</f>
        <v>2769.1233005053173</v>
      </c>
      <c r="Q57" s="50">
        <f ca="1">Q56*'RBC Assumptions'!ASSM_ProvReinsPC</f>
        <v>2907.5889166793527</v>
      </c>
      <c r="R57" s="50">
        <f ca="1">R56*'RBC Assumptions'!ASSM_ProvReinsPC</f>
        <v>3399.3999682775384</v>
      </c>
      <c r="S57" s="50">
        <f ca="1">S56*'RBC Assumptions'!ASSM_ProvReinsPC</f>
        <v>3778.3732100675461</v>
      </c>
      <c r="T57" s="50">
        <f ca="1">T56*'RBC Assumptions'!ASSM_ProvReinsPC</f>
        <v>4048.4247739037423</v>
      </c>
      <c r="U57" s="50">
        <f ca="1">U56*'RBC Assumptions'!ASSM_ProvReinsPC</f>
        <v>4210.3338000881267</v>
      </c>
    </row>
    <row r="58" spans="1:21" ht="15" customHeight="1" x14ac:dyDescent="0.45">
      <c r="A58" s="33" t="s">
        <v>486</v>
      </c>
      <c r="B58" s="119">
        <v>0</v>
      </c>
      <c r="C58" s="119">
        <v>0</v>
      </c>
      <c r="D58" s="119">
        <v>0</v>
      </c>
      <c r="E58" s="119">
        <v>0</v>
      </c>
      <c r="F58" s="119">
        <v>0</v>
      </c>
      <c r="G58" s="119">
        <v>0</v>
      </c>
      <c r="H58" s="119">
        <v>0</v>
      </c>
      <c r="I58" s="119">
        <v>0</v>
      </c>
      <c r="J58" s="119">
        <v>0</v>
      </c>
      <c r="K58" s="119">
        <v>0</v>
      </c>
      <c r="L58" s="119">
        <v>0</v>
      </c>
      <c r="M58" s="119">
        <v>0</v>
      </c>
      <c r="N58" s="119">
        <v>0</v>
      </c>
      <c r="O58" s="119">
        <v>0</v>
      </c>
      <c r="P58" s="119">
        <v>0</v>
      </c>
      <c r="Q58" s="119">
        <v>0</v>
      </c>
      <c r="R58" s="119">
        <v>0</v>
      </c>
      <c r="S58" s="119">
        <v>0</v>
      </c>
      <c r="T58" s="119">
        <v>0</v>
      </c>
      <c r="U58" s="119">
        <v>0</v>
      </c>
    </row>
    <row r="59" spans="1:21" ht="15" customHeight="1" x14ac:dyDescent="0.45">
      <c r="A59" s="33" t="s">
        <v>487</v>
      </c>
      <c r="B59" s="119">
        <v>0</v>
      </c>
      <c r="C59" s="119">
        <v>0</v>
      </c>
      <c r="D59" s="119">
        <v>0</v>
      </c>
      <c r="E59" s="119">
        <v>0</v>
      </c>
      <c r="F59" s="119">
        <v>0</v>
      </c>
      <c r="G59" s="119">
        <v>0</v>
      </c>
      <c r="H59" s="119">
        <v>0</v>
      </c>
      <c r="I59" s="119">
        <v>0</v>
      </c>
      <c r="J59" s="119">
        <v>0</v>
      </c>
      <c r="K59" s="119">
        <v>0</v>
      </c>
      <c r="L59" s="119">
        <v>0</v>
      </c>
      <c r="M59" s="119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</row>
    <row r="60" spans="1:21" ht="15" customHeight="1" x14ac:dyDescent="0.45">
      <c r="A60" s="33" t="s">
        <v>325</v>
      </c>
      <c r="B60" s="119">
        <v>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9">
        <v>0</v>
      </c>
      <c r="I60" s="119">
        <v>0</v>
      </c>
      <c r="J60" s="119">
        <v>0</v>
      </c>
      <c r="K60" s="119">
        <v>0</v>
      </c>
      <c r="L60" s="119">
        <v>0</v>
      </c>
      <c r="M60" s="119">
        <v>0</v>
      </c>
      <c r="N60" s="119">
        <v>0</v>
      </c>
      <c r="O60" s="119">
        <v>0</v>
      </c>
      <c r="P60" s="119">
        <v>0</v>
      </c>
      <c r="Q60" s="119">
        <v>0</v>
      </c>
      <c r="R60" s="119">
        <v>0</v>
      </c>
      <c r="S60" s="119">
        <v>0</v>
      </c>
      <c r="T60" s="119">
        <v>0</v>
      </c>
      <c r="U60" s="119">
        <v>0</v>
      </c>
    </row>
    <row r="61" spans="1:21" ht="15.75" customHeight="1" x14ac:dyDescent="0.45">
      <c r="A61" s="10"/>
    </row>
    <row r="62" spans="1:21" ht="15.75" customHeight="1" x14ac:dyDescent="0.45">
      <c r="A62" s="10"/>
    </row>
    <row r="63" spans="1:21" ht="15.75" customHeight="1" x14ac:dyDescent="0.45">
      <c r="A63" s="10"/>
    </row>
    <row r="64" spans="1:21" ht="15.75" customHeight="1" x14ac:dyDescent="0.45">
      <c r="A64" s="10"/>
    </row>
    <row r="65" spans="1:1" ht="15.75" customHeight="1" x14ac:dyDescent="0.45">
      <c r="A65" s="10"/>
    </row>
    <row r="66" spans="1:1" ht="15.75" customHeight="1" x14ac:dyDescent="0.45">
      <c r="A66" s="10"/>
    </row>
    <row r="67" spans="1:1" ht="15.75" customHeight="1" x14ac:dyDescent="0.45">
      <c r="A67" s="10"/>
    </row>
    <row r="68" spans="1:1" ht="15.75" customHeight="1" x14ac:dyDescent="0.45">
      <c r="A68" s="10"/>
    </row>
    <row r="69" spans="1:1" ht="15.75" customHeight="1" x14ac:dyDescent="0.45">
      <c r="A69" s="10"/>
    </row>
    <row r="70" spans="1:1" ht="15.75" customHeight="1" x14ac:dyDescent="0.45">
      <c r="A70" s="10"/>
    </row>
    <row r="71" spans="1:1" ht="15.75" customHeight="1" x14ac:dyDescent="0.45">
      <c r="A71" s="10"/>
    </row>
    <row r="72" spans="1:1" ht="15.75" customHeight="1" x14ac:dyDescent="0.45">
      <c r="A72" s="10"/>
    </row>
    <row r="73" spans="1:1" ht="15.75" customHeight="1" x14ac:dyDescent="0.45">
      <c r="A73" s="10"/>
    </row>
    <row r="74" spans="1:1" ht="15.75" customHeight="1" x14ac:dyDescent="0.45">
      <c r="A74" s="10"/>
    </row>
    <row r="75" spans="1:1" ht="15.75" customHeight="1" x14ac:dyDescent="0.45">
      <c r="A75" s="10"/>
    </row>
    <row r="76" spans="1:1" ht="15.75" customHeight="1" x14ac:dyDescent="0.45">
      <c r="A76" s="10"/>
    </row>
    <row r="77" spans="1:1" ht="15.75" customHeight="1" x14ac:dyDescent="0.45">
      <c r="A77" s="10"/>
    </row>
    <row r="78" spans="1:1" ht="15.75" customHeight="1" x14ac:dyDescent="0.45">
      <c r="A78" s="10"/>
    </row>
    <row r="79" spans="1:1" ht="15.75" customHeight="1" x14ac:dyDescent="0.45">
      <c r="A79" s="10"/>
    </row>
    <row r="80" spans="1: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  <row r="1000" spans="1:1" ht="15.75" customHeight="1" x14ac:dyDescent="0.45">
      <c r="A1000" s="10"/>
    </row>
    <row r="1001" spans="1:1" ht="15.75" customHeight="1" x14ac:dyDescent="0.45">
      <c r="A1001" s="10"/>
    </row>
    <row r="1002" spans="1:1" ht="15.75" customHeight="1" x14ac:dyDescent="0.45">
      <c r="A1002" s="10"/>
    </row>
    <row r="1003" spans="1:1" ht="15.75" customHeight="1" x14ac:dyDescent="0.45">
      <c r="A1003" s="10"/>
    </row>
    <row r="1004" spans="1:1" ht="15.75" customHeight="1" x14ac:dyDescent="0.45">
      <c r="A1004" s="10"/>
    </row>
    <row r="1005" spans="1:1" ht="15.75" customHeight="1" x14ac:dyDescent="0.45">
      <c r="A1005" s="10"/>
    </row>
    <row r="1006" spans="1:1" ht="15.75" customHeight="1" x14ac:dyDescent="0.45">
      <c r="A1006" s="10"/>
    </row>
    <row r="1007" spans="1:1" ht="15.75" customHeight="1" x14ac:dyDescent="0.45">
      <c r="A1007" s="10"/>
    </row>
    <row r="1008" spans="1:1" ht="15.75" customHeight="1" x14ac:dyDescent="0.45">
      <c r="A1008" s="10"/>
    </row>
    <row r="1009" spans="1:1" ht="15.75" customHeight="1" x14ac:dyDescent="0.45">
      <c r="A1009" s="10"/>
    </row>
    <row r="1010" spans="1:1" ht="15.75" customHeight="1" x14ac:dyDescent="0.45">
      <c r="A1010" s="10"/>
    </row>
    <row r="1011" spans="1:1" ht="15.75" customHeight="1" x14ac:dyDescent="0.45">
      <c r="A1011" s="10"/>
    </row>
  </sheetData>
  <pageMargins left="0.75" right="0.75" top="1" bottom="1" header="0" footer="0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U999"/>
  <sheetViews>
    <sheetView workbookViewId="0">
      <pane xSplit="1" ySplit="4" topLeftCell="B5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14.3984375" defaultRowHeight="15" customHeight="1" x14ac:dyDescent="0.45"/>
  <cols>
    <col min="1" max="1" width="28" customWidth="1"/>
    <col min="2" max="21" width="11" customWidth="1"/>
    <col min="22" max="26" width="8.73046875" customWidth="1"/>
  </cols>
  <sheetData>
    <row r="1" spans="1:21" ht="15" customHeight="1" x14ac:dyDescent="0.45">
      <c r="A1" s="11" t="s">
        <v>114</v>
      </c>
      <c r="B1" s="33"/>
      <c r="C1" s="72" t="s">
        <v>580</v>
      </c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33" t="s">
        <v>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4.25" x14ac:dyDescent="0.4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14.25" x14ac:dyDescent="0.45">
      <c r="A4" s="2" t="s">
        <v>97</v>
      </c>
      <c r="B4" s="3" t="str">
        <f>'Program Qtrly'!D6</f>
        <v>2026 Q2</v>
      </c>
      <c r="C4" s="3" t="str">
        <f>'Program Qtrly'!E6</f>
        <v>2026 Q3</v>
      </c>
      <c r="D4" s="3" t="str">
        <f>'Program Qtrly'!F6</f>
        <v>2026 Q4</v>
      </c>
      <c r="E4" s="3" t="str">
        <f>'Program Qtrly'!G6</f>
        <v>2027 Q1</v>
      </c>
      <c r="F4" s="3" t="str">
        <f>'Program Qtrly'!H6</f>
        <v>2027 Q2</v>
      </c>
      <c r="G4" s="3" t="str">
        <f>'Program Qtrly'!I6</f>
        <v>2027 Q3</v>
      </c>
      <c r="H4" s="3" t="str">
        <f>'Program Qtrly'!J6</f>
        <v>2027 Q4</v>
      </c>
      <c r="I4" s="3" t="str">
        <f>'Program Qtrly'!K6</f>
        <v>2028 Q1</v>
      </c>
      <c r="J4" s="3" t="str">
        <f>'Program Qtrly'!L6</f>
        <v>2028 Q2</v>
      </c>
      <c r="K4" s="3" t="str">
        <f>'Program Qtrly'!M6</f>
        <v>2028 Q3</v>
      </c>
      <c r="L4" s="3" t="str">
        <f>'Program Qtrly'!N6</f>
        <v>2028 Q4</v>
      </c>
      <c r="M4" s="3" t="str">
        <f>'Program Qtrly'!O6</f>
        <v>2029 Q1</v>
      </c>
      <c r="N4" s="3" t="str">
        <f>'Program Qtrly'!P6</f>
        <v>2029 Q2</v>
      </c>
      <c r="O4" s="3" t="str">
        <f>'Program Qtrly'!Q6</f>
        <v>2029 Q3</v>
      </c>
      <c r="P4" s="3" t="str">
        <f>'Program Qtrly'!R6</f>
        <v>2029 Q4</v>
      </c>
      <c r="Q4" s="3" t="str">
        <f>'Program Qtrly'!S6</f>
        <v>2030 Q1</v>
      </c>
      <c r="R4" s="3" t="str">
        <f>'Program Qtrly'!T6</f>
        <v>2030 Q2</v>
      </c>
      <c r="S4" s="3" t="str">
        <f>'Program Qtrly'!U6</f>
        <v>2030 Q3</v>
      </c>
      <c r="T4" s="3" t="str">
        <f>'Program Qtrly'!V6</f>
        <v>2030 Q4</v>
      </c>
      <c r="U4" s="3" t="str">
        <f>'Program Qtrly'!W6</f>
        <v>2031 Q1</v>
      </c>
    </row>
    <row r="5" spans="1:21" ht="15" customHeight="1" x14ac:dyDescent="0.45">
      <c r="A5" s="4" t="s">
        <v>115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21" ht="15" customHeight="1" x14ac:dyDescent="0.45">
      <c r="A6" s="5" t="s">
        <v>116</v>
      </c>
      <c r="B6" s="34">
        <f>SchedF!B9*Collateral!$B$25</f>
        <v>0</v>
      </c>
      <c r="C6" s="34">
        <f>SchedF!C9*Collateral!$B$25</f>
        <v>0</v>
      </c>
      <c r="D6" s="34">
        <f>SchedF!D9*Collateral!$B$25</f>
        <v>0</v>
      </c>
      <c r="E6" s="34">
        <f>SchedF!E9*Collateral!$B$25</f>
        <v>0</v>
      </c>
      <c r="F6" s="34">
        <f>SchedF!F9*Collateral!$B$25</f>
        <v>0</v>
      </c>
      <c r="G6" s="34">
        <f>SchedF!G9*Collateral!$B$25</f>
        <v>0</v>
      </c>
      <c r="H6" s="34">
        <f>SchedF!H9*Collateral!$B$25</f>
        <v>0</v>
      </c>
      <c r="I6" s="34">
        <f>SchedF!I9*Collateral!$B$25</f>
        <v>0</v>
      </c>
      <c r="J6" s="34">
        <f>SchedF!J9*Collateral!$B$25</f>
        <v>0</v>
      </c>
      <c r="K6" s="34">
        <f>SchedF!K9*Collateral!$B$25</f>
        <v>0</v>
      </c>
      <c r="L6" s="34">
        <f>SchedF!L9*Collateral!$B$25</f>
        <v>0</v>
      </c>
      <c r="M6" s="34">
        <f>SchedF!M9*Collateral!$B$25</f>
        <v>0</v>
      </c>
      <c r="N6" s="34">
        <f>SchedF!N9*Collateral!$B$25</f>
        <v>0</v>
      </c>
      <c r="O6" s="34">
        <f>SchedF!O9*Collateral!$B$25</f>
        <v>0</v>
      </c>
      <c r="P6" s="34">
        <f>SchedF!P9*Collateral!$B$25</f>
        <v>0</v>
      </c>
      <c r="Q6" s="34">
        <f>SchedF!Q9*Collateral!$B$25</f>
        <v>0</v>
      </c>
      <c r="R6" s="34">
        <f>SchedF!R9*Collateral!$B$25</f>
        <v>0</v>
      </c>
      <c r="S6" s="34">
        <f>SchedF!S9*Collateral!$B$25</f>
        <v>0</v>
      </c>
      <c r="T6" s="34">
        <f>SchedF!T9*Collateral!$B$25</f>
        <v>0</v>
      </c>
      <c r="U6" s="34">
        <f>SchedF!U9*Collateral!$B$25</f>
        <v>0</v>
      </c>
    </row>
    <row r="7" spans="1:21" ht="15" customHeight="1" x14ac:dyDescent="0.45">
      <c r="A7" s="5" t="s">
        <v>117</v>
      </c>
      <c r="B7" s="34">
        <f>SchedF!B10*Collateral!$B$25</f>
        <v>0</v>
      </c>
      <c r="C7" s="34">
        <f>SchedF!C10*Collateral!$B$25</f>
        <v>0</v>
      </c>
      <c r="D7" s="34">
        <f>SchedF!D10*Collateral!$B$25</f>
        <v>0</v>
      </c>
      <c r="E7" s="34">
        <f>SchedF!E10*Collateral!$B$25</f>
        <v>0</v>
      </c>
      <c r="F7" s="34">
        <f>SchedF!F10*Collateral!$B$25</f>
        <v>0</v>
      </c>
      <c r="G7" s="34">
        <f>SchedF!G10*Collateral!$B$25</f>
        <v>0</v>
      </c>
      <c r="H7" s="34">
        <f>SchedF!H10*Collateral!$B$25</f>
        <v>0</v>
      </c>
      <c r="I7" s="34">
        <f>SchedF!I10*Collateral!$B$25</f>
        <v>0</v>
      </c>
      <c r="J7" s="34">
        <f>SchedF!J10*Collateral!$B$25</f>
        <v>0</v>
      </c>
      <c r="K7" s="34">
        <f>SchedF!K10*Collateral!$B$25</f>
        <v>0</v>
      </c>
      <c r="L7" s="34">
        <f>SchedF!L10*Collateral!$B$25</f>
        <v>0</v>
      </c>
      <c r="M7" s="34">
        <f>SchedF!M10*Collateral!$B$25</f>
        <v>0</v>
      </c>
      <c r="N7" s="34">
        <f>SchedF!N10*Collateral!$B$25</f>
        <v>0</v>
      </c>
      <c r="O7" s="34">
        <f>SchedF!O10*Collateral!$B$25</f>
        <v>0</v>
      </c>
      <c r="P7" s="34">
        <f>SchedF!P10*Collateral!$B$25</f>
        <v>0</v>
      </c>
      <c r="Q7" s="34">
        <f>SchedF!Q10*Collateral!$B$25</f>
        <v>0</v>
      </c>
      <c r="R7" s="34">
        <f>SchedF!R10*Collateral!$B$25</f>
        <v>0</v>
      </c>
      <c r="S7" s="34">
        <f>SchedF!S10*Collateral!$B$25</f>
        <v>0</v>
      </c>
      <c r="T7" s="34">
        <f>SchedF!T10*Collateral!$B$25</f>
        <v>0</v>
      </c>
      <c r="U7" s="34">
        <f>SchedF!U10*Collateral!$B$25</f>
        <v>0</v>
      </c>
    </row>
    <row r="8" spans="1:21" ht="15" customHeight="1" x14ac:dyDescent="0.45">
      <c r="A8" s="5" t="s">
        <v>118</v>
      </c>
      <c r="B8" s="34">
        <f>SchedF!B11*Collateral!$B$26</f>
        <v>0</v>
      </c>
      <c r="C8" s="34">
        <f>SchedF!C11*Collateral!$B$26</f>
        <v>0</v>
      </c>
      <c r="D8" s="34">
        <f>SchedF!D11*Collateral!$B$26</f>
        <v>0</v>
      </c>
      <c r="E8" s="34">
        <f>SchedF!E11*Collateral!$B$26</f>
        <v>0</v>
      </c>
      <c r="F8" s="34">
        <f>SchedF!F11*Collateral!$B$26</f>
        <v>0</v>
      </c>
      <c r="G8" s="34">
        <f>SchedF!G11*Collateral!$B$26</f>
        <v>0</v>
      </c>
      <c r="H8" s="34">
        <f>SchedF!H11*Collateral!$B$26</f>
        <v>0</v>
      </c>
      <c r="I8" s="34">
        <f>SchedF!I11*Collateral!$B$26</f>
        <v>0</v>
      </c>
      <c r="J8" s="34">
        <f>SchedF!J11*Collateral!$B$26</f>
        <v>0</v>
      </c>
      <c r="K8" s="34">
        <f>SchedF!K11*Collateral!$B$26</f>
        <v>0</v>
      </c>
      <c r="L8" s="34">
        <f>SchedF!L11*Collateral!$B$26</f>
        <v>0</v>
      </c>
      <c r="M8" s="34">
        <f>SchedF!M11*Collateral!$B$26</f>
        <v>0</v>
      </c>
      <c r="N8" s="34">
        <f>SchedF!N11*Collateral!$B$26</f>
        <v>0</v>
      </c>
      <c r="O8" s="34">
        <f>SchedF!O11*Collateral!$B$26</f>
        <v>0</v>
      </c>
      <c r="P8" s="34">
        <f>SchedF!P11*Collateral!$B$26</f>
        <v>0</v>
      </c>
      <c r="Q8" s="34">
        <f>SchedF!Q11*Collateral!$B$26</f>
        <v>0</v>
      </c>
      <c r="R8" s="34">
        <f>SchedF!R11*Collateral!$B$26</f>
        <v>0</v>
      </c>
      <c r="S8" s="34">
        <f>SchedF!S11*Collateral!$B$26</f>
        <v>0</v>
      </c>
      <c r="T8" s="34">
        <f>SchedF!T11*Collateral!$B$26</f>
        <v>0</v>
      </c>
      <c r="U8" s="34">
        <f>SchedF!U11*Collateral!$B$26</f>
        <v>0</v>
      </c>
    </row>
    <row r="9" spans="1:21" ht="15" customHeight="1" x14ac:dyDescent="0.45">
      <c r="A9" s="5" t="s">
        <v>119</v>
      </c>
      <c r="B9" s="34">
        <f>SchedF!B12*Collateral!$B$25</f>
        <v>0</v>
      </c>
      <c r="C9" s="34">
        <f>SchedF!C12*Collateral!$B$25</f>
        <v>0</v>
      </c>
      <c r="D9" s="34">
        <f>SchedF!D12*Collateral!$B$25</f>
        <v>0</v>
      </c>
      <c r="E9" s="34">
        <f>SchedF!E12*Collateral!$B$25</f>
        <v>0</v>
      </c>
      <c r="F9" s="34">
        <f>SchedF!F12*Collateral!$B$25</f>
        <v>0</v>
      </c>
      <c r="G9" s="34">
        <f>SchedF!G12*Collateral!$B$25</f>
        <v>0</v>
      </c>
      <c r="H9" s="34">
        <f>SchedF!H12*Collateral!$B$25</f>
        <v>0</v>
      </c>
      <c r="I9" s="34">
        <f>SchedF!I12*Collateral!$B$25</f>
        <v>0</v>
      </c>
      <c r="J9" s="34">
        <f>SchedF!J12*Collateral!$B$25</f>
        <v>0</v>
      </c>
      <c r="K9" s="34">
        <f>SchedF!K12*Collateral!$B$25</f>
        <v>0</v>
      </c>
      <c r="L9" s="34">
        <f>SchedF!L12*Collateral!$B$25</f>
        <v>0</v>
      </c>
      <c r="M9" s="34">
        <f>SchedF!M12*Collateral!$B$25</f>
        <v>0</v>
      </c>
      <c r="N9" s="34">
        <f>SchedF!N12*Collateral!$B$25</f>
        <v>0</v>
      </c>
      <c r="O9" s="34">
        <f>SchedF!O12*Collateral!$B$25</f>
        <v>0</v>
      </c>
      <c r="P9" s="34">
        <f>SchedF!P12*Collateral!$B$25</f>
        <v>0</v>
      </c>
      <c r="Q9" s="34">
        <f>SchedF!Q12*Collateral!$B$25</f>
        <v>0</v>
      </c>
      <c r="R9" s="34">
        <f>SchedF!R12*Collateral!$B$25</f>
        <v>0</v>
      </c>
      <c r="S9" s="34">
        <f>SchedF!S12*Collateral!$B$25</f>
        <v>0</v>
      </c>
      <c r="T9" s="34">
        <f>SchedF!T12*Collateral!$B$25</f>
        <v>0</v>
      </c>
      <c r="U9" s="34">
        <f>SchedF!U12*Collateral!$B$25</f>
        <v>0</v>
      </c>
    </row>
    <row r="10" spans="1:21" ht="15" customHeight="1" x14ac:dyDescent="0.45">
      <c r="A10" s="5" t="s">
        <v>120</v>
      </c>
      <c r="B10" s="34">
        <f>SchedF!B13*Collateral!$B$27</f>
        <v>0</v>
      </c>
      <c r="C10" s="34">
        <f>SchedF!C13*Collateral!$B$27</f>
        <v>0</v>
      </c>
      <c r="D10" s="34">
        <f>SchedF!D13*Collateral!$B$27</f>
        <v>0</v>
      </c>
      <c r="E10" s="34">
        <f>SchedF!E13*Collateral!$B$27</f>
        <v>0</v>
      </c>
      <c r="F10" s="34">
        <f>SchedF!F13*Collateral!$B$27</f>
        <v>0</v>
      </c>
      <c r="G10" s="34">
        <f>SchedF!G13*Collateral!$B$27</f>
        <v>0</v>
      </c>
      <c r="H10" s="34">
        <f>SchedF!H13*Collateral!$B$27</f>
        <v>0</v>
      </c>
      <c r="I10" s="34">
        <f>SchedF!I13*Collateral!$B$27</f>
        <v>0</v>
      </c>
      <c r="J10" s="34">
        <f>SchedF!J13*Collateral!$B$27</f>
        <v>0</v>
      </c>
      <c r="K10" s="34">
        <f>SchedF!K13*Collateral!$B$27</f>
        <v>0</v>
      </c>
      <c r="L10" s="34">
        <f>SchedF!L13*Collateral!$B$27</f>
        <v>0</v>
      </c>
      <c r="M10" s="34">
        <f>SchedF!M13*Collateral!$B$27</f>
        <v>0</v>
      </c>
      <c r="N10" s="34">
        <f>SchedF!N13*Collateral!$B$27</f>
        <v>0</v>
      </c>
      <c r="O10" s="34">
        <f>SchedF!O13*Collateral!$B$27</f>
        <v>0</v>
      </c>
      <c r="P10" s="34">
        <f>SchedF!P13*Collateral!$B$27</f>
        <v>0</v>
      </c>
      <c r="Q10" s="34">
        <f>SchedF!Q13*Collateral!$B$27</f>
        <v>0</v>
      </c>
      <c r="R10" s="34">
        <f>SchedF!R13*Collateral!$B$27</f>
        <v>0</v>
      </c>
      <c r="S10" s="34">
        <f>SchedF!S13*Collateral!$B$27</f>
        <v>0</v>
      </c>
      <c r="T10" s="34">
        <f>SchedF!T13*Collateral!$B$27</f>
        <v>0</v>
      </c>
      <c r="U10" s="34">
        <f>SchedF!U13*Collateral!$B$27</f>
        <v>0</v>
      </c>
    </row>
    <row r="11" spans="1:21" ht="15" customHeight="1" x14ac:dyDescent="0.45">
      <c r="A11" s="5" t="s">
        <v>121</v>
      </c>
      <c r="B11" s="34">
        <f>SchedF!B14*Collateral!$B$25</f>
        <v>0</v>
      </c>
      <c r="C11" s="34">
        <f>SchedF!C14*Collateral!$B$25</f>
        <v>0</v>
      </c>
      <c r="D11" s="34">
        <f>SchedF!D14*Collateral!$B$25</f>
        <v>0</v>
      </c>
      <c r="E11" s="34">
        <f>SchedF!E14*Collateral!$B$25</f>
        <v>0</v>
      </c>
      <c r="F11" s="34">
        <f>SchedF!F14*Collateral!$B$25</f>
        <v>0</v>
      </c>
      <c r="G11" s="34">
        <f>SchedF!G14*Collateral!$B$25</f>
        <v>0</v>
      </c>
      <c r="H11" s="34">
        <f>SchedF!H14*Collateral!$B$25</f>
        <v>0</v>
      </c>
      <c r="I11" s="34">
        <f>SchedF!I14*Collateral!$B$25</f>
        <v>0</v>
      </c>
      <c r="J11" s="34">
        <f>SchedF!J14*Collateral!$B$25</f>
        <v>0</v>
      </c>
      <c r="K11" s="34">
        <f>SchedF!K14*Collateral!$B$25</f>
        <v>0</v>
      </c>
      <c r="L11" s="34">
        <f>SchedF!L14*Collateral!$B$25</f>
        <v>0</v>
      </c>
      <c r="M11" s="34">
        <f>SchedF!M14*Collateral!$B$25</f>
        <v>0</v>
      </c>
      <c r="N11" s="34">
        <f>SchedF!N14*Collateral!$B$25</f>
        <v>0</v>
      </c>
      <c r="O11" s="34">
        <f>SchedF!O14*Collateral!$B$25</f>
        <v>0</v>
      </c>
      <c r="P11" s="34">
        <f>SchedF!P14*Collateral!$B$25</f>
        <v>0</v>
      </c>
      <c r="Q11" s="34">
        <f>SchedF!Q14*Collateral!$B$25</f>
        <v>0</v>
      </c>
      <c r="R11" s="34">
        <f>SchedF!R14*Collateral!$B$25</f>
        <v>0</v>
      </c>
      <c r="S11" s="34">
        <f>SchedF!S14*Collateral!$B$25</f>
        <v>0</v>
      </c>
      <c r="T11" s="34">
        <f>SchedF!T14*Collateral!$B$25</f>
        <v>0</v>
      </c>
      <c r="U11" s="34">
        <f>SchedF!U14*Collateral!$B$25</f>
        <v>0</v>
      </c>
    </row>
    <row r="12" spans="1:21" ht="15" customHeight="1" x14ac:dyDescent="0.45">
      <c r="A12" s="18" t="s">
        <v>122</v>
      </c>
      <c r="B12" s="35">
        <f t="shared" ref="B12:U12" si="0">SUM(B6:B11)</f>
        <v>0</v>
      </c>
      <c r="C12" s="35">
        <f t="shared" si="0"/>
        <v>0</v>
      </c>
      <c r="D12" s="35">
        <f t="shared" si="0"/>
        <v>0</v>
      </c>
      <c r="E12" s="35">
        <f t="shared" si="0"/>
        <v>0</v>
      </c>
      <c r="F12" s="35">
        <f t="shared" si="0"/>
        <v>0</v>
      </c>
      <c r="G12" s="35">
        <f t="shared" si="0"/>
        <v>0</v>
      </c>
      <c r="H12" s="35">
        <f t="shared" si="0"/>
        <v>0</v>
      </c>
      <c r="I12" s="35">
        <f t="shared" si="0"/>
        <v>0</v>
      </c>
      <c r="J12" s="35">
        <f t="shared" si="0"/>
        <v>0</v>
      </c>
      <c r="K12" s="35">
        <f t="shared" si="0"/>
        <v>0</v>
      </c>
      <c r="L12" s="35">
        <f t="shared" si="0"/>
        <v>0</v>
      </c>
      <c r="M12" s="35">
        <f t="shared" si="0"/>
        <v>0</v>
      </c>
      <c r="N12" s="35">
        <f t="shared" si="0"/>
        <v>0</v>
      </c>
      <c r="O12" s="35">
        <f t="shared" si="0"/>
        <v>0</v>
      </c>
      <c r="P12" s="35">
        <f t="shared" si="0"/>
        <v>0</v>
      </c>
      <c r="Q12" s="35">
        <f t="shared" si="0"/>
        <v>0</v>
      </c>
      <c r="R12" s="35">
        <f t="shared" si="0"/>
        <v>0</v>
      </c>
      <c r="S12" s="35">
        <f t="shared" si="0"/>
        <v>0</v>
      </c>
      <c r="T12" s="35">
        <f t="shared" si="0"/>
        <v>0</v>
      </c>
      <c r="U12" s="35">
        <f t="shared" si="0"/>
        <v>0</v>
      </c>
    </row>
    <row r="13" spans="1:21" ht="14.25" x14ac:dyDescent="0.4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21" ht="14.25" x14ac:dyDescent="0.4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21" ht="15" customHeight="1" x14ac:dyDescent="0.4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21" ht="14.25" x14ac:dyDescent="0.4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15" customHeight="1" x14ac:dyDescent="0.4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5" customHeight="1" x14ac:dyDescent="0.4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ht="15" customHeight="1" x14ac:dyDescent="0.4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5" customHeight="1" x14ac:dyDescent="0.4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15" customHeight="1" x14ac:dyDescent="0.4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ht="15" customHeight="1" x14ac:dyDescent="0.4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1" ht="15" customHeight="1" x14ac:dyDescent="0.4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5" customHeight="1" x14ac:dyDescent="0.45">
      <c r="A24" s="46" t="s">
        <v>498</v>
      </c>
      <c r="B24" s="12"/>
      <c r="C24" s="33"/>
      <c r="D24" s="33"/>
      <c r="E24" s="33"/>
      <c r="F24" s="33"/>
      <c r="G24" s="33"/>
      <c r="H24" s="33"/>
      <c r="I24" s="33"/>
      <c r="J24" s="33"/>
      <c r="K24" s="33"/>
    </row>
    <row r="25" spans="1:11" ht="15.75" customHeight="1" x14ac:dyDescent="0.45">
      <c r="A25" s="14" t="s">
        <v>32</v>
      </c>
      <c r="B25" s="13">
        <v>1.02</v>
      </c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15" customHeight="1" x14ac:dyDescent="0.45">
      <c r="A26" s="14" t="s">
        <v>33</v>
      </c>
      <c r="B26" s="13">
        <v>1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5" customHeight="1" x14ac:dyDescent="0.45">
      <c r="A27" s="14" t="s">
        <v>34</v>
      </c>
      <c r="B27" s="13">
        <v>1</v>
      </c>
      <c r="C27" s="33"/>
      <c r="D27" s="33"/>
      <c r="E27" s="33"/>
      <c r="F27" s="33"/>
      <c r="G27" s="33"/>
      <c r="H27" s="33"/>
      <c r="I27" s="33"/>
      <c r="J27" s="33"/>
      <c r="K27" s="33"/>
    </row>
    <row r="28" spans="1:11" ht="15" customHeight="1" x14ac:dyDescent="0.45">
      <c r="C28" s="33"/>
      <c r="D28" s="33"/>
      <c r="E28" s="33"/>
      <c r="F28" s="33"/>
      <c r="G28" s="33"/>
      <c r="H28" s="33"/>
      <c r="I28" s="33"/>
      <c r="J28" s="33"/>
      <c r="K28" s="33"/>
    </row>
    <row r="29" spans="1:11" ht="15" customHeight="1" x14ac:dyDescent="0.4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5" customHeight="1" x14ac:dyDescent="0.4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5" customHeight="1" x14ac:dyDescent="0.4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15" customHeight="1" x14ac:dyDescent="0.4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5" customHeight="1" x14ac:dyDescent="0.4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ht="15" customHeight="1" x14ac:dyDescent="0.4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ht="15.75" customHeight="1" x14ac:dyDescent="0.4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15" customHeight="1" x14ac:dyDescent="0.4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1" ht="15" customHeight="1" x14ac:dyDescent="0.4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15" customHeight="1" x14ac:dyDescent="0.4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spans="1:11" ht="15" customHeight="1" x14ac:dyDescent="0.4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15" customHeight="1" x14ac:dyDescent="0.4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 ht="15" customHeight="1" x14ac:dyDescent="0.4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 ht="15" customHeight="1" x14ac:dyDescent="0.4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1" ht="15" customHeight="1" x14ac:dyDescent="0.4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1" ht="15" customHeight="1" x14ac:dyDescent="0.4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 spans="1:11" ht="15.75" customHeight="1" x14ac:dyDescent="0.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1" ht="15" customHeight="1" x14ac:dyDescent="0.4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1" ht="15" customHeight="1" x14ac:dyDescent="0.4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5" customHeight="1" x14ac:dyDescent="0.4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 ht="15" customHeight="1" x14ac:dyDescent="0.4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 ht="15" customHeight="1" x14ac:dyDescent="0.4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 ht="15" customHeight="1" x14ac:dyDescent="0.4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15" customHeight="1" x14ac:dyDescent="0.4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 spans="1:11" ht="15" customHeight="1" x14ac:dyDescent="0.4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ht="15" customHeight="1" x14ac:dyDescent="0.4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spans="1:11" ht="15.75" customHeight="1" x14ac:dyDescent="0.4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spans="1:11" ht="15" customHeight="1" x14ac:dyDescent="0.4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 spans="1:11" ht="15" customHeight="1" x14ac:dyDescent="0.4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spans="1:11" ht="15" customHeight="1" x14ac:dyDescent="0.4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spans="1:11" ht="15" customHeight="1" x14ac:dyDescent="0.4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spans="1:11" ht="15" customHeight="1" x14ac:dyDescent="0.4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 spans="1:11" ht="15" customHeight="1" x14ac:dyDescent="0.4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spans="1:11" ht="15" customHeight="1" x14ac:dyDescent="0.4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 spans="1:11" ht="15" customHeight="1" x14ac:dyDescent="0.4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 ht="15" customHeight="1" x14ac:dyDescent="0.4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spans="1:11" ht="15.75" customHeight="1" x14ac:dyDescent="0.4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ht="15" customHeight="1" x14ac:dyDescent="0.4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spans="1:11" ht="15" customHeight="1" x14ac:dyDescent="0.4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ht="15" customHeight="1" x14ac:dyDescent="0.4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spans="1:11" ht="15.75" customHeight="1" x14ac:dyDescent="0.45">
      <c r="A69" s="10"/>
    </row>
    <row r="70" spans="1:11" ht="15.75" customHeight="1" x14ac:dyDescent="0.45">
      <c r="A70" s="10"/>
    </row>
    <row r="71" spans="1:11" ht="15.75" customHeight="1" x14ac:dyDescent="0.45">
      <c r="A71" s="10"/>
    </row>
    <row r="72" spans="1:11" ht="15.75" customHeight="1" x14ac:dyDescent="0.45">
      <c r="A72" s="10"/>
    </row>
    <row r="73" spans="1:11" ht="15.75" customHeight="1" x14ac:dyDescent="0.45">
      <c r="A73" s="10"/>
    </row>
    <row r="74" spans="1:11" ht="15.75" customHeight="1" x14ac:dyDescent="0.45">
      <c r="A74" s="10"/>
    </row>
    <row r="75" spans="1:11" ht="15.75" customHeight="1" x14ac:dyDescent="0.45">
      <c r="A75" s="10"/>
    </row>
    <row r="76" spans="1:11" ht="15.75" customHeight="1" x14ac:dyDescent="0.45">
      <c r="A76" s="10"/>
    </row>
    <row r="77" spans="1:11" ht="15.75" customHeight="1" x14ac:dyDescent="0.45">
      <c r="A77" s="10"/>
    </row>
    <row r="78" spans="1:11" ht="15.75" customHeight="1" x14ac:dyDescent="0.45">
      <c r="A78" s="10"/>
    </row>
    <row r="79" spans="1:11" ht="15.75" customHeight="1" x14ac:dyDescent="0.45">
      <c r="A79" s="10"/>
    </row>
    <row r="80" spans="1:1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</sheetData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U1006"/>
  <sheetViews>
    <sheetView workbookViewId="0">
      <pane xSplit="1" ySplit="4" topLeftCell="B5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14.3984375" defaultRowHeight="15" customHeight="1" x14ac:dyDescent="0.45"/>
  <cols>
    <col min="1" max="1" width="30" customWidth="1"/>
    <col min="2" max="21" width="11" customWidth="1"/>
    <col min="22" max="26" width="8.73046875" customWidth="1"/>
  </cols>
  <sheetData>
    <row r="1" spans="1:21" ht="15" customHeight="1" x14ac:dyDescent="0.45">
      <c r="A1" s="11" t="s">
        <v>123</v>
      </c>
      <c r="B1" s="33"/>
      <c r="C1" s="72" t="s">
        <v>580</v>
      </c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33" t="s">
        <v>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4.25" x14ac:dyDescent="0.45">
      <c r="A3" s="33"/>
      <c r="B3" s="72"/>
      <c r="C3" s="33"/>
      <c r="D3" s="33"/>
      <c r="E3" s="33"/>
      <c r="F3" s="33"/>
      <c r="G3" s="33"/>
      <c r="H3" s="33"/>
      <c r="I3" s="33"/>
      <c r="J3" s="33"/>
      <c r="K3" s="33"/>
    </row>
    <row r="4" spans="1:21" ht="15" customHeight="1" x14ac:dyDescent="0.45">
      <c r="A4" s="2" t="s">
        <v>97</v>
      </c>
      <c r="B4" s="3" t="str">
        <f>'Program Qtrly'!D6</f>
        <v>2026 Q2</v>
      </c>
      <c r="C4" s="3" t="str">
        <f>'Program Qtrly'!E6</f>
        <v>2026 Q3</v>
      </c>
      <c r="D4" s="3" t="str">
        <f>'Program Qtrly'!F6</f>
        <v>2026 Q4</v>
      </c>
      <c r="E4" s="3" t="str">
        <f>'Program Qtrly'!G6</f>
        <v>2027 Q1</v>
      </c>
      <c r="F4" s="3" t="str">
        <f>'Program Qtrly'!H6</f>
        <v>2027 Q2</v>
      </c>
      <c r="G4" s="3" t="str">
        <f>'Program Qtrly'!I6</f>
        <v>2027 Q3</v>
      </c>
      <c r="H4" s="3" t="str">
        <f>'Program Qtrly'!J6</f>
        <v>2027 Q4</v>
      </c>
      <c r="I4" s="3" t="str">
        <f>'Program Qtrly'!K6</f>
        <v>2028 Q1</v>
      </c>
      <c r="J4" s="3" t="str">
        <f>'Program Qtrly'!L6</f>
        <v>2028 Q2</v>
      </c>
      <c r="K4" s="3" t="str">
        <f>'Program Qtrly'!M6</f>
        <v>2028 Q3</v>
      </c>
      <c r="L4" s="3" t="str">
        <f>'Program Qtrly'!N6</f>
        <v>2028 Q4</v>
      </c>
      <c r="M4" s="3" t="str">
        <f>'Program Qtrly'!O6</f>
        <v>2029 Q1</v>
      </c>
      <c r="N4" s="3" t="str">
        <f>'Program Qtrly'!P6</f>
        <v>2029 Q2</v>
      </c>
      <c r="O4" s="3" t="str">
        <f>'Program Qtrly'!Q6</f>
        <v>2029 Q3</v>
      </c>
      <c r="P4" s="3" t="str">
        <f>'Program Qtrly'!R6</f>
        <v>2029 Q4</v>
      </c>
      <c r="Q4" s="3" t="str">
        <f>'Program Qtrly'!S6</f>
        <v>2030 Q1</v>
      </c>
      <c r="R4" s="3" t="str">
        <f>'Program Qtrly'!T6</f>
        <v>2030 Q2</v>
      </c>
      <c r="S4" s="3" t="str">
        <f>'Program Qtrly'!U6</f>
        <v>2030 Q3</v>
      </c>
      <c r="T4" s="3" t="str">
        <f>'Program Qtrly'!V6</f>
        <v>2030 Q4</v>
      </c>
      <c r="U4" s="3" t="str">
        <f>'Program Qtrly'!W6</f>
        <v>2031 Q1</v>
      </c>
    </row>
    <row r="5" spans="1:21" ht="15" customHeight="1" x14ac:dyDescent="0.45">
      <c r="A5" s="117" t="s">
        <v>528</v>
      </c>
      <c r="B5" s="6">
        <f ca="1">'Bal Sheet'!B14</f>
        <v>276.40115554243647</v>
      </c>
      <c r="C5" s="6">
        <f ca="1">'Bal Sheet'!C14</f>
        <v>1000.1601281149768</v>
      </c>
      <c r="D5" s="6">
        <f ca="1">'Bal Sheet'!D14</f>
        <v>2023.9215235502925</v>
      </c>
      <c r="E5" s="6">
        <f ca="1">'Bal Sheet'!E14</f>
        <v>3283.4362161799677</v>
      </c>
      <c r="F5" s="6">
        <f ca="1">'Bal Sheet'!F14</f>
        <v>4848.5960976337774</v>
      </c>
      <c r="G5" s="6">
        <f ca="1">'Bal Sheet'!G14</f>
        <v>6726.1425515908459</v>
      </c>
      <c r="H5" s="6">
        <f ca="1">'Bal Sheet'!H14</f>
        <v>8809.6501407993928</v>
      </c>
      <c r="I5" s="6">
        <f ca="1">'Bal Sheet'!I14</f>
        <v>11067.429835996103</v>
      </c>
      <c r="J5" s="6">
        <f ca="1">'Bal Sheet'!J14</f>
        <v>13556.75173651825</v>
      </c>
      <c r="K5" s="6">
        <f ca="1">'Bal Sheet'!K14</f>
        <v>16297.850127741516</v>
      </c>
      <c r="L5" s="6">
        <f ca="1">'Bal Sheet'!L14</f>
        <v>19222.062012442439</v>
      </c>
      <c r="M5" s="6">
        <f ca="1">'Bal Sheet'!M14</f>
        <v>22297.707823684312</v>
      </c>
      <c r="N5" s="6">
        <f ca="1">'Bal Sheet'!N14</f>
        <v>25731.918082673033</v>
      </c>
      <c r="O5" s="6">
        <f ca="1">'Bal Sheet'!O14</f>
        <v>29639.29902205172</v>
      </c>
      <c r="P5" s="6">
        <f ca="1">'Bal Sheet'!P14</f>
        <v>33876.477525265866</v>
      </c>
      <c r="Q5" s="6">
        <f ca="1">'Bal Sheet'!Q14</f>
        <v>38379.445833967628</v>
      </c>
      <c r="R5" s="6">
        <f ca="1">'Bal Sheet'!R14</f>
        <v>43146.560913876936</v>
      </c>
      <c r="S5" s="6">
        <f ca="1">'Bal Sheet'!S14</f>
        <v>48149.910503377301</v>
      </c>
      <c r="T5" s="6">
        <f ca="1">'Bal Sheet'!T14</f>
        <v>53322.801195187109</v>
      </c>
      <c r="U5" s="6">
        <f ca="1">'Bal Sheet'!U14</f>
        <v>58641.69000440633</v>
      </c>
    </row>
    <row r="6" spans="1:21" ht="15" customHeight="1" x14ac:dyDescent="0.45">
      <c r="A6" s="153" t="s">
        <v>524</v>
      </c>
      <c r="B6" s="6">
        <f ca="1">'Bal Sheet'!B17</f>
        <v>8570.3125</v>
      </c>
      <c r="C6" s="6">
        <f ca="1">'Bal Sheet'!C17</f>
        <v>14156.25</v>
      </c>
      <c r="D6" s="6">
        <f ca="1">'Bal Sheet'!D17</f>
        <v>17414.0625</v>
      </c>
      <c r="E6" s="6">
        <f ca="1">'Bal Sheet'!E17</f>
        <v>18500</v>
      </c>
      <c r="F6" s="6">
        <f ca="1">'Bal Sheet'!F17</f>
        <v>27528.125</v>
      </c>
      <c r="G6" s="6">
        <f ca="1">'Bal Sheet'!G17</f>
        <v>33762.5</v>
      </c>
      <c r="H6" s="6">
        <f ca="1">'Bal Sheet'!H17</f>
        <v>37465.625</v>
      </c>
      <c r="I6" s="6">
        <f ca="1">'Bal Sheet'!I17</f>
        <v>38700</v>
      </c>
      <c r="J6" s="6">
        <f ca="1">'Bal Sheet'!J17</f>
        <v>51632.8125</v>
      </c>
      <c r="K6" s="6">
        <f ca="1">'Bal Sheet'!K17</f>
        <v>60656.25</v>
      </c>
      <c r="L6" s="6">
        <f ca="1">'Bal Sheet'!L17</f>
        <v>66032.8125</v>
      </c>
      <c r="M6" s="6">
        <f ca="1">'Bal Sheet'!M17</f>
        <v>67825</v>
      </c>
      <c r="N6" s="6">
        <f ca="1">'Bal Sheet'!N17</f>
        <v>85154.6875</v>
      </c>
      <c r="O6" s="6">
        <f ca="1">'Bal Sheet'!O17</f>
        <v>97318.75</v>
      </c>
      <c r="P6" s="6">
        <f ca="1">'Bal Sheet'!P17</f>
        <v>104579.6875</v>
      </c>
      <c r="Q6" s="6">
        <f ca="1">'Bal Sheet'!Q17</f>
        <v>107000</v>
      </c>
      <c r="R6" s="6">
        <f ca="1">'Bal Sheet'!R17</f>
        <v>126823.4375</v>
      </c>
      <c r="S6" s="6">
        <f ca="1">'Bal Sheet'!S17</f>
        <v>140768.75</v>
      </c>
      <c r="T6" s="6">
        <f ca="1">'Bal Sheet'!T17</f>
        <v>149098.4375</v>
      </c>
      <c r="U6" s="6">
        <f ca="1">'Bal Sheet'!U17</f>
        <v>151875</v>
      </c>
    </row>
    <row r="7" spans="1:21" ht="15" customHeight="1" x14ac:dyDescent="0.4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21" ht="14.25" x14ac:dyDescent="0.45">
      <c r="A8" s="4" t="s">
        <v>124</v>
      </c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21" ht="15" customHeight="1" x14ac:dyDescent="0.45">
      <c r="A9" s="5" t="s">
        <v>58</v>
      </c>
      <c r="B9" s="52">
        <f>SUMIFS('Loss Proj'!AT:AT,'Loss Proj'!$AS:$AS,"CQ Ceded Reserves",'Loss Proj'!$BP:$BP,SchedF!$A9)</f>
        <v>0</v>
      </c>
      <c r="C9" s="52">
        <f>SUMIFS('Loss Proj'!AU:AU,'Loss Proj'!$AS:$AS,"CQ Ceded Reserves",'Loss Proj'!$BP:$BP,SchedF!$A9)</f>
        <v>0</v>
      </c>
      <c r="D9" s="52">
        <f>SUMIFS('Loss Proj'!AV:AV,'Loss Proj'!$AS:$AS,"CQ Ceded Reserves",'Loss Proj'!$BP:$BP,SchedF!$A9)</f>
        <v>0</v>
      </c>
      <c r="E9" s="52">
        <f>SUMIFS('Loss Proj'!AW:AW,'Loss Proj'!$AS:$AS,"CQ Ceded Reserves",'Loss Proj'!$BP:$BP,SchedF!$A9)</f>
        <v>0</v>
      </c>
      <c r="F9" s="52">
        <f>SUMIFS('Loss Proj'!AX:AX,'Loss Proj'!$AS:$AS,"CQ Ceded Reserves",'Loss Proj'!$BP:$BP,SchedF!$A9)</f>
        <v>0</v>
      </c>
      <c r="G9" s="52">
        <f>SUMIFS('Loss Proj'!AY:AY,'Loss Proj'!$AS:$AS,"CQ Ceded Reserves",'Loss Proj'!$BP:$BP,SchedF!$A9)</f>
        <v>0</v>
      </c>
      <c r="H9" s="52">
        <f>SUMIFS('Loss Proj'!AZ:AZ,'Loss Proj'!$AS:$AS,"CQ Ceded Reserves",'Loss Proj'!$BP:$BP,SchedF!$A9)</f>
        <v>0</v>
      </c>
      <c r="I9" s="52">
        <f>SUMIFS('Loss Proj'!BA:BA,'Loss Proj'!$AS:$AS,"CQ Ceded Reserves",'Loss Proj'!$BP:$BP,SchedF!$A9)</f>
        <v>0</v>
      </c>
      <c r="J9" s="52">
        <f>SUMIFS('Loss Proj'!BB:BB,'Loss Proj'!$AS:$AS,"CQ Ceded Reserves",'Loss Proj'!$BP:$BP,SchedF!$A9)</f>
        <v>0</v>
      </c>
      <c r="K9" s="52">
        <f>SUMIFS('Loss Proj'!BC:BC,'Loss Proj'!$AS:$AS,"CQ Ceded Reserves",'Loss Proj'!$BP:$BP,SchedF!$A9)</f>
        <v>0</v>
      </c>
      <c r="L9" s="52">
        <f>SUMIFS('Loss Proj'!BD:BD,'Loss Proj'!$AS:$AS,"CQ Ceded Reserves",'Loss Proj'!$BP:$BP,SchedF!$A9)</f>
        <v>0</v>
      </c>
      <c r="M9" s="52">
        <f>SUMIFS('Loss Proj'!BE:BE,'Loss Proj'!$AS:$AS,"CQ Ceded Reserves",'Loss Proj'!$BP:$BP,SchedF!$A9)</f>
        <v>0</v>
      </c>
      <c r="N9" s="52">
        <f>SUMIFS('Loss Proj'!BF:BF,'Loss Proj'!$AS:$AS,"CQ Ceded Reserves",'Loss Proj'!$BP:$BP,SchedF!$A9)</f>
        <v>0</v>
      </c>
      <c r="O9" s="52">
        <f>SUMIFS('Loss Proj'!BG:BG,'Loss Proj'!$AS:$AS,"CQ Ceded Reserves",'Loss Proj'!$BP:$BP,SchedF!$A9)</f>
        <v>0</v>
      </c>
      <c r="P9" s="52">
        <f>SUMIFS('Loss Proj'!BH:BH,'Loss Proj'!$AS:$AS,"CQ Ceded Reserves",'Loss Proj'!$BP:$BP,SchedF!$A9)</f>
        <v>0</v>
      </c>
      <c r="Q9" s="52">
        <f>SUMIFS('Loss Proj'!BI:BI,'Loss Proj'!$AS:$AS,"CQ Ceded Reserves",'Loss Proj'!$BP:$BP,SchedF!$A9)</f>
        <v>0</v>
      </c>
      <c r="R9" s="52">
        <f>SUMIFS('Loss Proj'!BJ:BJ,'Loss Proj'!$AS:$AS,"CQ Ceded Reserves",'Loss Proj'!$BP:$BP,SchedF!$A9)</f>
        <v>0</v>
      </c>
      <c r="S9" s="52">
        <f>SUMIFS('Loss Proj'!BK:BK,'Loss Proj'!$AS:$AS,"CQ Ceded Reserves",'Loss Proj'!$BP:$BP,SchedF!$A9)</f>
        <v>0</v>
      </c>
      <c r="T9" s="52">
        <f>SUMIFS('Loss Proj'!BL:BL,'Loss Proj'!$AS:$AS,"CQ Ceded Reserves",'Loss Proj'!$BP:$BP,SchedF!$A9)</f>
        <v>0</v>
      </c>
      <c r="U9" s="52">
        <f>SUMIFS('Loss Proj'!BM:BM,'Loss Proj'!$AS:$AS,"CQ Ceded Reserves",'Loss Proj'!$BP:$BP,SchedF!$A9)</f>
        <v>0</v>
      </c>
    </row>
    <row r="10" spans="1:21" ht="14.25" x14ac:dyDescent="0.45">
      <c r="A10" s="5" t="s">
        <v>62</v>
      </c>
      <c r="B10" s="52">
        <f>SUMIFS('Loss Proj'!AT:AT,'Loss Proj'!$AS:$AS,"CQ Ceded Reserves",'Loss Proj'!$BP:$BP,SchedF!$A10)</f>
        <v>0</v>
      </c>
      <c r="C10" s="52">
        <f>SUMIFS('Loss Proj'!AU:AU,'Loss Proj'!$AS:$AS,"CQ Ceded Reserves",'Loss Proj'!$BP:$BP,SchedF!$A10)</f>
        <v>0</v>
      </c>
      <c r="D10" s="52">
        <f>SUMIFS('Loss Proj'!AV:AV,'Loss Proj'!$AS:$AS,"CQ Ceded Reserves",'Loss Proj'!$BP:$BP,SchedF!$A10)</f>
        <v>0</v>
      </c>
      <c r="E10" s="52">
        <f>SUMIFS('Loss Proj'!AW:AW,'Loss Proj'!$AS:$AS,"CQ Ceded Reserves",'Loss Proj'!$BP:$BP,SchedF!$A10)</f>
        <v>0</v>
      </c>
      <c r="F10" s="52">
        <f>SUMIFS('Loss Proj'!AX:AX,'Loss Proj'!$AS:$AS,"CQ Ceded Reserves",'Loss Proj'!$BP:$BP,SchedF!$A10)</f>
        <v>0</v>
      </c>
      <c r="G10" s="52">
        <f>SUMIFS('Loss Proj'!AY:AY,'Loss Proj'!$AS:$AS,"CQ Ceded Reserves",'Loss Proj'!$BP:$BP,SchedF!$A10)</f>
        <v>0</v>
      </c>
      <c r="H10" s="52">
        <f>SUMIFS('Loss Proj'!AZ:AZ,'Loss Proj'!$AS:$AS,"CQ Ceded Reserves",'Loss Proj'!$BP:$BP,SchedF!$A10)</f>
        <v>0</v>
      </c>
      <c r="I10" s="52">
        <f>SUMIFS('Loss Proj'!BA:BA,'Loss Proj'!$AS:$AS,"CQ Ceded Reserves",'Loss Proj'!$BP:$BP,SchedF!$A10)</f>
        <v>0</v>
      </c>
      <c r="J10" s="52">
        <f>SUMIFS('Loss Proj'!BB:BB,'Loss Proj'!$AS:$AS,"CQ Ceded Reserves",'Loss Proj'!$BP:$BP,SchedF!$A10)</f>
        <v>0</v>
      </c>
      <c r="K10" s="52">
        <f>SUMIFS('Loss Proj'!BC:BC,'Loss Proj'!$AS:$AS,"CQ Ceded Reserves",'Loss Proj'!$BP:$BP,SchedF!$A10)</f>
        <v>0</v>
      </c>
      <c r="L10" s="52">
        <f>SUMIFS('Loss Proj'!BD:BD,'Loss Proj'!$AS:$AS,"CQ Ceded Reserves",'Loss Proj'!$BP:$BP,SchedF!$A10)</f>
        <v>0</v>
      </c>
      <c r="M10" s="52">
        <f>SUMIFS('Loss Proj'!BE:BE,'Loss Proj'!$AS:$AS,"CQ Ceded Reserves",'Loss Proj'!$BP:$BP,SchedF!$A10)</f>
        <v>0</v>
      </c>
      <c r="N10" s="52">
        <f>SUMIFS('Loss Proj'!BF:BF,'Loss Proj'!$AS:$AS,"CQ Ceded Reserves",'Loss Proj'!$BP:$BP,SchedF!$A10)</f>
        <v>0</v>
      </c>
      <c r="O10" s="52">
        <f>SUMIFS('Loss Proj'!BG:BG,'Loss Proj'!$AS:$AS,"CQ Ceded Reserves",'Loss Proj'!$BP:$BP,SchedF!$A10)</f>
        <v>0</v>
      </c>
      <c r="P10" s="52">
        <f>SUMIFS('Loss Proj'!BH:BH,'Loss Proj'!$AS:$AS,"CQ Ceded Reserves",'Loss Proj'!$BP:$BP,SchedF!$A10)</f>
        <v>0</v>
      </c>
      <c r="Q10" s="52">
        <f>SUMIFS('Loss Proj'!BI:BI,'Loss Proj'!$AS:$AS,"CQ Ceded Reserves",'Loss Proj'!$BP:$BP,SchedF!$A10)</f>
        <v>0</v>
      </c>
      <c r="R10" s="52">
        <f>SUMIFS('Loss Proj'!BJ:BJ,'Loss Proj'!$AS:$AS,"CQ Ceded Reserves",'Loss Proj'!$BP:$BP,SchedF!$A10)</f>
        <v>0</v>
      </c>
      <c r="S10" s="52">
        <f>SUMIFS('Loss Proj'!BK:BK,'Loss Proj'!$AS:$AS,"CQ Ceded Reserves",'Loss Proj'!$BP:$BP,SchedF!$A10)</f>
        <v>0</v>
      </c>
      <c r="T10" s="52">
        <f>SUMIFS('Loss Proj'!BL:BL,'Loss Proj'!$AS:$AS,"CQ Ceded Reserves",'Loss Proj'!$BP:$BP,SchedF!$A10)</f>
        <v>0</v>
      </c>
      <c r="U10" s="52">
        <f>SUMIFS('Loss Proj'!BM:BM,'Loss Proj'!$AS:$AS,"CQ Ceded Reserves",'Loss Proj'!$BP:$BP,SchedF!$A10)</f>
        <v>0</v>
      </c>
    </row>
    <row r="11" spans="1:21" ht="15" customHeight="1" x14ac:dyDescent="0.45">
      <c r="A11" s="5" t="s">
        <v>66</v>
      </c>
      <c r="B11" s="52">
        <f>SUMIFS('Loss Proj'!AT:AT,'Loss Proj'!$AS:$AS,"CQ Ceded Reserves",'Loss Proj'!$BP:$BP,SchedF!$A11)</f>
        <v>0</v>
      </c>
      <c r="C11" s="52">
        <f>SUMIFS('Loss Proj'!AU:AU,'Loss Proj'!$AS:$AS,"CQ Ceded Reserves",'Loss Proj'!$BP:$BP,SchedF!$A11)</f>
        <v>0</v>
      </c>
      <c r="D11" s="52">
        <f>SUMIFS('Loss Proj'!AV:AV,'Loss Proj'!$AS:$AS,"CQ Ceded Reserves",'Loss Proj'!$BP:$BP,SchedF!$A11)</f>
        <v>0</v>
      </c>
      <c r="E11" s="52">
        <f>SUMIFS('Loss Proj'!AW:AW,'Loss Proj'!$AS:$AS,"CQ Ceded Reserves",'Loss Proj'!$BP:$BP,SchedF!$A11)</f>
        <v>0</v>
      </c>
      <c r="F11" s="52">
        <f>SUMIFS('Loss Proj'!AX:AX,'Loss Proj'!$AS:$AS,"CQ Ceded Reserves",'Loss Proj'!$BP:$BP,SchedF!$A11)</f>
        <v>0</v>
      </c>
      <c r="G11" s="52">
        <f>SUMIFS('Loss Proj'!AY:AY,'Loss Proj'!$AS:$AS,"CQ Ceded Reserves",'Loss Proj'!$BP:$BP,SchedF!$A11)</f>
        <v>0</v>
      </c>
      <c r="H11" s="52">
        <f>SUMIFS('Loss Proj'!AZ:AZ,'Loss Proj'!$AS:$AS,"CQ Ceded Reserves",'Loss Proj'!$BP:$BP,SchedF!$A11)</f>
        <v>0</v>
      </c>
      <c r="I11" s="52">
        <f>SUMIFS('Loss Proj'!BA:BA,'Loss Proj'!$AS:$AS,"CQ Ceded Reserves",'Loss Proj'!$BP:$BP,SchedF!$A11)</f>
        <v>0</v>
      </c>
      <c r="J11" s="52">
        <f>SUMIFS('Loss Proj'!BB:BB,'Loss Proj'!$AS:$AS,"CQ Ceded Reserves",'Loss Proj'!$BP:$BP,SchedF!$A11)</f>
        <v>0</v>
      </c>
      <c r="K11" s="52">
        <f>SUMIFS('Loss Proj'!BC:BC,'Loss Proj'!$AS:$AS,"CQ Ceded Reserves",'Loss Proj'!$BP:$BP,SchedF!$A11)</f>
        <v>0</v>
      </c>
      <c r="L11" s="52">
        <f>SUMIFS('Loss Proj'!BD:BD,'Loss Proj'!$AS:$AS,"CQ Ceded Reserves",'Loss Proj'!$BP:$BP,SchedF!$A11)</f>
        <v>0</v>
      </c>
      <c r="M11" s="52">
        <f>SUMIFS('Loss Proj'!BE:BE,'Loss Proj'!$AS:$AS,"CQ Ceded Reserves",'Loss Proj'!$BP:$BP,SchedF!$A11)</f>
        <v>0</v>
      </c>
      <c r="N11" s="52">
        <f>SUMIFS('Loss Proj'!BF:BF,'Loss Proj'!$AS:$AS,"CQ Ceded Reserves",'Loss Proj'!$BP:$BP,SchedF!$A11)</f>
        <v>0</v>
      </c>
      <c r="O11" s="52">
        <f>SUMIFS('Loss Proj'!BG:BG,'Loss Proj'!$AS:$AS,"CQ Ceded Reserves",'Loss Proj'!$BP:$BP,SchedF!$A11)</f>
        <v>0</v>
      </c>
      <c r="P11" s="52">
        <f>SUMIFS('Loss Proj'!BH:BH,'Loss Proj'!$AS:$AS,"CQ Ceded Reserves",'Loss Proj'!$BP:$BP,SchedF!$A11)</f>
        <v>0</v>
      </c>
      <c r="Q11" s="52">
        <f>SUMIFS('Loss Proj'!BI:BI,'Loss Proj'!$AS:$AS,"CQ Ceded Reserves",'Loss Proj'!$BP:$BP,SchedF!$A11)</f>
        <v>0</v>
      </c>
      <c r="R11" s="52">
        <f>SUMIFS('Loss Proj'!BJ:BJ,'Loss Proj'!$AS:$AS,"CQ Ceded Reserves",'Loss Proj'!$BP:$BP,SchedF!$A11)</f>
        <v>0</v>
      </c>
      <c r="S11" s="52">
        <f>SUMIFS('Loss Proj'!BK:BK,'Loss Proj'!$AS:$AS,"CQ Ceded Reserves",'Loss Proj'!$BP:$BP,SchedF!$A11)</f>
        <v>0</v>
      </c>
      <c r="T11" s="52">
        <f>SUMIFS('Loss Proj'!BL:BL,'Loss Proj'!$AS:$AS,"CQ Ceded Reserves",'Loss Proj'!$BP:$BP,SchedF!$A11)</f>
        <v>0</v>
      </c>
      <c r="U11" s="52">
        <f>SUMIFS('Loss Proj'!BM:BM,'Loss Proj'!$AS:$AS,"CQ Ceded Reserves",'Loss Proj'!$BP:$BP,SchedF!$A11)</f>
        <v>0</v>
      </c>
    </row>
    <row r="12" spans="1:21" ht="15" customHeight="1" x14ac:dyDescent="0.45">
      <c r="A12" s="5" t="s">
        <v>75</v>
      </c>
      <c r="B12" s="52">
        <f>SUMIFS('Loss Proj'!AT:AT,'Loss Proj'!$AS:$AS,"CQ Ceded Reserves",'Loss Proj'!$BP:$BP,SchedF!$A12)</f>
        <v>0</v>
      </c>
      <c r="C12" s="52">
        <f>SUMIFS('Loss Proj'!AU:AU,'Loss Proj'!$AS:$AS,"CQ Ceded Reserves",'Loss Proj'!$BP:$BP,SchedF!$A12)</f>
        <v>0</v>
      </c>
      <c r="D12" s="52">
        <f>SUMIFS('Loss Proj'!AV:AV,'Loss Proj'!$AS:$AS,"CQ Ceded Reserves",'Loss Proj'!$BP:$BP,SchedF!$A12)</f>
        <v>0</v>
      </c>
      <c r="E12" s="52">
        <f>SUMIFS('Loss Proj'!AW:AW,'Loss Proj'!$AS:$AS,"CQ Ceded Reserves",'Loss Proj'!$BP:$BP,SchedF!$A12)</f>
        <v>0</v>
      </c>
      <c r="F12" s="52">
        <f>SUMIFS('Loss Proj'!AX:AX,'Loss Proj'!$AS:$AS,"CQ Ceded Reserves",'Loss Proj'!$BP:$BP,SchedF!$A12)</f>
        <v>0</v>
      </c>
      <c r="G12" s="52">
        <f>SUMIFS('Loss Proj'!AY:AY,'Loss Proj'!$AS:$AS,"CQ Ceded Reserves",'Loss Proj'!$BP:$BP,SchedF!$A12)</f>
        <v>0</v>
      </c>
      <c r="H12" s="52">
        <f>SUMIFS('Loss Proj'!AZ:AZ,'Loss Proj'!$AS:$AS,"CQ Ceded Reserves",'Loss Proj'!$BP:$BP,SchedF!$A12)</f>
        <v>0</v>
      </c>
      <c r="I12" s="52">
        <f>SUMIFS('Loss Proj'!BA:BA,'Loss Proj'!$AS:$AS,"CQ Ceded Reserves",'Loss Proj'!$BP:$BP,SchedF!$A12)</f>
        <v>0</v>
      </c>
      <c r="J12" s="52">
        <f>SUMIFS('Loss Proj'!BB:BB,'Loss Proj'!$AS:$AS,"CQ Ceded Reserves",'Loss Proj'!$BP:$BP,SchedF!$A12)</f>
        <v>0</v>
      </c>
      <c r="K12" s="52">
        <f>SUMIFS('Loss Proj'!BC:BC,'Loss Proj'!$AS:$AS,"CQ Ceded Reserves",'Loss Proj'!$BP:$BP,SchedF!$A12)</f>
        <v>0</v>
      </c>
      <c r="L12" s="52">
        <f>SUMIFS('Loss Proj'!BD:BD,'Loss Proj'!$AS:$AS,"CQ Ceded Reserves",'Loss Proj'!$BP:$BP,SchedF!$A12)</f>
        <v>0</v>
      </c>
      <c r="M12" s="52">
        <f>SUMIFS('Loss Proj'!BE:BE,'Loss Proj'!$AS:$AS,"CQ Ceded Reserves",'Loss Proj'!$BP:$BP,SchedF!$A12)</f>
        <v>0</v>
      </c>
      <c r="N12" s="52">
        <f>SUMIFS('Loss Proj'!BF:BF,'Loss Proj'!$AS:$AS,"CQ Ceded Reserves",'Loss Proj'!$BP:$BP,SchedF!$A12)</f>
        <v>0</v>
      </c>
      <c r="O12" s="52">
        <f>SUMIFS('Loss Proj'!BG:BG,'Loss Proj'!$AS:$AS,"CQ Ceded Reserves",'Loss Proj'!$BP:$BP,SchedF!$A12)</f>
        <v>0</v>
      </c>
      <c r="P12" s="52">
        <f>SUMIFS('Loss Proj'!BH:BH,'Loss Proj'!$AS:$AS,"CQ Ceded Reserves",'Loss Proj'!$BP:$BP,SchedF!$A12)</f>
        <v>0</v>
      </c>
      <c r="Q12" s="52">
        <f>SUMIFS('Loss Proj'!BI:BI,'Loss Proj'!$AS:$AS,"CQ Ceded Reserves",'Loss Proj'!$BP:$BP,SchedF!$A12)</f>
        <v>0</v>
      </c>
      <c r="R12" s="52">
        <f>SUMIFS('Loss Proj'!BJ:BJ,'Loss Proj'!$AS:$AS,"CQ Ceded Reserves",'Loss Proj'!$BP:$BP,SchedF!$A12)</f>
        <v>0</v>
      </c>
      <c r="S12" s="52">
        <f>SUMIFS('Loss Proj'!BK:BK,'Loss Proj'!$AS:$AS,"CQ Ceded Reserves",'Loss Proj'!$BP:$BP,SchedF!$A12)</f>
        <v>0</v>
      </c>
      <c r="T12" s="52">
        <f>SUMIFS('Loss Proj'!BL:BL,'Loss Proj'!$AS:$AS,"CQ Ceded Reserves",'Loss Proj'!$BP:$BP,SchedF!$A12)</f>
        <v>0</v>
      </c>
      <c r="U12" s="52">
        <f>SUMIFS('Loss Proj'!BM:BM,'Loss Proj'!$AS:$AS,"CQ Ceded Reserves",'Loss Proj'!$BP:$BP,SchedF!$A12)</f>
        <v>0</v>
      </c>
    </row>
    <row r="13" spans="1:21" ht="15" customHeight="1" x14ac:dyDescent="0.45">
      <c r="A13" s="5" t="s">
        <v>79</v>
      </c>
      <c r="B13" s="52">
        <f>SUMIFS('Loss Proj'!AT:AT,'Loss Proj'!$AS:$AS,"CQ Ceded Reserves",'Loss Proj'!$BP:$BP,SchedF!$A13)</f>
        <v>0</v>
      </c>
      <c r="C13" s="52">
        <f>SUMIFS('Loss Proj'!AU:AU,'Loss Proj'!$AS:$AS,"CQ Ceded Reserves",'Loss Proj'!$BP:$BP,SchedF!$A13)</f>
        <v>0</v>
      </c>
      <c r="D13" s="52">
        <f>SUMIFS('Loss Proj'!AV:AV,'Loss Proj'!$AS:$AS,"CQ Ceded Reserves",'Loss Proj'!$BP:$BP,SchedF!$A13)</f>
        <v>0</v>
      </c>
      <c r="E13" s="52">
        <f>SUMIFS('Loss Proj'!AW:AW,'Loss Proj'!$AS:$AS,"CQ Ceded Reserves",'Loss Proj'!$BP:$BP,SchedF!$A13)</f>
        <v>0</v>
      </c>
      <c r="F13" s="52">
        <f>SUMIFS('Loss Proj'!AX:AX,'Loss Proj'!$AS:$AS,"CQ Ceded Reserves",'Loss Proj'!$BP:$BP,SchedF!$A13)</f>
        <v>0</v>
      </c>
      <c r="G13" s="52">
        <f>SUMIFS('Loss Proj'!AY:AY,'Loss Proj'!$AS:$AS,"CQ Ceded Reserves",'Loss Proj'!$BP:$BP,SchedF!$A13)</f>
        <v>0</v>
      </c>
      <c r="H13" s="52">
        <f>SUMIFS('Loss Proj'!AZ:AZ,'Loss Proj'!$AS:$AS,"CQ Ceded Reserves",'Loss Proj'!$BP:$BP,SchedF!$A13)</f>
        <v>0</v>
      </c>
      <c r="I13" s="52">
        <f>SUMIFS('Loss Proj'!BA:BA,'Loss Proj'!$AS:$AS,"CQ Ceded Reserves",'Loss Proj'!$BP:$BP,SchedF!$A13)</f>
        <v>0</v>
      </c>
      <c r="J13" s="52">
        <f>SUMIFS('Loss Proj'!BB:BB,'Loss Proj'!$AS:$AS,"CQ Ceded Reserves",'Loss Proj'!$BP:$BP,SchedF!$A13)</f>
        <v>0</v>
      </c>
      <c r="K13" s="52">
        <f>SUMIFS('Loss Proj'!BC:BC,'Loss Proj'!$AS:$AS,"CQ Ceded Reserves",'Loss Proj'!$BP:$BP,SchedF!$A13)</f>
        <v>0</v>
      </c>
      <c r="L13" s="52">
        <f>SUMIFS('Loss Proj'!BD:BD,'Loss Proj'!$AS:$AS,"CQ Ceded Reserves",'Loss Proj'!$BP:$BP,SchedF!$A13)</f>
        <v>0</v>
      </c>
      <c r="M13" s="52">
        <f>SUMIFS('Loss Proj'!BE:BE,'Loss Proj'!$AS:$AS,"CQ Ceded Reserves",'Loss Proj'!$BP:$BP,SchedF!$A13)</f>
        <v>0</v>
      </c>
      <c r="N13" s="52">
        <f>SUMIFS('Loss Proj'!BF:BF,'Loss Proj'!$AS:$AS,"CQ Ceded Reserves",'Loss Proj'!$BP:$BP,SchedF!$A13)</f>
        <v>0</v>
      </c>
      <c r="O13" s="52">
        <f>SUMIFS('Loss Proj'!BG:BG,'Loss Proj'!$AS:$AS,"CQ Ceded Reserves",'Loss Proj'!$BP:$BP,SchedF!$A13)</f>
        <v>0</v>
      </c>
      <c r="P13" s="52">
        <f>SUMIFS('Loss Proj'!BH:BH,'Loss Proj'!$AS:$AS,"CQ Ceded Reserves",'Loss Proj'!$BP:$BP,SchedF!$A13)</f>
        <v>0</v>
      </c>
      <c r="Q13" s="52">
        <f>SUMIFS('Loss Proj'!BI:BI,'Loss Proj'!$AS:$AS,"CQ Ceded Reserves",'Loss Proj'!$BP:$BP,SchedF!$A13)</f>
        <v>0</v>
      </c>
      <c r="R13" s="52">
        <f>SUMIFS('Loss Proj'!BJ:BJ,'Loss Proj'!$AS:$AS,"CQ Ceded Reserves",'Loss Proj'!$BP:$BP,SchedF!$A13)</f>
        <v>0</v>
      </c>
      <c r="S13" s="52">
        <f>SUMIFS('Loss Proj'!BK:BK,'Loss Proj'!$AS:$AS,"CQ Ceded Reserves",'Loss Proj'!$BP:$BP,SchedF!$A13)</f>
        <v>0</v>
      </c>
      <c r="T13" s="52">
        <f>SUMIFS('Loss Proj'!BL:BL,'Loss Proj'!$AS:$AS,"CQ Ceded Reserves",'Loss Proj'!$BP:$BP,SchedF!$A13)</f>
        <v>0</v>
      </c>
      <c r="U13" s="52">
        <f>SUMIFS('Loss Proj'!BM:BM,'Loss Proj'!$AS:$AS,"CQ Ceded Reserves",'Loss Proj'!$BP:$BP,SchedF!$A13)</f>
        <v>0</v>
      </c>
    </row>
    <row r="14" spans="1:21" ht="15" customHeight="1" x14ac:dyDescent="0.45">
      <c r="A14" s="5" t="s">
        <v>83</v>
      </c>
      <c r="B14" s="52">
        <f>SUMIFS('Loss Proj'!AT:AT,'Loss Proj'!$AS:$AS,"CQ Ceded Reserves",'Loss Proj'!$BP:$BP,SchedF!$A14)</f>
        <v>0</v>
      </c>
      <c r="C14" s="52">
        <f>SUMIFS('Loss Proj'!AU:AU,'Loss Proj'!$AS:$AS,"CQ Ceded Reserves",'Loss Proj'!$BP:$BP,SchedF!$A14)</f>
        <v>0</v>
      </c>
      <c r="D14" s="52">
        <f>SUMIFS('Loss Proj'!AV:AV,'Loss Proj'!$AS:$AS,"CQ Ceded Reserves",'Loss Proj'!$BP:$BP,SchedF!$A14)</f>
        <v>0</v>
      </c>
      <c r="E14" s="52">
        <f>SUMIFS('Loss Proj'!AW:AW,'Loss Proj'!$AS:$AS,"CQ Ceded Reserves",'Loss Proj'!$BP:$BP,SchedF!$A14)</f>
        <v>0</v>
      </c>
      <c r="F14" s="52">
        <f>SUMIFS('Loss Proj'!AX:AX,'Loss Proj'!$AS:$AS,"CQ Ceded Reserves",'Loss Proj'!$BP:$BP,SchedF!$A14)</f>
        <v>0</v>
      </c>
      <c r="G14" s="52">
        <f>SUMIFS('Loss Proj'!AY:AY,'Loss Proj'!$AS:$AS,"CQ Ceded Reserves",'Loss Proj'!$BP:$BP,SchedF!$A14)</f>
        <v>0</v>
      </c>
      <c r="H14" s="52">
        <f>SUMIFS('Loss Proj'!AZ:AZ,'Loss Proj'!$AS:$AS,"CQ Ceded Reserves",'Loss Proj'!$BP:$BP,SchedF!$A14)</f>
        <v>0</v>
      </c>
      <c r="I14" s="52">
        <f>SUMIFS('Loss Proj'!BA:BA,'Loss Proj'!$AS:$AS,"CQ Ceded Reserves",'Loss Proj'!$BP:$BP,SchedF!$A14)</f>
        <v>0</v>
      </c>
      <c r="J14" s="52">
        <f>SUMIFS('Loss Proj'!BB:BB,'Loss Proj'!$AS:$AS,"CQ Ceded Reserves",'Loss Proj'!$BP:$BP,SchedF!$A14)</f>
        <v>0</v>
      </c>
      <c r="K14" s="52">
        <f>SUMIFS('Loss Proj'!BC:BC,'Loss Proj'!$AS:$AS,"CQ Ceded Reserves",'Loss Proj'!$BP:$BP,SchedF!$A14)</f>
        <v>0</v>
      </c>
      <c r="L14" s="52">
        <f>SUMIFS('Loss Proj'!BD:BD,'Loss Proj'!$AS:$AS,"CQ Ceded Reserves",'Loss Proj'!$BP:$BP,SchedF!$A14)</f>
        <v>0</v>
      </c>
      <c r="M14" s="52">
        <f>SUMIFS('Loss Proj'!BE:BE,'Loss Proj'!$AS:$AS,"CQ Ceded Reserves",'Loss Proj'!$BP:$BP,SchedF!$A14)</f>
        <v>0</v>
      </c>
      <c r="N14" s="52">
        <f>SUMIFS('Loss Proj'!BF:BF,'Loss Proj'!$AS:$AS,"CQ Ceded Reserves",'Loss Proj'!$BP:$BP,SchedF!$A14)</f>
        <v>0</v>
      </c>
      <c r="O14" s="52">
        <f>SUMIFS('Loss Proj'!BG:BG,'Loss Proj'!$AS:$AS,"CQ Ceded Reserves",'Loss Proj'!$BP:$BP,SchedF!$A14)</f>
        <v>0</v>
      </c>
      <c r="P14" s="52">
        <f>SUMIFS('Loss Proj'!BH:BH,'Loss Proj'!$AS:$AS,"CQ Ceded Reserves",'Loss Proj'!$BP:$BP,SchedF!$A14)</f>
        <v>0</v>
      </c>
      <c r="Q14" s="52">
        <f>SUMIFS('Loss Proj'!BI:BI,'Loss Proj'!$AS:$AS,"CQ Ceded Reserves",'Loss Proj'!$BP:$BP,SchedF!$A14)</f>
        <v>0</v>
      </c>
      <c r="R14" s="52">
        <f>SUMIFS('Loss Proj'!BJ:BJ,'Loss Proj'!$AS:$AS,"CQ Ceded Reserves",'Loss Proj'!$BP:$BP,SchedF!$A14)</f>
        <v>0</v>
      </c>
      <c r="S14" s="52">
        <f>SUMIFS('Loss Proj'!BK:BK,'Loss Proj'!$AS:$AS,"CQ Ceded Reserves",'Loss Proj'!$BP:$BP,SchedF!$A14)</f>
        <v>0</v>
      </c>
      <c r="T14" s="52">
        <f>SUMIFS('Loss Proj'!BL:BL,'Loss Proj'!$AS:$AS,"CQ Ceded Reserves",'Loss Proj'!$BP:$BP,SchedF!$A14)</f>
        <v>0</v>
      </c>
      <c r="U14" s="52">
        <f>SUMIFS('Loss Proj'!BM:BM,'Loss Proj'!$AS:$AS,"CQ Ceded Reserves",'Loss Proj'!$BP:$BP,SchedF!$A14)</f>
        <v>0</v>
      </c>
    </row>
    <row r="15" spans="1:21" ht="15" customHeight="1" x14ac:dyDescent="0.45">
      <c r="A15" s="5" t="s">
        <v>87</v>
      </c>
      <c r="B15" s="52">
        <f>SUMIFS('Loss Proj'!AT:AT,'Loss Proj'!$AS:$AS,"CQ Ceded Reserves",'Loss Proj'!$BP:$BP,SchedF!$A15)</f>
        <v>0</v>
      </c>
      <c r="C15" s="52">
        <f>SUMIFS('Loss Proj'!AU:AU,'Loss Proj'!$AS:$AS,"CQ Ceded Reserves",'Loss Proj'!$BP:$BP,SchedF!$A15)</f>
        <v>0</v>
      </c>
      <c r="D15" s="52">
        <f>SUMIFS('Loss Proj'!AV:AV,'Loss Proj'!$AS:$AS,"CQ Ceded Reserves",'Loss Proj'!$BP:$BP,SchedF!$A15)</f>
        <v>0</v>
      </c>
      <c r="E15" s="52">
        <f>SUMIFS('Loss Proj'!AW:AW,'Loss Proj'!$AS:$AS,"CQ Ceded Reserves",'Loss Proj'!$BP:$BP,SchedF!$A15)</f>
        <v>0</v>
      </c>
      <c r="F15" s="52">
        <f>SUMIFS('Loss Proj'!AX:AX,'Loss Proj'!$AS:$AS,"CQ Ceded Reserves",'Loss Proj'!$BP:$BP,SchedF!$A15)</f>
        <v>0</v>
      </c>
      <c r="G15" s="52">
        <f>SUMIFS('Loss Proj'!AY:AY,'Loss Proj'!$AS:$AS,"CQ Ceded Reserves",'Loss Proj'!$BP:$BP,SchedF!$A15)</f>
        <v>0</v>
      </c>
      <c r="H15" s="52">
        <f>SUMIFS('Loss Proj'!AZ:AZ,'Loss Proj'!$AS:$AS,"CQ Ceded Reserves",'Loss Proj'!$BP:$BP,SchedF!$A15)</f>
        <v>0</v>
      </c>
      <c r="I15" s="52">
        <f>SUMIFS('Loss Proj'!BA:BA,'Loss Proj'!$AS:$AS,"CQ Ceded Reserves",'Loss Proj'!$BP:$BP,SchedF!$A15)</f>
        <v>0</v>
      </c>
      <c r="J15" s="52">
        <f>SUMIFS('Loss Proj'!BB:BB,'Loss Proj'!$AS:$AS,"CQ Ceded Reserves",'Loss Proj'!$BP:$BP,SchedF!$A15)</f>
        <v>0</v>
      </c>
      <c r="K15" s="52">
        <f>SUMIFS('Loss Proj'!BC:BC,'Loss Proj'!$AS:$AS,"CQ Ceded Reserves",'Loss Proj'!$BP:$BP,SchedF!$A15)</f>
        <v>0</v>
      </c>
      <c r="L15" s="52">
        <f>SUMIFS('Loss Proj'!BD:BD,'Loss Proj'!$AS:$AS,"CQ Ceded Reserves",'Loss Proj'!$BP:$BP,SchedF!$A15)</f>
        <v>0</v>
      </c>
      <c r="M15" s="52">
        <f>SUMIFS('Loss Proj'!BE:BE,'Loss Proj'!$AS:$AS,"CQ Ceded Reserves",'Loss Proj'!$BP:$BP,SchedF!$A15)</f>
        <v>0</v>
      </c>
      <c r="N15" s="52">
        <f>SUMIFS('Loss Proj'!BF:BF,'Loss Proj'!$AS:$AS,"CQ Ceded Reserves",'Loss Proj'!$BP:$BP,SchedF!$A15)</f>
        <v>0</v>
      </c>
      <c r="O15" s="52">
        <f>SUMIFS('Loss Proj'!BG:BG,'Loss Proj'!$AS:$AS,"CQ Ceded Reserves",'Loss Proj'!$BP:$BP,SchedF!$A15)</f>
        <v>0</v>
      </c>
      <c r="P15" s="52">
        <f>SUMIFS('Loss Proj'!BH:BH,'Loss Proj'!$AS:$AS,"CQ Ceded Reserves",'Loss Proj'!$BP:$BP,SchedF!$A15)</f>
        <v>0</v>
      </c>
      <c r="Q15" s="52">
        <f>SUMIFS('Loss Proj'!BI:BI,'Loss Proj'!$AS:$AS,"CQ Ceded Reserves",'Loss Proj'!$BP:$BP,SchedF!$A15)</f>
        <v>0</v>
      </c>
      <c r="R15" s="52">
        <f>SUMIFS('Loss Proj'!BJ:BJ,'Loss Proj'!$AS:$AS,"CQ Ceded Reserves",'Loss Proj'!$BP:$BP,SchedF!$A15)</f>
        <v>0</v>
      </c>
      <c r="S15" s="52">
        <f>SUMIFS('Loss Proj'!BK:BK,'Loss Proj'!$AS:$AS,"CQ Ceded Reserves",'Loss Proj'!$BP:$BP,SchedF!$A15)</f>
        <v>0</v>
      </c>
      <c r="T15" s="52">
        <f>SUMIFS('Loss Proj'!BL:BL,'Loss Proj'!$AS:$AS,"CQ Ceded Reserves",'Loss Proj'!$BP:$BP,SchedF!$A15)</f>
        <v>0</v>
      </c>
      <c r="U15" s="52">
        <f>SUMIFS('Loss Proj'!BM:BM,'Loss Proj'!$AS:$AS,"CQ Ceded Reserves",'Loss Proj'!$BP:$BP,SchedF!$A15)</f>
        <v>0</v>
      </c>
    </row>
    <row r="16" spans="1:21" ht="15" customHeight="1" x14ac:dyDescent="0.45">
      <c r="A16" s="5" t="s">
        <v>90</v>
      </c>
      <c r="B16" s="52">
        <f>SUMIFS('Loss Proj'!AT:AT,'Loss Proj'!$AS:$AS,"CQ Ceded Reserves",'Loss Proj'!$BP:$BP,SchedF!$A16)</f>
        <v>0</v>
      </c>
      <c r="C16" s="52">
        <f>SUMIFS('Loss Proj'!AU:AU,'Loss Proj'!$AS:$AS,"CQ Ceded Reserves",'Loss Proj'!$BP:$BP,SchedF!$A16)</f>
        <v>0</v>
      </c>
      <c r="D16" s="52">
        <f>SUMIFS('Loss Proj'!AV:AV,'Loss Proj'!$AS:$AS,"CQ Ceded Reserves",'Loss Proj'!$BP:$BP,SchedF!$A16)</f>
        <v>0</v>
      </c>
      <c r="E16" s="52">
        <f>SUMIFS('Loss Proj'!AW:AW,'Loss Proj'!$AS:$AS,"CQ Ceded Reserves",'Loss Proj'!$BP:$BP,SchedF!$A16)</f>
        <v>0</v>
      </c>
      <c r="F16" s="52">
        <f>SUMIFS('Loss Proj'!AX:AX,'Loss Proj'!$AS:$AS,"CQ Ceded Reserves",'Loss Proj'!$BP:$BP,SchedF!$A16)</f>
        <v>0</v>
      </c>
      <c r="G16" s="52">
        <f>SUMIFS('Loss Proj'!AY:AY,'Loss Proj'!$AS:$AS,"CQ Ceded Reserves",'Loss Proj'!$BP:$BP,SchedF!$A16)</f>
        <v>0</v>
      </c>
      <c r="H16" s="52">
        <f>SUMIFS('Loss Proj'!AZ:AZ,'Loss Proj'!$AS:$AS,"CQ Ceded Reserves",'Loss Proj'!$BP:$BP,SchedF!$A16)</f>
        <v>0</v>
      </c>
      <c r="I16" s="52">
        <f>SUMIFS('Loss Proj'!BA:BA,'Loss Proj'!$AS:$AS,"CQ Ceded Reserves",'Loss Proj'!$BP:$BP,SchedF!$A16)</f>
        <v>0</v>
      </c>
      <c r="J16" s="52">
        <f>SUMIFS('Loss Proj'!BB:BB,'Loss Proj'!$AS:$AS,"CQ Ceded Reserves",'Loss Proj'!$BP:$BP,SchedF!$A16)</f>
        <v>0</v>
      </c>
      <c r="K16" s="52">
        <f>SUMIFS('Loss Proj'!BC:BC,'Loss Proj'!$AS:$AS,"CQ Ceded Reserves",'Loss Proj'!$BP:$BP,SchedF!$A16)</f>
        <v>0</v>
      </c>
      <c r="L16" s="52">
        <f>SUMIFS('Loss Proj'!BD:BD,'Loss Proj'!$AS:$AS,"CQ Ceded Reserves",'Loss Proj'!$BP:$BP,SchedF!$A16)</f>
        <v>0</v>
      </c>
      <c r="M16" s="52">
        <f>SUMIFS('Loss Proj'!BE:BE,'Loss Proj'!$AS:$AS,"CQ Ceded Reserves",'Loss Proj'!$BP:$BP,SchedF!$A16)</f>
        <v>0</v>
      </c>
      <c r="N16" s="52">
        <f>SUMIFS('Loss Proj'!BF:BF,'Loss Proj'!$AS:$AS,"CQ Ceded Reserves",'Loss Proj'!$BP:$BP,SchedF!$A16)</f>
        <v>0</v>
      </c>
      <c r="O16" s="52">
        <f>SUMIFS('Loss Proj'!BG:BG,'Loss Proj'!$AS:$AS,"CQ Ceded Reserves",'Loss Proj'!$BP:$BP,SchedF!$A16)</f>
        <v>0</v>
      </c>
      <c r="P16" s="52">
        <f>SUMIFS('Loss Proj'!BH:BH,'Loss Proj'!$AS:$AS,"CQ Ceded Reserves",'Loss Proj'!$BP:$BP,SchedF!$A16)</f>
        <v>0</v>
      </c>
      <c r="Q16" s="52">
        <f>SUMIFS('Loss Proj'!BI:BI,'Loss Proj'!$AS:$AS,"CQ Ceded Reserves",'Loss Proj'!$BP:$BP,SchedF!$A16)</f>
        <v>0</v>
      </c>
      <c r="R16" s="52">
        <f>SUMIFS('Loss Proj'!BJ:BJ,'Loss Proj'!$AS:$AS,"CQ Ceded Reserves",'Loss Proj'!$BP:$BP,SchedF!$A16)</f>
        <v>0</v>
      </c>
      <c r="S16" s="52">
        <f>SUMIFS('Loss Proj'!BK:BK,'Loss Proj'!$AS:$AS,"CQ Ceded Reserves",'Loss Proj'!$BP:$BP,SchedF!$A16)</f>
        <v>0</v>
      </c>
      <c r="T16" s="52">
        <f>SUMIFS('Loss Proj'!BL:BL,'Loss Proj'!$AS:$AS,"CQ Ceded Reserves",'Loss Proj'!$BP:$BP,SchedF!$A16)</f>
        <v>0</v>
      </c>
      <c r="U16" s="52">
        <f>SUMIFS('Loss Proj'!BM:BM,'Loss Proj'!$AS:$AS,"CQ Ceded Reserves",'Loss Proj'!$BP:$BP,SchedF!$A16)</f>
        <v>0</v>
      </c>
    </row>
    <row r="17" spans="1:21" ht="15" customHeight="1" x14ac:dyDescent="0.45">
      <c r="A17" s="5" t="s">
        <v>375</v>
      </c>
      <c r="B17" s="52">
        <f>SUMIFS('Loss Proj'!AT:AT,'Loss Proj'!$AS:$AS,"CQ Ceded Reserves",'Loss Proj'!$BP:$BP,SchedF!$A17)</f>
        <v>0</v>
      </c>
      <c r="C17" s="52">
        <f>SUMIFS('Loss Proj'!AU:AU,'Loss Proj'!$AS:$AS,"CQ Ceded Reserves",'Loss Proj'!$BP:$BP,SchedF!$A17)</f>
        <v>0</v>
      </c>
      <c r="D17" s="52">
        <f>SUMIFS('Loss Proj'!AV:AV,'Loss Proj'!$AS:$AS,"CQ Ceded Reserves",'Loss Proj'!$BP:$BP,SchedF!$A17)</f>
        <v>0</v>
      </c>
      <c r="E17" s="52">
        <f>SUMIFS('Loss Proj'!AW:AW,'Loss Proj'!$AS:$AS,"CQ Ceded Reserves",'Loss Proj'!$BP:$BP,SchedF!$A17)</f>
        <v>0</v>
      </c>
      <c r="F17" s="52">
        <f>SUMIFS('Loss Proj'!AX:AX,'Loss Proj'!$AS:$AS,"CQ Ceded Reserves",'Loss Proj'!$BP:$BP,SchedF!$A17)</f>
        <v>0</v>
      </c>
      <c r="G17" s="52">
        <f>SUMIFS('Loss Proj'!AY:AY,'Loss Proj'!$AS:$AS,"CQ Ceded Reserves",'Loss Proj'!$BP:$BP,SchedF!$A17)</f>
        <v>0</v>
      </c>
      <c r="H17" s="52">
        <f>SUMIFS('Loss Proj'!AZ:AZ,'Loss Proj'!$AS:$AS,"CQ Ceded Reserves",'Loss Proj'!$BP:$BP,SchedF!$A17)</f>
        <v>0</v>
      </c>
      <c r="I17" s="52">
        <f>SUMIFS('Loss Proj'!BA:BA,'Loss Proj'!$AS:$AS,"CQ Ceded Reserves",'Loss Proj'!$BP:$BP,SchedF!$A17)</f>
        <v>0</v>
      </c>
      <c r="J17" s="52">
        <f>SUMIFS('Loss Proj'!BB:BB,'Loss Proj'!$AS:$AS,"CQ Ceded Reserves",'Loss Proj'!$BP:$BP,SchedF!$A17)</f>
        <v>0</v>
      </c>
      <c r="K17" s="52">
        <f>SUMIFS('Loss Proj'!BC:BC,'Loss Proj'!$AS:$AS,"CQ Ceded Reserves",'Loss Proj'!$BP:$BP,SchedF!$A17)</f>
        <v>0</v>
      </c>
      <c r="L17" s="52">
        <f>SUMIFS('Loss Proj'!BD:BD,'Loss Proj'!$AS:$AS,"CQ Ceded Reserves",'Loss Proj'!$BP:$BP,SchedF!$A17)</f>
        <v>0</v>
      </c>
      <c r="M17" s="52">
        <f>SUMIFS('Loss Proj'!BE:BE,'Loss Proj'!$AS:$AS,"CQ Ceded Reserves",'Loss Proj'!$BP:$BP,SchedF!$A17)</f>
        <v>0</v>
      </c>
      <c r="N17" s="52">
        <f>SUMIFS('Loss Proj'!BF:BF,'Loss Proj'!$AS:$AS,"CQ Ceded Reserves",'Loss Proj'!$BP:$BP,SchedF!$A17)</f>
        <v>0</v>
      </c>
      <c r="O17" s="52">
        <f>SUMIFS('Loss Proj'!BG:BG,'Loss Proj'!$AS:$AS,"CQ Ceded Reserves",'Loss Proj'!$BP:$BP,SchedF!$A17)</f>
        <v>0</v>
      </c>
      <c r="P17" s="52">
        <f>SUMIFS('Loss Proj'!BH:BH,'Loss Proj'!$AS:$AS,"CQ Ceded Reserves",'Loss Proj'!$BP:$BP,SchedF!$A17)</f>
        <v>0</v>
      </c>
      <c r="Q17" s="52">
        <f>SUMIFS('Loss Proj'!BI:BI,'Loss Proj'!$AS:$AS,"CQ Ceded Reserves",'Loss Proj'!$BP:$BP,SchedF!$A17)</f>
        <v>0</v>
      </c>
      <c r="R17" s="52">
        <f>SUMIFS('Loss Proj'!BJ:BJ,'Loss Proj'!$AS:$AS,"CQ Ceded Reserves",'Loss Proj'!$BP:$BP,SchedF!$A17)</f>
        <v>0</v>
      </c>
      <c r="S17" s="52">
        <f>SUMIFS('Loss Proj'!BK:BK,'Loss Proj'!$AS:$AS,"CQ Ceded Reserves",'Loss Proj'!$BP:$BP,SchedF!$A17)</f>
        <v>0</v>
      </c>
      <c r="T17" s="52">
        <f>SUMIFS('Loss Proj'!BL:BL,'Loss Proj'!$AS:$AS,"CQ Ceded Reserves",'Loss Proj'!$BP:$BP,SchedF!$A17)</f>
        <v>0</v>
      </c>
      <c r="U17" s="52">
        <f>SUMIFS('Loss Proj'!BM:BM,'Loss Proj'!$AS:$AS,"CQ Ceded Reserves",'Loss Proj'!$BP:$BP,SchedF!$A17)</f>
        <v>0</v>
      </c>
    </row>
    <row r="18" spans="1:21" ht="15" customHeight="1" x14ac:dyDescent="0.45">
      <c r="A18" s="5" t="s">
        <v>376</v>
      </c>
      <c r="B18" s="52">
        <f>SUMIFS('Loss Proj'!AT:AT,'Loss Proj'!$AS:$AS,"CQ Ceded Reserves",'Loss Proj'!$BP:$BP,SchedF!$A18)</f>
        <v>0</v>
      </c>
      <c r="C18" s="52">
        <f>SUMIFS('Loss Proj'!AU:AU,'Loss Proj'!$AS:$AS,"CQ Ceded Reserves",'Loss Proj'!$BP:$BP,SchedF!$A18)</f>
        <v>0</v>
      </c>
      <c r="D18" s="52">
        <f>SUMIFS('Loss Proj'!AV:AV,'Loss Proj'!$AS:$AS,"CQ Ceded Reserves",'Loss Proj'!$BP:$BP,SchedF!$A18)</f>
        <v>0</v>
      </c>
      <c r="E18" s="52">
        <f>SUMIFS('Loss Proj'!AW:AW,'Loss Proj'!$AS:$AS,"CQ Ceded Reserves",'Loss Proj'!$BP:$BP,SchedF!$A18)</f>
        <v>0</v>
      </c>
      <c r="F18" s="52">
        <f>SUMIFS('Loss Proj'!AX:AX,'Loss Proj'!$AS:$AS,"CQ Ceded Reserves",'Loss Proj'!$BP:$BP,SchedF!$A18)</f>
        <v>0</v>
      </c>
      <c r="G18" s="52">
        <f>SUMIFS('Loss Proj'!AY:AY,'Loss Proj'!$AS:$AS,"CQ Ceded Reserves",'Loss Proj'!$BP:$BP,SchedF!$A18)</f>
        <v>0</v>
      </c>
      <c r="H18" s="52">
        <f>SUMIFS('Loss Proj'!AZ:AZ,'Loss Proj'!$AS:$AS,"CQ Ceded Reserves",'Loss Proj'!$BP:$BP,SchedF!$A18)</f>
        <v>0</v>
      </c>
      <c r="I18" s="52">
        <f>SUMIFS('Loss Proj'!BA:BA,'Loss Proj'!$AS:$AS,"CQ Ceded Reserves",'Loss Proj'!$BP:$BP,SchedF!$A18)</f>
        <v>0</v>
      </c>
      <c r="J18" s="52">
        <f>SUMIFS('Loss Proj'!BB:BB,'Loss Proj'!$AS:$AS,"CQ Ceded Reserves",'Loss Proj'!$BP:$BP,SchedF!$A18)</f>
        <v>0</v>
      </c>
      <c r="K18" s="52">
        <f>SUMIFS('Loss Proj'!BC:BC,'Loss Proj'!$AS:$AS,"CQ Ceded Reserves",'Loss Proj'!$BP:$BP,SchedF!$A18)</f>
        <v>0</v>
      </c>
      <c r="L18" s="52">
        <f>SUMIFS('Loss Proj'!BD:BD,'Loss Proj'!$AS:$AS,"CQ Ceded Reserves",'Loss Proj'!$BP:$BP,SchedF!$A18)</f>
        <v>0</v>
      </c>
      <c r="M18" s="52">
        <f>SUMIFS('Loss Proj'!BE:BE,'Loss Proj'!$AS:$AS,"CQ Ceded Reserves",'Loss Proj'!$BP:$BP,SchedF!$A18)</f>
        <v>0</v>
      </c>
      <c r="N18" s="52">
        <f>SUMIFS('Loss Proj'!BF:BF,'Loss Proj'!$AS:$AS,"CQ Ceded Reserves",'Loss Proj'!$BP:$BP,SchedF!$A18)</f>
        <v>0</v>
      </c>
      <c r="O18" s="52">
        <f>SUMIFS('Loss Proj'!BG:BG,'Loss Proj'!$AS:$AS,"CQ Ceded Reserves",'Loss Proj'!$BP:$BP,SchedF!$A18)</f>
        <v>0</v>
      </c>
      <c r="P18" s="52">
        <f>SUMIFS('Loss Proj'!BH:BH,'Loss Proj'!$AS:$AS,"CQ Ceded Reserves",'Loss Proj'!$BP:$BP,SchedF!$A18)</f>
        <v>0</v>
      </c>
      <c r="Q18" s="52">
        <f>SUMIFS('Loss Proj'!BI:BI,'Loss Proj'!$AS:$AS,"CQ Ceded Reserves",'Loss Proj'!$BP:$BP,SchedF!$A18)</f>
        <v>0</v>
      </c>
      <c r="R18" s="52">
        <f>SUMIFS('Loss Proj'!BJ:BJ,'Loss Proj'!$AS:$AS,"CQ Ceded Reserves",'Loss Proj'!$BP:$BP,SchedF!$A18)</f>
        <v>0</v>
      </c>
      <c r="S18" s="52">
        <f>SUMIFS('Loss Proj'!BK:BK,'Loss Proj'!$AS:$AS,"CQ Ceded Reserves",'Loss Proj'!$BP:$BP,SchedF!$A18)</f>
        <v>0</v>
      </c>
      <c r="T18" s="52">
        <f>SUMIFS('Loss Proj'!BL:BL,'Loss Proj'!$AS:$AS,"CQ Ceded Reserves",'Loss Proj'!$BP:$BP,SchedF!$A18)</f>
        <v>0</v>
      </c>
      <c r="U18" s="52">
        <f>SUMIFS('Loss Proj'!BM:BM,'Loss Proj'!$AS:$AS,"CQ Ceded Reserves",'Loss Proj'!$BP:$BP,SchedF!$A18)</f>
        <v>0</v>
      </c>
    </row>
    <row r="19" spans="1:21" ht="15" customHeight="1" x14ac:dyDescent="0.45">
      <c r="A19" s="5" t="s">
        <v>377</v>
      </c>
      <c r="B19" s="52">
        <f>SUMIFS('Loss Proj'!AT:AT,'Loss Proj'!$AS:$AS,"CQ Ceded Reserves",'Loss Proj'!$BP:$BP,SchedF!$A19)</f>
        <v>0</v>
      </c>
      <c r="C19" s="52">
        <f>SUMIFS('Loss Proj'!AU:AU,'Loss Proj'!$AS:$AS,"CQ Ceded Reserves",'Loss Proj'!$BP:$BP,SchedF!$A19)</f>
        <v>0</v>
      </c>
      <c r="D19" s="52">
        <f>SUMIFS('Loss Proj'!AV:AV,'Loss Proj'!$AS:$AS,"CQ Ceded Reserves",'Loss Proj'!$BP:$BP,SchedF!$A19)</f>
        <v>0</v>
      </c>
      <c r="E19" s="52">
        <f>SUMIFS('Loss Proj'!AW:AW,'Loss Proj'!$AS:$AS,"CQ Ceded Reserves",'Loss Proj'!$BP:$BP,SchedF!$A19)</f>
        <v>0</v>
      </c>
      <c r="F19" s="52">
        <f>SUMIFS('Loss Proj'!AX:AX,'Loss Proj'!$AS:$AS,"CQ Ceded Reserves",'Loss Proj'!$BP:$BP,SchedF!$A19)</f>
        <v>0</v>
      </c>
      <c r="G19" s="52">
        <f>SUMIFS('Loss Proj'!AY:AY,'Loss Proj'!$AS:$AS,"CQ Ceded Reserves",'Loss Proj'!$BP:$BP,SchedF!$A19)</f>
        <v>0</v>
      </c>
      <c r="H19" s="52">
        <f>SUMIFS('Loss Proj'!AZ:AZ,'Loss Proj'!$AS:$AS,"CQ Ceded Reserves",'Loss Proj'!$BP:$BP,SchedF!$A19)</f>
        <v>0</v>
      </c>
      <c r="I19" s="52">
        <f>SUMIFS('Loss Proj'!BA:BA,'Loss Proj'!$AS:$AS,"CQ Ceded Reserves",'Loss Proj'!$BP:$BP,SchedF!$A19)</f>
        <v>0</v>
      </c>
      <c r="J19" s="52">
        <f>SUMIFS('Loss Proj'!BB:BB,'Loss Proj'!$AS:$AS,"CQ Ceded Reserves",'Loss Proj'!$BP:$BP,SchedF!$A19)</f>
        <v>0</v>
      </c>
      <c r="K19" s="52">
        <f>SUMIFS('Loss Proj'!BC:BC,'Loss Proj'!$AS:$AS,"CQ Ceded Reserves",'Loss Proj'!$BP:$BP,SchedF!$A19)</f>
        <v>0</v>
      </c>
      <c r="L19" s="52">
        <f>SUMIFS('Loss Proj'!BD:BD,'Loss Proj'!$AS:$AS,"CQ Ceded Reserves",'Loss Proj'!$BP:$BP,SchedF!$A19)</f>
        <v>0</v>
      </c>
      <c r="M19" s="52">
        <f>SUMIFS('Loss Proj'!BE:BE,'Loss Proj'!$AS:$AS,"CQ Ceded Reserves",'Loss Proj'!$BP:$BP,SchedF!$A19)</f>
        <v>0</v>
      </c>
      <c r="N19" s="52">
        <f>SUMIFS('Loss Proj'!BF:BF,'Loss Proj'!$AS:$AS,"CQ Ceded Reserves",'Loss Proj'!$BP:$BP,SchedF!$A19)</f>
        <v>0</v>
      </c>
      <c r="O19" s="52">
        <f>SUMIFS('Loss Proj'!BG:BG,'Loss Proj'!$AS:$AS,"CQ Ceded Reserves",'Loss Proj'!$BP:$BP,SchedF!$A19)</f>
        <v>0</v>
      </c>
      <c r="P19" s="52">
        <f>SUMIFS('Loss Proj'!BH:BH,'Loss Proj'!$AS:$AS,"CQ Ceded Reserves",'Loss Proj'!$BP:$BP,SchedF!$A19)</f>
        <v>0</v>
      </c>
      <c r="Q19" s="52">
        <f>SUMIFS('Loss Proj'!BI:BI,'Loss Proj'!$AS:$AS,"CQ Ceded Reserves",'Loss Proj'!$BP:$BP,SchedF!$A19)</f>
        <v>0</v>
      </c>
      <c r="R19" s="52">
        <f>SUMIFS('Loss Proj'!BJ:BJ,'Loss Proj'!$AS:$AS,"CQ Ceded Reserves",'Loss Proj'!$BP:$BP,SchedF!$A19)</f>
        <v>0</v>
      </c>
      <c r="S19" s="52">
        <f>SUMIFS('Loss Proj'!BK:BK,'Loss Proj'!$AS:$AS,"CQ Ceded Reserves",'Loss Proj'!$BP:$BP,SchedF!$A19)</f>
        <v>0</v>
      </c>
      <c r="T19" s="52">
        <f>SUMIFS('Loss Proj'!BL:BL,'Loss Proj'!$AS:$AS,"CQ Ceded Reserves",'Loss Proj'!$BP:$BP,SchedF!$A19)</f>
        <v>0</v>
      </c>
      <c r="U19" s="52">
        <f>SUMIFS('Loss Proj'!BM:BM,'Loss Proj'!$AS:$AS,"CQ Ceded Reserves",'Loss Proj'!$BP:$BP,SchedF!$A19)</f>
        <v>0</v>
      </c>
    </row>
    <row r="20" spans="1:21" ht="15" customHeight="1" x14ac:dyDescent="0.45">
      <c r="A20" s="5" t="s">
        <v>378</v>
      </c>
      <c r="B20" s="52">
        <f>SUMIFS('Loss Proj'!AT:AT,'Loss Proj'!$AS:$AS,"CQ Ceded Reserves",'Loss Proj'!$BP:$BP,SchedF!$A20)</f>
        <v>0</v>
      </c>
      <c r="C20" s="52">
        <f>SUMIFS('Loss Proj'!AU:AU,'Loss Proj'!$AS:$AS,"CQ Ceded Reserves",'Loss Proj'!$BP:$BP,SchedF!$A20)</f>
        <v>0</v>
      </c>
      <c r="D20" s="52">
        <f>SUMIFS('Loss Proj'!AV:AV,'Loss Proj'!$AS:$AS,"CQ Ceded Reserves",'Loss Proj'!$BP:$BP,SchedF!$A20)</f>
        <v>0</v>
      </c>
      <c r="E20" s="52">
        <f>SUMIFS('Loss Proj'!AW:AW,'Loss Proj'!$AS:$AS,"CQ Ceded Reserves",'Loss Proj'!$BP:$BP,SchedF!$A20)</f>
        <v>0</v>
      </c>
      <c r="F20" s="52">
        <f>SUMIFS('Loss Proj'!AX:AX,'Loss Proj'!$AS:$AS,"CQ Ceded Reserves",'Loss Proj'!$BP:$BP,SchedF!$A20)</f>
        <v>0</v>
      </c>
      <c r="G20" s="52">
        <f>SUMIFS('Loss Proj'!AY:AY,'Loss Proj'!$AS:$AS,"CQ Ceded Reserves",'Loss Proj'!$BP:$BP,SchedF!$A20)</f>
        <v>0</v>
      </c>
      <c r="H20" s="52">
        <f>SUMIFS('Loss Proj'!AZ:AZ,'Loss Proj'!$AS:$AS,"CQ Ceded Reserves",'Loss Proj'!$BP:$BP,SchedF!$A20)</f>
        <v>0</v>
      </c>
      <c r="I20" s="52">
        <f>SUMIFS('Loss Proj'!BA:BA,'Loss Proj'!$AS:$AS,"CQ Ceded Reserves",'Loss Proj'!$BP:$BP,SchedF!$A20)</f>
        <v>0</v>
      </c>
      <c r="J20" s="52">
        <f>SUMIFS('Loss Proj'!BB:BB,'Loss Proj'!$AS:$AS,"CQ Ceded Reserves",'Loss Proj'!$BP:$BP,SchedF!$A20)</f>
        <v>0</v>
      </c>
      <c r="K20" s="52">
        <f>SUMIFS('Loss Proj'!BC:BC,'Loss Proj'!$AS:$AS,"CQ Ceded Reserves",'Loss Proj'!$BP:$BP,SchedF!$A20)</f>
        <v>0</v>
      </c>
      <c r="L20" s="52">
        <f>SUMIFS('Loss Proj'!BD:BD,'Loss Proj'!$AS:$AS,"CQ Ceded Reserves",'Loss Proj'!$BP:$BP,SchedF!$A20)</f>
        <v>0</v>
      </c>
      <c r="M20" s="52">
        <f>SUMIFS('Loss Proj'!BE:BE,'Loss Proj'!$AS:$AS,"CQ Ceded Reserves",'Loss Proj'!$BP:$BP,SchedF!$A20)</f>
        <v>0</v>
      </c>
      <c r="N20" s="52">
        <f>SUMIFS('Loss Proj'!BF:BF,'Loss Proj'!$AS:$AS,"CQ Ceded Reserves",'Loss Proj'!$BP:$BP,SchedF!$A20)</f>
        <v>0</v>
      </c>
      <c r="O20" s="52">
        <f>SUMIFS('Loss Proj'!BG:BG,'Loss Proj'!$AS:$AS,"CQ Ceded Reserves",'Loss Proj'!$BP:$BP,SchedF!$A20)</f>
        <v>0</v>
      </c>
      <c r="P20" s="52">
        <f>SUMIFS('Loss Proj'!BH:BH,'Loss Proj'!$AS:$AS,"CQ Ceded Reserves",'Loss Proj'!$BP:$BP,SchedF!$A20)</f>
        <v>0</v>
      </c>
      <c r="Q20" s="52">
        <f>SUMIFS('Loss Proj'!BI:BI,'Loss Proj'!$AS:$AS,"CQ Ceded Reserves",'Loss Proj'!$BP:$BP,SchedF!$A20)</f>
        <v>0</v>
      </c>
      <c r="R20" s="52">
        <f>SUMIFS('Loss Proj'!BJ:BJ,'Loss Proj'!$AS:$AS,"CQ Ceded Reserves",'Loss Proj'!$BP:$BP,SchedF!$A20)</f>
        <v>0</v>
      </c>
      <c r="S20" s="52">
        <f>SUMIFS('Loss Proj'!BK:BK,'Loss Proj'!$AS:$AS,"CQ Ceded Reserves",'Loss Proj'!$BP:$BP,SchedF!$A20)</f>
        <v>0</v>
      </c>
      <c r="T20" s="52">
        <f>SUMIFS('Loss Proj'!BL:BL,'Loss Proj'!$AS:$AS,"CQ Ceded Reserves",'Loss Proj'!$BP:$BP,SchedF!$A20)</f>
        <v>0</v>
      </c>
      <c r="U20" s="52">
        <f>SUMIFS('Loss Proj'!BM:BM,'Loss Proj'!$AS:$AS,"CQ Ceded Reserves",'Loss Proj'!$BP:$BP,SchedF!$A20)</f>
        <v>0</v>
      </c>
    </row>
    <row r="21" spans="1:21" ht="15" customHeight="1" x14ac:dyDescent="0.4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21" ht="15" customHeight="1" x14ac:dyDescent="0.45">
      <c r="A22" s="117" t="s">
        <v>213</v>
      </c>
      <c r="B22" s="35" t="b">
        <f ca="1">SUM(B9:B20)=B5</f>
        <v>0</v>
      </c>
      <c r="C22" s="35" t="b">
        <f t="shared" ref="C22:U22" ca="1" si="0">SUM(C9:C20)=C5</f>
        <v>0</v>
      </c>
      <c r="D22" s="35" t="b">
        <f t="shared" ca="1" si="0"/>
        <v>0</v>
      </c>
      <c r="E22" s="35" t="b">
        <f t="shared" ca="1" si="0"/>
        <v>0</v>
      </c>
      <c r="F22" s="35" t="b">
        <f t="shared" ca="1" si="0"/>
        <v>0</v>
      </c>
      <c r="G22" s="35" t="b">
        <f t="shared" ca="1" si="0"/>
        <v>0</v>
      </c>
      <c r="H22" s="35" t="b">
        <f t="shared" ca="1" si="0"/>
        <v>0</v>
      </c>
      <c r="I22" s="35" t="b">
        <f t="shared" ca="1" si="0"/>
        <v>0</v>
      </c>
      <c r="J22" s="35" t="b">
        <f t="shared" ca="1" si="0"/>
        <v>0</v>
      </c>
      <c r="K22" s="35" t="b">
        <f t="shared" ca="1" si="0"/>
        <v>0</v>
      </c>
      <c r="L22" s="35" t="b">
        <f t="shared" ca="1" si="0"/>
        <v>0</v>
      </c>
      <c r="M22" s="35" t="b">
        <f t="shared" ca="1" si="0"/>
        <v>0</v>
      </c>
      <c r="N22" s="35" t="b">
        <f t="shared" ca="1" si="0"/>
        <v>0</v>
      </c>
      <c r="O22" s="35" t="b">
        <f t="shared" ca="1" si="0"/>
        <v>0</v>
      </c>
      <c r="P22" s="35" t="b">
        <f t="shared" ca="1" si="0"/>
        <v>0</v>
      </c>
      <c r="Q22" s="35" t="b">
        <f t="shared" ca="1" si="0"/>
        <v>0</v>
      </c>
      <c r="R22" s="35" t="b">
        <f t="shared" ca="1" si="0"/>
        <v>0</v>
      </c>
      <c r="S22" s="35" t="b">
        <f t="shared" ca="1" si="0"/>
        <v>0</v>
      </c>
      <c r="T22" s="35" t="b">
        <f t="shared" ca="1" si="0"/>
        <v>0</v>
      </c>
      <c r="U22" s="35" t="b">
        <f t="shared" ca="1" si="0"/>
        <v>0</v>
      </c>
    </row>
    <row r="23" spans="1:21" ht="15" customHeight="1" x14ac:dyDescent="0.4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21" ht="14.25" x14ac:dyDescent="0.4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21" ht="15" customHeight="1" x14ac:dyDescent="0.4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21" ht="15" customHeight="1" x14ac:dyDescent="0.4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21" ht="15.75" customHeight="1" x14ac:dyDescent="0.45">
      <c r="A27" s="46" t="s">
        <v>498</v>
      </c>
    </row>
    <row r="28" spans="1:21" ht="15.75" customHeight="1" x14ac:dyDescent="0.45">
      <c r="A28" s="14" t="s">
        <v>35</v>
      </c>
      <c r="B28" s="17">
        <v>0.2</v>
      </c>
    </row>
    <row r="29" spans="1:21" ht="15.75" customHeight="1" x14ac:dyDescent="0.45">
      <c r="A29" s="10"/>
    </row>
    <row r="30" spans="1:21" ht="15.75" customHeight="1" x14ac:dyDescent="0.45">
      <c r="A30" s="10"/>
    </row>
    <row r="31" spans="1:21" ht="15.75" customHeight="1" x14ac:dyDescent="0.45">
      <c r="A31" s="10"/>
    </row>
    <row r="32" spans="1:21" ht="15.75" customHeight="1" x14ac:dyDescent="0.45">
      <c r="A32" s="10"/>
    </row>
    <row r="33" spans="1:1" ht="15.75" customHeight="1" x14ac:dyDescent="0.45">
      <c r="A33" s="10"/>
    </row>
    <row r="34" spans="1:1" ht="15.75" customHeight="1" x14ac:dyDescent="0.45">
      <c r="A34" s="10"/>
    </row>
    <row r="35" spans="1:1" ht="15.75" customHeight="1" x14ac:dyDescent="0.45">
      <c r="A35" s="10"/>
    </row>
    <row r="36" spans="1:1" ht="15.75" customHeight="1" x14ac:dyDescent="0.45">
      <c r="A36" s="10"/>
    </row>
    <row r="37" spans="1:1" ht="15.75" customHeight="1" x14ac:dyDescent="0.45">
      <c r="A37" s="10"/>
    </row>
    <row r="38" spans="1:1" ht="15.75" customHeight="1" x14ac:dyDescent="0.45">
      <c r="A38" s="10"/>
    </row>
    <row r="39" spans="1:1" ht="15.75" customHeight="1" x14ac:dyDescent="0.45">
      <c r="A39" s="10"/>
    </row>
    <row r="40" spans="1:1" ht="15.75" customHeight="1" x14ac:dyDescent="0.45">
      <c r="A40" s="10"/>
    </row>
    <row r="41" spans="1:1" ht="15.75" customHeight="1" x14ac:dyDescent="0.45">
      <c r="A41" s="10"/>
    </row>
    <row r="42" spans="1:1" ht="15.75" customHeight="1" x14ac:dyDescent="0.45">
      <c r="A42" s="10"/>
    </row>
    <row r="43" spans="1:1" ht="15.75" customHeight="1" x14ac:dyDescent="0.45">
      <c r="A43" s="10"/>
    </row>
    <row r="44" spans="1:1" ht="15.75" customHeight="1" x14ac:dyDescent="0.45">
      <c r="A44" s="10"/>
    </row>
    <row r="45" spans="1:1" ht="15.75" customHeight="1" x14ac:dyDescent="0.45">
      <c r="A45" s="10"/>
    </row>
    <row r="46" spans="1:1" ht="15.75" customHeight="1" x14ac:dyDescent="0.45">
      <c r="A46" s="10"/>
    </row>
    <row r="47" spans="1:1" ht="15.75" customHeight="1" x14ac:dyDescent="0.45">
      <c r="A47" s="10"/>
    </row>
    <row r="48" spans="1:1" ht="15.75" customHeight="1" x14ac:dyDescent="0.45">
      <c r="A48" s="10"/>
    </row>
    <row r="49" spans="1:1" ht="15.75" customHeight="1" x14ac:dyDescent="0.45">
      <c r="A49" s="10"/>
    </row>
    <row r="50" spans="1:1" ht="15.75" customHeight="1" x14ac:dyDescent="0.45">
      <c r="A50" s="10"/>
    </row>
    <row r="51" spans="1:1" ht="15.75" customHeight="1" x14ac:dyDescent="0.45">
      <c r="A51" s="10"/>
    </row>
    <row r="52" spans="1:1" ht="15.75" customHeight="1" x14ac:dyDescent="0.45">
      <c r="A52" s="10"/>
    </row>
    <row r="53" spans="1:1" ht="15.75" customHeight="1" x14ac:dyDescent="0.45">
      <c r="A53" s="10"/>
    </row>
    <row r="54" spans="1:1" ht="15.75" customHeight="1" x14ac:dyDescent="0.45">
      <c r="A54" s="10"/>
    </row>
    <row r="55" spans="1:1" ht="15.75" customHeight="1" x14ac:dyDescent="0.45">
      <c r="A55" s="10"/>
    </row>
    <row r="56" spans="1:1" ht="15.75" customHeight="1" x14ac:dyDescent="0.45">
      <c r="A56" s="10"/>
    </row>
    <row r="57" spans="1:1" ht="15.75" customHeight="1" x14ac:dyDescent="0.45">
      <c r="A57" s="10"/>
    </row>
    <row r="58" spans="1:1" ht="15.75" customHeight="1" x14ac:dyDescent="0.45">
      <c r="A58" s="10"/>
    </row>
    <row r="59" spans="1:1" ht="15.75" customHeight="1" x14ac:dyDescent="0.45">
      <c r="A59" s="10"/>
    </row>
    <row r="60" spans="1:1" ht="15.75" customHeight="1" x14ac:dyDescent="0.45">
      <c r="A60" s="10"/>
    </row>
    <row r="61" spans="1:1" ht="15.75" customHeight="1" x14ac:dyDescent="0.45">
      <c r="A61" s="10"/>
    </row>
    <row r="62" spans="1:1" ht="15.75" customHeight="1" x14ac:dyDescent="0.45">
      <c r="A62" s="10"/>
    </row>
    <row r="63" spans="1:1" ht="15.75" customHeight="1" x14ac:dyDescent="0.45">
      <c r="A63" s="10"/>
    </row>
    <row r="64" spans="1:1" ht="15.75" customHeight="1" x14ac:dyDescent="0.45">
      <c r="A64" s="10"/>
    </row>
    <row r="65" spans="1:1" ht="15.75" customHeight="1" x14ac:dyDescent="0.45">
      <c r="A65" s="10"/>
    </row>
    <row r="66" spans="1:1" ht="15.75" customHeight="1" x14ac:dyDescent="0.45">
      <c r="A66" s="10"/>
    </row>
    <row r="67" spans="1:1" ht="15.75" customHeight="1" x14ac:dyDescent="0.45">
      <c r="A67" s="10"/>
    </row>
    <row r="68" spans="1:1" ht="15.75" customHeight="1" x14ac:dyDescent="0.45">
      <c r="A68" s="10"/>
    </row>
    <row r="69" spans="1:1" ht="15.75" customHeight="1" x14ac:dyDescent="0.45">
      <c r="A69" s="10"/>
    </row>
    <row r="70" spans="1:1" ht="15.75" customHeight="1" x14ac:dyDescent="0.45">
      <c r="A70" s="10"/>
    </row>
    <row r="71" spans="1:1" ht="15.75" customHeight="1" x14ac:dyDescent="0.45">
      <c r="A71" s="10"/>
    </row>
    <row r="72" spans="1:1" ht="15.75" customHeight="1" x14ac:dyDescent="0.45">
      <c r="A72" s="10"/>
    </row>
    <row r="73" spans="1:1" ht="15.75" customHeight="1" x14ac:dyDescent="0.45">
      <c r="A73" s="10"/>
    </row>
    <row r="74" spans="1:1" ht="15.75" customHeight="1" x14ac:dyDescent="0.45">
      <c r="A74" s="10"/>
    </row>
    <row r="75" spans="1:1" ht="15.75" customHeight="1" x14ac:dyDescent="0.45">
      <c r="A75" s="10"/>
    </row>
    <row r="76" spans="1:1" ht="15.75" customHeight="1" x14ac:dyDescent="0.45">
      <c r="A76" s="10"/>
    </row>
    <row r="77" spans="1:1" ht="15.75" customHeight="1" x14ac:dyDescent="0.45">
      <c r="A77" s="10"/>
    </row>
    <row r="78" spans="1:1" ht="15.75" customHeight="1" x14ac:dyDescent="0.45">
      <c r="A78" s="10"/>
    </row>
    <row r="79" spans="1:1" ht="15.75" customHeight="1" x14ac:dyDescent="0.45">
      <c r="A79" s="10"/>
    </row>
    <row r="80" spans="1: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  <row r="1000" spans="1:1" ht="15.75" customHeight="1" x14ac:dyDescent="0.45">
      <c r="A1000" s="10"/>
    </row>
    <row r="1001" spans="1:1" ht="15.75" customHeight="1" x14ac:dyDescent="0.45">
      <c r="A1001" s="10"/>
    </row>
    <row r="1002" spans="1:1" ht="15.75" customHeight="1" x14ac:dyDescent="0.45">
      <c r="A1002" s="10"/>
    </row>
    <row r="1003" spans="1:1" ht="15.75" customHeight="1" x14ac:dyDescent="0.45">
      <c r="A1003" s="10"/>
    </row>
    <row r="1004" spans="1:1" ht="15.75" customHeight="1" x14ac:dyDescent="0.45">
      <c r="A1004" s="10"/>
    </row>
    <row r="1005" spans="1:1" ht="15.75" customHeight="1" x14ac:dyDescent="0.45">
      <c r="A1005" s="10"/>
    </row>
    <row r="1006" spans="1:1" ht="15.75" customHeight="1" x14ac:dyDescent="0.45">
      <c r="A1006" s="10"/>
    </row>
  </sheetData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U999"/>
  <sheetViews>
    <sheetView workbookViewId="0">
      <pane xSplit="1" ySplit="4" topLeftCell="B5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14.3984375" defaultRowHeight="15" customHeight="1" x14ac:dyDescent="0.45"/>
  <cols>
    <col min="1" max="1" width="34" customWidth="1"/>
    <col min="2" max="21" width="11" customWidth="1"/>
    <col min="22" max="26" width="8.73046875" customWidth="1"/>
  </cols>
  <sheetData>
    <row r="1" spans="1:21" ht="15" customHeight="1" x14ac:dyDescent="0.45">
      <c r="A1" s="11" t="s">
        <v>145</v>
      </c>
      <c r="B1" s="33"/>
      <c r="C1" s="72" t="s">
        <v>580</v>
      </c>
      <c r="D1" s="33"/>
      <c r="E1" s="33"/>
      <c r="F1" s="33"/>
      <c r="G1" s="33"/>
      <c r="H1" s="33"/>
      <c r="I1" s="33"/>
      <c r="J1" s="33"/>
      <c r="K1" s="33"/>
    </row>
    <row r="2" spans="1:21" ht="15" customHeight="1" x14ac:dyDescent="0.45">
      <c r="A2" s="33" t="s">
        <v>95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1" ht="15" customHeight="1" x14ac:dyDescent="0.4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14.25" x14ac:dyDescent="0.45">
      <c r="A4" s="4" t="s">
        <v>36</v>
      </c>
      <c r="B4" s="12"/>
      <c r="C4" s="33"/>
      <c r="D4" s="33"/>
      <c r="E4" s="33"/>
      <c r="F4" s="33"/>
      <c r="G4" s="33"/>
      <c r="H4" s="33"/>
      <c r="I4" s="33"/>
      <c r="J4" s="33"/>
      <c r="K4" s="33"/>
    </row>
    <row r="5" spans="1:21" ht="15" customHeight="1" x14ac:dyDescent="0.45">
      <c r="A5" s="14" t="s">
        <v>37</v>
      </c>
      <c r="B5" s="13">
        <v>90</v>
      </c>
      <c r="C5" s="33"/>
      <c r="D5" s="33"/>
      <c r="E5" s="33"/>
      <c r="F5" s="33"/>
      <c r="G5" s="33"/>
      <c r="H5" s="33"/>
      <c r="I5" s="33"/>
      <c r="J5" s="33"/>
      <c r="K5" s="33"/>
    </row>
    <row r="6" spans="1:21" ht="15" customHeight="1" x14ac:dyDescent="0.45">
      <c r="A6" s="14" t="s">
        <v>38</v>
      </c>
      <c r="B6" s="13">
        <v>45</v>
      </c>
      <c r="C6" s="33"/>
      <c r="D6" s="33"/>
      <c r="E6" s="33"/>
      <c r="F6" s="33"/>
      <c r="G6" s="33"/>
      <c r="H6" s="33"/>
      <c r="I6" s="33"/>
      <c r="J6" s="33"/>
      <c r="K6" s="33"/>
    </row>
    <row r="7" spans="1:21" ht="15" customHeight="1" x14ac:dyDescent="0.45">
      <c r="A7" s="14" t="s">
        <v>39</v>
      </c>
      <c r="B7" s="13">
        <v>30</v>
      </c>
      <c r="C7" s="33"/>
      <c r="D7" s="33"/>
      <c r="E7" s="33"/>
      <c r="F7" s="33"/>
      <c r="G7" s="33"/>
      <c r="H7" s="33"/>
      <c r="I7" s="33"/>
      <c r="J7" s="33"/>
      <c r="K7" s="33"/>
    </row>
    <row r="8" spans="1:21" ht="15" customHeight="1" x14ac:dyDescent="0.45">
      <c r="A8" s="14" t="s">
        <v>40</v>
      </c>
      <c r="B8" s="15">
        <v>5000</v>
      </c>
      <c r="C8" s="33"/>
      <c r="D8" s="33"/>
      <c r="E8" s="33"/>
      <c r="F8" s="33"/>
      <c r="G8" s="33"/>
      <c r="H8" s="33"/>
      <c r="I8" s="33"/>
      <c r="J8" s="33"/>
      <c r="K8" s="33"/>
    </row>
    <row r="9" spans="1:21" ht="15" customHeight="1" x14ac:dyDescent="0.4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21" ht="15" customHeight="1" x14ac:dyDescent="0.45">
      <c r="A10" s="4" t="s">
        <v>146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21" ht="14.25" x14ac:dyDescent="0.45">
      <c r="A11" s="2" t="s">
        <v>97</v>
      </c>
      <c r="B11" s="3" t="str">
        <f>'Program Qtrly'!D6</f>
        <v>2026 Q2</v>
      </c>
      <c r="C11" s="3" t="str">
        <f>'Program Qtrly'!E6</f>
        <v>2026 Q3</v>
      </c>
      <c r="D11" s="3" t="str">
        <f>'Program Qtrly'!F6</f>
        <v>2026 Q4</v>
      </c>
      <c r="E11" s="3" t="str">
        <f>'Program Qtrly'!G6</f>
        <v>2027 Q1</v>
      </c>
      <c r="F11" s="3" t="str">
        <f>'Program Qtrly'!H6</f>
        <v>2027 Q2</v>
      </c>
      <c r="G11" s="3" t="str">
        <f>'Program Qtrly'!I6</f>
        <v>2027 Q3</v>
      </c>
      <c r="H11" s="3" t="str">
        <f>'Program Qtrly'!J6</f>
        <v>2027 Q4</v>
      </c>
      <c r="I11" s="3" t="str">
        <f>'Program Qtrly'!K6</f>
        <v>2028 Q1</v>
      </c>
      <c r="J11" s="3" t="str">
        <f>'Program Qtrly'!L6</f>
        <v>2028 Q2</v>
      </c>
      <c r="K11" s="3" t="str">
        <f>'Program Qtrly'!M6</f>
        <v>2028 Q3</v>
      </c>
      <c r="L11" s="3" t="str">
        <f>'Program Qtrly'!N6</f>
        <v>2028 Q4</v>
      </c>
      <c r="M11" s="3" t="str">
        <f>'Program Qtrly'!O6</f>
        <v>2029 Q1</v>
      </c>
      <c r="N11" s="3" t="str">
        <f>'Program Qtrly'!P6</f>
        <v>2029 Q2</v>
      </c>
      <c r="O11" s="3" t="str">
        <f>'Program Qtrly'!Q6</f>
        <v>2029 Q3</v>
      </c>
      <c r="P11" s="3" t="str">
        <f>'Program Qtrly'!R6</f>
        <v>2029 Q4</v>
      </c>
      <c r="Q11" s="3" t="str">
        <f>'Program Qtrly'!S6</f>
        <v>2030 Q1</v>
      </c>
      <c r="R11" s="3" t="str">
        <f>'Program Qtrly'!T6</f>
        <v>2030 Q2</v>
      </c>
      <c r="S11" s="3" t="str">
        <f>'Program Qtrly'!U6</f>
        <v>2030 Q3</v>
      </c>
      <c r="T11" s="3" t="str">
        <f>'Program Qtrly'!V6</f>
        <v>2030 Q4</v>
      </c>
      <c r="U11" s="3" t="str">
        <f>'Program Qtrly'!W6</f>
        <v>2031 Q1</v>
      </c>
    </row>
    <row r="12" spans="1:21" ht="15" customHeight="1" x14ac:dyDescent="0.45">
      <c r="A12" s="5" t="s">
        <v>147</v>
      </c>
      <c r="B12" s="6">
        <f>'Inc Stmt'!B8</f>
        <v>4812.5</v>
      </c>
      <c r="C12" s="6">
        <f>'Inc Stmt'!C8</f>
        <v>4812.5</v>
      </c>
      <c r="D12" s="6">
        <f>'Inc Stmt'!D8</f>
        <v>4812.5</v>
      </c>
      <c r="E12" s="6">
        <f>'Inc Stmt'!E8</f>
        <v>4812.5</v>
      </c>
      <c r="F12" s="6">
        <f>'Inc Stmt'!F8</f>
        <v>7787.5</v>
      </c>
      <c r="G12" s="6">
        <f>'Inc Stmt'!G8</f>
        <v>7787.5</v>
      </c>
      <c r="H12" s="6">
        <f>'Inc Stmt'!H8</f>
        <v>7787.5</v>
      </c>
      <c r="I12" s="6">
        <f>'Inc Stmt'!I8</f>
        <v>7787.5</v>
      </c>
      <c r="J12" s="6">
        <f>'Inc Stmt'!J8</f>
        <v>10925</v>
      </c>
      <c r="K12" s="6">
        <f>'Inc Stmt'!K8</f>
        <v>10925</v>
      </c>
      <c r="L12" s="6">
        <f>'Inc Stmt'!L8</f>
        <v>10925</v>
      </c>
      <c r="M12" s="6">
        <f>'Inc Stmt'!M8</f>
        <v>10925</v>
      </c>
      <c r="N12" s="6">
        <f>'Inc Stmt'!N8</f>
        <v>15787.5</v>
      </c>
      <c r="O12" s="6">
        <f>'Inc Stmt'!O8</f>
        <v>15787.5</v>
      </c>
      <c r="P12" s="6">
        <f>'Inc Stmt'!P8</f>
        <v>15787.5</v>
      </c>
      <c r="Q12" s="6">
        <f>'Inc Stmt'!Q8</f>
        <v>15787.5</v>
      </c>
      <c r="R12" s="6">
        <f>'Inc Stmt'!R8</f>
        <v>20800</v>
      </c>
      <c r="S12" s="6">
        <f>'Inc Stmt'!S8</f>
        <v>20800</v>
      </c>
      <c r="T12" s="6">
        <f>'Inc Stmt'!T8</f>
        <v>20800</v>
      </c>
      <c r="U12" s="6">
        <f>'Inc Stmt'!U8</f>
        <v>20800</v>
      </c>
    </row>
    <row r="13" spans="1:21" ht="15" customHeight="1" x14ac:dyDescent="0.45">
      <c r="A13" s="5" t="s">
        <v>148</v>
      </c>
      <c r="B13" s="6">
        <f>'Inc Stmt'!B14</f>
        <v>515.625</v>
      </c>
      <c r="C13" s="6">
        <f>'Inc Stmt'!C14</f>
        <v>515.625</v>
      </c>
      <c r="D13" s="6">
        <f>'Inc Stmt'!D14</f>
        <v>515.625</v>
      </c>
      <c r="E13" s="6">
        <f>'Inc Stmt'!E14</f>
        <v>515.625</v>
      </c>
      <c r="F13" s="6">
        <f>'Inc Stmt'!F14</f>
        <v>1041.875</v>
      </c>
      <c r="G13" s="6">
        <f>'Inc Stmt'!G14</f>
        <v>1041.875</v>
      </c>
      <c r="H13" s="6">
        <f>'Inc Stmt'!H14</f>
        <v>1041.875</v>
      </c>
      <c r="I13" s="6">
        <f>'Inc Stmt'!I14</f>
        <v>1041.875</v>
      </c>
      <c r="J13" s="6">
        <f>'Inc Stmt'!J14</f>
        <v>1791.25</v>
      </c>
      <c r="K13" s="6">
        <f>'Inc Stmt'!K14</f>
        <v>1791.25</v>
      </c>
      <c r="L13" s="6">
        <f>'Inc Stmt'!L14</f>
        <v>1791.25</v>
      </c>
      <c r="M13" s="6">
        <f>'Inc Stmt'!M14</f>
        <v>1791.25</v>
      </c>
      <c r="N13" s="6">
        <f>'Inc Stmt'!N14</f>
        <v>2791.875</v>
      </c>
      <c r="O13" s="6">
        <f>'Inc Stmt'!O14</f>
        <v>2791.875</v>
      </c>
      <c r="P13" s="6">
        <f>'Inc Stmt'!P14</f>
        <v>2791.875</v>
      </c>
      <c r="Q13" s="6">
        <f>'Inc Stmt'!Q14</f>
        <v>2791.875</v>
      </c>
      <c r="R13" s="6">
        <f>'Inc Stmt'!R14</f>
        <v>3935</v>
      </c>
      <c r="S13" s="6">
        <f>'Inc Stmt'!S14</f>
        <v>3935</v>
      </c>
      <c r="T13" s="6">
        <f>'Inc Stmt'!T14</f>
        <v>3935</v>
      </c>
      <c r="U13" s="6">
        <f>'Inc Stmt'!U14</f>
        <v>3935</v>
      </c>
    </row>
    <row r="14" spans="1:21" ht="15" customHeight="1" x14ac:dyDescent="0.45">
      <c r="A14" s="5" t="s">
        <v>149</v>
      </c>
      <c r="B14" s="34">
        <f>'Inc Stmt'!B13*(1-$B$6/91)</f>
        <v>1085.2335164835165</v>
      </c>
      <c r="C14" s="34">
        <f>'Inc Stmt'!C13*(1-$B$6/91)</f>
        <v>1085.2335164835165</v>
      </c>
      <c r="D14" s="34">
        <f>'Inc Stmt'!D13*(1-$B$6/91)</f>
        <v>1085.2335164835165</v>
      </c>
      <c r="E14" s="34">
        <f>'Inc Stmt'!E13*(1-$B$6/91)</f>
        <v>1085.2335164835165</v>
      </c>
      <c r="F14" s="34">
        <f>'Inc Stmt'!F13*(1-$B$6/91)</f>
        <v>1617.8983516483515</v>
      </c>
      <c r="G14" s="34">
        <f>'Inc Stmt'!G13*(1-$B$6/91)</f>
        <v>1617.8983516483515</v>
      </c>
      <c r="H14" s="34">
        <f>'Inc Stmt'!H13*(1-$B$6/91)</f>
        <v>1617.8983516483515</v>
      </c>
      <c r="I14" s="34">
        <f>'Inc Stmt'!I13*(1-$B$6/91)</f>
        <v>1617.8983516483515</v>
      </c>
      <c r="J14" s="34">
        <f>'Inc Stmt'!J13*(1-$B$6/91)</f>
        <v>2185</v>
      </c>
      <c r="K14" s="34">
        <f>'Inc Stmt'!K13*(1-$B$6/91)</f>
        <v>2185</v>
      </c>
      <c r="L14" s="34">
        <f>'Inc Stmt'!L13*(1-$B$6/91)</f>
        <v>2185</v>
      </c>
      <c r="M14" s="34">
        <f>'Inc Stmt'!M13*(1-$B$6/91)</f>
        <v>2185</v>
      </c>
      <c r="N14" s="34">
        <f>'Inc Stmt'!N13*(1-$B$6/91)</f>
        <v>2997.8983516483513</v>
      </c>
      <c r="O14" s="34">
        <f>'Inc Stmt'!O13*(1-$B$6/91)</f>
        <v>2997.8983516483513</v>
      </c>
      <c r="P14" s="34">
        <f>'Inc Stmt'!P13*(1-$B$6/91)</f>
        <v>2997.8983516483513</v>
      </c>
      <c r="Q14" s="34">
        <f>'Inc Stmt'!Q13*(1-$B$6/91)</f>
        <v>2997.8983516483513</v>
      </c>
      <c r="R14" s="34">
        <f>'Inc Stmt'!R13*(1-$B$6/91)</f>
        <v>3829.7527472527472</v>
      </c>
      <c r="S14" s="34">
        <f>'Inc Stmt'!S13*(1-$B$6/91)</f>
        <v>3829.7527472527472</v>
      </c>
      <c r="T14" s="34">
        <f>'Inc Stmt'!T13*(1-$B$6/91)</f>
        <v>3829.7527472527472</v>
      </c>
      <c r="U14" s="34">
        <f>'Inc Stmt'!U13*(1-$B$6/91)</f>
        <v>3829.7527472527472</v>
      </c>
    </row>
    <row r="15" spans="1:21" ht="15" customHeight="1" x14ac:dyDescent="0.45">
      <c r="A15" s="5" t="s">
        <v>150</v>
      </c>
      <c r="B15" s="34">
        <f ca="1">-'Inc Stmt'!B12</f>
        <v>-134.375</v>
      </c>
      <c r="C15" s="34">
        <f ca="1">-'Inc Stmt'!C12</f>
        <v>-365.62499999999994</v>
      </c>
      <c r="D15" s="34">
        <f ca="1">-'Inc Stmt'!D12</f>
        <v>-528.12499999999977</v>
      </c>
      <c r="E15" s="34">
        <f ca="1">-'Inc Stmt'!E12</f>
        <v>-659.37499999999989</v>
      </c>
      <c r="F15" s="34">
        <f ca="1">-'Inc Stmt'!F12</f>
        <v>-885.62499999999989</v>
      </c>
      <c r="G15" s="34">
        <f ca="1">-'Inc Stmt'!G12</f>
        <v>-1191.8749999999998</v>
      </c>
      <c r="H15" s="34">
        <f ca="1">-'Inc Stmt'!H12</f>
        <v>-1470.625</v>
      </c>
      <c r="I15" s="34">
        <f ca="1">-'Inc Stmt'!I12</f>
        <v>-1736.875</v>
      </c>
      <c r="J15" s="34">
        <f ca="1">-'Inc Stmt'!J12</f>
        <v>-2041.2499999999998</v>
      </c>
      <c r="K15" s="34">
        <f ca="1">-'Inc Stmt'!K12</f>
        <v>-2368.75</v>
      </c>
      <c r="L15" s="34">
        <f ca="1">-'Inc Stmt'!L12</f>
        <v>-2668.7499999999995</v>
      </c>
      <c r="M15" s="34">
        <f ca="1">-'Inc Stmt'!M12</f>
        <v>-2956.2499999999995</v>
      </c>
      <c r="N15" s="34">
        <f ca="1">-'Inc Stmt'!N12</f>
        <v>-3392.8124999999995</v>
      </c>
      <c r="O15" s="34">
        <f ca="1">-'Inc Stmt'!O12</f>
        <v>-3963.4375</v>
      </c>
      <c r="P15" s="34">
        <f ca="1">-'Inc Stmt'!P12</f>
        <v>-4506.5625</v>
      </c>
      <c r="Q15" s="34">
        <f ca="1">-'Inc Stmt'!Q12</f>
        <v>-5037.1875</v>
      </c>
      <c r="R15" s="34">
        <f ca="1">-'Inc Stmt'!R12</f>
        <v>-5606.5624999999991</v>
      </c>
      <c r="S15" s="34">
        <f ca="1">-'Inc Stmt'!S12</f>
        <v>-6199.6874999999991</v>
      </c>
      <c r="T15" s="34">
        <f ca="1">-'Inc Stmt'!T12</f>
        <v>-6765.3124999999991</v>
      </c>
      <c r="U15" s="34">
        <f ca="1">-'Inc Stmt'!U12</f>
        <v>-7318.4374999999991</v>
      </c>
    </row>
    <row r="16" spans="1:21" ht="15" customHeight="1" x14ac:dyDescent="0.45">
      <c r="A16" s="75" t="s">
        <v>151</v>
      </c>
      <c r="B16" s="34">
        <f ca="1">'Inc Stmt'!B12*'Inc Stmt'!B41*(1-$B$5/91)</f>
        <v>1.0068056943056909</v>
      </c>
      <c r="C16" s="34">
        <f ca="1">'Inc Stmt'!C12*'Inc Stmt'!C41*(1-$B$5/91)</f>
        <v>2.7394480519480422</v>
      </c>
      <c r="D16" s="34">
        <f ca="1">'Inc Stmt'!D12*'Inc Stmt'!D41*(1-$B$5/91)</f>
        <v>3.9569805194805041</v>
      </c>
      <c r="E16" s="34">
        <f ca="1">'Inc Stmt'!E12*'Inc Stmt'!E41*(1-$B$5/91)</f>
        <v>4.9403721278721102</v>
      </c>
      <c r="F16" s="34">
        <f ca="1">'Inc Stmt'!F12*'Inc Stmt'!F41*(1-$B$5/91)</f>
        <v>7.0844900187148836</v>
      </c>
      <c r="G16" s="34">
        <f ca="1">'Inc Stmt'!G12*'Inc Stmt'!G41*(1-$B$5/91)</f>
        <v>9.5343136666826265</v>
      </c>
      <c r="H16" s="34">
        <f ca="1">'Inc Stmt'!H12*'Inc Stmt'!H41*(1-$B$5/91)</f>
        <v>11.764153150343065</v>
      </c>
      <c r="I16" s="34">
        <f ca="1">'Inc Stmt'!I12*'Inc Stmt'!I41*(1-$B$5/91)</f>
        <v>13.893999832045633</v>
      </c>
      <c r="J16" s="34">
        <f ca="1">'Inc Stmt'!J12*'Inc Stmt'!J41*(1-$B$5/91)</f>
        <v>17.189347417288531</v>
      </c>
      <c r="K16" s="34">
        <f ca="1">'Inc Stmt'!K12*'Inc Stmt'!K41*(1-$B$5/91)</f>
        <v>19.947221895751237</v>
      </c>
      <c r="L16" s="34">
        <f ca="1">'Inc Stmt'!L12*'Inc Stmt'!L41*(1-$B$5/91)</f>
        <v>22.47351912793081</v>
      </c>
      <c r="M16" s="34">
        <f ca="1">'Inc Stmt'!M12*'Inc Stmt'!M41*(1-$B$5/91)</f>
        <v>24.894553975436239</v>
      </c>
      <c r="N16" s="34">
        <f ca="1">'Inc Stmt'!N12*'Inc Stmt'!N41*(1-$B$5/91)</f>
        <v>29.065633809907258</v>
      </c>
      <c r="O16" s="34">
        <f ca="1">'Inc Stmt'!O12*'Inc Stmt'!O41*(1-$B$5/91)</f>
        <v>33.954078807318211</v>
      </c>
      <c r="P16" s="34">
        <f ca="1">'Inc Stmt'!P12*'Inc Stmt'!P41*(1-$B$5/91)</f>
        <v>38.606936094010557</v>
      </c>
      <c r="Q16" s="34">
        <f ca="1">'Inc Stmt'!Q12*'Inc Stmt'!Q41*(1-$B$5/91)</f>
        <v>43.152708057649001</v>
      </c>
      <c r="R16" s="34">
        <f ca="1">'Inc Stmt'!R12*'Inc Stmt'!R41*(1-$B$5/91)</f>
        <v>48.731179938152117</v>
      </c>
      <c r="S16" s="34">
        <f ca="1">'Inc Stmt'!S12*'Inc Stmt'!S41*(1-$B$5/91)</f>
        <v>53.886510160693383</v>
      </c>
      <c r="T16" s="34">
        <f ca="1">'Inc Stmt'!T12*'Inc Stmt'!T41*(1-$B$5/91)</f>
        <v>58.802815588933463</v>
      </c>
      <c r="U16" s="34">
        <f ca="1">'Inc Stmt'!U12*'Inc Stmt'!U41*(1-$B$5/91)</f>
        <v>63.610473383400283</v>
      </c>
    </row>
    <row r="17" spans="1:21" ht="15" customHeight="1" x14ac:dyDescent="0.45">
      <c r="A17" s="5" t="s">
        <v>113</v>
      </c>
      <c r="B17" s="6">
        <f ca="1">'Inc Stmt'!B21</f>
        <v>250.26142335748676</v>
      </c>
      <c r="C17" s="6">
        <f ca="1">'Inc Stmt'!C21</f>
        <v>225.9155487595703</v>
      </c>
      <c r="D17" s="6">
        <f ca="1">'Inc Stmt'!D21</f>
        <v>244.53923773024388</v>
      </c>
      <c r="E17" s="6">
        <f ca="1">'Inc Stmt'!E21</f>
        <v>262.60740741389043</v>
      </c>
      <c r="F17" s="6">
        <f ca="1">'Inc Stmt'!F21</f>
        <v>300.55306627227083</v>
      </c>
      <c r="G17" s="6">
        <f ca="1">'Inc Stmt'!G21</f>
        <v>330.97805459573607</v>
      </c>
      <c r="H17" s="6">
        <f ca="1">'Inc Stmt'!H21</f>
        <v>361.62327126631777</v>
      </c>
      <c r="I17" s="6">
        <f ca="1">'Inc Stmt'!I21</f>
        <v>389.67456265412852</v>
      </c>
      <c r="J17" s="6">
        <f ca="1">'Inc Stmt'!J21</f>
        <v>438.40705552679424</v>
      </c>
      <c r="K17" s="6">
        <f ca="1">'Inc Stmt'!K21</f>
        <v>843.86241683340529</v>
      </c>
      <c r="L17" s="6">
        <f ca="1">'Inc Stmt'!L21</f>
        <v>887.10392451443511</v>
      </c>
      <c r="M17" s="6">
        <f ca="1">'Inc Stmt'!M21</f>
        <v>926.7684116560439</v>
      </c>
      <c r="N17" s="6">
        <f ca="1">'Inc Stmt'!N21</f>
        <v>1001.1916003383013</v>
      </c>
      <c r="O17" s="6">
        <f ca="1">'Inc Stmt'!O21</f>
        <v>1063.0379617923575</v>
      </c>
      <c r="P17" s="6">
        <f ca="1">'Inc Stmt'!P21</f>
        <v>1122.6327346784744</v>
      </c>
      <c r="Q17" s="6">
        <f ca="1">'Inc Stmt'!Q21</f>
        <v>1177.4671467035414</v>
      </c>
      <c r="R17" s="6">
        <f ca="1">'Inc Stmt'!R21</f>
        <v>1267.6079208898875</v>
      </c>
      <c r="S17" s="6">
        <f ca="1">'Inc Stmt'!S21</f>
        <v>1344.544523800585</v>
      </c>
      <c r="T17" s="6">
        <f ca="1">'Inc Stmt'!T21</f>
        <v>1418.7662543522351</v>
      </c>
      <c r="U17" s="6">
        <f ca="1">'Inc Stmt'!U21</f>
        <v>1488.3297938929982</v>
      </c>
    </row>
    <row r="18" spans="1:21" ht="15" customHeight="1" x14ac:dyDescent="0.45">
      <c r="A18" s="5" t="s">
        <v>152</v>
      </c>
      <c r="B18" s="6">
        <f>-OpEx!B25</f>
        <v>-5361.96875</v>
      </c>
      <c r="C18" s="6">
        <f>-OpEx!C25</f>
        <v>-361.96875</v>
      </c>
      <c r="D18" s="6">
        <f>-OpEx!D25</f>
        <v>-417.65625</v>
      </c>
      <c r="E18" s="6">
        <f>-OpEx!E25</f>
        <v>-417.65625</v>
      </c>
      <c r="F18" s="6">
        <f>-OpEx!F25</f>
        <v>-709.2</v>
      </c>
      <c r="G18" s="6">
        <f>-OpEx!G25</f>
        <v>-709.2</v>
      </c>
      <c r="H18" s="6">
        <f>-OpEx!H25</f>
        <v>-827.4</v>
      </c>
      <c r="I18" s="6">
        <f>-OpEx!I25</f>
        <v>-827.4</v>
      </c>
      <c r="J18" s="6">
        <f>-OpEx!J25</f>
        <v>-1250.25</v>
      </c>
      <c r="K18" s="6">
        <f>-OpEx!K25</f>
        <v>-1250.25</v>
      </c>
      <c r="L18" s="6">
        <f>-OpEx!L25</f>
        <v>-1437.7874999999999</v>
      </c>
      <c r="M18" s="6">
        <f>-OpEx!M25</f>
        <v>-1437.7874999999999</v>
      </c>
      <c r="N18" s="6">
        <f>-OpEx!N25</f>
        <v>-1977.75</v>
      </c>
      <c r="O18" s="6">
        <f>-OpEx!O25</f>
        <v>-1977.75</v>
      </c>
      <c r="P18" s="6">
        <f>-OpEx!P25</f>
        <v>-2043.675</v>
      </c>
      <c r="Q18" s="6">
        <f>-OpEx!Q25</f>
        <v>-2043.675</v>
      </c>
      <c r="R18" s="6">
        <f>-OpEx!R25</f>
        <v>-2773.5</v>
      </c>
      <c r="S18" s="6">
        <f>-OpEx!S25</f>
        <v>-2773.5</v>
      </c>
      <c r="T18" s="6">
        <f>-OpEx!T25</f>
        <v>-2773.5</v>
      </c>
      <c r="U18" s="6">
        <f>-OpEx!U25</f>
        <v>-2773.5</v>
      </c>
    </row>
    <row r="19" spans="1:21" ht="15" customHeight="1" x14ac:dyDescent="0.45">
      <c r="A19" s="18" t="s">
        <v>153</v>
      </c>
      <c r="B19" s="35">
        <f t="shared" ref="B19:U19" ca="1" si="0">SUM(B12:B18)</f>
        <v>1168.2829955353091</v>
      </c>
      <c r="C19" s="35">
        <f t="shared" ca="1" si="0"/>
        <v>5914.4197632950345</v>
      </c>
      <c r="D19" s="35">
        <f t="shared" ca="1" si="0"/>
        <v>5716.0734847332415</v>
      </c>
      <c r="E19" s="35">
        <f t="shared" ca="1" si="0"/>
        <v>5603.8750460252795</v>
      </c>
      <c r="F19" s="35">
        <f t="shared" ca="1" si="0"/>
        <v>9160.0859079393358</v>
      </c>
      <c r="G19" s="35">
        <f t="shared" ca="1" si="0"/>
        <v>8886.7107199107704</v>
      </c>
      <c r="H19" s="35">
        <f t="shared" ca="1" si="0"/>
        <v>8522.6357760650135</v>
      </c>
      <c r="I19" s="35">
        <f t="shared" ca="1" si="0"/>
        <v>8286.5669141345261</v>
      </c>
      <c r="J19" s="35">
        <f t="shared" ca="1" si="0"/>
        <v>12065.346402944082</v>
      </c>
      <c r="K19" s="35">
        <f t="shared" ca="1" si="0"/>
        <v>12146.059638729155</v>
      </c>
      <c r="L19" s="35">
        <f t="shared" ca="1" si="0"/>
        <v>11704.289943642365</v>
      </c>
      <c r="M19" s="35">
        <f t="shared" ca="1" si="0"/>
        <v>11458.87546563148</v>
      </c>
      <c r="N19" s="35">
        <f t="shared" ca="1" si="0"/>
        <v>17236.968085796558</v>
      </c>
      <c r="O19" s="35">
        <f t="shared" ca="1" si="0"/>
        <v>16733.077892248024</v>
      </c>
      <c r="P19" s="35">
        <f t="shared" ca="1" si="0"/>
        <v>16188.275522420834</v>
      </c>
      <c r="Q19" s="35">
        <f t="shared" ca="1" si="0"/>
        <v>15717.03070640954</v>
      </c>
      <c r="R19" s="35">
        <f t="shared" ca="1" si="0"/>
        <v>21501.029348080789</v>
      </c>
      <c r="S19" s="35">
        <f t="shared" ca="1" si="0"/>
        <v>20989.996281214026</v>
      </c>
      <c r="T19" s="35">
        <f t="shared" ca="1" si="0"/>
        <v>20503.509317193915</v>
      </c>
      <c r="U19" s="35">
        <f t="shared" ca="1" si="0"/>
        <v>20024.755514529144</v>
      </c>
    </row>
    <row r="20" spans="1:21" ht="15.75" customHeight="1" x14ac:dyDescent="0.4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21" ht="15" customHeight="1" x14ac:dyDescent="0.45">
      <c r="A21" s="4" t="s">
        <v>154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21" ht="15" customHeight="1" x14ac:dyDescent="0.45">
      <c r="A22" s="5" t="s">
        <v>155</v>
      </c>
      <c r="B22" s="6">
        <f>Collateral!B12</f>
        <v>0</v>
      </c>
      <c r="C22" s="6">
        <f>Collateral!C12</f>
        <v>0</v>
      </c>
      <c r="D22" s="6">
        <f>Collateral!D12</f>
        <v>0</v>
      </c>
      <c r="E22" s="6">
        <f>Collateral!E12</f>
        <v>0</v>
      </c>
      <c r="F22" s="6">
        <f>Collateral!F12</f>
        <v>0</v>
      </c>
      <c r="G22" s="6">
        <f>Collateral!G12</f>
        <v>0</v>
      </c>
      <c r="H22" s="6">
        <f>Collateral!H12</f>
        <v>0</v>
      </c>
      <c r="I22" s="6">
        <f>Collateral!I12</f>
        <v>0</v>
      </c>
      <c r="J22" s="6">
        <f>Collateral!J12</f>
        <v>0</v>
      </c>
      <c r="K22" s="6">
        <f>Collateral!K12</f>
        <v>0</v>
      </c>
      <c r="L22" s="6">
        <f>Collateral!L12</f>
        <v>0</v>
      </c>
      <c r="M22" s="6">
        <f>Collateral!M12</f>
        <v>0</v>
      </c>
      <c r="N22" s="6">
        <f>Collateral!N12</f>
        <v>0</v>
      </c>
      <c r="O22" s="6">
        <f>Collateral!O12</f>
        <v>0</v>
      </c>
      <c r="P22" s="6">
        <f>Collateral!P12</f>
        <v>0</v>
      </c>
      <c r="Q22" s="6">
        <f>Collateral!Q12</f>
        <v>0</v>
      </c>
      <c r="R22" s="6">
        <f>Collateral!R12</f>
        <v>0</v>
      </c>
      <c r="S22" s="6">
        <f>Collateral!S12</f>
        <v>0</v>
      </c>
      <c r="T22" s="6">
        <f>Collateral!T12</f>
        <v>0</v>
      </c>
      <c r="U22" s="6">
        <f>Collateral!U12</f>
        <v>0</v>
      </c>
    </row>
    <row r="23" spans="1:21" ht="15" customHeight="1" x14ac:dyDescent="0.4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21" ht="15" customHeight="1" x14ac:dyDescent="0.45">
      <c r="A24" s="4" t="s">
        <v>156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21" ht="15" customHeight="1" x14ac:dyDescent="0.45">
      <c r="A25" s="18" t="s">
        <v>157</v>
      </c>
      <c r="B25" s="35">
        <f ca="1">'Bal Sheet'!B10-B22+B19</f>
        <v>22629.956082487723</v>
      </c>
      <c r="C25" s="35">
        <f ca="1">'Bal Sheet'!C10-C22+C19</f>
        <v>28906.62644626751</v>
      </c>
      <c r="D25" s="35">
        <f ca="1">'Bal Sheet'!D10-D22+D19</f>
        <v>30389.752103012612</v>
      </c>
      <c r="E25" s="35">
        <f ca="1">'Bal Sheet'!E10-E22+E19</f>
        <v>32054.768203661624</v>
      </c>
      <c r="F25" s="35">
        <f ca="1">'Bal Sheet'!F10-F22+F19</f>
        <v>37353.997987930772</v>
      </c>
      <c r="G25" s="35">
        <f ca="1">'Bal Sheet'!G10-G22+G19</f>
        <v>39311.802463032844</v>
      </c>
      <c r="H25" s="35">
        <f ca="1">'Bal Sheet'!H10-H22+H19</f>
        <v>41309.213903487471</v>
      </c>
      <c r="I25" s="35">
        <f ca="1">'Bal Sheet'!I10-I22+I19</f>
        <v>43616.766946053744</v>
      </c>
      <c r="J25" s="35">
        <f ca="1">'Bal Sheet'!J10-J22+J19</f>
        <v>89979.118633729464</v>
      </c>
      <c r="K25" s="35">
        <f ca="1">'Bal Sheet'!K10-K22+K19</f>
        <v>93443.145053812928</v>
      </c>
      <c r="L25" s="35">
        <f ca="1">'Bal Sheet'!L10-L22+L19</f>
        <v>96485.475959092539</v>
      </c>
      <c r="M25" s="35">
        <f ca="1">'Bal Sheet'!M10-M22+M19</f>
        <v>99930.778276289944</v>
      </c>
      <c r="N25" s="35">
        <f ca="1">'Bal Sheet'!N10-N22+N19</f>
        <v>109263.62726072228</v>
      </c>
      <c r="O25" s="35">
        <f ca="1">'Bal Sheet'!O10-O22+O19</f>
        <v>112991.40205698971</v>
      </c>
      <c r="P25" s="35">
        <f ca="1">'Bal Sheet'!P10-P22+P19</f>
        <v>117036.66379755852</v>
      </c>
      <c r="Q25" s="35">
        <f ca="1">'Bal Sheet'!Q10-Q22+Q19</f>
        <v>121522.70227744302</v>
      </c>
      <c r="R25" s="35">
        <f ca="1">'Bal Sheet'!R10-R22+R19</f>
        <v>132153.63367661729</v>
      </c>
      <c r="S25" s="35">
        <f ca="1">'Bal Sheet'!S10-S22+S19</f>
        <v>137190.21328355299</v>
      </c>
      <c r="T25" s="35">
        <f ca="1">'Bal Sheet'!T10-T22+T19</f>
        <v>142685.22416047115</v>
      </c>
      <c r="U25" s="35">
        <f ca="1">'Bal Sheet'!U10-U22+U19</f>
        <v>148578.67339498183</v>
      </c>
    </row>
    <row r="26" spans="1:21" ht="15.75" customHeight="1" x14ac:dyDescent="0.45">
      <c r="A26" s="5" t="s">
        <v>158</v>
      </c>
      <c r="B26" s="39">
        <f t="shared" ref="B26:U26" ca="1" si="1">IF($B$8=0,999,B25/$B$8)</f>
        <v>4.5259912164975447</v>
      </c>
      <c r="C26" s="39">
        <f t="shared" ca="1" si="1"/>
        <v>5.7813252892535019</v>
      </c>
      <c r="D26" s="39">
        <f t="shared" ca="1" si="1"/>
        <v>6.0779504206025221</v>
      </c>
      <c r="E26" s="39">
        <f t="shared" ca="1" si="1"/>
        <v>6.4109536407323251</v>
      </c>
      <c r="F26" s="39">
        <f t="shared" ca="1" si="1"/>
        <v>7.4707995975861543</v>
      </c>
      <c r="G26" s="39">
        <f t="shared" ca="1" si="1"/>
        <v>7.8623604926065687</v>
      </c>
      <c r="H26" s="39">
        <f t="shared" ca="1" si="1"/>
        <v>8.2618427806974939</v>
      </c>
      <c r="I26" s="39">
        <f t="shared" ca="1" si="1"/>
        <v>8.7233533892107484</v>
      </c>
      <c r="J26" s="39">
        <f t="shared" ca="1" si="1"/>
        <v>17.995823726745893</v>
      </c>
      <c r="K26" s="39">
        <f t="shared" ca="1" si="1"/>
        <v>18.688629010762586</v>
      </c>
      <c r="L26" s="39">
        <f t="shared" ca="1" si="1"/>
        <v>19.297095191818507</v>
      </c>
      <c r="M26" s="39">
        <f t="shared" ca="1" si="1"/>
        <v>19.986155655257988</v>
      </c>
      <c r="N26" s="39">
        <f t="shared" ca="1" si="1"/>
        <v>21.852725452144455</v>
      </c>
      <c r="O26" s="39">
        <f t="shared" ca="1" si="1"/>
        <v>22.598280411397941</v>
      </c>
      <c r="P26" s="39">
        <f t="shared" ca="1" si="1"/>
        <v>23.407332759511704</v>
      </c>
      <c r="Q26" s="39">
        <f t="shared" ca="1" si="1"/>
        <v>24.304540455488606</v>
      </c>
      <c r="R26" s="39">
        <f t="shared" ca="1" si="1"/>
        <v>26.430726735323457</v>
      </c>
      <c r="S26" s="39">
        <f t="shared" ca="1" si="1"/>
        <v>27.4380426567106</v>
      </c>
      <c r="T26" s="39">
        <f t="shared" ca="1" si="1"/>
        <v>28.537044832094228</v>
      </c>
      <c r="U26" s="39">
        <f t="shared" ca="1" si="1"/>
        <v>29.715734678996366</v>
      </c>
    </row>
    <row r="27" spans="1:21" ht="15" customHeight="1" x14ac:dyDescent="0.45">
      <c r="A27" s="5" t="s">
        <v>159</v>
      </c>
      <c r="B27" s="5" t="str">
        <f t="shared" ref="B27:U27" ca="1" si="2">IF(B26&gt;=2,"ADEQUATE",IF(B26&gt;=1,"TIGHT","STRESSED"))</f>
        <v>ADEQUATE</v>
      </c>
      <c r="C27" s="5" t="str">
        <f t="shared" ca="1" si="2"/>
        <v>ADEQUATE</v>
      </c>
      <c r="D27" s="5" t="str">
        <f t="shared" ca="1" si="2"/>
        <v>ADEQUATE</v>
      </c>
      <c r="E27" s="5" t="str">
        <f t="shared" ca="1" si="2"/>
        <v>ADEQUATE</v>
      </c>
      <c r="F27" s="5" t="str">
        <f t="shared" ca="1" si="2"/>
        <v>ADEQUATE</v>
      </c>
      <c r="G27" s="5" t="str">
        <f t="shared" ca="1" si="2"/>
        <v>ADEQUATE</v>
      </c>
      <c r="H27" s="5" t="str">
        <f t="shared" ca="1" si="2"/>
        <v>ADEQUATE</v>
      </c>
      <c r="I27" s="5" t="str">
        <f t="shared" ca="1" si="2"/>
        <v>ADEQUATE</v>
      </c>
      <c r="J27" s="5" t="str">
        <f t="shared" ca="1" si="2"/>
        <v>ADEQUATE</v>
      </c>
      <c r="K27" s="5" t="str">
        <f t="shared" ca="1" si="2"/>
        <v>ADEQUATE</v>
      </c>
      <c r="L27" s="5" t="str">
        <f t="shared" ca="1" si="2"/>
        <v>ADEQUATE</v>
      </c>
      <c r="M27" s="5" t="str">
        <f t="shared" ca="1" si="2"/>
        <v>ADEQUATE</v>
      </c>
      <c r="N27" s="5" t="str">
        <f t="shared" ca="1" si="2"/>
        <v>ADEQUATE</v>
      </c>
      <c r="O27" s="5" t="str">
        <f t="shared" ca="1" si="2"/>
        <v>ADEQUATE</v>
      </c>
      <c r="P27" s="5" t="str">
        <f t="shared" ca="1" si="2"/>
        <v>ADEQUATE</v>
      </c>
      <c r="Q27" s="5" t="str">
        <f t="shared" ca="1" si="2"/>
        <v>ADEQUATE</v>
      </c>
      <c r="R27" s="5" t="str">
        <f t="shared" ca="1" si="2"/>
        <v>ADEQUATE</v>
      </c>
      <c r="S27" s="5" t="str">
        <f t="shared" ca="1" si="2"/>
        <v>ADEQUATE</v>
      </c>
      <c r="T27" s="5" t="str">
        <f t="shared" ca="1" si="2"/>
        <v>ADEQUATE</v>
      </c>
      <c r="U27" s="5" t="str">
        <f t="shared" ca="1" si="2"/>
        <v>ADEQUATE</v>
      </c>
    </row>
    <row r="28" spans="1:21" ht="15" customHeight="1" x14ac:dyDescent="0.4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21" ht="15" customHeight="1" x14ac:dyDescent="0.4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21" ht="15" customHeight="1" x14ac:dyDescent="0.4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21" ht="15.75" customHeight="1" x14ac:dyDescent="0.45">
      <c r="A31" s="10"/>
    </row>
    <row r="32" spans="1:21" ht="15.75" customHeight="1" x14ac:dyDescent="0.45"/>
    <row r="33" spans="1:1" ht="15.75" customHeight="1" x14ac:dyDescent="0.45"/>
    <row r="34" spans="1:1" ht="15.75" customHeight="1" x14ac:dyDescent="0.45"/>
    <row r="35" spans="1:1" ht="15.75" customHeight="1" x14ac:dyDescent="0.45"/>
    <row r="36" spans="1:1" ht="15.75" customHeight="1" x14ac:dyDescent="0.45"/>
    <row r="37" spans="1:1" ht="15.75" customHeight="1" x14ac:dyDescent="0.45">
      <c r="A37" s="10"/>
    </row>
    <row r="38" spans="1:1" ht="15.75" customHeight="1" x14ac:dyDescent="0.45">
      <c r="A38" s="10"/>
    </row>
    <row r="39" spans="1:1" ht="15.75" customHeight="1" x14ac:dyDescent="0.45">
      <c r="A39" s="10"/>
    </row>
    <row r="40" spans="1:1" ht="15.75" customHeight="1" x14ac:dyDescent="0.45">
      <c r="A40" s="10"/>
    </row>
    <row r="41" spans="1:1" ht="15.75" customHeight="1" x14ac:dyDescent="0.45">
      <c r="A41" s="10"/>
    </row>
    <row r="42" spans="1:1" ht="15.75" customHeight="1" x14ac:dyDescent="0.45">
      <c r="A42" s="10"/>
    </row>
    <row r="43" spans="1:1" ht="15.75" customHeight="1" x14ac:dyDescent="0.45">
      <c r="A43" s="10"/>
    </row>
    <row r="44" spans="1:1" ht="15.75" customHeight="1" x14ac:dyDescent="0.45">
      <c r="A44" s="10"/>
    </row>
    <row r="45" spans="1:1" ht="15.75" customHeight="1" x14ac:dyDescent="0.45">
      <c r="A45" s="10"/>
    </row>
    <row r="46" spans="1:1" ht="15.75" customHeight="1" x14ac:dyDescent="0.45">
      <c r="A46" s="10"/>
    </row>
    <row r="47" spans="1:1" ht="15.75" customHeight="1" x14ac:dyDescent="0.45">
      <c r="A47" s="10"/>
    </row>
    <row r="48" spans="1:1" ht="15.75" customHeight="1" x14ac:dyDescent="0.45">
      <c r="A48" s="10"/>
    </row>
    <row r="49" spans="1:1" ht="15.75" customHeight="1" x14ac:dyDescent="0.45">
      <c r="A49" s="10"/>
    </row>
    <row r="50" spans="1:1" ht="15.75" customHeight="1" x14ac:dyDescent="0.45">
      <c r="A50" s="10"/>
    </row>
    <row r="51" spans="1:1" ht="15.75" customHeight="1" x14ac:dyDescent="0.45">
      <c r="A51" s="10"/>
    </row>
    <row r="52" spans="1:1" ht="15.75" customHeight="1" x14ac:dyDescent="0.45">
      <c r="A52" s="10"/>
    </row>
    <row r="53" spans="1:1" ht="15.75" customHeight="1" x14ac:dyDescent="0.45">
      <c r="A53" s="10"/>
    </row>
    <row r="54" spans="1:1" ht="15.75" customHeight="1" x14ac:dyDescent="0.45">
      <c r="A54" s="10"/>
    </row>
    <row r="55" spans="1:1" ht="15.75" customHeight="1" x14ac:dyDescent="0.45">
      <c r="A55" s="10"/>
    </row>
    <row r="56" spans="1:1" ht="15.75" customHeight="1" x14ac:dyDescent="0.45">
      <c r="A56" s="10"/>
    </row>
    <row r="57" spans="1:1" ht="15.75" customHeight="1" x14ac:dyDescent="0.45">
      <c r="A57" s="10"/>
    </row>
    <row r="58" spans="1:1" ht="15.75" customHeight="1" x14ac:dyDescent="0.45">
      <c r="A58" s="10"/>
    </row>
    <row r="59" spans="1:1" ht="15.75" customHeight="1" x14ac:dyDescent="0.45">
      <c r="A59" s="10"/>
    </row>
    <row r="60" spans="1:1" ht="15.75" customHeight="1" x14ac:dyDescent="0.45">
      <c r="A60" s="10"/>
    </row>
    <row r="61" spans="1:1" ht="15.75" customHeight="1" x14ac:dyDescent="0.45">
      <c r="A61" s="10"/>
    </row>
    <row r="62" spans="1:1" ht="15.75" customHeight="1" x14ac:dyDescent="0.45">
      <c r="A62" s="10"/>
    </row>
    <row r="63" spans="1:1" ht="15.75" customHeight="1" x14ac:dyDescent="0.45">
      <c r="A63" s="10"/>
    </row>
    <row r="64" spans="1:1" ht="15.75" customHeight="1" x14ac:dyDescent="0.45">
      <c r="A64" s="10"/>
    </row>
    <row r="65" spans="1:1" ht="15.75" customHeight="1" x14ac:dyDescent="0.45">
      <c r="A65" s="10"/>
    </row>
    <row r="66" spans="1:1" ht="15.75" customHeight="1" x14ac:dyDescent="0.45">
      <c r="A66" s="10"/>
    </row>
    <row r="67" spans="1:1" ht="15.75" customHeight="1" x14ac:dyDescent="0.45">
      <c r="A67" s="10"/>
    </row>
    <row r="68" spans="1:1" ht="15.75" customHeight="1" x14ac:dyDescent="0.45">
      <c r="A68" s="10"/>
    </row>
    <row r="69" spans="1:1" ht="15.75" customHeight="1" x14ac:dyDescent="0.45">
      <c r="A69" s="10"/>
    </row>
    <row r="70" spans="1:1" ht="15.75" customHeight="1" x14ac:dyDescent="0.45">
      <c r="A70" s="10"/>
    </row>
    <row r="71" spans="1:1" ht="15.75" customHeight="1" x14ac:dyDescent="0.45">
      <c r="A71" s="10"/>
    </row>
    <row r="72" spans="1:1" ht="15.75" customHeight="1" x14ac:dyDescent="0.45">
      <c r="A72" s="10"/>
    </row>
    <row r="73" spans="1:1" ht="15.75" customHeight="1" x14ac:dyDescent="0.45">
      <c r="A73" s="10"/>
    </row>
    <row r="74" spans="1:1" ht="15.75" customHeight="1" x14ac:dyDescent="0.45">
      <c r="A74" s="10"/>
    </row>
    <row r="75" spans="1:1" ht="15.75" customHeight="1" x14ac:dyDescent="0.45">
      <c r="A75" s="10"/>
    </row>
    <row r="76" spans="1:1" ht="15.75" customHeight="1" x14ac:dyDescent="0.45">
      <c r="A76" s="10"/>
    </row>
    <row r="77" spans="1:1" ht="15.75" customHeight="1" x14ac:dyDescent="0.45">
      <c r="A77" s="10"/>
    </row>
    <row r="78" spans="1:1" ht="15.75" customHeight="1" x14ac:dyDescent="0.45">
      <c r="A78" s="10"/>
    </row>
    <row r="79" spans="1:1" ht="15.75" customHeight="1" x14ac:dyDescent="0.45">
      <c r="A79" s="10"/>
    </row>
    <row r="80" spans="1:1" ht="15.75" customHeight="1" x14ac:dyDescent="0.45">
      <c r="A80" s="10"/>
    </row>
    <row r="81" spans="1:1" ht="15.75" customHeight="1" x14ac:dyDescent="0.45">
      <c r="A81" s="10"/>
    </row>
    <row r="82" spans="1:1" ht="15.75" customHeight="1" x14ac:dyDescent="0.45">
      <c r="A82" s="10"/>
    </row>
    <row r="83" spans="1:1" ht="15.75" customHeight="1" x14ac:dyDescent="0.45">
      <c r="A83" s="10"/>
    </row>
    <row r="84" spans="1:1" ht="15.75" customHeight="1" x14ac:dyDescent="0.45">
      <c r="A84" s="10"/>
    </row>
    <row r="85" spans="1:1" ht="15.75" customHeight="1" x14ac:dyDescent="0.45">
      <c r="A85" s="10"/>
    </row>
    <row r="86" spans="1:1" ht="15.75" customHeight="1" x14ac:dyDescent="0.45">
      <c r="A86" s="10"/>
    </row>
    <row r="87" spans="1:1" ht="15.75" customHeight="1" x14ac:dyDescent="0.45">
      <c r="A87" s="10"/>
    </row>
    <row r="88" spans="1:1" ht="15.75" customHeight="1" x14ac:dyDescent="0.45">
      <c r="A88" s="10"/>
    </row>
    <row r="89" spans="1:1" ht="15.75" customHeight="1" x14ac:dyDescent="0.45">
      <c r="A89" s="10"/>
    </row>
    <row r="90" spans="1:1" ht="15.75" customHeight="1" x14ac:dyDescent="0.45">
      <c r="A90" s="10"/>
    </row>
    <row r="91" spans="1:1" ht="15.75" customHeight="1" x14ac:dyDescent="0.45">
      <c r="A91" s="10"/>
    </row>
    <row r="92" spans="1:1" ht="15.75" customHeight="1" x14ac:dyDescent="0.45">
      <c r="A92" s="10"/>
    </row>
    <row r="93" spans="1:1" ht="15.75" customHeight="1" x14ac:dyDescent="0.45">
      <c r="A93" s="10"/>
    </row>
    <row r="94" spans="1:1" ht="15.75" customHeight="1" x14ac:dyDescent="0.45">
      <c r="A94" s="10"/>
    </row>
    <row r="95" spans="1:1" ht="15.75" customHeight="1" x14ac:dyDescent="0.45">
      <c r="A95" s="10"/>
    </row>
    <row r="96" spans="1:1" ht="15.75" customHeight="1" x14ac:dyDescent="0.45">
      <c r="A96" s="10"/>
    </row>
    <row r="97" spans="1:1" ht="15.75" customHeight="1" x14ac:dyDescent="0.45">
      <c r="A97" s="10"/>
    </row>
    <row r="98" spans="1:1" ht="15.75" customHeight="1" x14ac:dyDescent="0.45">
      <c r="A98" s="10"/>
    </row>
    <row r="99" spans="1:1" ht="15.75" customHeight="1" x14ac:dyDescent="0.45">
      <c r="A99" s="10"/>
    </row>
    <row r="100" spans="1:1" ht="15.75" customHeight="1" x14ac:dyDescent="0.45">
      <c r="A100" s="10"/>
    </row>
    <row r="101" spans="1:1" ht="15.75" customHeight="1" x14ac:dyDescent="0.45">
      <c r="A101" s="10"/>
    </row>
    <row r="102" spans="1:1" ht="15.75" customHeight="1" x14ac:dyDescent="0.45">
      <c r="A102" s="10"/>
    </row>
    <row r="103" spans="1:1" ht="15.75" customHeight="1" x14ac:dyDescent="0.45">
      <c r="A103" s="10"/>
    </row>
    <row r="104" spans="1:1" ht="15.75" customHeight="1" x14ac:dyDescent="0.45">
      <c r="A104" s="10"/>
    </row>
    <row r="105" spans="1:1" ht="15.75" customHeight="1" x14ac:dyDescent="0.45">
      <c r="A105" s="10"/>
    </row>
    <row r="106" spans="1:1" ht="15.75" customHeight="1" x14ac:dyDescent="0.45">
      <c r="A106" s="10"/>
    </row>
    <row r="107" spans="1:1" ht="15.75" customHeight="1" x14ac:dyDescent="0.45">
      <c r="A107" s="10"/>
    </row>
    <row r="108" spans="1:1" ht="15.75" customHeight="1" x14ac:dyDescent="0.45">
      <c r="A108" s="10"/>
    </row>
    <row r="109" spans="1:1" ht="15.75" customHeight="1" x14ac:dyDescent="0.45">
      <c r="A109" s="10"/>
    </row>
    <row r="110" spans="1:1" ht="15.75" customHeight="1" x14ac:dyDescent="0.45">
      <c r="A110" s="10"/>
    </row>
    <row r="111" spans="1:1" ht="15.75" customHeight="1" x14ac:dyDescent="0.45">
      <c r="A111" s="10"/>
    </row>
    <row r="112" spans="1:1" ht="15.75" customHeight="1" x14ac:dyDescent="0.45">
      <c r="A112" s="10"/>
    </row>
    <row r="113" spans="1:1" ht="15.75" customHeight="1" x14ac:dyDescent="0.45">
      <c r="A113" s="10"/>
    </row>
    <row r="114" spans="1:1" ht="15.75" customHeight="1" x14ac:dyDescent="0.45">
      <c r="A114" s="10"/>
    </row>
    <row r="115" spans="1:1" ht="15.75" customHeight="1" x14ac:dyDescent="0.45">
      <c r="A115" s="10"/>
    </row>
    <row r="116" spans="1:1" ht="15.75" customHeight="1" x14ac:dyDescent="0.45">
      <c r="A116" s="10"/>
    </row>
    <row r="117" spans="1:1" ht="15.75" customHeight="1" x14ac:dyDescent="0.45">
      <c r="A117" s="10"/>
    </row>
    <row r="118" spans="1:1" ht="15.75" customHeight="1" x14ac:dyDescent="0.45">
      <c r="A118" s="10"/>
    </row>
    <row r="119" spans="1:1" ht="15.75" customHeight="1" x14ac:dyDescent="0.45">
      <c r="A119" s="10"/>
    </row>
    <row r="120" spans="1:1" ht="15.75" customHeight="1" x14ac:dyDescent="0.45">
      <c r="A120" s="10"/>
    </row>
    <row r="121" spans="1:1" ht="15.75" customHeight="1" x14ac:dyDescent="0.45">
      <c r="A121" s="10"/>
    </row>
    <row r="122" spans="1:1" ht="15.75" customHeight="1" x14ac:dyDescent="0.45">
      <c r="A122" s="10"/>
    </row>
    <row r="123" spans="1:1" ht="15.75" customHeight="1" x14ac:dyDescent="0.45">
      <c r="A123" s="10"/>
    </row>
    <row r="124" spans="1:1" ht="15.75" customHeight="1" x14ac:dyDescent="0.45">
      <c r="A124" s="10"/>
    </row>
    <row r="125" spans="1:1" ht="15.75" customHeight="1" x14ac:dyDescent="0.45">
      <c r="A125" s="10"/>
    </row>
    <row r="126" spans="1:1" ht="15.75" customHeight="1" x14ac:dyDescent="0.45">
      <c r="A126" s="10"/>
    </row>
    <row r="127" spans="1:1" ht="15.75" customHeight="1" x14ac:dyDescent="0.45">
      <c r="A127" s="10"/>
    </row>
    <row r="128" spans="1:1" ht="15.75" customHeight="1" x14ac:dyDescent="0.45">
      <c r="A128" s="10"/>
    </row>
    <row r="129" spans="1:1" ht="15.75" customHeight="1" x14ac:dyDescent="0.45">
      <c r="A129" s="10"/>
    </row>
    <row r="130" spans="1:1" ht="15.75" customHeight="1" x14ac:dyDescent="0.45">
      <c r="A130" s="10"/>
    </row>
    <row r="131" spans="1:1" ht="15.75" customHeight="1" x14ac:dyDescent="0.45">
      <c r="A131" s="10"/>
    </row>
    <row r="132" spans="1:1" ht="15.75" customHeight="1" x14ac:dyDescent="0.45">
      <c r="A132" s="10"/>
    </row>
    <row r="133" spans="1:1" ht="15.75" customHeight="1" x14ac:dyDescent="0.45">
      <c r="A133" s="10"/>
    </row>
    <row r="134" spans="1:1" ht="15.75" customHeight="1" x14ac:dyDescent="0.45">
      <c r="A134" s="10"/>
    </row>
    <row r="135" spans="1:1" ht="15.75" customHeight="1" x14ac:dyDescent="0.45">
      <c r="A135" s="10"/>
    </row>
    <row r="136" spans="1:1" ht="15.75" customHeight="1" x14ac:dyDescent="0.45">
      <c r="A136" s="10"/>
    </row>
    <row r="137" spans="1:1" ht="15.75" customHeight="1" x14ac:dyDescent="0.45">
      <c r="A137" s="10"/>
    </row>
    <row r="138" spans="1:1" ht="15.75" customHeight="1" x14ac:dyDescent="0.45">
      <c r="A138" s="10"/>
    </row>
    <row r="139" spans="1:1" ht="15.75" customHeight="1" x14ac:dyDescent="0.45">
      <c r="A139" s="10"/>
    </row>
    <row r="140" spans="1:1" ht="15.75" customHeight="1" x14ac:dyDescent="0.45">
      <c r="A140" s="10"/>
    </row>
    <row r="141" spans="1:1" ht="15.75" customHeight="1" x14ac:dyDescent="0.45">
      <c r="A141" s="10"/>
    </row>
    <row r="142" spans="1:1" ht="15.75" customHeight="1" x14ac:dyDescent="0.45">
      <c r="A142" s="10"/>
    </row>
    <row r="143" spans="1:1" ht="15.75" customHeight="1" x14ac:dyDescent="0.45">
      <c r="A143" s="10"/>
    </row>
    <row r="144" spans="1:1" ht="15.75" customHeight="1" x14ac:dyDescent="0.45">
      <c r="A144" s="10"/>
    </row>
    <row r="145" spans="1:1" ht="15.75" customHeight="1" x14ac:dyDescent="0.45">
      <c r="A145" s="10"/>
    </row>
    <row r="146" spans="1:1" ht="15.75" customHeight="1" x14ac:dyDescent="0.45">
      <c r="A146" s="10"/>
    </row>
    <row r="147" spans="1:1" ht="15.75" customHeight="1" x14ac:dyDescent="0.45">
      <c r="A147" s="10"/>
    </row>
    <row r="148" spans="1:1" ht="15.75" customHeight="1" x14ac:dyDescent="0.45">
      <c r="A148" s="10"/>
    </row>
    <row r="149" spans="1:1" ht="15.75" customHeight="1" x14ac:dyDescent="0.45">
      <c r="A149" s="10"/>
    </row>
    <row r="150" spans="1:1" ht="15.75" customHeight="1" x14ac:dyDescent="0.45">
      <c r="A150" s="10"/>
    </row>
    <row r="151" spans="1:1" ht="15.75" customHeight="1" x14ac:dyDescent="0.45">
      <c r="A151" s="10"/>
    </row>
    <row r="152" spans="1:1" ht="15.75" customHeight="1" x14ac:dyDescent="0.45">
      <c r="A152" s="10"/>
    </row>
    <row r="153" spans="1:1" ht="15.75" customHeight="1" x14ac:dyDescent="0.45">
      <c r="A153" s="10"/>
    </row>
    <row r="154" spans="1:1" ht="15.75" customHeight="1" x14ac:dyDescent="0.45">
      <c r="A154" s="10"/>
    </row>
    <row r="155" spans="1:1" ht="15.75" customHeight="1" x14ac:dyDescent="0.45">
      <c r="A155" s="10"/>
    </row>
    <row r="156" spans="1:1" ht="15.75" customHeight="1" x14ac:dyDescent="0.45">
      <c r="A156" s="10"/>
    </row>
    <row r="157" spans="1:1" ht="15.75" customHeight="1" x14ac:dyDescent="0.45">
      <c r="A157" s="10"/>
    </row>
    <row r="158" spans="1:1" ht="15.75" customHeight="1" x14ac:dyDescent="0.45">
      <c r="A158" s="10"/>
    </row>
    <row r="159" spans="1:1" ht="15.75" customHeight="1" x14ac:dyDescent="0.45">
      <c r="A159" s="10"/>
    </row>
    <row r="160" spans="1:1" ht="15.75" customHeight="1" x14ac:dyDescent="0.45">
      <c r="A160" s="10"/>
    </row>
    <row r="161" spans="1:1" ht="15.75" customHeight="1" x14ac:dyDescent="0.45">
      <c r="A161" s="10"/>
    </row>
    <row r="162" spans="1:1" ht="15.75" customHeight="1" x14ac:dyDescent="0.45">
      <c r="A162" s="10"/>
    </row>
    <row r="163" spans="1:1" ht="15.75" customHeight="1" x14ac:dyDescent="0.45">
      <c r="A163" s="10"/>
    </row>
    <row r="164" spans="1:1" ht="15.75" customHeight="1" x14ac:dyDescent="0.45">
      <c r="A164" s="10"/>
    </row>
    <row r="165" spans="1:1" ht="15.75" customHeight="1" x14ac:dyDescent="0.45">
      <c r="A165" s="10"/>
    </row>
    <row r="166" spans="1:1" ht="15.75" customHeight="1" x14ac:dyDescent="0.45">
      <c r="A166" s="10"/>
    </row>
    <row r="167" spans="1:1" ht="15.75" customHeight="1" x14ac:dyDescent="0.45">
      <c r="A167" s="10"/>
    </row>
    <row r="168" spans="1:1" ht="15.75" customHeight="1" x14ac:dyDescent="0.45">
      <c r="A168" s="10"/>
    </row>
    <row r="169" spans="1:1" ht="15.75" customHeight="1" x14ac:dyDescent="0.45">
      <c r="A169" s="10"/>
    </row>
    <row r="170" spans="1:1" ht="15.75" customHeight="1" x14ac:dyDescent="0.45">
      <c r="A170" s="10"/>
    </row>
    <row r="171" spans="1:1" ht="15.75" customHeight="1" x14ac:dyDescent="0.45">
      <c r="A171" s="10"/>
    </row>
    <row r="172" spans="1:1" ht="15.75" customHeight="1" x14ac:dyDescent="0.45">
      <c r="A172" s="10"/>
    </row>
    <row r="173" spans="1:1" ht="15.75" customHeight="1" x14ac:dyDescent="0.45">
      <c r="A173" s="10"/>
    </row>
    <row r="174" spans="1:1" ht="15.75" customHeight="1" x14ac:dyDescent="0.45">
      <c r="A174" s="10"/>
    </row>
    <row r="175" spans="1:1" ht="15.75" customHeight="1" x14ac:dyDescent="0.45">
      <c r="A175" s="10"/>
    </row>
    <row r="176" spans="1:1" ht="15.75" customHeight="1" x14ac:dyDescent="0.45">
      <c r="A176" s="10"/>
    </row>
    <row r="177" spans="1:1" ht="15.75" customHeight="1" x14ac:dyDescent="0.45">
      <c r="A177" s="10"/>
    </row>
    <row r="178" spans="1:1" ht="15.75" customHeight="1" x14ac:dyDescent="0.45">
      <c r="A178" s="10"/>
    </row>
    <row r="179" spans="1:1" ht="15.75" customHeight="1" x14ac:dyDescent="0.45">
      <c r="A179" s="10"/>
    </row>
    <row r="180" spans="1:1" ht="15.75" customHeight="1" x14ac:dyDescent="0.45">
      <c r="A180" s="10"/>
    </row>
    <row r="181" spans="1:1" ht="15.75" customHeight="1" x14ac:dyDescent="0.45">
      <c r="A181" s="10"/>
    </row>
    <row r="182" spans="1:1" ht="15.75" customHeight="1" x14ac:dyDescent="0.45">
      <c r="A182" s="10"/>
    </row>
    <row r="183" spans="1:1" ht="15.75" customHeight="1" x14ac:dyDescent="0.45">
      <c r="A183" s="10"/>
    </row>
    <row r="184" spans="1:1" ht="15.75" customHeight="1" x14ac:dyDescent="0.45">
      <c r="A184" s="10"/>
    </row>
    <row r="185" spans="1:1" ht="15.75" customHeight="1" x14ac:dyDescent="0.45">
      <c r="A185" s="10"/>
    </row>
    <row r="186" spans="1:1" ht="15.75" customHeight="1" x14ac:dyDescent="0.45">
      <c r="A186" s="10"/>
    </row>
    <row r="187" spans="1:1" ht="15.75" customHeight="1" x14ac:dyDescent="0.45">
      <c r="A187" s="10"/>
    </row>
    <row r="188" spans="1:1" ht="15.75" customHeight="1" x14ac:dyDescent="0.45">
      <c r="A188" s="10"/>
    </row>
    <row r="189" spans="1:1" ht="15.75" customHeight="1" x14ac:dyDescent="0.45">
      <c r="A189" s="10"/>
    </row>
    <row r="190" spans="1:1" ht="15.75" customHeight="1" x14ac:dyDescent="0.45">
      <c r="A190" s="10"/>
    </row>
    <row r="191" spans="1:1" ht="15.75" customHeight="1" x14ac:dyDescent="0.45">
      <c r="A191" s="10"/>
    </row>
    <row r="192" spans="1:1" ht="15.75" customHeight="1" x14ac:dyDescent="0.45">
      <c r="A192" s="10"/>
    </row>
    <row r="193" spans="1:1" ht="15.75" customHeight="1" x14ac:dyDescent="0.45">
      <c r="A193" s="10"/>
    </row>
    <row r="194" spans="1:1" ht="15.75" customHeight="1" x14ac:dyDescent="0.45">
      <c r="A194" s="10"/>
    </row>
    <row r="195" spans="1:1" ht="15.75" customHeight="1" x14ac:dyDescent="0.45">
      <c r="A195" s="10"/>
    </row>
    <row r="196" spans="1:1" ht="15.75" customHeight="1" x14ac:dyDescent="0.45">
      <c r="A196" s="10"/>
    </row>
    <row r="197" spans="1:1" ht="15.75" customHeight="1" x14ac:dyDescent="0.45">
      <c r="A197" s="10"/>
    </row>
    <row r="198" spans="1:1" ht="15.75" customHeight="1" x14ac:dyDescent="0.45">
      <c r="A198" s="10"/>
    </row>
    <row r="199" spans="1:1" ht="15.75" customHeight="1" x14ac:dyDescent="0.45">
      <c r="A199" s="10"/>
    </row>
    <row r="200" spans="1:1" ht="15.75" customHeight="1" x14ac:dyDescent="0.45">
      <c r="A200" s="10"/>
    </row>
    <row r="201" spans="1:1" ht="15.75" customHeight="1" x14ac:dyDescent="0.45">
      <c r="A201" s="10"/>
    </row>
    <row r="202" spans="1:1" ht="15.75" customHeight="1" x14ac:dyDescent="0.45">
      <c r="A202" s="10"/>
    </row>
    <row r="203" spans="1:1" ht="15.75" customHeight="1" x14ac:dyDescent="0.45">
      <c r="A203" s="10"/>
    </row>
    <row r="204" spans="1:1" ht="15.75" customHeight="1" x14ac:dyDescent="0.45">
      <c r="A204" s="10"/>
    </row>
    <row r="205" spans="1:1" ht="15.75" customHeight="1" x14ac:dyDescent="0.45">
      <c r="A205" s="10"/>
    </row>
    <row r="206" spans="1:1" ht="15.75" customHeight="1" x14ac:dyDescent="0.45">
      <c r="A206" s="10"/>
    </row>
    <row r="207" spans="1:1" ht="15.75" customHeight="1" x14ac:dyDescent="0.45">
      <c r="A207" s="10"/>
    </row>
    <row r="208" spans="1:1" ht="15.75" customHeight="1" x14ac:dyDescent="0.45">
      <c r="A208" s="10"/>
    </row>
    <row r="209" spans="1:1" ht="15.75" customHeight="1" x14ac:dyDescent="0.45">
      <c r="A209" s="10"/>
    </row>
    <row r="210" spans="1:1" ht="15.75" customHeight="1" x14ac:dyDescent="0.45">
      <c r="A210" s="10"/>
    </row>
    <row r="211" spans="1:1" ht="15.75" customHeight="1" x14ac:dyDescent="0.45">
      <c r="A211" s="10"/>
    </row>
    <row r="212" spans="1:1" ht="15.75" customHeight="1" x14ac:dyDescent="0.45">
      <c r="A212" s="10"/>
    </row>
    <row r="213" spans="1:1" ht="15.75" customHeight="1" x14ac:dyDescent="0.45">
      <c r="A213" s="10"/>
    </row>
    <row r="214" spans="1:1" ht="15.75" customHeight="1" x14ac:dyDescent="0.45">
      <c r="A214" s="10"/>
    </row>
    <row r="215" spans="1:1" ht="15.75" customHeight="1" x14ac:dyDescent="0.45">
      <c r="A215" s="10"/>
    </row>
    <row r="216" spans="1:1" ht="15.75" customHeight="1" x14ac:dyDescent="0.45">
      <c r="A216" s="10"/>
    </row>
    <row r="217" spans="1:1" ht="15.75" customHeight="1" x14ac:dyDescent="0.45">
      <c r="A217" s="10"/>
    </row>
    <row r="218" spans="1:1" ht="15.75" customHeight="1" x14ac:dyDescent="0.45">
      <c r="A218" s="10"/>
    </row>
    <row r="219" spans="1:1" ht="15.75" customHeight="1" x14ac:dyDescent="0.45">
      <c r="A219" s="10"/>
    </row>
    <row r="220" spans="1:1" ht="15.75" customHeight="1" x14ac:dyDescent="0.45">
      <c r="A220" s="10"/>
    </row>
    <row r="221" spans="1:1" ht="15.75" customHeight="1" x14ac:dyDescent="0.45">
      <c r="A221" s="10"/>
    </row>
    <row r="222" spans="1:1" ht="15.75" customHeight="1" x14ac:dyDescent="0.45">
      <c r="A222" s="10"/>
    </row>
    <row r="223" spans="1:1" ht="15.75" customHeight="1" x14ac:dyDescent="0.45">
      <c r="A223" s="10"/>
    </row>
    <row r="224" spans="1:1" ht="15.75" customHeight="1" x14ac:dyDescent="0.45">
      <c r="A224" s="10"/>
    </row>
    <row r="225" spans="1:1" ht="15.75" customHeight="1" x14ac:dyDescent="0.45">
      <c r="A225" s="10"/>
    </row>
    <row r="226" spans="1:1" ht="15.75" customHeight="1" x14ac:dyDescent="0.45">
      <c r="A226" s="10"/>
    </row>
    <row r="227" spans="1:1" ht="15.75" customHeight="1" x14ac:dyDescent="0.45">
      <c r="A227" s="10"/>
    </row>
    <row r="228" spans="1:1" ht="15.75" customHeight="1" x14ac:dyDescent="0.45">
      <c r="A228" s="10"/>
    </row>
    <row r="229" spans="1:1" ht="15.75" customHeight="1" x14ac:dyDescent="0.45">
      <c r="A229" s="10"/>
    </row>
    <row r="230" spans="1:1" ht="15.75" customHeight="1" x14ac:dyDescent="0.45">
      <c r="A230" s="10"/>
    </row>
    <row r="231" spans="1:1" ht="15.75" customHeight="1" x14ac:dyDescent="0.45">
      <c r="A231" s="10"/>
    </row>
    <row r="232" spans="1:1" ht="15.75" customHeight="1" x14ac:dyDescent="0.45">
      <c r="A232" s="10"/>
    </row>
    <row r="233" spans="1:1" ht="15.75" customHeight="1" x14ac:dyDescent="0.45">
      <c r="A233" s="10"/>
    </row>
    <row r="234" spans="1:1" ht="15.75" customHeight="1" x14ac:dyDescent="0.45">
      <c r="A234" s="10"/>
    </row>
    <row r="235" spans="1:1" ht="15.75" customHeight="1" x14ac:dyDescent="0.45">
      <c r="A235" s="10"/>
    </row>
    <row r="236" spans="1:1" ht="15.75" customHeight="1" x14ac:dyDescent="0.45">
      <c r="A236" s="10"/>
    </row>
    <row r="237" spans="1:1" ht="15.75" customHeight="1" x14ac:dyDescent="0.45">
      <c r="A237" s="10"/>
    </row>
    <row r="238" spans="1:1" ht="15.75" customHeight="1" x14ac:dyDescent="0.45">
      <c r="A238" s="10"/>
    </row>
    <row r="239" spans="1:1" ht="15.75" customHeight="1" x14ac:dyDescent="0.45">
      <c r="A239" s="10"/>
    </row>
    <row r="240" spans="1:1" ht="15.75" customHeight="1" x14ac:dyDescent="0.45">
      <c r="A240" s="10"/>
    </row>
    <row r="241" spans="1:1" ht="15.75" customHeight="1" x14ac:dyDescent="0.45">
      <c r="A241" s="10"/>
    </row>
    <row r="242" spans="1:1" ht="15.75" customHeight="1" x14ac:dyDescent="0.45">
      <c r="A242" s="10"/>
    </row>
    <row r="243" spans="1:1" ht="15.75" customHeight="1" x14ac:dyDescent="0.45">
      <c r="A243" s="10"/>
    </row>
    <row r="244" spans="1:1" ht="15.75" customHeight="1" x14ac:dyDescent="0.45">
      <c r="A244" s="10"/>
    </row>
    <row r="245" spans="1:1" ht="15.75" customHeight="1" x14ac:dyDescent="0.45">
      <c r="A245" s="10"/>
    </row>
    <row r="246" spans="1:1" ht="15.75" customHeight="1" x14ac:dyDescent="0.45">
      <c r="A246" s="10"/>
    </row>
    <row r="247" spans="1:1" ht="15.75" customHeight="1" x14ac:dyDescent="0.45">
      <c r="A247" s="10"/>
    </row>
    <row r="248" spans="1:1" ht="15.75" customHeight="1" x14ac:dyDescent="0.45">
      <c r="A248" s="10"/>
    </row>
    <row r="249" spans="1:1" ht="15.75" customHeight="1" x14ac:dyDescent="0.45">
      <c r="A249" s="10"/>
    </row>
    <row r="250" spans="1:1" ht="15.75" customHeight="1" x14ac:dyDescent="0.45">
      <c r="A250" s="10"/>
    </row>
    <row r="251" spans="1:1" ht="15.75" customHeight="1" x14ac:dyDescent="0.45">
      <c r="A251" s="10"/>
    </row>
    <row r="252" spans="1:1" ht="15.75" customHeight="1" x14ac:dyDescent="0.45">
      <c r="A252" s="10"/>
    </row>
    <row r="253" spans="1:1" ht="15.75" customHeight="1" x14ac:dyDescent="0.45">
      <c r="A253" s="10"/>
    </row>
    <row r="254" spans="1:1" ht="15.75" customHeight="1" x14ac:dyDescent="0.45">
      <c r="A254" s="10"/>
    </row>
    <row r="255" spans="1:1" ht="15.75" customHeight="1" x14ac:dyDescent="0.45">
      <c r="A255" s="10"/>
    </row>
    <row r="256" spans="1:1" ht="15.75" customHeight="1" x14ac:dyDescent="0.45">
      <c r="A256" s="10"/>
    </row>
    <row r="257" spans="1:1" ht="15.75" customHeight="1" x14ac:dyDescent="0.45">
      <c r="A257" s="10"/>
    </row>
    <row r="258" spans="1:1" ht="15.75" customHeight="1" x14ac:dyDescent="0.45">
      <c r="A258" s="10"/>
    </row>
    <row r="259" spans="1:1" ht="15.75" customHeight="1" x14ac:dyDescent="0.45">
      <c r="A259" s="10"/>
    </row>
    <row r="260" spans="1:1" ht="15.75" customHeight="1" x14ac:dyDescent="0.45">
      <c r="A260" s="10"/>
    </row>
    <row r="261" spans="1:1" ht="15.75" customHeight="1" x14ac:dyDescent="0.45">
      <c r="A261" s="10"/>
    </row>
    <row r="262" spans="1:1" ht="15.75" customHeight="1" x14ac:dyDescent="0.45">
      <c r="A262" s="10"/>
    </row>
    <row r="263" spans="1:1" ht="15.75" customHeight="1" x14ac:dyDescent="0.45">
      <c r="A263" s="10"/>
    </row>
    <row r="264" spans="1:1" ht="15.75" customHeight="1" x14ac:dyDescent="0.45">
      <c r="A264" s="10"/>
    </row>
    <row r="265" spans="1:1" ht="15.75" customHeight="1" x14ac:dyDescent="0.45">
      <c r="A265" s="10"/>
    </row>
    <row r="266" spans="1:1" ht="15.75" customHeight="1" x14ac:dyDescent="0.45">
      <c r="A266" s="10"/>
    </row>
    <row r="267" spans="1:1" ht="15.75" customHeight="1" x14ac:dyDescent="0.45">
      <c r="A267" s="10"/>
    </row>
    <row r="268" spans="1:1" ht="15.75" customHeight="1" x14ac:dyDescent="0.45">
      <c r="A268" s="10"/>
    </row>
    <row r="269" spans="1:1" ht="15.75" customHeight="1" x14ac:dyDescent="0.45">
      <c r="A269" s="10"/>
    </row>
    <row r="270" spans="1:1" ht="15.75" customHeight="1" x14ac:dyDescent="0.45">
      <c r="A270" s="10"/>
    </row>
    <row r="271" spans="1:1" ht="15.75" customHeight="1" x14ac:dyDescent="0.45">
      <c r="A271" s="10"/>
    </row>
    <row r="272" spans="1:1" ht="15.75" customHeight="1" x14ac:dyDescent="0.45">
      <c r="A272" s="10"/>
    </row>
    <row r="273" spans="1:1" ht="15.75" customHeight="1" x14ac:dyDescent="0.45">
      <c r="A273" s="10"/>
    </row>
    <row r="274" spans="1:1" ht="15.75" customHeight="1" x14ac:dyDescent="0.45">
      <c r="A274" s="10"/>
    </row>
    <row r="275" spans="1:1" ht="15.75" customHeight="1" x14ac:dyDescent="0.45">
      <c r="A275" s="10"/>
    </row>
    <row r="276" spans="1:1" ht="15.75" customHeight="1" x14ac:dyDescent="0.45">
      <c r="A276" s="10"/>
    </row>
    <row r="277" spans="1:1" ht="15.75" customHeight="1" x14ac:dyDescent="0.45">
      <c r="A277" s="10"/>
    </row>
    <row r="278" spans="1:1" ht="15.75" customHeight="1" x14ac:dyDescent="0.45">
      <c r="A278" s="10"/>
    </row>
    <row r="279" spans="1:1" ht="15.75" customHeight="1" x14ac:dyDescent="0.45">
      <c r="A279" s="10"/>
    </row>
    <row r="280" spans="1:1" ht="15.75" customHeight="1" x14ac:dyDescent="0.45">
      <c r="A280" s="10"/>
    </row>
    <row r="281" spans="1:1" ht="15.75" customHeight="1" x14ac:dyDescent="0.45">
      <c r="A281" s="10"/>
    </row>
    <row r="282" spans="1:1" ht="15.75" customHeight="1" x14ac:dyDescent="0.45">
      <c r="A282" s="10"/>
    </row>
    <row r="283" spans="1:1" ht="15.75" customHeight="1" x14ac:dyDescent="0.45">
      <c r="A283" s="10"/>
    </row>
    <row r="284" spans="1:1" ht="15.75" customHeight="1" x14ac:dyDescent="0.45">
      <c r="A284" s="10"/>
    </row>
    <row r="285" spans="1:1" ht="15.75" customHeight="1" x14ac:dyDescent="0.45">
      <c r="A285" s="10"/>
    </row>
    <row r="286" spans="1:1" ht="15.75" customHeight="1" x14ac:dyDescent="0.45">
      <c r="A286" s="10"/>
    </row>
    <row r="287" spans="1:1" ht="15.75" customHeight="1" x14ac:dyDescent="0.45">
      <c r="A287" s="10"/>
    </row>
    <row r="288" spans="1:1" ht="15.75" customHeight="1" x14ac:dyDescent="0.45">
      <c r="A288" s="10"/>
    </row>
    <row r="289" spans="1:1" ht="15.75" customHeight="1" x14ac:dyDescent="0.45">
      <c r="A289" s="10"/>
    </row>
    <row r="290" spans="1:1" ht="15.75" customHeight="1" x14ac:dyDescent="0.45">
      <c r="A290" s="10"/>
    </row>
    <row r="291" spans="1:1" ht="15.75" customHeight="1" x14ac:dyDescent="0.45">
      <c r="A291" s="10"/>
    </row>
    <row r="292" spans="1:1" ht="15.75" customHeight="1" x14ac:dyDescent="0.45">
      <c r="A292" s="10"/>
    </row>
    <row r="293" spans="1:1" ht="15.75" customHeight="1" x14ac:dyDescent="0.45">
      <c r="A293" s="10"/>
    </row>
    <row r="294" spans="1:1" ht="15.75" customHeight="1" x14ac:dyDescent="0.45">
      <c r="A294" s="10"/>
    </row>
    <row r="295" spans="1:1" ht="15.75" customHeight="1" x14ac:dyDescent="0.45">
      <c r="A295" s="10"/>
    </row>
    <row r="296" spans="1:1" ht="15.75" customHeight="1" x14ac:dyDescent="0.45">
      <c r="A296" s="10"/>
    </row>
    <row r="297" spans="1:1" ht="15.75" customHeight="1" x14ac:dyDescent="0.45">
      <c r="A297" s="10"/>
    </row>
    <row r="298" spans="1:1" ht="15.75" customHeight="1" x14ac:dyDescent="0.45">
      <c r="A298" s="10"/>
    </row>
    <row r="299" spans="1:1" ht="15.75" customHeight="1" x14ac:dyDescent="0.45">
      <c r="A299" s="10"/>
    </row>
    <row r="300" spans="1:1" ht="15.75" customHeight="1" x14ac:dyDescent="0.45">
      <c r="A300" s="10"/>
    </row>
    <row r="301" spans="1:1" ht="15.75" customHeight="1" x14ac:dyDescent="0.45">
      <c r="A301" s="10"/>
    </row>
    <row r="302" spans="1:1" ht="15.75" customHeight="1" x14ac:dyDescent="0.45">
      <c r="A302" s="10"/>
    </row>
    <row r="303" spans="1:1" ht="15.75" customHeight="1" x14ac:dyDescent="0.45">
      <c r="A303" s="10"/>
    </row>
    <row r="304" spans="1:1" ht="15.75" customHeight="1" x14ac:dyDescent="0.45">
      <c r="A304" s="10"/>
    </row>
    <row r="305" spans="1:1" ht="15.75" customHeight="1" x14ac:dyDescent="0.45">
      <c r="A305" s="10"/>
    </row>
    <row r="306" spans="1:1" ht="15.75" customHeight="1" x14ac:dyDescent="0.45">
      <c r="A306" s="10"/>
    </row>
    <row r="307" spans="1:1" ht="15.75" customHeight="1" x14ac:dyDescent="0.45">
      <c r="A307" s="10"/>
    </row>
    <row r="308" spans="1:1" ht="15.75" customHeight="1" x14ac:dyDescent="0.45">
      <c r="A308" s="10"/>
    </row>
    <row r="309" spans="1:1" ht="15.75" customHeight="1" x14ac:dyDescent="0.45">
      <c r="A309" s="10"/>
    </row>
    <row r="310" spans="1:1" ht="15.75" customHeight="1" x14ac:dyDescent="0.45">
      <c r="A310" s="10"/>
    </row>
    <row r="311" spans="1:1" ht="15.75" customHeight="1" x14ac:dyDescent="0.45">
      <c r="A311" s="10"/>
    </row>
    <row r="312" spans="1:1" ht="15.75" customHeight="1" x14ac:dyDescent="0.45">
      <c r="A312" s="10"/>
    </row>
    <row r="313" spans="1:1" ht="15.75" customHeight="1" x14ac:dyDescent="0.45">
      <c r="A313" s="10"/>
    </row>
    <row r="314" spans="1:1" ht="15.75" customHeight="1" x14ac:dyDescent="0.45">
      <c r="A314" s="10"/>
    </row>
    <row r="315" spans="1:1" ht="15.75" customHeight="1" x14ac:dyDescent="0.45">
      <c r="A315" s="10"/>
    </row>
    <row r="316" spans="1:1" ht="15.75" customHeight="1" x14ac:dyDescent="0.45">
      <c r="A316" s="10"/>
    </row>
    <row r="317" spans="1:1" ht="15.75" customHeight="1" x14ac:dyDescent="0.45">
      <c r="A317" s="10"/>
    </row>
    <row r="318" spans="1:1" ht="15.75" customHeight="1" x14ac:dyDescent="0.45">
      <c r="A318" s="10"/>
    </row>
    <row r="319" spans="1:1" ht="15.75" customHeight="1" x14ac:dyDescent="0.45">
      <c r="A319" s="10"/>
    </row>
    <row r="320" spans="1:1" ht="15.75" customHeight="1" x14ac:dyDescent="0.45">
      <c r="A320" s="10"/>
    </row>
    <row r="321" spans="1:1" ht="15.75" customHeight="1" x14ac:dyDescent="0.45">
      <c r="A321" s="10"/>
    </row>
    <row r="322" spans="1:1" ht="15.75" customHeight="1" x14ac:dyDescent="0.45">
      <c r="A322" s="10"/>
    </row>
    <row r="323" spans="1:1" ht="15.75" customHeight="1" x14ac:dyDescent="0.45">
      <c r="A323" s="10"/>
    </row>
    <row r="324" spans="1:1" ht="15.75" customHeight="1" x14ac:dyDescent="0.45">
      <c r="A324" s="10"/>
    </row>
    <row r="325" spans="1:1" ht="15.75" customHeight="1" x14ac:dyDescent="0.45">
      <c r="A325" s="10"/>
    </row>
    <row r="326" spans="1:1" ht="15.75" customHeight="1" x14ac:dyDescent="0.45">
      <c r="A326" s="10"/>
    </row>
    <row r="327" spans="1:1" ht="15.75" customHeight="1" x14ac:dyDescent="0.45">
      <c r="A327" s="10"/>
    </row>
    <row r="328" spans="1:1" ht="15.75" customHeight="1" x14ac:dyDescent="0.45">
      <c r="A328" s="10"/>
    </row>
    <row r="329" spans="1:1" ht="15.75" customHeight="1" x14ac:dyDescent="0.45">
      <c r="A329" s="10"/>
    </row>
    <row r="330" spans="1:1" ht="15.75" customHeight="1" x14ac:dyDescent="0.45">
      <c r="A330" s="10"/>
    </row>
    <row r="331" spans="1:1" ht="15.75" customHeight="1" x14ac:dyDescent="0.45">
      <c r="A331" s="10"/>
    </row>
    <row r="332" spans="1:1" ht="15.75" customHeight="1" x14ac:dyDescent="0.45">
      <c r="A332" s="10"/>
    </row>
    <row r="333" spans="1:1" ht="15.75" customHeight="1" x14ac:dyDescent="0.45">
      <c r="A333" s="10"/>
    </row>
    <row r="334" spans="1:1" ht="15.75" customHeight="1" x14ac:dyDescent="0.45">
      <c r="A334" s="10"/>
    </row>
    <row r="335" spans="1:1" ht="15.75" customHeight="1" x14ac:dyDescent="0.45">
      <c r="A335" s="10"/>
    </row>
    <row r="336" spans="1:1" ht="15.75" customHeight="1" x14ac:dyDescent="0.45">
      <c r="A336" s="10"/>
    </row>
    <row r="337" spans="1:1" ht="15.75" customHeight="1" x14ac:dyDescent="0.45">
      <c r="A337" s="10"/>
    </row>
    <row r="338" spans="1:1" ht="15.75" customHeight="1" x14ac:dyDescent="0.45">
      <c r="A338" s="10"/>
    </row>
    <row r="339" spans="1:1" ht="15.75" customHeight="1" x14ac:dyDescent="0.45">
      <c r="A339" s="10"/>
    </row>
    <row r="340" spans="1:1" ht="15.75" customHeight="1" x14ac:dyDescent="0.45">
      <c r="A340" s="10"/>
    </row>
    <row r="341" spans="1:1" ht="15.75" customHeight="1" x14ac:dyDescent="0.45">
      <c r="A341" s="10"/>
    </row>
    <row r="342" spans="1:1" ht="15.75" customHeight="1" x14ac:dyDescent="0.45">
      <c r="A342" s="10"/>
    </row>
    <row r="343" spans="1:1" ht="15.75" customHeight="1" x14ac:dyDescent="0.45">
      <c r="A343" s="10"/>
    </row>
    <row r="344" spans="1:1" ht="15.75" customHeight="1" x14ac:dyDescent="0.45">
      <c r="A344" s="10"/>
    </row>
    <row r="345" spans="1:1" ht="15.75" customHeight="1" x14ac:dyDescent="0.45">
      <c r="A345" s="10"/>
    </row>
    <row r="346" spans="1:1" ht="15.75" customHeight="1" x14ac:dyDescent="0.45">
      <c r="A346" s="10"/>
    </row>
    <row r="347" spans="1:1" ht="15.75" customHeight="1" x14ac:dyDescent="0.45">
      <c r="A347" s="10"/>
    </row>
    <row r="348" spans="1:1" ht="15.75" customHeight="1" x14ac:dyDescent="0.45">
      <c r="A348" s="10"/>
    </row>
    <row r="349" spans="1:1" ht="15.75" customHeight="1" x14ac:dyDescent="0.45">
      <c r="A349" s="10"/>
    </row>
    <row r="350" spans="1:1" ht="15.75" customHeight="1" x14ac:dyDescent="0.45">
      <c r="A350" s="10"/>
    </row>
    <row r="351" spans="1:1" ht="15.75" customHeight="1" x14ac:dyDescent="0.45">
      <c r="A351" s="10"/>
    </row>
    <row r="352" spans="1:1" ht="15.75" customHeight="1" x14ac:dyDescent="0.45">
      <c r="A352" s="10"/>
    </row>
    <row r="353" spans="1:1" ht="15.75" customHeight="1" x14ac:dyDescent="0.45">
      <c r="A353" s="10"/>
    </row>
    <row r="354" spans="1:1" ht="15.75" customHeight="1" x14ac:dyDescent="0.45">
      <c r="A354" s="10"/>
    </row>
    <row r="355" spans="1:1" ht="15.75" customHeight="1" x14ac:dyDescent="0.45">
      <c r="A355" s="10"/>
    </row>
    <row r="356" spans="1:1" ht="15.75" customHeight="1" x14ac:dyDescent="0.45">
      <c r="A356" s="10"/>
    </row>
    <row r="357" spans="1:1" ht="15.75" customHeight="1" x14ac:dyDescent="0.45">
      <c r="A357" s="10"/>
    </row>
    <row r="358" spans="1:1" ht="15.75" customHeight="1" x14ac:dyDescent="0.45">
      <c r="A358" s="10"/>
    </row>
    <row r="359" spans="1:1" ht="15.75" customHeight="1" x14ac:dyDescent="0.45">
      <c r="A359" s="10"/>
    </row>
    <row r="360" spans="1:1" ht="15.75" customHeight="1" x14ac:dyDescent="0.45">
      <c r="A360" s="10"/>
    </row>
    <row r="361" spans="1:1" ht="15.75" customHeight="1" x14ac:dyDescent="0.45">
      <c r="A361" s="10"/>
    </row>
    <row r="362" spans="1:1" ht="15.75" customHeight="1" x14ac:dyDescent="0.45">
      <c r="A362" s="10"/>
    </row>
    <row r="363" spans="1:1" ht="15.75" customHeight="1" x14ac:dyDescent="0.45">
      <c r="A363" s="10"/>
    </row>
    <row r="364" spans="1:1" ht="15.75" customHeight="1" x14ac:dyDescent="0.45">
      <c r="A364" s="10"/>
    </row>
    <row r="365" spans="1:1" ht="15.75" customHeight="1" x14ac:dyDescent="0.45">
      <c r="A365" s="10"/>
    </row>
    <row r="366" spans="1:1" ht="15.75" customHeight="1" x14ac:dyDescent="0.45">
      <c r="A366" s="10"/>
    </row>
    <row r="367" spans="1:1" ht="15.75" customHeight="1" x14ac:dyDescent="0.45">
      <c r="A367" s="10"/>
    </row>
    <row r="368" spans="1:1" ht="15.75" customHeight="1" x14ac:dyDescent="0.45">
      <c r="A368" s="10"/>
    </row>
    <row r="369" spans="1:1" ht="15.75" customHeight="1" x14ac:dyDescent="0.45">
      <c r="A369" s="10"/>
    </row>
    <row r="370" spans="1:1" ht="15.75" customHeight="1" x14ac:dyDescent="0.45">
      <c r="A370" s="10"/>
    </row>
    <row r="371" spans="1:1" ht="15.75" customHeight="1" x14ac:dyDescent="0.45">
      <c r="A371" s="10"/>
    </row>
    <row r="372" spans="1:1" ht="15.75" customHeight="1" x14ac:dyDescent="0.45">
      <c r="A372" s="10"/>
    </row>
    <row r="373" spans="1:1" ht="15.75" customHeight="1" x14ac:dyDescent="0.45">
      <c r="A373" s="10"/>
    </row>
    <row r="374" spans="1:1" ht="15.75" customHeight="1" x14ac:dyDescent="0.45">
      <c r="A374" s="10"/>
    </row>
    <row r="375" spans="1:1" ht="15.75" customHeight="1" x14ac:dyDescent="0.45">
      <c r="A375" s="10"/>
    </row>
    <row r="376" spans="1:1" ht="15.75" customHeight="1" x14ac:dyDescent="0.45">
      <c r="A376" s="10"/>
    </row>
    <row r="377" spans="1:1" ht="15.75" customHeight="1" x14ac:dyDescent="0.45">
      <c r="A377" s="10"/>
    </row>
    <row r="378" spans="1:1" ht="15.75" customHeight="1" x14ac:dyDescent="0.45">
      <c r="A378" s="10"/>
    </row>
    <row r="379" spans="1:1" ht="15.75" customHeight="1" x14ac:dyDescent="0.45">
      <c r="A379" s="10"/>
    </row>
    <row r="380" spans="1:1" ht="15.75" customHeight="1" x14ac:dyDescent="0.45">
      <c r="A380" s="10"/>
    </row>
    <row r="381" spans="1:1" ht="15.75" customHeight="1" x14ac:dyDescent="0.45">
      <c r="A381" s="10"/>
    </row>
    <row r="382" spans="1:1" ht="15.75" customHeight="1" x14ac:dyDescent="0.45">
      <c r="A382" s="10"/>
    </row>
    <row r="383" spans="1:1" ht="15.75" customHeight="1" x14ac:dyDescent="0.45">
      <c r="A383" s="10"/>
    </row>
    <row r="384" spans="1:1" ht="15.75" customHeight="1" x14ac:dyDescent="0.45">
      <c r="A384" s="10"/>
    </row>
    <row r="385" spans="1:1" ht="15.75" customHeight="1" x14ac:dyDescent="0.45">
      <c r="A385" s="10"/>
    </row>
    <row r="386" spans="1:1" ht="15.75" customHeight="1" x14ac:dyDescent="0.45">
      <c r="A386" s="10"/>
    </row>
    <row r="387" spans="1:1" ht="15.75" customHeight="1" x14ac:dyDescent="0.45">
      <c r="A387" s="10"/>
    </row>
    <row r="388" spans="1:1" ht="15.75" customHeight="1" x14ac:dyDescent="0.45">
      <c r="A388" s="10"/>
    </row>
    <row r="389" spans="1:1" ht="15.75" customHeight="1" x14ac:dyDescent="0.45">
      <c r="A389" s="10"/>
    </row>
    <row r="390" spans="1:1" ht="15.75" customHeight="1" x14ac:dyDescent="0.45">
      <c r="A390" s="10"/>
    </row>
    <row r="391" spans="1:1" ht="15.75" customHeight="1" x14ac:dyDescent="0.45">
      <c r="A391" s="10"/>
    </row>
    <row r="392" spans="1:1" ht="15.75" customHeight="1" x14ac:dyDescent="0.45">
      <c r="A392" s="10"/>
    </row>
    <row r="393" spans="1:1" ht="15.75" customHeight="1" x14ac:dyDescent="0.45">
      <c r="A393" s="10"/>
    </row>
    <row r="394" spans="1:1" ht="15.75" customHeight="1" x14ac:dyDescent="0.45">
      <c r="A394" s="10"/>
    </row>
    <row r="395" spans="1:1" ht="15.75" customHeight="1" x14ac:dyDescent="0.45">
      <c r="A395" s="10"/>
    </row>
    <row r="396" spans="1:1" ht="15.75" customHeight="1" x14ac:dyDescent="0.45">
      <c r="A396" s="10"/>
    </row>
    <row r="397" spans="1:1" ht="15.75" customHeight="1" x14ac:dyDescent="0.45">
      <c r="A397" s="10"/>
    </row>
    <row r="398" spans="1:1" ht="15.75" customHeight="1" x14ac:dyDescent="0.45">
      <c r="A398" s="10"/>
    </row>
    <row r="399" spans="1:1" ht="15.75" customHeight="1" x14ac:dyDescent="0.45">
      <c r="A399" s="10"/>
    </row>
    <row r="400" spans="1:1" ht="15.75" customHeight="1" x14ac:dyDescent="0.45">
      <c r="A400" s="10"/>
    </row>
    <row r="401" spans="1:1" ht="15.75" customHeight="1" x14ac:dyDescent="0.45">
      <c r="A401" s="10"/>
    </row>
    <row r="402" spans="1:1" ht="15.75" customHeight="1" x14ac:dyDescent="0.45">
      <c r="A402" s="10"/>
    </row>
    <row r="403" spans="1:1" ht="15.75" customHeight="1" x14ac:dyDescent="0.45">
      <c r="A403" s="10"/>
    </row>
    <row r="404" spans="1:1" ht="15.75" customHeight="1" x14ac:dyDescent="0.45">
      <c r="A404" s="10"/>
    </row>
    <row r="405" spans="1:1" ht="15.75" customHeight="1" x14ac:dyDescent="0.45">
      <c r="A405" s="10"/>
    </row>
    <row r="406" spans="1:1" ht="15.75" customHeight="1" x14ac:dyDescent="0.45">
      <c r="A406" s="10"/>
    </row>
    <row r="407" spans="1:1" ht="15.75" customHeight="1" x14ac:dyDescent="0.45">
      <c r="A407" s="10"/>
    </row>
    <row r="408" spans="1:1" ht="15.75" customHeight="1" x14ac:dyDescent="0.45">
      <c r="A408" s="10"/>
    </row>
    <row r="409" spans="1:1" ht="15.75" customHeight="1" x14ac:dyDescent="0.45">
      <c r="A409" s="10"/>
    </row>
    <row r="410" spans="1:1" ht="15.75" customHeight="1" x14ac:dyDescent="0.45">
      <c r="A410" s="10"/>
    </row>
    <row r="411" spans="1:1" ht="15.75" customHeight="1" x14ac:dyDescent="0.45">
      <c r="A411" s="10"/>
    </row>
    <row r="412" spans="1:1" ht="15.75" customHeight="1" x14ac:dyDescent="0.45">
      <c r="A412" s="10"/>
    </row>
    <row r="413" spans="1:1" ht="15.75" customHeight="1" x14ac:dyDescent="0.45">
      <c r="A413" s="10"/>
    </row>
    <row r="414" spans="1:1" ht="15.75" customHeight="1" x14ac:dyDescent="0.45">
      <c r="A414" s="10"/>
    </row>
    <row r="415" spans="1:1" ht="15.75" customHeight="1" x14ac:dyDescent="0.45">
      <c r="A415" s="10"/>
    </row>
    <row r="416" spans="1:1" ht="15.75" customHeight="1" x14ac:dyDescent="0.45">
      <c r="A416" s="10"/>
    </row>
    <row r="417" spans="1:1" ht="15.75" customHeight="1" x14ac:dyDescent="0.45">
      <c r="A417" s="10"/>
    </row>
    <row r="418" spans="1:1" ht="15.75" customHeight="1" x14ac:dyDescent="0.45">
      <c r="A418" s="10"/>
    </row>
    <row r="419" spans="1:1" ht="15.75" customHeight="1" x14ac:dyDescent="0.45">
      <c r="A419" s="10"/>
    </row>
    <row r="420" spans="1:1" ht="15.75" customHeight="1" x14ac:dyDescent="0.45">
      <c r="A420" s="10"/>
    </row>
    <row r="421" spans="1:1" ht="15.75" customHeight="1" x14ac:dyDescent="0.45">
      <c r="A421" s="10"/>
    </row>
    <row r="422" spans="1:1" ht="15.75" customHeight="1" x14ac:dyDescent="0.45">
      <c r="A422" s="10"/>
    </row>
    <row r="423" spans="1:1" ht="15.75" customHeight="1" x14ac:dyDescent="0.45">
      <c r="A423" s="10"/>
    </row>
    <row r="424" spans="1:1" ht="15.75" customHeight="1" x14ac:dyDescent="0.45">
      <c r="A424" s="10"/>
    </row>
    <row r="425" spans="1:1" ht="15.75" customHeight="1" x14ac:dyDescent="0.45">
      <c r="A425" s="10"/>
    </row>
    <row r="426" spans="1:1" ht="15.75" customHeight="1" x14ac:dyDescent="0.45">
      <c r="A426" s="10"/>
    </row>
    <row r="427" spans="1:1" ht="15.75" customHeight="1" x14ac:dyDescent="0.45">
      <c r="A427" s="10"/>
    </row>
    <row r="428" spans="1:1" ht="15.75" customHeight="1" x14ac:dyDescent="0.45">
      <c r="A428" s="10"/>
    </row>
    <row r="429" spans="1:1" ht="15.75" customHeight="1" x14ac:dyDescent="0.45">
      <c r="A429" s="10"/>
    </row>
    <row r="430" spans="1:1" ht="15.75" customHeight="1" x14ac:dyDescent="0.45">
      <c r="A430" s="10"/>
    </row>
    <row r="431" spans="1:1" ht="15.75" customHeight="1" x14ac:dyDescent="0.45">
      <c r="A431" s="10"/>
    </row>
    <row r="432" spans="1:1" ht="15.75" customHeight="1" x14ac:dyDescent="0.45">
      <c r="A432" s="10"/>
    </row>
    <row r="433" spans="1:1" ht="15.75" customHeight="1" x14ac:dyDescent="0.45">
      <c r="A433" s="10"/>
    </row>
    <row r="434" spans="1:1" ht="15.75" customHeight="1" x14ac:dyDescent="0.45">
      <c r="A434" s="10"/>
    </row>
    <row r="435" spans="1:1" ht="15.75" customHeight="1" x14ac:dyDescent="0.45">
      <c r="A435" s="10"/>
    </row>
    <row r="436" spans="1:1" ht="15.75" customHeight="1" x14ac:dyDescent="0.45">
      <c r="A436" s="10"/>
    </row>
    <row r="437" spans="1:1" ht="15.75" customHeight="1" x14ac:dyDescent="0.45">
      <c r="A437" s="10"/>
    </row>
    <row r="438" spans="1:1" ht="15.75" customHeight="1" x14ac:dyDescent="0.45">
      <c r="A438" s="10"/>
    </row>
    <row r="439" spans="1:1" ht="15.75" customHeight="1" x14ac:dyDescent="0.45">
      <c r="A439" s="10"/>
    </row>
    <row r="440" spans="1:1" ht="15.75" customHeight="1" x14ac:dyDescent="0.45">
      <c r="A440" s="10"/>
    </row>
    <row r="441" spans="1:1" ht="15.75" customHeight="1" x14ac:dyDescent="0.45">
      <c r="A441" s="10"/>
    </row>
    <row r="442" spans="1:1" ht="15.75" customHeight="1" x14ac:dyDescent="0.45">
      <c r="A442" s="10"/>
    </row>
    <row r="443" spans="1:1" ht="15.75" customHeight="1" x14ac:dyDescent="0.45">
      <c r="A443" s="10"/>
    </row>
    <row r="444" spans="1:1" ht="15.75" customHeight="1" x14ac:dyDescent="0.45">
      <c r="A444" s="10"/>
    </row>
    <row r="445" spans="1:1" ht="15.75" customHeight="1" x14ac:dyDescent="0.45">
      <c r="A445" s="10"/>
    </row>
    <row r="446" spans="1:1" ht="15.75" customHeight="1" x14ac:dyDescent="0.45">
      <c r="A446" s="10"/>
    </row>
    <row r="447" spans="1:1" ht="15.75" customHeight="1" x14ac:dyDescent="0.45">
      <c r="A447" s="10"/>
    </row>
    <row r="448" spans="1:1" ht="15.75" customHeight="1" x14ac:dyDescent="0.45">
      <c r="A448" s="10"/>
    </row>
    <row r="449" spans="1:1" ht="15.75" customHeight="1" x14ac:dyDescent="0.45">
      <c r="A449" s="10"/>
    </row>
    <row r="450" spans="1:1" ht="15.75" customHeight="1" x14ac:dyDescent="0.45">
      <c r="A450" s="10"/>
    </row>
    <row r="451" spans="1:1" ht="15.75" customHeight="1" x14ac:dyDescent="0.45">
      <c r="A451" s="10"/>
    </row>
    <row r="452" spans="1:1" ht="15.75" customHeight="1" x14ac:dyDescent="0.45">
      <c r="A452" s="10"/>
    </row>
    <row r="453" spans="1:1" ht="15.75" customHeight="1" x14ac:dyDescent="0.45">
      <c r="A453" s="10"/>
    </row>
    <row r="454" spans="1:1" ht="15.75" customHeight="1" x14ac:dyDescent="0.45">
      <c r="A454" s="10"/>
    </row>
    <row r="455" spans="1:1" ht="15.75" customHeight="1" x14ac:dyDescent="0.45">
      <c r="A455" s="10"/>
    </row>
    <row r="456" spans="1:1" ht="15.75" customHeight="1" x14ac:dyDescent="0.45">
      <c r="A456" s="10"/>
    </row>
    <row r="457" spans="1:1" ht="15.75" customHeight="1" x14ac:dyDescent="0.45">
      <c r="A457" s="10"/>
    </row>
    <row r="458" spans="1:1" ht="15.75" customHeight="1" x14ac:dyDescent="0.45">
      <c r="A458" s="10"/>
    </row>
    <row r="459" spans="1:1" ht="15.75" customHeight="1" x14ac:dyDescent="0.45">
      <c r="A459" s="10"/>
    </row>
    <row r="460" spans="1:1" ht="15.75" customHeight="1" x14ac:dyDescent="0.45">
      <c r="A460" s="10"/>
    </row>
    <row r="461" spans="1:1" ht="15.75" customHeight="1" x14ac:dyDescent="0.45">
      <c r="A461" s="10"/>
    </row>
    <row r="462" spans="1:1" ht="15.75" customHeight="1" x14ac:dyDescent="0.45">
      <c r="A462" s="10"/>
    </row>
    <row r="463" spans="1:1" ht="15.75" customHeight="1" x14ac:dyDescent="0.45">
      <c r="A463" s="10"/>
    </row>
    <row r="464" spans="1:1" ht="15.75" customHeight="1" x14ac:dyDescent="0.45">
      <c r="A464" s="10"/>
    </row>
    <row r="465" spans="1:1" ht="15.75" customHeight="1" x14ac:dyDescent="0.45">
      <c r="A465" s="10"/>
    </row>
    <row r="466" spans="1:1" ht="15.75" customHeight="1" x14ac:dyDescent="0.45">
      <c r="A466" s="10"/>
    </row>
    <row r="467" spans="1:1" ht="15.75" customHeight="1" x14ac:dyDescent="0.45">
      <c r="A467" s="10"/>
    </row>
    <row r="468" spans="1:1" ht="15.75" customHeight="1" x14ac:dyDescent="0.45">
      <c r="A468" s="10"/>
    </row>
    <row r="469" spans="1:1" ht="15.75" customHeight="1" x14ac:dyDescent="0.45">
      <c r="A469" s="10"/>
    </row>
    <row r="470" spans="1:1" ht="15.75" customHeight="1" x14ac:dyDescent="0.45">
      <c r="A470" s="10"/>
    </row>
    <row r="471" spans="1:1" ht="15.75" customHeight="1" x14ac:dyDescent="0.45">
      <c r="A471" s="10"/>
    </row>
    <row r="472" spans="1:1" ht="15.75" customHeight="1" x14ac:dyDescent="0.45">
      <c r="A472" s="10"/>
    </row>
    <row r="473" spans="1:1" ht="15.75" customHeight="1" x14ac:dyDescent="0.45">
      <c r="A473" s="10"/>
    </row>
    <row r="474" spans="1:1" ht="15.75" customHeight="1" x14ac:dyDescent="0.45">
      <c r="A474" s="10"/>
    </row>
    <row r="475" spans="1:1" ht="15.75" customHeight="1" x14ac:dyDescent="0.45">
      <c r="A475" s="10"/>
    </row>
    <row r="476" spans="1:1" ht="15.75" customHeight="1" x14ac:dyDescent="0.45">
      <c r="A476" s="10"/>
    </row>
    <row r="477" spans="1:1" ht="15.75" customHeight="1" x14ac:dyDescent="0.45">
      <c r="A477" s="10"/>
    </row>
    <row r="478" spans="1:1" ht="15.75" customHeight="1" x14ac:dyDescent="0.45">
      <c r="A478" s="10"/>
    </row>
    <row r="479" spans="1:1" ht="15.75" customHeight="1" x14ac:dyDescent="0.45">
      <c r="A479" s="10"/>
    </row>
    <row r="480" spans="1:1" ht="15.75" customHeight="1" x14ac:dyDescent="0.45">
      <c r="A480" s="10"/>
    </row>
    <row r="481" spans="1:1" ht="15.75" customHeight="1" x14ac:dyDescent="0.45">
      <c r="A481" s="10"/>
    </row>
    <row r="482" spans="1:1" ht="15.75" customHeight="1" x14ac:dyDescent="0.45">
      <c r="A482" s="10"/>
    </row>
    <row r="483" spans="1:1" ht="15.75" customHeight="1" x14ac:dyDescent="0.45">
      <c r="A483" s="10"/>
    </row>
    <row r="484" spans="1:1" ht="15.75" customHeight="1" x14ac:dyDescent="0.45">
      <c r="A484" s="10"/>
    </row>
    <row r="485" spans="1:1" ht="15.75" customHeight="1" x14ac:dyDescent="0.45">
      <c r="A485" s="10"/>
    </row>
    <row r="486" spans="1:1" ht="15.75" customHeight="1" x14ac:dyDescent="0.45">
      <c r="A486" s="10"/>
    </row>
    <row r="487" spans="1:1" ht="15.75" customHeight="1" x14ac:dyDescent="0.45">
      <c r="A487" s="10"/>
    </row>
    <row r="488" spans="1:1" ht="15.75" customHeight="1" x14ac:dyDescent="0.45">
      <c r="A488" s="10"/>
    </row>
    <row r="489" spans="1:1" ht="15.75" customHeight="1" x14ac:dyDescent="0.45">
      <c r="A489" s="10"/>
    </row>
    <row r="490" spans="1:1" ht="15.75" customHeight="1" x14ac:dyDescent="0.45">
      <c r="A490" s="10"/>
    </row>
    <row r="491" spans="1:1" ht="15.75" customHeight="1" x14ac:dyDescent="0.45">
      <c r="A491" s="10"/>
    </row>
    <row r="492" spans="1:1" ht="15.75" customHeight="1" x14ac:dyDescent="0.45">
      <c r="A492" s="10"/>
    </row>
    <row r="493" spans="1:1" ht="15.75" customHeight="1" x14ac:dyDescent="0.45">
      <c r="A493" s="10"/>
    </row>
    <row r="494" spans="1:1" ht="15.75" customHeight="1" x14ac:dyDescent="0.45">
      <c r="A494" s="10"/>
    </row>
    <row r="495" spans="1:1" ht="15.75" customHeight="1" x14ac:dyDescent="0.45">
      <c r="A495" s="10"/>
    </row>
    <row r="496" spans="1:1" ht="15.75" customHeight="1" x14ac:dyDescent="0.45">
      <c r="A496" s="10"/>
    </row>
    <row r="497" spans="1:1" ht="15.75" customHeight="1" x14ac:dyDescent="0.45">
      <c r="A497" s="10"/>
    </row>
    <row r="498" spans="1:1" ht="15.75" customHeight="1" x14ac:dyDescent="0.45">
      <c r="A498" s="10"/>
    </row>
    <row r="499" spans="1:1" ht="15.75" customHeight="1" x14ac:dyDescent="0.45">
      <c r="A499" s="10"/>
    </row>
    <row r="500" spans="1:1" ht="15.75" customHeight="1" x14ac:dyDescent="0.45">
      <c r="A500" s="10"/>
    </row>
    <row r="501" spans="1:1" ht="15.75" customHeight="1" x14ac:dyDescent="0.45">
      <c r="A501" s="10"/>
    </row>
    <row r="502" spans="1:1" ht="15.75" customHeight="1" x14ac:dyDescent="0.45">
      <c r="A502" s="10"/>
    </row>
    <row r="503" spans="1:1" ht="15.75" customHeight="1" x14ac:dyDescent="0.45">
      <c r="A503" s="10"/>
    </row>
    <row r="504" spans="1:1" ht="15.75" customHeight="1" x14ac:dyDescent="0.45">
      <c r="A504" s="10"/>
    </row>
    <row r="505" spans="1:1" ht="15.75" customHeight="1" x14ac:dyDescent="0.45">
      <c r="A505" s="10"/>
    </row>
    <row r="506" spans="1:1" ht="15.75" customHeight="1" x14ac:dyDescent="0.45">
      <c r="A506" s="10"/>
    </row>
    <row r="507" spans="1:1" ht="15.75" customHeight="1" x14ac:dyDescent="0.45">
      <c r="A507" s="10"/>
    </row>
    <row r="508" spans="1:1" ht="15.75" customHeight="1" x14ac:dyDescent="0.45">
      <c r="A508" s="10"/>
    </row>
    <row r="509" spans="1:1" ht="15.75" customHeight="1" x14ac:dyDescent="0.45">
      <c r="A509" s="10"/>
    </row>
    <row r="510" spans="1:1" ht="15.75" customHeight="1" x14ac:dyDescent="0.45">
      <c r="A510" s="10"/>
    </row>
    <row r="511" spans="1:1" ht="15.75" customHeight="1" x14ac:dyDescent="0.45">
      <c r="A511" s="10"/>
    </row>
    <row r="512" spans="1:1" ht="15.75" customHeight="1" x14ac:dyDescent="0.45">
      <c r="A512" s="10"/>
    </row>
    <row r="513" spans="1:1" ht="15.75" customHeight="1" x14ac:dyDescent="0.45">
      <c r="A513" s="10"/>
    </row>
    <row r="514" spans="1:1" ht="15.75" customHeight="1" x14ac:dyDescent="0.45">
      <c r="A514" s="10"/>
    </row>
    <row r="515" spans="1:1" ht="15.75" customHeight="1" x14ac:dyDescent="0.45">
      <c r="A515" s="10"/>
    </row>
    <row r="516" spans="1:1" ht="15.75" customHeight="1" x14ac:dyDescent="0.45">
      <c r="A516" s="10"/>
    </row>
    <row r="517" spans="1:1" ht="15.75" customHeight="1" x14ac:dyDescent="0.45">
      <c r="A517" s="10"/>
    </row>
    <row r="518" spans="1:1" ht="15.75" customHeight="1" x14ac:dyDescent="0.45">
      <c r="A518" s="10"/>
    </row>
    <row r="519" spans="1:1" ht="15.75" customHeight="1" x14ac:dyDescent="0.45">
      <c r="A519" s="10"/>
    </row>
    <row r="520" spans="1:1" ht="15.75" customHeight="1" x14ac:dyDescent="0.45">
      <c r="A520" s="10"/>
    </row>
    <row r="521" spans="1:1" ht="15.75" customHeight="1" x14ac:dyDescent="0.45">
      <c r="A521" s="10"/>
    </row>
    <row r="522" spans="1:1" ht="15.75" customHeight="1" x14ac:dyDescent="0.45">
      <c r="A522" s="10"/>
    </row>
    <row r="523" spans="1:1" ht="15.75" customHeight="1" x14ac:dyDescent="0.45">
      <c r="A523" s="10"/>
    </row>
    <row r="524" spans="1:1" ht="15.75" customHeight="1" x14ac:dyDescent="0.45">
      <c r="A524" s="10"/>
    </row>
    <row r="525" spans="1:1" ht="15.75" customHeight="1" x14ac:dyDescent="0.45">
      <c r="A525" s="10"/>
    </row>
    <row r="526" spans="1:1" ht="15.75" customHeight="1" x14ac:dyDescent="0.45">
      <c r="A526" s="10"/>
    </row>
    <row r="527" spans="1:1" ht="15.75" customHeight="1" x14ac:dyDescent="0.45">
      <c r="A527" s="10"/>
    </row>
    <row r="528" spans="1:1" ht="15.75" customHeight="1" x14ac:dyDescent="0.45">
      <c r="A528" s="10"/>
    </row>
    <row r="529" spans="1:1" ht="15.75" customHeight="1" x14ac:dyDescent="0.45">
      <c r="A529" s="10"/>
    </row>
    <row r="530" spans="1:1" ht="15.75" customHeight="1" x14ac:dyDescent="0.45">
      <c r="A530" s="10"/>
    </row>
    <row r="531" spans="1:1" ht="15.75" customHeight="1" x14ac:dyDescent="0.45">
      <c r="A531" s="10"/>
    </row>
    <row r="532" spans="1:1" ht="15.75" customHeight="1" x14ac:dyDescent="0.45">
      <c r="A532" s="10"/>
    </row>
    <row r="533" spans="1:1" ht="15.75" customHeight="1" x14ac:dyDescent="0.45">
      <c r="A533" s="10"/>
    </row>
    <row r="534" spans="1:1" ht="15.75" customHeight="1" x14ac:dyDescent="0.45">
      <c r="A534" s="10"/>
    </row>
    <row r="535" spans="1:1" ht="15.75" customHeight="1" x14ac:dyDescent="0.45">
      <c r="A535" s="10"/>
    </row>
    <row r="536" spans="1:1" ht="15.75" customHeight="1" x14ac:dyDescent="0.45">
      <c r="A536" s="10"/>
    </row>
    <row r="537" spans="1:1" ht="15.75" customHeight="1" x14ac:dyDescent="0.45">
      <c r="A537" s="10"/>
    </row>
    <row r="538" spans="1:1" ht="15.75" customHeight="1" x14ac:dyDescent="0.45">
      <c r="A538" s="10"/>
    </row>
    <row r="539" spans="1:1" ht="15.75" customHeight="1" x14ac:dyDescent="0.45">
      <c r="A539" s="10"/>
    </row>
    <row r="540" spans="1:1" ht="15.75" customHeight="1" x14ac:dyDescent="0.45">
      <c r="A540" s="10"/>
    </row>
    <row r="541" spans="1:1" ht="15.75" customHeight="1" x14ac:dyDescent="0.45">
      <c r="A541" s="10"/>
    </row>
    <row r="542" spans="1:1" ht="15.75" customHeight="1" x14ac:dyDescent="0.45">
      <c r="A542" s="10"/>
    </row>
    <row r="543" spans="1:1" ht="15.75" customHeight="1" x14ac:dyDescent="0.45">
      <c r="A543" s="10"/>
    </row>
    <row r="544" spans="1:1" ht="15.75" customHeight="1" x14ac:dyDescent="0.45">
      <c r="A544" s="10"/>
    </row>
    <row r="545" spans="1:1" ht="15.75" customHeight="1" x14ac:dyDescent="0.45">
      <c r="A545" s="10"/>
    </row>
    <row r="546" spans="1:1" ht="15.75" customHeight="1" x14ac:dyDescent="0.45">
      <c r="A546" s="10"/>
    </row>
    <row r="547" spans="1:1" ht="15.75" customHeight="1" x14ac:dyDescent="0.45">
      <c r="A547" s="10"/>
    </row>
    <row r="548" spans="1:1" ht="15.75" customHeight="1" x14ac:dyDescent="0.45">
      <c r="A548" s="10"/>
    </row>
    <row r="549" spans="1:1" ht="15.75" customHeight="1" x14ac:dyDescent="0.45">
      <c r="A549" s="10"/>
    </row>
    <row r="550" spans="1:1" ht="15.75" customHeight="1" x14ac:dyDescent="0.45">
      <c r="A550" s="10"/>
    </row>
    <row r="551" spans="1:1" ht="15.75" customHeight="1" x14ac:dyDescent="0.45">
      <c r="A551" s="10"/>
    </row>
    <row r="552" spans="1:1" ht="15.75" customHeight="1" x14ac:dyDescent="0.45">
      <c r="A552" s="10"/>
    </row>
    <row r="553" spans="1:1" ht="15.75" customHeight="1" x14ac:dyDescent="0.45">
      <c r="A553" s="10"/>
    </row>
    <row r="554" spans="1:1" ht="15.75" customHeight="1" x14ac:dyDescent="0.45">
      <c r="A554" s="10"/>
    </row>
    <row r="555" spans="1:1" ht="15.75" customHeight="1" x14ac:dyDescent="0.45">
      <c r="A555" s="10"/>
    </row>
    <row r="556" spans="1:1" ht="15.75" customHeight="1" x14ac:dyDescent="0.45">
      <c r="A556" s="10"/>
    </row>
    <row r="557" spans="1:1" ht="15.75" customHeight="1" x14ac:dyDescent="0.45">
      <c r="A557" s="10"/>
    </row>
    <row r="558" spans="1:1" ht="15.75" customHeight="1" x14ac:dyDescent="0.45">
      <c r="A558" s="10"/>
    </row>
    <row r="559" spans="1:1" ht="15.75" customHeight="1" x14ac:dyDescent="0.45">
      <c r="A559" s="10"/>
    </row>
    <row r="560" spans="1:1" ht="15.75" customHeight="1" x14ac:dyDescent="0.45">
      <c r="A560" s="10"/>
    </row>
    <row r="561" spans="1:1" ht="15.75" customHeight="1" x14ac:dyDescent="0.45">
      <c r="A561" s="10"/>
    </row>
    <row r="562" spans="1:1" ht="15.75" customHeight="1" x14ac:dyDescent="0.45">
      <c r="A562" s="10"/>
    </row>
    <row r="563" spans="1:1" ht="15.75" customHeight="1" x14ac:dyDescent="0.45">
      <c r="A563" s="10"/>
    </row>
    <row r="564" spans="1:1" ht="15.75" customHeight="1" x14ac:dyDescent="0.45">
      <c r="A564" s="10"/>
    </row>
    <row r="565" spans="1:1" ht="15.75" customHeight="1" x14ac:dyDescent="0.45">
      <c r="A565" s="10"/>
    </row>
    <row r="566" spans="1:1" ht="15.75" customHeight="1" x14ac:dyDescent="0.45">
      <c r="A566" s="10"/>
    </row>
    <row r="567" spans="1:1" ht="15.75" customHeight="1" x14ac:dyDescent="0.45">
      <c r="A567" s="10"/>
    </row>
    <row r="568" spans="1:1" ht="15.75" customHeight="1" x14ac:dyDescent="0.45">
      <c r="A568" s="10"/>
    </row>
    <row r="569" spans="1:1" ht="15.75" customHeight="1" x14ac:dyDescent="0.45">
      <c r="A569" s="10"/>
    </row>
    <row r="570" spans="1:1" ht="15.75" customHeight="1" x14ac:dyDescent="0.45">
      <c r="A570" s="10"/>
    </row>
    <row r="571" spans="1:1" ht="15.75" customHeight="1" x14ac:dyDescent="0.45">
      <c r="A571" s="10"/>
    </row>
    <row r="572" spans="1:1" ht="15.75" customHeight="1" x14ac:dyDescent="0.45">
      <c r="A572" s="10"/>
    </row>
    <row r="573" spans="1:1" ht="15.75" customHeight="1" x14ac:dyDescent="0.45">
      <c r="A573" s="10"/>
    </row>
    <row r="574" spans="1:1" ht="15.75" customHeight="1" x14ac:dyDescent="0.45">
      <c r="A574" s="10"/>
    </row>
    <row r="575" spans="1:1" ht="15.75" customHeight="1" x14ac:dyDescent="0.45">
      <c r="A575" s="10"/>
    </row>
    <row r="576" spans="1:1" ht="15.75" customHeight="1" x14ac:dyDescent="0.45">
      <c r="A576" s="10"/>
    </row>
    <row r="577" spans="1:1" ht="15.75" customHeight="1" x14ac:dyDescent="0.45">
      <c r="A577" s="10"/>
    </row>
    <row r="578" spans="1:1" ht="15.75" customHeight="1" x14ac:dyDescent="0.45">
      <c r="A578" s="10"/>
    </row>
    <row r="579" spans="1:1" ht="15.75" customHeight="1" x14ac:dyDescent="0.45">
      <c r="A579" s="10"/>
    </row>
    <row r="580" spans="1:1" ht="15.75" customHeight="1" x14ac:dyDescent="0.45">
      <c r="A580" s="10"/>
    </row>
    <row r="581" spans="1:1" ht="15.75" customHeight="1" x14ac:dyDescent="0.45">
      <c r="A581" s="10"/>
    </row>
    <row r="582" spans="1:1" ht="15.75" customHeight="1" x14ac:dyDescent="0.45">
      <c r="A582" s="10"/>
    </row>
    <row r="583" spans="1:1" ht="15.75" customHeight="1" x14ac:dyDescent="0.45">
      <c r="A583" s="10"/>
    </row>
    <row r="584" spans="1:1" ht="15.75" customHeight="1" x14ac:dyDescent="0.45">
      <c r="A584" s="10"/>
    </row>
    <row r="585" spans="1:1" ht="15.75" customHeight="1" x14ac:dyDescent="0.45">
      <c r="A585" s="10"/>
    </row>
    <row r="586" spans="1:1" ht="15.75" customHeight="1" x14ac:dyDescent="0.45">
      <c r="A586" s="10"/>
    </row>
    <row r="587" spans="1:1" ht="15.75" customHeight="1" x14ac:dyDescent="0.45">
      <c r="A587" s="10"/>
    </row>
    <row r="588" spans="1:1" ht="15.75" customHeight="1" x14ac:dyDescent="0.45">
      <c r="A588" s="10"/>
    </row>
    <row r="589" spans="1:1" ht="15.75" customHeight="1" x14ac:dyDescent="0.45">
      <c r="A589" s="10"/>
    </row>
    <row r="590" spans="1:1" ht="15.75" customHeight="1" x14ac:dyDescent="0.45">
      <c r="A590" s="10"/>
    </row>
    <row r="591" spans="1:1" ht="15.75" customHeight="1" x14ac:dyDescent="0.45">
      <c r="A591" s="10"/>
    </row>
    <row r="592" spans="1:1" ht="15.75" customHeight="1" x14ac:dyDescent="0.45">
      <c r="A592" s="10"/>
    </row>
    <row r="593" spans="1:1" ht="15.75" customHeight="1" x14ac:dyDescent="0.45">
      <c r="A593" s="10"/>
    </row>
    <row r="594" spans="1:1" ht="15.75" customHeight="1" x14ac:dyDescent="0.45">
      <c r="A594" s="10"/>
    </row>
    <row r="595" spans="1:1" ht="15.75" customHeight="1" x14ac:dyDescent="0.45">
      <c r="A595" s="10"/>
    </row>
    <row r="596" spans="1:1" ht="15.75" customHeight="1" x14ac:dyDescent="0.45">
      <c r="A596" s="10"/>
    </row>
    <row r="597" spans="1:1" ht="15.75" customHeight="1" x14ac:dyDescent="0.45">
      <c r="A597" s="10"/>
    </row>
    <row r="598" spans="1:1" ht="15.75" customHeight="1" x14ac:dyDescent="0.45">
      <c r="A598" s="10"/>
    </row>
    <row r="599" spans="1:1" ht="15.75" customHeight="1" x14ac:dyDescent="0.45">
      <c r="A599" s="10"/>
    </row>
    <row r="600" spans="1:1" ht="15.75" customHeight="1" x14ac:dyDescent="0.45">
      <c r="A600" s="10"/>
    </row>
    <row r="601" spans="1:1" ht="15.75" customHeight="1" x14ac:dyDescent="0.45">
      <c r="A601" s="10"/>
    </row>
    <row r="602" spans="1:1" ht="15.75" customHeight="1" x14ac:dyDescent="0.45">
      <c r="A602" s="10"/>
    </row>
    <row r="603" spans="1:1" ht="15.75" customHeight="1" x14ac:dyDescent="0.45">
      <c r="A603" s="10"/>
    </row>
    <row r="604" spans="1:1" ht="15.75" customHeight="1" x14ac:dyDescent="0.45">
      <c r="A604" s="10"/>
    </row>
    <row r="605" spans="1:1" ht="15.75" customHeight="1" x14ac:dyDescent="0.45">
      <c r="A605" s="10"/>
    </row>
    <row r="606" spans="1:1" ht="15.75" customHeight="1" x14ac:dyDescent="0.45">
      <c r="A606" s="10"/>
    </row>
    <row r="607" spans="1:1" ht="15.75" customHeight="1" x14ac:dyDescent="0.45">
      <c r="A607" s="10"/>
    </row>
    <row r="608" spans="1:1" ht="15.75" customHeight="1" x14ac:dyDescent="0.45">
      <c r="A608" s="10"/>
    </row>
    <row r="609" spans="1:1" ht="15.75" customHeight="1" x14ac:dyDescent="0.45">
      <c r="A609" s="10"/>
    </row>
    <row r="610" spans="1:1" ht="15.75" customHeight="1" x14ac:dyDescent="0.45">
      <c r="A610" s="10"/>
    </row>
    <row r="611" spans="1:1" ht="15.75" customHeight="1" x14ac:dyDescent="0.45">
      <c r="A611" s="10"/>
    </row>
    <row r="612" spans="1:1" ht="15.75" customHeight="1" x14ac:dyDescent="0.45">
      <c r="A612" s="10"/>
    </row>
    <row r="613" spans="1:1" ht="15.75" customHeight="1" x14ac:dyDescent="0.45">
      <c r="A613" s="10"/>
    </row>
    <row r="614" spans="1:1" ht="15.75" customHeight="1" x14ac:dyDescent="0.45">
      <c r="A614" s="10"/>
    </row>
    <row r="615" spans="1:1" ht="15.75" customHeight="1" x14ac:dyDescent="0.45">
      <c r="A615" s="10"/>
    </row>
    <row r="616" spans="1:1" ht="15.75" customHeight="1" x14ac:dyDescent="0.45">
      <c r="A616" s="10"/>
    </row>
    <row r="617" spans="1:1" ht="15.75" customHeight="1" x14ac:dyDescent="0.45">
      <c r="A617" s="10"/>
    </row>
    <row r="618" spans="1:1" ht="15.75" customHeight="1" x14ac:dyDescent="0.45">
      <c r="A618" s="10"/>
    </row>
    <row r="619" spans="1:1" ht="15.75" customHeight="1" x14ac:dyDescent="0.45">
      <c r="A619" s="10"/>
    </row>
    <row r="620" spans="1:1" ht="15.75" customHeight="1" x14ac:dyDescent="0.45">
      <c r="A620" s="10"/>
    </row>
    <row r="621" spans="1:1" ht="15.75" customHeight="1" x14ac:dyDescent="0.45">
      <c r="A621" s="10"/>
    </row>
    <row r="622" spans="1:1" ht="15.75" customHeight="1" x14ac:dyDescent="0.45">
      <c r="A622" s="10"/>
    </row>
    <row r="623" spans="1:1" ht="15.75" customHeight="1" x14ac:dyDescent="0.45">
      <c r="A623" s="10"/>
    </row>
    <row r="624" spans="1:1" ht="15.75" customHeight="1" x14ac:dyDescent="0.45">
      <c r="A624" s="10"/>
    </row>
    <row r="625" spans="1:1" ht="15.75" customHeight="1" x14ac:dyDescent="0.45">
      <c r="A625" s="10"/>
    </row>
    <row r="626" spans="1:1" ht="15.75" customHeight="1" x14ac:dyDescent="0.45">
      <c r="A626" s="10"/>
    </row>
    <row r="627" spans="1:1" ht="15.75" customHeight="1" x14ac:dyDescent="0.45">
      <c r="A627" s="10"/>
    </row>
    <row r="628" spans="1:1" ht="15.75" customHeight="1" x14ac:dyDescent="0.45">
      <c r="A628" s="10"/>
    </row>
    <row r="629" spans="1:1" ht="15.75" customHeight="1" x14ac:dyDescent="0.45">
      <c r="A629" s="10"/>
    </row>
    <row r="630" spans="1:1" ht="15.75" customHeight="1" x14ac:dyDescent="0.45">
      <c r="A630" s="10"/>
    </row>
    <row r="631" spans="1:1" ht="15.75" customHeight="1" x14ac:dyDescent="0.45">
      <c r="A631" s="10"/>
    </row>
    <row r="632" spans="1:1" ht="15.75" customHeight="1" x14ac:dyDescent="0.45">
      <c r="A632" s="10"/>
    </row>
    <row r="633" spans="1:1" ht="15.75" customHeight="1" x14ac:dyDescent="0.45">
      <c r="A633" s="10"/>
    </row>
    <row r="634" spans="1:1" ht="15.75" customHeight="1" x14ac:dyDescent="0.45">
      <c r="A634" s="10"/>
    </row>
    <row r="635" spans="1:1" ht="15.75" customHeight="1" x14ac:dyDescent="0.45">
      <c r="A635" s="10"/>
    </row>
    <row r="636" spans="1:1" ht="15.75" customHeight="1" x14ac:dyDescent="0.45">
      <c r="A636" s="10"/>
    </row>
    <row r="637" spans="1:1" ht="15.75" customHeight="1" x14ac:dyDescent="0.45">
      <c r="A637" s="10"/>
    </row>
    <row r="638" spans="1:1" ht="15.75" customHeight="1" x14ac:dyDescent="0.45">
      <c r="A638" s="10"/>
    </row>
    <row r="639" spans="1:1" ht="15.75" customHeight="1" x14ac:dyDescent="0.45">
      <c r="A639" s="10"/>
    </row>
    <row r="640" spans="1:1" ht="15.75" customHeight="1" x14ac:dyDescent="0.45">
      <c r="A640" s="10"/>
    </row>
    <row r="641" spans="1:1" ht="15.75" customHeight="1" x14ac:dyDescent="0.45">
      <c r="A641" s="10"/>
    </row>
    <row r="642" spans="1:1" ht="15.75" customHeight="1" x14ac:dyDescent="0.45">
      <c r="A642" s="10"/>
    </row>
    <row r="643" spans="1:1" ht="15.75" customHeight="1" x14ac:dyDescent="0.45">
      <c r="A643" s="10"/>
    </row>
    <row r="644" spans="1:1" ht="15.75" customHeight="1" x14ac:dyDescent="0.45">
      <c r="A644" s="10"/>
    </row>
    <row r="645" spans="1:1" ht="15.75" customHeight="1" x14ac:dyDescent="0.45">
      <c r="A645" s="10"/>
    </row>
    <row r="646" spans="1:1" ht="15.75" customHeight="1" x14ac:dyDescent="0.45">
      <c r="A646" s="10"/>
    </row>
    <row r="647" spans="1:1" ht="15.75" customHeight="1" x14ac:dyDescent="0.45">
      <c r="A647" s="10"/>
    </row>
    <row r="648" spans="1:1" ht="15.75" customHeight="1" x14ac:dyDescent="0.45">
      <c r="A648" s="10"/>
    </row>
    <row r="649" spans="1:1" ht="15.75" customHeight="1" x14ac:dyDescent="0.45">
      <c r="A649" s="10"/>
    </row>
    <row r="650" spans="1:1" ht="15.75" customHeight="1" x14ac:dyDescent="0.45">
      <c r="A650" s="10"/>
    </row>
    <row r="651" spans="1:1" ht="15.75" customHeight="1" x14ac:dyDescent="0.45">
      <c r="A651" s="10"/>
    </row>
    <row r="652" spans="1:1" ht="15.75" customHeight="1" x14ac:dyDescent="0.45">
      <c r="A652" s="10"/>
    </row>
    <row r="653" spans="1:1" ht="15.75" customHeight="1" x14ac:dyDescent="0.45">
      <c r="A653" s="10"/>
    </row>
    <row r="654" spans="1:1" ht="15.75" customHeight="1" x14ac:dyDescent="0.45">
      <c r="A654" s="10"/>
    </row>
    <row r="655" spans="1:1" ht="15.75" customHeight="1" x14ac:dyDescent="0.45">
      <c r="A655" s="10"/>
    </row>
    <row r="656" spans="1:1" ht="15.75" customHeight="1" x14ac:dyDescent="0.45">
      <c r="A656" s="10"/>
    </row>
    <row r="657" spans="1:1" ht="15.75" customHeight="1" x14ac:dyDescent="0.45">
      <c r="A657" s="10"/>
    </row>
    <row r="658" spans="1:1" ht="15.75" customHeight="1" x14ac:dyDescent="0.45">
      <c r="A658" s="10"/>
    </row>
    <row r="659" spans="1:1" ht="15.75" customHeight="1" x14ac:dyDescent="0.45">
      <c r="A659" s="10"/>
    </row>
    <row r="660" spans="1:1" ht="15.75" customHeight="1" x14ac:dyDescent="0.45">
      <c r="A660" s="10"/>
    </row>
    <row r="661" spans="1:1" ht="15.75" customHeight="1" x14ac:dyDescent="0.45">
      <c r="A661" s="10"/>
    </row>
    <row r="662" spans="1:1" ht="15.75" customHeight="1" x14ac:dyDescent="0.45">
      <c r="A662" s="10"/>
    </row>
    <row r="663" spans="1:1" ht="15.75" customHeight="1" x14ac:dyDescent="0.45">
      <c r="A663" s="10"/>
    </row>
    <row r="664" spans="1:1" ht="15.75" customHeight="1" x14ac:dyDescent="0.45">
      <c r="A664" s="10"/>
    </row>
    <row r="665" spans="1:1" ht="15.75" customHeight="1" x14ac:dyDescent="0.45">
      <c r="A665" s="10"/>
    </row>
    <row r="666" spans="1:1" ht="15.75" customHeight="1" x14ac:dyDescent="0.45">
      <c r="A666" s="10"/>
    </row>
    <row r="667" spans="1:1" ht="15.75" customHeight="1" x14ac:dyDescent="0.45">
      <c r="A667" s="10"/>
    </row>
    <row r="668" spans="1:1" ht="15.75" customHeight="1" x14ac:dyDescent="0.45">
      <c r="A668" s="10"/>
    </row>
    <row r="669" spans="1:1" ht="15.75" customHeight="1" x14ac:dyDescent="0.45">
      <c r="A669" s="10"/>
    </row>
    <row r="670" spans="1:1" ht="15.75" customHeight="1" x14ac:dyDescent="0.45">
      <c r="A670" s="10"/>
    </row>
    <row r="671" spans="1:1" ht="15.75" customHeight="1" x14ac:dyDescent="0.45">
      <c r="A671" s="10"/>
    </row>
    <row r="672" spans="1:1" ht="15.75" customHeight="1" x14ac:dyDescent="0.45">
      <c r="A672" s="10"/>
    </row>
    <row r="673" spans="1:1" ht="15.75" customHeight="1" x14ac:dyDescent="0.45">
      <c r="A673" s="10"/>
    </row>
    <row r="674" spans="1:1" ht="15.75" customHeight="1" x14ac:dyDescent="0.45">
      <c r="A674" s="10"/>
    </row>
    <row r="675" spans="1:1" ht="15.75" customHeight="1" x14ac:dyDescent="0.45">
      <c r="A675" s="10"/>
    </row>
    <row r="676" spans="1:1" ht="15.75" customHeight="1" x14ac:dyDescent="0.45">
      <c r="A676" s="10"/>
    </row>
    <row r="677" spans="1:1" ht="15.75" customHeight="1" x14ac:dyDescent="0.45">
      <c r="A677" s="10"/>
    </row>
    <row r="678" spans="1:1" ht="15.75" customHeight="1" x14ac:dyDescent="0.45">
      <c r="A678" s="10"/>
    </row>
    <row r="679" spans="1:1" ht="15.75" customHeight="1" x14ac:dyDescent="0.45">
      <c r="A679" s="10"/>
    </row>
    <row r="680" spans="1:1" ht="15.75" customHeight="1" x14ac:dyDescent="0.45">
      <c r="A680" s="10"/>
    </row>
    <row r="681" spans="1:1" ht="15.75" customHeight="1" x14ac:dyDescent="0.45">
      <c r="A681" s="10"/>
    </row>
    <row r="682" spans="1:1" ht="15.75" customHeight="1" x14ac:dyDescent="0.45">
      <c r="A682" s="10"/>
    </row>
    <row r="683" spans="1:1" ht="15.75" customHeight="1" x14ac:dyDescent="0.45">
      <c r="A683" s="10"/>
    </row>
    <row r="684" spans="1:1" ht="15.75" customHeight="1" x14ac:dyDescent="0.45">
      <c r="A684" s="10"/>
    </row>
    <row r="685" spans="1:1" ht="15.75" customHeight="1" x14ac:dyDescent="0.45">
      <c r="A685" s="10"/>
    </row>
    <row r="686" spans="1:1" ht="15.75" customHeight="1" x14ac:dyDescent="0.45">
      <c r="A686" s="10"/>
    </row>
    <row r="687" spans="1:1" ht="15.75" customHeight="1" x14ac:dyDescent="0.45">
      <c r="A687" s="10"/>
    </row>
    <row r="688" spans="1:1" ht="15.75" customHeight="1" x14ac:dyDescent="0.45">
      <c r="A688" s="10"/>
    </row>
    <row r="689" spans="1:1" ht="15.75" customHeight="1" x14ac:dyDescent="0.45">
      <c r="A689" s="10"/>
    </row>
    <row r="690" spans="1:1" ht="15.75" customHeight="1" x14ac:dyDescent="0.45">
      <c r="A690" s="10"/>
    </row>
    <row r="691" spans="1:1" ht="15.75" customHeight="1" x14ac:dyDescent="0.45">
      <c r="A691" s="10"/>
    </row>
    <row r="692" spans="1:1" ht="15.75" customHeight="1" x14ac:dyDescent="0.45">
      <c r="A692" s="10"/>
    </row>
    <row r="693" spans="1:1" ht="15.75" customHeight="1" x14ac:dyDescent="0.45">
      <c r="A693" s="10"/>
    </row>
    <row r="694" spans="1:1" ht="15.75" customHeight="1" x14ac:dyDescent="0.45">
      <c r="A694" s="10"/>
    </row>
    <row r="695" spans="1:1" ht="15.75" customHeight="1" x14ac:dyDescent="0.45">
      <c r="A695" s="10"/>
    </row>
    <row r="696" spans="1:1" ht="15.75" customHeight="1" x14ac:dyDescent="0.45">
      <c r="A696" s="10"/>
    </row>
    <row r="697" spans="1:1" ht="15.75" customHeight="1" x14ac:dyDescent="0.45">
      <c r="A697" s="10"/>
    </row>
    <row r="698" spans="1:1" ht="15.75" customHeight="1" x14ac:dyDescent="0.45">
      <c r="A698" s="10"/>
    </row>
    <row r="699" spans="1:1" ht="15.75" customHeight="1" x14ac:dyDescent="0.45">
      <c r="A699" s="10"/>
    </row>
    <row r="700" spans="1:1" ht="15.75" customHeight="1" x14ac:dyDescent="0.45">
      <c r="A700" s="10"/>
    </row>
    <row r="701" spans="1:1" ht="15.75" customHeight="1" x14ac:dyDescent="0.45">
      <c r="A701" s="10"/>
    </row>
    <row r="702" spans="1:1" ht="15.75" customHeight="1" x14ac:dyDescent="0.45">
      <c r="A702" s="10"/>
    </row>
    <row r="703" spans="1:1" ht="15.75" customHeight="1" x14ac:dyDescent="0.45">
      <c r="A703" s="10"/>
    </row>
    <row r="704" spans="1:1" ht="15.75" customHeight="1" x14ac:dyDescent="0.45">
      <c r="A704" s="10"/>
    </row>
    <row r="705" spans="1:1" ht="15.75" customHeight="1" x14ac:dyDescent="0.45">
      <c r="A705" s="10"/>
    </row>
    <row r="706" spans="1:1" ht="15.75" customHeight="1" x14ac:dyDescent="0.45">
      <c r="A706" s="10"/>
    </row>
    <row r="707" spans="1:1" ht="15.75" customHeight="1" x14ac:dyDescent="0.45">
      <c r="A707" s="10"/>
    </row>
    <row r="708" spans="1:1" ht="15.75" customHeight="1" x14ac:dyDescent="0.45">
      <c r="A708" s="10"/>
    </row>
    <row r="709" spans="1:1" ht="15.75" customHeight="1" x14ac:dyDescent="0.45">
      <c r="A709" s="10"/>
    </row>
    <row r="710" spans="1:1" ht="15.75" customHeight="1" x14ac:dyDescent="0.45">
      <c r="A710" s="10"/>
    </row>
    <row r="711" spans="1:1" ht="15.75" customHeight="1" x14ac:dyDescent="0.45">
      <c r="A711" s="10"/>
    </row>
    <row r="712" spans="1:1" ht="15.75" customHeight="1" x14ac:dyDescent="0.45">
      <c r="A712" s="10"/>
    </row>
    <row r="713" spans="1:1" ht="15.75" customHeight="1" x14ac:dyDescent="0.45">
      <c r="A713" s="10"/>
    </row>
    <row r="714" spans="1:1" ht="15.75" customHeight="1" x14ac:dyDescent="0.45">
      <c r="A714" s="10"/>
    </row>
    <row r="715" spans="1:1" ht="15.75" customHeight="1" x14ac:dyDescent="0.45">
      <c r="A715" s="10"/>
    </row>
    <row r="716" spans="1:1" ht="15.75" customHeight="1" x14ac:dyDescent="0.45">
      <c r="A716" s="10"/>
    </row>
    <row r="717" spans="1:1" ht="15.75" customHeight="1" x14ac:dyDescent="0.45">
      <c r="A717" s="10"/>
    </row>
    <row r="718" spans="1:1" ht="15.75" customHeight="1" x14ac:dyDescent="0.45">
      <c r="A718" s="10"/>
    </row>
    <row r="719" spans="1:1" ht="15.75" customHeight="1" x14ac:dyDescent="0.45">
      <c r="A719" s="10"/>
    </row>
    <row r="720" spans="1:1" ht="15.75" customHeight="1" x14ac:dyDescent="0.45">
      <c r="A720" s="10"/>
    </row>
    <row r="721" spans="1:1" ht="15.75" customHeight="1" x14ac:dyDescent="0.45">
      <c r="A721" s="10"/>
    </row>
    <row r="722" spans="1:1" ht="15.75" customHeight="1" x14ac:dyDescent="0.45">
      <c r="A722" s="10"/>
    </row>
    <row r="723" spans="1:1" ht="15.75" customHeight="1" x14ac:dyDescent="0.45">
      <c r="A723" s="10"/>
    </row>
    <row r="724" spans="1:1" ht="15.75" customHeight="1" x14ac:dyDescent="0.45">
      <c r="A724" s="10"/>
    </row>
    <row r="725" spans="1:1" ht="15.75" customHeight="1" x14ac:dyDescent="0.45">
      <c r="A725" s="10"/>
    </row>
    <row r="726" spans="1:1" ht="15.75" customHeight="1" x14ac:dyDescent="0.45">
      <c r="A726" s="10"/>
    </row>
    <row r="727" spans="1:1" ht="15.75" customHeight="1" x14ac:dyDescent="0.45">
      <c r="A727" s="10"/>
    </row>
    <row r="728" spans="1:1" ht="15.75" customHeight="1" x14ac:dyDescent="0.45">
      <c r="A728" s="10"/>
    </row>
    <row r="729" spans="1:1" ht="15.75" customHeight="1" x14ac:dyDescent="0.45">
      <c r="A729" s="10"/>
    </row>
    <row r="730" spans="1:1" ht="15.75" customHeight="1" x14ac:dyDescent="0.45">
      <c r="A730" s="10"/>
    </row>
    <row r="731" spans="1:1" ht="15.75" customHeight="1" x14ac:dyDescent="0.45">
      <c r="A731" s="10"/>
    </row>
    <row r="732" spans="1:1" ht="15.75" customHeight="1" x14ac:dyDescent="0.45">
      <c r="A732" s="10"/>
    </row>
    <row r="733" spans="1:1" ht="15.75" customHeight="1" x14ac:dyDescent="0.45">
      <c r="A733" s="10"/>
    </row>
    <row r="734" spans="1:1" ht="15.75" customHeight="1" x14ac:dyDescent="0.45">
      <c r="A734" s="10"/>
    </row>
    <row r="735" spans="1:1" ht="15.75" customHeight="1" x14ac:dyDescent="0.45">
      <c r="A735" s="10"/>
    </row>
    <row r="736" spans="1:1" ht="15.75" customHeight="1" x14ac:dyDescent="0.45">
      <c r="A736" s="10"/>
    </row>
    <row r="737" spans="1:1" ht="15.75" customHeight="1" x14ac:dyDescent="0.45">
      <c r="A737" s="10"/>
    </row>
    <row r="738" spans="1:1" ht="15.75" customHeight="1" x14ac:dyDescent="0.45">
      <c r="A738" s="10"/>
    </row>
    <row r="739" spans="1:1" ht="15.75" customHeight="1" x14ac:dyDescent="0.45">
      <c r="A739" s="10"/>
    </row>
    <row r="740" spans="1:1" ht="15.75" customHeight="1" x14ac:dyDescent="0.45">
      <c r="A740" s="10"/>
    </row>
    <row r="741" spans="1:1" ht="15.75" customHeight="1" x14ac:dyDescent="0.45">
      <c r="A741" s="10"/>
    </row>
    <row r="742" spans="1:1" ht="15.75" customHeight="1" x14ac:dyDescent="0.45">
      <c r="A742" s="10"/>
    </row>
    <row r="743" spans="1:1" ht="15.75" customHeight="1" x14ac:dyDescent="0.45">
      <c r="A743" s="10"/>
    </row>
    <row r="744" spans="1:1" ht="15.75" customHeight="1" x14ac:dyDescent="0.45">
      <c r="A744" s="10"/>
    </row>
    <row r="745" spans="1:1" ht="15.75" customHeight="1" x14ac:dyDescent="0.45">
      <c r="A745" s="10"/>
    </row>
    <row r="746" spans="1:1" ht="15.75" customHeight="1" x14ac:dyDescent="0.45">
      <c r="A746" s="10"/>
    </row>
    <row r="747" spans="1:1" ht="15.75" customHeight="1" x14ac:dyDescent="0.45">
      <c r="A747" s="10"/>
    </row>
    <row r="748" spans="1:1" ht="15.75" customHeight="1" x14ac:dyDescent="0.45">
      <c r="A748" s="10"/>
    </row>
    <row r="749" spans="1:1" ht="15.75" customHeight="1" x14ac:dyDescent="0.45">
      <c r="A749" s="10"/>
    </row>
    <row r="750" spans="1:1" ht="15.75" customHeight="1" x14ac:dyDescent="0.45">
      <c r="A750" s="10"/>
    </row>
    <row r="751" spans="1:1" ht="15.75" customHeight="1" x14ac:dyDescent="0.45">
      <c r="A751" s="10"/>
    </row>
    <row r="752" spans="1:1" ht="15.75" customHeight="1" x14ac:dyDescent="0.45">
      <c r="A752" s="10"/>
    </row>
    <row r="753" spans="1:1" ht="15.75" customHeight="1" x14ac:dyDescent="0.45">
      <c r="A753" s="10"/>
    </row>
    <row r="754" spans="1:1" ht="15.75" customHeight="1" x14ac:dyDescent="0.45">
      <c r="A754" s="10"/>
    </row>
    <row r="755" spans="1:1" ht="15.75" customHeight="1" x14ac:dyDescent="0.45">
      <c r="A755" s="10"/>
    </row>
    <row r="756" spans="1:1" ht="15.75" customHeight="1" x14ac:dyDescent="0.45">
      <c r="A756" s="10"/>
    </row>
    <row r="757" spans="1:1" ht="15.75" customHeight="1" x14ac:dyDescent="0.45">
      <c r="A757" s="10"/>
    </row>
    <row r="758" spans="1:1" ht="15.75" customHeight="1" x14ac:dyDescent="0.45">
      <c r="A758" s="10"/>
    </row>
    <row r="759" spans="1:1" ht="15.75" customHeight="1" x14ac:dyDescent="0.45">
      <c r="A759" s="10"/>
    </row>
    <row r="760" spans="1:1" ht="15.75" customHeight="1" x14ac:dyDescent="0.45">
      <c r="A760" s="10"/>
    </row>
    <row r="761" spans="1:1" ht="15.75" customHeight="1" x14ac:dyDescent="0.45">
      <c r="A761" s="10"/>
    </row>
    <row r="762" spans="1:1" ht="15.75" customHeight="1" x14ac:dyDescent="0.45">
      <c r="A762" s="10"/>
    </row>
    <row r="763" spans="1:1" ht="15.75" customHeight="1" x14ac:dyDescent="0.45">
      <c r="A763" s="10"/>
    </row>
    <row r="764" spans="1:1" ht="15.75" customHeight="1" x14ac:dyDescent="0.45">
      <c r="A764" s="10"/>
    </row>
    <row r="765" spans="1:1" ht="15.75" customHeight="1" x14ac:dyDescent="0.45">
      <c r="A765" s="10"/>
    </row>
    <row r="766" spans="1:1" ht="15.75" customHeight="1" x14ac:dyDescent="0.45">
      <c r="A766" s="10"/>
    </row>
    <row r="767" spans="1:1" ht="15.75" customHeight="1" x14ac:dyDescent="0.45">
      <c r="A767" s="10"/>
    </row>
    <row r="768" spans="1:1" ht="15.75" customHeight="1" x14ac:dyDescent="0.45">
      <c r="A768" s="10"/>
    </row>
    <row r="769" spans="1:1" ht="15.75" customHeight="1" x14ac:dyDescent="0.45">
      <c r="A769" s="10"/>
    </row>
    <row r="770" spans="1:1" ht="15.75" customHeight="1" x14ac:dyDescent="0.45">
      <c r="A770" s="10"/>
    </row>
    <row r="771" spans="1:1" ht="15.75" customHeight="1" x14ac:dyDescent="0.45">
      <c r="A771" s="10"/>
    </row>
    <row r="772" spans="1:1" ht="15.75" customHeight="1" x14ac:dyDescent="0.45">
      <c r="A772" s="10"/>
    </row>
    <row r="773" spans="1:1" ht="15.75" customHeight="1" x14ac:dyDescent="0.45">
      <c r="A773" s="10"/>
    </row>
    <row r="774" spans="1:1" ht="15.75" customHeight="1" x14ac:dyDescent="0.45">
      <c r="A774" s="10"/>
    </row>
    <row r="775" spans="1:1" ht="15.75" customHeight="1" x14ac:dyDescent="0.45">
      <c r="A775" s="10"/>
    </row>
    <row r="776" spans="1:1" ht="15.75" customHeight="1" x14ac:dyDescent="0.45">
      <c r="A776" s="10"/>
    </row>
    <row r="777" spans="1:1" ht="15.75" customHeight="1" x14ac:dyDescent="0.45">
      <c r="A777" s="10"/>
    </row>
    <row r="778" spans="1:1" ht="15.75" customHeight="1" x14ac:dyDescent="0.45">
      <c r="A778" s="10"/>
    </row>
    <row r="779" spans="1:1" ht="15.75" customHeight="1" x14ac:dyDescent="0.45">
      <c r="A779" s="10"/>
    </row>
    <row r="780" spans="1:1" ht="15.75" customHeight="1" x14ac:dyDescent="0.45">
      <c r="A780" s="10"/>
    </row>
    <row r="781" spans="1:1" ht="15.75" customHeight="1" x14ac:dyDescent="0.45">
      <c r="A781" s="10"/>
    </row>
    <row r="782" spans="1:1" ht="15.75" customHeight="1" x14ac:dyDescent="0.45">
      <c r="A782" s="10"/>
    </row>
    <row r="783" spans="1:1" ht="15.75" customHeight="1" x14ac:dyDescent="0.45">
      <c r="A783" s="10"/>
    </row>
    <row r="784" spans="1:1" ht="15.75" customHeight="1" x14ac:dyDescent="0.45">
      <c r="A784" s="10"/>
    </row>
    <row r="785" spans="1:1" ht="15.75" customHeight="1" x14ac:dyDescent="0.45">
      <c r="A785" s="10"/>
    </row>
    <row r="786" spans="1:1" ht="15.75" customHeight="1" x14ac:dyDescent="0.45">
      <c r="A786" s="10"/>
    </row>
    <row r="787" spans="1:1" ht="15.75" customHeight="1" x14ac:dyDescent="0.45">
      <c r="A787" s="10"/>
    </row>
    <row r="788" spans="1:1" ht="15.75" customHeight="1" x14ac:dyDescent="0.45">
      <c r="A788" s="10"/>
    </row>
    <row r="789" spans="1:1" ht="15.75" customHeight="1" x14ac:dyDescent="0.45">
      <c r="A789" s="10"/>
    </row>
    <row r="790" spans="1:1" ht="15.75" customHeight="1" x14ac:dyDescent="0.45">
      <c r="A790" s="10"/>
    </row>
    <row r="791" spans="1:1" ht="15.75" customHeight="1" x14ac:dyDescent="0.45">
      <c r="A791" s="10"/>
    </row>
    <row r="792" spans="1:1" ht="15.75" customHeight="1" x14ac:dyDescent="0.45">
      <c r="A792" s="10"/>
    </row>
    <row r="793" spans="1:1" ht="15.75" customHeight="1" x14ac:dyDescent="0.45">
      <c r="A793" s="10"/>
    </row>
    <row r="794" spans="1:1" ht="15.75" customHeight="1" x14ac:dyDescent="0.45">
      <c r="A794" s="10"/>
    </row>
    <row r="795" spans="1:1" ht="15.75" customHeight="1" x14ac:dyDescent="0.45">
      <c r="A795" s="10"/>
    </row>
    <row r="796" spans="1:1" ht="15.75" customHeight="1" x14ac:dyDescent="0.45">
      <c r="A796" s="10"/>
    </row>
    <row r="797" spans="1:1" ht="15.75" customHeight="1" x14ac:dyDescent="0.45">
      <c r="A797" s="10"/>
    </row>
    <row r="798" spans="1:1" ht="15.75" customHeight="1" x14ac:dyDescent="0.45">
      <c r="A798" s="10"/>
    </row>
    <row r="799" spans="1:1" ht="15.75" customHeight="1" x14ac:dyDescent="0.45">
      <c r="A799" s="10"/>
    </row>
    <row r="800" spans="1:1" ht="15.75" customHeight="1" x14ac:dyDescent="0.45">
      <c r="A800" s="10"/>
    </row>
    <row r="801" spans="1:1" ht="15.75" customHeight="1" x14ac:dyDescent="0.45">
      <c r="A801" s="10"/>
    </row>
    <row r="802" spans="1:1" ht="15.75" customHeight="1" x14ac:dyDescent="0.45">
      <c r="A802" s="10"/>
    </row>
    <row r="803" spans="1:1" ht="15.75" customHeight="1" x14ac:dyDescent="0.45">
      <c r="A803" s="10"/>
    </row>
    <row r="804" spans="1:1" ht="15.75" customHeight="1" x14ac:dyDescent="0.45">
      <c r="A804" s="10"/>
    </row>
    <row r="805" spans="1:1" ht="15.75" customHeight="1" x14ac:dyDescent="0.45">
      <c r="A805" s="10"/>
    </row>
    <row r="806" spans="1:1" ht="15.75" customHeight="1" x14ac:dyDescent="0.45">
      <c r="A806" s="10"/>
    </row>
    <row r="807" spans="1:1" ht="15.75" customHeight="1" x14ac:dyDescent="0.45">
      <c r="A807" s="10"/>
    </row>
    <row r="808" spans="1:1" ht="15.75" customHeight="1" x14ac:dyDescent="0.45">
      <c r="A808" s="10"/>
    </row>
    <row r="809" spans="1:1" ht="15.75" customHeight="1" x14ac:dyDescent="0.45">
      <c r="A809" s="10"/>
    </row>
    <row r="810" spans="1:1" ht="15.75" customHeight="1" x14ac:dyDescent="0.45">
      <c r="A810" s="10"/>
    </row>
    <row r="811" spans="1:1" ht="15.75" customHeight="1" x14ac:dyDescent="0.45">
      <c r="A811" s="10"/>
    </row>
    <row r="812" spans="1:1" ht="15.75" customHeight="1" x14ac:dyDescent="0.45">
      <c r="A812" s="10"/>
    </row>
    <row r="813" spans="1:1" ht="15.75" customHeight="1" x14ac:dyDescent="0.45">
      <c r="A813" s="10"/>
    </row>
    <row r="814" spans="1:1" ht="15.75" customHeight="1" x14ac:dyDescent="0.45">
      <c r="A814" s="10"/>
    </row>
    <row r="815" spans="1:1" ht="15.75" customHeight="1" x14ac:dyDescent="0.45">
      <c r="A815" s="10"/>
    </row>
    <row r="816" spans="1:1" ht="15.75" customHeight="1" x14ac:dyDescent="0.45">
      <c r="A816" s="10"/>
    </row>
    <row r="817" spans="1:1" ht="15.75" customHeight="1" x14ac:dyDescent="0.45">
      <c r="A817" s="10"/>
    </row>
    <row r="818" spans="1:1" ht="15.75" customHeight="1" x14ac:dyDescent="0.45">
      <c r="A818" s="10"/>
    </row>
    <row r="819" spans="1:1" ht="15.75" customHeight="1" x14ac:dyDescent="0.45">
      <c r="A819" s="10"/>
    </row>
    <row r="820" spans="1:1" ht="15.75" customHeight="1" x14ac:dyDescent="0.45">
      <c r="A820" s="10"/>
    </row>
    <row r="821" spans="1:1" ht="15.75" customHeight="1" x14ac:dyDescent="0.45">
      <c r="A821" s="10"/>
    </row>
    <row r="822" spans="1:1" ht="15.75" customHeight="1" x14ac:dyDescent="0.45">
      <c r="A822" s="10"/>
    </row>
    <row r="823" spans="1:1" ht="15.75" customHeight="1" x14ac:dyDescent="0.45">
      <c r="A823" s="10"/>
    </row>
    <row r="824" spans="1:1" ht="15.75" customHeight="1" x14ac:dyDescent="0.45">
      <c r="A824" s="10"/>
    </row>
    <row r="825" spans="1:1" ht="15.75" customHeight="1" x14ac:dyDescent="0.45">
      <c r="A825" s="10"/>
    </row>
    <row r="826" spans="1:1" ht="15.75" customHeight="1" x14ac:dyDescent="0.45">
      <c r="A826" s="10"/>
    </row>
    <row r="827" spans="1:1" ht="15.75" customHeight="1" x14ac:dyDescent="0.45">
      <c r="A827" s="10"/>
    </row>
    <row r="828" spans="1:1" ht="15.75" customHeight="1" x14ac:dyDescent="0.45">
      <c r="A828" s="10"/>
    </row>
    <row r="829" spans="1:1" ht="15.75" customHeight="1" x14ac:dyDescent="0.45">
      <c r="A829" s="10"/>
    </row>
    <row r="830" spans="1:1" ht="15.75" customHeight="1" x14ac:dyDescent="0.45">
      <c r="A830" s="10"/>
    </row>
    <row r="831" spans="1:1" ht="15.75" customHeight="1" x14ac:dyDescent="0.45">
      <c r="A831" s="10"/>
    </row>
    <row r="832" spans="1:1" ht="15.75" customHeight="1" x14ac:dyDescent="0.45">
      <c r="A832" s="10"/>
    </row>
    <row r="833" spans="1:1" ht="15.75" customHeight="1" x14ac:dyDescent="0.45">
      <c r="A833" s="10"/>
    </row>
    <row r="834" spans="1:1" ht="15.75" customHeight="1" x14ac:dyDescent="0.45">
      <c r="A834" s="10"/>
    </row>
    <row r="835" spans="1:1" ht="15.75" customHeight="1" x14ac:dyDescent="0.45">
      <c r="A835" s="10"/>
    </row>
    <row r="836" spans="1:1" ht="15.75" customHeight="1" x14ac:dyDescent="0.45">
      <c r="A836" s="10"/>
    </row>
    <row r="837" spans="1:1" ht="15.75" customHeight="1" x14ac:dyDescent="0.45">
      <c r="A837" s="10"/>
    </row>
    <row r="838" spans="1:1" ht="15.75" customHeight="1" x14ac:dyDescent="0.45">
      <c r="A838" s="10"/>
    </row>
    <row r="839" spans="1:1" ht="15.75" customHeight="1" x14ac:dyDescent="0.45">
      <c r="A839" s="10"/>
    </row>
    <row r="840" spans="1:1" ht="15.75" customHeight="1" x14ac:dyDescent="0.45">
      <c r="A840" s="10"/>
    </row>
    <row r="841" spans="1:1" ht="15.75" customHeight="1" x14ac:dyDescent="0.45">
      <c r="A841" s="10"/>
    </row>
    <row r="842" spans="1:1" ht="15.75" customHeight="1" x14ac:dyDescent="0.45">
      <c r="A842" s="10"/>
    </row>
    <row r="843" spans="1:1" ht="15.75" customHeight="1" x14ac:dyDescent="0.45">
      <c r="A843" s="10"/>
    </row>
    <row r="844" spans="1:1" ht="15.75" customHeight="1" x14ac:dyDescent="0.45">
      <c r="A844" s="10"/>
    </row>
    <row r="845" spans="1:1" ht="15.75" customHeight="1" x14ac:dyDescent="0.45">
      <c r="A845" s="10"/>
    </row>
    <row r="846" spans="1:1" ht="15.75" customHeight="1" x14ac:dyDescent="0.45">
      <c r="A846" s="10"/>
    </row>
    <row r="847" spans="1:1" ht="15.75" customHeight="1" x14ac:dyDescent="0.45">
      <c r="A847" s="10"/>
    </row>
    <row r="848" spans="1:1" ht="15.75" customHeight="1" x14ac:dyDescent="0.45">
      <c r="A848" s="10"/>
    </row>
    <row r="849" spans="1:1" ht="15.75" customHeight="1" x14ac:dyDescent="0.45">
      <c r="A849" s="10"/>
    </row>
    <row r="850" spans="1:1" ht="15.75" customHeight="1" x14ac:dyDescent="0.45">
      <c r="A850" s="10"/>
    </row>
    <row r="851" spans="1:1" ht="15.75" customHeight="1" x14ac:dyDescent="0.45">
      <c r="A851" s="10"/>
    </row>
    <row r="852" spans="1:1" ht="15.75" customHeight="1" x14ac:dyDescent="0.45">
      <c r="A852" s="10"/>
    </row>
    <row r="853" spans="1:1" ht="15.75" customHeight="1" x14ac:dyDescent="0.45">
      <c r="A853" s="10"/>
    </row>
    <row r="854" spans="1:1" ht="15.75" customHeight="1" x14ac:dyDescent="0.45">
      <c r="A854" s="10"/>
    </row>
    <row r="855" spans="1:1" ht="15.75" customHeight="1" x14ac:dyDescent="0.45">
      <c r="A855" s="10"/>
    </row>
    <row r="856" spans="1:1" ht="15.75" customHeight="1" x14ac:dyDescent="0.45">
      <c r="A856" s="10"/>
    </row>
    <row r="857" spans="1:1" ht="15.75" customHeight="1" x14ac:dyDescent="0.45">
      <c r="A857" s="10"/>
    </row>
    <row r="858" spans="1:1" ht="15.75" customHeight="1" x14ac:dyDescent="0.45">
      <c r="A858" s="10"/>
    </row>
    <row r="859" spans="1:1" ht="15.75" customHeight="1" x14ac:dyDescent="0.45">
      <c r="A859" s="10"/>
    </row>
    <row r="860" spans="1:1" ht="15.75" customHeight="1" x14ac:dyDescent="0.45">
      <c r="A860" s="10"/>
    </row>
    <row r="861" spans="1:1" ht="15.75" customHeight="1" x14ac:dyDescent="0.45">
      <c r="A861" s="10"/>
    </row>
    <row r="862" spans="1:1" ht="15.75" customHeight="1" x14ac:dyDescent="0.45">
      <c r="A862" s="10"/>
    </row>
    <row r="863" spans="1:1" ht="15.75" customHeight="1" x14ac:dyDescent="0.45">
      <c r="A863" s="10"/>
    </row>
    <row r="864" spans="1:1" ht="15.75" customHeight="1" x14ac:dyDescent="0.45">
      <c r="A864" s="10"/>
    </row>
    <row r="865" spans="1:1" ht="15.75" customHeight="1" x14ac:dyDescent="0.45">
      <c r="A865" s="10"/>
    </row>
    <row r="866" spans="1:1" ht="15.75" customHeight="1" x14ac:dyDescent="0.45">
      <c r="A866" s="10"/>
    </row>
    <row r="867" spans="1:1" ht="15.75" customHeight="1" x14ac:dyDescent="0.45">
      <c r="A867" s="10"/>
    </row>
    <row r="868" spans="1:1" ht="15.75" customHeight="1" x14ac:dyDescent="0.45">
      <c r="A868" s="10"/>
    </row>
    <row r="869" spans="1:1" ht="15.75" customHeight="1" x14ac:dyDescent="0.45">
      <c r="A869" s="10"/>
    </row>
    <row r="870" spans="1:1" ht="15.75" customHeight="1" x14ac:dyDescent="0.45">
      <c r="A870" s="10"/>
    </row>
    <row r="871" spans="1:1" ht="15.75" customHeight="1" x14ac:dyDescent="0.45">
      <c r="A871" s="10"/>
    </row>
    <row r="872" spans="1:1" ht="15.75" customHeight="1" x14ac:dyDescent="0.45">
      <c r="A872" s="10"/>
    </row>
    <row r="873" spans="1:1" ht="15.75" customHeight="1" x14ac:dyDescent="0.45">
      <c r="A873" s="10"/>
    </row>
    <row r="874" spans="1:1" ht="15.75" customHeight="1" x14ac:dyDescent="0.45">
      <c r="A874" s="10"/>
    </row>
    <row r="875" spans="1:1" ht="15.75" customHeight="1" x14ac:dyDescent="0.45">
      <c r="A875" s="10"/>
    </row>
    <row r="876" spans="1:1" ht="15.75" customHeight="1" x14ac:dyDescent="0.45">
      <c r="A876" s="10"/>
    </row>
    <row r="877" spans="1:1" ht="15.75" customHeight="1" x14ac:dyDescent="0.45">
      <c r="A877" s="10"/>
    </row>
    <row r="878" spans="1:1" ht="15.75" customHeight="1" x14ac:dyDescent="0.45">
      <c r="A878" s="10"/>
    </row>
    <row r="879" spans="1:1" ht="15.75" customHeight="1" x14ac:dyDescent="0.45">
      <c r="A879" s="10"/>
    </row>
    <row r="880" spans="1:1" ht="15.75" customHeight="1" x14ac:dyDescent="0.45">
      <c r="A880" s="10"/>
    </row>
    <row r="881" spans="1:1" ht="15.75" customHeight="1" x14ac:dyDescent="0.45">
      <c r="A881" s="10"/>
    </row>
    <row r="882" spans="1:1" ht="15.75" customHeight="1" x14ac:dyDescent="0.45">
      <c r="A882" s="10"/>
    </row>
    <row r="883" spans="1:1" ht="15.75" customHeight="1" x14ac:dyDescent="0.45">
      <c r="A883" s="10"/>
    </row>
    <row r="884" spans="1:1" ht="15.75" customHeight="1" x14ac:dyDescent="0.45">
      <c r="A884" s="10"/>
    </row>
    <row r="885" spans="1:1" ht="15.75" customHeight="1" x14ac:dyDescent="0.45">
      <c r="A885" s="10"/>
    </row>
    <row r="886" spans="1:1" ht="15.75" customHeight="1" x14ac:dyDescent="0.45">
      <c r="A886" s="10"/>
    </row>
    <row r="887" spans="1:1" ht="15.75" customHeight="1" x14ac:dyDescent="0.45">
      <c r="A887" s="10"/>
    </row>
    <row r="888" spans="1:1" ht="15.75" customHeight="1" x14ac:dyDescent="0.45">
      <c r="A888" s="10"/>
    </row>
    <row r="889" spans="1:1" ht="15.75" customHeight="1" x14ac:dyDescent="0.45">
      <c r="A889" s="10"/>
    </row>
    <row r="890" spans="1:1" ht="15.75" customHeight="1" x14ac:dyDescent="0.45">
      <c r="A890" s="10"/>
    </row>
    <row r="891" spans="1:1" ht="15.75" customHeight="1" x14ac:dyDescent="0.45">
      <c r="A891" s="10"/>
    </row>
    <row r="892" spans="1:1" ht="15.75" customHeight="1" x14ac:dyDescent="0.45">
      <c r="A892" s="10"/>
    </row>
    <row r="893" spans="1:1" ht="15.75" customHeight="1" x14ac:dyDescent="0.45">
      <c r="A893" s="10"/>
    </row>
    <row r="894" spans="1:1" ht="15.75" customHeight="1" x14ac:dyDescent="0.45">
      <c r="A894" s="10"/>
    </row>
    <row r="895" spans="1:1" ht="15.75" customHeight="1" x14ac:dyDescent="0.45">
      <c r="A895" s="10"/>
    </row>
    <row r="896" spans="1:1" ht="15.75" customHeight="1" x14ac:dyDescent="0.45">
      <c r="A896" s="10"/>
    </row>
    <row r="897" spans="1:1" ht="15.75" customHeight="1" x14ac:dyDescent="0.45">
      <c r="A897" s="10"/>
    </row>
    <row r="898" spans="1:1" ht="15.75" customHeight="1" x14ac:dyDescent="0.45">
      <c r="A898" s="10"/>
    </row>
    <row r="899" spans="1:1" ht="15.75" customHeight="1" x14ac:dyDescent="0.45">
      <c r="A899" s="10"/>
    </row>
    <row r="900" spans="1:1" ht="15.75" customHeight="1" x14ac:dyDescent="0.45">
      <c r="A900" s="10"/>
    </row>
    <row r="901" spans="1:1" ht="15.75" customHeight="1" x14ac:dyDescent="0.45">
      <c r="A901" s="10"/>
    </row>
    <row r="902" spans="1:1" ht="15.75" customHeight="1" x14ac:dyDescent="0.45">
      <c r="A902" s="10"/>
    </row>
    <row r="903" spans="1:1" ht="15.75" customHeight="1" x14ac:dyDescent="0.45">
      <c r="A903" s="10"/>
    </row>
    <row r="904" spans="1:1" ht="15.75" customHeight="1" x14ac:dyDescent="0.45">
      <c r="A904" s="10"/>
    </row>
    <row r="905" spans="1:1" ht="15.75" customHeight="1" x14ac:dyDescent="0.45">
      <c r="A905" s="10"/>
    </row>
    <row r="906" spans="1:1" ht="15.75" customHeight="1" x14ac:dyDescent="0.45">
      <c r="A906" s="10"/>
    </row>
    <row r="907" spans="1:1" ht="15.75" customHeight="1" x14ac:dyDescent="0.45">
      <c r="A907" s="10"/>
    </row>
    <row r="908" spans="1:1" ht="15.75" customHeight="1" x14ac:dyDescent="0.45">
      <c r="A908" s="10"/>
    </row>
    <row r="909" spans="1:1" ht="15.75" customHeight="1" x14ac:dyDescent="0.45">
      <c r="A909" s="10"/>
    </row>
    <row r="910" spans="1:1" ht="15.75" customHeight="1" x14ac:dyDescent="0.45">
      <c r="A910" s="10"/>
    </row>
    <row r="911" spans="1:1" ht="15.75" customHeight="1" x14ac:dyDescent="0.45">
      <c r="A911" s="10"/>
    </row>
    <row r="912" spans="1:1" ht="15.75" customHeight="1" x14ac:dyDescent="0.45">
      <c r="A912" s="10"/>
    </row>
    <row r="913" spans="1:1" ht="15.75" customHeight="1" x14ac:dyDescent="0.45">
      <c r="A913" s="10"/>
    </row>
    <row r="914" spans="1:1" ht="15.75" customHeight="1" x14ac:dyDescent="0.45">
      <c r="A914" s="10"/>
    </row>
    <row r="915" spans="1:1" ht="15.75" customHeight="1" x14ac:dyDescent="0.45">
      <c r="A915" s="10"/>
    </row>
    <row r="916" spans="1:1" ht="15.75" customHeight="1" x14ac:dyDescent="0.45">
      <c r="A916" s="10"/>
    </row>
    <row r="917" spans="1:1" ht="15.75" customHeight="1" x14ac:dyDescent="0.45">
      <c r="A917" s="10"/>
    </row>
    <row r="918" spans="1:1" ht="15.75" customHeight="1" x14ac:dyDescent="0.45">
      <c r="A918" s="10"/>
    </row>
    <row r="919" spans="1:1" ht="15.75" customHeight="1" x14ac:dyDescent="0.45">
      <c r="A919" s="10"/>
    </row>
    <row r="920" spans="1:1" ht="15.75" customHeight="1" x14ac:dyDescent="0.45">
      <c r="A920" s="10"/>
    </row>
    <row r="921" spans="1:1" ht="15.75" customHeight="1" x14ac:dyDescent="0.45">
      <c r="A921" s="10"/>
    </row>
    <row r="922" spans="1:1" ht="15.75" customHeight="1" x14ac:dyDescent="0.45">
      <c r="A922" s="10"/>
    </row>
    <row r="923" spans="1:1" ht="15.75" customHeight="1" x14ac:dyDescent="0.45">
      <c r="A923" s="10"/>
    </row>
    <row r="924" spans="1:1" ht="15.75" customHeight="1" x14ac:dyDescent="0.45">
      <c r="A924" s="10"/>
    </row>
    <row r="925" spans="1:1" ht="15.75" customHeight="1" x14ac:dyDescent="0.45">
      <c r="A925" s="10"/>
    </row>
    <row r="926" spans="1:1" ht="15.75" customHeight="1" x14ac:dyDescent="0.45">
      <c r="A926" s="10"/>
    </row>
    <row r="927" spans="1:1" ht="15.75" customHeight="1" x14ac:dyDescent="0.45">
      <c r="A927" s="10"/>
    </row>
    <row r="928" spans="1:1" ht="15.75" customHeight="1" x14ac:dyDescent="0.45">
      <c r="A928" s="10"/>
    </row>
    <row r="929" spans="1:1" ht="15.75" customHeight="1" x14ac:dyDescent="0.45">
      <c r="A929" s="10"/>
    </row>
    <row r="930" spans="1:1" ht="15.75" customHeight="1" x14ac:dyDescent="0.45">
      <c r="A930" s="10"/>
    </row>
    <row r="931" spans="1:1" ht="15.75" customHeight="1" x14ac:dyDescent="0.45">
      <c r="A931" s="10"/>
    </row>
    <row r="932" spans="1:1" ht="15.75" customHeight="1" x14ac:dyDescent="0.45">
      <c r="A932" s="10"/>
    </row>
    <row r="933" spans="1:1" ht="15.75" customHeight="1" x14ac:dyDescent="0.45">
      <c r="A933" s="10"/>
    </row>
    <row r="934" spans="1:1" ht="15.75" customHeight="1" x14ac:dyDescent="0.45">
      <c r="A934" s="10"/>
    </row>
    <row r="935" spans="1:1" ht="15.75" customHeight="1" x14ac:dyDescent="0.45">
      <c r="A935" s="10"/>
    </row>
    <row r="936" spans="1:1" ht="15.75" customHeight="1" x14ac:dyDescent="0.45">
      <c r="A936" s="10"/>
    </row>
    <row r="937" spans="1:1" ht="15.75" customHeight="1" x14ac:dyDescent="0.45">
      <c r="A937" s="10"/>
    </row>
    <row r="938" spans="1:1" ht="15.75" customHeight="1" x14ac:dyDescent="0.45">
      <c r="A938" s="10"/>
    </row>
    <row r="939" spans="1:1" ht="15.75" customHeight="1" x14ac:dyDescent="0.45">
      <c r="A939" s="10"/>
    </row>
    <row r="940" spans="1:1" ht="15.75" customHeight="1" x14ac:dyDescent="0.45">
      <c r="A940" s="10"/>
    </row>
    <row r="941" spans="1:1" ht="15.75" customHeight="1" x14ac:dyDescent="0.45">
      <c r="A941" s="10"/>
    </row>
    <row r="942" spans="1:1" ht="15.75" customHeight="1" x14ac:dyDescent="0.45">
      <c r="A942" s="10"/>
    </row>
    <row r="943" spans="1:1" ht="15.75" customHeight="1" x14ac:dyDescent="0.45">
      <c r="A943" s="10"/>
    </row>
    <row r="944" spans="1:1" ht="15.75" customHeight="1" x14ac:dyDescent="0.45">
      <c r="A944" s="10"/>
    </row>
    <row r="945" spans="1:1" ht="15.75" customHeight="1" x14ac:dyDescent="0.45">
      <c r="A945" s="10"/>
    </row>
    <row r="946" spans="1:1" ht="15.75" customHeight="1" x14ac:dyDescent="0.45">
      <c r="A946" s="10"/>
    </row>
    <row r="947" spans="1:1" ht="15.75" customHeight="1" x14ac:dyDescent="0.45">
      <c r="A947" s="10"/>
    </row>
    <row r="948" spans="1:1" ht="15.75" customHeight="1" x14ac:dyDescent="0.45">
      <c r="A948" s="10"/>
    </row>
    <row r="949" spans="1:1" ht="15.75" customHeight="1" x14ac:dyDescent="0.45">
      <c r="A949" s="10"/>
    </row>
    <row r="950" spans="1:1" ht="15.75" customHeight="1" x14ac:dyDescent="0.45">
      <c r="A950" s="10"/>
    </row>
    <row r="951" spans="1:1" ht="15.75" customHeight="1" x14ac:dyDescent="0.45">
      <c r="A951" s="10"/>
    </row>
    <row r="952" spans="1:1" ht="15.75" customHeight="1" x14ac:dyDescent="0.45">
      <c r="A952" s="10"/>
    </row>
    <row r="953" spans="1:1" ht="15.75" customHeight="1" x14ac:dyDescent="0.45">
      <c r="A953" s="10"/>
    </row>
    <row r="954" spans="1:1" ht="15.75" customHeight="1" x14ac:dyDescent="0.45">
      <c r="A954" s="10"/>
    </row>
    <row r="955" spans="1:1" ht="15.75" customHeight="1" x14ac:dyDescent="0.45">
      <c r="A955" s="10"/>
    </row>
    <row r="956" spans="1:1" ht="15.75" customHeight="1" x14ac:dyDescent="0.45">
      <c r="A956" s="10"/>
    </row>
    <row r="957" spans="1:1" ht="15.75" customHeight="1" x14ac:dyDescent="0.45">
      <c r="A957" s="10"/>
    </row>
    <row r="958" spans="1:1" ht="15.75" customHeight="1" x14ac:dyDescent="0.45">
      <c r="A958" s="10"/>
    </row>
    <row r="959" spans="1:1" ht="15.75" customHeight="1" x14ac:dyDescent="0.45">
      <c r="A959" s="10"/>
    </row>
    <row r="960" spans="1:1" ht="15.75" customHeight="1" x14ac:dyDescent="0.45">
      <c r="A960" s="10"/>
    </row>
    <row r="961" spans="1:1" ht="15.75" customHeight="1" x14ac:dyDescent="0.45">
      <c r="A961" s="10"/>
    </row>
    <row r="962" spans="1:1" ht="15.75" customHeight="1" x14ac:dyDescent="0.45">
      <c r="A962" s="10"/>
    </row>
    <row r="963" spans="1:1" ht="15.75" customHeight="1" x14ac:dyDescent="0.45">
      <c r="A963" s="10"/>
    </row>
    <row r="964" spans="1:1" ht="15.75" customHeight="1" x14ac:dyDescent="0.45">
      <c r="A964" s="10"/>
    </row>
    <row r="965" spans="1:1" ht="15.75" customHeight="1" x14ac:dyDescent="0.45">
      <c r="A965" s="10"/>
    </row>
    <row r="966" spans="1:1" ht="15.75" customHeight="1" x14ac:dyDescent="0.45">
      <c r="A966" s="10"/>
    </row>
    <row r="967" spans="1:1" ht="15.75" customHeight="1" x14ac:dyDescent="0.45">
      <c r="A967" s="10"/>
    </row>
    <row r="968" spans="1:1" ht="15.75" customHeight="1" x14ac:dyDescent="0.45">
      <c r="A968" s="10"/>
    </row>
    <row r="969" spans="1:1" ht="15.75" customHeight="1" x14ac:dyDescent="0.45">
      <c r="A969" s="10"/>
    </row>
    <row r="970" spans="1:1" ht="15.75" customHeight="1" x14ac:dyDescent="0.45">
      <c r="A970" s="10"/>
    </row>
    <row r="971" spans="1:1" ht="15.75" customHeight="1" x14ac:dyDescent="0.45">
      <c r="A971" s="10"/>
    </row>
    <row r="972" spans="1:1" ht="15.75" customHeight="1" x14ac:dyDescent="0.45">
      <c r="A972" s="10"/>
    </row>
    <row r="973" spans="1:1" ht="15.75" customHeight="1" x14ac:dyDescent="0.45">
      <c r="A973" s="10"/>
    </row>
    <row r="974" spans="1:1" ht="15.75" customHeight="1" x14ac:dyDescent="0.45">
      <c r="A974" s="10"/>
    </row>
    <row r="975" spans="1:1" ht="15.75" customHeight="1" x14ac:dyDescent="0.45">
      <c r="A975" s="10"/>
    </row>
    <row r="976" spans="1:1" ht="15.75" customHeight="1" x14ac:dyDescent="0.45">
      <c r="A976" s="10"/>
    </row>
    <row r="977" spans="1:1" ht="15.75" customHeight="1" x14ac:dyDescent="0.45">
      <c r="A977" s="10"/>
    </row>
    <row r="978" spans="1:1" ht="15.75" customHeight="1" x14ac:dyDescent="0.45">
      <c r="A978" s="10"/>
    </row>
    <row r="979" spans="1:1" ht="15.75" customHeight="1" x14ac:dyDescent="0.45">
      <c r="A979" s="10"/>
    </row>
    <row r="980" spans="1:1" ht="15.75" customHeight="1" x14ac:dyDescent="0.45">
      <c r="A980" s="10"/>
    </row>
    <row r="981" spans="1:1" ht="15.75" customHeight="1" x14ac:dyDescent="0.45">
      <c r="A981" s="10"/>
    </row>
    <row r="982" spans="1:1" ht="15.75" customHeight="1" x14ac:dyDescent="0.45">
      <c r="A982" s="10"/>
    </row>
    <row r="983" spans="1:1" ht="15.75" customHeight="1" x14ac:dyDescent="0.45">
      <c r="A983" s="10"/>
    </row>
    <row r="984" spans="1:1" ht="15.75" customHeight="1" x14ac:dyDescent="0.45">
      <c r="A984" s="10"/>
    </row>
    <row r="985" spans="1:1" ht="15.75" customHeight="1" x14ac:dyDescent="0.45">
      <c r="A985" s="10"/>
    </row>
    <row r="986" spans="1:1" ht="15.75" customHeight="1" x14ac:dyDescent="0.45">
      <c r="A986" s="10"/>
    </row>
    <row r="987" spans="1:1" ht="15.75" customHeight="1" x14ac:dyDescent="0.45">
      <c r="A987" s="10"/>
    </row>
    <row r="988" spans="1:1" ht="15.75" customHeight="1" x14ac:dyDescent="0.45">
      <c r="A988" s="10"/>
    </row>
    <row r="989" spans="1:1" ht="15.75" customHeight="1" x14ac:dyDescent="0.45">
      <c r="A989" s="10"/>
    </row>
    <row r="990" spans="1:1" ht="15.75" customHeight="1" x14ac:dyDescent="0.45">
      <c r="A990" s="10"/>
    </row>
    <row r="991" spans="1:1" ht="15.75" customHeight="1" x14ac:dyDescent="0.45">
      <c r="A991" s="10"/>
    </row>
    <row r="992" spans="1:1" ht="15.75" customHeight="1" x14ac:dyDescent="0.45">
      <c r="A992" s="10"/>
    </row>
    <row r="993" spans="1:1" ht="15.75" customHeight="1" x14ac:dyDescent="0.45">
      <c r="A993" s="10"/>
    </row>
    <row r="994" spans="1:1" ht="15.75" customHeight="1" x14ac:dyDescent="0.45">
      <c r="A994" s="10"/>
    </row>
    <row r="995" spans="1:1" ht="15.75" customHeight="1" x14ac:dyDescent="0.45">
      <c r="A995" s="10"/>
    </row>
    <row r="996" spans="1:1" ht="15.75" customHeight="1" x14ac:dyDescent="0.45">
      <c r="A996" s="10"/>
    </row>
    <row r="997" spans="1:1" ht="15.75" customHeight="1" x14ac:dyDescent="0.45">
      <c r="A997" s="10"/>
    </row>
    <row r="998" spans="1:1" ht="15.75" customHeight="1" x14ac:dyDescent="0.45">
      <c r="A998" s="10"/>
    </row>
    <row r="999" spans="1:1" ht="15.75" customHeight="1" x14ac:dyDescent="0.45">
      <c r="A999" s="10"/>
    </row>
  </sheetData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W999"/>
  <sheetViews>
    <sheetView workbookViewId="0"/>
  </sheetViews>
  <sheetFormatPr defaultColWidth="14.3984375" defaultRowHeight="15" customHeight="1" x14ac:dyDescent="0.45"/>
  <cols>
    <col min="2" max="2" width="25.73046875" customWidth="1"/>
    <col min="3" max="3" width="24.3984375" customWidth="1"/>
    <col min="4" max="23" width="11" customWidth="1"/>
    <col min="24" max="28" width="8.73046875" customWidth="1"/>
  </cols>
  <sheetData>
    <row r="1" spans="1:23" ht="15" customHeight="1" x14ac:dyDescent="0.45">
      <c r="A1" s="11" t="s">
        <v>160</v>
      </c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23" ht="15" customHeight="1" x14ac:dyDescent="0.45">
      <c r="A2" s="33" t="s">
        <v>161</v>
      </c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23" ht="14.25" x14ac:dyDescent="0.4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23" ht="15" customHeight="1" x14ac:dyDescent="0.45">
      <c r="A4" s="2" t="s">
        <v>162</v>
      </c>
      <c r="B4" s="181" t="s">
        <v>571</v>
      </c>
      <c r="C4" s="181" t="s">
        <v>572</v>
      </c>
      <c r="D4" s="3" t="str">
        <f>'Program Qtrly'!D6</f>
        <v>2026 Q2</v>
      </c>
      <c r="E4" s="3" t="str">
        <f>'Program Qtrly'!E6</f>
        <v>2026 Q3</v>
      </c>
      <c r="F4" s="3" t="str">
        <f>'Program Qtrly'!F6</f>
        <v>2026 Q4</v>
      </c>
      <c r="G4" s="3" t="str">
        <f>'Program Qtrly'!G6</f>
        <v>2027 Q1</v>
      </c>
      <c r="H4" s="3" t="str">
        <f>'Program Qtrly'!H6</f>
        <v>2027 Q2</v>
      </c>
      <c r="I4" s="3" t="str">
        <f>'Program Qtrly'!I6</f>
        <v>2027 Q3</v>
      </c>
      <c r="J4" s="3" t="str">
        <f>'Program Qtrly'!J6</f>
        <v>2027 Q4</v>
      </c>
      <c r="K4" s="3" t="str">
        <f>'Program Qtrly'!K6</f>
        <v>2028 Q1</v>
      </c>
      <c r="L4" s="3" t="str">
        <f>'Program Qtrly'!L6</f>
        <v>2028 Q2</v>
      </c>
      <c r="M4" s="3" t="str">
        <f>'Program Qtrly'!M6</f>
        <v>2028 Q3</v>
      </c>
      <c r="N4" s="3" t="str">
        <f>'Program Qtrly'!N6</f>
        <v>2028 Q4</v>
      </c>
      <c r="O4" s="3" t="str">
        <f>'Program Qtrly'!O6</f>
        <v>2029 Q1</v>
      </c>
      <c r="P4" s="3" t="str">
        <f>'Program Qtrly'!P6</f>
        <v>2029 Q2</v>
      </c>
      <c r="Q4" s="3" t="str">
        <f>'Program Qtrly'!Q6</f>
        <v>2029 Q3</v>
      </c>
      <c r="R4" s="3" t="str">
        <f>'Program Qtrly'!R6</f>
        <v>2029 Q4</v>
      </c>
      <c r="S4" s="3" t="str">
        <f>'Program Qtrly'!S6</f>
        <v>2030 Q1</v>
      </c>
      <c r="T4" s="3" t="str">
        <f>'Program Qtrly'!T6</f>
        <v>2030 Q2</v>
      </c>
      <c r="U4" s="3" t="str">
        <f>'Program Qtrly'!U6</f>
        <v>2030 Q3</v>
      </c>
      <c r="V4" s="3" t="str">
        <f>'Program Qtrly'!V6</f>
        <v>2030 Q4</v>
      </c>
      <c r="W4" s="3" t="str">
        <f>'Program Qtrly'!W6</f>
        <v>2031 Q1</v>
      </c>
    </row>
    <row r="5" spans="1:23" ht="15" customHeight="1" x14ac:dyDescent="0.45">
      <c r="A5">
        <v>1</v>
      </c>
      <c r="B5" s="44" t="s">
        <v>578</v>
      </c>
      <c r="C5" s="44" t="s">
        <v>573</v>
      </c>
      <c r="D5" s="8">
        <f ca="1">IF('Bal Sheet'!B10=0,0,'Inc Stmt'!B6/'Bal Sheet'!B10)</f>
        <v>0.70474468317175221</v>
      </c>
      <c r="E5" s="8">
        <f ca="1">IF('Bal Sheet'!C10=0,0,'Inc Stmt'!C6/'Bal Sheet'!C10)</f>
        <v>0.65783159522488299</v>
      </c>
      <c r="F5" s="8">
        <f ca="1">IF('Bal Sheet'!D10=0,0,'Inc Stmt'!D6/'Bal Sheet'!D10)</f>
        <v>0.61300141879917014</v>
      </c>
      <c r="G5" s="8">
        <f ca="1">IF('Bal Sheet'!E10=0,0,'Inc Stmt'!E6/'Bal Sheet'!E10)</f>
        <v>0.57181433949550509</v>
      </c>
      <c r="H5" s="8">
        <f ca="1">IF('Bal Sheet'!F10=0,0,'Inc Stmt'!F6/'Bal Sheet'!F10)</f>
        <v>1.0152901065586601</v>
      </c>
      <c r="I5" s="8">
        <f ca="1">IF('Bal Sheet'!G10=0,0,'Inc Stmt'!G6/'Bal Sheet'!G10)</f>
        <v>0.94083528955901996</v>
      </c>
      <c r="J5" s="8">
        <f ca="1">IF('Bal Sheet'!H10=0,0,'Inc Stmt'!H6/'Bal Sheet'!H10)</f>
        <v>0.87307067815223627</v>
      </c>
      <c r="K5" s="8">
        <f ca="1">IF('Bal Sheet'!I10=0,0,'Inc Stmt'!I6/'Bal Sheet'!I10)</f>
        <v>0.81021335781112547</v>
      </c>
      <c r="L5" s="8">
        <f ca="1">IF('Bal Sheet'!J10=0,0,'Inc Stmt'!J6/'Bal Sheet'!J10)</f>
        <v>0.60002228953212056</v>
      </c>
      <c r="M5" s="8">
        <f ca="1">IF('Bal Sheet'!K10=0,0,'Inc Stmt'!K6/'Bal Sheet'!K10)</f>
        <v>0.57505136575690885</v>
      </c>
      <c r="N5" s="8">
        <f ca="1">IF('Bal Sheet'!L10=0,0,'Inc Stmt'!L6/'Bal Sheet'!L10)</f>
        <v>0.55141950941191686</v>
      </c>
      <c r="O5" s="8">
        <f ca="1">IF('Bal Sheet'!M10=0,0,'Inc Stmt'!M6/'Bal Sheet'!M10)</f>
        <v>0.528416350443498</v>
      </c>
      <c r="P5" s="8">
        <f ca="1">IF('Bal Sheet'!N10=0,0,'Inc Stmt'!N6/'Bal Sheet'!N10)</f>
        <v>0.778307075820867</v>
      </c>
      <c r="Q5" s="8">
        <f ca="1">IF('Bal Sheet'!O10=0,0,'Inc Stmt'!O6/'Bal Sheet'!O10)</f>
        <v>0.74409149153082188</v>
      </c>
      <c r="R5" s="8">
        <f ca="1">IF('Bal Sheet'!P10=0,0,'Inc Stmt'!P6/'Bal Sheet'!P10)</f>
        <v>0.71022453828999699</v>
      </c>
      <c r="S5" s="8">
        <f ca="1">IF('Bal Sheet'!Q10=0,0,'Inc Stmt'!Q6/'Bal Sheet'!Q10)</f>
        <v>0.6769485882608286</v>
      </c>
      <c r="T5" s="8">
        <f ca="1">IF('Bal Sheet'!R10=0,0,'Inc Stmt'!R6/'Bal Sheet'!R10)</f>
        <v>0.89921064762810721</v>
      </c>
      <c r="U5" s="8">
        <f ca="1">IF('Bal Sheet'!S10=0,0,'Inc Stmt'!S6/'Bal Sheet'!S10)</f>
        <v>0.85628067284932174</v>
      </c>
      <c r="V5" s="8">
        <f ca="1">IF('Bal Sheet'!T10=0,0,'Inc Stmt'!T6/'Bal Sheet'!T10)</f>
        <v>0.81436080781505549</v>
      </c>
      <c r="W5" s="8">
        <f ca="1">IF('Bal Sheet'!U10=0,0,'Inc Stmt'!U6/'Bal Sheet'!U10)</f>
        <v>0.77399430247259315</v>
      </c>
    </row>
    <row r="6" spans="1:23" ht="15" customHeight="1" x14ac:dyDescent="0.45">
      <c r="A6">
        <v>2</v>
      </c>
      <c r="B6" s="44" t="s">
        <v>579</v>
      </c>
      <c r="C6" s="44" t="s">
        <v>574</v>
      </c>
      <c r="D6" s="8">
        <f ca="1">IF('Bal Sheet'!B10=0,0,'Inc Stmt'!B8/'Bal Sheet'!B10)</f>
        <v>0.22423694464555752</v>
      </c>
      <c r="E6" s="8">
        <f ca="1">IF('Bal Sheet'!C10=0,0,'Inc Stmt'!C8/'Bal Sheet'!C10)</f>
        <v>0.20931005302609915</v>
      </c>
      <c r="F6" s="8">
        <f ca="1">IF('Bal Sheet'!D10=0,0,'Inc Stmt'!D8/'Bal Sheet'!D10)</f>
        <v>0.19504590598155411</v>
      </c>
      <c r="G6" s="8">
        <f ca="1">IF('Bal Sheet'!E10=0,0,'Inc Stmt'!E8/'Bal Sheet'!E10)</f>
        <v>0.18194092620311525</v>
      </c>
      <c r="H6" s="8">
        <f ca="1">IF('Bal Sheet'!F10=0,0,'Inc Stmt'!F8/'Bal Sheet'!F10)</f>
        <v>0.27621211195897172</v>
      </c>
      <c r="I6" s="8">
        <f ca="1">IF('Bal Sheet'!G10=0,0,'Inc Stmt'!G8/'Bal Sheet'!G10)</f>
        <v>0.25595650017260674</v>
      </c>
      <c r="J6" s="8">
        <f ca="1">IF('Bal Sheet'!H10=0,0,'Inc Stmt'!H8/'Bal Sheet'!H10)</f>
        <v>0.23752097488595772</v>
      </c>
      <c r="K6" s="8">
        <f ca="1">IF('Bal Sheet'!I10=0,0,'Inc Stmt'!I8/'Bal Sheet'!I10)</f>
        <v>0.22042048991979526</v>
      </c>
      <c r="L6" s="8">
        <f ca="1">IF('Bal Sheet'!J10=0,0,'Inc Stmt'!J8/'Bal Sheet'!J10)</f>
        <v>0.1402191125805009</v>
      </c>
      <c r="M6" s="8">
        <f ca="1">IF('Bal Sheet'!K10=0,0,'Inc Stmt'!K8/'Bal Sheet'!K10)</f>
        <v>0.13438366140950223</v>
      </c>
      <c r="N6" s="8">
        <f ca="1">IF('Bal Sheet'!L10=0,0,'Inc Stmt'!L8/'Bal Sheet'!L10)</f>
        <v>0.12886113669144794</v>
      </c>
      <c r="O6" s="8">
        <f ca="1">IF('Bal Sheet'!M10=0,0,'Inc Stmt'!M8/'Bal Sheet'!M10)</f>
        <v>0.12348553216246452</v>
      </c>
      <c r="P6" s="8">
        <f ca="1">IF('Bal Sheet'!N10=0,0,'Inc Stmt'!N8/'Bal Sheet'!N10)</f>
        <v>0.17155354917308116</v>
      </c>
      <c r="Q6" s="8">
        <f ca="1">IF('Bal Sheet'!O10=0,0,'Inc Stmt'!O8/'Bal Sheet'!O10)</f>
        <v>0.16401178949449008</v>
      </c>
      <c r="R6" s="8">
        <f ca="1">IF('Bal Sheet'!P10=0,0,'Inc Stmt'!P8/'Bal Sheet'!P10)</f>
        <v>0.15654687467020351</v>
      </c>
      <c r="S6" s="8">
        <f ca="1">IF('Bal Sheet'!Q10=0,0,'Inc Stmt'!Q8/'Bal Sheet'!Q10)</f>
        <v>0.14921222809309362</v>
      </c>
      <c r="T6" s="8">
        <f ca="1">IF('Bal Sheet'!R10=0,0,'Inc Stmt'!R8/'Bal Sheet'!R10)</f>
        <v>0.18797569317250884</v>
      </c>
      <c r="U6" s="8">
        <f ca="1">IF('Bal Sheet'!S10=0,0,'Inc Stmt'!S8/'Bal Sheet'!S10)</f>
        <v>0.17900138688709438</v>
      </c>
      <c r="V6" s="8">
        <f ca="1">IF('Bal Sheet'!T10=0,0,'Inc Stmt'!T8/'Bal Sheet'!T10)</f>
        <v>0.17023823922163975</v>
      </c>
      <c r="W6" s="8">
        <f ca="1">IF('Bal Sheet'!U10=0,0,'Inc Stmt'!U8/'Bal Sheet'!U10)</f>
        <v>0.16179981398422047</v>
      </c>
    </row>
    <row r="7" spans="1:23" ht="15" customHeight="1" x14ac:dyDescent="0.45">
      <c r="A7">
        <v>3</v>
      </c>
      <c r="B7" s="5" t="s">
        <v>163</v>
      </c>
      <c r="C7" s="45" t="s">
        <v>575</v>
      </c>
      <c r="D7" s="186" t="s">
        <v>164</v>
      </c>
      <c r="E7" s="187">
        <f>IF('Inc Stmt'!B8=0,0,('Inc Stmt'!C8-'Inc Stmt'!B8)/'Inc Stmt'!B8)</f>
        <v>0</v>
      </c>
      <c r="F7" s="187">
        <f>IF('Inc Stmt'!C8=0,0,('Inc Stmt'!D8-'Inc Stmt'!C8)/'Inc Stmt'!C8)</f>
        <v>0</v>
      </c>
      <c r="G7" s="187">
        <f>IF('Inc Stmt'!D8=0,0,('Inc Stmt'!E8-'Inc Stmt'!D8)/'Inc Stmt'!D8)</f>
        <v>0</v>
      </c>
      <c r="H7" s="187">
        <f>IF('Inc Stmt'!E8=0,0,('Inc Stmt'!F8-'Inc Stmt'!E8)/'Inc Stmt'!E8)</f>
        <v>0.61818181818181817</v>
      </c>
      <c r="I7" s="187">
        <f>IF('Inc Stmt'!F8=0,0,('Inc Stmt'!G8-'Inc Stmt'!F8)/'Inc Stmt'!F8)</f>
        <v>0</v>
      </c>
      <c r="J7" s="187">
        <f>IF('Inc Stmt'!G8=0,0,('Inc Stmt'!H8-'Inc Stmt'!G8)/'Inc Stmt'!G8)</f>
        <v>0</v>
      </c>
      <c r="K7" s="187">
        <f>IF('Inc Stmt'!H8=0,0,('Inc Stmt'!I8-'Inc Stmt'!H8)/'Inc Stmt'!H8)</f>
        <v>0</v>
      </c>
      <c r="L7" s="187">
        <f>IF('Inc Stmt'!I8=0,0,('Inc Stmt'!J8-'Inc Stmt'!I8)/'Inc Stmt'!I8)</f>
        <v>0.4028892455858748</v>
      </c>
      <c r="M7" s="187">
        <f>IF('Inc Stmt'!J8=0,0,('Inc Stmt'!K8-'Inc Stmt'!J8)/'Inc Stmt'!J8)</f>
        <v>0</v>
      </c>
      <c r="N7" s="187">
        <f>IF('Inc Stmt'!K8=0,0,('Inc Stmt'!L8-'Inc Stmt'!K8)/'Inc Stmt'!K8)</f>
        <v>0</v>
      </c>
      <c r="O7" s="187">
        <f>IF('Inc Stmt'!L8=0,0,('Inc Stmt'!M8-'Inc Stmt'!L8)/'Inc Stmt'!L8)</f>
        <v>0</v>
      </c>
      <c r="P7" s="187">
        <f>IF('Inc Stmt'!M8=0,0,('Inc Stmt'!N8-'Inc Stmt'!M8)/'Inc Stmt'!M8)</f>
        <v>0.44508009153318079</v>
      </c>
      <c r="Q7" s="187">
        <f>IF('Inc Stmt'!N8=0,0,('Inc Stmt'!O8-'Inc Stmt'!N8)/'Inc Stmt'!N8)</f>
        <v>0</v>
      </c>
      <c r="R7" s="187">
        <f>IF('Inc Stmt'!O8=0,0,('Inc Stmt'!P8-'Inc Stmt'!O8)/'Inc Stmt'!O8)</f>
        <v>0</v>
      </c>
      <c r="S7" s="187">
        <f>IF('Inc Stmt'!P8=0,0,('Inc Stmt'!Q8-'Inc Stmt'!P8)/'Inc Stmt'!P8)</f>
        <v>0</v>
      </c>
      <c r="T7" s="187">
        <f>IF('Inc Stmt'!Q8=0,0,('Inc Stmt'!R8-'Inc Stmt'!Q8)/'Inc Stmt'!Q8)</f>
        <v>0.31749802058590659</v>
      </c>
      <c r="U7" s="187">
        <f>IF('Inc Stmt'!R8=0,0,('Inc Stmt'!S8-'Inc Stmt'!R8)/'Inc Stmt'!R8)</f>
        <v>0</v>
      </c>
      <c r="V7" s="187">
        <f>IF('Inc Stmt'!S8=0,0,('Inc Stmt'!T8-'Inc Stmt'!S8)/'Inc Stmt'!S8)</f>
        <v>0</v>
      </c>
      <c r="W7" s="187">
        <f>IF('Inc Stmt'!T8=0,0,('Inc Stmt'!U8-'Inc Stmt'!T8)/'Inc Stmt'!T8)</f>
        <v>0</v>
      </c>
    </row>
    <row r="8" spans="1:23" ht="15" customHeight="1" x14ac:dyDescent="0.45">
      <c r="A8">
        <v>4</v>
      </c>
      <c r="B8" s="44" t="s">
        <v>576</v>
      </c>
      <c r="C8" s="45" t="s">
        <v>577</v>
      </c>
      <c r="D8" s="185">
        <f ca="1">'Bal Sheet'!B17*(('Inc Stmt'!B13/'Inc Stmt'!B8)+('Inc Stmt'!B14/'Inc Stmt'!B7))/'Bal Sheet'!B10</f>
        <v>0.19810969092911845</v>
      </c>
      <c r="E8" s="185">
        <f ca="1">'Bal Sheet'!C17*(('Inc Stmt'!C13/'Inc Stmt'!C8)+('Inc Stmt'!C14/'Inc Stmt'!C7))/'Bal Sheet'!C10</f>
        <v>0.3054500542752096</v>
      </c>
      <c r="F8" s="185">
        <f ca="1">'Bal Sheet'!D17*(('Inc Stmt'!D13/'Inc Stmt'!D8)+('Inc Stmt'!D14/'Inc Stmt'!D7))/'Bal Sheet'!D10</f>
        <v>0.35013766641373278</v>
      </c>
      <c r="G8" s="185">
        <f ca="1">'Bal Sheet'!E17*(('Inc Stmt'!E13/'Inc Stmt'!E8)+('Inc Stmt'!E14/'Inc Stmt'!E7))/'Bal Sheet'!E10</f>
        <v>0.34697966617707282</v>
      </c>
      <c r="H8" s="185">
        <f ca="1">'Bal Sheet'!F17*(('Inc Stmt'!F13/'Inc Stmt'!F8)+('Inc Stmt'!F14/'Inc Stmt'!F7))/'Bal Sheet'!F10</f>
        <v>0.45010898203150135</v>
      </c>
      <c r="I8" s="185">
        <f ca="1">'Bal Sheet'!G17*(('Inc Stmt'!G13/'Inc Stmt'!G8)+('Inc Stmt'!G14/'Inc Stmt'!G7))/'Bal Sheet'!G10</f>
        <v>0.51156295767823523</v>
      </c>
      <c r="J8" s="185">
        <f ca="1">'Bal Sheet'!H17*(('Inc Stmt'!H13/'Inc Stmt'!H8)+('Inc Stmt'!H14/'Inc Stmt'!H7))/'Bal Sheet'!H10</f>
        <v>0.52678485219031879</v>
      </c>
      <c r="K8" s="185">
        <f ca="1">'Bal Sheet'!I17*(('Inc Stmt'!I13/'Inc Stmt'!I8)+('Inc Stmt'!I14/'Inc Stmt'!I7))/'Bal Sheet'!I10</f>
        <v>0.5049649769189426</v>
      </c>
      <c r="L8" s="185">
        <f ca="1">'Bal Sheet'!J17*(('Inc Stmt'!J13/'Inc Stmt'!J8)+('Inc Stmt'!J14/'Inc Stmt'!J7))/'Bal Sheet'!J10</f>
        <v>0.29533001004895149</v>
      </c>
      <c r="M8" s="185">
        <f ca="1">'Bal Sheet'!K17*(('Inc Stmt'!K13/'Inc Stmt'!K8)+('Inc Stmt'!K14/'Inc Stmt'!K7))/'Bal Sheet'!K10</f>
        <v>0.33250379808693159</v>
      </c>
      <c r="N8" s="185">
        <f ca="1">'Bal Sheet'!L17*(('Inc Stmt'!L13/'Inc Stmt'!L8)+('Inc Stmt'!L14/'Inc Stmt'!L7))/'Bal Sheet'!L10</f>
        <v>0.34710137736047486</v>
      </c>
      <c r="O8" s="185">
        <f ca="1">'Bal Sheet'!M17*(('Inc Stmt'!M13/'Inc Stmt'!M8)+('Inc Stmt'!M14/'Inc Stmt'!M7))/'Bal Sheet'!M10</f>
        <v>0.34164924383214146</v>
      </c>
      <c r="P8" s="185">
        <f ca="1">'Bal Sheet'!N17*(('Inc Stmt'!N13/'Inc Stmt'!N8)+('Inc Stmt'!N14/'Inc Stmt'!N7))/'Bal Sheet'!N10</f>
        <v>0.39386810431558539</v>
      </c>
      <c r="Q8" s="185">
        <f ca="1">'Bal Sheet'!O17*(('Inc Stmt'!O13/'Inc Stmt'!O8)+('Inc Stmt'!O14/'Inc Stmt'!O7))/'Bal Sheet'!O10</f>
        <v>0.43034239754533082</v>
      </c>
      <c r="R8" s="185">
        <f ca="1">'Bal Sheet'!P17*(('Inc Stmt'!P13/'Inc Stmt'!P8)+('Inc Stmt'!P14/'Inc Stmt'!P7))/'Bal Sheet'!P10</f>
        <v>0.44140199061457031</v>
      </c>
      <c r="S8" s="185">
        <f ca="1">'Bal Sheet'!Q17*(('Inc Stmt'!Q13/'Inc Stmt'!Q8)+('Inc Stmt'!Q14/'Inc Stmt'!Q7))/'Bal Sheet'!Q10</f>
        <v>0.43045795594295738</v>
      </c>
      <c r="T8" s="185">
        <f ca="1">'Bal Sheet'!R17*(('Inc Stmt'!R13/'Inc Stmt'!R8)+('Inc Stmt'!R14/'Inc Stmt'!R7))/'Bal Sheet'!R10</f>
        <v>0.47478046008112856</v>
      </c>
      <c r="U8" s="185">
        <f ca="1">'Bal Sheet'!S17*(('Inc Stmt'!S13/'Inc Stmt'!S8)+('Inc Stmt'!S14/'Inc Stmt'!S7))/'Bal Sheet'!S10</f>
        <v>0.50182728597719772</v>
      </c>
      <c r="V8" s="185">
        <f ca="1">'Bal Sheet'!T17*(('Inc Stmt'!T13/'Inc Stmt'!T8)+('Inc Stmt'!T14/'Inc Stmt'!T7))/'Bal Sheet'!T10</f>
        <v>0.5055007828665844</v>
      </c>
      <c r="W8" s="185">
        <f ca="1">'Bal Sheet'!U17*(('Inc Stmt'!U13/'Inc Stmt'!U8)+('Inc Stmt'!U14/'Inc Stmt'!U7))/'Bal Sheet'!U10</f>
        <v>0.48939094610948786</v>
      </c>
    </row>
    <row r="10" spans="1:23" ht="14.25" x14ac:dyDescent="0.4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spans="1:23" ht="15" customHeight="1" x14ac:dyDescent="0.4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23" ht="15" customHeight="1" x14ac:dyDescent="0.4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23" ht="15" customHeight="1" x14ac:dyDescent="0.45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23" ht="15" customHeight="1" x14ac:dyDescent="0.4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23" ht="15" customHeight="1" x14ac:dyDescent="0.4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23" ht="14.25" x14ac:dyDescent="0.45">
      <c r="B16" s="10"/>
      <c r="C16" s="10"/>
    </row>
    <row r="17" spans="2:3" ht="14.25" x14ac:dyDescent="0.45">
      <c r="B17" s="10"/>
      <c r="C17" s="10"/>
    </row>
    <row r="18" spans="2:3" ht="14.25" x14ac:dyDescent="0.45">
      <c r="B18" s="10"/>
      <c r="C18" s="10"/>
    </row>
    <row r="19" spans="2:3" ht="14.25" x14ac:dyDescent="0.45">
      <c r="B19" s="10"/>
      <c r="C19" s="10"/>
    </row>
    <row r="20" spans="2:3" ht="15.75" customHeight="1" x14ac:dyDescent="0.45">
      <c r="B20" s="10"/>
      <c r="C20" s="10"/>
    </row>
    <row r="21" spans="2:3" ht="15.75" customHeight="1" x14ac:dyDescent="0.45">
      <c r="B21" s="10"/>
      <c r="C21" s="10"/>
    </row>
    <row r="22" spans="2:3" ht="15.75" customHeight="1" x14ac:dyDescent="0.45">
      <c r="B22" s="10"/>
      <c r="C22" s="10"/>
    </row>
    <row r="23" spans="2:3" ht="15.75" customHeight="1" x14ac:dyDescent="0.45">
      <c r="B23" s="10"/>
      <c r="C23" s="10"/>
    </row>
    <row r="24" spans="2:3" ht="15.75" customHeight="1" x14ac:dyDescent="0.45">
      <c r="B24" s="10"/>
      <c r="C24" s="10"/>
    </row>
    <row r="25" spans="2:3" ht="15.75" customHeight="1" x14ac:dyDescent="0.45">
      <c r="B25" s="10"/>
      <c r="C25" s="10"/>
    </row>
    <row r="26" spans="2:3" ht="15.75" customHeight="1" x14ac:dyDescent="0.45">
      <c r="B26" s="10"/>
      <c r="C26" s="10"/>
    </row>
    <row r="27" spans="2:3" ht="15.75" customHeight="1" x14ac:dyDescent="0.45">
      <c r="B27" s="10"/>
      <c r="C27" s="10"/>
    </row>
    <row r="28" spans="2:3" ht="15.75" customHeight="1" x14ac:dyDescent="0.45">
      <c r="B28" s="10"/>
      <c r="C28" s="10"/>
    </row>
    <row r="29" spans="2:3" ht="15.75" customHeight="1" x14ac:dyDescent="0.45">
      <c r="B29" s="10"/>
      <c r="C29" s="10"/>
    </row>
    <row r="30" spans="2:3" ht="15.75" customHeight="1" x14ac:dyDescent="0.45">
      <c r="B30" s="10"/>
      <c r="C30" s="10"/>
    </row>
    <row r="31" spans="2:3" ht="15.75" customHeight="1" x14ac:dyDescent="0.45">
      <c r="B31" s="10"/>
      <c r="C31" s="10"/>
    </row>
    <row r="32" spans="2:3" ht="15.75" customHeight="1" x14ac:dyDescent="0.45">
      <c r="B32" s="10"/>
      <c r="C32" s="10"/>
    </row>
    <row r="33" spans="2:3" ht="15.75" customHeight="1" x14ac:dyDescent="0.45">
      <c r="B33" s="10"/>
      <c r="C33" s="10"/>
    </row>
    <row r="34" spans="2:3" ht="15.75" customHeight="1" x14ac:dyDescent="0.45">
      <c r="B34" s="10"/>
      <c r="C34" s="10"/>
    </row>
    <row r="35" spans="2:3" ht="15.75" customHeight="1" x14ac:dyDescent="0.45">
      <c r="B35" s="10"/>
      <c r="C35" s="10"/>
    </row>
    <row r="36" spans="2:3" ht="15.75" customHeight="1" x14ac:dyDescent="0.45">
      <c r="B36" s="10"/>
      <c r="C36" s="10"/>
    </row>
    <row r="37" spans="2:3" ht="15.75" customHeight="1" x14ac:dyDescent="0.45">
      <c r="B37" s="10"/>
      <c r="C37" s="10"/>
    </row>
    <row r="38" spans="2:3" ht="15.75" customHeight="1" x14ac:dyDescent="0.45">
      <c r="B38" s="10"/>
      <c r="C38" s="10"/>
    </row>
    <row r="39" spans="2:3" ht="15.75" customHeight="1" x14ac:dyDescent="0.45">
      <c r="B39" s="10"/>
      <c r="C39" s="10"/>
    </row>
    <row r="40" spans="2:3" ht="15.75" customHeight="1" x14ac:dyDescent="0.45">
      <c r="B40" s="10"/>
      <c r="C40" s="10"/>
    </row>
    <row r="41" spans="2:3" ht="15.75" customHeight="1" x14ac:dyDescent="0.45">
      <c r="B41" s="10"/>
      <c r="C41" s="10"/>
    </row>
    <row r="42" spans="2:3" ht="15.75" customHeight="1" x14ac:dyDescent="0.45">
      <c r="B42" s="10"/>
      <c r="C42" s="10"/>
    </row>
    <row r="43" spans="2:3" ht="15.75" customHeight="1" x14ac:dyDescent="0.45">
      <c r="B43" s="10"/>
      <c r="C43" s="10"/>
    </row>
    <row r="44" spans="2:3" ht="15.75" customHeight="1" x14ac:dyDescent="0.45">
      <c r="B44" s="10"/>
      <c r="C44" s="10"/>
    </row>
    <row r="45" spans="2:3" ht="15.75" customHeight="1" x14ac:dyDescent="0.45">
      <c r="B45" s="10"/>
      <c r="C45" s="10"/>
    </row>
    <row r="46" spans="2:3" ht="15.75" customHeight="1" x14ac:dyDescent="0.45">
      <c r="B46" s="10"/>
      <c r="C46" s="10"/>
    </row>
    <row r="47" spans="2:3" ht="15.75" customHeight="1" x14ac:dyDescent="0.45">
      <c r="B47" s="10"/>
      <c r="C47" s="10"/>
    </row>
    <row r="48" spans="2:3" ht="15.75" customHeight="1" x14ac:dyDescent="0.45">
      <c r="B48" s="10"/>
      <c r="C48" s="10"/>
    </row>
    <row r="49" spans="2:3" ht="15.75" customHeight="1" x14ac:dyDescent="0.45">
      <c r="B49" s="10"/>
      <c r="C49" s="10"/>
    </row>
    <row r="50" spans="2:3" ht="15.75" customHeight="1" x14ac:dyDescent="0.45">
      <c r="B50" s="10"/>
      <c r="C50" s="10"/>
    </row>
    <row r="51" spans="2:3" ht="15.75" customHeight="1" x14ac:dyDescent="0.45">
      <c r="B51" s="10"/>
      <c r="C51" s="10"/>
    </row>
    <row r="52" spans="2:3" ht="15.75" customHeight="1" x14ac:dyDescent="0.45">
      <c r="B52" s="10"/>
      <c r="C52" s="10"/>
    </row>
    <row r="53" spans="2:3" ht="15.75" customHeight="1" x14ac:dyDescent="0.45">
      <c r="B53" s="10"/>
      <c r="C53" s="10"/>
    </row>
    <row r="54" spans="2:3" ht="15.75" customHeight="1" x14ac:dyDescent="0.45">
      <c r="B54" s="10"/>
      <c r="C54" s="10"/>
    </row>
    <row r="55" spans="2:3" ht="15.75" customHeight="1" x14ac:dyDescent="0.45">
      <c r="B55" s="10"/>
      <c r="C55" s="10"/>
    </row>
    <row r="56" spans="2:3" ht="15.75" customHeight="1" x14ac:dyDescent="0.45">
      <c r="B56" s="10"/>
      <c r="C56" s="10"/>
    </row>
    <row r="57" spans="2:3" ht="15.75" customHeight="1" x14ac:dyDescent="0.45">
      <c r="B57" s="10"/>
      <c r="C57" s="10"/>
    </row>
    <row r="58" spans="2:3" ht="15.75" customHeight="1" x14ac:dyDescent="0.45">
      <c r="B58" s="10"/>
      <c r="C58" s="10"/>
    </row>
    <row r="59" spans="2:3" ht="15.75" customHeight="1" x14ac:dyDescent="0.45">
      <c r="B59" s="10"/>
      <c r="C59" s="10"/>
    </row>
    <row r="60" spans="2:3" ht="15.75" customHeight="1" x14ac:dyDescent="0.45">
      <c r="B60" s="10"/>
      <c r="C60" s="10"/>
    </row>
    <row r="61" spans="2:3" ht="15.75" customHeight="1" x14ac:dyDescent="0.45">
      <c r="B61" s="10"/>
      <c r="C61" s="10"/>
    </row>
    <row r="62" spans="2:3" ht="15.75" customHeight="1" x14ac:dyDescent="0.45">
      <c r="B62" s="10"/>
      <c r="C62" s="10"/>
    </row>
    <row r="63" spans="2:3" ht="15.75" customHeight="1" x14ac:dyDescent="0.45">
      <c r="B63" s="10"/>
      <c r="C63" s="10"/>
    </row>
    <row r="64" spans="2:3" ht="15.75" customHeight="1" x14ac:dyDescent="0.45">
      <c r="B64" s="10"/>
      <c r="C64" s="10"/>
    </row>
    <row r="65" spans="2:3" ht="15.75" customHeight="1" x14ac:dyDescent="0.45">
      <c r="B65" s="10"/>
      <c r="C65" s="10"/>
    </row>
    <row r="66" spans="2:3" ht="15.75" customHeight="1" x14ac:dyDescent="0.45">
      <c r="B66" s="10"/>
      <c r="C66" s="10"/>
    </row>
    <row r="67" spans="2:3" ht="15.75" customHeight="1" x14ac:dyDescent="0.45">
      <c r="B67" s="10"/>
      <c r="C67" s="10"/>
    </row>
    <row r="68" spans="2:3" ht="15.75" customHeight="1" x14ac:dyDescent="0.45">
      <c r="B68" s="10"/>
      <c r="C68" s="10"/>
    </row>
    <row r="69" spans="2:3" ht="15.75" customHeight="1" x14ac:dyDescent="0.45">
      <c r="B69" s="10"/>
      <c r="C69" s="10"/>
    </row>
    <row r="70" spans="2:3" ht="15.75" customHeight="1" x14ac:dyDescent="0.45">
      <c r="B70" s="10"/>
      <c r="C70" s="10"/>
    </row>
    <row r="71" spans="2:3" ht="15.75" customHeight="1" x14ac:dyDescent="0.45">
      <c r="B71" s="10"/>
      <c r="C71" s="10"/>
    </row>
    <row r="72" spans="2:3" ht="15.75" customHeight="1" x14ac:dyDescent="0.45">
      <c r="B72" s="10"/>
      <c r="C72" s="10"/>
    </row>
    <row r="73" spans="2:3" ht="15.75" customHeight="1" x14ac:dyDescent="0.45">
      <c r="B73" s="10"/>
      <c r="C73" s="10"/>
    </row>
    <row r="74" spans="2:3" ht="15.75" customHeight="1" x14ac:dyDescent="0.45">
      <c r="B74" s="10"/>
      <c r="C74" s="10"/>
    </row>
    <row r="75" spans="2:3" ht="15.75" customHeight="1" x14ac:dyDescent="0.45">
      <c r="B75" s="10"/>
      <c r="C75" s="10"/>
    </row>
    <row r="76" spans="2:3" ht="15.75" customHeight="1" x14ac:dyDescent="0.45">
      <c r="B76" s="10"/>
      <c r="C76" s="10"/>
    </row>
    <row r="77" spans="2:3" ht="15.75" customHeight="1" x14ac:dyDescent="0.45">
      <c r="B77" s="10"/>
      <c r="C77" s="10"/>
    </row>
    <row r="78" spans="2:3" ht="15.75" customHeight="1" x14ac:dyDescent="0.45">
      <c r="B78" s="10"/>
      <c r="C78" s="10"/>
    </row>
    <row r="79" spans="2:3" ht="15.75" customHeight="1" x14ac:dyDescent="0.45">
      <c r="B79" s="10"/>
      <c r="C79" s="10"/>
    </row>
    <row r="80" spans="2:3" ht="15.75" customHeight="1" x14ac:dyDescent="0.45">
      <c r="B80" s="10"/>
      <c r="C80" s="10"/>
    </row>
    <row r="81" spans="2:3" ht="15.75" customHeight="1" x14ac:dyDescent="0.45">
      <c r="B81" s="10"/>
      <c r="C81" s="10"/>
    </row>
    <row r="82" spans="2:3" ht="15.75" customHeight="1" x14ac:dyDescent="0.45">
      <c r="B82" s="10"/>
      <c r="C82" s="10"/>
    </row>
    <row r="83" spans="2:3" ht="15.75" customHeight="1" x14ac:dyDescent="0.45">
      <c r="B83" s="10"/>
      <c r="C83" s="10"/>
    </row>
    <row r="84" spans="2:3" ht="15.75" customHeight="1" x14ac:dyDescent="0.45">
      <c r="B84" s="10"/>
      <c r="C84" s="10"/>
    </row>
    <row r="85" spans="2:3" ht="15.75" customHeight="1" x14ac:dyDescent="0.45">
      <c r="B85" s="10"/>
      <c r="C85" s="10"/>
    </row>
    <row r="86" spans="2:3" ht="15.75" customHeight="1" x14ac:dyDescent="0.45">
      <c r="B86" s="10"/>
      <c r="C86" s="10"/>
    </row>
    <row r="87" spans="2:3" ht="15.75" customHeight="1" x14ac:dyDescent="0.45">
      <c r="B87" s="10"/>
      <c r="C87" s="10"/>
    </row>
    <row r="88" spans="2:3" ht="15.75" customHeight="1" x14ac:dyDescent="0.45">
      <c r="B88" s="10"/>
      <c r="C88" s="10"/>
    </row>
    <row r="89" spans="2:3" ht="15.75" customHeight="1" x14ac:dyDescent="0.45">
      <c r="B89" s="10"/>
      <c r="C89" s="10"/>
    </row>
    <row r="90" spans="2:3" ht="15.75" customHeight="1" x14ac:dyDescent="0.45">
      <c r="B90" s="10"/>
      <c r="C90" s="10"/>
    </row>
    <row r="91" spans="2:3" ht="15.75" customHeight="1" x14ac:dyDescent="0.45">
      <c r="B91" s="10"/>
      <c r="C91" s="10"/>
    </row>
    <row r="92" spans="2:3" ht="15.75" customHeight="1" x14ac:dyDescent="0.45">
      <c r="B92" s="10"/>
      <c r="C92" s="10"/>
    </row>
    <row r="93" spans="2:3" ht="15.75" customHeight="1" x14ac:dyDescent="0.45">
      <c r="B93" s="10"/>
      <c r="C93" s="10"/>
    </row>
    <row r="94" spans="2:3" ht="15.75" customHeight="1" x14ac:dyDescent="0.45">
      <c r="B94" s="10"/>
      <c r="C94" s="10"/>
    </row>
    <row r="95" spans="2:3" ht="15.75" customHeight="1" x14ac:dyDescent="0.45">
      <c r="B95" s="10"/>
      <c r="C95" s="10"/>
    </row>
    <row r="96" spans="2:3" ht="15.75" customHeight="1" x14ac:dyDescent="0.45">
      <c r="B96" s="10"/>
      <c r="C96" s="10"/>
    </row>
    <row r="97" spans="2:3" ht="15.75" customHeight="1" x14ac:dyDescent="0.45">
      <c r="B97" s="10"/>
      <c r="C97" s="10"/>
    </row>
    <row r="98" spans="2:3" ht="15.75" customHeight="1" x14ac:dyDescent="0.45">
      <c r="B98" s="10"/>
      <c r="C98" s="10"/>
    </row>
    <row r="99" spans="2:3" ht="15.75" customHeight="1" x14ac:dyDescent="0.45">
      <c r="B99" s="10"/>
      <c r="C99" s="10"/>
    </row>
    <row r="100" spans="2:3" ht="15.75" customHeight="1" x14ac:dyDescent="0.45">
      <c r="B100" s="10"/>
      <c r="C100" s="10"/>
    </row>
    <row r="101" spans="2:3" ht="15.75" customHeight="1" x14ac:dyDescent="0.45">
      <c r="B101" s="10"/>
      <c r="C101" s="10"/>
    </row>
    <row r="102" spans="2:3" ht="15.75" customHeight="1" x14ac:dyDescent="0.45">
      <c r="B102" s="10"/>
      <c r="C102" s="10"/>
    </row>
    <row r="103" spans="2:3" ht="15.75" customHeight="1" x14ac:dyDescent="0.45">
      <c r="B103" s="10"/>
      <c r="C103" s="10"/>
    </row>
    <row r="104" spans="2:3" ht="15.75" customHeight="1" x14ac:dyDescent="0.45">
      <c r="B104" s="10"/>
      <c r="C104" s="10"/>
    </row>
    <row r="105" spans="2:3" ht="15.75" customHeight="1" x14ac:dyDescent="0.45">
      <c r="B105" s="10"/>
      <c r="C105" s="10"/>
    </row>
    <row r="106" spans="2:3" ht="15.75" customHeight="1" x14ac:dyDescent="0.45">
      <c r="B106" s="10"/>
      <c r="C106" s="10"/>
    </row>
    <row r="107" spans="2:3" ht="15.75" customHeight="1" x14ac:dyDescent="0.45">
      <c r="B107" s="10"/>
      <c r="C107" s="10"/>
    </row>
    <row r="108" spans="2:3" ht="15.75" customHeight="1" x14ac:dyDescent="0.45">
      <c r="B108" s="10"/>
      <c r="C108" s="10"/>
    </row>
    <row r="109" spans="2:3" ht="15.75" customHeight="1" x14ac:dyDescent="0.45">
      <c r="B109" s="10"/>
      <c r="C109" s="10"/>
    </row>
    <row r="110" spans="2:3" ht="15.75" customHeight="1" x14ac:dyDescent="0.45">
      <c r="B110" s="10"/>
      <c r="C110" s="10"/>
    </row>
    <row r="111" spans="2:3" ht="15.75" customHeight="1" x14ac:dyDescent="0.45">
      <c r="B111" s="10"/>
      <c r="C111" s="10"/>
    </row>
    <row r="112" spans="2:3" ht="15.75" customHeight="1" x14ac:dyDescent="0.45">
      <c r="B112" s="10"/>
      <c r="C112" s="10"/>
    </row>
    <row r="113" spans="2:3" ht="15.75" customHeight="1" x14ac:dyDescent="0.45">
      <c r="B113" s="10"/>
      <c r="C113" s="10"/>
    </row>
    <row r="114" spans="2:3" ht="15.75" customHeight="1" x14ac:dyDescent="0.45">
      <c r="B114" s="10"/>
      <c r="C114" s="10"/>
    </row>
    <row r="115" spans="2:3" ht="15.75" customHeight="1" x14ac:dyDescent="0.45">
      <c r="B115" s="10"/>
      <c r="C115" s="10"/>
    </row>
    <row r="116" spans="2:3" ht="15.75" customHeight="1" x14ac:dyDescent="0.45">
      <c r="B116" s="10"/>
      <c r="C116" s="10"/>
    </row>
    <row r="117" spans="2:3" ht="15.75" customHeight="1" x14ac:dyDescent="0.45">
      <c r="B117" s="10"/>
      <c r="C117" s="10"/>
    </row>
    <row r="118" spans="2:3" ht="15.75" customHeight="1" x14ac:dyDescent="0.45">
      <c r="B118" s="10"/>
      <c r="C118" s="10"/>
    </row>
    <row r="119" spans="2:3" ht="15.75" customHeight="1" x14ac:dyDescent="0.45">
      <c r="B119" s="10"/>
      <c r="C119" s="10"/>
    </row>
    <row r="120" spans="2:3" ht="15.75" customHeight="1" x14ac:dyDescent="0.45">
      <c r="B120" s="10"/>
      <c r="C120" s="10"/>
    </row>
    <row r="121" spans="2:3" ht="15.75" customHeight="1" x14ac:dyDescent="0.45">
      <c r="B121" s="10"/>
      <c r="C121" s="10"/>
    </row>
    <row r="122" spans="2:3" ht="15.75" customHeight="1" x14ac:dyDescent="0.45">
      <c r="B122" s="10"/>
      <c r="C122" s="10"/>
    </row>
    <row r="123" spans="2:3" ht="15.75" customHeight="1" x14ac:dyDescent="0.45">
      <c r="B123" s="10"/>
      <c r="C123" s="10"/>
    </row>
    <row r="124" spans="2:3" ht="15.75" customHeight="1" x14ac:dyDescent="0.45">
      <c r="B124" s="10"/>
      <c r="C124" s="10"/>
    </row>
    <row r="125" spans="2:3" ht="15.75" customHeight="1" x14ac:dyDescent="0.45">
      <c r="B125" s="10"/>
      <c r="C125" s="10"/>
    </row>
    <row r="126" spans="2:3" ht="15.75" customHeight="1" x14ac:dyDescent="0.45">
      <c r="B126" s="10"/>
      <c r="C126" s="10"/>
    </row>
    <row r="127" spans="2:3" ht="15.75" customHeight="1" x14ac:dyDescent="0.45">
      <c r="B127" s="10"/>
      <c r="C127" s="10"/>
    </row>
    <row r="128" spans="2:3" ht="15.75" customHeight="1" x14ac:dyDescent="0.45">
      <c r="B128" s="10"/>
      <c r="C128" s="10"/>
    </row>
    <row r="129" spans="2:3" ht="15.75" customHeight="1" x14ac:dyDescent="0.45">
      <c r="B129" s="10"/>
      <c r="C129" s="10"/>
    </row>
    <row r="130" spans="2:3" ht="15.75" customHeight="1" x14ac:dyDescent="0.45">
      <c r="B130" s="10"/>
      <c r="C130" s="10"/>
    </row>
    <row r="131" spans="2:3" ht="15.75" customHeight="1" x14ac:dyDescent="0.45">
      <c r="B131" s="10"/>
      <c r="C131" s="10"/>
    </row>
    <row r="132" spans="2:3" ht="15.75" customHeight="1" x14ac:dyDescent="0.45">
      <c r="B132" s="10"/>
      <c r="C132" s="10"/>
    </row>
    <row r="133" spans="2:3" ht="15.75" customHeight="1" x14ac:dyDescent="0.45">
      <c r="B133" s="10"/>
      <c r="C133" s="10"/>
    </row>
    <row r="134" spans="2:3" ht="15.75" customHeight="1" x14ac:dyDescent="0.45">
      <c r="B134" s="10"/>
      <c r="C134" s="10"/>
    </row>
    <row r="135" spans="2:3" ht="15.75" customHeight="1" x14ac:dyDescent="0.45">
      <c r="B135" s="10"/>
      <c r="C135" s="10"/>
    </row>
    <row r="136" spans="2:3" ht="15.75" customHeight="1" x14ac:dyDescent="0.45">
      <c r="B136" s="10"/>
      <c r="C136" s="10"/>
    </row>
    <row r="137" spans="2:3" ht="15.75" customHeight="1" x14ac:dyDescent="0.45">
      <c r="B137" s="10"/>
      <c r="C137" s="10"/>
    </row>
    <row r="138" spans="2:3" ht="15.75" customHeight="1" x14ac:dyDescent="0.45">
      <c r="B138" s="10"/>
      <c r="C138" s="10"/>
    </row>
    <row r="139" spans="2:3" ht="15.75" customHeight="1" x14ac:dyDescent="0.45">
      <c r="B139" s="10"/>
      <c r="C139" s="10"/>
    </row>
    <row r="140" spans="2:3" ht="15.75" customHeight="1" x14ac:dyDescent="0.45">
      <c r="B140" s="10"/>
      <c r="C140" s="10"/>
    </row>
    <row r="141" spans="2:3" ht="15.75" customHeight="1" x14ac:dyDescent="0.45">
      <c r="B141" s="10"/>
      <c r="C141" s="10"/>
    </row>
    <row r="142" spans="2:3" ht="15.75" customHeight="1" x14ac:dyDescent="0.45">
      <c r="B142" s="10"/>
      <c r="C142" s="10"/>
    </row>
    <row r="143" spans="2:3" ht="15.75" customHeight="1" x14ac:dyDescent="0.45">
      <c r="B143" s="10"/>
      <c r="C143" s="10"/>
    </row>
    <row r="144" spans="2:3" ht="15.75" customHeight="1" x14ac:dyDescent="0.45">
      <c r="B144" s="10"/>
      <c r="C144" s="10"/>
    </row>
    <row r="145" spans="2:3" ht="15.75" customHeight="1" x14ac:dyDescent="0.45">
      <c r="B145" s="10"/>
      <c r="C145" s="10"/>
    </row>
    <row r="146" spans="2:3" ht="15.75" customHeight="1" x14ac:dyDescent="0.45">
      <c r="B146" s="10"/>
      <c r="C146" s="10"/>
    </row>
    <row r="147" spans="2:3" ht="15.75" customHeight="1" x14ac:dyDescent="0.45">
      <c r="B147" s="10"/>
      <c r="C147" s="10"/>
    </row>
    <row r="148" spans="2:3" ht="15.75" customHeight="1" x14ac:dyDescent="0.45">
      <c r="B148" s="10"/>
      <c r="C148" s="10"/>
    </row>
    <row r="149" spans="2:3" ht="15.75" customHeight="1" x14ac:dyDescent="0.45">
      <c r="B149" s="10"/>
      <c r="C149" s="10"/>
    </row>
    <row r="150" spans="2:3" ht="15.75" customHeight="1" x14ac:dyDescent="0.45">
      <c r="B150" s="10"/>
      <c r="C150" s="10"/>
    </row>
    <row r="151" spans="2:3" ht="15.75" customHeight="1" x14ac:dyDescent="0.45">
      <c r="B151" s="10"/>
      <c r="C151" s="10"/>
    </row>
    <row r="152" spans="2:3" ht="15.75" customHeight="1" x14ac:dyDescent="0.45">
      <c r="B152" s="10"/>
      <c r="C152" s="10"/>
    </row>
    <row r="153" spans="2:3" ht="15.75" customHeight="1" x14ac:dyDescent="0.45">
      <c r="B153" s="10"/>
      <c r="C153" s="10"/>
    </row>
    <row r="154" spans="2:3" ht="15.75" customHeight="1" x14ac:dyDescent="0.45">
      <c r="B154" s="10"/>
      <c r="C154" s="10"/>
    </row>
    <row r="155" spans="2:3" ht="15.75" customHeight="1" x14ac:dyDescent="0.45">
      <c r="B155" s="10"/>
      <c r="C155" s="10"/>
    </row>
    <row r="156" spans="2:3" ht="15.75" customHeight="1" x14ac:dyDescent="0.45">
      <c r="B156" s="10"/>
      <c r="C156" s="10"/>
    </row>
    <row r="157" spans="2:3" ht="15.75" customHeight="1" x14ac:dyDescent="0.45">
      <c r="B157" s="10"/>
      <c r="C157" s="10"/>
    </row>
    <row r="158" spans="2:3" ht="15.75" customHeight="1" x14ac:dyDescent="0.45">
      <c r="B158" s="10"/>
      <c r="C158" s="10"/>
    </row>
    <row r="159" spans="2:3" ht="15.75" customHeight="1" x14ac:dyDescent="0.45">
      <c r="B159" s="10"/>
      <c r="C159" s="10"/>
    </row>
    <row r="160" spans="2:3" ht="15.75" customHeight="1" x14ac:dyDescent="0.45">
      <c r="B160" s="10"/>
      <c r="C160" s="10"/>
    </row>
    <row r="161" spans="2:3" ht="15.75" customHeight="1" x14ac:dyDescent="0.45">
      <c r="B161" s="10"/>
      <c r="C161" s="10"/>
    </row>
    <row r="162" spans="2:3" ht="15.75" customHeight="1" x14ac:dyDescent="0.45">
      <c r="B162" s="10"/>
      <c r="C162" s="10"/>
    </row>
    <row r="163" spans="2:3" ht="15.75" customHeight="1" x14ac:dyDescent="0.45">
      <c r="B163" s="10"/>
      <c r="C163" s="10"/>
    </row>
    <row r="164" spans="2:3" ht="15.75" customHeight="1" x14ac:dyDescent="0.45">
      <c r="B164" s="10"/>
      <c r="C164" s="10"/>
    </row>
    <row r="165" spans="2:3" ht="15.75" customHeight="1" x14ac:dyDescent="0.45">
      <c r="B165" s="10"/>
      <c r="C165" s="10"/>
    </row>
    <row r="166" spans="2:3" ht="15.75" customHeight="1" x14ac:dyDescent="0.45">
      <c r="B166" s="10"/>
      <c r="C166" s="10"/>
    </row>
    <row r="167" spans="2:3" ht="15.75" customHeight="1" x14ac:dyDescent="0.45">
      <c r="B167" s="10"/>
      <c r="C167" s="10"/>
    </row>
    <row r="168" spans="2:3" ht="15.75" customHeight="1" x14ac:dyDescent="0.45">
      <c r="B168" s="10"/>
      <c r="C168" s="10"/>
    </row>
    <row r="169" spans="2:3" ht="15.75" customHeight="1" x14ac:dyDescent="0.45">
      <c r="B169" s="10"/>
      <c r="C169" s="10"/>
    </row>
    <row r="170" spans="2:3" ht="15.75" customHeight="1" x14ac:dyDescent="0.45">
      <c r="B170" s="10"/>
      <c r="C170" s="10"/>
    </row>
    <row r="171" spans="2:3" ht="15.75" customHeight="1" x14ac:dyDescent="0.45">
      <c r="B171" s="10"/>
      <c r="C171" s="10"/>
    </row>
    <row r="172" spans="2:3" ht="15.75" customHeight="1" x14ac:dyDescent="0.45">
      <c r="B172" s="10"/>
      <c r="C172" s="10"/>
    </row>
    <row r="173" spans="2:3" ht="15.75" customHeight="1" x14ac:dyDescent="0.45">
      <c r="B173" s="10"/>
      <c r="C173" s="10"/>
    </row>
    <row r="174" spans="2:3" ht="15.75" customHeight="1" x14ac:dyDescent="0.45">
      <c r="B174" s="10"/>
      <c r="C174" s="10"/>
    </row>
    <row r="175" spans="2:3" ht="15.75" customHeight="1" x14ac:dyDescent="0.45">
      <c r="B175" s="10"/>
      <c r="C175" s="10"/>
    </row>
    <row r="176" spans="2:3" ht="15.75" customHeight="1" x14ac:dyDescent="0.45">
      <c r="B176" s="10"/>
      <c r="C176" s="10"/>
    </row>
    <row r="177" spans="2:3" ht="15.75" customHeight="1" x14ac:dyDescent="0.45">
      <c r="B177" s="10"/>
      <c r="C177" s="10"/>
    </row>
    <row r="178" spans="2:3" ht="15.75" customHeight="1" x14ac:dyDescent="0.45">
      <c r="B178" s="10"/>
      <c r="C178" s="10"/>
    </row>
    <row r="179" spans="2:3" ht="15.75" customHeight="1" x14ac:dyDescent="0.45">
      <c r="B179" s="10"/>
      <c r="C179" s="10"/>
    </row>
    <row r="180" spans="2:3" ht="15.75" customHeight="1" x14ac:dyDescent="0.45">
      <c r="B180" s="10"/>
      <c r="C180" s="10"/>
    </row>
    <row r="181" spans="2:3" ht="15.75" customHeight="1" x14ac:dyDescent="0.45">
      <c r="B181" s="10"/>
      <c r="C181" s="10"/>
    </row>
    <row r="182" spans="2:3" ht="15.75" customHeight="1" x14ac:dyDescent="0.45">
      <c r="B182" s="10"/>
      <c r="C182" s="10"/>
    </row>
    <row r="183" spans="2:3" ht="15.75" customHeight="1" x14ac:dyDescent="0.45">
      <c r="B183" s="10"/>
      <c r="C183" s="10"/>
    </row>
    <row r="184" spans="2:3" ht="15.75" customHeight="1" x14ac:dyDescent="0.45">
      <c r="B184" s="10"/>
      <c r="C184" s="10"/>
    </row>
    <row r="185" spans="2:3" ht="15.75" customHeight="1" x14ac:dyDescent="0.45">
      <c r="B185" s="10"/>
      <c r="C185" s="10"/>
    </row>
    <row r="186" spans="2:3" ht="15.75" customHeight="1" x14ac:dyDescent="0.45">
      <c r="B186" s="10"/>
      <c r="C186" s="10"/>
    </row>
    <row r="187" spans="2:3" ht="15.75" customHeight="1" x14ac:dyDescent="0.45">
      <c r="B187" s="10"/>
      <c r="C187" s="10"/>
    </row>
    <row r="188" spans="2:3" ht="15.75" customHeight="1" x14ac:dyDescent="0.45">
      <c r="B188" s="10"/>
      <c r="C188" s="10"/>
    </row>
    <row r="189" spans="2:3" ht="15.75" customHeight="1" x14ac:dyDescent="0.45">
      <c r="B189" s="10"/>
      <c r="C189" s="10"/>
    </row>
    <row r="190" spans="2:3" ht="15.75" customHeight="1" x14ac:dyDescent="0.45">
      <c r="B190" s="10"/>
      <c r="C190" s="10"/>
    </row>
    <row r="191" spans="2:3" ht="15.75" customHeight="1" x14ac:dyDescent="0.45">
      <c r="B191" s="10"/>
      <c r="C191" s="10"/>
    </row>
    <row r="192" spans="2:3" ht="15.75" customHeight="1" x14ac:dyDescent="0.45">
      <c r="B192" s="10"/>
      <c r="C192" s="10"/>
    </row>
    <row r="193" spans="2:3" ht="15.75" customHeight="1" x14ac:dyDescent="0.45">
      <c r="B193" s="10"/>
      <c r="C193" s="10"/>
    </row>
    <row r="194" spans="2:3" ht="15.75" customHeight="1" x14ac:dyDescent="0.45">
      <c r="B194" s="10"/>
      <c r="C194" s="10"/>
    </row>
    <row r="195" spans="2:3" ht="15.75" customHeight="1" x14ac:dyDescent="0.45">
      <c r="B195" s="10"/>
      <c r="C195" s="10"/>
    </row>
    <row r="196" spans="2:3" ht="15.75" customHeight="1" x14ac:dyDescent="0.45">
      <c r="B196" s="10"/>
      <c r="C196" s="10"/>
    </row>
    <row r="197" spans="2:3" ht="15.75" customHeight="1" x14ac:dyDescent="0.45">
      <c r="B197" s="10"/>
      <c r="C197" s="10"/>
    </row>
    <row r="198" spans="2:3" ht="15.75" customHeight="1" x14ac:dyDescent="0.45">
      <c r="B198" s="10"/>
      <c r="C198" s="10"/>
    </row>
    <row r="199" spans="2:3" ht="15.75" customHeight="1" x14ac:dyDescent="0.45">
      <c r="B199" s="10"/>
      <c r="C199" s="10"/>
    </row>
    <row r="200" spans="2:3" ht="15.75" customHeight="1" x14ac:dyDescent="0.45">
      <c r="B200" s="10"/>
      <c r="C200" s="10"/>
    </row>
    <row r="201" spans="2:3" ht="15.75" customHeight="1" x14ac:dyDescent="0.45">
      <c r="B201" s="10"/>
      <c r="C201" s="10"/>
    </row>
    <row r="202" spans="2:3" ht="15.75" customHeight="1" x14ac:dyDescent="0.45">
      <c r="B202" s="10"/>
      <c r="C202" s="10"/>
    </row>
    <row r="203" spans="2:3" ht="15.75" customHeight="1" x14ac:dyDescent="0.45">
      <c r="B203" s="10"/>
      <c r="C203" s="10"/>
    </row>
    <row r="204" spans="2:3" ht="15.75" customHeight="1" x14ac:dyDescent="0.45">
      <c r="B204" s="10"/>
      <c r="C204" s="10"/>
    </row>
    <row r="205" spans="2:3" ht="15.75" customHeight="1" x14ac:dyDescent="0.45">
      <c r="B205" s="10"/>
      <c r="C205" s="10"/>
    </row>
    <row r="206" spans="2:3" ht="15.75" customHeight="1" x14ac:dyDescent="0.45">
      <c r="B206" s="10"/>
      <c r="C206" s="10"/>
    </row>
    <row r="207" spans="2:3" ht="15.75" customHeight="1" x14ac:dyDescent="0.45">
      <c r="B207" s="10"/>
      <c r="C207" s="10"/>
    </row>
    <row r="208" spans="2:3" ht="15.75" customHeight="1" x14ac:dyDescent="0.45">
      <c r="B208" s="10"/>
      <c r="C208" s="10"/>
    </row>
    <row r="209" spans="2:3" ht="15.75" customHeight="1" x14ac:dyDescent="0.45">
      <c r="B209" s="10"/>
      <c r="C209" s="10"/>
    </row>
    <row r="210" spans="2:3" ht="15.75" customHeight="1" x14ac:dyDescent="0.45">
      <c r="B210" s="10"/>
      <c r="C210" s="10"/>
    </row>
    <row r="211" spans="2:3" ht="15.75" customHeight="1" x14ac:dyDescent="0.45">
      <c r="B211" s="10"/>
      <c r="C211" s="10"/>
    </row>
    <row r="212" spans="2:3" ht="15.75" customHeight="1" x14ac:dyDescent="0.45">
      <c r="B212" s="10"/>
      <c r="C212" s="10"/>
    </row>
    <row r="213" spans="2:3" ht="15.75" customHeight="1" x14ac:dyDescent="0.45">
      <c r="B213" s="10"/>
      <c r="C213" s="10"/>
    </row>
    <row r="214" spans="2:3" ht="15.75" customHeight="1" x14ac:dyDescent="0.45">
      <c r="B214" s="10"/>
      <c r="C214" s="10"/>
    </row>
    <row r="215" spans="2:3" ht="15.75" customHeight="1" x14ac:dyDescent="0.45">
      <c r="B215" s="10"/>
      <c r="C215" s="10"/>
    </row>
    <row r="216" spans="2:3" ht="15.75" customHeight="1" x14ac:dyDescent="0.45">
      <c r="B216" s="10"/>
      <c r="C216" s="10"/>
    </row>
    <row r="217" spans="2:3" ht="15.75" customHeight="1" x14ac:dyDescent="0.45">
      <c r="B217" s="10"/>
      <c r="C217" s="10"/>
    </row>
    <row r="218" spans="2:3" ht="15.75" customHeight="1" x14ac:dyDescent="0.45">
      <c r="B218" s="10"/>
      <c r="C218" s="10"/>
    </row>
    <row r="219" spans="2:3" ht="15.75" customHeight="1" x14ac:dyDescent="0.45">
      <c r="B219" s="10"/>
      <c r="C219" s="10"/>
    </row>
    <row r="220" spans="2:3" ht="15.75" customHeight="1" x14ac:dyDescent="0.45">
      <c r="B220" s="10"/>
      <c r="C220" s="10"/>
    </row>
    <row r="221" spans="2:3" ht="15.75" customHeight="1" x14ac:dyDescent="0.45">
      <c r="B221" s="10"/>
      <c r="C221" s="10"/>
    </row>
    <row r="222" spans="2:3" ht="15.75" customHeight="1" x14ac:dyDescent="0.45">
      <c r="B222" s="10"/>
      <c r="C222" s="10"/>
    </row>
    <row r="223" spans="2:3" ht="15.75" customHeight="1" x14ac:dyDescent="0.45">
      <c r="B223" s="10"/>
      <c r="C223" s="10"/>
    </row>
    <row r="224" spans="2:3" ht="15.75" customHeight="1" x14ac:dyDescent="0.45">
      <c r="B224" s="10"/>
      <c r="C224" s="10"/>
    </row>
    <row r="225" spans="2:3" ht="15.75" customHeight="1" x14ac:dyDescent="0.45">
      <c r="B225" s="10"/>
      <c r="C225" s="10"/>
    </row>
    <row r="226" spans="2:3" ht="15.75" customHeight="1" x14ac:dyDescent="0.45">
      <c r="B226" s="10"/>
      <c r="C226" s="10"/>
    </row>
    <row r="227" spans="2:3" ht="15.75" customHeight="1" x14ac:dyDescent="0.45">
      <c r="B227" s="10"/>
      <c r="C227" s="10"/>
    </row>
    <row r="228" spans="2:3" ht="15.75" customHeight="1" x14ac:dyDescent="0.45">
      <c r="B228" s="10"/>
      <c r="C228" s="10"/>
    </row>
    <row r="229" spans="2:3" ht="15.75" customHeight="1" x14ac:dyDescent="0.45">
      <c r="B229" s="10"/>
      <c r="C229" s="10"/>
    </row>
    <row r="230" spans="2:3" ht="15.75" customHeight="1" x14ac:dyDescent="0.45">
      <c r="B230" s="10"/>
      <c r="C230" s="10"/>
    </row>
    <row r="231" spans="2:3" ht="15.75" customHeight="1" x14ac:dyDescent="0.45">
      <c r="B231" s="10"/>
      <c r="C231" s="10"/>
    </row>
    <row r="232" spans="2:3" ht="15.75" customHeight="1" x14ac:dyDescent="0.45">
      <c r="B232" s="10"/>
      <c r="C232" s="10"/>
    </row>
    <row r="233" spans="2:3" ht="15.75" customHeight="1" x14ac:dyDescent="0.45">
      <c r="B233" s="10"/>
      <c r="C233" s="10"/>
    </row>
    <row r="234" spans="2:3" ht="15.75" customHeight="1" x14ac:dyDescent="0.45">
      <c r="B234" s="10"/>
      <c r="C234" s="10"/>
    </row>
    <row r="235" spans="2:3" ht="15.75" customHeight="1" x14ac:dyDescent="0.45">
      <c r="B235" s="10"/>
      <c r="C235" s="10"/>
    </row>
    <row r="236" spans="2:3" ht="15.75" customHeight="1" x14ac:dyDescent="0.45">
      <c r="B236" s="10"/>
      <c r="C236" s="10"/>
    </row>
    <row r="237" spans="2:3" ht="15.75" customHeight="1" x14ac:dyDescent="0.45">
      <c r="B237" s="10"/>
      <c r="C237" s="10"/>
    </row>
    <row r="238" spans="2:3" ht="15.75" customHeight="1" x14ac:dyDescent="0.45">
      <c r="B238" s="10"/>
      <c r="C238" s="10"/>
    </row>
    <row r="239" spans="2:3" ht="15.75" customHeight="1" x14ac:dyDescent="0.45">
      <c r="B239" s="10"/>
      <c r="C239" s="10"/>
    </row>
    <row r="240" spans="2:3" ht="15.75" customHeight="1" x14ac:dyDescent="0.45">
      <c r="B240" s="10"/>
      <c r="C240" s="10"/>
    </row>
    <row r="241" spans="2:3" ht="15.75" customHeight="1" x14ac:dyDescent="0.45">
      <c r="B241" s="10"/>
      <c r="C241" s="10"/>
    </row>
    <row r="242" spans="2:3" ht="15.75" customHeight="1" x14ac:dyDescent="0.45">
      <c r="B242" s="10"/>
      <c r="C242" s="10"/>
    </row>
    <row r="243" spans="2:3" ht="15.75" customHeight="1" x14ac:dyDescent="0.45">
      <c r="B243" s="10"/>
      <c r="C243" s="10"/>
    </row>
    <row r="244" spans="2:3" ht="15.75" customHeight="1" x14ac:dyDescent="0.45">
      <c r="B244" s="10"/>
      <c r="C244" s="10"/>
    </row>
    <row r="245" spans="2:3" ht="15.75" customHeight="1" x14ac:dyDescent="0.45">
      <c r="B245" s="10"/>
      <c r="C245" s="10"/>
    </row>
    <row r="246" spans="2:3" ht="15.75" customHeight="1" x14ac:dyDescent="0.45">
      <c r="B246" s="10"/>
      <c r="C246" s="10"/>
    </row>
    <row r="247" spans="2:3" ht="15.75" customHeight="1" x14ac:dyDescent="0.45">
      <c r="B247" s="10"/>
      <c r="C247" s="10"/>
    </row>
    <row r="248" spans="2:3" ht="15.75" customHeight="1" x14ac:dyDescent="0.45">
      <c r="B248" s="10"/>
      <c r="C248" s="10"/>
    </row>
    <row r="249" spans="2:3" ht="15.75" customHeight="1" x14ac:dyDescent="0.45">
      <c r="B249" s="10"/>
      <c r="C249" s="10"/>
    </row>
    <row r="250" spans="2:3" ht="15.75" customHeight="1" x14ac:dyDescent="0.45">
      <c r="B250" s="10"/>
      <c r="C250" s="10"/>
    </row>
    <row r="251" spans="2:3" ht="15.75" customHeight="1" x14ac:dyDescent="0.45">
      <c r="B251" s="10"/>
      <c r="C251" s="10"/>
    </row>
    <row r="252" spans="2:3" ht="15.75" customHeight="1" x14ac:dyDescent="0.45">
      <c r="B252" s="10"/>
      <c r="C252" s="10"/>
    </row>
    <row r="253" spans="2:3" ht="15.75" customHeight="1" x14ac:dyDescent="0.45">
      <c r="B253" s="10"/>
      <c r="C253" s="10"/>
    </row>
    <row r="254" spans="2:3" ht="15.75" customHeight="1" x14ac:dyDescent="0.45">
      <c r="B254" s="10"/>
      <c r="C254" s="10"/>
    </row>
    <row r="255" spans="2:3" ht="15.75" customHeight="1" x14ac:dyDescent="0.45">
      <c r="B255" s="10"/>
      <c r="C255" s="10"/>
    </row>
    <row r="256" spans="2:3" ht="15.75" customHeight="1" x14ac:dyDescent="0.45">
      <c r="B256" s="10"/>
      <c r="C256" s="10"/>
    </row>
    <row r="257" spans="2:3" ht="15.75" customHeight="1" x14ac:dyDescent="0.45">
      <c r="B257" s="10"/>
      <c r="C257" s="10"/>
    </row>
    <row r="258" spans="2:3" ht="15.75" customHeight="1" x14ac:dyDescent="0.45">
      <c r="B258" s="10"/>
      <c r="C258" s="10"/>
    </row>
    <row r="259" spans="2:3" ht="15.75" customHeight="1" x14ac:dyDescent="0.45">
      <c r="B259" s="10"/>
      <c r="C259" s="10"/>
    </row>
    <row r="260" spans="2:3" ht="15.75" customHeight="1" x14ac:dyDescent="0.45">
      <c r="B260" s="10"/>
      <c r="C260" s="10"/>
    </row>
    <row r="261" spans="2:3" ht="15.75" customHeight="1" x14ac:dyDescent="0.45">
      <c r="B261" s="10"/>
      <c r="C261" s="10"/>
    </row>
    <row r="262" spans="2:3" ht="15.75" customHeight="1" x14ac:dyDescent="0.45">
      <c r="B262" s="10"/>
      <c r="C262" s="10"/>
    </row>
    <row r="263" spans="2:3" ht="15.75" customHeight="1" x14ac:dyDescent="0.45">
      <c r="B263" s="10"/>
      <c r="C263" s="10"/>
    </row>
    <row r="264" spans="2:3" ht="15.75" customHeight="1" x14ac:dyDescent="0.45">
      <c r="B264" s="10"/>
      <c r="C264" s="10"/>
    </row>
    <row r="265" spans="2:3" ht="15.75" customHeight="1" x14ac:dyDescent="0.45">
      <c r="B265" s="10"/>
      <c r="C265" s="10"/>
    </row>
    <row r="266" spans="2:3" ht="15.75" customHeight="1" x14ac:dyDescent="0.45">
      <c r="B266" s="10"/>
      <c r="C266" s="10"/>
    </row>
    <row r="267" spans="2:3" ht="15.75" customHeight="1" x14ac:dyDescent="0.45">
      <c r="B267" s="10"/>
      <c r="C267" s="10"/>
    </row>
    <row r="268" spans="2:3" ht="15.75" customHeight="1" x14ac:dyDescent="0.45">
      <c r="B268" s="10"/>
      <c r="C268" s="10"/>
    </row>
    <row r="269" spans="2:3" ht="15.75" customHeight="1" x14ac:dyDescent="0.45">
      <c r="B269" s="10"/>
      <c r="C269" s="10"/>
    </row>
    <row r="270" spans="2:3" ht="15.75" customHeight="1" x14ac:dyDescent="0.45">
      <c r="B270" s="10"/>
      <c r="C270" s="10"/>
    </row>
    <row r="271" spans="2:3" ht="15.75" customHeight="1" x14ac:dyDescent="0.45">
      <c r="B271" s="10"/>
      <c r="C271" s="10"/>
    </row>
    <row r="272" spans="2:3" ht="15.75" customHeight="1" x14ac:dyDescent="0.45">
      <c r="B272" s="10"/>
      <c r="C272" s="10"/>
    </row>
    <row r="273" spans="2:3" ht="15.75" customHeight="1" x14ac:dyDescent="0.45">
      <c r="B273" s="10"/>
      <c r="C273" s="10"/>
    </row>
    <row r="274" spans="2:3" ht="15.75" customHeight="1" x14ac:dyDescent="0.45">
      <c r="B274" s="10"/>
      <c r="C274" s="10"/>
    </row>
    <row r="275" spans="2:3" ht="15.75" customHeight="1" x14ac:dyDescent="0.45">
      <c r="B275" s="10"/>
      <c r="C275" s="10"/>
    </row>
    <row r="276" spans="2:3" ht="15.75" customHeight="1" x14ac:dyDescent="0.45">
      <c r="B276" s="10"/>
      <c r="C276" s="10"/>
    </row>
    <row r="277" spans="2:3" ht="15.75" customHeight="1" x14ac:dyDescent="0.45">
      <c r="B277" s="10"/>
      <c r="C277" s="10"/>
    </row>
    <row r="278" spans="2:3" ht="15.75" customHeight="1" x14ac:dyDescent="0.45">
      <c r="B278" s="10"/>
      <c r="C278" s="10"/>
    </row>
    <row r="279" spans="2:3" ht="15.75" customHeight="1" x14ac:dyDescent="0.45">
      <c r="B279" s="10"/>
      <c r="C279" s="10"/>
    </row>
    <row r="280" spans="2:3" ht="15.75" customHeight="1" x14ac:dyDescent="0.45">
      <c r="B280" s="10"/>
      <c r="C280" s="10"/>
    </row>
    <row r="281" spans="2:3" ht="15.75" customHeight="1" x14ac:dyDescent="0.45">
      <c r="B281" s="10"/>
      <c r="C281" s="10"/>
    </row>
    <row r="282" spans="2:3" ht="15.75" customHeight="1" x14ac:dyDescent="0.45">
      <c r="B282" s="10"/>
      <c r="C282" s="10"/>
    </row>
    <row r="283" spans="2:3" ht="15.75" customHeight="1" x14ac:dyDescent="0.45">
      <c r="B283" s="10"/>
      <c r="C283" s="10"/>
    </row>
    <row r="284" spans="2:3" ht="15.75" customHeight="1" x14ac:dyDescent="0.45">
      <c r="B284" s="10"/>
      <c r="C284" s="10"/>
    </row>
    <row r="285" spans="2:3" ht="15.75" customHeight="1" x14ac:dyDescent="0.45">
      <c r="B285" s="10"/>
      <c r="C285" s="10"/>
    </row>
    <row r="286" spans="2:3" ht="15.75" customHeight="1" x14ac:dyDescent="0.45">
      <c r="B286" s="10"/>
      <c r="C286" s="10"/>
    </row>
    <row r="287" spans="2:3" ht="15.75" customHeight="1" x14ac:dyDescent="0.45">
      <c r="B287" s="10"/>
      <c r="C287" s="10"/>
    </row>
    <row r="288" spans="2:3" ht="15.75" customHeight="1" x14ac:dyDescent="0.45">
      <c r="B288" s="10"/>
      <c r="C288" s="10"/>
    </row>
    <row r="289" spans="2:3" ht="15.75" customHeight="1" x14ac:dyDescent="0.45">
      <c r="B289" s="10"/>
      <c r="C289" s="10"/>
    </row>
    <row r="290" spans="2:3" ht="15.75" customHeight="1" x14ac:dyDescent="0.45">
      <c r="B290" s="10"/>
      <c r="C290" s="10"/>
    </row>
    <row r="291" spans="2:3" ht="15.75" customHeight="1" x14ac:dyDescent="0.45">
      <c r="B291" s="10"/>
      <c r="C291" s="10"/>
    </row>
    <row r="292" spans="2:3" ht="15.75" customHeight="1" x14ac:dyDescent="0.45">
      <c r="B292" s="10"/>
      <c r="C292" s="10"/>
    </row>
    <row r="293" spans="2:3" ht="15.75" customHeight="1" x14ac:dyDescent="0.45">
      <c r="B293" s="10"/>
      <c r="C293" s="10"/>
    </row>
    <row r="294" spans="2:3" ht="15.75" customHeight="1" x14ac:dyDescent="0.45">
      <c r="B294" s="10"/>
      <c r="C294" s="10"/>
    </row>
    <row r="295" spans="2:3" ht="15.75" customHeight="1" x14ac:dyDescent="0.45">
      <c r="B295" s="10"/>
      <c r="C295" s="10"/>
    </row>
    <row r="296" spans="2:3" ht="15.75" customHeight="1" x14ac:dyDescent="0.45">
      <c r="B296" s="10"/>
      <c r="C296" s="10"/>
    </row>
    <row r="297" spans="2:3" ht="15.75" customHeight="1" x14ac:dyDescent="0.45">
      <c r="B297" s="10"/>
      <c r="C297" s="10"/>
    </row>
    <row r="298" spans="2:3" ht="15.75" customHeight="1" x14ac:dyDescent="0.45">
      <c r="B298" s="10"/>
      <c r="C298" s="10"/>
    </row>
    <row r="299" spans="2:3" ht="15.75" customHeight="1" x14ac:dyDescent="0.45">
      <c r="B299" s="10"/>
      <c r="C299" s="10"/>
    </row>
    <row r="300" spans="2:3" ht="15.75" customHeight="1" x14ac:dyDescent="0.45">
      <c r="B300" s="10"/>
      <c r="C300" s="10"/>
    </row>
    <row r="301" spans="2:3" ht="15.75" customHeight="1" x14ac:dyDescent="0.45">
      <c r="B301" s="10"/>
      <c r="C301" s="10"/>
    </row>
    <row r="302" spans="2:3" ht="15.75" customHeight="1" x14ac:dyDescent="0.45">
      <c r="B302" s="10"/>
      <c r="C302" s="10"/>
    </row>
    <row r="303" spans="2:3" ht="15.75" customHeight="1" x14ac:dyDescent="0.45">
      <c r="B303" s="10"/>
      <c r="C303" s="10"/>
    </row>
    <row r="304" spans="2:3" ht="15.75" customHeight="1" x14ac:dyDescent="0.45">
      <c r="B304" s="10"/>
      <c r="C304" s="10"/>
    </row>
    <row r="305" spans="2:3" ht="15.75" customHeight="1" x14ac:dyDescent="0.45">
      <c r="B305" s="10"/>
      <c r="C305" s="10"/>
    </row>
    <row r="306" spans="2:3" ht="15.75" customHeight="1" x14ac:dyDescent="0.45">
      <c r="B306" s="10"/>
      <c r="C306" s="10"/>
    </row>
    <row r="307" spans="2:3" ht="15.75" customHeight="1" x14ac:dyDescent="0.45">
      <c r="B307" s="10"/>
      <c r="C307" s="10"/>
    </row>
    <row r="308" spans="2:3" ht="15.75" customHeight="1" x14ac:dyDescent="0.45">
      <c r="B308" s="10"/>
      <c r="C308" s="10"/>
    </row>
    <row r="309" spans="2:3" ht="15.75" customHeight="1" x14ac:dyDescent="0.45">
      <c r="B309" s="10"/>
      <c r="C309" s="10"/>
    </row>
    <row r="310" spans="2:3" ht="15.75" customHeight="1" x14ac:dyDescent="0.45">
      <c r="B310" s="10"/>
      <c r="C310" s="10"/>
    </row>
    <row r="311" spans="2:3" ht="15.75" customHeight="1" x14ac:dyDescent="0.45">
      <c r="B311" s="10"/>
      <c r="C311" s="10"/>
    </row>
    <row r="312" spans="2:3" ht="15.75" customHeight="1" x14ac:dyDescent="0.45">
      <c r="B312" s="10"/>
      <c r="C312" s="10"/>
    </row>
    <row r="313" spans="2:3" ht="15.75" customHeight="1" x14ac:dyDescent="0.45">
      <c r="B313" s="10"/>
      <c r="C313" s="10"/>
    </row>
    <row r="314" spans="2:3" ht="15.75" customHeight="1" x14ac:dyDescent="0.45">
      <c r="B314" s="10"/>
      <c r="C314" s="10"/>
    </row>
    <row r="315" spans="2:3" ht="15.75" customHeight="1" x14ac:dyDescent="0.45">
      <c r="B315" s="10"/>
      <c r="C315" s="10"/>
    </row>
    <row r="316" spans="2:3" ht="15.75" customHeight="1" x14ac:dyDescent="0.45">
      <c r="B316" s="10"/>
      <c r="C316" s="10"/>
    </row>
    <row r="317" spans="2:3" ht="15.75" customHeight="1" x14ac:dyDescent="0.45">
      <c r="B317" s="10"/>
      <c r="C317" s="10"/>
    </row>
    <row r="318" spans="2:3" ht="15.75" customHeight="1" x14ac:dyDescent="0.45">
      <c r="B318" s="10"/>
      <c r="C318" s="10"/>
    </row>
    <row r="319" spans="2:3" ht="15.75" customHeight="1" x14ac:dyDescent="0.45">
      <c r="B319" s="10"/>
      <c r="C319" s="10"/>
    </row>
    <row r="320" spans="2:3" ht="15.75" customHeight="1" x14ac:dyDescent="0.45">
      <c r="B320" s="10"/>
      <c r="C320" s="10"/>
    </row>
    <row r="321" spans="2:3" ht="15.75" customHeight="1" x14ac:dyDescent="0.45">
      <c r="B321" s="10"/>
      <c r="C321" s="10"/>
    </row>
    <row r="322" spans="2:3" ht="15.75" customHeight="1" x14ac:dyDescent="0.45">
      <c r="B322" s="10"/>
      <c r="C322" s="10"/>
    </row>
    <row r="323" spans="2:3" ht="15.75" customHeight="1" x14ac:dyDescent="0.45">
      <c r="B323" s="10"/>
      <c r="C323" s="10"/>
    </row>
    <row r="324" spans="2:3" ht="15.75" customHeight="1" x14ac:dyDescent="0.45">
      <c r="B324" s="10"/>
      <c r="C324" s="10"/>
    </row>
    <row r="325" spans="2:3" ht="15.75" customHeight="1" x14ac:dyDescent="0.45">
      <c r="B325" s="10"/>
      <c r="C325" s="10"/>
    </row>
    <row r="326" spans="2:3" ht="15.75" customHeight="1" x14ac:dyDescent="0.45">
      <c r="B326" s="10"/>
      <c r="C326" s="10"/>
    </row>
    <row r="327" spans="2:3" ht="15.75" customHeight="1" x14ac:dyDescent="0.45">
      <c r="B327" s="10"/>
      <c r="C327" s="10"/>
    </row>
    <row r="328" spans="2:3" ht="15.75" customHeight="1" x14ac:dyDescent="0.45">
      <c r="B328" s="10"/>
      <c r="C328" s="10"/>
    </row>
    <row r="329" spans="2:3" ht="15.75" customHeight="1" x14ac:dyDescent="0.45">
      <c r="B329" s="10"/>
      <c r="C329" s="10"/>
    </row>
    <row r="330" spans="2:3" ht="15.75" customHeight="1" x14ac:dyDescent="0.45">
      <c r="B330" s="10"/>
      <c r="C330" s="10"/>
    </row>
    <row r="331" spans="2:3" ht="15.75" customHeight="1" x14ac:dyDescent="0.45">
      <c r="B331" s="10"/>
      <c r="C331" s="10"/>
    </row>
    <row r="332" spans="2:3" ht="15.75" customHeight="1" x14ac:dyDescent="0.45">
      <c r="B332" s="10"/>
      <c r="C332" s="10"/>
    </row>
    <row r="333" spans="2:3" ht="15.75" customHeight="1" x14ac:dyDescent="0.45">
      <c r="B333" s="10"/>
      <c r="C333" s="10"/>
    </row>
    <row r="334" spans="2:3" ht="15.75" customHeight="1" x14ac:dyDescent="0.45">
      <c r="B334" s="10"/>
      <c r="C334" s="10"/>
    </row>
    <row r="335" spans="2:3" ht="15.75" customHeight="1" x14ac:dyDescent="0.45">
      <c r="B335" s="10"/>
      <c r="C335" s="10"/>
    </row>
    <row r="336" spans="2:3" ht="15.75" customHeight="1" x14ac:dyDescent="0.45">
      <c r="B336" s="10"/>
      <c r="C336" s="10"/>
    </row>
    <row r="337" spans="2:3" ht="15.75" customHeight="1" x14ac:dyDescent="0.45">
      <c r="B337" s="10"/>
      <c r="C337" s="10"/>
    </row>
    <row r="338" spans="2:3" ht="15.75" customHeight="1" x14ac:dyDescent="0.45">
      <c r="B338" s="10"/>
      <c r="C338" s="10"/>
    </row>
    <row r="339" spans="2:3" ht="15.75" customHeight="1" x14ac:dyDescent="0.45">
      <c r="B339" s="10"/>
      <c r="C339" s="10"/>
    </row>
    <row r="340" spans="2:3" ht="15.75" customHeight="1" x14ac:dyDescent="0.45">
      <c r="B340" s="10"/>
      <c r="C340" s="10"/>
    </row>
    <row r="341" spans="2:3" ht="15.75" customHeight="1" x14ac:dyDescent="0.45">
      <c r="B341" s="10"/>
      <c r="C341" s="10"/>
    </row>
    <row r="342" spans="2:3" ht="15.75" customHeight="1" x14ac:dyDescent="0.45">
      <c r="B342" s="10"/>
      <c r="C342" s="10"/>
    </row>
    <row r="343" spans="2:3" ht="15.75" customHeight="1" x14ac:dyDescent="0.45">
      <c r="B343" s="10"/>
      <c r="C343" s="10"/>
    </row>
    <row r="344" spans="2:3" ht="15.75" customHeight="1" x14ac:dyDescent="0.45">
      <c r="B344" s="10"/>
      <c r="C344" s="10"/>
    </row>
    <row r="345" spans="2:3" ht="15.75" customHeight="1" x14ac:dyDescent="0.45">
      <c r="B345" s="10"/>
      <c r="C345" s="10"/>
    </row>
    <row r="346" spans="2:3" ht="15.75" customHeight="1" x14ac:dyDescent="0.45">
      <c r="B346" s="10"/>
      <c r="C346" s="10"/>
    </row>
    <row r="347" spans="2:3" ht="15.75" customHeight="1" x14ac:dyDescent="0.45">
      <c r="B347" s="10"/>
      <c r="C347" s="10"/>
    </row>
    <row r="348" spans="2:3" ht="15.75" customHeight="1" x14ac:dyDescent="0.45">
      <c r="B348" s="10"/>
      <c r="C348" s="10"/>
    </row>
    <row r="349" spans="2:3" ht="15.75" customHeight="1" x14ac:dyDescent="0.45">
      <c r="B349" s="10"/>
      <c r="C349" s="10"/>
    </row>
    <row r="350" spans="2:3" ht="15.75" customHeight="1" x14ac:dyDescent="0.45">
      <c r="B350" s="10"/>
      <c r="C350" s="10"/>
    </row>
    <row r="351" spans="2:3" ht="15.75" customHeight="1" x14ac:dyDescent="0.45">
      <c r="B351" s="10"/>
      <c r="C351" s="10"/>
    </row>
    <row r="352" spans="2:3" ht="15.75" customHeight="1" x14ac:dyDescent="0.45">
      <c r="B352" s="10"/>
      <c r="C352" s="10"/>
    </row>
    <row r="353" spans="2:3" ht="15.75" customHeight="1" x14ac:dyDescent="0.45">
      <c r="B353" s="10"/>
      <c r="C353" s="10"/>
    </row>
    <row r="354" spans="2:3" ht="15.75" customHeight="1" x14ac:dyDescent="0.45">
      <c r="B354" s="10"/>
      <c r="C354" s="10"/>
    </row>
    <row r="355" spans="2:3" ht="15.75" customHeight="1" x14ac:dyDescent="0.45">
      <c r="B355" s="10"/>
      <c r="C355" s="10"/>
    </row>
    <row r="356" spans="2:3" ht="15.75" customHeight="1" x14ac:dyDescent="0.45">
      <c r="B356" s="10"/>
      <c r="C356" s="10"/>
    </row>
    <row r="357" spans="2:3" ht="15.75" customHeight="1" x14ac:dyDescent="0.45">
      <c r="B357" s="10"/>
      <c r="C357" s="10"/>
    </row>
    <row r="358" spans="2:3" ht="15.75" customHeight="1" x14ac:dyDescent="0.45">
      <c r="B358" s="10"/>
      <c r="C358" s="10"/>
    </row>
    <row r="359" spans="2:3" ht="15.75" customHeight="1" x14ac:dyDescent="0.45">
      <c r="B359" s="10"/>
      <c r="C359" s="10"/>
    </row>
    <row r="360" spans="2:3" ht="15.75" customHeight="1" x14ac:dyDescent="0.45">
      <c r="B360" s="10"/>
      <c r="C360" s="10"/>
    </row>
    <row r="361" spans="2:3" ht="15.75" customHeight="1" x14ac:dyDescent="0.45">
      <c r="B361" s="10"/>
      <c r="C361" s="10"/>
    </row>
    <row r="362" spans="2:3" ht="15.75" customHeight="1" x14ac:dyDescent="0.45">
      <c r="B362" s="10"/>
      <c r="C362" s="10"/>
    </row>
    <row r="363" spans="2:3" ht="15.75" customHeight="1" x14ac:dyDescent="0.45">
      <c r="B363" s="10"/>
      <c r="C363" s="10"/>
    </row>
    <row r="364" spans="2:3" ht="15.75" customHeight="1" x14ac:dyDescent="0.45">
      <c r="B364" s="10"/>
      <c r="C364" s="10"/>
    </row>
    <row r="365" spans="2:3" ht="15.75" customHeight="1" x14ac:dyDescent="0.45">
      <c r="B365" s="10"/>
      <c r="C365" s="10"/>
    </row>
    <row r="366" spans="2:3" ht="15.75" customHeight="1" x14ac:dyDescent="0.45">
      <c r="B366" s="10"/>
      <c r="C366" s="10"/>
    </row>
    <row r="367" spans="2:3" ht="15.75" customHeight="1" x14ac:dyDescent="0.45">
      <c r="B367" s="10"/>
      <c r="C367" s="10"/>
    </row>
    <row r="368" spans="2:3" ht="15.75" customHeight="1" x14ac:dyDescent="0.45">
      <c r="B368" s="10"/>
      <c r="C368" s="10"/>
    </row>
    <row r="369" spans="2:3" ht="15.75" customHeight="1" x14ac:dyDescent="0.45">
      <c r="B369" s="10"/>
      <c r="C369" s="10"/>
    </row>
    <row r="370" spans="2:3" ht="15.75" customHeight="1" x14ac:dyDescent="0.45">
      <c r="B370" s="10"/>
      <c r="C370" s="10"/>
    </row>
    <row r="371" spans="2:3" ht="15.75" customHeight="1" x14ac:dyDescent="0.45">
      <c r="B371" s="10"/>
      <c r="C371" s="10"/>
    </row>
    <row r="372" spans="2:3" ht="15.75" customHeight="1" x14ac:dyDescent="0.45">
      <c r="B372" s="10"/>
      <c r="C372" s="10"/>
    </row>
    <row r="373" spans="2:3" ht="15.75" customHeight="1" x14ac:dyDescent="0.45">
      <c r="B373" s="10"/>
      <c r="C373" s="10"/>
    </row>
    <row r="374" spans="2:3" ht="15.75" customHeight="1" x14ac:dyDescent="0.45">
      <c r="B374" s="10"/>
      <c r="C374" s="10"/>
    </row>
    <row r="375" spans="2:3" ht="15.75" customHeight="1" x14ac:dyDescent="0.45">
      <c r="B375" s="10"/>
      <c r="C375" s="10"/>
    </row>
    <row r="376" spans="2:3" ht="15.75" customHeight="1" x14ac:dyDescent="0.45">
      <c r="B376" s="10"/>
      <c r="C376" s="10"/>
    </row>
    <row r="377" spans="2:3" ht="15.75" customHeight="1" x14ac:dyDescent="0.45">
      <c r="B377" s="10"/>
      <c r="C377" s="10"/>
    </row>
    <row r="378" spans="2:3" ht="15.75" customHeight="1" x14ac:dyDescent="0.45">
      <c r="B378" s="10"/>
      <c r="C378" s="10"/>
    </row>
    <row r="379" spans="2:3" ht="15.75" customHeight="1" x14ac:dyDescent="0.45">
      <c r="B379" s="10"/>
      <c r="C379" s="10"/>
    </row>
    <row r="380" spans="2:3" ht="15.75" customHeight="1" x14ac:dyDescent="0.45">
      <c r="B380" s="10"/>
      <c r="C380" s="10"/>
    </row>
    <row r="381" spans="2:3" ht="15.75" customHeight="1" x14ac:dyDescent="0.45">
      <c r="B381" s="10"/>
      <c r="C381" s="10"/>
    </row>
    <row r="382" spans="2:3" ht="15.75" customHeight="1" x14ac:dyDescent="0.45">
      <c r="B382" s="10"/>
      <c r="C382" s="10"/>
    </row>
    <row r="383" spans="2:3" ht="15.75" customHeight="1" x14ac:dyDescent="0.45">
      <c r="B383" s="10"/>
      <c r="C383" s="10"/>
    </row>
    <row r="384" spans="2:3" ht="15.75" customHeight="1" x14ac:dyDescent="0.45">
      <c r="B384" s="10"/>
      <c r="C384" s="10"/>
    </row>
    <row r="385" spans="2:3" ht="15.75" customHeight="1" x14ac:dyDescent="0.45">
      <c r="B385" s="10"/>
      <c r="C385" s="10"/>
    </row>
    <row r="386" spans="2:3" ht="15.75" customHeight="1" x14ac:dyDescent="0.45">
      <c r="B386" s="10"/>
      <c r="C386" s="10"/>
    </row>
    <row r="387" spans="2:3" ht="15.75" customHeight="1" x14ac:dyDescent="0.45">
      <c r="B387" s="10"/>
      <c r="C387" s="10"/>
    </row>
    <row r="388" spans="2:3" ht="15.75" customHeight="1" x14ac:dyDescent="0.45">
      <c r="B388" s="10"/>
      <c r="C388" s="10"/>
    </row>
    <row r="389" spans="2:3" ht="15.75" customHeight="1" x14ac:dyDescent="0.45">
      <c r="B389" s="10"/>
      <c r="C389" s="10"/>
    </row>
    <row r="390" spans="2:3" ht="15.75" customHeight="1" x14ac:dyDescent="0.45">
      <c r="B390" s="10"/>
      <c r="C390" s="10"/>
    </row>
    <row r="391" spans="2:3" ht="15.75" customHeight="1" x14ac:dyDescent="0.45">
      <c r="B391" s="10"/>
      <c r="C391" s="10"/>
    </row>
    <row r="392" spans="2:3" ht="15.75" customHeight="1" x14ac:dyDescent="0.45">
      <c r="B392" s="10"/>
      <c r="C392" s="10"/>
    </row>
    <row r="393" spans="2:3" ht="15.75" customHeight="1" x14ac:dyDescent="0.45">
      <c r="B393" s="10"/>
      <c r="C393" s="10"/>
    </row>
    <row r="394" spans="2:3" ht="15.75" customHeight="1" x14ac:dyDescent="0.45">
      <c r="B394" s="10"/>
      <c r="C394" s="10"/>
    </row>
    <row r="395" spans="2:3" ht="15.75" customHeight="1" x14ac:dyDescent="0.45">
      <c r="B395" s="10"/>
      <c r="C395" s="10"/>
    </row>
    <row r="396" spans="2:3" ht="15.75" customHeight="1" x14ac:dyDescent="0.45">
      <c r="B396" s="10"/>
      <c r="C396" s="10"/>
    </row>
    <row r="397" spans="2:3" ht="15.75" customHeight="1" x14ac:dyDescent="0.45">
      <c r="B397" s="10"/>
      <c r="C397" s="10"/>
    </row>
    <row r="398" spans="2:3" ht="15.75" customHeight="1" x14ac:dyDescent="0.45">
      <c r="B398" s="10"/>
      <c r="C398" s="10"/>
    </row>
    <row r="399" spans="2:3" ht="15.75" customHeight="1" x14ac:dyDescent="0.45">
      <c r="B399" s="10"/>
      <c r="C399" s="10"/>
    </row>
    <row r="400" spans="2:3" ht="15.75" customHeight="1" x14ac:dyDescent="0.45">
      <c r="B400" s="10"/>
      <c r="C400" s="10"/>
    </row>
    <row r="401" spans="2:3" ht="15.75" customHeight="1" x14ac:dyDescent="0.45">
      <c r="B401" s="10"/>
      <c r="C401" s="10"/>
    </row>
    <row r="402" spans="2:3" ht="15.75" customHeight="1" x14ac:dyDescent="0.45">
      <c r="B402" s="10"/>
      <c r="C402" s="10"/>
    </row>
    <row r="403" spans="2:3" ht="15.75" customHeight="1" x14ac:dyDescent="0.45">
      <c r="B403" s="10"/>
      <c r="C403" s="10"/>
    </row>
    <row r="404" spans="2:3" ht="15.75" customHeight="1" x14ac:dyDescent="0.45">
      <c r="B404" s="10"/>
      <c r="C404" s="10"/>
    </row>
    <row r="405" spans="2:3" ht="15.75" customHeight="1" x14ac:dyDescent="0.45">
      <c r="B405" s="10"/>
      <c r="C405" s="10"/>
    </row>
    <row r="406" spans="2:3" ht="15.75" customHeight="1" x14ac:dyDescent="0.45">
      <c r="B406" s="10"/>
      <c r="C406" s="10"/>
    </row>
    <row r="407" spans="2:3" ht="15.75" customHeight="1" x14ac:dyDescent="0.45">
      <c r="B407" s="10"/>
      <c r="C407" s="10"/>
    </row>
    <row r="408" spans="2:3" ht="15.75" customHeight="1" x14ac:dyDescent="0.45">
      <c r="B408" s="10"/>
      <c r="C408" s="10"/>
    </row>
    <row r="409" spans="2:3" ht="15.75" customHeight="1" x14ac:dyDescent="0.45">
      <c r="B409" s="10"/>
      <c r="C409" s="10"/>
    </row>
    <row r="410" spans="2:3" ht="15.75" customHeight="1" x14ac:dyDescent="0.45">
      <c r="B410" s="10"/>
      <c r="C410" s="10"/>
    </row>
    <row r="411" spans="2:3" ht="15.75" customHeight="1" x14ac:dyDescent="0.45">
      <c r="B411" s="10"/>
      <c r="C411" s="10"/>
    </row>
    <row r="412" spans="2:3" ht="15.75" customHeight="1" x14ac:dyDescent="0.45">
      <c r="B412" s="10"/>
      <c r="C412" s="10"/>
    </row>
    <row r="413" spans="2:3" ht="15.75" customHeight="1" x14ac:dyDescent="0.45">
      <c r="B413" s="10"/>
      <c r="C413" s="10"/>
    </row>
    <row r="414" spans="2:3" ht="15.75" customHeight="1" x14ac:dyDescent="0.45">
      <c r="B414" s="10"/>
      <c r="C414" s="10"/>
    </row>
    <row r="415" spans="2:3" ht="15.75" customHeight="1" x14ac:dyDescent="0.45">
      <c r="B415" s="10"/>
      <c r="C415" s="10"/>
    </row>
    <row r="416" spans="2:3" ht="15.75" customHeight="1" x14ac:dyDescent="0.45">
      <c r="B416" s="10"/>
      <c r="C416" s="10"/>
    </row>
    <row r="417" spans="2:3" ht="15.75" customHeight="1" x14ac:dyDescent="0.45">
      <c r="B417" s="10"/>
      <c r="C417" s="10"/>
    </row>
    <row r="418" spans="2:3" ht="15.75" customHeight="1" x14ac:dyDescent="0.45">
      <c r="B418" s="10"/>
      <c r="C418" s="10"/>
    </row>
    <row r="419" spans="2:3" ht="15.75" customHeight="1" x14ac:dyDescent="0.45">
      <c r="B419" s="10"/>
      <c r="C419" s="10"/>
    </row>
    <row r="420" spans="2:3" ht="15.75" customHeight="1" x14ac:dyDescent="0.45">
      <c r="B420" s="10"/>
      <c r="C420" s="10"/>
    </row>
    <row r="421" spans="2:3" ht="15.75" customHeight="1" x14ac:dyDescent="0.45">
      <c r="B421" s="10"/>
      <c r="C421" s="10"/>
    </row>
    <row r="422" spans="2:3" ht="15.75" customHeight="1" x14ac:dyDescent="0.45">
      <c r="B422" s="10"/>
      <c r="C422" s="10"/>
    </row>
    <row r="423" spans="2:3" ht="15.75" customHeight="1" x14ac:dyDescent="0.45">
      <c r="B423" s="10"/>
      <c r="C423" s="10"/>
    </row>
    <row r="424" spans="2:3" ht="15.75" customHeight="1" x14ac:dyDescent="0.45">
      <c r="B424" s="10"/>
      <c r="C424" s="10"/>
    </row>
    <row r="425" spans="2:3" ht="15.75" customHeight="1" x14ac:dyDescent="0.45">
      <c r="B425" s="10"/>
      <c r="C425" s="10"/>
    </row>
    <row r="426" spans="2:3" ht="15.75" customHeight="1" x14ac:dyDescent="0.45">
      <c r="B426" s="10"/>
      <c r="C426" s="10"/>
    </row>
    <row r="427" spans="2:3" ht="15.75" customHeight="1" x14ac:dyDescent="0.45">
      <c r="B427" s="10"/>
      <c r="C427" s="10"/>
    </row>
    <row r="428" spans="2:3" ht="15.75" customHeight="1" x14ac:dyDescent="0.45">
      <c r="B428" s="10"/>
      <c r="C428" s="10"/>
    </row>
    <row r="429" spans="2:3" ht="15.75" customHeight="1" x14ac:dyDescent="0.45">
      <c r="B429" s="10"/>
      <c r="C429" s="10"/>
    </row>
    <row r="430" spans="2:3" ht="15.75" customHeight="1" x14ac:dyDescent="0.45">
      <c r="B430" s="10"/>
      <c r="C430" s="10"/>
    </row>
    <row r="431" spans="2:3" ht="15.75" customHeight="1" x14ac:dyDescent="0.45">
      <c r="B431" s="10"/>
      <c r="C431" s="10"/>
    </row>
    <row r="432" spans="2:3" ht="15.75" customHeight="1" x14ac:dyDescent="0.45">
      <c r="B432" s="10"/>
      <c r="C432" s="10"/>
    </row>
    <row r="433" spans="2:3" ht="15.75" customHeight="1" x14ac:dyDescent="0.45">
      <c r="B433" s="10"/>
      <c r="C433" s="10"/>
    </row>
    <row r="434" spans="2:3" ht="15.75" customHeight="1" x14ac:dyDescent="0.45">
      <c r="B434" s="10"/>
      <c r="C434" s="10"/>
    </row>
    <row r="435" spans="2:3" ht="15.75" customHeight="1" x14ac:dyDescent="0.45">
      <c r="B435" s="10"/>
      <c r="C435" s="10"/>
    </row>
    <row r="436" spans="2:3" ht="15.75" customHeight="1" x14ac:dyDescent="0.45">
      <c r="B436" s="10"/>
      <c r="C436" s="10"/>
    </row>
    <row r="437" spans="2:3" ht="15.75" customHeight="1" x14ac:dyDescent="0.45">
      <c r="B437" s="10"/>
      <c r="C437" s="10"/>
    </row>
    <row r="438" spans="2:3" ht="15.75" customHeight="1" x14ac:dyDescent="0.45">
      <c r="B438" s="10"/>
      <c r="C438" s="10"/>
    </row>
    <row r="439" spans="2:3" ht="15.75" customHeight="1" x14ac:dyDescent="0.45">
      <c r="B439" s="10"/>
      <c r="C439" s="10"/>
    </row>
    <row r="440" spans="2:3" ht="15.75" customHeight="1" x14ac:dyDescent="0.45">
      <c r="B440" s="10"/>
      <c r="C440" s="10"/>
    </row>
    <row r="441" spans="2:3" ht="15.75" customHeight="1" x14ac:dyDescent="0.45">
      <c r="B441" s="10"/>
      <c r="C441" s="10"/>
    </row>
    <row r="442" spans="2:3" ht="15.75" customHeight="1" x14ac:dyDescent="0.45">
      <c r="B442" s="10"/>
      <c r="C442" s="10"/>
    </row>
    <row r="443" spans="2:3" ht="15.75" customHeight="1" x14ac:dyDescent="0.45">
      <c r="B443" s="10"/>
      <c r="C443" s="10"/>
    </row>
    <row r="444" spans="2:3" ht="15.75" customHeight="1" x14ac:dyDescent="0.45">
      <c r="B444" s="10"/>
      <c r="C444" s="10"/>
    </row>
    <row r="445" spans="2:3" ht="15.75" customHeight="1" x14ac:dyDescent="0.45">
      <c r="B445" s="10"/>
      <c r="C445" s="10"/>
    </row>
    <row r="446" spans="2:3" ht="15.75" customHeight="1" x14ac:dyDescent="0.45">
      <c r="B446" s="10"/>
      <c r="C446" s="10"/>
    </row>
    <row r="447" spans="2:3" ht="15.75" customHeight="1" x14ac:dyDescent="0.45">
      <c r="B447" s="10"/>
      <c r="C447" s="10"/>
    </row>
    <row r="448" spans="2:3" ht="15.75" customHeight="1" x14ac:dyDescent="0.45">
      <c r="B448" s="10"/>
      <c r="C448" s="10"/>
    </row>
    <row r="449" spans="2:3" ht="15.75" customHeight="1" x14ac:dyDescent="0.45">
      <c r="B449" s="10"/>
      <c r="C449" s="10"/>
    </row>
    <row r="450" spans="2:3" ht="15.75" customHeight="1" x14ac:dyDescent="0.45">
      <c r="B450" s="10"/>
      <c r="C450" s="10"/>
    </row>
    <row r="451" spans="2:3" ht="15.75" customHeight="1" x14ac:dyDescent="0.45">
      <c r="B451" s="10"/>
      <c r="C451" s="10"/>
    </row>
    <row r="452" spans="2:3" ht="15.75" customHeight="1" x14ac:dyDescent="0.45">
      <c r="B452" s="10"/>
      <c r="C452" s="10"/>
    </row>
    <row r="453" spans="2:3" ht="15.75" customHeight="1" x14ac:dyDescent="0.45">
      <c r="B453" s="10"/>
      <c r="C453" s="10"/>
    </row>
    <row r="454" spans="2:3" ht="15.75" customHeight="1" x14ac:dyDescent="0.45">
      <c r="B454" s="10"/>
      <c r="C454" s="10"/>
    </row>
    <row r="455" spans="2:3" ht="15.75" customHeight="1" x14ac:dyDescent="0.45">
      <c r="B455" s="10"/>
      <c r="C455" s="10"/>
    </row>
    <row r="456" spans="2:3" ht="15.75" customHeight="1" x14ac:dyDescent="0.45">
      <c r="B456" s="10"/>
      <c r="C456" s="10"/>
    </row>
    <row r="457" spans="2:3" ht="15.75" customHeight="1" x14ac:dyDescent="0.45">
      <c r="B457" s="10"/>
      <c r="C457" s="10"/>
    </row>
    <row r="458" spans="2:3" ht="15.75" customHeight="1" x14ac:dyDescent="0.45">
      <c r="B458" s="10"/>
      <c r="C458" s="10"/>
    </row>
    <row r="459" spans="2:3" ht="15.75" customHeight="1" x14ac:dyDescent="0.45">
      <c r="B459" s="10"/>
      <c r="C459" s="10"/>
    </row>
    <row r="460" spans="2:3" ht="15.75" customHeight="1" x14ac:dyDescent="0.45">
      <c r="B460" s="10"/>
      <c r="C460" s="10"/>
    </row>
    <row r="461" spans="2:3" ht="15.75" customHeight="1" x14ac:dyDescent="0.45">
      <c r="B461" s="10"/>
      <c r="C461" s="10"/>
    </row>
    <row r="462" spans="2:3" ht="15.75" customHeight="1" x14ac:dyDescent="0.45">
      <c r="B462" s="10"/>
      <c r="C462" s="10"/>
    </row>
    <row r="463" spans="2:3" ht="15.75" customHeight="1" x14ac:dyDescent="0.45">
      <c r="B463" s="10"/>
      <c r="C463" s="10"/>
    </row>
    <row r="464" spans="2:3" ht="15.75" customHeight="1" x14ac:dyDescent="0.45">
      <c r="B464" s="10"/>
      <c r="C464" s="10"/>
    </row>
    <row r="465" spans="2:3" ht="15.75" customHeight="1" x14ac:dyDescent="0.45">
      <c r="B465" s="10"/>
      <c r="C465" s="10"/>
    </row>
    <row r="466" spans="2:3" ht="15.75" customHeight="1" x14ac:dyDescent="0.45">
      <c r="B466" s="10"/>
      <c r="C466" s="10"/>
    </row>
    <row r="467" spans="2:3" ht="15.75" customHeight="1" x14ac:dyDescent="0.45">
      <c r="B467" s="10"/>
      <c r="C467" s="10"/>
    </row>
    <row r="468" spans="2:3" ht="15.75" customHeight="1" x14ac:dyDescent="0.45">
      <c r="B468" s="10"/>
      <c r="C468" s="10"/>
    </row>
    <row r="469" spans="2:3" ht="15.75" customHeight="1" x14ac:dyDescent="0.45">
      <c r="B469" s="10"/>
      <c r="C469" s="10"/>
    </row>
    <row r="470" spans="2:3" ht="15.75" customHeight="1" x14ac:dyDescent="0.45">
      <c r="B470" s="10"/>
      <c r="C470" s="10"/>
    </row>
    <row r="471" spans="2:3" ht="15.75" customHeight="1" x14ac:dyDescent="0.45">
      <c r="B471" s="10"/>
      <c r="C471" s="10"/>
    </row>
    <row r="472" spans="2:3" ht="15.75" customHeight="1" x14ac:dyDescent="0.45">
      <c r="B472" s="10"/>
      <c r="C472" s="10"/>
    </row>
    <row r="473" spans="2:3" ht="15.75" customHeight="1" x14ac:dyDescent="0.45">
      <c r="B473" s="10"/>
      <c r="C473" s="10"/>
    </row>
    <row r="474" spans="2:3" ht="15.75" customHeight="1" x14ac:dyDescent="0.45">
      <c r="B474" s="10"/>
      <c r="C474" s="10"/>
    </row>
    <row r="475" spans="2:3" ht="15.75" customHeight="1" x14ac:dyDescent="0.45">
      <c r="B475" s="10"/>
      <c r="C475" s="10"/>
    </row>
    <row r="476" spans="2:3" ht="15.75" customHeight="1" x14ac:dyDescent="0.45">
      <c r="B476" s="10"/>
      <c r="C476" s="10"/>
    </row>
    <row r="477" spans="2:3" ht="15.75" customHeight="1" x14ac:dyDescent="0.45">
      <c r="B477" s="10"/>
      <c r="C477" s="10"/>
    </row>
    <row r="478" spans="2:3" ht="15.75" customHeight="1" x14ac:dyDescent="0.45">
      <c r="B478" s="10"/>
      <c r="C478" s="10"/>
    </row>
    <row r="479" spans="2:3" ht="15.75" customHeight="1" x14ac:dyDescent="0.45">
      <c r="B479" s="10"/>
      <c r="C479" s="10"/>
    </row>
    <row r="480" spans="2:3" ht="15.75" customHeight="1" x14ac:dyDescent="0.45">
      <c r="B480" s="10"/>
      <c r="C480" s="10"/>
    </row>
    <row r="481" spans="2:3" ht="15.75" customHeight="1" x14ac:dyDescent="0.45">
      <c r="B481" s="10"/>
      <c r="C481" s="10"/>
    </row>
    <row r="482" spans="2:3" ht="15.75" customHeight="1" x14ac:dyDescent="0.45">
      <c r="B482" s="10"/>
      <c r="C482" s="10"/>
    </row>
    <row r="483" spans="2:3" ht="15.75" customHeight="1" x14ac:dyDescent="0.45">
      <c r="B483" s="10"/>
      <c r="C483" s="10"/>
    </row>
    <row r="484" spans="2:3" ht="15.75" customHeight="1" x14ac:dyDescent="0.45">
      <c r="B484" s="10"/>
      <c r="C484" s="10"/>
    </row>
    <row r="485" spans="2:3" ht="15.75" customHeight="1" x14ac:dyDescent="0.45">
      <c r="B485" s="10"/>
      <c r="C485" s="10"/>
    </row>
    <row r="486" spans="2:3" ht="15.75" customHeight="1" x14ac:dyDescent="0.45">
      <c r="B486" s="10"/>
      <c r="C486" s="10"/>
    </row>
    <row r="487" spans="2:3" ht="15.75" customHeight="1" x14ac:dyDescent="0.45">
      <c r="B487" s="10"/>
      <c r="C487" s="10"/>
    </row>
    <row r="488" spans="2:3" ht="15.75" customHeight="1" x14ac:dyDescent="0.45">
      <c r="B488" s="10"/>
      <c r="C488" s="10"/>
    </row>
    <row r="489" spans="2:3" ht="15.75" customHeight="1" x14ac:dyDescent="0.45">
      <c r="B489" s="10"/>
      <c r="C489" s="10"/>
    </row>
    <row r="490" spans="2:3" ht="15.75" customHeight="1" x14ac:dyDescent="0.45">
      <c r="B490" s="10"/>
      <c r="C490" s="10"/>
    </row>
    <row r="491" spans="2:3" ht="15.75" customHeight="1" x14ac:dyDescent="0.45">
      <c r="B491" s="10"/>
      <c r="C491" s="10"/>
    </row>
    <row r="492" spans="2:3" ht="15.75" customHeight="1" x14ac:dyDescent="0.45">
      <c r="B492" s="10"/>
      <c r="C492" s="10"/>
    </row>
    <row r="493" spans="2:3" ht="15.75" customHeight="1" x14ac:dyDescent="0.45">
      <c r="B493" s="10"/>
      <c r="C493" s="10"/>
    </row>
    <row r="494" spans="2:3" ht="15.75" customHeight="1" x14ac:dyDescent="0.45">
      <c r="B494" s="10"/>
      <c r="C494" s="10"/>
    </row>
    <row r="495" spans="2:3" ht="15.75" customHeight="1" x14ac:dyDescent="0.45">
      <c r="B495" s="10"/>
      <c r="C495" s="10"/>
    </row>
    <row r="496" spans="2:3" ht="15.75" customHeight="1" x14ac:dyDescent="0.45">
      <c r="B496" s="10"/>
      <c r="C496" s="10"/>
    </row>
    <row r="497" spans="2:3" ht="15.75" customHeight="1" x14ac:dyDescent="0.45">
      <c r="B497" s="10"/>
      <c r="C497" s="10"/>
    </row>
    <row r="498" spans="2:3" ht="15.75" customHeight="1" x14ac:dyDescent="0.45">
      <c r="B498" s="10"/>
      <c r="C498" s="10"/>
    </row>
    <row r="499" spans="2:3" ht="15.75" customHeight="1" x14ac:dyDescent="0.45">
      <c r="B499" s="10"/>
      <c r="C499" s="10"/>
    </row>
    <row r="500" spans="2:3" ht="15.75" customHeight="1" x14ac:dyDescent="0.45">
      <c r="B500" s="10"/>
      <c r="C500" s="10"/>
    </row>
    <row r="501" spans="2:3" ht="15.75" customHeight="1" x14ac:dyDescent="0.45">
      <c r="B501" s="10"/>
      <c r="C501" s="10"/>
    </row>
    <row r="502" spans="2:3" ht="15.75" customHeight="1" x14ac:dyDescent="0.45">
      <c r="B502" s="10"/>
      <c r="C502" s="10"/>
    </row>
    <row r="503" spans="2:3" ht="15.75" customHeight="1" x14ac:dyDescent="0.45">
      <c r="B503" s="10"/>
      <c r="C503" s="10"/>
    </row>
    <row r="504" spans="2:3" ht="15.75" customHeight="1" x14ac:dyDescent="0.45">
      <c r="B504" s="10"/>
      <c r="C504" s="10"/>
    </row>
    <row r="505" spans="2:3" ht="15.75" customHeight="1" x14ac:dyDescent="0.45">
      <c r="B505" s="10"/>
      <c r="C505" s="10"/>
    </row>
    <row r="506" spans="2:3" ht="15.75" customHeight="1" x14ac:dyDescent="0.45">
      <c r="B506" s="10"/>
      <c r="C506" s="10"/>
    </row>
    <row r="507" spans="2:3" ht="15.75" customHeight="1" x14ac:dyDescent="0.45">
      <c r="B507" s="10"/>
      <c r="C507" s="10"/>
    </row>
    <row r="508" spans="2:3" ht="15.75" customHeight="1" x14ac:dyDescent="0.45">
      <c r="B508" s="10"/>
      <c r="C508" s="10"/>
    </row>
    <row r="509" spans="2:3" ht="15.75" customHeight="1" x14ac:dyDescent="0.45">
      <c r="B509" s="10"/>
      <c r="C509" s="10"/>
    </row>
    <row r="510" spans="2:3" ht="15.75" customHeight="1" x14ac:dyDescent="0.45">
      <c r="B510" s="10"/>
      <c r="C510" s="10"/>
    </row>
    <row r="511" spans="2:3" ht="15.75" customHeight="1" x14ac:dyDescent="0.45">
      <c r="B511" s="10"/>
      <c r="C511" s="10"/>
    </row>
    <row r="512" spans="2:3" ht="15.75" customHeight="1" x14ac:dyDescent="0.45">
      <c r="B512" s="10"/>
      <c r="C512" s="10"/>
    </row>
    <row r="513" spans="2:3" ht="15.75" customHeight="1" x14ac:dyDescent="0.45">
      <c r="B513" s="10"/>
      <c r="C513" s="10"/>
    </row>
    <row r="514" spans="2:3" ht="15.75" customHeight="1" x14ac:dyDescent="0.45">
      <c r="B514" s="10"/>
      <c r="C514" s="10"/>
    </row>
    <row r="515" spans="2:3" ht="15.75" customHeight="1" x14ac:dyDescent="0.45">
      <c r="B515" s="10"/>
      <c r="C515" s="10"/>
    </row>
    <row r="516" spans="2:3" ht="15.75" customHeight="1" x14ac:dyDescent="0.45">
      <c r="B516" s="10"/>
      <c r="C516" s="10"/>
    </row>
    <row r="517" spans="2:3" ht="15.75" customHeight="1" x14ac:dyDescent="0.45">
      <c r="B517" s="10"/>
      <c r="C517" s="10"/>
    </row>
    <row r="518" spans="2:3" ht="15.75" customHeight="1" x14ac:dyDescent="0.45">
      <c r="B518" s="10"/>
      <c r="C518" s="10"/>
    </row>
    <row r="519" spans="2:3" ht="15.75" customHeight="1" x14ac:dyDescent="0.45">
      <c r="B519" s="10"/>
      <c r="C519" s="10"/>
    </row>
    <row r="520" spans="2:3" ht="15.75" customHeight="1" x14ac:dyDescent="0.45">
      <c r="B520" s="10"/>
      <c r="C520" s="10"/>
    </row>
    <row r="521" spans="2:3" ht="15.75" customHeight="1" x14ac:dyDescent="0.45">
      <c r="B521" s="10"/>
      <c r="C521" s="10"/>
    </row>
    <row r="522" spans="2:3" ht="15.75" customHeight="1" x14ac:dyDescent="0.45">
      <c r="B522" s="10"/>
      <c r="C522" s="10"/>
    </row>
    <row r="523" spans="2:3" ht="15.75" customHeight="1" x14ac:dyDescent="0.45">
      <c r="B523" s="10"/>
      <c r="C523" s="10"/>
    </row>
    <row r="524" spans="2:3" ht="15.75" customHeight="1" x14ac:dyDescent="0.45">
      <c r="B524" s="10"/>
      <c r="C524" s="10"/>
    </row>
    <row r="525" spans="2:3" ht="15.75" customHeight="1" x14ac:dyDescent="0.45">
      <c r="B525" s="10"/>
      <c r="C525" s="10"/>
    </row>
    <row r="526" spans="2:3" ht="15.75" customHeight="1" x14ac:dyDescent="0.45">
      <c r="B526" s="10"/>
      <c r="C526" s="10"/>
    </row>
    <row r="527" spans="2:3" ht="15.75" customHeight="1" x14ac:dyDescent="0.45">
      <c r="B527" s="10"/>
      <c r="C527" s="10"/>
    </row>
    <row r="528" spans="2:3" ht="15.75" customHeight="1" x14ac:dyDescent="0.45">
      <c r="B528" s="10"/>
      <c r="C528" s="10"/>
    </row>
    <row r="529" spans="2:3" ht="15.75" customHeight="1" x14ac:dyDescent="0.45">
      <c r="B529" s="10"/>
      <c r="C529" s="10"/>
    </row>
    <row r="530" spans="2:3" ht="15.75" customHeight="1" x14ac:dyDescent="0.45">
      <c r="B530" s="10"/>
      <c r="C530" s="10"/>
    </row>
    <row r="531" spans="2:3" ht="15.75" customHeight="1" x14ac:dyDescent="0.45">
      <c r="B531" s="10"/>
      <c r="C531" s="10"/>
    </row>
    <row r="532" spans="2:3" ht="15.75" customHeight="1" x14ac:dyDescent="0.45">
      <c r="B532" s="10"/>
      <c r="C532" s="10"/>
    </row>
    <row r="533" spans="2:3" ht="15.75" customHeight="1" x14ac:dyDescent="0.45">
      <c r="B533" s="10"/>
      <c r="C533" s="10"/>
    </row>
    <row r="534" spans="2:3" ht="15.75" customHeight="1" x14ac:dyDescent="0.45">
      <c r="B534" s="10"/>
      <c r="C534" s="10"/>
    </row>
    <row r="535" spans="2:3" ht="15.75" customHeight="1" x14ac:dyDescent="0.45">
      <c r="B535" s="10"/>
      <c r="C535" s="10"/>
    </row>
    <row r="536" spans="2:3" ht="15.75" customHeight="1" x14ac:dyDescent="0.45">
      <c r="B536" s="10"/>
      <c r="C536" s="10"/>
    </row>
    <row r="537" spans="2:3" ht="15.75" customHeight="1" x14ac:dyDescent="0.45">
      <c r="B537" s="10"/>
      <c r="C537" s="10"/>
    </row>
    <row r="538" spans="2:3" ht="15.75" customHeight="1" x14ac:dyDescent="0.45">
      <c r="B538" s="10"/>
      <c r="C538" s="10"/>
    </row>
    <row r="539" spans="2:3" ht="15.75" customHeight="1" x14ac:dyDescent="0.45">
      <c r="B539" s="10"/>
      <c r="C539" s="10"/>
    </row>
    <row r="540" spans="2:3" ht="15.75" customHeight="1" x14ac:dyDescent="0.45">
      <c r="B540" s="10"/>
      <c r="C540" s="10"/>
    </row>
    <row r="541" spans="2:3" ht="15.75" customHeight="1" x14ac:dyDescent="0.45">
      <c r="B541" s="10"/>
      <c r="C541" s="10"/>
    </row>
    <row r="542" spans="2:3" ht="15.75" customHeight="1" x14ac:dyDescent="0.45">
      <c r="B542" s="10"/>
      <c r="C542" s="10"/>
    </row>
    <row r="543" spans="2:3" ht="15.75" customHeight="1" x14ac:dyDescent="0.45">
      <c r="B543" s="10"/>
      <c r="C543" s="10"/>
    </row>
    <row r="544" spans="2:3" ht="15.75" customHeight="1" x14ac:dyDescent="0.45">
      <c r="B544" s="10"/>
      <c r="C544" s="10"/>
    </row>
    <row r="545" spans="2:3" ht="15.75" customHeight="1" x14ac:dyDescent="0.45">
      <c r="B545" s="10"/>
      <c r="C545" s="10"/>
    </row>
    <row r="546" spans="2:3" ht="15.75" customHeight="1" x14ac:dyDescent="0.45">
      <c r="B546" s="10"/>
      <c r="C546" s="10"/>
    </row>
    <row r="547" spans="2:3" ht="15.75" customHeight="1" x14ac:dyDescent="0.45">
      <c r="B547" s="10"/>
      <c r="C547" s="10"/>
    </row>
    <row r="548" spans="2:3" ht="15.75" customHeight="1" x14ac:dyDescent="0.45">
      <c r="B548" s="10"/>
      <c r="C548" s="10"/>
    </row>
    <row r="549" spans="2:3" ht="15.75" customHeight="1" x14ac:dyDescent="0.45">
      <c r="B549" s="10"/>
      <c r="C549" s="10"/>
    </row>
    <row r="550" spans="2:3" ht="15.75" customHeight="1" x14ac:dyDescent="0.45">
      <c r="B550" s="10"/>
      <c r="C550" s="10"/>
    </row>
    <row r="551" spans="2:3" ht="15.75" customHeight="1" x14ac:dyDescent="0.45">
      <c r="B551" s="10"/>
      <c r="C551" s="10"/>
    </row>
    <row r="552" spans="2:3" ht="15.75" customHeight="1" x14ac:dyDescent="0.45">
      <c r="B552" s="10"/>
      <c r="C552" s="10"/>
    </row>
    <row r="553" spans="2:3" ht="15.75" customHeight="1" x14ac:dyDescent="0.45">
      <c r="B553" s="10"/>
      <c r="C553" s="10"/>
    </row>
    <row r="554" spans="2:3" ht="15.75" customHeight="1" x14ac:dyDescent="0.45">
      <c r="B554" s="10"/>
      <c r="C554" s="10"/>
    </row>
    <row r="555" spans="2:3" ht="15.75" customHeight="1" x14ac:dyDescent="0.45">
      <c r="B555" s="10"/>
      <c r="C555" s="10"/>
    </row>
    <row r="556" spans="2:3" ht="15.75" customHeight="1" x14ac:dyDescent="0.45">
      <c r="B556" s="10"/>
      <c r="C556" s="10"/>
    </row>
    <row r="557" spans="2:3" ht="15.75" customHeight="1" x14ac:dyDescent="0.45">
      <c r="B557" s="10"/>
      <c r="C557" s="10"/>
    </row>
    <row r="558" spans="2:3" ht="15.75" customHeight="1" x14ac:dyDescent="0.45">
      <c r="B558" s="10"/>
      <c r="C558" s="10"/>
    </row>
    <row r="559" spans="2:3" ht="15.75" customHeight="1" x14ac:dyDescent="0.45">
      <c r="B559" s="10"/>
      <c r="C559" s="10"/>
    </row>
    <row r="560" spans="2:3" ht="15.75" customHeight="1" x14ac:dyDescent="0.45">
      <c r="B560" s="10"/>
      <c r="C560" s="10"/>
    </row>
    <row r="561" spans="2:3" ht="15.75" customHeight="1" x14ac:dyDescent="0.45">
      <c r="B561" s="10"/>
      <c r="C561" s="10"/>
    </row>
    <row r="562" spans="2:3" ht="15.75" customHeight="1" x14ac:dyDescent="0.45">
      <c r="B562" s="10"/>
      <c r="C562" s="10"/>
    </row>
    <row r="563" spans="2:3" ht="15.75" customHeight="1" x14ac:dyDescent="0.45">
      <c r="B563" s="10"/>
      <c r="C563" s="10"/>
    </row>
    <row r="564" spans="2:3" ht="15.75" customHeight="1" x14ac:dyDescent="0.45">
      <c r="B564" s="10"/>
      <c r="C564" s="10"/>
    </row>
    <row r="565" spans="2:3" ht="15.75" customHeight="1" x14ac:dyDescent="0.45">
      <c r="B565" s="10"/>
      <c r="C565" s="10"/>
    </row>
    <row r="566" spans="2:3" ht="15.75" customHeight="1" x14ac:dyDescent="0.45">
      <c r="B566" s="10"/>
      <c r="C566" s="10"/>
    </row>
    <row r="567" spans="2:3" ht="15.75" customHeight="1" x14ac:dyDescent="0.45">
      <c r="B567" s="10"/>
      <c r="C567" s="10"/>
    </row>
    <row r="568" spans="2:3" ht="15.75" customHeight="1" x14ac:dyDescent="0.45">
      <c r="B568" s="10"/>
      <c r="C568" s="10"/>
    </row>
    <row r="569" spans="2:3" ht="15.75" customHeight="1" x14ac:dyDescent="0.45">
      <c r="B569" s="10"/>
      <c r="C569" s="10"/>
    </row>
    <row r="570" spans="2:3" ht="15.75" customHeight="1" x14ac:dyDescent="0.45">
      <c r="B570" s="10"/>
      <c r="C570" s="10"/>
    </row>
    <row r="571" spans="2:3" ht="15.75" customHeight="1" x14ac:dyDescent="0.45">
      <c r="B571" s="10"/>
      <c r="C571" s="10"/>
    </row>
    <row r="572" spans="2:3" ht="15.75" customHeight="1" x14ac:dyDescent="0.45">
      <c r="B572" s="10"/>
      <c r="C572" s="10"/>
    </row>
    <row r="573" spans="2:3" ht="15.75" customHeight="1" x14ac:dyDescent="0.45">
      <c r="B573" s="10"/>
      <c r="C573" s="10"/>
    </row>
    <row r="574" spans="2:3" ht="15.75" customHeight="1" x14ac:dyDescent="0.45">
      <c r="B574" s="10"/>
      <c r="C574" s="10"/>
    </row>
    <row r="575" spans="2:3" ht="15.75" customHeight="1" x14ac:dyDescent="0.45">
      <c r="B575" s="10"/>
      <c r="C575" s="10"/>
    </row>
    <row r="576" spans="2:3" ht="15.75" customHeight="1" x14ac:dyDescent="0.45">
      <c r="B576" s="10"/>
      <c r="C576" s="10"/>
    </row>
    <row r="577" spans="2:3" ht="15.75" customHeight="1" x14ac:dyDescent="0.45">
      <c r="B577" s="10"/>
      <c r="C577" s="10"/>
    </row>
    <row r="578" spans="2:3" ht="15.75" customHeight="1" x14ac:dyDescent="0.45">
      <c r="B578" s="10"/>
      <c r="C578" s="10"/>
    </row>
    <row r="579" spans="2:3" ht="15.75" customHeight="1" x14ac:dyDescent="0.45">
      <c r="B579" s="10"/>
      <c r="C579" s="10"/>
    </row>
    <row r="580" spans="2:3" ht="15.75" customHeight="1" x14ac:dyDescent="0.45">
      <c r="B580" s="10"/>
      <c r="C580" s="10"/>
    </row>
    <row r="581" spans="2:3" ht="15.75" customHeight="1" x14ac:dyDescent="0.45">
      <c r="B581" s="10"/>
      <c r="C581" s="10"/>
    </row>
    <row r="582" spans="2:3" ht="15.75" customHeight="1" x14ac:dyDescent="0.45">
      <c r="B582" s="10"/>
      <c r="C582" s="10"/>
    </row>
    <row r="583" spans="2:3" ht="15.75" customHeight="1" x14ac:dyDescent="0.45">
      <c r="B583" s="10"/>
      <c r="C583" s="10"/>
    </row>
    <row r="584" spans="2:3" ht="15.75" customHeight="1" x14ac:dyDescent="0.45">
      <c r="B584" s="10"/>
      <c r="C584" s="10"/>
    </row>
    <row r="585" spans="2:3" ht="15.75" customHeight="1" x14ac:dyDescent="0.45">
      <c r="B585" s="10"/>
      <c r="C585" s="10"/>
    </row>
    <row r="586" spans="2:3" ht="15.75" customHeight="1" x14ac:dyDescent="0.45">
      <c r="B586" s="10"/>
      <c r="C586" s="10"/>
    </row>
    <row r="587" spans="2:3" ht="15.75" customHeight="1" x14ac:dyDescent="0.45">
      <c r="B587" s="10"/>
      <c r="C587" s="10"/>
    </row>
    <row r="588" spans="2:3" ht="15.75" customHeight="1" x14ac:dyDescent="0.45">
      <c r="B588" s="10"/>
      <c r="C588" s="10"/>
    </row>
    <row r="589" spans="2:3" ht="15.75" customHeight="1" x14ac:dyDescent="0.45">
      <c r="B589" s="10"/>
      <c r="C589" s="10"/>
    </row>
    <row r="590" spans="2:3" ht="15.75" customHeight="1" x14ac:dyDescent="0.45">
      <c r="B590" s="10"/>
      <c r="C590" s="10"/>
    </row>
    <row r="591" spans="2:3" ht="15.75" customHeight="1" x14ac:dyDescent="0.45">
      <c r="B591" s="10"/>
      <c r="C591" s="10"/>
    </row>
    <row r="592" spans="2:3" ht="15.75" customHeight="1" x14ac:dyDescent="0.45">
      <c r="B592" s="10"/>
      <c r="C592" s="10"/>
    </row>
    <row r="593" spans="2:3" ht="15.75" customHeight="1" x14ac:dyDescent="0.45">
      <c r="B593" s="10"/>
      <c r="C593" s="10"/>
    </row>
    <row r="594" spans="2:3" ht="15.75" customHeight="1" x14ac:dyDescent="0.45">
      <c r="B594" s="10"/>
      <c r="C594" s="10"/>
    </row>
    <row r="595" spans="2:3" ht="15.75" customHeight="1" x14ac:dyDescent="0.45">
      <c r="B595" s="10"/>
      <c r="C595" s="10"/>
    </row>
    <row r="596" spans="2:3" ht="15.75" customHeight="1" x14ac:dyDescent="0.45">
      <c r="B596" s="10"/>
      <c r="C596" s="10"/>
    </row>
    <row r="597" spans="2:3" ht="15.75" customHeight="1" x14ac:dyDescent="0.45">
      <c r="B597" s="10"/>
      <c r="C597" s="10"/>
    </row>
    <row r="598" spans="2:3" ht="15.75" customHeight="1" x14ac:dyDescent="0.45">
      <c r="B598" s="10"/>
      <c r="C598" s="10"/>
    </row>
    <row r="599" spans="2:3" ht="15.75" customHeight="1" x14ac:dyDescent="0.45">
      <c r="B599" s="10"/>
      <c r="C599" s="10"/>
    </row>
    <row r="600" spans="2:3" ht="15.75" customHeight="1" x14ac:dyDescent="0.45">
      <c r="B600" s="10"/>
      <c r="C600" s="10"/>
    </row>
    <row r="601" spans="2:3" ht="15.75" customHeight="1" x14ac:dyDescent="0.45">
      <c r="B601" s="10"/>
      <c r="C601" s="10"/>
    </row>
    <row r="602" spans="2:3" ht="15.75" customHeight="1" x14ac:dyDescent="0.45">
      <c r="B602" s="10"/>
      <c r="C602" s="10"/>
    </row>
    <row r="603" spans="2:3" ht="15.75" customHeight="1" x14ac:dyDescent="0.45">
      <c r="B603" s="10"/>
      <c r="C603" s="10"/>
    </row>
    <row r="604" spans="2:3" ht="15.75" customHeight="1" x14ac:dyDescent="0.45">
      <c r="B604" s="10"/>
      <c r="C604" s="10"/>
    </row>
    <row r="605" spans="2:3" ht="15.75" customHeight="1" x14ac:dyDescent="0.45">
      <c r="B605" s="10"/>
      <c r="C605" s="10"/>
    </row>
    <row r="606" spans="2:3" ht="15.75" customHeight="1" x14ac:dyDescent="0.45">
      <c r="B606" s="10"/>
      <c r="C606" s="10"/>
    </row>
    <row r="607" spans="2:3" ht="15.75" customHeight="1" x14ac:dyDescent="0.45">
      <c r="B607" s="10"/>
      <c r="C607" s="10"/>
    </row>
    <row r="608" spans="2:3" ht="15.75" customHeight="1" x14ac:dyDescent="0.45">
      <c r="B608" s="10"/>
      <c r="C608" s="10"/>
    </row>
    <row r="609" spans="2:3" ht="15.75" customHeight="1" x14ac:dyDescent="0.45">
      <c r="B609" s="10"/>
      <c r="C609" s="10"/>
    </row>
    <row r="610" spans="2:3" ht="15.75" customHeight="1" x14ac:dyDescent="0.45">
      <c r="B610" s="10"/>
      <c r="C610" s="10"/>
    </row>
    <row r="611" spans="2:3" ht="15.75" customHeight="1" x14ac:dyDescent="0.45">
      <c r="B611" s="10"/>
      <c r="C611" s="10"/>
    </row>
    <row r="612" spans="2:3" ht="15.75" customHeight="1" x14ac:dyDescent="0.45">
      <c r="B612" s="10"/>
      <c r="C612" s="10"/>
    </row>
    <row r="613" spans="2:3" ht="15.75" customHeight="1" x14ac:dyDescent="0.45">
      <c r="B613" s="10"/>
      <c r="C613" s="10"/>
    </row>
    <row r="614" spans="2:3" ht="15.75" customHeight="1" x14ac:dyDescent="0.45">
      <c r="B614" s="10"/>
      <c r="C614" s="10"/>
    </row>
    <row r="615" spans="2:3" ht="15.75" customHeight="1" x14ac:dyDescent="0.45">
      <c r="B615" s="10"/>
      <c r="C615" s="10"/>
    </row>
    <row r="616" spans="2:3" ht="15.75" customHeight="1" x14ac:dyDescent="0.45">
      <c r="B616" s="10"/>
      <c r="C616" s="10"/>
    </row>
    <row r="617" spans="2:3" ht="15.75" customHeight="1" x14ac:dyDescent="0.45">
      <c r="B617" s="10"/>
      <c r="C617" s="10"/>
    </row>
    <row r="618" spans="2:3" ht="15.75" customHeight="1" x14ac:dyDescent="0.45">
      <c r="B618" s="10"/>
      <c r="C618" s="10"/>
    </row>
    <row r="619" spans="2:3" ht="15.75" customHeight="1" x14ac:dyDescent="0.45">
      <c r="B619" s="10"/>
      <c r="C619" s="10"/>
    </row>
    <row r="620" spans="2:3" ht="15.75" customHeight="1" x14ac:dyDescent="0.45">
      <c r="B620" s="10"/>
      <c r="C620" s="10"/>
    </row>
    <row r="621" spans="2:3" ht="15.75" customHeight="1" x14ac:dyDescent="0.45">
      <c r="B621" s="10"/>
      <c r="C621" s="10"/>
    </row>
    <row r="622" spans="2:3" ht="15.75" customHeight="1" x14ac:dyDescent="0.45">
      <c r="B622" s="10"/>
      <c r="C622" s="10"/>
    </row>
    <row r="623" spans="2:3" ht="15.75" customHeight="1" x14ac:dyDescent="0.45">
      <c r="B623" s="10"/>
      <c r="C623" s="10"/>
    </row>
    <row r="624" spans="2:3" ht="15.75" customHeight="1" x14ac:dyDescent="0.45">
      <c r="B624" s="10"/>
      <c r="C624" s="10"/>
    </row>
    <row r="625" spans="2:3" ht="15.75" customHeight="1" x14ac:dyDescent="0.45">
      <c r="B625" s="10"/>
      <c r="C625" s="10"/>
    </row>
    <row r="626" spans="2:3" ht="15.75" customHeight="1" x14ac:dyDescent="0.45">
      <c r="B626" s="10"/>
      <c r="C626" s="10"/>
    </row>
    <row r="627" spans="2:3" ht="15.75" customHeight="1" x14ac:dyDescent="0.45">
      <c r="B627" s="10"/>
      <c r="C627" s="10"/>
    </row>
    <row r="628" spans="2:3" ht="15.75" customHeight="1" x14ac:dyDescent="0.45">
      <c r="B628" s="10"/>
      <c r="C628" s="10"/>
    </row>
    <row r="629" spans="2:3" ht="15.75" customHeight="1" x14ac:dyDescent="0.45">
      <c r="B629" s="10"/>
      <c r="C629" s="10"/>
    </row>
    <row r="630" spans="2:3" ht="15.75" customHeight="1" x14ac:dyDescent="0.45">
      <c r="B630" s="10"/>
      <c r="C630" s="10"/>
    </row>
    <row r="631" spans="2:3" ht="15.75" customHeight="1" x14ac:dyDescent="0.45">
      <c r="B631" s="10"/>
      <c r="C631" s="10"/>
    </row>
    <row r="632" spans="2:3" ht="15.75" customHeight="1" x14ac:dyDescent="0.45">
      <c r="B632" s="10"/>
      <c r="C632" s="10"/>
    </row>
    <row r="633" spans="2:3" ht="15.75" customHeight="1" x14ac:dyDescent="0.45">
      <c r="B633" s="10"/>
      <c r="C633" s="10"/>
    </row>
    <row r="634" spans="2:3" ht="15.75" customHeight="1" x14ac:dyDescent="0.45">
      <c r="B634" s="10"/>
      <c r="C634" s="10"/>
    </row>
    <row r="635" spans="2:3" ht="15.75" customHeight="1" x14ac:dyDescent="0.45">
      <c r="B635" s="10"/>
      <c r="C635" s="10"/>
    </row>
    <row r="636" spans="2:3" ht="15.75" customHeight="1" x14ac:dyDescent="0.45">
      <c r="B636" s="10"/>
      <c r="C636" s="10"/>
    </row>
    <row r="637" spans="2:3" ht="15.75" customHeight="1" x14ac:dyDescent="0.45">
      <c r="B637" s="10"/>
      <c r="C637" s="10"/>
    </row>
    <row r="638" spans="2:3" ht="15.75" customHeight="1" x14ac:dyDescent="0.45">
      <c r="B638" s="10"/>
      <c r="C638" s="10"/>
    </row>
    <row r="639" spans="2:3" ht="15.75" customHeight="1" x14ac:dyDescent="0.45">
      <c r="B639" s="10"/>
      <c r="C639" s="10"/>
    </row>
    <row r="640" spans="2:3" ht="15.75" customHeight="1" x14ac:dyDescent="0.45">
      <c r="B640" s="10"/>
      <c r="C640" s="10"/>
    </row>
    <row r="641" spans="2:3" ht="15.75" customHeight="1" x14ac:dyDescent="0.45">
      <c r="B641" s="10"/>
      <c r="C641" s="10"/>
    </row>
    <row r="642" spans="2:3" ht="15.75" customHeight="1" x14ac:dyDescent="0.45">
      <c r="B642" s="10"/>
      <c r="C642" s="10"/>
    </row>
    <row r="643" spans="2:3" ht="15.75" customHeight="1" x14ac:dyDescent="0.45">
      <c r="B643" s="10"/>
      <c r="C643" s="10"/>
    </row>
    <row r="644" spans="2:3" ht="15.75" customHeight="1" x14ac:dyDescent="0.45">
      <c r="B644" s="10"/>
      <c r="C644" s="10"/>
    </row>
    <row r="645" spans="2:3" ht="15.75" customHeight="1" x14ac:dyDescent="0.45">
      <c r="B645" s="10"/>
      <c r="C645" s="10"/>
    </row>
    <row r="646" spans="2:3" ht="15.75" customHeight="1" x14ac:dyDescent="0.45">
      <c r="B646" s="10"/>
      <c r="C646" s="10"/>
    </row>
    <row r="647" spans="2:3" ht="15.75" customHeight="1" x14ac:dyDescent="0.45">
      <c r="B647" s="10"/>
      <c r="C647" s="10"/>
    </row>
    <row r="648" spans="2:3" ht="15.75" customHeight="1" x14ac:dyDescent="0.45">
      <c r="B648" s="10"/>
      <c r="C648" s="10"/>
    </row>
    <row r="649" spans="2:3" ht="15.75" customHeight="1" x14ac:dyDescent="0.45">
      <c r="B649" s="10"/>
      <c r="C649" s="10"/>
    </row>
    <row r="650" spans="2:3" ht="15.75" customHeight="1" x14ac:dyDescent="0.45">
      <c r="B650" s="10"/>
      <c r="C650" s="10"/>
    </row>
    <row r="651" spans="2:3" ht="15.75" customHeight="1" x14ac:dyDescent="0.45">
      <c r="B651" s="10"/>
      <c r="C651" s="10"/>
    </row>
    <row r="652" spans="2:3" ht="15.75" customHeight="1" x14ac:dyDescent="0.45">
      <c r="B652" s="10"/>
      <c r="C652" s="10"/>
    </row>
    <row r="653" spans="2:3" ht="15.75" customHeight="1" x14ac:dyDescent="0.45">
      <c r="B653" s="10"/>
      <c r="C653" s="10"/>
    </row>
    <row r="654" spans="2:3" ht="15.75" customHeight="1" x14ac:dyDescent="0.45">
      <c r="B654" s="10"/>
      <c r="C654" s="10"/>
    </row>
    <row r="655" spans="2:3" ht="15.75" customHeight="1" x14ac:dyDescent="0.45">
      <c r="B655" s="10"/>
      <c r="C655" s="10"/>
    </row>
    <row r="656" spans="2:3" ht="15.75" customHeight="1" x14ac:dyDescent="0.45">
      <c r="B656" s="10"/>
      <c r="C656" s="10"/>
    </row>
    <row r="657" spans="2:3" ht="15.75" customHeight="1" x14ac:dyDescent="0.45">
      <c r="B657" s="10"/>
      <c r="C657" s="10"/>
    </row>
    <row r="658" spans="2:3" ht="15.75" customHeight="1" x14ac:dyDescent="0.45">
      <c r="B658" s="10"/>
      <c r="C658" s="10"/>
    </row>
    <row r="659" spans="2:3" ht="15.75" customHeight="1" x14ac:dyDescent="0.45">
      <c r="B659" s="10"/>
      <c r="C659" s="10"/>
    </row>
    <row r="660" spans="2:3" ht="15.75" customHeight="1" x14ac:dyDescent="0.45">
      <c r="B660" s="10"/>
      <c r="C660" s="10"/>
    </row>
    <row r="661" spans="2:3" ht="15.75" customHeight="1" x14ac:dyDescent="0.45">
      <c r="B661" s="10"/>
      <c r="C661" s="10"/>
    </row>
    <row r="662" spans="2:3" ht="15.75" customHeight="1" x14ac:dyDescent="0.45">
      <c r="B662" s="10"/>
      <c r="C662" s="10"/>
    </row>
    <row r="663" spans="2:3" ht="15.75" customHeight="1" x14ac:dyDescent="0.45">
      <c r="B663" s="10"/>
      <c r="C663" s="10"/>
    </row>
    <row r="664" spans="2:3" ht="15.75" customHeight="1" x14ac:dyDescent="0.45">
      <c r="B664" s="10"/>
      <c r="C664" s="10"/>
    </row>
    <row r="665" spans="2:3" ht="15.75" customHeight="1" x14ac:dyDescent="0.45">
      <c r="B665" s="10"/>
      <c r="C665" s="10"/>
    </row>
    <row r="666" spans="2:3" ht="15.75" customHeight="1" x14ac:dyDescent="0.45">
      <c r="B666" s="10"/>
      <c r="C666" s="10"/>
    </row>
    <row r="667" spans="2:3" ht="15.75" customHeight="1" x14ac:dyDescent="0.45">
      <c r="B667" s="10"/>
      <c r="C667" s="10"/>
    </row>
    <row r="668" spans="2:3" ht="15.75" customHeight="1" x14ac:dyDescent="0.45">
      <c r="B668" s="10"/>
      <c r="C668" s="10"/>
    </row>
    <row r="669" spans="2:3" ht="15.75" customHeight="1" x14ac:dyDescent="0.45">
      <c r="B669" s="10"/>
      <c r="C669" s="10"/>
    </row>
    <row r="670" spans="2:3" ht="15.75" customHeight="1" x14ac:dyDescent="0.45">
      <c r="B670" s="10"/>
      <c r="C670" s="10"/>
    </row>
    <row r="671" spans="2:3" ht="15.75" customHeight="1" x14ac:dyDescent="0.45">
      <c r="B671" s="10"/>
      <c r="C671" s="10"/>
    </row>
    <row r="672" spans="2:3" ht="15.75" customHeight="1" x14ac:dyDescent="0.45">
      <c r="B672" s="10"/>
      <c r="C672" s="10"/>
    </row>
    <row r="673" spans="2:3" ht="15.75" customHeight="1" x14ac:dyDescent="0.45">
      <c r="B673" s="10"/>
      <c r="C673" s="10"/>
    </row>
    <row r="674" spans="2:3" ht="15.75" customHeight="1" x14ac:dyDescent="0.45">
      <c r="B674" s="10"/>
      <c r="C674" s="10"/>
    </row>
    <row r="675" spans="2:3" ht="15.75" customHeight="1" x14ac:dyDescent="0.45">
      <c r="B675" s="10"/>
      <c r="C675" s="10"/>
    </row>
    <row r="676" spans="2:3" ht="15.75" customHeight="1" x14ac:dyDescent="0.45">
      <c r="B676" s="10"/>
      <c r="C676" s="10"/>
    </row>
    <row r="677" spans="2:3" ht="15.75" customHeight="1" x14ac:dyDescent="0.45">
      <c r="B677" s="10"/>
      <c r="C677" s="10"/>
    </row>
    <row r="678" spans="2:3" ht="15.75" customHeight="1" x14ac:dyDescent="0.45">
      <c r="B678" s="10"/>
      <c r="C678" s="10"/>
    </row>
    <row r="679" spans="2:3" ht="15.75" customHeight="1" x14ac:dyDescent="0.45">
      <c r="B679" s="10"/>
      <c r="C679" s="10"/>
    </row>
    <row r="680" spans="2:3" ht="15.75" customHeight="1" x14ac:dyDescent="0.45">
      <c r="B680" s="10"/>
      <c r="C680" s="10"/>
    </row>
    <row r="681" spans="2:3" ht="15.75" customHeight="1" x14ac:dyDescent="0.45">
      <c r="B681" s="10"/>
      <c r="C681" s="10"/>
    </row>
    <row r="682" spans="2:3" ht="15.75" customHeight="1" x14ac:dyDescent="0.45">
      <c r="B682" s="10"/>
      <c r="C682" s="10"/>
    </row>
    <row r="683" spans="2:3" ht="15.75" customHeight="1" x14ac:dyDescent="0.45">
      <c r="B683" s="10"/>
      <c r="C683" s="10"/>
    </row>
    <row r="684" spans="2:3" ht="15.75" customHeight="1" x14ac:dyDescent="0.45">
      <c r="B684" s="10"/>
      <c r="C684" s="10"/>
    </row>
    <row r="685" spans="2:3" ht="15.75" customHeight="1" x14ac:dyDescent="0.45">
      <c r="B685" s="10"/>
      <c r="C685" s="10"/>
    </row>
    <row r="686" spans="2:3" ht="15.75" customHeight="1" x14ac:dyDescent="0.45">
      <c r="B686" s="10"/>
      <c r="C686" s="10"/>
    </row>
    <row r="687" spans="2:3" ht="15.75" customHeight="1" x14ac:dyDescent="0.45">
      <c r="B687" s="10"/>
      <c r="C687" s="10"/>
    </row>
    <row r="688" spans="2:3" ht="15.75" customHeight="1" x14ac:dyDescent="0.45">
      <c r="B688" s="10"/>
      <c r="C688" s="10"/>
    </row>
    <row r="689" spans="2:3" ht="15.75" customHeight="1" x14ac:dyDescent="0.45">
      <c r="B689" s="10"/>
      <c r="C689" s="10"/>
    </row>
    <row r="690" spans="2:3" ht="15.75" customHeight="1" x14ac:dyDescent="0.45">
      <c r="B690" s="10"/>
      <c r="C690" s="10"/>
    </row>
    <row r="691" spans="2:3" ht="15.75" customHeight="1" x14ac:dyDescent="0.45">
      <c r="B691" s="10"/>
      <c r="C691" s="10"/>
    </row>
    <row r="692" spans="2:3" ht="15.75" customHeight="1" x14ac:dyDescent="0.45">
      <c r="B692" s="10"/>
      <c r="C692" s="10"/>
    </row>
    <row r="693" spans="2:3" ht="15.75" customHeight="1" x14ac:dyDescent="0.45">
      <c r="B693" s="10"/>
      <c r="C693" s="10"/>
    </row>
    <row r="694" spans="2:3" ht="15.75" customHeight="1" x14ac:dyDescent="0.45">
      <c r="B694" s="10"/>
      <c r="C694" s="10"/>
    </row>
    <row r="695" spans="2:3" ht="15.75" customHeight="1" x14ac:dyDescent="0.45">
      <c r="B695" s="10"/>
      <c r="C695" s="10"/>
    </row>
    <row r="696" spans="2:3" ht="15.75" customHeight="1" x14ac:dyDescent="0.45">
      <c r="B696" s="10"/>
      <c r="C696" s="10"/>
    </row>
    <row r="697" spans="2:3" ht="15.75" customHeight="1" x14ac:dyDescent="0.45">
      <c r="B697" s="10"/>
      <c r="C697" s="10"/>
    </row>
    <row r="698" spans="2:3" ht="15.75" customHeight="1" x14ac:dyDescent="0.45">
      <c r="B698" s="10"/>
      <c r="C698" s="10"/>
    </row>
    <row r="699" spans="2:3" ht="15.75" customHeight="1" x14ac:dyDescent="0.45">
      <c r="B699" s="10"/>
      <c r="C699" s="10"/>
    </row>
    <row r="700" spans="2:3" ht="15.75" customHeight="1" x14ac:dyDescent="0.45">
      <c r="B700" s="10"/>
      <c r="C700" s="10"/>
    </row>
    <row r="701" spans="2:3" ht="15.75" customHeight="1" x14ac:dyDescent="0.45">
      <c r="B701" s="10"/>
      <c r="C701" s="10"/>
    </row>
    <row r="702" spans="2:3" ht="15.75" customHeight="1" x14ac:dyDescent="0.45">
      <c r="B702" s="10"/>
      <c r="C702" s="10"/>
    </row>
    <row r="703" spans="2:3" ht="15.75" customHeight="1" x14ac:dyDescent="0.45">
      <c r="B703" s="10"/>
      <c r="C703" s="10"/>
    </row>
    <row r="704" spans="2:3" ht="15.75" customHeight="1" x14ac:dyDescent="0.45">
      <c r="B704" s="10"/>
      <c r="C704" s="10"/>
    </row>
    <row r="705" spans="2:3" ht="15.75" customHeight="1" x14ac:dyDescent="0.45">
      <c r="B705" s="10"/>
      <c r="C705" s="10"/>
    </row>
    <row r="706" spans="2:3" ht="15.75" customHeight="1" x14ac:dyDescent="0.45">
      <c r="B706" s="10"/>
      <c r="C706" s="10"/>
    </row>
    <row r="707" spans="2:3" ht="15.75" customHeight="1" x14ac:dyDescent="0.45">
      <c r="B707" s="10"/>
      <c r="C707" s="10"/>
    </row>
    <row r="708" spans="2:3" ht="15.75" customHeight="1" x14ac:dyDescent="0.45">
      <c r="B708" s="10"/>
      <c r="C708" s="10"/>
    </row>
    <row r="709" spans="2:3" ht="15.75" customHeight="1" x14ac:dyDescent="0.45">
      <c r="B709" s="10"/>
      <c r="C709" s="10"/>
    </row>
    <row r="710" spans="2:3" ht="15.75" customHeight="1" x14ac:dyDescent="0.45">
      <c r="B710" s="10"/>
      <c r="C710" s="10"/>
    </row>
    <row r="711" spans="2:3" ht="15.75" customHeight="1" x14ac:dyDescent="0.45">
      <c r="B711" s="10"/>
      <c r="C711" s="10"/>
    </row>
    <row r="712" spans="2:3" ht="15.75" customHeight="1" x14ac:dyDescent="0.45">
      <c r="B712" s="10"/>
      <c r="C712" s="10"/>
    </row>
    <row r="713" spans="2:3" ht="15.75" customHeight="1" x14ac:dyDescent="0.45">
      <c r="B713" s="10"/>
      <c r="C713" s="10"/>
    </row>
    <row r="714" spans="2:3" ht="15.75" customHeight="1" x14ac:dyDescent="0.45">
      <c r="B714" s="10"/>
      <c r="C714" s="10"/>
    </row>
    <row r="715" spans="2:3" ht="15.75" customHeight="1" x14ac:dyDescent="0.45">
      <c r="B715" s="10"/>
      <c r="C715" s="10"/>
    </row>
    <row r="716" spans="2:3" ht="15.75" customHeight="1" x14ac:dyDescent="0.45">
      <c r="B716" s="10"/>
      <c r="C716" s="10"/>
    </row>
    <row r="717" spans="2:3" ht="15.75" customHeight="1" x14ac:dyDescent="0.45">
      <c r="B717" s="10"/>
      <c r="C717" s="10"/>
    </row>
    <row r="718" spans="2:3" ht="15.75" customHeight="1" x14ac:dyDescent="0.45">
      <c r="B718" s="10"/>
      <c r="C718" s="10"/>
    </row>
    <row r="719" spans="2:3" ht="15.75" customHeight="1" x14ac:dyDescent="0.45">
      <c r="B719" s="10"/>
      <c r="C719" s="10"/>
    </row>
    <row r="720" spans="2:3" ht="15.75" customHeight="1" x14ac:dyDescent="0.45">
      <c r="B720" s="10"/>
      <c r="C720" s="10"/>
    </row>
    <row r="721" spans="2:3" ht="15.75" customHeight="1" x14ac:dyDescent="0.45">
      <c r="B721" s="10"/>
      <c r="C721" s="10"/>
    </row>
    <row r="722" spans="2:3" ht="15.75" customHeight="1" x14ac:dyDescent="0.45">
      <c r="B722" s="10"/>
      <c r="C722" s="10"/>
    </row>
    <row r="723" spans="2:3" ht="15.75" customHeight="1" x14ac:dyDescent="0.45">
      <c r="B723" s="10"/>
      <c r="C723" s="10"/>
    </row>
    <row r="724" spans="2:3" ht="15.75" customHeight="1" x14ac:dyDescent="0.45">
      <c r="B724" s="10"/>
      <c r="C724" s="10"/>
    </row>
    <row r="725" spans="2:3" ht="15.75" customHeight="1" x14ac:dyDescent="0.45">
      <c r="B725" s="10"/>
      <c r="C725" s="10"/>
    </row>
    <row r="726" spans="2:3" ht="15.75" customHeight="1" x14ac:dyDescent="0.45">
      <c r="B726" s="10"/>
      <c r="C726" s="10"/>
    </row>
    <row r="727" spans="2:3" ht="15.75" customHeight="1" x14ac:dyDescent="0.45">
      <c r="B727" s="10"/>
      <c r="C727" s="10"/>
    </row>
    <row r="728" spans="2:3" ht="15.75" customHeight="1" x14ac:dyDescent="0.45">
      <c r="B728" s="10"/>
      <c r="C728" s="10"/>
    </row>
    <row r="729" spans="2:3" ht="15.75" customHeight="1" x14ac:dyDescent="0.45">
      <c r="B729" s="10"/>
      <c r="C729" s="10"/>
    </row>
    <row r="730" spans="2:3" ht="15.75" customHeight="1" x14ac:dyDescent="0.45">
      <c r="B730" s="10"/>
      <c r="C730" s="10"/>
    </row>
    <row r="731" spans="2:3" ht="15.75" customHeight="1" x14ac:dyDescent="0.45">
      <c r="B731" s="10"/>
      <c r="C731" s="10"/>
    </row>
    <row r="732" spans="2:3" ht="15.75" customHeight="1" x14ac:dyDescent="0.45">
      <c r="B732" s="10"/>
      <c r="C732" s="10"/>
    </row>
    <row r="733" spans="2:3" ht="15.75" customHeight="1" x14ac:dyDescent="0.45">
      <c r="B733" s="10"/>
      <c r="C733" s="10"/>
    </row>
    <row r="734" spans="2:3" ht="15.75" customHeight="1" x14ac:dyDescent="0.45">
      <c r="B734" s="10"/>
      <c r="C734" s="10"/>
    </row>
    <row r="735" spans="2:3" ht="15.75" customHeight="1" x14ac:dyDescent="0.45">
      <c r="B735" s="10"/>
      <c r="C735" s="10"/>
    </row>
    <row r="736" spans="2:3" ht="15.75" customHeight="1" x14ac:dyDescent="0.45">
      <c r="B736" s="10"/>
      <c r="C736" s="10"/>
    </row>
    <row r="737" spans="2:3" ht="15.75" customHeight="1" x14ac:dyDescent="0.45">
      <c r="B737" s="10"/>
      <c r="C737" s="10"/>
    </row>
    <row r="738" spans="2:3" ht="15.75" customHeight="1" x14ac:dyDescent="0.45">
      <c r="B738" s="10"/>
      <c r="C738" s="10"/>
    </row>
    <row r="739" spans="2:3" ht="15.75" customHeight="1" x14ac:dyDescent="0.45">
      <c r="B739" s="10"/>
      <c r="C739" s="10"/>
    </row>
    <row r="740" spans="2:3" ht="15.75" customHeight="1" x14ac:dyDescent="0.45">
      <c r="B740" s="10"/>
      <c r="C740" s="10"/>
    </row>
    <row r="741" spans="2:3" ht="15.75" customHeight="1" x14ac:dyDescent="0.45">
      <c r="B741" s="10"/>
      <c r="C741" s="10"/>
    </row>
    <row r="742" spans="2:3" ht="15.75" customHeight="1" x14ac:dyDescent="0.45">
      <c r="B742" s="10"/>
      <c r="C742" s="10"/>
    </row>
    <row r="743" spans="2:3" ht="15.75" customHeight="1" x14ac:dyDescent="0.45">
      <c r="B743" s="10"/>
      <c r="C743" s="10"/>
    </row>
    <row r="744" spans="2:3" ht="15.75" customHeight="1" x14ac:dyDescent="0.45">
      <c r="B744" s="10"/>
      <c r="C744" s="10"/>
    </row>
    <row r="745" spans="2:3" ht="15.75" customHeight="1" x14ac:dyDescent="0.45">
      <c r="B745" s="10"/>
      <c r="C745" s="10"/>
    </row>
    <row r="746" spans="2:3" ht="15.75" customHeight="1" x14ac:dyDescent="0.45">
      <c r="B746" s="10"/>
      <c r="C746" s="10"/>
    </row>
    <row r="747" spans="2:3" ht="15.75" customHeight="1" x14ac:dyDescent="0.45">
      <c r="B747" s="10"/>
      <c r="C747" s="10"/>
    </row>
    <row r="748" spans="2:3" ht="15.75" customHeight="1" x14ac:dyDescent="0.45">
      <c r="B748" s="10"/>
      <c r="C748" s="10"/>
    </row>
    <row r="749" spans="2:3" ht="15.75" customHeight="1" x14ac:dyDescent="0.45">
      <c r="B749" s="10"/>
      <c r="C749" s="10"/>
    </row>
    <row r="750" spans="2:3" ht="15.75" customHeight="1" x14ac:dyDescent="0.45">
      <c r="B750" s="10"/>
      <c r="C750" s="10"/>
    </row>
    <row r="751" spans="2:3" ht="15.75" customHeight="1" x14ac:dyDescent="0.45">
      <c r="B751" s="10"/>
      <c r="C751" s="10"/>
    </row>
    <row r="752" spans="2:3" ht="15.75" customHeight="1" x14ac:dyDescent="0.45">
      <c r="B752" s="10"/>
      <c r="C752" s="10"/>
    </row>
    <row r="753" spans="2:3" ht="15.75" customHeight="1" x14ac:dyDescent="0.45">
      <c r="B753" s="10"/>
      <c r="C753" s="10"/>
    </row>
    <row r="754" spans="2:3" ht="15.75" customHeight="1" x14ac:dyDescent="0.45">
      <c r="B754" s="10"/>
      <c r="C754" s="10"/>
    </row>
    <row r="755" spans="2:3" ht="15.75" customHeight="1" x14ac:dyDescent="0.45">
      <c r="B755" s="10"/>
      <c r="C755" s="10"/>
    </row>
    <row r="756" spans="2:3" ht="15.75" customHeight="1" x14ac:dyDescent="0.45">
      <c r="B756" s="10"/>
      <c r="C756" s="10"/>
    </row>
    <row r="757" spans="2:3" ht="15.75" customHeight="1" x14ac:dyDescent="0.45">
      <c r="B757" s="10"/>
      <c r="C757" s="10"/>
    </row>
    <row r="758" spans="2:3" ht="15.75" customHeight="1" x14ac:dyDescent="0.45">
      <c r="B758" s="10"/>
      <c r="C758" s="10"/>
    </row>
    <row r="759" spans="2:3" ht="15.75" customHeight="1" x14ac:dyDescent="0.45">
      <c r="B759" s="10"/>
      <c r="C759" s="10"/>
    </row>
    <row r="760" spans="2:3" ht="15.75" customHeight="1" x14ac:dyDescent="0.45">
      <c r="B760" s="10"/>
      <c r="C760" s="10"/>
    </row>
    <row r="761" spans="2:3" ht="15.75" customHeight="1" x14ac:dyDescent="0.45">
      <c r="B761" s="10"/>
      <c r="C761" s="10"/>
    </row>
    <row r="762" spans="2:3" ht="15.75" customHeight="1" x14ac:dyDescent="0.45">
      <c r="B762" s="10"/>
      <c r="C762" s="10"/>
    </row>
    <row r="763" spans="2:3" ht="15.75" customHeight="1" x14ac:dyDescent="0.45">
      <c r="B763" s="10"/>
      <c r="C763" s="10"/>
    </row>
    <row r="764" spans="2:3" ht="15.75" customHeight="1" x14ac:dyDescent="0.45">
      <c r="B764" s="10"/>
      <c r="C764" s="10"/>
    </row>
    <row r="765" spans="2:3" ht="15.75" customHeight="1" x14ac:dyDescent="0.45">
      <c r="B765" s="10"/>
      <c r="C765" s="10"/>
    </row>
    <row r="766" spans="2:3" ht="15.75" customHeight="1" x14ac:dyDescent="0.45">
      <c r="B766" s="10"/>
      <c r="C766" s="10"/>
    </row>
    <row r="767" spans="2:3" ht="15.75" customHeight="1" x14ac:dyDescent="0.45">
      <c r="B767" s="10"/>
      <c r="C767" s="10"/>
    </row>
    <row r="768" spans="2:3" ht="15.75" customHeight="1" x14ac:dyDescent="0.45">
      <c r="B768" s="10"/>
      <c r="C768" s="10"/>
    </row>
    <row r="769" spans="2:3" ht="15.75" customHeight="1" x14ac:dyDescent="0.45">
      <c r="B769" s="10"/>
      <c r="C769" s="10"/>
    </row>
    <row r="770" spans="2:3" ht="15.75" customHeight="1" x14ac:dyDescent="0.45">
      <c r="B770" s="10"/>
      <c r="C770" s="10"/>
    </row>
    <row r="771" spans="2:3" ht="15.75" customHeight="1" x14ac:dyDescent="0.45">
      <c r="B771" s="10"/>
      <c r="C771" s="10"/>
    </row>
    <row r="772" spans="2:3" ht="15.75" customHeight="1" x14ac:dyDescent="0.45">
      <c r="B772" s="10"/>
      <c r="C772" s="10"/>
    </row>
    <row r="773" spans="2:3" ht="15.75" customHeight="1" x14ac:dyDescent="0.45">
      <c r="B773" s="10"/>
      <c r="C773" s="10"/>
    </row>
    <row r="774" spans="2:3" ht="15.75" customHeight="1" x14ac:dyDescent="0.45">
      <c r="B774" s="10"/>
      <c r="C774" s="10"/>
    </row>
    <row r="775" spans="2:3" ht="15.75" customHeight="1" x14ac:dyDescent="0.45">
      <c r="B775" s="10"/>
      <c r="C775" s="10"/>
    </row>
    <row r="776" spans="2:3" ht="15.75" customHeight="1" x14ac:dyDescent="0.45">
      <c r="B776" s="10"/>
      <c r="C776" s="10"/>
    </row>
    <row r="777" spans="2:3" ht="15.75" customHeight="1" x14ac:dyDescent="0.45">
      <c r="B777" s="10"/>
      <c r="C777" s="10"/>
    </row>
    <row r="778" spans="2:3" ht="15.75" customHeight="1" x14ac:dyDescent="0.45">
      <c r="B778" s="10"/>
      <c r="C778" s="10"/>
    </row>
    <row r="779" spans="2:3" ht="15.75" customHeight="1" x14ac:dyDescent="0.45">
      <c r="B779" s="10"/>
      <c r="C779" s="10"/>
    </row>
    <row r="780" spans="2:3" ht="15.75" customHeight="1" x14ac:dyDescent="0.45">
      <c r="B780" s="10"/>
      <c r="C780" s="10"/>
    </row>
    <row r="781" spans="2:3" ht="15.75" customHeight="1" x14ac:dyDescent="0.45">
      <c r="B781" s="10"/>
      <c r="C781" s="10"/>
    </row>
    <row r="782" spans="2:3" ht="15.75" customHeight="1" x14ac:dyDescent="0.45">
      <c r="B782" s="10"/>
      <c r="C782" s="10"/>
    </row>
    <row r="783" spans="2:3" ht="15.75" customHeight="1" x14ac:dyDescent="0.45">
      <c r="B783" s="10"/>
      <c r="C783" s="10"/>
    </row>
    <row r="784" spans="2:3" ht="15.75" customHeight="1" x14ac:dyDescent="0.45">
      <c r="B784" s="10"/>
      <c r="C784" s="10"/>
    </row>
    <row r="785" spans="2:3" ht="15.75" customHeight="1" x14ac:dyDescent="0.45">
      <c r="B785" s="10"/>
      <c r="C785" s="10"/>
    </row>
    <row r="786" spans="2:3" ht="15.75" customHeight="1" x14ac:dyDescent="0.45">
      <c r="B786" s="10"/>
      <c r="C786" s="10"/>
    </row>
    <row r="787" spans="2:3" ht="15.75" customHeight="1" x14ac:dyDescent="0.45">
      <c r="B787" s="10"/>
      <c r="C787" s="10"/>
    </row>
    <row r="788" spans="2:3" ht="15.75" customHeight="1" x14ac:dyDescent="0.45">
      <c r="B788" s="10"/>
      <c r="C788" s="10"/>
    </row>
    <row r="789" spans="2:3" ht="15.75" customHeight="1" x14ac:dyDescent="0.45">
      <c r="B789" s="10"/>
      <c r="C789" s="10"/>
    </row>
    <row r="790" spans="2:3" ht="15.75" customHeight="1" x14ac:dyDescent="0.45">
      <c r="B790" s="10"/>
      <c r="C790" s="10"/>
    </row>
    <row r="791" spans="2:3" ht="15.75" customHeight="1" x14ac:dyDescent="0.45">
      <c r="B791" s="10"/>
      <c r="C791" s="10"/>
    </row>
    <row r="792" spans="2:3" ht="15.75" customHeight="1" x14ac:dyDescent="0.45">
      <c r="B792" s="10"/>
      <c r="C792" s="10"/>
    </row>
    <row r="793" spans="2:3" ht="15.75" customHeight="1" x14ac:dyDescent="0.45">
      <c r="B793" s="10"/>
      <c r="C793" s="10"/>
    </row>
    <row r="794" spans="2:3" ht="15.75" customHeight="1" x14ac:dyDescent="0.45">
      <c r="B794" s="10"/>
      <c r="C794" s="10"/>
    </row>
    <row r="795" spans="2:3" ht="15.75" customHeight="1" x14ac:dyDescent="0.45">
      <c r="B795" s="10"/>
      <c r="C795" s="10"/>
    </row>
    <row r="796" spans="2:3" ht="15.75" customHeight="1" x14ac:dyDescent="0.45">
      <c r="B796" s="10"/>
      <c r="C796" s="10"/>
    </row>
    <row r="797" spans="2:3" ht="15.75" customHeight="1" x14ac:dyDescent="0.45">
      <c r="B797" s="10"/>
      <c r="C797" s="10"/>
    </row>
    <row r="798" spans="2:3" ht="15.75" customHeight="1" x14ac:dyDescent="0.45">
      <c r="B798" s="10"/>
      <c r="C798" s="10"/>
    </row>
    <row r="799" spans="2:3" ht="15.75" customHeight="1" x14ac:dyDescent="0.45">
      <c r="B799" s="10"/>
      <c r="C799" s="10"/>
    </row>
    <row r="800" spans="2:3" ht="15.75" customHeight="1" x14ac:dyDescent="0.45">
      <c r="B800" s="10"/>
      <c r="C800" s="10"/>
    </row>
    <row r="801" spans="2:3" ht="15.75" customHeight="1" x14ac:dyDescent="0.45">
      <c r="B801" s="10"/>
      <c r="C801" s="10"/>
    </row>
    <row r="802" spans="2:3" ht="15.75" customHeight="1" x14ac:dyDescent="0.45">
      <c r="B802" s="10"/>
      <c r="C802" s="10"/>
    </row>
    <row r="803" spans="2:3" ht="15.75" customHeight="1" x14ac:dyDescent="0.45">
      <c r="B803" s="10"/>
      <c r="C803" s="10"/>
    </row>
    <row r="804" spans="2:3" ht="15.75" customHeight="1" x14ac:dyDescent="0.45">
      <c r="B804" s="10"/>
      <c r="C804" s="10"/>
    </row>
    <row r="805" spans="2:3" ht="15.75" customHeight="1" x14ac:dyDescent="0.45">
      <c r="B805" s="10"/>
      <c r="C805" s="10"/>
    </row>
    <row r="806" spans="2:3" ht="15.75" customHeight="1" x14ac:dyDescent="0.45">
      <c r="B806" s="10"/>
      <c r="C806" s="10"/>
    </row>
    <row r="807" spans="2:3" ht="15.75" customHeight="1" x14ac:dyDescent="0.45">
      <c r="B807" s="10"/>
      <c r="C807" s="10"/>
    </row>
    <row r="808" spans="2:3" ht="15.75" customHeight="1" x14ac:dyDescent="0.45">
      <c r="B808" s="10"/>
      <c r="C808" s="10"/>
    </row>
    <row r="809" spans="2:3" ht="15.75" customHeight="1" x14ac:dyDescent="0.45">
      <c r="B809" s="10"/>
      <c r="C809" s="10"/>
    </row>
    <row r="810" spans="2:3" ht="15.75" customHeight="1" x14ac:dyDescent="0.45">
      <c r="B810" s="10"/>
      <c r="C810" s="10"/>
    </row>
    <row r="811" spans="2:3" ht="15.75" customHeight="1" x14ac:dyDescent="0.45">
      <c r="B811" s="10"/>
      <c r="C811" s="10"/>
    </row>
    <row r="812" spans="2:3" ht="15.75" customHeight="1" x14ac:dyDescent="0.45">
      <c r="B812" s="10"/>
      <c r="C812" s="10"/>
    </row>
    <row r="813" spans="2:3" ht="15.75" customHeight="1" x14ac:dyDescent="0.45">
      <c r="B813" s="10"/>
      <c r="C813" s="10"/>
    </row>
    <row r="814" spans="2:3" ht="15.75" customHeight="1" x14ac:dyDescent="0.45">
      <c r="B814" s="10"/>
      <c r="C814" s="10"/>
    </row>
    <row r="815" spans="2:3" ht="15.75" customHeight="1" x14ac:dyDescent="0.45">
      <c r="B815" s="10"/>
      <c r="C815" s="10"/>
    </row>
    <row r="816" spans="2:3" ht="15.75" customHeight="1" x14ac:dyDescent="0.45">
      <c r="B816" s="10"/>
      <c r="C816" s="10"/>
    </row>
    <row r="817" spans="2:3" ht="15.75" customHeight="1" x14ac:dyDescent="0.45">
      <c r="B817" s="10"/>
      <c r="C817" s="10"/>
    </row>
    <row r="818" spans="2:3" ht="15.75" customHeight="1" x14ac:dyDescent="0.45">
      <c r="B818" s="10"/>
      <c r="C818" s="10"/>
    </row>
    <row r="819" spans="2:3" ht="15.75" customHeight="1" x14ac:dyDescent="0.45">
      <c r="B819" s="10"/>
      <c r="C819" s="10"/>
    </row>
    <row r="820" spans="2:3" ht="15.75" customHeight="1" x14ac:dyDescent="0.45">
      <c r="B820" s="10"/>
      <c r="C820" s="10"/>
    </row>
    <row r="821" spans="2:3" ht="15.75" customHeight="1" x14ac:dyDescent="0.45">
      <c r="B821" s="10"/>
      <c r="C821" s="10"/>
    </row>
    <row r="822" spans="2:3" ht="15.75" customHeight="1" x14ac:dyDescent="0.45">
      <c r="B822" s="10"/>
      <c r="C822" s="10"/>
    </row>
    <row r="823" spans="2:3" ht="15.75" customHeight="1" x14ac:dyDescent="0.45">
      <c r="B823" s="10"/>
      <c r="C823" s="10"/>
    </row>
    <row r="824" spans="2:3" ht="15.75" customHeight="1" x14ac:dyDescent="0.45">
      <c r="B824" s="10"/>
      <c r="C824" s="10"/>
    </row>
    <row r="825" spans="2:3" ht="15.75" customHeight="1" x14ac:dyDescent="0.45">
      <c r="B825" s="10"/>
      <c r="C825" s="10"/>
    </row>
    <row r="826" spans="2:3" ht="15.75" customHeight="1" x14ac:dyDescent="0.45">
      <c r="B826" s="10"/>
      <c r="C826" s="10"/>
    </row>
    <row r="827" spans="2:3" ht="15.75" customHeight="1" x14ac:dyDescent="0.45">
      <c r="B827" s="10"/>
      <c r="C827" s="10"/>
    </row>
    <row r="828" spans="2:3" ht="15.75" customHeight="1" x14ac:dyDescent="0.45">
      <c r="B828" s="10"/>
      <c r="C828" s="10"/>
    </row>
    <row r="829" spans="2:3" ht="15.75" customHeight="1" x14ac:dyDescent="0.45">
      <c r="B829" s="10"/>
      <c r="C829" s="10"/>
    </row>
    <row r="830" spans="2:3" ht="15.75" customHeight="1" x14ac:dyDescent="0.45">
      <c r="B830" s="10"/>
      <c r="C830" s="10"/>
    </row>
    <row r="831" spans="2:3" ht="15.75" customHeight="1" x14ac:dyDescent="0.45">
      <c r="B831" s="10"/>
      <c r="C831" s="10"/>
    </row>
    <row r="832" spans="2:3" ht="15.75" customHeight="1" x14ac:dyDescent="0.45">
      <c r="B832" s="10"/>
      <c r="C832" s="10"/>
    </row>
    <row r="833" spans="2:3" ht="15.75" customHeight="1" x14ac:dyDescent="0.45">
      <c r="B833" s="10"/>
      <c r="C833" s="10"/>
    </row>
    <row r="834" spans="2:3" ht="15.75" customHeight="1" x14ac:dyDescent="0.45">
      <c r="B834" s="10"/>
      <c r="C834" s="10"/>
    </row>
    <row r="835" spans="2:3" ht="15.75" customHeight="1" x14ac:dyDescent="0.45">
      <c r="B835" s="10"/>
      <c r="C835" s="10"/>
    </row>
    <row r="836" spans="2:3" ht="15.75" customHeight="1" x14ac:dyDescent="0.45">
      <c r="B836" s="10"/>
      <c r="C836" s="10"/>
    </row>
    <row r="837" spans="2:3" ht="15.75" customHeight="1" x14ac:dyDescent="0.45">
      <c r="B837" s="10"/>
      <c r="C837" s="10"/>
    </row>
    <row r="838" spans="2:3" ht="15.75" customHeight="1" x14ac:dyDescent="0.45">
      <c r="B838" s="10"/>
      <c r="C838" s="10"/>
    </row>
    <row r="839" spans="2:3" ht="15.75" customHeight="1" x14ac:dyDescent="0.45">
      <c r="B839" s="10"/>
      <c r="C839" s="10"/>
    </row>
    <row r="840" spans="2:3" ht="15.75" customHeight="1" x14ac:dyDescent="0.45">
      <c r="B840" s="10"/>
      <c r="C840" s="10"/>
    </row>
    <row r="841" spans="2:3" ht="15.75" customHeight="1" x14ac:dyDescent="0.45">
      <c r="B841" s="10"/>
      <c r="C841" s="10"/>
    </row>
    <row r="842" spans="2:3" ht="15.75" customHeight="1" x14ac:dyDescent="0.45">
      <c r="B842" s="10"/>
      <c r="C842" s="10"/>
    </row>
    <row r="843" spans="2:3" ht="15.75" customHeight="1" x14ac:dyDescent="0.45">
      <c r="B843" s="10"/>
      <c r="C843" s="10"/>
    </row>
    <row r="844" spans="2:3" ht="15.75" customHeight="1" x14ac:dyDescent="0.45">
      <c r="B844" s="10"/>
      <c r="C844" s="10"/>
    </row>
    <row r="845" spans="2:3" ht="15.75" customHeight="1" x14ac:dyDescent="0.45">
      <c r="B845" s="10"/>
      <c r="C845" s="10"/>
    </row>
    <row r="846" spans="2:3" ht="15.75" customHeight="1" x14ac:dyDescent="0.45">
      <c r="B846" s="10"/>
      <c r="C846" s="10"/>
    </row>
    <row r="847" spans="2:3" ht="15.75" customHeight="1" x14ac:dyDescent="0.45">
      <c r="B847" s="10"/>
      <c r="C847" s="10"/>
    </row>
    <row r="848" spans="2:3" ht="15.75" customHeight="1" x14ac:dyDescent="0.45">
      <c r="B848" s="10"/>
      <c r="C848" s="10"/>
    </row>
    <row r="849" spans="2:3" ht="15.75" customHeight="1" x14ac:dyDescent="0.45">
      <c r="B849" s="10"/>
      <c r="C849" s="10"/>
    </row>
    <row r="850" spans="2:3" ht="15.75" customHeight="1" x14ac:dyDescent="0.45">
      <c r="B850" s="10"/>
      <c r="C850" s="10"/>
    </row>
    <row r="851" spans="2:3" ht="15.75" customHeight="1" x14ac:dyDescent="0.45">
      <c r="B851" s="10"/>
      <c r="C851" s="10"/>
    </row>
    <row r="852" spans="2:3" ht="15.75" customHeight="1" x14ac:dyDescent="0.45">
      <c r="B852" s="10"/>
      <c r="C852" s="10"/>
    </row>
    <row r="853" spans="2:3" ht="15.75" customHeight="1" x14ac:dyDescent="0.45">
      <c r="B853" s="10"/>
      <c r="C853" s="10"/>
    </row>
    <row r="854" spans="2:3" ht="15.75" customHeight="1" x14ac:dyDescent="0.45">
      <c r="B854" s="10"/>
      <c r="C854" s="10"/>
    </row>
    <row r="855" spans="2:3" ht="15.75" customHeight="1" x14ac:dyDescent="0.45">
      <c r="B855" s="10"/>
      <c r="C855" s="10"/>
    </row>
    <row r="856" spans="2:3" ht="15.75" customHeight="1" x14ac:dyDescent="0.45">
      <c r="B856" s="10"/>
      <c r="C856" s="10"/>
    </row>
    <row r="857" spans="2:3" ht="15.75" customHeight="1" x14ac:dyDescent="0.45">
      <c r="B857" s="10"/>
      <c r="C857" s="10"/>
    </row>
    <row r="858" spans="2:3" ht="15.75" customHeight="1" x14ac:dyDescent="0.45">
      <c r="B858" s="10"/>
      <c r="C858" s="10"/>
    </row>
    <row r="859" spans="2:3" ht="15.75" customHeight="1" x14ac:dyDescent="0.45">
      <c r="B859" s="10"/>
      <c r="C859" s="10"/>
    </row>
    <row r="860" spans="2:3" ht="15.75" customHeight="1" x14ac:dyDescent="0.45">
      <c r="B860" s="10"/>
      <c r="C860" s="10"/>
    </row>
    <row r="861" spans="2:3" ht="15.75" customHeight="1" x14ac:dyDescent="0.45">
      <c r="B861" s="10"/>
      <c r="C861" s="10"/>
    </row>
    <row r="862" spans="2:3" ht="15.75" customHeight="1" x14ac:dyDescent="0.45">
      <c r="B862" s="10"/>
      <c r="C862" s="10"/>
    </row>
    <row r="863" spans="2:3" ht="15.75" customHeight="1" x14ac:dyDescent="0.45">
      <c r="B863" s="10"/>
      <c r="C863" s="10"/>
    </row>
    <row r="864" spans="2:3" ht="15.75" customHeight="1" x14ac:dyDescent="0.45">
      <c r="B864" s="10"/>
      <c r="C864" s="10"/>
    </row>
    <row r="865" spans="2:3" ht="15.75" customHeight="1" x14ac:dyDescent="0.45">
      <c r="B865" s="10"/>
      <c r="C865" s="10"/>
    </row>
    <row r="866" spans="2:3" ht="15.75" customHeight="1" x14ac:dyDescent="0.45">
      <c r="B866" s="10"/>
      <c r="C866" s="10"/>
    </row>
    <row r="867" spans="2:3" ht="15.75" customHeight="1" x14ac:dyDescent="0.45">
      <c r="B867" s="10"/>
      <c r="C867" s="10"/>
    </row>
    <row r="868" spans="2:3" ht="15.75" customHeight="1" x14ac:dyDescent="0.45">
      <c r="B868" s="10"/>
      <c r="C868" s="10"/>
    </row>
    <row r="869" spans="2:3" ht="15.75" customHeight="1" x14ac:dyDescent="0.45">
      <c r="B869" s="10"/>
      <c r="C869" s="10"/>
    </row>
    <row r="870" spans="2:3" ht="15.75" customHeight="1" x14ac:dyDescent="0.45">
      <c r="B870" s="10"/>
      <c r="C870" s="10"/>
    </row>
    <row r="871" spans="2:3" ht="15.75" customHeight="1" x14ac:dyDescent="0.45">
      <c r="B871" s="10"/>
      <c r="C871" s="10"/>
    </row>
    <row r="872" spans="2:3" ht="15.75" customHeight="1" x14ac:dyDescent="0.45">
      <c r="B872" s="10"/>
      <c r="C872" s="10"/>
    </row>
    <row r="873" spans="2:3" ht="15.75" customHeight="1" x14ac:dyDescent="0.45">
      <c r="B873" s="10"/>
      <c r="C873" s="10"/>
    </row>
    <row r="874" spans="2:3" ht="15.75" customHeight="1" x14ac:dyDescent="0.45">
      <c r="B874" s="10"/>
      <c r="C874" s="10"/>
    </row>
    <row r="875" spans="2:3" ht="15.75" customHeight="1" x14ac:dyDescent="0.45">
      <c r="B875" s="10"/>
      <c r="C875" s="10"/>
    </row>
    <row r="876" spans="2:3" ht="15.75" customHeight="1" x14ac:dyDescent="0.45">
      <c r="B876" s="10"/>
      <c r="C876" s="10"/>
    </row>
    <row r="877" spans="2:3" ht="15.75" customHeight="1" x14ac:dyDescent="0.45">
      <c r="B877" s="10"/>
      <c r="C877" s="10"/>
    </row>
    <row r="878" spans="2:3" ht="15.75" customHeight="1" x14ac:dyDescent="0.45">
      <c r="B878" s="10"/>
      <c r="C878" s="10"/>
    </row>
    <row r="879" spans="2:3" ht="15.75" customHeight="1" x14ac:dyDescent="0.45">
      <c r="B879" s="10"/>
      <c r="C879" s="10"/>
    </row>
    <row r="880" spans="2:3" ht="15.75" customHeight="1" x14ac:dyDescent="0.45">
      <c r="B880" s="10"/>
      <c r="C880" s="10"/>
    </row>
    <row r="881" spans="2:3" ht="15.75" customHeight="1" x14ac:dyDescent="0.45">
      <c r="B881" s="10"/>
      <c r="C881" s="10"/>
    </row>
    <row r="882" spans="2:3" ht="15.75" customHeight="1" x14ac:dyDescent="0.45">
      <c r="B882" s="10"/>
      <c r="C882" s="10"/>
    </row>
    <row r="883" spans="2:3" ht="15.75" customHeight="1" x14ac:dyDescent="0.45">
      <c r="B883" s="10"/>
      <c r="C883" s="10"/>
    </row>
    <row r="884" spans="2:3" ht="15.75" customHeight="1" x14ac:dyDescent="0.45">
      <c r="B884" s="10"/>
      <c r="C884" s="10"/>
    </row>
    <row r="885" spans="2:3" ht="15.75" customHeight="1" x14ac:dyDescent="0.45">
      <c r="B885" s="10"/>
      <c r="C885" s="10"/>
    </row>
    <row r="886" spans="2:3" ht="15.75" customHeight="1" x14ac:dyDescent="0.45">
      <c r="B886" s="10"/>
      <c r="C886" s="10"/>
    </row>
    <row r="887" spans="2:3" ht="15.75" customHeight="1" x14ac:dyDescent="0.45">
      <c r="B887" s="10"/>
      <c r="C887" s="10"/>
    </row>
    <row r="888" spans="2:3" ht="15.75" customHeight="1" x14ac:dyDescent="0.45">
      <c r="B888" s="10"/>
      <c r="C888" s="10"/>
    </row>
    <row r="889" spans="2:3" ht="15.75" customHeight="1" x14ac:dyDescent="0.45">
      <c r="B889" s="10"/>
      <c r="C889" s="10"/>
    </row>
    <row r="890" spans="2:3" ht="15.75" customHeight="1" x14ac:dyDescent="0.45">
      <c r="B890" s="10"/>
      <c r="C890" s="10"/>
    </row>
    <row r="891" spans="2:3" ht="15.75" customHeight="1" x14ac:dyDescent="0.45">
      <c r="B891" s="10"/>
      <c r="C891" s="10"/>
    </row>
    <row r="892" spans="2:3" ht="15.75" customHeight="1" x14ac:dyDescent="0.45">
      <c r="B892" s="10"/>
      <c r="C892" s="10"/>
    </row>
    <row r="893" spans="2:3" ht="15.75" customHeight="1" x14ac:dyDescent="0.45">
      <c r="B893" s="10"/>
      <c r="C893" s="10"/>
    </row>
    <row r="894" spans="2:3" ht="15.75" customHeight="1" x14ac:dyDescent="0.45">
      <c r="B894" s="10"/>
      <c r="C894" s="10"/>
    </row>
    <row r="895" spans="2:3" ht="15.75" customHeight="1" x14ac:dyDescent="0.45">
      <c r="B895" s="10"/>
      <c r="C895" s="10"/>
    </row>
    <row r="896" spans="2:3" ht="15.75" customHeight="1" x14ac:dyDescent="0.45">
      <c r="B896" s="10"/>
      <c r="C896" s="10"/>
    </row>
    <row r="897" spans="2:3" ht="15.75" customHeight="1" x14ac:dyDescent="0.45">
      <c r="B897" s="10"/>
      <c r="C897" s="10"/>
    </row>
    <row r="898" spans="2:3" ht="15.75" customHeight="1" x14ac:dyDescent="0.45">
      <c r="B898" s="10"/>
      <c r="C898" s="10"/>
    </row>
    <row r="899" spans="2:3" ht="15.75" customHeight="1" x14ac:dyDescent="0.45">
      <c r="B899" s="10"/>
      <c r="C899" s="10"/>
    </row>
    <row r="900" spans="2:3" ht="15.75" customHeight="1" x14ac:dyDescent="0.45">
      <c r="B900" s="10"/>
      <c r="C900" s="10"/>
    </row>
    <row r="901" spans="2:3" ht="15.75" customHeight="1" x14ac:dyDescent="0.45">
      <c r="B901" s="10"/>
      <c r="C901" s="10"/>
    </row>
    <row r="902" spans="2:3" ht="15.75" customHeight="1" x14ac:dyDescent="0.45">
      <c r="B902" s="10"/>
      <c r="C902" s="10"/>
    </row>
    <row r="903" spans="2:3" ht="15.75" customHeight="1" x14ac:dyDescent="0.45">
      <c r="B903" s="10"/>
      <c r="C903" s="10"/>
    </row>
    <row r="904" spans="2:3" ht="15.75" customHeight="1" x14ac:dyDescent="0.45">
      <c r="B904" s="10"/>
      <c r="C904" s="10"/>
    </row>
    <row r="905" spans="2:3" ht="15.75" customHeight="1" x14ac:dyDescent="0.45">
      <c r="B905" s="10"/>
      <c r="C905" s="10"/>
    </row>
    <row r="906" spans="2:3" ht="15.75" customHeight="1" x14ac:dyDescent="0.45">
      <c r="B906" s="10"/>
      <c r="C906" s="10"/>
    </row>
    <row r="907" spans="2:3" ht="15.75" customHeight="1" x14ac:dyDescent="0.45">
      <c r="B907" s="10"/>
      <c r="C907" s="10"/>
    </row>
    <row r="908" spans="2:3" ht="15.75" customHeight="1" x14ac:dyDescent="0.45">
      <c r="B908" s="10"/>
      <c r="C908" s="10"/>
    </row>
    <row r="909" spans="2:3" ht="15.75" customHeight="1" x14ac:dyDescent="0.45">
      <c r="B909" s="10"/>
      <c r="C909" s="10"/>
    </row>
    <row r="910" spans="2:3" ht="15.75" customHeight="1" x14ac:dyDescent="0.45">
      <c r="B910" s="10"/>
      <c r="C910" s="10"/>
    </row>
    <row r="911" spans="2:3" ht="15.75" customHeight="1" x14ac:dyDescent="0.45">
      <c r="B911" s="10"/>
      <c r="C911" s="10"/>
    </row>
    <row r="912" spans="2:3" ht="15.75" customHeight="1" x14ac:dyDescent="0.45">
      <c r="B912" s="10"/>
      <c r="C912" s="10"/>
    </row>
    <row r="913" spans="2:3" ht="15.75" customHeight="1" x14ac:dyDescent="0.45">
      <c r="B913" s="10"/>
      <c r="C913" s="10"/>
    </row>
    <row r="914" spans="2:3" ht="15.75" customHeight="1" x14ac:dyDescent="0.45">
      <c r="B914" s="10"/>
      <c r="C914" s="10"/>
    </row>
    <row r="915" spans="2:3" ht="15.75" customHeight="1" x14ac:dyDescent="0.45">
      <c r="B915" s="10"/>
      <c r="C915" s="10"/>
    </row>
    <row r="916" spans="2:3" ht="15.75" customHeight="1" x14ac:dyDescent="0.45">
      <c r="B916" s="10"/>
      <c r="C916" s="10"/>
    </row>
    <row r="917" spans="2:3" ht="15.75" customHeight="1" x14ac:dyDescent="0.45">
      <c r="B917" s="10"/>
      <c r="C917" s="10"/>
    </row>
    <row r="918" spans="2:3" ht="15.75" customHeight="1" x14ac:dyDescent="0.45">
      <c r="B918" s="10"/>
      <c r="C918" s="10"/>
    </row>
    <row r="919" spans="2:3" ht="15.75" customHeight="1" x14ac:dyDescent="0.45">
      <c r="B919" s="10"/>
      <c r="C919" s="10"/>
    </row>
    <row r="920" spans="2:3" ht="15.75" customHeight="1" x14ac:dyDescent="0.45">
      <c r="B920" s="10"/>
      <c r="C920" s="10"/>
    </row>
    <row r="921" spans="2:3" ht="15.75" customHeight="1" x14ac:dyDescent="0.45">
      <c r="B921" s="10"/>
      <c r="C921" s="10"/>
    </row>
    <row r="922" spans="2:3" ht="15.75" customHeight="1" x14ac:dyDescent="0.45">
      <c r="B922" s="10"/>
      <c r="C922" s="10"/>
    </row>
    <row r="923" spans="2:3" ht="15.75" customHeight="1" x14ac:dyDescent="0.45">
      <c r="B923" s="10"/>
      <c r="C923" s="10"/>
    </row>
    <row r="924" spans="2:3" ht="15.75" customHeight="1" x14ac:dyDescent="0.45">
      <c r="B924" s="10"/>
      <c r="C924" s="10"/>
    </row>
    <row r="925" spans="2:3" ht="15.75" customHeight="1" x14ac:dyDescent="0.45">
      <c r="B925" s="10"/>
      <c r="C925" s="10"/>
    </row>
    <row r="926" spans="2:3" ht="15.75" customHeight="1" x14ac:dyDescent="0.45">
      <c r="B926" s="10"/>
      <c r="C926" s="10"/>
    </row>
    <row r="927" spans="2:3" ht="15.75" customHeight="1" x14ac:dyDescent="0.45">
      <c r="B927" s="10"/>
      <c r="C927" s="10"/>
    </row>
    <row r="928" spans="2:3" ht="15.75" customHeight="1" x14ac:dyDescent="0.45">
      <c r="B928" s="10"/>
      <c r="C928" s="10"/>
    </row>
    <row r="929" spans="2:3" ht="15.75" customHeight="1" x14ac:dyDescent="0.45">
      <c r="B929" s="10"/>
      <c r="C929" s="10"/>
    </row>
    <row r="930" spans="2:3" ht="15.75" customHeight="1" x14ac:dyDescent="0.45">
      <c r="B930" s="10"/>
      <c r="C930" s="10"/>
    </row>
    <row r="931" spans="2:3" ht="15.75" customHeight="1" x14ac:dyDescent="0.45">
      <c r="B931" s="10"/>
      <c r="C931" s="10"/>
    </row>
    <row r="932" spans="2:3" ht="15.75" customHeight="1" x14ac:dyDescent="0.45">
      <c r="B932" s="10"/>
      <c r="C932" s="10"/>
    </row>
    <row r="933" spans="2:3" ht="15.75" customHeight="1" x14ac:dyDescent="0.45">
      <c r="B933" s="10"/>
      <c r="C933" s="10"/>
    </row>
    <row r="934" spans="2:3" ht="15.75" customHeight="1" x14ac:dyDescent="0.45">
      <c r="B934" s="10"/>
      <c r="C934" s="10"/>
    </row>
    <row r="935" spans="2:3" ht="15.75" customHeight="1" x14ac:dyDescent="0.45">
      <c r="B935" s="10"/>
      <c r="C935" s="10"/>
    </row>
    <row r="936" spans="2:3" ht="15.75" customHeight="1" x14ac:dyDescent="0.45">
      <c r="B936" s="10"/>
      <c r="C936" s="10"/>
    </row>
    <row r="937" spans="2:3" ht="15.75" customHeight="1" x14ac:dyDescent="0.45">
      <c r="B937" s="10"/>
      <c r="C937" s="10"/>
    </row>
    <row r="938" spans="2:3" ht="15.75" customHeight="1" x14ac:dyDescent="0.45">
      <c r="B938" s="10"/>
      <c r="C938" s="10"/>
    </row>
    <row r="939" spans="2:3" ht="15.75" customHeight="1" x14ac:dyDescent="0.45">
      <c r="B939" s="10"/>
      <c r="C939" s="10"/>
    </row>
    <row r="940" spans="2:3" ht="15.75" customHeight="1" x14ac:dyDescent="0.45">
      <c r="B940" s="10"/>
      <c r="C940" s="10"/>
    </row>
    <row r="941" spans="2:3" ht="15.75" customHeight="1" x14ac:dyDescent="0.45">
      <c r="B941" s="10"/>
      <c r="C941" s="10"/>
    </row>
    <row r="942" spans="2:3" ht="15.75" customHeight="1" x14ac:dyDescent="0.45">
      <c r="B942" s="10"/>
      <c r="C942" s="10"/>
    </row>
    <row r="943" spans="2:3" ht="15.75" customHeight="1" x14ac:dyDescent="0.45">
      <c r="B943" s="10"/>
      <c r="C943" s="10"/>
    </row>
    <row r="944" spans="2:3" ht="15.75" customHeight="1" x14ac:dyDescent="0.45">
      <c r="B944" s="10"/>
      <c r="C944" s="10"/>
    </row>
    <row r="945" spans="2:3" ht="15.75" customHeight="1" x14ac:dyDescent="0.45">
      <c r="B945" s="10"/>
      <c r="C945" s="10"/>
    </row>
    <row r="946" spans="2:3" ht="15.75" customHeight="1" x14ac:dyDescent="0.45">
      <c r="B946" s="10"/>
      <c r="C946" s="10"/>
    </row>
    <row r="947" spans="2:3" ht="15.75" customHeight="1" x14ac:dyDescent="0.45">
      <c r="B947" s="10"/>
      <c r="C947" s="10"/>
    </row>
    <row r="948" spans="2:3" ht="15.75" customHeight="1" x14ac:dyDescent="0.45">
      <c r="B948" s="10"/>
      <c r="C948" s="10"/>
    </row>
    <row r="949" spans="2:3" ht="15.75" customHeight="1" x14ac:dyDescent="0.45">
      <c r="B949" s="10"/>
      <c r="C949" s="10"/>
    </row>
    <row r="950" spans="2:3" ht="15.75" customHeight="1" x14ac:dyDescent="0.45">
      <c r="B950" s="10"/>
      <c r="C950" s="10"/>
    </row>
    <row r="951" spans="2:3" ht="15.75" customHeight="1" x14ac:dyDescent="0.45">
      <c r="B951" s="10"/>
      <c r="C951" s="10"/>
    </row>
    <row r="952" spans="2:3" ht="15.75" customHeight="1" x14ac:dyDescent="0.45">
      <c r="B952" s="10"/>
      <c r="C952" s="10"/>
    </row>
    <row r="953" spans="2:3" ht="15.75" customHeight="1" x14ac:dyDescent="0.45">
      <c r="B953" s="10"/>
      <c r="C953" s="10"/>
    </row>
    <row r="954" spans="2:3" ht="15.75" customHeight="1" x14ac:dyDescent="0.45">
      <c r="B954" s="10"/>
      <c r="C954" s="10"/>
    </row>
    <row r="955" spans="2:3" ht="15.75" customHeight="1" x14ac:dyDescent="0.45">
      <c r="B955" s="10"/>
      <c r="C955" s="10"/>
    </row>
    <row r="956" spans="2:3" ht="15.75" customHeight="1" x14ac:dyDescent="0.45">
      <c r="B956" s="10"/>
      <c r="C956" s="10"/>
    </row>
    <row r="957" spans="2:3" ht="15.75" customHeight="1" x14ac:dyDescent="0.45">
      <c r="B957" s="10"/>
      <c r="C957" s="10"/>
    </row>
    <row r="958" spans="2:3" ht="15.75" customHeight="1" x14ac:dyDescent="0.45">
      <c r="B958" s="10"/>
      <c r="C958" s="10"/>
    </row>
    <row r="959" spans="2:3" ht="15.75" customHeight="1" x14ac:dyDescent="0.45">
      <c r="B959" s="10"/>
      <c r="C959" s="10"/>
    </row>
    <row r="960" spans="2:3" ht="15.75" customHeight="1" x14ac:dyDescent="0.45">
      <c r="B960" s="10"/>
      <c r="C960" s="10"/>
    </row>
    <row r="961" spans="2:3" ht="15.75" customHeight="1" x14ac:dyDescent="0.45">
      <c r="B961" s="10"/>
      <c r="C961" s="10"/>
    </row>
    <row r="962" spans="2:3" ht="15.75" customHeight="1" x14ac:dyDescent="0.45">
      <c r="B962" s="10"/>
      <c r="C962" s="10"/>
    </row>
    <row r="963" spans="2:3" ht="15.75" customHeight="1" x14ac:dyDescent="0.45">
      <c r="B963" s="10"/>
      <c r="C963" s="10"/>
    </row>
    <row r="964" spans="2:3" ht="15.75" customHeight="1" x14ac:dyDescent="0.45">
      <c r="B964" s="10"/>
      <c r="C964" s="10"/>
    </row>
    <row r="965" spans="2:3" ht="15.75" customHeight="1" x14ac:dyDescent="0.45">
      <c r="B965" s="10"/>
      <c r="C965" s="10"/>
    </row>
    <row r="966" spans="2:3" ht="15.75" customHeight="1" x14ac:dyDescent="0.45">
      <c r="B966" s="10"/>
      <c r="C966" s="10"/>
    </row>
    <row r="967" spans="2:3" ht="15.75" customHeight="1" x14ac:dyDescent="0.45">
      <c r="B967" s="10"/>
      <c r="C967" s="10"/>
    </row>
    <row r="968" spans="2:3" ht="15.75" customHeight="1" x14ac:dyDescent="0.45">
      <c r="B968" s="10"/>
      <c r="C968" s="10"/>
    </row>
    <row r="969" spans="2:3" ht="15.75" customHeight="1" x14ac:dyDescent="0.45">
      <c r="B969" s="10"/>
      <c r="C969" s="10"/>
    </row>
    <row r="970" spans="2:3" ht="15.75" customHeight="1" x14ac:dyDescent="0.45">
      <c r="B970" s="10"/>
      <c r="C970" s="10"/>
    </row>
    <row r="971" spans="2:3" ht="15.75" customHeight="1" x14ac:dyDescent="0.45">
      <c r="B971" s="10"/>
      <c r="C971" s="10"/>
    </row>
    <row r="972" spans="2:3" ht="15.75" customHeight="1" x14ac:dyDescent="0.45">
      <c r="B972" s="10"/>
      <c r="C972" s="10"/>
    </row>
    <row r="973" spans="2:3" ht="15.75" customHeight="1" x14ac:dyDescent="0.45">
      <c r="B973" s="10"/>
      <c r="C973" s="10"/>
    </row>
    <row r="974" spans="2:3" ht="15.75" customHeight="1" x14ac:dyDescent="0.45">
      <c r="B974" s="10"/>
      <c r="C974" s="10"/>
    </row>
    <row r="975" spans="2:3" ht="15.75" customHeight="1" x14ac:dyDescent="0.45">
      <c r="B975" s="10"/>
      <c r="C975" s="10"/>
    </row>
    <row r="976" spans="2:3" ht="15.75" customHeight="1" x14ac:dyDescent="0.45">
      <c r="B976" s="10"/>
      <c r="C976" s="10"/>
    </row>
    <row r="977" spans="2:3" ht="15.75" customHeight="1" x14ac:dyDescent="0.45">
      <c r="B977" s="10"/>
      <c r="C977" s="10"/>
    </row>
    <row r="978" spans="2:3" ht="15.75" customHeight="1" x14ac:dyDescent="0.45">
      <c r="B978" s="10"/>
      <c r="C978" s="10"/>
    </row>
    <row r="979" spans="2:3" ht="15.75" customHeight="1" x14ac:dyDescent="0.45">
      <c r="B979" s="10"/>
      <c r="C979" s="10"/>
    </row>
    <row r="980" spans="2:3" ht="15.75" customHeight="1" x14ac:dyDescent="0.45">
      <c r="B980" s="10"/>
      <c r="C980" s="10"/>
    </row>
    <row r="981" spans="2:3" ht="15.75" customHeight="1" x14ac:dyDescent="0.45">
      <c r="B981" s="10"/>
      <c r="C981" s="10"/>
    </row>
    <row r="982" spans="2:3" ht="15.75" customHeight="1" x14ac:dyDescent="0.45">
      <c r="B982" s="10"/>
      <c r="C982" s="10"/>
    </row>
    <row r="983" spans="2:3" ht="15.75" customHeight="1" x14ac:dyDescent="0.45">
      <c r="B983" s="10"/>
      <c r="C983" s="10"/>
    </row>
    <row r="984" spans="2:3" ht="15.75" customHeight="1" x14ac:dyDescent="0.45">
      <c r="B984" s="10"/>
      <c r="C984" s="10"/>
    </row>
    <row r="985" spans="2:3" ht="15.75" customHeight="1" x14ac:dyDescent="0.45">
      <c r="B985" s="10"/>
      <c r="C985" s="10"/>
    </row>
    <row r="986" spans="2:3" ht="15.75" customHeight="1" x14ac:dyDescent="0.45">
      <c r="B986" s="10"/>
      <c r="C986" s="10"/>
    </row>
    <row r="987" spans="2:3" ht="15.75" customHeight="1" x14ac:dyDescent="0.45">
      <c r="B987" s="10"/>
      <c r="C987" s="10"/>
    </row>
    <row r="988" spans="2:3" ht="15.75" customHeight="1" x14ac:dyDescent="0.45">
      <c r="B988" s="10"/>
      <c r="C988" s="10"/>
    </row>
    <row r="989" spans="2:3" ht="15.75" customHeight="1" x14ac:dyDescent="0.45">
      <c r="B989" s="10"/>
      <c r="C989" s="10"/>
    </row>
    <row r="990" spans="2:3" ht="15.75" customHeight="1" x14ac:dyDescent="0.45">
      <c r="B990" s="10"/>
      <c r="C990" s="10"/>
    </row>
    <row r="991" spans="2:3" ht="15.75" customHeight="1" x14ac:dyDescent="0.45">
      <c r="B991" s="10"/>
      <c r="C991" s="10"/>
    </row>
    <row r="992" spans="2:3" ht="15.75" customHeight="1" x14ac:dyDescent="0.45">
      <c r="B992" s="10"/>
      <c r="C992" s="10"/>
    </row>
    <row r="993" spans="2:3" ht="15.75" customHeight="1" x14ac:dyDescent="0.45">
      <c r="B993" s="10"/>
      <c r="C993" s="10"/>
    </row>
    <row r="994" spans="2:3" ht="15.75" customHeight="1" x14ac:dyDescent="0.45">
      <c r="B994" s="10"/>
      <c r="C994" s="10"/>
    </row>
    <row r="995" spans="2:3" ht="15.75" customHeight="1" x14ac:dyDescent="0.45">
      <c r="B995" s="10"/>
      <c r="C995" s="10"/>
    </row>
    <row r="996" spans="2:3" ht="15.75" customHeight="1" x14ac:dyDescent="0.45">
      <c r="B996" s="10"/>
      <c r="C996" s="10"/>
    </row>
    <row r="997" spans="2:3" ht="15.75" customHeight="1" x14ac:dyDescent="0.45">
      <c r="B997" s="10"/>
      <c r="C997" s="10"/>
    </row>
    <row r="998" spans="2:3" ht="15.75" customHeight="1" x14ac:dyDescent="0.45">
      <c r="B998" s="10"/>
      <c r="C998" s="10"/>
    </row>
    <row r="999" spans="2:3" ht="15.75" customHeight="1" x14ac:dyDescent="0.45">
      <c r="B999" s="10"/>
      <c r="C999" s="10"/>
    </row>
  </sheetData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E6A7-2304-46D3-9899-37648DE2A701}">
  <sheetPr>
    <tabColor theme="9" tint="-0.249977111117893"/>
  </sheetPr>
  <dimension ref="A1:V18"/>
  <sheetViews>
    <sheetView zoomScaleNormal="100" workbookViewId="0">
      <pane xSplit="2" ySplit="4" topLeftCell="C5" activePane="bottomRight" state="frozen"/>
      <selection activeCell="D4" sqref="D4"/>
      <selection pane="topRight" activeCell="D4" sqref="D4"/>
      <selection pane="bottomLeft" activeCell="D4" sqref="D4"/>
      <selection pane="bottomRight" activeCell="C5" sqref="C5"/>
    </sheetView>
  </sheetViews>
  <sheetFormatPr defaultColWidth="8.6640625" defaultRowHeight="14.25" x14ac:dyDescent="0.45"/>
  <cols>
    <col min="1" max="1" width="28.265625" style="76" customWidth="1"/>
    <col min="2" max="2" width="12" style="76" customWidth="1"/>
    <col min="3" max="22" width="9.59765625" style="76" customWidth="1"/>
    <col min="23" max="16384" width="8.6640625" style="76"/>
  </cols>
  <sheetData>
    <row r="1" spans="1:22" ht="15.4" x14ac:dyDescent="0.45">
      <c r="A1" s="61" t="s">
        <v>544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1:22" ht="15" x14ac:dyDescent="0.45">
      <c r="A2" s="49" t="s">
        <v>543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</row>
    <row r="4" spans="1:22" x14ac:dyDescent="0.45">
      <c r="A4" s="2" t="s">
        <v>283</v>
      </c>
      <c r="B4" s="2" t="s">
        <v>284</v>
      </c>
      <c r="C4" s="3" t="str">
        <f>'Program Qtrly'!D6</f>
        <v>2026 Q2</v>
      </c>
      <c r="D4" s="3" t="str">
        <f>'Program Qtrly'!E6</f>
        <v>2026 Q3</v>
      </c>
      <c r="E4" s="3" t="str">
        <f>'Program Qtrly'!F6</f>
        <v>2026 Q4</v>
      </c>
      <c r="F4" s="3" t="str">
        <f>'Program Qtrly'!G6</f>
        <v>2027 Q1</v>
      </c>
      <c r="G4" s="3" t="str">
        <f>'Program Qtrly'!H6</f>
        <v>2027 Q2</v>
      </c>
      <c r="H4" s="3" t="str">
        <f>'Program Qtrly'!I6</f>
        <v>2027 Q3</v>
      </c>
      <c r="I4" s="3" t="str">
        <f>'Program Qtrly'!J6</f>
        <v>2027 Q4</v>
      </c>
      <c r="J4" s="3" t="str">
        <f>'Program Qtrly'!K6</f>
        <v>2028 Q1</v>
      </c>
      <c r="K4" s="3" t="str">
        <f>'Program Qtrly'!L6</f>
        <v>2028 Q2</v>
      </c>
      <c r="L4" s="3" t="str">
        <f>'Program Qtrly'!M6</f>
        <v>2028 Q3</v>
      </c>
      <c r="M4" s="3" t="str">
        <f>'Program Qtrly'!N6</f>
        <v>2028 Q4</v>
      </c>
      <c r="N4" s="3" t="str">
        <f>'Program Qtrly'!O6</f>
        <v>2029 Q1</v>
      </c>
      <c r="O4" s="3" t="str">
        <f>'Program Qtrly'!P6</f>
        <v>2029 Q2</v>
      </c>
      <c r="P4" s="3" t="str">
        <f>'Program Qtrly'!Q6</f>
        <v>2029 Q3</v>
      </c>
      <c r="Q4" s="3" t="str">
        <f>'Program Qtrly'!R6</f>
        <v>2029 Q4</v>
      </c>
      <c r="R4" s="3" t="str">
        <f>'Program Qtrly'!S6</f>
        <v>2030 Q1</v>
      </c>
      <c r="S4" s="3" t="str">
        <f>'Program Qtrly'!T6</f>
        <v>2030 Q2</v>
      </c>
      <c r="T4" s="3" t="str">
        <f>'Program Qtrly'!U6</f>
        <v>2030 Q3</v>
      </c>
      <c r="U4" s="3" t="str">
        <f>'Program Qtrly'!V6</f>
        <v>2030 Q4</v>
      </c>
      <c r="V4" s="3" t="str">
        <f>'Program Qtrly'!W6</f>
        <v>2031 Q1</v>
      </c>
    </row>
    <row r="5" spans="1:22" x14ac:dyDescent="0.45">
      <c r="A5" s="77" t="s">
        <v>286</v>
      </c>
      <c r="B5" s="78">
        <v>0</v>
      </c>
      <c r="C5" s="79">
        <f ca="1">$B5*'Bal Sheet'!B29</f>
        <v>0</v>
      </c>
      <c r="D5" s="79">
        <f ca="1">$B5*'Bal Sheet'!C29</f>
        <v>0</v>
      </c>
      <c r="E5" s="79">
        <f ca="1">$B5*'Bal Sheet'!D29</f>
        <v>0</v>
      </c>
      <c r="F5" s="79">
        <f ca="1">$B5*'Bal Sheet'!E29</f>
        <v>0</v>
      </c>
      <c r="G5" s="79">
        <f ca="1">$B5*'Bal Sheet'!F29</f>
        <v>0</v>
      </c>
      <c r="H5" s="79">
        <f ca="1">$B5*'Bal Sheet'!G29</f>
        <v>0</v>
      </c>
      <c r="I5" s="79">
        <f ca="1">$B5*'Bal Sheet'!H29</f>
        <v>0</v>
      </c>
      <c r="J5" s="79">
        <f ca="1">$B5*'Bal Sheet'!I29</f>
        <v>0</v>
      </c>
      <c r="K5" s="79">
        <f ca="1">$B5*'Bal Sheet'!J29</f>
        <v>0</v>
      </c>
      <c r="L5" s="79">
        <f ca="1">$B5*'Bal Sheet'!K29</f>
        <v>0</v>
      </c>
      <c r="M5" s="79">
        <f ca="1">$B5*'Bal Sheet'!L29</f>
        <v>0</v>
      </c>
      <c r="N5" s="79">
        <f ca="1">$B5*'Bal Sheet'!M29</f>
        <v>0</v>
      </c>
      <c r="O5" s="79">
        <f ca="1">$B5*'Bal Sheet'!N29</f>
        <v>0</v>
      </c>
      <c r="P5" s="79">
        <f ca="1">$B5*'Bal Sheet'!O29</f>
        <v>0</v>
      </c>
      <c r="Q5" s="79">
        <f ca="1">$B5*'Bal Sheet'!P29</f>
        <v>0</v>
      </c>
      <c r="R5" s="79">
        <f ca="1">$B5*'Bal Sheet'!Q29</f>
        <v>0</v>
      </c>
      <c r="S5" s="79">
        <f ca="1">$B5*'Bal Sheet'!R29</f>
        <v>0</v>
      </c>
      <c r="T5" s="79">
        <f ca="1">$B5*'Bal Sheet'!S29</f>
        <v>0</v>
      </c>
      <c r="U5" s="79">
        <f ca="1">$B5*'Bal Sheet'!T29</f>
        <v>0</v>
      </c>
      <c r="V5" s="79">
        <f ca="1">$B5*'Bal Sheet'!U29</f>
        <v>0</v>
      </c>
    </row>
    <row r="6" spans="1:22" x14ac:dyDescent="0.45">
      <c r="A6" s="80" t="s">
        <v>288</v>
      </c>
      <c r="B6" s="81">
        <v>3.0000000000000001E-3</v>
      </c>
      <c r="C6" s="82">
        <f ca="1">$B6*'Bal Sheet'!B30</f>
        <v>0</v>
      </c>
      <c r="D6" s="82">
        <f ca="1">$B6*'Bal Sheet'!C30</f>
        <v>0</v>
      </c>
      <c r="E6" s="82">
        <f ca="1">$B6*'Bal Sheet'!D30</f>
        <v>0</v>
      </c>
      <c r="F6" s="82">
        <f ca="1">$B6*'Bal Sheet'!E30</f>
        <v>0</v>
      </c>
      <c r="G6" s="82">
        <f ca="1">$B6*'Bal Sheet'!F30</f>
        <v>0</v>
      </c>
      <c r="H6" s="82">
        <f ca="1">$B6*'Bal Sheet'!G30</f>
        <v>0</v>
      </c>
      <c r="I6" s="82">
        <f ca="1">$B6*'Bal Sheet'!H30</f>
        <v>0</v>
      </c>
      <c r="J6" s="82">
        <f ca="1">$B6*'Bal Sheet'!I30</f>
        <v>0</v>
      </c>
      <c r="K6" s="82">
        <f ca="1">$B6*'Bal Sheet'!J30</f>
        <v>0</v>
      </c>
      <c r="L6" s="82">
        <f ca="1">$B6*'Bal Sheet'!K30</f>
        <v>0</v>
      </c>
      <c r="M6" s="82">
        <f ca="1">$B6*'Bal Sheet'!L30</f>
        <v>0</v>
      </c>
      <c r="N6" s="82">
        <f ca="1">$B6*'Bal Sheet'!M30</f>
        <v>0</v>
      </c>
      <c r="O6" s="82">
        <f ca="1">$B6*'Bal Sheet'!N30</f>
        <v>0</v>
      </c>
      <c r="P6" s="82">
        <f ca="1">$B6*'Bal Sheet'!O30</f>
        <v>0</v>
      </c>
      <c r="Q6" s="82">
        <f ca="1">$B6*'Bal Sheet'!P30</f>
        <v>0</v>
      </c>
      <c r="R6" s="82">
        <f ca="1">$B6*'Bal Sheet'!Q30</f>
        <v>0</v>
      </c>
      <c r="S6" s="82">
        <f ca="1">$B6*'Bal Sheet'!R30</f>
        <v>0</v>
      </c>
      <c r="T6" s="82">
        <f ca="1">$B6*'Bal Sheet'!S30</f>
        <v>0</v>
      </c>
      <c r="U6" s="82">
        <f ca="1">$B6*'Bal Sheet'!T30</f>
        <v>0</v>
      </c>
      <c r="V6" s="82">
        <f ca="1">$B6*'Bal Sheet'!U30</f>
        <v>0</v>
      </c>
    </row>
    <row r="7" spans="1:22" x14ac:dyDescent="0.45">
      <c r="A7" s="77" t="s">
        <v>290</v>
      </c>
      <c r="B7" s="78">
        <v>3.0000000000000001E-3</v>
      </c>
      <c r="C7" s="79">
        <f ca="1">$B7*'Bal Sheet'!B31</f>
        <v>48.198496350330785</v>
      </c>
      <c r="D7" s="79">
        <f ca="1">$B7*'Bal Sheet'!C31</f>
        <v>43.509661242583917</v>
      </c>
      <c r="E7" s="79">
        <f ca="1">$B7*'Bal Sheet'!D31</f>
        <v>47.096445785084008</v>
      </c>
      <c r="F7" s="79">
        <f ca="1">$B7*'Bal Sheet'!E31</f>
        <v>50.576241427860388</v>
      </c>
      <c r="G7" s="79">
        <f ca="1">$B7*'Bal Sheet'!F31</f>
        <v>57.884294245029942</v>
      </c>
      <c r="H7" s="79">
        <f ca="1">$B7*'Bal Sheet'!G31</f>
        <v>63.743921625845459</v>
      </c>
      <c r="I7" s="79">
        <f ca="1">$B7*'Bal Sheet'!H31</f>
        <v>69.645963354994535</v>
      </c>
      <c r="J7" s="79">
        <f ca="1">$B7*'Bal Sheet'!I31</f>
        <v>75.048434288943284</v>
      </c>
      <c r="K7" s="79">
        <f ca="1">$B7*'Bal Sheet'!J31</f>
        <v>84.433951434790018</v>
      </c>
      <c r="L7" s="79">
        <f ca="1">$B7*'Bal Sheet'!K31</f>
        <v>162.52165064939658</v>
      </c>
      <c r="M7" s="79">
        <f ca="1">$B7*'Bal Sheet'!L31</f>
        <v>170.84964472129863</v>
      </c>
      <c r="N7" s="79">
        <f ca="1">$B7*'Bal Sheet'!M31</f>
        <v>178.4887311337566</v>
      </c>
      <c r="O7" s="79">
        <f ca="1">$B7*'Bal Sheet'!N31</f>
        <v>192.82208599108029</v>
      </c>
      <c r="P7" s="79">
        <f ca="1">$B7*'Bal Sheet'!O31</f>
        <v>204.73323708593554</v>
      </c>
      <c r="Q7" s="79">
        <f ca="1">$B7*'Bal Sheet'!P31</f>
        <v>216.21074890103955</v>
      </c>
      <c r="R7" s="79">
        <f ca="1">$B7*'Bal Sheet'!Q31</f>
        <v>226.77145047623762</v>
      </c>
      <c r="S7" s="79">
        <f ca="1">$B7*'Bal Sheet'!R31</f>
        <v>244.1318958750895</v>
      </c>
      <c r="T7" s="79">
        <f ca="1">$B7*'Bal Sheet'!S31</f>
        <v>258.94931569492758</v>
      </c>
      <c r="U7" s="79">
        <f ca="1">$B7*'Bal Sheet'!T31</f>
        <v>273.24387120857864</v>
      </c>
      <c r="V7" s="79">
        <f ca="1">$B7*'Bal Sheet'!U31</f>
        <v>286.64129363865152</v>
      </c>
    </row>
    <row r="8" spans="1:22" x14ac:dyDescent="0.45">
      <c r="A8" s="80" t="s">
        <v>292</v>
      </c>
      <c r="B8" s="81">
        <v>0.01</v>
      </c>
      <c r="C8" s="82">
        <f ca="1">$B8*'Bal Sheet'!B32</f>
        <v>12.358588807777124</v>
      </c>
      <c r="D8" s="82">
        <f ca="1">$B8*'Bal Sheet'!C32</f>
        <v>11.156323395534336</v>
      </c>
      <c r="E8" s="82">
        <f ca="1">$B8*'Bal Sheet'!D32</f>
        <v>12.076011739765132</v>
      </c>
      <c r="F8" s="82">
        <f ca="1">$B8*'Bal Sheet'!E32</f>
        <v>12.968267032784716</v>
      </c>
      <c r="G8" s="82">
        <f ca="1">$B8*'Bal Sheet'!F32</f>
        <v>14.842126729494858</v>
      </c>
      <c r="H8" s="82">
        <f ca="1">$B8*'Bal Sheet'!G32</f>
        <v>16.344595288678324</v>
      </c>
      <c r="I8" s="82">
        <f ca="1">$B8*'Bal Sheet'!H32</f>
        <v>17.857939321793474</v>
      </c>
      <c r="J8" s="82">
        <f ca="1">$B8*'Bal Sheet'!I32</f>
        <v>19.243188279216227</v>
      </c>
      <c r="K8" s="82">
        <f ca="1">$B8*'Bal Sheet'!J32</f>
        <v>21.649731137125645</v>
      </c>
      <c r="L8" s="82">
        <f ca="1">$B8*'Bal Sheet'!K32</f>
        <v>41.672218115229896</v>
      </c>
      <c r="M8" s="82">
        <f ca="1">$B8*'Bal Sheet'!L32</f>
        <v>43.807601210589389</v>
      </c>
      <c r="N8" s="82">
        <f ca="1">$B8*'Bal Sheet'!M32</f>
        <v>45.766341316347855</v>
      </c>
      <c r="O8" s="82">
        <f ca="1">$B8*'Bal Sheet'!N32</f>
        <v>49.441560510533407</v>
      </c>
      <c r="P8" s="82">
        <f ca="1">$B8*'Bal Sheet'!O32</f>
        <v>52.495701816906546</v>
      </c>
      <c r="Q8" s="82">
        <f ca="1">$B8*'Bal Sheet'!P32</f>
        <v>55.438653564369119</v>
      </c>
      <c r="R8" s="82">
        <f ca="1">$B8*'Bal Sheet'!Q32</f>
        <v>58.146525763137852</v>
      </c>
      <c r="S8" s="82">
        <f ca="1">$B8*'Bal Sheet'!R32</f>
        <v>62.597922019253708</v>
      </c>
      <c r="T8" s="82">
        <f ca="1">$B8*'Bal Sheet'!S32</f>
        <v>66.397260434596802</v>
      </c>
      <c r="U8" s="82">
        <f ca="1">$B8*'Bal Sheet'!T32</f>
        <v>70.062531079122735</v>
      </c>
      <c r="V8" s="82">
        <f ca="1">$B8*'Bal Sheet'!U32</f>
        <v>73.497767599654239</v>
      </c>
    </row>
    <row r="9" spans="1:22" x14ac:dyDescent="0.45">
      <c r="A9" s="77" t="s">
        <v>294</v>
      </c>
      <c r="B9" s="78">
        <v>0.02</v>
      </c>
      <c r="C9" s="79">
        <f ca="1">$B9*'Bal Sheet'!B33</f>
        <v>0</v>
      </c>
      <c r="D9" s="79">
        <f ca="1">$B9*'Bal Sheet'!C33</f>
        <v>0</v>
      </c>
      <c r="E9" s="79">
        <f ca="1">$B9*'Bal Sheet'!D33</f>
        <v>0</v>
      </c>
      <c r="F9" s="79">
        <f ca="1">$B9*'Bal Sheet'!E33</f>
        <v>0</v>
      </c>
      <c r="G9" s="79">
        <f ca="1">$B9*'Bal Sheet'!F33</f>
        <v>0</v>
      </c>
      <c r="H9" s="79">
        <f ca="1">$B9*'Bal Sheet'!G33</f>
        <v>0</v>
      </c>
      <c r="I9" s="79">
        <f ca="1">$B9*'Bal Sheet'!H33</f>
        <v>0</v>
      </c>
      <c r="J9" s="79">
        <f ca="1">$B9*'Bal Sheet'!I33</f>
        <v>0</v>
      </c>
      <c r="K9" s="79">
        <f ca="1">$B9*'Bal Sheet'!J33</f>
        <v>0</v>
      </c>
      <c r="L9" s="79">
        <f ca="1">$B9*'Bal Sheet'!K33</f>
        <v>0</v>
      </c>
      <c r="M9" s="79">
        <f ca="1">$B9*'Bal Sheet'!L33</f>
        <v>0</v>
      </c>
      <c r="N9" s="79">
        <f ca="1">$B9*'Bal Sheet'!M33</f>
        <v>0</v>
      </c>
      <c r="O9" s="79">
        <f ca="1">$B9*'Bal Sheet'!N33</f>
        <v>0</v>
      </c>
      <c r="P9" s="79">
        <f ca="1">$B9*'Bal Sheet'!O33</f>
        <v>0</v>
      </c>
      <c r="Q9" s="79">
        <f ca="1">$B9*'Bal Sheet'!P33</f>
        <v>0</v>
      </c>
      <c r="R9" s="79">
        <f ca="1">$B9*'Bal Sheet'!Q33</f>
        <v>0</v>
      </c>
      <c r="S9" s="79">
        <f ca="1">$B9*'Bal Sheet'!R33</f>
        <v>0</v>
      </c>
      <c r="T9" s="79">
        <f ca="1">$B9*'Bal Sheet'!S33</f>
        <v>0</v>
      </c>
      <c r="U9" s="79">
        <f ca="1">$B9*'Bal Sheet'!T33</f>
        <v>0</v>
      </c>
      <c r="V9" s="79">
        <f ca="1">$B9*'Bal Sheet'!U33</f>
        <v>0</v>
      </c>
    </row>
    <row r="10" spans="1:22" x14ac:dyDescent="0.45">
      <c r="A10" s="80" t="s">
        <v>296</v>
      </c>
      <c r="B10" s="81">
        <v>4.4999999999999998E-2</v>
      </c>
      <c r="C10" s="82">
        <f ca="1">$B10*'Bal Sheet'!B34</f>
        <v>0</v>
      </c>
      <c r="D10" s="82">
        <f ca="1">$B10*'Bal Sheet'!C34</f>
        <v>0</v>
      </c>
      <c r="E10" s="82">
        <f ca="1">$B10*'Bal Sheet'!D34</f>
        <v>0</v>
      </c>
      <c r="F10" s="82">
        <f ca="1">$B10*'Bal Sheet'!E34</f>
        <v>0</v>
      </c>
      <c r="G10" s="82">
        <f ca="1">$B10*'Bal Sheet'!F34</f>
        <v>0</v>
      </c>
      <c r="H10" s="82">
        <f ca="1">$B10*'Bal Sheet'!G34</f>
        <v>0</v>
      </c>
      <c r="I10" s="82">
        <f ca="1">$B10*'Bal Sheet'!H34</f>
        <v>0</v>
      </c>
      <c r="J10" s="82">
        <f ca="1">$B10*'Bal Sheet'!I34</f>
        <v>0</v>
      </c>
      <c r="K10" s="82">
        <f ca="1">$B10*'Bal Sheet'!J34</f>
        <v>0</v>
      </c>
      <c r="L10" s="82">
        <f ca="1">$B10*'Bal Sheet'!K34</f>
        <v>0</v>
      </c>
      <c r="M10" s="82">
        <f ca="1">$B10*'Bal Sheet'!L34</f>
        <v>0</v>
      </c>
      <c r="N10" s="82">
        <f ca="1">$B10*'Bal Sheet'!M34</f>
        <v>0</v>
      </c>
      <c r="O10" s="82">
        <f ca="1">$B10*'Bal Sheet'!N34</f>
        <v>0</v>
      </c>
      <c r="P10" s="82">
        <f ca="1">$B10*'Bal Sheet'!O34</f>
        <v>0</v>
      </c>
      <c r="Q10" s="82">
        <f ca="1">$B10*'Bal Sheet'!P34</f>
        <v>0</v>
      </c>
      <c r="R10" s="82">
        <f ca="1">$B10*'Bal Sheet'!Q34</f>
        <v>0</v>
      </c>
      <c r="S10" s="82">
        <f ca="1">$B10*'Bal Sheet'!R34</f>
        <v>0</v>
      </c>
      <c r="T10" s="82">
        <f ca="1">$B10*'Bal Sheet'!S34</f>
        <v>0</v>
      </c>
      <c r="U10" s="82">
        <f ca="1">$B10*'Bal Sheet'!T34</f>
        <v>0</v>
      </c>
      <c r="V10" s="82">
        <f ca="1">$B10*'Bal Sheet'!U34</f>
        <v>0</v>
      </c>
    </row>
    <row r="11" spans="1:22" x14ac:dyDescent="0.45">
      <c r="A11" s="77" t="s">
        <v>298</v>
      </c>
      <c r="B11" s="78">
        <v>0.1</v>
      </c>
      <c r="C11" s="79">
        <f ca="1">$B11*'Bal Sheet'!B35</f>
        <v>0</v>
      </c>
      <c r="D11" s="79">
        <f ca="1">$B11*'Bal Sheet'!C35</f>
        <v>0</v>
      </c>
      <c r="E11" s="79">
        <f ca="1">$B11*'Bal Sheet'!D35</f>
        <v>0</v>
      </c>
      <c r="F11" s="79">
        <f ca="1">$B11*'Bal Sheet'!E35</f>
        <v>0</v>
      </c>
      <c r="G11" s="79">
        <f ca="1">$B11*'Bal Sheet'!F35</f>
        <v>0</v>
      </c>
      <c r="H11" s="79">
        <f ca="1">$B11*'Bal Sheet'!G35</f>
        <v>0</v>
      </c>
      <c r="I11" s="79">
        <f ca="1">$B11*'Bal Sheet'!H35</f>
        <v>0</v>
      </c>
      <c r="J11" s="79">
        <f ca="1">$B11*'Bal Sheet'!I35</f>
        <v>0</v>
      </c>
      <c r="K11" s="79">
        <f ca="1">$B11*'Bal Sheet'!J35</f>
        <v>0</v>
      </c>
      <c r="L11" s="79">
        <f ca="1">$B11*'Bal Sheet'!K35</f>
        <v>0</v>
      </c>
      <c r="M11" s="79">
        <f ca="1">$B11*'Bal Sheet'!L35</f>
        <v>0</v>
      </c>
      <c r="N11" s="79">
        <f ca="1">$B11*'Bal Sheet'!M35</f>
        <v>0</v>
      </c>
      <c r="O11" s="79">
        <f ca="1">$B11*'Bal Sheet'!N35</f>
        <v>0</v>
      </c>
      <c r="P11" s="79">
        <f ca="1">$B11*'Bal Sheet'!O35</f>
        <v>0</v>
      </c>
      <c r="Q11" s="79">
        <f ca="1">$B11*'Bal Sheet'!P35</f>
        <v>0</v>
      </c>
      <c r="R11" s="79">
        <f ca="1">$B11*'Bal Sheet'!Q35</f>
        <v>0</v>
      </c>
      <c r="S11" s="79">
        <f ca="1">$B11*'Bal Sheet'!R35</f>
        <v>0</v>
      </c>
      <c r="T11" s="79">
        <f ca="1">$B11*'Bal Sheet'!S35</f>
        <v>0</v>
      </c>
      <c r="U11" s="79">
        <f ca="1">$B11*'Bal Sheet'!T35</f>
        <v>0</v>
      </c>
      <c r="V11" s="79">
        <f ca="1">$B11*'Bal Sheet'!U35</f>
        <v>0</v>
      </c>
    </row>
    <row r="12" spans="1:22" x14ac:dyDescent="0.45">
      <c r="A12" s="80" t="s">
        <v>300</v>
      </c>
      <c r="B12" s="81">
        <v>0.3</v>
      </c>
      <c r="C12" s="82">
        <f ca="1">$B12*'Bal Sheet'!B36</f>
        <v>0</v>
      </c>
      <c r="D12" s="82">
        <f ca="1">$B12*'Bal Sheet'!C36</f>
        <v>0</v>
      </c>
      <c r="E12" s="82">
        <f ca="1">$B12*'Bal Sheet'!D36</f>
        <v>0</v>
      </c>
      <c r="F12" s="82">
        <f ca="1">$B12*'Bal Sheet'!E36</f>
        <v>0</v>
      </c>
      <c r="G12" s="82">
        <f ca="1">$B12*'Bal Sheet'!F36</f>
        <v>0</v>
      </c>
      <c r="H12" s="82">
        <f ca="1">$B12*'Bal Sheet'!G36</f>
        <v>0</v>
      </c>
      <c r="I12" s="82">
        <f ca="1">$B12*'Bal Sheet'!H36</f>
        <v>0</v>
      </c>
      <c r="J12" s="82">
        <f ca="1">$B12*'Bal Sheet'!I36</f>
        <v>0</v>
      </c>
      <c r="K12" s="82">
        <f ca="1">$B12*'Bal Sheet'!J36</f>
        <v>0</v>
      </c>
      <c r="L12" s="82">
        <f ca="1">$B12*'Bal Sheet'!K36</f>
        <v>0</v>
      </c>
      <c r="M12" s="82">
        <f ca="1">$B12*'Bal Sheet'!L36</f>
        <v>0</v>
      </c>
      <c r="N12" s="82">
        <f ca="1">$B12*'Bal Sheet'!M36</f>
        <v>0</v>
      </c>
      <c r="O12" s="82">
        <f ca="1">$B12*'Bal Sheet'!N36</f>
        <v>0</v>
      </c>
      <c r="P12" s="82">
        <f ca="1">$B12*'Bal Sheet'!O36</f>
        <v>0</v>
      </c>
      <c r="Q12" s="82">
        <f ca="1">$B12*'Bal Sheet'!P36</f>
        <v>0</v>
      </c>
      <c r="R12" s="82">
        <f ca="1">$B12*'Bal Sheet'!Q36</f>
        <v>0</v>
      </c>
      <c r="S12" s="82">
        <f ca="1">$B12*'Bal Sheet'!R36</f>
        <v>0</v>
      </c>
      <c r="T12" s="82">
        <f ca="1">$B12*'Bal Sheet'!S36</f>
        <v>0</v>
      </c>
      <c r="U12" s="82">
        <f ca="1">$B12*'Bal Sheet'!T36</f>
        <v>0</v>
      </c>
      <c r="V12" s="82">
        <f ca="1">$B12*'Bal Sheet'!U36</f>
        <v>0</v>
      </c>
    </row>
    <row r="13" spans="1:22" x14ac:dyDescent="0.45">
      <c r="A13" s="77" t="s">
        <v>302</v>
      </c>
      <c r="B13" s="78">
        <v>0.05</v>
      </c>
      <c r="C13" s="79">
        <f ca="1">$B13*'Bal Sheet'!B37</f>
        <v>0</v>
      </c>
      <c r="D13" s="79">
        <f ca="1">$B13*'Bal Sheet'!C37</f>
        <v>0</v>
      </c>
      <c r="E13" s="79">
        <f ca="1">$B13*'Bal Sheet'!D37</f>
        <v>0</v>
      </c>
      <c r="F13" s="79">
        <f ca="1">$B13*'Bal Sheet'!E37</f>
        <v>0</v>
      </c>
      <c r="G13" s="79">
        <f ca="1">$B13*'Bal Sheet'!F37</f>
        <v>0</v>
      </c>
      <c r="H13" s="79">
        <f ca="1">$B13*'Bal Sheet'!G37</f>
        <v>0</v>
      </c>
      <c r="I13" s="79">
        <f ca="1">$B13*'Bal Sheet'!H37</f>
        <v>0</v>
      </c>
      <c r="J13" s="79">
        <f ca="1">$B13*'Bal Sheet'!I37</f>
        <v>0</v>
      </c>
      <c r="K13" s="79">
        <f ca="1">$B13*'Bal Sheet'!J37</f>
        <v>0</v>
      </c>
      <c r="L13" s="79">
        <f ca="1">$B13*'Bal Sheet'!K37</f>
        <v>0</v>
      </c>
      <c r="M13" s="79">
        <f ca="1">$B13*'Bal Sheet'!L37</f>
        <v>0</v>
      </c>
      <c r="N13" s="79">
        <f ca="1">$B13*'Bal Sheet'!M37</f>
        <v>0</v>
      </c>
      <c r="O13" s="79">
        <f ca="1">$B13*'Bal Sheet'!N37</f>
        <v>0</v>
      </c>
      <c r="P13" s="79">
        <f ca="1">$B13*'Bal Sheet'!O37</f>
        <v>0</v>
      </c>
      <c r="Q13" s="79">
        <f ca="1">$B13*'Bal Sheet'!P37</f>
        <v>0</v>
      </c>
      <c r="R13" s="79">
        <f ca="1">$B13*'Bal Sheet'!Q37</f>
        <v>0</v>
      </c>
      <c r="S13" s="79">
        <f ca="1">$B13*'Bal Sheet'!R37</f>
        <v>0</v>
      </c>
      <c r="T13" s="79">
        <f ca="1">$B13*'Bal Sheet'!S37</f>
        <v>0</v>
      </c>
      <c r="U13" s="79">
        <f ca="1">$B13*'Bal Sheet'!T37</f>
        <v>0</v>
      </c>
      <c r="V13" s="79">
        <f ca="1">$B13*'Bal Sheet'!U37</f>
        <v>0</v>
      </c>
    </row>
    <row r="14" spans="1:22" x14ac:dyDescent="0.45">
      <c r="A14" s="80" t="s">
        <v>304</v>
      </c>
      <c r="B14" s="81">
        <v>3.0000000000000001E-3</v>
      </c>
      <c r="C14" s="82">
        <f ca="1">$B14*'Bal Sheet'!B38</f>
        <v>3.7075766423331369</v>
      </c>
      <c r="D14" s="82">
        <f ca="1">$B14*'Bal Sheet'!C38</f>
        <v>3.3468970186603011</v>
      </c>
      <c r="E14" s="82">
        <f ca="1">$B14*'Bal Sheet'!D38</f>
        <v>3.6228035219295394</v>
      </c>
      <c r="F14" s="82">
        <f ca="1">$B14*'Bal Sheet'!E38</f>
        <v>3.8904801098354147</v>
      </c>
      <c r="G14" s="82">
        <f ca="1">$B14*'Bal Sheet'!F38</f>
        <v>4.4526380188484573</v>
      </c>
      <c r="H14" s="82">
        <f ca="1">$B14*'Bal Sheet'!G38</f>
        <v>4.9033785866034973</v>
      </c>
      <c r="I14" s="82">
        <f ca="1">$B14*'Bal Sheet'!H38</f>
        <v>5.3573817965380419</v>
      </c>
      <c r="J14" s="82">
        <f ca="1">$B14*'Bal Sheet'!I38</f>
        <v>5.7729564837648679</v>
      </c>
      <c r="K14" s="82">
        <f ca="1">$B14*'Bal Sheet'!J38</f>
        <v>6.4949193411376935</v>
      </c>
      <c r="L14" s="82">
        <f ca="1">$B14*'Bal Sheet'!K38</f>
        <v>12.50166543456897</v>
      </c>
      <c r="M14" s="82">
        <f ca="1">$B14*'Bal Sheet'!L38</f>
        <v>13.142280363176818</v>
      </c>
      <c r="N14" s="82">
        <f ca="1">$B14*'Bal Sheet'!M38</f>
        <v>13.729902394904355</v>
      </c>
      <c r="O14" s="82">
        <f ca="1">$B14*'Bal Sheet'!N38</f>
        <v>14.832468153160024</v>
      </c>
      <c r="P14" s="82">
        <f ca="1">$B14*'Bal Sheet'!O38</f>
        <v>15.748710545071965</v>
      </c>
      <c r="Q14" s="82">
        <f ca="1">$B14*'Bal Sheet'!P38</f>
        <v>16.631596069310735</v>
      </c>
      <c r="R14" s="82">
        <f ca="1">$B14*'Bal Sheet'!Q38</f>
        <v>17.443957728941356</v>
      </c>
      <c r="S14" s="82">
        <f ca="1">$B14*'Bal Sheet'!R38</f>
        <v>18.779376605776115</v>
      </c>
      <c r="T14" s="82">
        <f ca="1">$B14*'Bal Sheet'!S38</f>
        <v>19.919178130379041</v>
      </c>
      <c r="U14" s="82">
        <f ca="1">$B14*'Bal Sheet'!T38</f>
        <v>21.01875932373682</v>
      </c>
      <c r="V14" s="82">
        <f ca="1">$B14*'Bal Sheet'!U38</f>
        <v>22.049330279896274</v>
      </c>
    </row>
    <row r="15" spans="1:22" x14ac:dyDescent="0.45">
      <c r="A15" s="77" t="s">
        <v>306</v>
      </c>
      <c r="B15" s="78">
        <v>3.0000000000000001E-3</v>
      </c>
      <c r="C15" s="79">
        <f ca="1">$B15*'Bal Sheet'!B39</f>
        <v>0</v>
      </c>
      <c r="D15" s="79">
        <f ca="1">$B15*'Bal Sheet'!C39</f>
        <v>0</v>
      </c>
      <c r="E15" s="79">
        <f ca="1">$B15*'Bal Sheet'!D39</f>
        <v>0</v>
      </c>
      <c r="F15" s="79">
        <f ca="1">$B15*'Bal Sheet'!E39</f>
        <v>0</v>
      </c>
      <c r="G15" s="79">
        <f ca="1">$B15*'Bal Sheet'!F39</f>
        <v>0</v>
      </c>
      <c r="H15" s="79">
        <f ca="1">$B15*'Bal Sheet'!G39</f>
        <v>0</v>
      </c>
      <c r="I15" s="79">
        <f ca="1">$B15*'Bal Sheet'!H39</f>
        <v>0</v>
      </c>
      <c r="J15" s="79">
        <f ca="1">$B15*'Bal Sheet'!I39</f>
        <v>0</v>
      </c>
      <c r="K15" s="79">
        <f ca="1">$B15*'Bal Sheet'!J39</f>
        <v>0</v>
      </c>
      <c r="L15" s="79">
        <f ca="1">$B15*'Bal Sheet'!K39</f>
        <v>0</v>
      </c>
      <c r="M15" s="79">
        <f ca="1">$B15*'Bal Sheet'!L39</f>
        <v>0</v>
      </c>
      <c r="N15" s="79">
        <f ca="1">$B15*'Bal Sheet'!M39</f>
        <v>0</v>
      </c>
      <c r="O15" s="79">
        <f ca="1">$B15*'Bal Sheet'!N39</f>
        <v>0</v>
      </c>
      <c r="P15" s="79">
        <f ca="1">$B15*'Bal Sheet'!O39</f>
        <v>0</v>
      </c>
      <c r="Q15" s="79">
        <f ca="1">$B15*'Bal Sheet'!P39</f>
        <v>0</v>
      </c>
      <c r="R15" s="79">
        <f ca="1">$B15*'Bal Sheet'!Q39</f>
        <v>0</v>
      </c>
      <c r="S15" s="79">
        <f ca="1">$B15*'Bal Sheet'!R39</f>
        <v>0</v>
      </c>
      <c r="T15" s="79">
        <f ca="1">$B15*'Bal Sheet'!S39</f>
        <v>0</v>
      </c>
      <c r="U15" s="79">
        <f ca="1">$B15*'Bal Sheet'!T39</f>
        <v>0</v>
      </c>
      <c r="V15" s="79">
        <f ca="1">$B15*'Bal Sheet'!U39</f>
        <v>0</v>
      </c>
    </row>
    <row r="16" spans="1:22" x14ac:dyDescent="0.45">
      <c r="A16" s="80" t="s">
        <v>308</v>
      </c>
      <c r="B16" s="81">
        <v>0.05</v>
      </c>
      <c r="C16" s="82">
        <f ca="1">$B16*'Bal Sheet'!B40</f>
        <v>0</v>
      </c>
      <c r="D16" s="82">
        <f ca="1">$B16*'Bal Sheet'!C40</f>
        <v>0</v>
      </c>
      <c r="E16" s="82">
        <f ca="1">$B16*'Bal Sheet'!D40</f>
        <v>0</v>
      </c>
      <c r="F16" s="82">
        <f ca="1">$B16*'Bal Sheet'!E40</f>
        <v>0</v>
      </c>
      <c r="G16" s="82">
        <f ca="1">$B16*'Bal Sheet'!F40</f>
        <v>0</v>
      </c>
      <c r="H16" s="82">
        <f ca="1">$B16*'Bal Sheet'!G40</f>
        <v>0</v>
      </c>
      <c r="I16" s="82">
        <f ca="1">$B16*'Bal Sheet'!H40</f>
        <v>0</v>
      </c>
      <c r="J16" s="82">
        <f ca="1">$B16*'Bal Sheet'!I40</f>
        <v>0</v>
      </c>
      <c r="K16" s="82">
        <f ca="1">$B16*'Bal Sheet'!J40</f>
        <v>0</v>
      </c>
      <c r="L16" s="82">
        <f ca="1">$B16*'Bal Sheet'!K40</f>
        <v>0</v>
      </c>
      <c r="M16" s="82">
        <f ca="1">$B16*'Bal Sheet'!L40</f>
        <v>0</v>
      </c>
      <c r="N16" s="82">
        <f ca="1">$B16*'Bal Sheet'!M40</f>
        <v>0</v>
      </c>
      <c r="O16" s="82">
        <f ca="1">$B16*'Bal Sheet'!N40</f>
        <v>0</v>
      </c>
      <c r="P16" s="82">
        <f ca="1">$B16*'Bal Sheet'!O40</f>
        <v>0</v>
      </c>
      <c r="Q16" s="82">
        <f ca="1">$B16*'Bal Sheet'!P40</f>
        <v>0</v>
      </c>
      <c r="R16" s="82">
        <f ca="1">$B16*'Bal Sheet'!Q40</f>
        <v>0</v>
      </c>
      <c r="S16" s="82">
        <f ca="1">$B16*'Bal Sheet'!R40</f>
        <v>0</v>
      </c>
      <c r="T16" s="82">
        <f ca="1">$B16*'Bal Sheet'!S40</f>
        <v>0</v>
      </c>
      <c r="U16" s="82">
        <f ca="1">$B16*'Bal Sheet'!T40</f>
        <v>0</v>
      </c>
      <c r="V16" s="82">
        <f ca="1">$B16*'Bal Sheet'!U40</f>
        <v>0</v>
      </c>
    </row>
    <row r="18" spans="1:22" s="163" customFormat="1" x14ac:dyDescent="0.45">
      <c r="A18" s="84" t="s">
        <v>310</v>
      </c>
      <c r="B18" s="84"/>
      <c r="C18" s="170">
        <f t="shared" ref="C18:N18" ca="1" si="0">SUM(C5:C17)</f>
        <v>64.264661800441047</v>
      </c>
      <c r="D18" s="170">
        <f t="shared" ca="1" si="0"/>
        <v>58.012881656778553</v>
      </c>
      <c r="E18" s="170">
        <f t="shared" ca="1" si="0"/>
        <v>62.795261046778677</v>
      </c>
      <c r="F18" s="170">
        <f t="shared" ca="1" si="0"/>
        <v>67.434988570480513</v>
      </c>
      <c r="G18" s="170">
        <f t="shared" ca="1" si="0"/>
        <v>77.17905899337326</v>
      </c>
      <c r="H18" s="170">
        <f t="shared" ca="1" si="0"/>
        <v>84.991895501127274</v>
      </c>
      <c r="I18" s="170">
        <f t="shared" ca="1" si="0"/>
        <v>92.861284473326052</v>
      </c>
      <c r="J18" s="170">
        <f t="shared" ca="1" si="0"/>
        <v>100.06457905192438</v>
      </c>
      <c r="K18" s="170">
        <f t="shared" ca="1" si="0"/>
        <v>112.57860191305335</v>
      </c>
      <c r="L18" s="170">
        <f t="shared" ca="1" si="0"/>
        <v>216.69553419919544</v>
      </c>
      <c r="M18" s="170">
        <f t="shared" ca="1" si="0"/>
        <v>227.79952629506482</v>
      </c>
      <c r="N18" s="170">
        <f t="shared" ca="1" si="0"/>
        <v>237.98497484500879</v>
      </c>
      <c r="O18" s="170">
        <f t="shared" ref="O18:T18" ca="1" si="1">SUM(O5:O17)</f>
        <v>257.09611465477371</v>
      </c>
      <c r="P18" s="170">
        <f t="shared" ca="1" si="1"/>
        <v>272.97764944791402</v>
      </c>
      <c r="Q18" s="170">
        <f t="shared" ca="1" si="1"/>
        <v>288.2809985347194</v>
      </c>
      <c r="R18" s="170">
        <f t="shared" ca="1" si="1"/>
        <v>302.36193396831686</v>
      </c>
      <c r="S18" s="170">
        <f t="shared" ca="1" si="1"/>
        <v>325.50919450011935</v>
      </c>
      <c r="T18" s="170">
        <f t="shared" ca="1" si="1"/>
        <v>345.26575425990342</v>
      </c>
      <c r="U18" s="170">
        <f t="shared" ref="U18:V18" ca="1" si="2">SUM(U5:U17)</f>
        <v>364.3251616114382</v>
      </c>
      <c r="V18" s="170">
        <f t="shared" ca="1" si="2"/>
        <v>382.18839151820202</v>
      </c>
    </row>
  </sheetData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A546-4D18-4358-A803-1075FFBA3947}">
  <sheetPr>
    <tabColor theme="9" tint="-0.249977111117893"/>
  </sheetPr>
  <dimension ref="A1:V17"/>
  <sheetViews>
    <sheetView zoomScaleNormal="100" workbookViewId="0">
      <pane xSplit="2" ySplit="4" topLeftCell="C5" activePane="bottomRight" state="frozen"/>
      <selection activeCell="D4" sqref="D4"/>
      <selection pane="topRight" activeCell="D4" sqref="D4"/>
      <selection pane="bottomLeft" activeCell="D4" sqref="D4"/>
      <selection pane="bottomRight" activeCell="C5" sqref="C5"/>
    </sheetView>
  </sheetViews>
  <sheetFormatPr defaultColWidth="8.6640625" defaultRowHeight="14.25" x14ac:dyDescent="0.45"/>
  <cols>
    <col min="1" max="1" width="33.06640625" style="76" customWidth="1"/>
    <col min="2" max="2" width="12" style="76" customWidth="1"/>
    <col min="3" max="22" width="9.59765625" style="76" customWidth="1"/>
    <col min="23" max="16384" width="8.6640625" style="76"/>
  </cols>
  <sheetData>
    <row r="1" spans="1:22" ht="15.4" x14ac:dyDescent="0.45">
      <c r="A1" s="61" t="s">
        <v>545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1:22" ht="15" x14ac:dyDescent="0.45">
      <c r="A2" s="49" t="s">
        <v>543</v>
      </c>
      <c r="B2" s="160"/>
      <c r="C2" s="160"/>
    </row>
    <row r="4" spans="1:22" x14ac:dyDescent="0.45">
      <c r="A4" s="2" t="s">
        <v>283</v>
      </c>
      <c r="B4" s="2" t="s">
        <v>284</v>
      </c>
      <c r="C4" s="3" t="str">
        <f>'Program Qtrly'!D6</f>
        <v>2026 Q2</v>
      </c>
      <c r="D4" s="3" t="str">
        <f>'Program Qtrly'!E6</f>
        <v>2026 Q3</v>
      </c>
      <c r="E4" s="3" t="str">
        <f>'Program Qtrly'!F6</f>
        <v>2026 Q4</v>
      </c>
      <c r="F4" s="3" t="str">
        <f>'Program Qtrly'!G6</f>
        <v>2027 Q1</v>
      </c>
      <c r="G4" s="3" t="str">
        <f>'Program Qtrly'!H6</f>
        <v>2027 Q2</v>
      </c>
      <c r="H4" s="3" t="str">
        <f>'Program Qtrly'!I6</f>
        <v>2027 Q3</v>
      </c>
      <c r="I4" s="3" t="str">
        <f>'Program Qtrly'!J6</f>
        <v>2027 Q4</v>
      </c>
      <c r="J4" s="3" t="str">
        <f>'Program Qtrly'!K6</f>
        <v>2028 Q1</v>
      </c>
      <c r="K4" s="3" t="str">
        <f>'Program Qtrly'!L6</f>
        <v>2028 Q2</v>
      </c>
      <c r="L4" s="3" t="str">
        <f>'Program Qtrly'!M6</f>
        <v>2028 Q3</v>
      </c>
      <c r="M4" s="3" t="str">
        <f>'Program Qtrly'!N6</f>
        <v>2028 Q4</v>
      </c>
      <c r="N4" s="3" t="str">
        <f>'Program Qtrly'!O6</f>
        <v>2029 Q1</v>
      </c>
      <c r="O4" s="3" t="str">
        <f>'Program Qtrly'!P6</f>
        <v>2029 Q2</v>
      </c>
      <c r="P4" s="3" t="str">
        <f>'Program Qtrly'!Q6</f>
        <v>2029 Q3</v>
      </c>
      <c r="Q4" s="3" t="str">
        <f>'Program Qtrly'!R6</f>
        <v>2029 Q4</v>
      </c>
      <c r="R4" s="3" t="str">
        <f>'Program Qtrly'!S6</f>
        <v>2030 Q1</v>
      </c>
      <c r="S4" s="3" t="str">
        <f>'Program Qtrly'!T6</f>
        <v>2030 Q2</v>
      </c>
      <c r="T4" s="3" t="str">
        <f>'Program Qtrly'!U6</f>
        <v>2030 Q3</v>
      </c>
      <c r="U4" s="3" t="str">
        <f>'Program Qtrly'!V6</f>
        <v>2030 Q4</v>
      </c>
      <c r="V4" s="3" t="str">
        <f>'Program Qtrly'!W6</f>
        <v>2031 Q1</v>
      </c>
    </row>
    <row r="5" spans="1:22" x14ac:dyDescent="0.45">
      <c r="A5" s="77" t="s">
        <v>415</v>
      </c>
      <c r="B5" s="78">
        <f>'RBC Assumptions'!C21</f>
        <v>3.0000000000000001E-3</v>
      </c>
      <c r="C5" s="79">
        <f ca="1">$B5*'Bal Sheet'!B43</f>
        <v>0</v>
      </c>
      <c r="D5" s="79">
        <f ca="1">$B5*'Bal Sheet'!C43</f>
        <v>0</v>
      </c>
      <c r="E5" s="79">
        <f ca="1">$B5*'Bal Sheet'!D43</f>
        <v>0</v>
      </c>
      <c r="F5" s="79">
        <f ca="1">$B5*'Bal Sheet'!E43</f>
        <v>0</v>
      </c>
      <c r="G5" s="79">
        <f ca="1">$B5*'Bal Sheet'!F43</f>
        <v>0</v>
      </c>
      <c r="H5" s="79">
        <f ca="1">$B5*'Bal Sheet'!G43</f>
        <v>0</v>
      </c>
      <c r="I5" s="79">
        <f ca="1">$B5*'Bal Sheet'!H43</f>
        <v>0</v>
      </c>
      <c r="J5" s="79">
        <f ca="1">$B5*'Bal Sheet'!I43</f>
        <v>0</v>
      </c>
      <c r="K5" s="79">
        <f ca="1">$B5*'Bal Sheet'!J43</f>
        <v>0</v>
      </c>
      <c r="L5" s="79">
        <f ca="1">$B5*'Bal Sheet'!K43</f>
        <v>0</v>
      </c>
      <c r="M5" s="79">
        <f ca="1">$B5*'Bal Sheet'!L43</f>
        <v>0</v>
      </c>
      <c r="N5" s="79">
        <f ca="1">$B5*'Bal Sheet'!M43</f>
        <v>0</v>
      </c>
      <c r="O5" s="79">
        <f ca="1">$B5*'Bal Sheet'!N43</f>
        <v>0</v>
      </c>
      <c r="P5" s="79">
        <f ca="1">$B5*'Bal Sheet'!O43</f>
        <v>0</v>
      </c>
      <c r="Q5" s="79">
        <f ca="1">$B5*'Bal Sheet'!P43</f>
        <v>0</v>
      </c>
      <c r="R5" s="79">
        <f ca="1">$B5*'Bal Sheet'!Q43</f>
        <v>0</v>
      </c>
      <c r="S5" s="79">
        <f ca="1">$B5*'Bal Sheet'!R43</f>
        <v>0</v>
      </c>
      <c r="T5" s="79">
        <f ca="1">$B5*'Bal Sheet'!S43</f>
        <v>0</v>
      </c>
      <c r="U5" s="79">
        <f ca="1">$B5*'Bal Sheet'!T43</f>
        <v>0</v>
      </c>
      <c r="V5" s="79">
        <f ca="1">$B5*'Bal Sheet'!U43</f>
        <v>0</v>
      </c>
    </row>
    <row r="6" spans="1:22" x14ac:dyDescent="0.45">
      <c r="A6" s="80" t="s">
        <v>416</v>
      </c>
      <c r="B6" s="81">
        <f>'RBC Assumptions'!C22</f>
        <v>0.01</v>
      </c>
      <c r="C6" s="82">
        <f ca="1">$B6*'Bal Sheet'!B44</f>
        <v>0</v>
      </c>
      <c r="D6" s="82">
        <f ca="1">$B6*'Bal Sheet'!C44</f>
        <v>0</v>
      </c>
      <c r="E6" s="82">
        <f ca="1">$B6*'Bal Sheet'!D44</f>
        <v>0</v>
      </c>
      <c r="F6" s="82">
        <f ca="1">$B6*'Bal Sheet'!E44</f>
        <v>0</v>
      </c>
      <c r="G6" s="82">
        <f ca="1">$B6*'Bal Sheet'!F44</f>
        <v>0</v>
      </c>
      <c r="H6" s="82">
        <f ca="1">$B6*'Bal Sheet'!G44</f>
        <v>0</v>
      </c>
      <c r="I6" s="82">
        <f ca="1">$B6*'Bal Sheet'!H44</f>
        <v>0</v>
      </c>
      <c r="J6" s="82">
        <f ca="1">$B6*'Bal Sheet'!I44</f>
        <v>0</v>
      </c>
      <c r="K6" s="82">
        <f ca="1">$B6*'Bal Sheet'!J44</f>
        <v>0</v>
      </c>
      <c r="L6" s="82">
        <f ca="1">$B6*'Bal Sheet'!K44</f>
        <v>0</v>
      </c>
      <c r="M6" s="82">
        <f ca="1">$B6*'Bal Sheet'!L44</f>
        <v>0</v>
      </c>
      <c r="N6" s="82">
        <f ca="1">$B6*'Bal Sheet'!M44</f>
        <v>0</v>
      </c>
      <c r="O6" s="82">
        <f ca="1">$B6*'Bal Sheet'!N44</f>
        <v>0</v>
      </c>
      <c r="P6" s="82">
        <f ca="1">$B6*'Bal Sheet'!O44</f>
        <v>0</v>
      </c>
      <c r="Q6" s="82">
        <f ca="1">$B6*'Bal Sheet'!P44</f>
        <v>0</v>
      </c>
      <c r="R6" s="82">
        <f ca="1">$B6*'Bal Sheet'!Q44</f>
        <v>0</v>
      </c>
      <c r="S6" s="82">
        <f ca="1">$B6*'Bal Sheet'!R44</f>
        <v>0</v>
      </c>
      <c r="T6" s="82">
        <f ca="1">$B6*'Bal Sheet'!S44</f>
        <v>0</v>
      </c>
      <c r="U6" s="82">
        <f ca="1">$B6*'Bal Sheet'!T44</f>
        <v>0</v>
      </c>
      <c r="V6" s="82">
        <f ca="1">$B6*'Bal Sheet'!U44</f>
        <v>0</v>
      </c>
    </row>
    <row r="7" spans="1:22" x14ac:dyDescent="0.45">
      <c r="A7" s="77" t="s">
        <v>418</v>
      </c>
      <c r="B7" s="78">
        <f>'RBC Assumptions'!C23</f>
        <v>0.02</v>
      </c>
      <c r="C7" s="79">
        <f ca="1">$B7*'Bal Sheet'!B45</f>
        <v>0</v>
      </c>
      <c r="D7" s="79">
        <f ca="1">$B7*'Bal Sheet'!C45</f>
        <v>0</v>
      </c>
      <c r="E7" s="79">
        <f ca="1">$B7*'Bal Sheet'!D45</f>
        <v>0</v>
      </c>
      <c r="F7" s="79">
        <f ca="1">$B7*'Bal Sheet'!E45</f>
        <v>0</v>
      </c>
      <c r="G7" s="79">
        <f ca="1">$B7*'Bal Sheet'!F45</f>
        <v>0</v>
      </c>
      <c r="H7" s="79">
        <f ca="1">$B7*'Bal Sheet'!G45</f>
        <v>0</v>
      </c>
      <c r="I7" s="79">
        <f ca="1">$B7*'Bal Sheet'!H45</f>
        <v>0</v>
      </c>
      <c r="J7" s="79">
        <f ca="1">$B7*'Bal Sheet'!I45</f>
        <v>0</v>
      </c>
      <c r="K7" s="79">
        <f ca="1">$B7*'Bal Sheet'!J45</f>
        <v>0</v>
      </c>
      <c r="L7" s="79">
        <f ca="1">$B7*'Bal Sheet'!K45</f>
        <v>0</v>
      </c>
      <c r="M7" s="79">
        <f ca="1">$B7*'Bal Sheet'!L45</f>
        <v>0</v>
      </c>
      <c r="N7" s="79">
        <f ca="1">$B7*'Bal Sheet'!M45</f>
        <v>0</v>
      </c>
      <c r="O7" s="79">
        <f ca="1">$B7*'Bal Sheet'!N45</f>
        <v>0</v>
      </c>
      <c r="P7" s="79">
        <f ca="1">$B7*'Bal Sheet'!O45</f>
        <v>0</v>
      </c>
      <c r="Q7" s="79">
        <f ca="1">$B7*'Bal Sheet'!P45</f>
        <v>0</v>
      </c>
      <c r="R7" s="79">
        <f ca="1">$B7*'Bal Sheet'!Q45</f>
        <v>0</v>
      </c>
      <c r="S7" s="79">
        <f ca="1">$B7*'Bal Sheet'!R45</f>
        <v>0</v>
      </c>
      <c r="T7" s="79">
        <f ca="1">$B7*'Bal Sheet'!S45</f>
        <v>0</v>
      </c>
      <c r="U7" s="79">
        <f ca="1">$B7*'Bal Sheet'!T45</f>
        <v>0</v>
      </c>
      <c r="V7" s="79">
        <f ca="1">$B7*'Bal Sheet'!U45</f>
        <v>0</v>
      </c>
    </row>
    <row r="8" spans="1:22" x14ac:dyDescent="0.45">
      <c r="A8" s="80" t="s">
        <v>420</v>
      </c>
      <c r="B8" s="81">
        <f>'RBC Assumptions'!C24</f>
        <v>4.4999999999999998E-2</v>
      </c>
      <c r="C8" s="82">
        <f ca="1">$B8*'Bal Sheet'!B46</f>
        <v>0</v>
      </c>
      <c r="D8" s="82">
        <f ca="1">$B8*'Bal Sheet'!C46</f>
        <v>0</v>
      </c>
      <c r="E8" s="82">
        <f ca="1">$B8*'Bal Sheet'!D46</f>
        <v>0</v>
      </c>
      <c r="F8" s="82">
        <f ca="1">$B8*'Bal Sheet'!E46</f>
        <v>0</v>
      </c>
      <c r="G8" s="82">
        <f ca="1">$B8*'Bal Sheet'!F46</f>
        <v>0</v>
      </c>
      <c r="H8" s="82">
        <f ca="1">$B8*'Bal Sheet'!G46</f>
        <v>0</v>
      </c>
      <c r="I8" s="82">
        <f ca="1">$B8*'Bal Sheet'!H46</f>
        <v>0</v>
      </c>
      <c r="J8" s="82">
        <f ca="1">$B8*'Bal Sheet'!I46</f>
        <v>0</v>
      </c>
      <c r="K8" s="82">
        <f ca="1">$B8*'Bal Sheet'!J46</f>
        <v>0</v>
      </c>
      <c r="L8" s="82">
        <f ca="1">$B8*'Bal Sheet'!K46</f>
        <v>0</v>
      </c>
      <c r="M8" s="82">
        <f ca="1">$B8*'Bal Sheet'!L46</f>
        <v>0</v>
      </c>
      <c r="N8" s="82">
        <f ca="1">$B8*'Bal Sheet'!M46</f>
        <v>0</v>
      </c>
      <c r="O8" s="82">
        <f ca="1">$B8*'Bal Sheet'!N46</f>
        <v>0</v>
      </c>
      <c r="P8" s="82">
        <f ca="1">$B8*'Bal Sheet'!O46</f>
        <v>0</v>
      </c>
      <c r="Q8" s="82">
        <f ca="1">$B8*'Bal Sheet'!P46</f>
        <v>0</v>
      </c>
      <c r="R8" s="82">
        <f ca="1">$B8*'Bal Sheet'!Q46</f>
        <v>0</v>
      </c>
      <c r="S8" s="82">
        <f ca="1">$B8*'Bal Sheet'!R46</f>
        <v>0</v>
      </c>
      <c r="T8" s="82">
        <f ca="1">$B8*'Bal Sheet'!S46</f>
        <v>0</v>
      </c>
      <c r="U8" s="82">
        <f ca="1">$B8*'Bal Sheet'!T46</f>
        <v>0</v>
      </c>
      <c r="V8" s="82">
        <f ca="1">$B8*'Bal Sheet'!U46</f>
        <v>0</v>
      </c>
    </row>
    <row r="9" spans="1:22" x14ac:dyDescent="0.45">
      <c r="A9" s="77" t="s">
        <v>422</v>
      </c>
      <c r="B9" s="78">
        <f>'RBC Assumptions'!C25</f>
        <v>0.1</v>
      </c>
      <c r="C9" s="79">
        <f ca="1">$B9*'Bal Sheet'!B47</f>
        <v>0</v>
      </c>
      <c r="D9" s="79">
        <f ca="1">$B9*'Bal Sheet'!C47</f>
        <v>0</v>
      </c>
      <c r="E9" s="79">
        <f ca="1">$B9*'Bal Sheet'!D47</f>
        <v>0</v>
      </c>
      <c r="F9" s="79">
        <f ca="1">$B9*'Bal Sheet'!E47</f>
        <v>0</v>
      </c>
      <c r="G9" s="79">
        <f ca="1">$B9*'Bal Sheet'!F47</f>
        <v>0</v>
      </c>
      <c r="H9" s="79">
        <f ca="1">$B9*'Bal Sheet'!G47</f>
        <v>0</v>
      </c>
      <c r="I9" s="79">
        <f ca="1">$B9*'Bal Sheet'!H47</f>
        <v>0</v>
      </c>
      <c r="J9" s="79">
        <f ca="1">$B9*'Bal Sheet'!I47</f>
        <v>0</v>
      </c>
      <c r="K9" s="79">
        <f ca="1">$B9*'Bal Sheet'!J47</f>
        <v>0</v>
      </c>
      <c r="L9" s="79">
        <f ca="1">$B9*'Bal Sheet'!K47</f>
        <v>0</v>
      </c>
      <c r="M9" s="79">
        <f ca="1">$B9*'Bal Sheet'!L47</f>
        <v>0</v>
      </c>
      <c r="N9" s="79">
        <f ca="1">$B9*'Bal Sheet'!M47</f>
        <v>0</v>
      </c>
      <c r="O9" s="79">
        <f ca="1">$B9*'Bal Sheet'!N47</f>
        <v>0</v>
      </c>
      <c r="P9" s="79">
        <f ca="1">$B9*'Bal Sheet'!O47</f>
        <v>0</v>
      </c>
      <c r="Q9" s="79">
        <f ca="1">$B9*'Bal Sheet'!P47</f>
        <v>0</v>
      </c>
      <c r="R9" s="79">
        <f ca="1">$B9*'Bal Sheet'!Q47</f>
        <v>0</v>
      </c>
      <c r="S9" s="79">
        <f ca="1">$B9*'Bal Sheet'!R47</f>
        <v>0</v>
      </c>
      <c r="T9" s="79">
        <f ca="1">$B9*'Bal Sheet'!S47</f>
        <v>0</v>
      </c>
      <c r="U9" s="79">
        <f ca="1">$B9*'Bal Sheet'!T47</f>
        <v>0</v>
      </c>
      <c r="V9" s="79">
        <f ca="1">$B9*'Bal Sheet'!U47</f>
        <v>0</v>
      </c>
    </row>
    <row r="10" spans="1:22" x14ac:dyDescent="0.45">
      <c r="A10" s="80" t="s">
        <v>424</v>
      </c>
      <c r="B10" s="81">
        <f>'RBC Assumptions'!C26</f>
        <v>0.3</v>
      </c>
      <c r="C10" s="82">
        <f ca="1">$B10*'Bal Sheet'!B48</f>
        <v>0</v>
      </c>
      <c r="D10" s="82">
        <f ca="1">$B10*'Bal Sheet'!C48</f>
        <v>0</v>
      </c>
      <c r="E10" s="82">
        <f ca="1">$B10*'Bal Sheet'!D48</f>
        <v>0</v>
      </c>
      <c r="F10" s="82">
        <f ca="1">$B10*'Bal Sheet'!E48</f>
        <v>0</v>
      </c>
      <c r="G10" s="82">
        <f ca="1">$B10*'Bal Sheet'!F48</f>
        <v>0</v>
      </c>
      <c r="H10" s="82">
        <f ca="1">$B10*'Bal Sheet'!G48</f>
        <v>0</v>
      </c>
      <c r="I10" s="82">
        <f ca="1">$B10*'Bal Sheet'!H48</f>
        <v>0</v>
      </c>
      <c r="J10" s="82">
        <f ca="1">$B10*'Bal Sheet'!I48</f>
        <v>0</v>
      </c>
      <c r="K10" s="82">
        <f ca="1">$B10*'Bal Sheet'!J48</f>
        <v>0</v>
      </c>
      <c r="L10" s="82">
        <f ca="1">$B10*'Bal Sheet'!K48</f>
        <v>0</v>
      </c>
      <c r="M10" s="82">
        <f ca="1">$B10*'Bal Sheet'!L48</f>
        <v>0</v>
      </c>
      <c r="N10" s="82">
        <f ca="1">$B10*'Bal Sheet'!M48</f>
        <v>0</v>
      </c>
      <c r="O10" s="82">
        <f ca="1">$B10*'Bal Sheet'!N48</f>
        <v>0</v>
      </c>
      <c r="P10" s="82">
        <f ca="1">$B10*'Bal Sheet'!O48</f>
        <v>0</v>
      </c>
      <c r="Q10" s="82">
        <f ca="1">$B10*'Bal Sheet'!P48</f>
        <v>0</v>
      </c>
      <c r="R10" s="82">
        <f ca="1">$B10*'Bal Sheet'!Q48</f>
        <v>0</v>
      </c>
      <c r="S10" s="82">
        <f ca="1">$B10*'Bal Sheet'!R48</f>
        <v>0</v>
      </c>
      <c r="T10" s="82">
        <f ca="1">$B10*'Bal Sheet'!S48</f>
        <v>0</v>
      </c>
      <c r="U10" s="82">
        <f ca="1">$B10*'Bal Sheet'!T48</f>
        <v>0</v>
      </c>
      <c r="V10" s="82">
        <f ca="1">$B10*'Bal Sheet'!U48</f>
        <v>0</v>
      </c>
    </row>
    <row r="11" spans="1:22" x14ac:dyDescent="0.45">
      <c r="A11" s="77" t="s">
        <v>425</v>
      </c>
      <c r="B11" s="78">
        <f>'RBC Assumptions'!C27</f>
        <v>3.0000000000000001E-3</v>
      </c>
      <c r="C11" s="79">
        <f ca="1">$B11*'Bal Sheet'!B49</f>
        <v>0</v>
      </c>
      <c r="D11" s="79">
        <f ca="1">$B11*'Bal Sheet'!C49</f>
        <v>0</v>
      </c>
      <c r="E11" s="79">
        <f ca="1">$B11*'Bal Sheet'!D49</f>
        <v>0</v>
      </c>
      <c r="F11" s="79">
        <f ca="1">$B11*'Bal Sheet'!E49</f>
        <v>0</v>
      </c>
      <c r="G11" s="79">
        <f ca="1">$B11*'Bal Sheet'!F49</f>
        <v>0</v>
      </c>
      <c r="H11" s="79">
        <f ca="1">$B11*'Bal Sheet'!G49</f>
        <v>0</v>
      </c>
      <c r="I11" s="79">
        <f ca="1">$B11*'Bal Sheet'!H49</f>
        <v>0</v>
      </c>
      <c r="J11" s="79">
        <f ca="1">$B11*'Bal Sheet'!I49</f>
        <v>0</v>
      </c>
      <c r="K11" s="79">
        <f ca="1">$B11*'Bal Sheet'!J49</f>
        <v>0</v>
      </c>
      <c r="L11" s="79">
        <f ca="1">$B11*'Bal Sheet'!K49</f>
        <v>0</v>
      </c>
      <c r="M11" s="79">
        <f ca="1">$B11*'Bal Sheet'!L49</f>
        <v>0</v>
      </c>
      <c r="N11" s="79">
        <f ca="1">$B11*'Bal Sheet'!M49</f>
        <v>0</v>
      </c>
      <c r="O11" s="79">
        <f ca="1">$B11*'Bal Sheet'!N49</f>
        <v>0</v>
      </c>
      <c r="P11" s="79">
        <f ca="1">$B11*'Bal Sheet'!O49</f>
        <v>0</v>
      </c>
      <c r="Q11" s="79">
        <f ca="1">$B11*'Bal Sheet'!P49</f>
        <v>0</v>
      </c>
      <c r="R11" s="79">
        <f ca="1">$B11*'Bal Sheet'!Q49</f>
        <v>0</v>
      </c>
      <c r="S11" s="79">
        <f ca="1">$B11*'Bal Sheet'!R49</f>
        <v>0</v>
      </c>
      <c r="T11" s="79">
        <f ca="1">$B11*'Bal Sheet'!S49</f>
        <v>0</v>
      </c>
      <c r="U11" s="79">
        <f ca="1">$B11*'Bal Sheet'!T49</f>
        <v>0</v>
      </c>
      <c r="V11" s="79">
        <f ca="1">$B11*'Bal Sheet'!U49</f>
        <v>0</v>
      </c>
    </row>
    <row r="12" spans="1:22" x14ac:dyDescent="0.45">
      <c r="A12" s="80" t="s">
        <v>426</v>
      </c>
      <c r="B12" s="81">
        <f>'RBC Assumptions'!C28</f>
        <v>0.15</v>
      </c>
      <c r="C12" s="82">
        <f ca="1">$B12*'Bal Sheet'!B50</f>
        <v>370.75766423331368</v>
      </c>
      <c r="D12" s="82">
        <f ca="1">$B12*'Bal Sheet'!C50</f>
        <v>334.68970186603008</v>
      </c>
      <c r="E12" s="82">
        <f ca="1">$B12*'Bal Sheet'!D50</f>
        <v>362.2803521929539</v>
      </c>
      <c r="F12" s="82">
        <f ca="1">$B12*'Bal Sheet'!E50</f>
        <v>389.04801098354147</v>
      </c>
      <c r="G12" s="82">
        <f ca="1">$B12*'Bal Sheet'!F50</f>
        <v>445.26380188484569</v>
      </c>
      <c r="H12" s="82">
        <f ca="1">$B12*'Bal Sheet'!G50</f>
        <v>490.3378586603497</v>
      </c>
      <c r="I12" s="82">
        <f ca="1">$B12*'Bal Sheet'!H50</f>
        <v>535.73817965380408</v>
      </c>
      <c r="J12" s="82">
        <f ca="1">$B12*'Bal Sheet'!I50</f>
        <v>577.29564837648672</v>
      </c>
      <c r="K12" s="82">
        <f ca="1">$B12*'Bal Sheet'!J50</f>
        <v>649.49193411376939</v>
      </c>
      <c r="L12" s="82">
        <f ca="1">$B12*'Bal Sheet'!K50</f>
        <v>1250.166543456897</v>
      </c>
      <c r="M12" s="82">
        <f ca="1">$B12*'Bal Sheet'!L50</f>
        <v>1314.2280363176817</v>
      </c>
      <c r="N12" s="82">
        <f ca="1">$B12*'Bal Sheet'!M50</f>
        <v>1372.9902394904354</v>
      </c>
      <c r="O12" s="82">
        <f ca="1">$B12*'Bal Sheet'!N50</f>
        <v>1483.2468153160023</v>
      </c>
      <c r="P12" s="82">
        <f ca="1">$B12*'Bal Sheet'!O50</f>
        <v>1574.8710545071965</v>
      </c>
      <c r="Q12" s="82">
        <f ca="1">$B12*'Bal Sheet'!P50</f>
        <v>1663.1596069310733</v>
      </c>
      <c r="R12" s="82">
        <f ca="1">$B12*'Bal Sheet'!Q50</f>
        <v>1744.3957728941355</v>
      </c>
      <c r="S12" s="82">
        <f ca="1">$B12*'Bal Sheet'!R50</f>
        <v>1877.9376605776113</v>
      </c>
      <c r="T12" s="82">
        <f ca="1">$B12*'Bal Sheet'!S50</f>
        <v>1991.9178130379039</v>
      </c>
      <c r="U12" s="82">
        <f ca="1">$B12*'Bal Sheet'!T50</f>
        <v>2101.8759323736817</v>
      </c>
      <c r="V12" s="82">
        <f ca="1">$B12*'Bal Sheet'!U50</f>
        <v>2204.9330279896271</v>
      </c>
    </row>
    <row r="13" spans="1:22" x14ac:dyDescent="0.45">
      <c r="A13" s="77" t="s">
        <v>427</v>
      </c>
      <c r="B13" s="78">
        <f>'RBC Assumptions'!C29</f>
        <v>0.1</v>
      </c>
      <c r="C13" s="79">
        <f ca="1">$B13*'Bal Sheet'!B51</f>
        <v>0</v>
      </c>
      <c r="D13" s="79">
        <f ca="1">$B13*'Bal Sheet'!C51</f>
        <v>0</v>
      </c>
      <c r="E13" s="79">
        <f ca="1">$B13*'Bal Sheet'!D51</f>
        <v>0</v>
      </c>
      <c r="F13" s="79">
        <f ca="1">$B13*'Bal Sheet'!E51</f>
        <v>0</v>
      </c>
      <c r="G13" s="79">
        <f ca="1">$B13*'Bal Sheet'!F51</f>
        <v>0</v>
      </c>
      <c r="H13" s="79">
        <f ca="1">$B13*'Bal Sheet'!G51</f>
        <v>0</v>
      </c>
      <c r="I13" s="79">
        <f ca="1">$B13*'Bal Sheet'!H51</f>
        <v>0</v>
      </c>
      <c r="J13" s="79">
        <f ca="1">$B13*'Bal Sheet'!I51</f>
        <v>0</v>
      </c>
      <c r="K13" s="79">
        <f ca="1">$B13*'Bal Sheet'!J51</f>
        <v>0</v>
      </c>
      <c r="L13" s="79">
        <f ca="1">$B13*'Bal Sheet'!K51</f>
        <v>0</v>
      </c>
      <c r="M13" s="79">
        <f ca="1">$B13*'Bal Sheet'!L51</f>
        <v>0</v>
      </c>
      <c r="N13" s="79">
        <f ca="1">$B13*'Bal Sheet'!M51</f>
        <v>0</v>
      </c>
      <c r="O13" s="79">
        <f ca="1">$B13*'Bal Sheet'!N51</f>
        <v>0</v>
      </c>
      <c r="P13" s="79">
        <f ca="1">$B13*'Bal Sheet'!O51</f>
        <v>0</v>
      </c>
      <c r="Q13" s="79">
        <f ca="1">$B13*'Bal Sheet'!P51</f>
        <v>0</v>
      </c>
      <c r="R13" s="79">
        <f ca="1">$B13*'Bal Sheet'!Q51</f>
        <v>0</v>
      </c>
      <c r="S13" s="79">
        <f ca="1">$B13*'Bal Sheet'!R51</f>
        <v>0</v>
      </c>
      <c r="T13" s="79">
        <f ca="1">$B13*'Bal Sheet'!S51</f>
        <v>0</v>
      </c>
      <c r="U13" s="79">
        <f ca="1">$B13*'Bal Sheet'!T51</f>
        <v>0</v>
      </c>
      <c r="V13" s="79">
        <f ca="1">$B13*'Bal Sheet'!U51</f>
        <v>0</v>
      </c>
    </row>
    <row r="14" spans="1:22" x14ac:dyDescent="0.45">
      <c r="A14" s="80" t="s">
        <v>428</v>
      </c>
      <c r="B14" s="81">
        <f>'RBC Assumptions'!C30</f>
        <v>0.2</v>
      </c>
      <c r="C14" s="82">
        <f ca="1">$B14*'Bal Sheet'!B52</f>
        <v>0</v>
      </c>
      <c r="D14" s="82">
        <f ca="1">$B14*'Bal Sheet'!C52</f>
        <v>0</v>
      </c>
      <c r="E14" s="82">
        <f ca="1">$B14*'Bal Sheet'!D52</f>
        <v>0</v>
      </c>
      <c r="F14" s="82">
        <f ca="1">$B14*'Bal Sheet'!E52</f>
        <v>0</v>
      </c>
      <c r="G14" s="82">
        <f ca="1">$B14*'Bal Sheet'!F52</f>
        <v>0</v>
      </c>
      <c r="H14" s="82">
        <f ca="1">$B14*'Bal Sheet'!G52</f>
        <v>0</v>
      </c>
      <c r="I14" s="82">
        <f ca="1">$B14*'Bal Sheet'!H52</f>
        <v>0</v>
      </c>
      <c r="J14" s="82">
        <f ca="1">$B14*'Bal Sheet'!I52</f>
        <v>0</v>
      </c>
      <c r="K14" s="82">
        <f ca="1">$B14*'Bal Sheet'!J52</f>
        <v>0</v>
      </c>
      <c r="L14" s="82">
        <f ca="1">$B14*'Bal Sheet'!K52</f>
        <v>0</v>
      </c>
      <c r="M14" s="82">
        <f ca="1">$B14*'Bal Sheet'!L52</f>
        <v>0</v>
      </c>
      <c r="N14" s="82">
        <f ca="1">$B14*'Bal Sheet'!M52</f>
        <v>0</v>
      </c>
      <c r="O14" s="82">
        <f ca="1">$B14*'Bal Sheet'!N52</f>
        <v>0</v>
      </c>
      <c r="P14" s="82">
        <f ca="1">$B14*'Bal Sheet'!O52</f>
        <v>0</v>
      </c>
      <c r="Q14" s="82">
        <f ca="1">$B14*'Bal Sheet'!P52</f>
        <v>0</v>
      </c>
      <c r="R14" s="82">
        <f ca="1">$B14*'Bal Sheet'!Q52</f>
        <v>0</v>
      </c>
      <c r="S14" s="82">
        <f ca="1">$B14*'Bal Sheet'!R52</f>
        <v>0</v>
      </c>
      <c r="T14" s="82">
        <f ca="1">$B14*'Bal Sheet'!S52</f>
        <v>0</v>
      </c>
      <c r="U14" s="82">
        <f ca="1">$B14*'Bal Sheet'!T52</f>
        <v>0</v>
      </c>
      <c r="V14" s="82">
        <f ca="1">$B14*'Bal Sheet'!U52</f>
        <v>0</v>
      </c>
    </row>
    <row r="15" spans="1:22" x14ac:dyDescent="0.45">
      <c r="A15" s="77" t="s">
        <v>430</v>
      </c>
      <c r="B15" s="78">
        <f>'RBC Assumptions'!C31</f>
        <v>0.05</v>
      </c>
      <c r="C15" s="79">
        <f ca="1">$B15*'Bal Sheet'!B53</f>
        <v>0</v>
      </c>
      <c r="D15" s="79">
        <f ca="1">$B15*'Bal Sheet'!C53</f>
        <v>0</v>
      </c>
      <c r="E15" s="79">
        <f ca="1">$B15*'Bal Sheet'!D53</f>
        <v>0</v>
      </c>
      <c r="F15" s="79">
        <f ca="1">$B15*'Bal Sheet'!E53</f>
        <v>0</v>
      </c>
      <c r="G15" s="79">
        <f ca="1">$B15*'Bal Sheet'!F53</f>
        <v>0</v>
      </c>
      <c r="H15" s="79">
        <f ca="1">$B15*'Bal Sheet'!G53</f>
        <v>0</v>
      </c>
      <c r="I15" s="79">
        <f ca="1">$B15*'Bal Sheet'!H53</f>
        <v>0</v>
      </c>
      <c r="J15" s="79">
        <f ca="1">$B15*'Bal Sheet'!I53</f>
        <v>0</v>
      </c>
      <c r="K15" s="79">
        <f ca="1">$B15*'Bal Sheet'!J53</f>
        <v>0</v>
      </c>
      <c r="L15" s="79">
        <f ca="1">$B15*'Bal Sheet'!K53</f>
        <v>0</v>
      </c>
      <c r="M15" s="79">
        <f ca="1">$B15*'Bal Sheet'!L53</f>
        <v>0</v>
      </c>
      <c r="N15" s="79">
        <f ca="1">$B15*'Bal Sheet'!M53</f>
        <v>0</v>
      </c>
      <c r="O15" s="79">
        <f ca="1">$B15*'Bal Sheet'!N53</f>
        <v>0</v>
      </c>
      <c r="P15" s="79">
        <f ca="1">$B15*'Bal Sheet'!O53</f>
        <v>0</v>
      </c>
      <c r="Q15" s="79">
        <f ca="1">$B15*'Bal Sheet'!P53</f>
        <v>0</v>
      </c>
      <c r="R15" s="79">
        <f ca="1">$B15*'Bal Sheet'!Q53</f>
        <v>0</v>
      </c>
      <c r="S15" s="79">
        <f ca="1">$B15*'Bal Sheet'!R53</f>
        <v>0</v>
      </c>
      <c r="T15" s="79">
        <f ca="1">$B15*'Bal Sheet'!S53</f>
        <v>0</v>
      </c>
      <c r="U15" s="79">
        <f ca="1">$B15*'Bal Sheet'!T53</f>
        <v>0</v>
      </c>
      <c r="V15" s="79">
        <f ca="1">$B15*'Bal Sheet'!U53</f>
        <v>0</v>
      </c>
    </row>
    <row r="17" spans="1:22" s="163" customFormat="1" x14ac:dyDescent="0.45">
      <c r="A17" s="189" t="s">
        <v>316</v>
      </c>
      <c r="B17" s="189"/>
      <c r="C17" s="170">
        <f t="shared" ref="C17:N17" ca="1" si="0">SUM(C5:C16)</f>
        <v>370.75766423331368</v>
      </c>
      <c r="D17" s="170">
        <f t="shared" ca="1" si="0"/>
        <v>334.68970186603008</v>
      </c>
      <c r="E17" s="170">
        <f t="shared" ca="1" si="0"/>
        <v>362.2803521929539</v>
      </c>
      <c r="F17" s="170">
        <f t="shared" ca="1" si="0"/>
        <v>389.04801098354147</v>
      </c>
      <c r="G17" s="170">
        <f t="shared" ca="1" si="0"/>
        <v>445.26380188484569</v>
      </c>
      <c r="H17" s="170">
        <f t="shared" ca="1" si="0"/>
        <v>490.3378586603497</v>
      </c>
      <c r="I17" s="170">
        <f t="shared" ca="1" si="0"/>
        <v>535.73817965380408</v>
      </c>
      <c r="J17" s="170">
        <f t="shared" ca="1" si="0"/>
        <v>577.29564837648672</v>
      </c>
      <c r="K17" s="170">
        <f t="shared" ca="1" si="0"/>
        <v>649.49193411376939</v>
      </c>
      <c r="L17" s="170">
        <f t="shared" ca="1" si="0"/>
        <v>1250.166543456897</v>
      </c>
      <c r="M17" s="170">
        <f t="shared" ca="1" si="0"/>
        <v>1314.2280363176817</v>
      </c>
      <c r="N17" s="170">
        <f t="shared" ca="1" si="0"/>
        <v>1372.9902394904354</v>
      </c>
      <c r="O17" s="170">
        <f t="shared" ref="O17:V17" ca="1" si="1">SUM(O5:O16)</f>
        <v>1483.2468153160023</v>
      </c>
      <c r="P17" s="170">
        <f t="shared" ca="1" si="1"/>
        <v>1574.8710545071965</v>
      </c>
      <c r="Q17" s="170">
        <f t="shared" ca="1" si="1"/>
        <v>1663.1596069310733</v>
      </c>
      <c r="R17" s="170">
        <f t="shared" ca="1" si="1"/>
        <v>1744.3957728941355</v>
      </c>
      <c r="S17" s="170">
        <f t="shared" ca="1" si="1"/>
        <v>1877.9376605776113</v>
      </c>
      <c r="T17" s="170">
        <f t="shared" ca="1" si="1"/>
        <v>1991.9178130379039</v>
      </c>
      <c r="U17" s="170">
        <f t="shared" ca="1" si="1"/>
        <v>2101.8759323736817</v>
      </c>
      <c r="V17" s="170">
        <f t="shared" ca="1" si="1"/>
        <v>2204.9330279896271</v>
      </c>
    </row>
  </sheetData>
  <mergeCells count="1"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45C-3848-41C1-8876-317188D5B932}">
  <sheetPr>
    <tabColor theme="9" tint="-0.249977111117893"/>
  </sheetPr>
  <dimension ref="A1:V16"/>
  <sheetViews>
    <sheetView zoomScaleNormal="100" workbookViewId="0">
      <pane xSplit="2" ySplit="4" topLeftCell="C5" activePane="bottomRight" state="frozen"/>
      <selection activeCell="D4" sqref="D4"/>
      <selection pane="topRight" activeCell="D4" sqref="D4"/>
      <selection pane="bottomLeft" activeCell="D4" sqref="D4"/>
      <selection pane="bottomRight" activeCell="C5" sqref="C5"/>
    </sheetView>
  </sheetViews>
  <sheetFormatPr defaultColWidth="8.6640625" defaultRowHeight="14.25" x14ac:dyDescent="0.45"/>
  <cols>
    <col min="1" max="1" width="36.9296875" style="76" customWidth="1"/>
    <col min="2" max="2" width="12" style="76" customWidth="1"/>
    <col min="3" max="22" width="9.59765625" style="76" customWidth="1"/>
    <col min="23" max="16384" width="8.6640625" style="76"/>
  </cols>
  <sheetData>
    <row r="1" spans="1:22" s="163" customFormat="1" ht="15.4" x14ac:dyDescent="0.45">
      <c r="A1" s="61" t="s">
        <v>546</v>
      </c>
      <c r="B1" s="160"/>
      <c r="C1" s="160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s="163" customFormat="1" ht="15" x14ac:dyDescent="0.45">
      <c r="A2" s="49" t="s">
        <v>543</v>
      </c>
      <c r="B2" s="160"/>
      <c r="C2" s="160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</row>
    <row r="4" spans="1:22" x14ac:dyDescent="0.45">
      <c r="A4" s="2" t="s">
        <v>283</v>
      </c>
      <c r="B4" s="2" t="s">
        <v>284</v>
      </c>
      <c r="C4" s="3" t="str">
        <f>'Program Qtrly'!D6</f>
        <v>2026 Q2</v>
      </c>
      <c r="D4" s="3" t="str">
        <f>'Program Qtrly'!E6</f>
        <v>2026 Q3</v>
      </c>
      <c r="E4" s="3" t="str">
        <f>'Program Qtrly'!F6</f>
        <v>2026 Q4</v>
      </c>
      <c r="F4" s="3" t="str">
        <f>'Program Qtrly'!G6</f>
        <v>2027 Q1</v>
      </c>
      <c r="G4" s="3" t="str">
        <f>'Program Qtrly'!H6</f>
        <v>2027 Q2</v>
      </c>
      <c r="H4" s="3" t="str">
        <f>'Program Qtrly'!I6</f>
        <v>2027 Q3</v>
      </c>
      <c r="I4" s="3" t="str">
        <f>'Program Qtrly'!J6</f>
        <v>2027 Q4</v>
      </c>
      <c r="J4" s="3" t="str">
        <f>'Program Qtrly'!K6</f>
        <v>2028 Q1</v>
      </c>
      <c r="K4" s="3" t="str">
        <f>'Program Qtrly'!L6</f>
        <v>2028 Q2</v>
      </c>
      <c r="L4" s="3" t="str">
        <f>'Program Qtrly'!M6</f>
        <v>2028 Q3</v>
      </c>
      <c r="M4" s="3" t="str">
        <f>'Program Qtrly'!N6</f>
        <v>2028 Q4</v>
      </c>
      <c r="N4" s="3" t="str">
        <f>'Program Qtrly'!O6</f>
        <v>2029 Q1</v>
      </c>
      <c r="O4" s="3" t="str">
        <f>'Program Qtrly'!P6</f>
        <v>2029 Q2</v>
      </c>
      <c r="P4" s="3" t="str">
        <f>'Program Qtrly'!Q6</f>
        <v>2029 Q3</v>
      </c>
      <c r="Q4" s="3" t="str">
        <f>'Program Qtrly'!R6</f>
        <v>2029 Q4</v>
      </c>
      <c r="R4" s="3" t="str">
        <f>'Program Qtrly'!S6</f>
        <v>2030 Q1</v>
      </c>
      <c r="S4" s="3" t="str">
        <f>'Program Qtrly'!T6</f>
        <v>2030 Q2</v>
      </c>
      <c r="T4" s="3" t="str">
        <f>'Program Qtrly'!U6</f>
        <v>2030 Q3</v>
      </c>
      <c r="U4" s="3" t="str">
        <f>'Program Qtrly'!V6</f>
        <v>2030 Q4</v>
      </c>
      <c r="V4" s="3" t="str">
        <f>'Program Qtrly'!W6</f>
        <v>2031 Q1</v>
      </c>
    </row>
    <row r="5" spans="1:22" x14ac:dyDescent="0.45">
      <c r="A5" s="77" t="s">
        <v>318</v>
      </c>
      <c r="B5" s="78">
        <v>0.1</v>
      </c>
      <c r="C5" s="79">
        <f ca="1">$B5*'Bal Sheet'!B56</f>
        <v>884.67136555424372</v>
      </c>
      <c r="D5" s="79">
        <f ca="1">$B5*'Bal Sheet'!C56</f>
        <v>1515.6410128114976</v>
      </c>
      <c r="E5" s="79">
        <f ca="1">$B5*'Bal Sheet'!D56</f>
        <v>1943.7984023550293</v>
      </c>
      <c r="F5" s="79">
        <f ca="1">$B5*'Bal Sheet'!E56</f>
        <v>2178.3436216179971</v>
      </c>
      <c r="G5" s="79">
        <f ca="1">$B5*'Bal Sheet'!F56</f>
        <v>3237.6721097633781</v>
      </c>
      <c r="H5" s="79">
        <f ca="1">$B5*'Bal Sheet'!G56</f>
        <v>4048.8642551590851</v>
      </c>
      <c r="I5" s="79">
        <f ca="1">$B5*'Bal Sheet'!H56</f>
        <v>4627.5275140799395</v>
      </c>
      <c r="J5" s="79">
        <f ca="1">$B5*'Bal Sheet'!I56</f>
        <v>4976.7429835996109</v>
      </c>
      <c r="K5" s="79">
        <f ca="1">$B5*'Bal Sheet'!J56</f>
        <v>6518.9564236518254</v>
      </c>
      <c r="L5" s="79">
        <f ca="1">$B5*'Bal Sheet'!K56</f>
        <v>7695.4100127741522</v>
      </c>
      <c r="M5" s="79">
        <f ca="1">$B5*'Bal Sheet'!L56</f>
        <v>8525.4874512442457</v>
      </c>
      <c r="N5" s="79">
        <f ca="1">$B5*'Bal Sheet'!M56</f>
        <v>9012.2707823684304</v>
      </c>
      <c r="O5" s="79">
        <f ca="1">$B5*'Bal Sheet'!N56</f>
        <v>11088.660558267304</v>
      </c>
      <c r="P5" s="79">
        <f ca="1">$B5*'Bal Sheet'!O56</f>
        <v>12695.804902205173</v>
      </c>
      <c r="Q5" s="79">
        <f ca="1">$B5*'Bal Sheet'!P56</f>
        <v>13845.616502526587</v>
      </c>
      <c r="R5" s="79">
        <f ca="1">$B5*'Bal Sheet'!Q56</f>
        <v>14537.944583396762</v>
      </c>
      <c r="S5" s="79">
        <f ca="1">$B5*'Bal Sheet'!R56</f>
        <v>16996.999841387693</v>
      </c>
      <c r="T5" s="79">
        <f ca="1">$B5*'Bal Sheet'!S56</f>
        <v>18891.866050337729</v>
      </c>
      <c r="U5" s="79">
        <f ca="1">$B5*'Bal Sheet'!T56</f>
        <v>20242.123869518713</v>
      </c>
      <c r="V5" s="79">
        <f ca="1">$B5*'Bal Sheet'!U56</f>
        <v>21051.669000440634</v>
      </c>
    </row>
    <row r="6" spans="1:22" x14ac:dyDescent="0.45">
      <c r="A6" s="80" t="s">
        <v>320</v>
      </c>
      <c r="B6" s="81">
        <v>0.1</v>
      </c>
      <c r="C6" s="82">
        <f ca="1">$B6*'Bal Sheet'!B57</f>
        <v>17.693427311084875</v>
      </c>
      <c r="D6" s="82">
        <f ca="1">$B6*'Bal Sheet'!C57</f>
        <v>30.312820256229955</v>
      </c>
      <c r="E6" s="82">
        <f ca="1">$B6*'Bal Sheet'!D57</f>
        <v>38.875968047100592</v>
      </c>
      <c r="F6" s="82">
        <f ca="1">$B6*'Bal Sheet'!E57</f>
        <v>43.566872432359943</v>
      </c>
      <c r="G6" s="82">
        <f ca="1">$B6*'Bal Sheet'!F57</f>
        <v>64.753442195267553</v>
      </c>
      <c r="H6" s="82">
        <f ca="1">$B6*'Bal Sheet'!G57</f>
        <v>80.977285103181714</v>
      </c>
      <c r="I6" s="82">
        <f ca="1">$B6*'Bal Sheet'!H57</f>
        <v>92.550550281598788</v>
      </c>
      <c r="J6" s="82">
        <f ca="1">$B6*'Bal Sheet'!I57</f>
        <v>99.534859671992209</v>
      </c>
      <c r="K6" s="82">
        <f ca="1">$B6*'Bal Sheet'!J57</f>
        <v>130.3791284730365</v>
      </c>
      <c r="L6" s="82">
        <f ca="1">$B6*'Bal Sheet'!K57</f>
        <v>153.90820025548305</v>
      </c>
      <c r="M6" s="82">
        <f ca="1">$B6*'Bal Sheet'!L57</f>
        <v>170.50974902488491</v>
      </c>
      <c r="N6" s="82">
        <f ca="1">$B6*'Bal Sheet'!M57</f>
        <v>180.24541564736865</v>
      </c>
      <c r="O6" s="82">
        <f ca="1">$B6*'Bal Sheet'!N57</f>
        <v>221.77321116534608</v>
      </c>
      <c r="P6" s="82">
        <f ca="1">$B6*'Bal Sheet'!O57</f>
        <v>253.91609804410348</v>
      </c>
      <c r="Q6" s="82">
        <f ca="1">$B6*'Bal Sheet'!P57</f>
        <v>276.91233005053175</v>
      </c>
      <c r="R6" s="82">
        <f ca="1">$B6*'Bal Sheet'!Q57</f>
        <v>290.7588916679353</v>
      </c>
      <c r="S6" s="82">
        <f ca="1">$B6*'Bal Sheet'!R57</f>
        <v>339.93999682775387</v>
      </c>
      <c r="T6" s="82">
        <f ca="1">$B6*'Bal Sheet'!S57</f>
        <v>377.83732100675462</v>
      </c>
      <c r="U6" s="82">
        <f ca="1">$B6*'Bal Sheet'!T57</f>
        <v>404.84247739037426</v>
      </c>
      <c r="V6" s="82">
        <f ca="1">$B6*'Bal Sheet'!U57</f>
        <v>421.03338000881268</v>
      </c>
    </row>
    <row r="7" spans="1:22" x14ac:dyDescent="0.45">
      <c r="A7" s="77" t="s">
        <v>321</v>
      </c>
      <c r="B7" s="78">
        <v>0.01</v>
      </c>
      <c r="C7" s="79">
        <f>$B7*'Bal Sheet'!B58</f>
        <v>0</v>
      </c>
      <c r="D7" s="79">
        <f>$B7*'Bal Sheet'!C58</f>
        <v>0</v>
      </c>
      <c r="E7" s="79">
        <f>$B7*'Bal Sheet'!D58</f>
        <v>0</v>
      </c>
      <c r="F7" s="79">
        <f>$B7*'Bal Sheet'!E58</f>
        <v>0</v>
      </c>
      <c r="G7" s="79">
        <f>$B7*'Bal Sheet'!F58</f>
        <v>0</v>
      </c>
      <c r="H7" s="79">
        <f>$B7*'Bal Sheet'!G58</f>
        <v>0</v>
      </c>
      <c r="I7" s="79">
        <f>$B7*'Bal Sheet'!H58</f>
        <v>0</v>
      </c>
      <c r="J7" s="79">
        <f>$B7*'Bal Sheet'!I58</f>
        <v>0</v>
      </c>
      <c r="K7" s="79">
        <f>$B7*'Bal Sheet'!J58</f>
        <v>0</v>
      </c>
      <c r="L7" s="79">
        <f>$B7*'Bal Sheet'!K58</f>
        <v>0</v>
      </c>
      <c r="M7" s="79">
        <f>$B7*'Bal Sheet'!L58</f>
        <v>0</v>
      </c>
      <c r="N7" s="79">
        <f>$B7*'Bal Sheet'!M58</f>
        <v>0</v>
      </c>
      <c r="O7" s="79">
        <f>$B7*'Bal Sheet'!N58</f>
        <v>0</v>
      </c>
      <c r="P7" s="79">
        <f>$B7*'Bal Sheet'!O58</f>
        <v>0</v>
      </c>
      <c r="Q7" s="79">
        <f>$B7*'Bal Sheet'!P58</f>
        <v>0</v>
      </c>
      <c r="R7" s="79">
        <f>$B7*'Bal Sheet'!Q58</f>
        <v>0</v>
      </c>
      <c r="S7" s="79">
        <f>$B7*'Bal Sheet'!R58</f>
        <v>0</v>
      </c>
      <c r="T7" s="79">
        <f>$B7*'Bal Sheet'!S58</f>
        <v>0</v>
      </c>
      <c r="U7" s="79">
        <f>$B7*'Bal Sheet'!T58</f>
        <v>0</v>
      </c>
      <c r="V7" s="79">
        <f>$B7*'Bal Sheet'!U58</f>
        <v>0</v>
      </c>
    </row>
    <row r="8" spans="1:22" x14ac:dyDescent="0.45">
      <c r="A8" s="80" t="s">
        <v>323</v>
      </c>
      <c r="B8" s="81">
        <v>0.05</v>
      </c>
      <c r="C8" s="82">
        <f>$B8*'Bal Sheet'!B59</f>
        <v>0</v>
      </c>
      <c r="D8" s="82">
        <f>$B8*'Bal Sheet'!C59</f>
        <v>0</v>
      </c>
      <c r="E8" s="82">
        <f>$B8*'Bal Sheet'!D59</f>
        <v>0</v>
      </c>
      <c r="F8" s="82">
        <f>$B8*'Bal Sheet'!E59</f>
        <v>0</v>
      </c>
      <c r="G8" s="82">
        <f>$B8*'Bal Sheet'!F59</f>
        <v>0</v>
      </c>
      <c r="H8" s="82">
        <f>$B8*'Bal Sheet'!G59</f>
        <v>0</v>
      </c>
      <c r="I8" s="82">
        <f>$B8*'Bal Sheet'!H59</f>
        <v>0</v>
      </c>
      <c r="J8" s="82">
        <f>$B8*'Bal Sheet'!I59</f>
        <v>0</v>
      </c>
      <c r="K8" s="82">
        <f>$B8*'Bal Sheet'!J59</f>
        <v>0</v>
      </c>
      <c r="L8" s="82">
        <f>$B8*'Bal Sheet'!K59</f>
        <v>0</v>
      </c>
      <c r="M8" s="82">
        <f>$B8*'Bal Sheet'!L59</f>
        <v>0</v>
      </c>
      <c r="N8" s="82">
        <f>$B8*'Bal Sheet'!M59</f>
        <v>0</v>
      </c>
      <c r="O8" s="82">
        <f>$B8*'Bal Sheet'!N59</f>
        <v>0</v>
      </c>
      <c r="P8" s="82">
        <f>$B8*'Bal Sheet'!O59</f>
        <v>0</v>
      </c>
      <c r="Q8" s="82">
        <f>$B8*'Bal Sheet'!P59</f>
        <v>0</v>
      </c>
      <c r="R8" s="82">
        <f>$B8*'Bal Sheet'!Q59</f>
        <v>0</v>
      </c>
      <c r="S8" s="82">
        <f>$B8*'Bal Sheet'!R59</f>
        <v>0</v>
      </c>
      <c r="T8" s="82">
        <f>$B8*'Bal Sheet'!S59</f>
        <v>0</v>
      </c>
      <c r="U8" s="82">
        <f>$B8*'Bal Sheet'!T59</f>
        <v>0</v>
      </c>
      <c r="V8" s="82">
        <f>$B8*'Bal Sheet'!U59</f>
        <v>0</v>
      </c>
    </row>
    <row r="9" spans="1:22" x14ac:dyDescent="0.45">
      <c r="A9" s="77" t="s">
        <v>325</v>
      </c>
      <c r="B9" s="78">
        <v>0.05</v>
      </c>
      <c r="C9" s="79">
        <f>$B9*'Bal Sheet'!B60</f>
        <v>0</v>
      </c>
      <c r="D9" s="79">
        <f>$B9*'Bal Sheet'!C60</f>
        <v>0</v>
      </c>
      <c r="E9" s="79">
        <f>$B9*'Bal Sheet'!D60</f>
        <v>0</v>
      </c>
      <c r="F9" s="79">
        <f>$B9*'Bal Sheet'!E60</f>
        <v>0</v>
      </c>
      <c r="G9" s="79">
        <f>$B9*'Bal Sheet'!F60</f>
        <v>0</v>
      </c>
      <c r="H9" s="79">
        <f>$B9*'Bal Sheet'!G60</f>
        <v>0</v>
      </c>
      <c r="I9" s="79">
        <f>$B9*'Bal Sheet'!H60</f>
        <v>0</v>
      </c>
      <c r="J9" s="79">
        <f>$B9*'Bal Sheet'!I60</f>
        <v>0</v>
      </c>
      <c r="K9" s="79">
        <f>$B9*'Bal Sheet'!J60</f>
        <v>0</v>
      </c>
      <c r="L9" s="79">
        <f>$B9*'Bal Sheet'!K60</f>
        <v>0</v>
      </c>
      <c r="M9" s="79">
        <f>$B9*'Bal Sheet'!L60</f>
        <v>0</v>
      </c>
      <c r="N9" s="79">
        <f>$B9*'Bal Sheet'!M60</f>
        <v>0</v>
      </c>
      <c r="O9" s="79">
        <f>$B9*'Bal Sheet'!N60</f>
        <v>0</v>
      </c>
      <c r="P9" s="79">
        <f>$B9*'Bal Sheet'!O60</f>
        <v>0</v>
      </c>
      <c r="Q9" s="79">
        <f>$B9*'Bal Sheet'!P60</f>
        <v>0</v>
      </c>
      <c r="R9" s="79">
        <f>$B9*'Bal Sheet'!Q60</f>
        <v>0</v>
      </c>
      <c r="S9" s="79">
        <f>$B9*'Bal Sheet'!R60</f>
        <v>0</v>
      </c>
      <c r="T9" s="79">
        <f>$B9*'Bal Sheet'!S60</f>
        <v>0</v>
      </c>
      <c r="U9" s="79">
        <f>$B9*'Bal Sheet'!T60</f>
        <v>0</v>
      </c>
      <c r="V9" s="79">
        <f>$B9*'Bal Sheet'!U60</f>
        <v>0</v>
      </c>
    </row>
    <row r="11" spans="1:22" s="165" customFormat="1" ht="13.15" x14ac:dyDescent="0.4">
      <c r="A11" s="166" t="s">
        <v>327</v>
      </c>
      <c r="B11" s="166"/>
      <c r="C11" s="167">
        <f ca="1">C5-C6+C7+C8+C9</f>
        <v>866.97793824315886</v>
      </c>
      <c r="D11" s="167">
        <f t="shared" ref="D11:V11" ca="1" si="0">D5-D6+D7+D8+D9</f>
        <v>1485.3281925552676</v>
      </c>
      <c r="E11" s="167">
        <f t="shared" ca="1" si="0"/>
        <v>1904.9224343079288</v>
      </c>
      <c r="F11" s="167">
        <f t="shared" ca="1" si="0"/>
        <v>2134.7767491856371</v>
      </c>
      <c r="G11" s="167">
        <f t="shared" ca="1" si="0"/>
        <v>3172.9186675681103</v>
      </c>
      <c r="H11" s="167">
        <f t="shared" ca="1" si="0"/>
        <v>3967.8869700559035</v>
      </c>
      <c r="I11" s="167">
        <f t="shared" ca="1" si="0"/>
        <v>4534.9769637983409</v>
      </c>
      <c r="J11" s="167">
        <f t="shared" ca="1" si="0"/>
        <v>4877.2081239276185</v>
      </c>
      <c r="K11" s="167">
        <f t="shared" ca="1" si="0"/>
        <v>6388.5772951787885</v>
      </c>
      <c r="L11" s="167">
        <f t="shared" ca="1" si="0"/>
        <v>7541.5018125186689</v>
      </c>
      <c r="M11" s="167">
        <f t="shared" ca="1" si="0"/>
        <v>8354.9777022193612</v>
      </c>
      <c r="N11" s="167">
        <f t="shared" ca="1" si="0"/>
        <v>8832.0253667210618</v>
      </c>
      <c r="O11" s="167">
        <f t="shared" ca="1" si="0"/>
        <v>10866.887347101958</v>
      </c>
      <c r="P11" s="167">
        <f t="shared" ca="1" si="0"/>
        <v>12441.88880416107</v>
      </c>
      <c r="Q11" s="167">
        <f t="shared" ca="1" si="0"/>
        <v>13568.704172476055</v>
      </c>
      <c r="R11" s="167">
        <f t="shared" ca="1" si="0"/>
        <v>14247.185691728826</v>
      </c>
      <c r="S11" s="167">
        <f t="shared" ca="1" si="0"/>
        <v>16657.059844559939</v>
      </c>
      <c r="T11" s="167">
        <f t="shared" ca="1" si="0"/>
        <v>18514.028729330974</v>
      </c>
      <c r="U11" s="167">
        <f t="shared" ca="1" si="0"/>
        <v>19837.281392128338</v>
      </c>
      <c r="V11" s="167">
        <f t="shared" ca="1" si="0"/>
        <v>20630.635620431822</v>
      </c>
    </row>
    <row r="12" spans="1:22" s="165" customFormat="1" ht="13.15" x14ac:dyDescent="0.4">
      <c r="A12" s="107" t="s">
        <v>514</v>
      </c>
      <c r="B12" s="107"/>
      <c r="C12" s="168">
        <f ca="1">'R4'!C10</f>
        <v>8.8500342780649124</v>
      </c>
      <c r="D12" s="168">
        <f ca="1">'R4'!D10</f>
        <v>30.923903524454893</v>
      </c>
      <c r="E12" s="168">
        <f ca="1">'R4'!E10</f>
        <v>60.023640874529804</v>
      </c>
      <c r="F12" s="168">
        <f ca="1">'R4'!F10</f>
        <v>93.396153758080956</v>
      </c>
      <c r="G12" s="168">
        <f ca="1">'R4'!G10</f>
        <v>142.5708098624543</v>
      </c>
      <c r="H12" s="168">
        <f ca="1">'R4'!H10</f>
        <v>214.87083963306304</v>
      </c>
      <c r="I12" s="168">
        <f ca="1">'R4'!I10</f>
        <v>303.77640407580077</v>
      </c>
      <c r="J12" s="168">
        <f ca="1">'R4'!J10</f>
        <v>406.35706764490618</v>
      </c>
      <c r="K12" s="168">
        <f ca="1">'R4'!K10</f>
        <v>520.55310226591382</v>
      </c>
      <c r="L12" s="168">
        <f ca="1">'R4'!L10</f>
        <v>645.46576084132812</v>
      </c>
      <c r="M12" s="168">
        <f ca="1">'R4'!M10</f>
        <v>774.66040269015889</v>
      </c>
      <c r="N12" s="168">
        <f ca="1">'R4'!N10</f>
        <v>906.3590234131525</v>
      </c>
      <c r="O12" s="168">
        <f ca="1">'R4'!O10</f>
        <v>1051.6397645016179</v>
      </c>
      <c r="P12" s="168">
        <f ca="1">'R4'!P10</f>
        <v>1217.3674491674451</v>
      </c>
      <c r="Q12" s="168">
        <f ca="1">'R4'!Q10</f>
        <v>1398.6446208291004</v>
      </c>
      <c r="R12" s="168">
        <f ca="1">'R4'!R10</f>
        <v>1592.1084938682009</v>
      </c>
      <c r="S12" s="168">
        <f ca="1">'R4'!S10</f>
        <v>1803.3130931731998</v>
      </c>
      <c r="T12" s="168">
        <f ca="1">'R4'!T10</f>
        <v>2029.2644581801287</v>
      </c>
      <c r="U12" s="168">
        <f ca="1">'R4'!U10</f>
        <v>2265.558142454026</v>
      </c>
      <c r="V12" s="168">
        <f ca="1">'R4'!V10</f>
        <v>2510.2254961545764</v>
      </c>
    </row>
    <row r="13" spans="1:22" ht="27.75" customHeight="1" x14ac:dyDescent="0.45">
      <c r="A13" s="85" t="s">
        <v>328</v>
      </c>
      <c r="B13" s="85"/>
      <c r="C13" s="79">
        <f ca="1">IF(C12&gt;C11,C5*0.5,0)</f>
        <v>0</v>
      </c>
      <c r="D13" s="79">
        <f t="shared" ref="D13:V13" ca="1" si="1">IF(D12&gt;D11,D5*0.5,0)</f>
        <v>0</v>
      </c>
      <c r="E13" s="79">
        <f t="shared" ca="1" si="1"/>
        <v>0</v>
      </c>
      <c r="F13" s="79">
        <f t="shared" ca="1" si="1"/>
        <v>0</v>
      </c>
      <c r="G13" s="79">
        <f t="shared" ca="1" si="1"/>
        <v>0</v>
      </c>
      <c r="H13" s="79">
        <f t="shared" ca="1" si="1"/>
        <v>0</v>
      </c>
      <c r="I13" s="79">
        <f t="shared" ca="1" si="1"/>
        <v>0</v>
      </c>
      <c r="J13" s="79">
        <f t="shared" ca="1" si="1"/>
        <v>0</v>
      </c>
      <c r="K13" s="79">
        <f t="shared" ca="1" si="1"/>
        <v>0</v>
      </c>
      <c r="L13" s="79">
        <f t="shared" ca="1" si="1"/>
        <v>0</v>
      </c>
      <c r="M13" s="79">
        <f t="shared" ca="1" si="1"/>
        <v>0</v>
      </c>
      <c r="N13" s="79">
        <f t="shared" ca="1" si="1"/>
        <v>0</v>
      </c>
      <c r="O13" s="79">
        <f t="shared" ca="1" si="1"/>
        <v>0</v>
      </c>
      <c r="P13" s="79">
        <f t="shared" ca="1" si="1"/>
        <v>0</v>
      </c>
      <c r="Q13" s="79">
        <f t="shared" ca="1" si="1"/>
        <v>0</v>
      </c>
      <c r="R13" s="79">
        <f t="shared" ca="1" si="1"/>
        <v>0</v>
      </c>
      <c r="S13" s="79">
        <f t="shared" ca="1" si="1"/>
        <v>0</v>
      </c>
      <c r="T13" s="79">
        <f t="shared" ca="1" si="1"/>
        <v>0</v>
      </c>
      <c r="U13" s="79">
        <f t="shared" ca="1" si="1"/>
        <v>0</v>
      </c>
      <c r="V13" s="79">
        <f t="shared" ca="1" si="1"/>
        <v>0</v>
      </c>
    </row>
    <row r="14" spans="1:22" x14ac:dyDescent="0.45">
      <c r="A14" s="84" t="s">
        <v>329</v>
      </c>
      <c r="B14" s="84"/>
      <c r="C14" s="83">
        <f t="shared" ref="C14:N14" ca="1" si="2">C11-C13</f>
        <v>866.97793824315886</v>
      </c>
      <c r="D14" s="83">
        <f t="shared" ca="1" si="2"/>
        <v>1485.3281925552676</v>
      </c>
      <c r="E14" s="83">
        <f t="shared" ca="1" si="2"/>
        <v>1904.9224343079288</v>
      </c>
      <c r="F14" s="83">
        <f t="shared" ca="1" si="2"/>
        <v>2134.7767491856371</v>
      </c>
      <c r="G14" s="83">
        <f t="shared" ca="1" si="2"/>
        <v>3172.9186675681103</v>
      </c>
      <c r="H14" s="83">
        <f t="shared" ca="1" si="2"/>
        <v>3967.8869700559035</v>
      </c>
      <c r="I14" s="83">
        <f t="shared" ca="1" si="2"/>
        <v>4534.9769637983409</v>
      </c>
      <c r="J14" s="83">
        <f t="shared" ca="1" si="2"/>
        <v>4877.2081239276185</v>
      </c>
      <c r="K14" s="83">
        <f t="shared" ca="1" si="2"/>
        <v>6388.5772951787885</v>
      </c>
      <c r="L14" s="83">
        <f t="shared" ca="1" si="2"/>
        <v>7541.5018125186689</v>
      </c>
      <c r="M14" s="83">
        <f t="shared" ca="1" si="2"/>
        <v>8354.9777022193612</v>
      </c>
      <c r="N14" s="83">
        <f t="shared" ca="1" si="2"/>
        <v>8832.0253667210618</v>
      </c>
      <c r="O14" s="83">
        <f t="shared" ref="O14:V14" ca="1" si="3">O11-O13</f>
        <v>10866.887347101958</v>
      </c>
      <c r="P14" s="83">
        <f t="shared" ca="1" si="3"/>
        <v>12441.88880416107</v>
      </c>
      <c r="Q14" s="83">
        <f t="shared" ca="1" si="3"/>
        <v>13568.704172476055</v>
      </c>
      <c r="R14" s="83">
        <f t="shared" ca="1" si="3"/>
        <v>14247.185691728826</v>
      </c>
      <c r="S14" s="83">
        <f t="shared" ca="1" si="3"/>
        <v>16657.059844559939</v>
      </c>
      <c r="T14" s="83">
        <f t="shared" ca="1" si="3"/>
        <v>18514.028729330974</v>
      </c>
      <c r="U14" s="83">
        <f t="shared" ca="1" si="3"/>
        <v>19837.281392128338</v>
      </c>
      <c r="V14" s="83">
        <f t="shared" ca="1" si="3"/>
        <v>20630.635620431822</v>
      </c>
    </row>
    <row r="16" spans="1:22" ht="39" customHeight="1" x14ac:dyDescent="0.45">
      <c r="A16" s="190" t="s">
        <v>317</v>
      </c>
      <c r="B16" s="190"/>
    </row>
  </sheetData>
  <mergeCells count="1"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79E9-45B7-4037-A9A8-0A2E67094A46}">
  <sheetPr>
    <tabColor theme="9" tint="-0.249977111117893"/>
  </sheetPr>
  <dimension ref="A1:V234"/>
  <sheetViews>
    <sheetView zoomScaleNormal="100" workbookViewId="0">
      <pane xSplit="2" ySplit="15" topLeftCell="C28" activePane="bottomRight" state="frozen"/>
      <selection activeCell="D4" sqref="D4"/>
      <selection pane="topRight" activeCell="D4" sqref="D4"/>
      <selection pane="bottomLeft" activeCell="D4" sqref="D4"/>
      <selection pane="bottomRight" activeCell="C16" sqref="C16"/>
    </sheetView>
  </sheetViews>
  <sheetFormatPr defaultColWidth="8.6640625" defaultRowHeight="14.25" x14ac:dyDescent="0.45"/>
  <cols>
    <col min="1" max="1" width="12" style="76" customWidth="1"/>
    <col min="2" max="2" width="39.06640625" style="76" customWidth="1"/>
    <col min="3" max="22" width="9.59765625" style="76" customWidth="1"/>
    <col min="23" max="16384" width="8.6640625" style="76"/>
  </cols>
  <sheetData>
    <row r="1" spans="1:22" s="163" customFormat="1" ht="15.4" x14ac:dyDescent="0.45">
      <c r="A1" s="61" t="s">
        <v>548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s="163" customFormat="1" ht="15" x14ac:dyDescent="0.45">
      <c r="A2" s="49" t="s">
        <v>547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</row>
    <row r="3" spans="1:22" ht="13.5" customHeight="1" x14ac:dyDescent="0.45">
      <c r="A3" s="86" t="s">
        <v>551</v>
      </c>
    </row>
    <row r="5" spans="1:22" x14ac:dyDescent="0.45">
      <c r="A5" s="2" t="s">
        <v>336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45">
      <c r="A6" s="89" t="s">
        <v>337</v>
      </c>
      <c r="C6" s="94">
        <f ca="1">C25+C36+C47+C58+C69+C80+C91+C102+C113+C124+C135+C146+C157+C168+C179+C190+C201+C212+C223+C234</f>
        <v>11.547444298829703</v>
      </c>
      <c r="D6" s="94">
        <f t="shared" ref="D6:V6" ca="1" si="0">D25+D36+D47+D58+D69+D80+D91+D102+D113+D124+D135+D146+D157+D168+D179+D190+D201+D212+D223+D234</f>
        <v>40.532377629612036</v>
      </c>
      <c r="E6" s="94">
        <f t="shared" ca="1" si="0"/>
        <v>78.012032096888376</v>
      </c>
      <c r="F6" s="94">
        <f t="shared" ca="1" si="0"/>
        <v>120.48295478264416</v>
      </c>
      <c r="G6" s="94">
        <f t="shared" ca="1" si="0"/>
        <v>184.18008794916904</v>
      </c>
      <c r="H6" s="94">
        <f t="shared" ca="1" si="0"/>
        <v>279.43547125981735</v>
      </c>
      <c r="I6" s="94">
        <f t="shared" ca="1" si="0"/>
        <v>397.26645496343309</v>
      </c>
      <c r="J6" s="94">
        <f t="shared" ca="1" si="0"/>
        <v>533.69047188448906</v>
      </c>
      <c r="K6" s="94">
        <f t="shared" ca="1" si="0"/>
        <v>685.02919193643459</v>
      </c>
      <c r="L6" s="94">
        <f t="shared" ca="1" si="0"/>
        <v>846.14754150044871</v>
      </c>
      <c r="M6" s="94">
        <f t="shared" ca="1" si="0"/>
        <v>1012.9093508846179</v>
      </c>
      <c r="N6" s="94">
        <f t="shared" ca="1" si="0"/>
        <v>1183.5983173369675</v>
      </c>
      <c r="O6" s="94">
        <f t="shared" ca="1" si="0"/>
        <v>1373.6840539912546</v>
      </c>
      <c r="P6" s="94">
        <f t="shared" ca="1" si="0"/>
        <v>1592.5457510578744</v>
      </c>
      <c r="Q6" s="94">
        <f t="shared" ca="1" si="0"/>
        <v>1830.6604545553837</v>
      </c>
      <c r="R6" s="94">
        <f t="shared" ca="1" si="0"/>
        <v>2083.4281168244893</v>
      </c>
      <c r="S6" s="94">
        <f t="shared" ca="1" si="0"/>
        <v>2354.5744469752303</v>
      </c>
      <c r="T6" s="94">
        <f t="shared" ca="1" si="0"/>
        <v>2645.3416122385183</v>
      </c>
      <c r="U6" s="94">
        <f t="shared" ca="1" si="0"/>
        <v>2949.8071993693579</v>
      </c>
      <c r="V6" s="94">
        <f t="shared" ca="1" si="0"/>
        <v>3265.3675567731825</v>
      </c>
    </row>
    <row r="7" spans="1:22" x14ac:dyDescent="0.45">
      <c r="A7" s="87" t="s">
        <v>338</v>
      </c>
      <c r="C7" s="79">
        <f ca="1">C17+C28+C39+C50+C61+C72+C83+C94+C105+C116+C127+C138+C149+C160+C171+C182+C193+C204+C215+C226</f>
        <v>49.468183949159595</v>
      </c>
      <c r="D7" s="79">
        <f t="shared" ref="D7:V7" ca="1" si="1">D17+D28+D39+D50+D61+D72+D83+D94+D105+D116+D127+D138+D149+D160+D171+D182+D193+D204+D215+D226</f>
        <v>173.90668090166406</v>
      </c>
      <c r="E7" s="79">
        <f t="shared" ca="1" si="1"/>
        <v>335.56246095003246</v>
      </c>
      <c r="F7" s="79">
        <f t="shared" ca="1" si="1"/>
        <v>519.69256568666299</v>
      </c>
      <c r="G7" s="79">
        <f t="shared" ca="1" si="1"/>
        <v>778.48568568556027</v>
      </c>
      <c r="H7" s="79">
        <f t="shared" ca="1" si="1"/>
        <v>1139.9107837381671</v>
      </c>
      <c r="I7" s="79">
        <f t="shared" ca="1" si="1"/>
        <v>1568.5928608634176</v>
      </c>
      <c r="J7" s="79">
        <f t="shared" ca="1" si="1"/>
        <v>2051.0624930580466</v>
      </c>
      <c r="K7" s="79">
        <f t="shared" ca="1" si="1"/>
        <v>2585.0011061377686</v>
      </c>
      <c r="L7" s="79">
        <f t="shared" ca="1" si="1"/>
        <v>3159.9069141699301</v>
      </c>
      <c r="M7" s="79">
        <f t="shared" ca="1" si="1"/>
        <v>3757.8269973370934</v>
      </c>
      <c r="N7" s="79">
        <f t="shared" ca="1" si="1"/>
        <v>4371.794687545037</v>
      </c>
      <c r="O7" s="79">
        <f t="shared" ca="1" si="1"/>
        <v>5068.5441571935471</v>
      </c>
      <c r="P7" s="79">
        <f t="shared" ca="1" si="1"/>
        <v>5886.7059737554791</v>
      </c>
      <c r="Q7" s="79">
        <f t="shared" ca="1" si="1"/>
        <v>6783.9962560785461</v>
      </c>
      <c r="R7" s="79">
        <f t="shared" ca="1" si="1"/>
        <v>7741.1134207242048</v>
      </c>
      <c r="S7" s="79">
        <f t="shared" ca="1" si="1"/>
        <v>8764.8843050858723</v>
      </c>
      <c r="T7" s="79">
        <f t="shared" ca="1" si="1"/>
        <v>9853.1133039008364</v>
      </c>
      <c r="U7" s="79">
        <f t="shared" ca="1" si="1"/>
        <v>10983.359006822626</v>
      </c>
      <c r="V7" s="79">
        <f t="shared" ca="1" si="1"/>
        <v>12146.657600398856</v>
      </c>
    </row>
    <row r="8" spans="1:22" x14ac:dyDescent="0.45">
      <c r="A8" s="87" t="s">
        <v>339</v>
      </c>
      <c r="C8" s="91">
        <f ca="1">MAX(C17,C28,C39,C50,C61,C72,C83,C94,C105,C116,C127,C138,C149,C160,C171,C182,C193,C204,C215,C226)</f>
        <v>10.95</v>
      </c>
      <c r="D8" s="91">
        <f t="shared" ref="D8:V8" ca="1" si="2">MAX(D17,D28,D39,D50,D61,D72,D83,D94,D105,D116,D127,D138,D149,D160,D171,D182,D193,D204,D215,D226)</f>
        <v>36.48749999999999</v>
      </c>
      <c r="E8" s="91">
        <f t="shared" ca="1" si="2"/>
        <v>77.643749999999969</v>
      </c>
      <c r="F8" s="91">
        <f t="shared" ca="1" si="2"/>
        <v>130.23749999999995</v>
      </c>
      <c r="G8" s="91">
        <f t="shared" ca="1" si="2"/>
        <v>192.24374999999995</v>
      </c>
      <c r="H8" s="91">
        <f t="shared" ca="1" si="2"/>
        <v>261.97499999999997</v>
      </c>
      <c r="I8" s="91">
        <f t="shared" ca="1" si="2"/>
        <v>338.11874999999998</v>
      </c>
      <c r="J8" s="91">
        <f t="shared" ca="1" si="2"/>
        <v>419.84999999999997</v>
      </c>
      <c r="K8" s="91">
        <f t="shared" ca="1" si="2"/>
        <v>516.13124999999991</v>
      </c>
      <c r="L8" s="91">
        <f t="shared" ca="1" si="2"/>
        <v>661.77778518377306</v>
      </c>
      <c r="M8" s="91">
        <f t="shared" ca="1" si="2"/>
        <v>811.53396255761947</v>
      </c>
      <c r="N8" s="91">
        <f t="shared" ca="1" si="2"/>
        <v>958.38082181768254</v>
      </c>
      <c r="O8" s="91">
        <f t="shared" ca="1" si="2"/>
        <v>1107.6729095254218</v>
      </c>
      <c r="P8" s="91">
        <f t="shared" ca="1" si="2"/>
        <v>1263.9934614257679</v>
      </c>
      <c r="Q8" s="91">
        <f t="shared" ca="1" si="2"/>
        <v>1447.4999999999998</v>
      </c>
      <c r="R8" s="91">
        <f t="shared" ca="1" si="2"/>
        <v>1656.0127855123537</v>
      </c>
      <c r="S8" s="91">
        <f t="shared" ca="1" si="2"/>
        <v>1924.6645587295338</v>
      </c>
      <c r="T8" s="91">
        <f t="shared" ca="1" si="2"/>
        <v>2204.0974202832645</v>
      </c>
      <c r="U8" s="91">
        <f t="shared" ca="1" si="2"/>
        <v>2490.8796296533769</v>
      </c>
      <c r="V8" s="91">
        <f t="shared" ca="1" si="2"/>
        <v>2783.2889642322039</v>
      </c>
    </row>
    <row r="9" spans="1:22" x14ac:dyDescent="0.45">
      <c r="A9" s="89" t="s">
        <v>340</v>
      </c>
      <c r="C9" s="88">
        <f t="shared" ref="C9:N9" ca="1" si="3">IF(C7=0,1,0.3*(C8/C7)+0.7)</f>
        <v>0.7664063189256376</v>
      </c>
      <c r="D9" s="88">
        <f t="shared" ca="1" si="3"/>
        <v>0.7629432402668278</v>
      </c>
      <c r="E9" s="88">
        <f t="shared" ca="1" si="3"/>
        <v>0.76941516918803521</v>
      </c>
      <c r="F9" s="88">
        <f t="shared" ca="1" si="3"/>
        <v>0.77518146800575383</v>
      </c>
      <c r="G9" s="88">
        <f t="shared" ca="1" si="3"/>
        <v>0.774083732123104</v>
      </c>
      <c r="H9" s="88">
        <f t="shared" ca="1" si="3"/>
        <v>0.76894618519378122</v>
      </c>
      <c r="I9" s="88">
        <f t="shared" ca="1" si="3"/>
        <v>0.76466663691441616</v>
      </c>
      <c r="J9" s="88">
        <f t="shared" ca="1" si="3"/>
        <v>0.76140963545786766</v>
      </c>
      <c r="K9" s="88">
        <f t="shared" ca="1" si="3"/>
        <v>0.75989915231848559</v>
      </c>
      <c r="L9" s="88">
        <f t="shared" ca="1" si="3"/>
        <v>0.76282885570611314</v>
      </c>
      <c r="M9" s="88">
        <f t="shared" ca="1" si="3"/>
        <v>0.76478749259606915</v>
      </c>
      <c r="N9" s="88">
        <f t="shared" ca="1" si="3"/>
        <v>0.7657657248553813</v>
      </c>
      <c r="O9" s="88">
        <f t="shared" ref="O9:V9" ca="1" si="4">IF(O7=0,1,0.3*(O8/O7)+0.7)</f>
        <v>0.76556160162598286</v>
      </c>
      <c r="P9" s="88">
        <f t="shared" ca="1" si="4"/>
        <v>0.76441599769349733</v>
      </c>
      <c r="Q9" s="88">
        <f t="shared" ca="1" si="4"/>
        <v>0.76401094334492092</v>
      </c>
      <c r="R9" s="88">
        <f t="shared" ca="1" si="4"/>
        <v>0.76417730998795108</v>
      </c>
      <c r="S9" s="88">
        <f t="shared" ca="1" si="4"/>
        <v>0.76587643915434467</v>
      </c>
      <c r="T9" s="88">
        <f t="shared" ca="1" si="4"/>
        <v>0.76710865953639229</v>
      </c>
      <c r="U9" s="88">
        <f t="shared" ca="1" si="4"/>
        <v>0.76803600687474827</v>
      </c>
      <c r="V9" s="88">
        <f t="shared" ca="1" si="4"/>
        <v>0.76874209488231915</v>
      </c>
    </row>
    <row r="10" spans="1:22" x14ac:dyDescent="0.45">
      <c r="A10" s="89" t="s">
        <v>341</v>
      </c>
      <c r="C10" s="91">
        <f t="shared" ref="C10:N10" ca="1" si="5">C6*C9</f>
        <v>8.8500342780649124</v>
      </c>
      <c r="D10" s="91">
        <f t="shared" ca="1" si="5"/>
        <v>30.923903524454893</v>
      </c>
      <c r="E10" s="91">
        <f t="shared" ca="1" si="5"/>
        <v>60.023640874529804</v>
      </c>
      <c r="F10" s="91">
        <f t="shared" ca="1" si="5"/>
        <v>93.396153758080956</v>
      </c>
      <c r="G10" s="91">
        <f t="shared" ca="1" si="5"/>
        <v>142.5708098624543</v>
      </c>
      <c r="H10" s="91">
        <f t="shared" ca="1" si="5"/>
        <v>214.87083963306304</v>
      </c>
      <c r="I10" s="91">
        <f t="shared" ca="1" si="5"/>
        <v>303.77640407580077</v>
      </c>
      <c r="J10" s="91">
        <f t="shared" ca="1" si="5"/>
        <v>406.35706764490618</v>
      </c>
      <c r="K10" s="91">
        <f t="shared" ca="1" si="5"/>
        <v>520.55310226591382</v>
      </c>
      <c r="L10" s="91">
        <f t="shared" ca="1" si="5"/>
        <v>645.46576084132812</v>
      </c>
      <c r="M10" s="91">
        <f t="shared" ca="1" si="5"/>
        <v>774.66040269015889</v>
      </c>
      <c r="N10" s="91">
        <f t="shared" ca="1" si="5"/>
        <v>906.3590234131525</v>
      </c>
      <c r="O10" s="91">
        <f t="shared" ref="O10:V10" ca="1" si="6">O6*O9</f>
        <v>1051.6397645016179</v>
      </c>
      <c r="P10" s="91">
        <f t="shared" ca="1" si="6"/>
        <v>1217.3674491674451</v>
      </c>
      <c r="Q10" s="91">
        <f t="shared" ca="1" si="6"/>
        <v>1398.6446208291004</v>
      </c>
      <c r="R10" s="91">
        <f t="shared" ca="1" si="6"/>
        <v>1592.1084938682009</v>
      </c>
      <c r="S10" s="91">
        <f t="shared" ca="1" si="6"/>
        <v>1803.3130931731998</v>
      </c>
      <c r="T10" s="91">
        <f t="shared" ca="1" si="6"/>
        <v>2029.2644581801287</v>
      </c>
      <c r="U10" s="91">
        <f t="shared" ca="1" si="6"/>
        <v>2265.558142454026</v>
      </c>
      <c r="V10" s="91">
        <f t="shared" ca="1" si="6"/>
        <v>2510.2254961545764</v>
      </c>
    </row>
    <row r="11" spans="1:22" x14ac:dyDescent="0.45">
      <c r="A11" s="87" t="s">
        <v>342</v>
      </c>
      <c r="C11" s="95">
        <f ca="1">'R3'!C13</f>
        <v>0</v>
      </c>
      <c r="D11" s="95">
        <f ca="1">'R3'!D13</f>
        <v>0</v>
      </c>
      <c r="E11" s="95">
        <f ca="1">'R3'!E13</f>
        <v>0</v>
      </c>
      <c r="F11" s="95">
        <f ca="1">'R3'!F13</f>
        <v>0</v>
      </c>
      <c r="G11" s="95">
        <f ca="1">'R3'!G13</f>
        <v>0</v>
      </c>
      <c r="H11" s="95">
        <f ca="1">'R3'!H13</f>
        <v>0</v>
      </c>
      <c r="I11" s="95">
        <f ca="1">'R3'!I13</f>
        <v>0</v>
      </c>
      <c r="J11" s="95">
        <f ca="1">'R3'!J13</f>
        <v>0</v>
      </c>
      <c r="K11" s="95">
        <f ca="1">'R3'!K13</f>
        <v>0</v>
      </c>
      <c r="L11" s="95">
        <f ca="1">'R3'!L13</f>
        <v>0</v>
      </c>
      <c r="M11" s="95">
        <f ca="1">'R3'!M13</f>
        <v>0</v>
      </c>
      <c r="N11" s="95">
        <f ca="1">'R3'!N13</f>
        <v>0</v>
      </c>
      <c r="O11" s="95">
        <f ca="1">'R3'!O13</f>
        <v>0</v>
      </c>
      <c r="P11" s="95">
        <f ca="1">'R3'!P13</f>
        <v>0</v>
      </c>
      <c r="Q11" s="95">
        <f ca="1">'R3'!Q13</f>
        <v>0</v>
      </c>
      <c r="R11" s="95">
        <f ca="1">'R3'!R13</f>
        <v>0</v>
      </c>
      <c r="S11" s="95">
        <f ca="1">'R3'!S13</f>
        <v>0</v>
      </c>
      <c r="T11" s="95">
        <f ca="1">'R3'!T13</f>
        <v>0</v>
      </c>
      <c r="U11" s="95">
        <f ca="1">'R3'!U13</f>
        <v>0</v>
      </c>
      <c r="V11" s="95">
        <f ca="1">'R3'!V13</f>
        <v>0</v>
      </c>
    </row>
    <row r="12" spans="1:22" x14ac:dyDescent="0.45">
      <c r="A12" s="87" t="s">
        <v>343</v>
      </c>
      <c r="C12" s="91">
        <f ca="1">'RBC Assumptions'!ASSM_RBC_GrowthFactor*'RBC Assumptions'!ASSM_EG_MultRes*C7</f>
        <v>6.6782048331365473</v>
      </c>
      <c r="D12" s="91">
        <f ca="1">'RBC Assumptions'!ASSM_RBC_GrowthFactor*'RBC Assumptions'!ASSM_EG_MultRes*D7</f>
        <v>23.477401921724656</v>
      </c>
      <c r="E12" s="91">
        <f ca="1">'RBC Assumptions'!ASSM_RBC_GrowthFactor*'RBC Assumptions'!ASSM_EG_MultRes*E7</f>
        <v>45.300932228254396</v>
      </c>
      <c r="F12" s="91">
        <f ca="1">'RBC Assumptions'!ASSM_RBC_GrowthFactor*'RBC Assumptions'!ASSM_EG_MultRes*F7</f>
        <v>70.158496367699527</v>
      </c>
      <c r="G12" s="91">
        <f ca="1">'RBC Assumptions'!ASSM_RBC_GrowthFactor*'RBC Assumptions'!ASSM_EG_MultRes*G7</f>
        <v>105.09556756755066</v>
      </c>
      <c r="H12" s="91">
        <f ca="1">'RBC Assumptions'!ASSM_RBC_GrowthFactor*'RBC Assumptions'!ASSM_EG_MultRes*H7</f>
        <v>153.88795580465259</v>
      </c>
      <c r="I12" s="91">
        <f ca="1">'RBC Assumptions'!ASSM_RBC_GrowthFactor*'RBC Assumptions'!ASSM_EG_MultRes*I7</f>
        <v>211.76003621656145</v>
      </c>
      <c r="J12" s="91">
        <f ca="1">'RBC Assumptions'!ASSM_RBC_GrowthFactor*'RBC Assumptions'!ASSM_EG_MultRes*J7</f>
        <v>276.89343656283637</v>
      </c>
      <c r="K12" s="91">
        <f ca="1">'RBC Assumptions'!ASSM_RBC_GrowthFactor*'RBC Assumptions'!ASSM_EG_MultRes*K7</f>
        <v>348.97514932859883</v>
      </c>
      <c r="L12" s="91">
        <f ca="1">'RBC Assumptions'!ASSM_RBC_GrowthFactor*'RBC Assumptions'!ASSM_EG_MultRes*L7</f>
        <v>426.5874334129407</v>
      </c>
      <c r="M12" s="91">
        <f ca="1">'RBC Assumptions'!ASSM_RBC_GrowthFactor*'RBC Assumptions'!ASSM_EG_MultRes*M7</f>
        <v>507.30664464050773</v>
      </c>
      <c r="N12" s="91">
        <f ca="1">'RBC Assumptions'!ASSM_RBC_GrowthFactor*'RBC Assumptions'!ASSM_EG_MultRes*N7</f>
        <v>590.19228281858011</v>
      </c>
      <c r="O12" s="91">
        <f ca="1">'RBC Assumptions'!ASSM_RBC_GrowthFactor*'RBC Assumptions'!ASSM_EG_MultRes*O7</f>
        <v>684.2534612211291</v>
      </c>
      <c r="P12" s="91">
        <f ca="1">'RBC Assumptions'!ASSM_RBC_GrowthFactor*'RBC Assumptions'!ASSM_EG_MultRes*P7</f>
        <v>794.70530645698989</v>
      </c>
      <c r="Q12" s="91">
        <f ca="1">'RBC Assumptions'!ASSM_RBC_GrowthFactor*'RBC Assumptions'!ASSM_EG_MultRes*Q7</f>
        <v>915.83949457060396</v>
      </c>
      <c r="R12" s="91">
        <f ca="1">'RBC Assumptions'!ASSM_RBC_GrowthFactor*'RBC Assumptions'!ASSM_EG_MultRes*R7</f>
        <v>1045.050311797768</v>
      </c>
      <c r="S12" s="91">
        <f ca="1">'RBC Assumptions'!ASSM_RBC_GrowthFactor*'RBC Assumptions'!ASSM_EG_MultRes*S7</f>
        <v>1183.2593811865931</v>
      </c>
      <c r="T12" s="91">
        <f ca="1">'RBC Assumptions'!ASSM_RBC_GrowthFactor*'RBC Assumptions'!ASSM_EG_MultRes*T7</f>
        <v>1330.1702960266132</v>
      </c>
      <c r="U12" s="91">
        <f ca="1">'RBC Assumptions'!ASSM_RBC_GrowthFactor*'RBC Assumptions'!ASSM_EG_MultRes*U7</f>
        <v>1482.7534659210548</v>
      </c>
      <c r="V12" s="91">
        <f ca="1">'RBC Assumptions'!ASSM_RBC_GrowthFactor*'RBC Assumptions'!ASSM_EG_MultRes*V7</f>
        <v>1639.798776053846</v>
      </c>
    </row>
    <row r="13" spans="1:22" s="171" customFormat="1" x14ac:dyDescent="0.45">
      <c r="A13" s="96" t="s">
        <v>344</v>
      </c>
      <c r="C13" s="97">
        <f t="shared" ref="C13:N13" ca="1" si="7">C10+C11+C12</f>
        <v>15.52823911120146</v>
      </c>
      <c r="D13" s="97">
        <f t="shared" ca="1" si="7"/>
        <v>54.401305446179549</v>
      </c>
      <c r="E13" s="97">
        <f t="shared" ca="1" si="7"/>
        <v>105.3245731027842</v>
      </c>
      <c r="F13" s="97">
        <f t="shared" ca="1" si="7"/>
        <v>163.55465012578048</v>
      </c>
      <c r="G13" s="97">
        <f t="shared" ca="1" si="7"/>
        <v>247.66637743000496</v>
      </c>
      <c r="H13" s="97">
        <f t="shared" ca="1" si="7"/>
        <v>368.75879543771566</v>
      </c>
      <c r="I13" s="97">
        <f t="shared" ca="1" si="7"/>
        <v>515.53644029236216</v>
      </c>
      <c r="J13" s="97">
        <f t="shared" ca="1" si="7"/>
        <v>683.25050420774255</v>
      </c>
      <c r="K13" s="97">
        <f t="shared" ca="1" si="7"/>
        <v>869.52825159451265</v>
      </c>
      <c r="L13" s="97">
        <f t="shared" ca="1" si="7"/>
        <v>1072.0531942542689</v>
      </c>
      <c r="M13" s="97">
        <f t="shared" ca="1" si="7"/>
        <v>1281.9670473306667</v>
      </c>
      <c r="N13" s="97">
        <f t="shared" ca="1" si="7"/>
        <v>1496.5513062317327</v>
      </c>
      <c r="O13" s="97">
        <f t="shared" ref="O13:V13" ca="1" si="8">O10+O11+O12</f>
        <v>1735.893225722747</v>
      </c>
      <c r="P13" s="97">
        <f t="shared" ca="1" si="8"/>
        <v>2012.0727556244351</v>
      </c>
      <c r="Q13" s="97">
        <f t="shared" ca="1" si="8"/>
        <v>2314.4841153997045</v>
      </c>
      <c r="R13" s="97">
        <f t="shared" ca="1" si="8"/>
        <v>2637.1588056659689</v>
      </c>
      <c r="S13" s="97">
        <f t="shared" ca="1" si="8"/>
        <v>2986.572474359793</v>
      </c>
      <c r="T13" s="97">
        <f t="shared" ca="1" si="8"/>
        <v>3359.4347542067417</v>
      </c>
      <c r="U13" s="97">
        <f t="shared" ca="1" si="8"/>
        <v>3748.3116083750811</v>
      </c>
      <c r="V13" s="97">
        <f t="shared" ca="1" si="8"/>
        <v>4150.0242722084222</v>
      </c>
    </row>
    <row r="15" spans="1:22" x14ac:dyDescent="0.45">
      <c r="A15" s="2" t="s">
        <v>330</v>
      </c>
      <c r="B15" s="2" t="s">
        <v>26</v>
      </c>
      <c r="C15" s="3" t="str">
        <f>'Program Qtrly'!D$6</f>
        <v>2026 Q2</v>
      </c>
      <c r="D15" s="3" t="str">
        <f>'Program Qtrly'!E$6</f>
        <v>2026 Q3</v>
      </c>
      <c r="E15" s="3" t="str">
        <f>'Program Qtrly'!F$6</f>
        <v>2026 Q4</v>
      </c>
      <c r="F15" s="3" t="str">
        <f>'Program Qtrly'!G$6</f>
        <v>2027 Q1</v>
      </c>
      <c r="G15" s="3" t="str">
        <f>'Program Qtrly'!H$6</f>
        <v>2027 Q2</v>
      </c>
      <c r="H15" s="3" t="str">
        <f>'Program Qtrly'!I$6</f>
        <v>2027 Q3</v>
      </c>
      <c r="I15" s="3" t="str">
        <f>'Program Qtrly'!J$6</f>
        <v>2027 Q4</v>
      </c>
      <c r="J15" s="3" t="str">
        <f>'Program Qtrly'!K$6</f>
        <v>2028 Q1</v>
      </c>
      <c r="K15" s="3" t="str">
        <f>'Program Qtrly'!L$6</f>
        <v>2028 Q2</v>
      </c>
      <c r="L15" s="3" t="str">
        <f>'Program Qtrly'!M$6</f>
        <v>2028 Q3</v>
      </c>
      <c r="M15" s="3" t="str">
        <f>'Program Qtrly'!N$6</f>
        <v>2028 Q4</v>
      </c>
      <c r="N15" s="3" t="str">
        <f>'Program Qtrly'!O$6</f>
        <v>2029 Q1</v>
      </c>
      <c r="O15" s="3" t="str">
        <f>'Program Qtrly'!P$6</f>
        <v>2029 Q2</v>
      </c>
      <c r="P15" s="3" t="str">
        <f>'Program Qtrly'!Q$6</f>
        <v>2029 Q3</v>
      </c>
      <c r="Q15" s="3" t="str">
        <f>'Program Qtrly'!R$6</f>
        <v>2029 Q4</v>
      </c>
      <c r="R15" s="3" t="str">
        <f>'Program Qtrly'!S$6</f>
        <v>2030 Q1</v>
      </c>
      <c r="S15" s="3" t="str">
        <f>'Program Qtrly'!T$6</f>
        <v>2030 Q2</v>
      </c>
      <c r="T15" s="3" t="str">
        <f>'Program Qtrly'!U$6</f>
        <v>2030 Q3</v>
      </c>
      <c r="U15" s="3" t="str">
        <f>'Program Qtrly'!V$6</f>
        <v>2030 Q4</v>
      </c>
      <c r="V15" s="3" t="str">
        <f>'Program Qtrly'!W$6</f>
        <v>2031 Q1</v>
      </c>
    </row>
    <row r="16" spans="1:22" x14ac:dyDescent="0.45">
      <c r="A16" s="2" t="s">
        <v>55</v>
      </c>
      <c r="B16" s="2" t="str">
        <f>INDEX('Program Inputs'!$B$9:$B$28,MATCH(A16,'Program Inputs'!$A$9:$A$28,0))</f>
        <v>VI: Sports Refund</v>
      </c>
      <c r="C16" s="2" t="str">
        <f>INDEX('Program Inputs'!$L$9:$L$28,MATCH(A16,'Program Inputs'!$A$9:$A$28,0))</f>
        <v>Special Liability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45">
      <c r="A17" s="76" t="str">
        <f>A16</f>
        <v>P001</v>
      </c>
      <c r="B17" s="87" t="s">
        <v>331</v>
      </c>
      <c r="C17" s="95">
        <f ca="1">'Loss Proj'!X64</f>
        <v>0</v>
      </c>
      <c r="D17" s="95">
        <f ca="1">'Loss Proj'!Y64</f>
        <v>0</v>
      </c>
      <c r="E17" s="95">
        <f ca="1">'Loss Proj'!Z64</f>
        <v>0</v>
      </c>
      <c r="F17" s="95">
        <f ca="1">'Loss Proj'!AA64</f>
        <v>0</v>
      </c>
      <c r="G17" s="95">
        <f ca="1">'Loss Proj'!AB64</f>
        <v>0</v>
      </c>
      <c r="H17" s="95">
        <f ca="1">'Loss Proj'!AC64</f>
        <v>0</v>
      </c>
      <c r="I17" s="95">
        <f ca="1">'Loss Proj'!AD64</f>
        <v>0</v>
      </c>
      <c r="J17" s="95">
        <f ca="1">'Loss Proj'!AE64</f>
        <v>0</v>
      </c>
      <c r="K17" s="95">
        <f ca="1">'Loss Proj'!AF64</f>
        <v>0</v>
      </c>
      <c r="L17" s="95">
        <f ca="1">'Loss Proj'!AG64</f>
        <v>0</v>
      </c>
      <c r="M17" s="95">
        <f ca="1">'Loss Proj'!AH64</f>
        <v>0</v>
      </c>
      <c r="N17" s="95">
        <f ca="1">'Loss Proj'!AI64</f>
        <v>0</v>
      </c>
      <c r="O17" s="95">
        <f ca="1">'Loss Proj'!AJ64</f>
        <v>0</v>
      </c>
      <c r="P17" s="95">
        <f ca="1">'Loss Proj'!AK64</f>
        <v>0</v>
      </c>
      <c r="Q17" s="95">
        <f ca="1">'Loss Proj'!AL64</f>
        <v>0</v>
      </c>
      <c r="R17" s="95">
        <f ca="1">'Loss Proj'!AM64</f>
        <v>0</v>
      </c>
      <c r="S17" s="95">
        <f ca="1">'Loss Proj'!AN64</f>
        <v>0</v>
      </c>
      <c r="T17" s="95">
        <f ca="1">'Loss Proj'!AO64</f>
        <v>0</v>
      </c>
      <c r="U17" s="95">
        <f ca="1">'Loss Proj'!AP64</f>
        <v>0</v>
      </c>
      <c r="V17" s="95">
        <f ca="1">'Loss Proj'!AQ64</f>
        <v>0</v>
      </c>
    </row>
    <row r="18" spans="1:22" x14ac:dyDescent="0.45">
      <c r="A18" s="76" t="str">
        <f>A16</f>
        <v>P001</v>
      </c>
      <c r="B18" s="87" t="s">
        <v>529</v>
      </c>
      <c r="C18" s="88">
        <f>INDEX('RBC Assumptions'!$B$44:$B$62,MATCH($C16,'RBC Assumptions'!$A$44:$A$62,0))</f>
        <v>0.40100000000000002</v>
      </c>
      <c r="D18" s="88">
        <f>INDEX('RBC Assumptions'!$B$44:$B$62,MATCH($C16,'RBC Assumptions'!$A$44:$A$62,0))</f>
        <v>0.40100000000000002</v>
      </c>
      <c r="E18" s="88">
        <f>INDEX('RBC Assumptions'!$B$44:$B$62,MATCH($C16,'RBC Assumptions'!$A$44:$A$62,0))</f>
        <v>0.40100000000000002</v>
      </c>
      <c r="F18" s="88">
        <f>INDEX('RBC Assumptions'!$B$44:$B$62,MATCH($C16,'RBC Assumptions'!$A$44:$A$62,0))</f>
        <v>0.40100000000000002</v>
      </c>
      <c r="G18" s="88">
        <f>INDEX('RBC Assumptions'!$B$44:$B$62,MATCH($C16,'RBC Assumptions'!$A$44:$A$62,0))</f>
        <v>0.40100000000000002</v>
      </c>
      <c r="H18" s="88">
        <f>INDEX('RBC Assumptions'!$B$44:$B$62,MATCH($C16,'RBC Assumptions'!$A$44:$A$62,0))</f>
        <v>0.40100000000000002</v>
      </c>
      <c r="I18" s="88">
        <f>INDEX('RBC Assumptions'!$B$44:$B$62,MATCH($C16,'RBC Assumptions'!$A$44:$A$62,0))</f>
        <v>0.40100000000000002</v>
      </c>
      <c r="J18" s="88">
        <f>INDEX('RBC Assumptions'!$B$44:$B$62,MATCH($C16,'RBC Assumptions'!$A$44:$A$62,0))</f>
        <v>0.40100000000000002</v>
      </c>
      <c r="K18" s="88">
        <f>INDEX('RBC Assumptions'!$B$44:$B$62,MATCH($C16,'RBC Assumptions'!$A$44:$A$62,0))</f>
        <v>0.40100000000000002</v>
      </c>
      <c r="L18" s="88">
        <f>INDEX('RBC Assumptions'!$B$44:$B$62,MATCH($C16,'RBC Assumptions'!$A$44:$A$62,0))</f>
        <v>0.40100000000000002</v>
      </c>
      <c r="M18" s="88">
        <f>INDEX('RBC Assumptions'!$B$44:$B$62,MATCH($C16,'RBC Assumptions'!$A$44:$A$62,0))</f>
        <v>0.40100000000000002</v>
      </c>
      <c r="N18" s="88">
        <f>INDEX('RBC Assumptions'!$B$44:$B$62,MATCH($C16,'RBC Assumptions'!$A$44:$A$62,0))</f>
        <v>0.40100000000000002</v>
      </c>
      <c r="O18" s="88">
        <f>INDEX('RBC Assumptions'!$B$44:$B$62,MATCH($C16,'RBC Assumptions'!$A$44:$A$62,0))</f>
        <v>0.40100000000000002</v>
      </c>
      <c r="P18" s="88">
        <f>INDEX('RBC Assumptions'!$B$44:$B$62,MATCH($C16,'RBC Assumptions'!$A$44:$A$62,0))</f>
        <v>0.40100000000000002</v>
      </c>
      <c r="Q18" s="88">
        <f>INDEX('RBC Assumptions'!$B$44:$B$62,MATCH($C16,'RBC Assumptions'!$A$44:$A$62,0))</f>
        <v>0.40100000000000002</v>
      </c>
      <c r="R18" s="88">
        <f>INDEX('RBC Assumptions'!$B$44:$B$62,MATCH($C16,'RBC Assumptions'!$A$44:$A$62,0))</f>
        <v>0.40100000000000002</v>
      </c>
      <c r="S18" s="88">
        <f>INDEX('RBC Assumptions'!$B$44:$B$62,MATCH($C16,'RBC Assumptions'!$A$44:$A$62,0))</f>
        <v>0.40100000000000002</v>
      </c>
      <c r="T18" s="88">
        <f>INDEX('RBC Assumptions'!$B$44:$B$62,MATCH($C16,'RBC Assumptions'!$A$44:$A$62,0))</f>
        <v>0.40100000000000002</v>
      </c>
      <c r="U18" s="88">
        <f>INDEX('RBC Assumptions'!$B$44:$B$62,MATCH($C16,'RBC Assumptions'!$A$44:$A$62,0))</f>
        <v>0.40100000000000002</v>
      </c>
      <c r="V18" s="88">
        <f>INDEX('RBC Assumptions'!$B$44:$B$62,MATCH($C16,'RBC Assumptions'!$A$44:$A$62,0))</f>
        <v>0.40100000000000002</v>
      </c>
    </row>
    <row r="19" spans="1:22" x14ac:dyDescent="0.45">
      <c r="A19" s="76" t="str">
        <f t="shared" ref="A19:A20" si="9">A17</f>
        <v>P001</v>
      </c>
      <c r="B19" s="87" t="s">
        <v>512</v>
      </c>
      <c r="C19" s="88">
        <f>INDEX('RBC Assumptions'!$C$44:$C$62,MATCH($C16,'RBC Assumptions'!$A$44:$A$62,0))</f>
        <v>0.995</v>
      </c>
      <c r="D19" s="88">
        <f>INDEX('RBC Assumptions'!$C$44:$C$62,MATCH($C16,'RBC Assumptions'!$A$44:$A$62,0))</f>
        <v>0.995</v>
      </c>
      <c r="E19" s="88">
        <f>INDEX('RBC Assumptions'!$C$44:$C$62,MATCH($C16,'RBC Assumptions'!$A$44:$A$62,0))</f>
        <v>0.995</v>
      </c>
      <c r="F19" s="88">
        <f>INDEX('RBC Assumptions'!$C$44:$C$62,MATCH($C16,'RBC Assumptions'!$A$44:$A$62,0))</f>
        <v>0.995</v>
      </c>
      <c r="G19" s="88">
        <f>INDEX('RBC Assumptions'!$C$44:$C$62,MATCH($C16,'RBC Assumptions'!$A$44:$A$62,0))</f>
        <v>0.995</v>
      </c>
      <c r="H19" s="88">
        <f>INDEX('RBC Assumptions'!$C$44:$C$62,MATCH($C16,'RBC Assumptions'!$A$44:$A$62,0))</f>
        <v>0.995</v>
      </c>
      <c r="I19" s="88">
        <f>INDEX('RBC Assumptions'!$C$44:$C$62,MATCH($C16,'RBC Assumptions'!$A$44:$A$62,0))</f>
        <v>0.995</v>
      </c>
      <c r="J19" s="88">
        <f>INDEX('RBC Assumptions'!$C$44:$C$62,MATCH($C16,'RBC Assumptions'!$A$44:$A$62,0))</f>
        <v>0.995</v>
      </c>
      <c r="K19" s="88">
        <f>INDEX('RBC Assumptions'!$C$44:$C$62,MATCH($C16,'RBC Assumptions'!$A$44:$A$62,0))</f>
        <v>0.995</v>
      </c>
      <c r="L19" s="88">
        <f>INDEX('RBC Assumptions'!$C$44:$C$62,MATCH($C16,'RBC Assumptions'!$A$44:$A$62,0))</f>
        <v>0.995</v>
      </c>
      <c r="M19" s="88">
        <f>INDEX('RBC Assumptions'!$C$44:$C$62,MATCH($C16,'RBC Assumptions'!$A$44:$A$62,0))</f>
        <v>0.995</v>
      </c>
      <c r="N19" s="88">
        <f>INDEX('RBC Assumptions'!$C$44:$C$62,MATCH($C16,'RBC Assumptions'!$A$44:$A$62,0))</f>
        <v>0.995</v>
      </c>
      <c r="O19" s="88">
        <f>INDEX('RBC Assumptions'!$C$44:$C$62,MATCH($C16,'RBC Assumptions'!$A$44:$A$62,0))</f>
        <v>0.995</v>
      </c>
      <c r="P19" s="88">
        <f>INDEX('RBC Assumptions'!$C$44:$C$62,MATCH($C16,'RBC Assumptions'!$A$44:$A$62,0))</f>
        <v>0.995</v>
      </c>
      <c r="Q19" s="88">
        <f>INDEX('RBC Assumptions'!$C$44:$C$62,MATCH($C16,'RBC Assumptions'!$A$44:$A$62,0))</f>
        <v>0.995</v>
      </c>
      <c r="R19" s="88">
        <f>INDEX('RBC Assumptions'!$C$44:$C$62,MATCH($C16,'RBC Assumptions'!$A$44:$A$62,0))</f>
        <v>0.995</v>
      </c>
      <c r="S19" s="88">
        <f>INDEX('RBC Assumptions'!$C$44:$C$62,MATCH($C16,'RBC Assumptions'!$A$44:$A$62,0))</f>
        <v>0.995</v>
      </c>
      <c r="T19" s="88">
        <f>INDEX('RBC Assumptions'!$C$44:$C$62,MATCH($C16,'RBC Assumptions'!$A$44:$A$62,0))</f>
        <v>0.995</v>
      </c>
      <c r="U19" s="88">
        <f>INDEX('RBC Assumptions'!$C$44:$C$62,MATCH($C16,'RBC Assumptions'!$A$44:$A$62,0))</f>
        <v>0.995</v>
      </c>
      <c r="V19" s="88">
        <f>INDEX('RBC Assumptions'!$C$44:$C$62,MATCH($C16,'RBC Assumptions'!$A$44:$A$62,0))</f>
        <v>0.995</v>
      </c>
    </row>
    <row r="20" spans="1:22" x14ac:dyDescent="0.45">
      <c r="A20" s="76" t="str">
        <f t="shared" si="9"/>
        <v>P001</v>
      </c>
      <c r="B20" s="87" t="s">
        <v>513</v>
      </c>
      <c r="C20" s="88">
        <f>MIN('RBC Assumptions'!ASSM_DevRatioCap,INDEX('RBC Assumptions'!$J$44:$J$62,MATCH($C16,'RBC Assumptions'!$A$44:$A$62,0)))</f>
        <v>0.995</v>
      </c>
      <c r="D20" s="88">
        <f>MIN('RBC Assumptions'!ASSM_DevRatioCap,INDEX('RBC Assumptions'!$J$44:$J$62,MATCH($C16,'RBC Assumptions'!$A$44:$A$62,0)))</f>
        <v>0.995</v>
      </c>
      <c r="E20" s="88">
        <f>MIN('RBC Assumptions'!ASSM_DevRatioCap,INDEX('RBC Assumptions'!$J$44:$J$62,MATCH($C16,'RBC Assumptions'!$A$44:$A$62,0)))</f>
        <v>0.995</v>
      </c>
      <c r="F20" s="88">
        <f>MIN('RBC Assumptions'!ASSM_DevRatioCap,INDEX('RBC Assumptions'!$J$44:$J$62,MATCH($C16,'RBC Assumptions'!$A$44:$A$62,0)))</f>
        <v>0.995</v>
      </c>
      <c r="G20" s="88">
        <f>MIN('RBC Assumptions'!ASSM_DevRatioCap,INDEX('RBC Assumptions'!$J$44:$J$62,MATCH($C16,'RBC Assumptions'!$A$44:$A$62,0)))</f>
        <v>0.995</v>
      </c>
      <c r="H20" s="88">
        <f>MIN('RBC Assumptions'!ASSM_DevRatioCap,INDEX('RBC Assumptions'!$J$44:$J$62,MATCH($C16,'RBC Assumptions'!$A$44:$A$62,0)))</f>
        <v>0.995</v>
      </c>
      <c r="I20" s="88">
        <f>MIN('RBC Assumptions'!ASSM_DevRatioCap,INDEX('RBC Assumptions'!$J$44:$J$62,MATCH($C16,'RBC Assumptions'!$A$44:$A$62,0)))</f>
        <v>0.995</v>
      </c>
      <c r="J20" s="88">
        <f>MIN('RBC Assumptions'!ASSM_DevRatioCap,INDEX('RBC Assumptions'!$J$44:$J$62,MATCH($C16,'RBC Assumptions'!$A$44:$A$62,0)))</f>
        <v>0.995</v>
      </c>
      <c r="K20" s="88">
        <f>MIN('RBC Assumptions'!ASSM_DevRatioCap,INDEX('RBC Assumptions'!$J$44:$J$62,MATCH($C16,'RBC Assumptions'!$A$44:$A$62,0)))</f>
        <v>0.995</v>
      </c>
      <c r="L20" s="88">
        <f>MIN('RBC Assumptions'!ASSM_DevRatioCap,INDEX('RBC Assumptions'!$J$44:$J$62,MATCH($C16,'RBC Assumptions'!$A$44:$A$62,0)))</f>
        <v>0.995</v>
      </c>
      <c r="M20" s="88">
        <f>MIN('RBC Assumptions'!ASSM_DevRatioCap,INDEX('RBC Assumptions'!$J$44:$J$62,MATCH($C16,'RBC Assumptions'!$A$44:$A$62,0)))</f>
        <v>0.995</v>
      </c>
      <c r="N20" s="88">
        <f>MIN('RBC Assumptions'!ASSM_DevRatioCap,INDEX('RBC Assumptions'!$J$44:$J$62,MATCH($C16,'RBC Assumptions'!$A$44:$A$62,0)))</f>
        <v>0.995</v>
      </c>
      <c r="O20" s="88">
        <f>MIN('RBC Assumptions'!ASSM_DevRatioCap,INDEX('RBC Assumptions'!$J$44:$J$62,MATCH($C16,'RBC Assumptions'!$A$44:$A$62,0)))</f>
        <v>0.995</v>
      </c>
      <c r="P20" s="88">
        <f>MIN('RBC Assumptions'!ASSM_DevRatioCap,INDEX('RBC Assumptions'!$J$44:$J$62,MATCH($C16,'RBC Assumptions'!$A$44:$A$62,0)))</f>
        <v>0.995</v>
      </c>
      <c r="Q20" s="88">
        <f>MIN('RBC Assumptions'!ASSM_DevRatioCap,INDEX('RBC Assumptions'!$J$44:$J$62,MATCH($C16,'RBC Assumptions'!$A$44:$A$62,0)))</f>
        <v>0.995</v>
      </c>
      <c r="R20" s="88">
        <f>MIN('RBC Assumptions'!ASSM_DevRatioCap,INDEX('RBC Assumptions'!$J$44:$J$62,MATCH($C16,'RBC Assumptions'!$A$44:$A$62,0)))</f>
        <v>0.995</v>
      </c>
      <c r="S20" s="88">
        <f>MIN('RBC Assumptions'!ASSM_DevRatioCap,INDEX('RBC Assumptions'!$J$44:$J$62,MATCH($C16,'RBC Assumptions'!$A$44:$A$62,0)))</f>
        <v>0.995</v>
      </c>
      <c r="T20" s="88">
        <f>MIN('RBC Assumptions'!ASSM_DevRatioCap,INDEX('RBC Assumptions'!$J$44:$J$62,MATCH($C16,'RBC Assumptions'!$A$44:$A$62,0)))</f>
        <v>0.995</v>
      </c>
      <c r="U20" s="88">
        <f>MIN('RBC Assumptions'!ASSM_DevRatioCap,INDEX('RBC Assumptions'!$J$44:$J$62,MATCH($C16,'RBC Assumptions'!$A$44:$A$62,0)))</f>
        <v>0.995</v>
      </c>
      <c r="V20" s="88">
        <f>MIN('RBC Assumptions'!ASSM_DevRatioCap,INDEX('RBC Assumptions'!$J$44:$J$62,MATCH($C16,'RBC Assumptions'!$A$44:$A$62,0)))</f>
        <v>0.995</v>
      </c>
    </row>
    <row r="21" spans="1:22" x14ac:dyDescent="0.45">
      <c r="A21" s="76" t="str">
        <f>A17</f>
        <v>P001</v>
      </c>
      <c r="B21" s="87" t="s">
        <v>332</v>
      </c>
      <c r="C21" s="88">
        <f>0.5*C18+0.5*(C20/C19)*C18</f>
        <v>0.40100000000000002</v>
      </c>
      <c r="D21" s="88">
        <f t="shared" ref="D21:V21" si="10">0.5*D18+0.5*(D20/D19)*D18</f>
        <v>0.40100000000000002</v>
      </c>
      <c r="E21" s="88">
        <f t="shared" si="10"/>
        <v>0.40100000000000002</v>
      </c>
      <c r="F21" s="88">
        <f t="shared" si="10"/>
        <v>0.40100000000000002</v>
      </c>
      <c r="G21" s="88">
        <f t="shared" si="10"/>
        <v>0.40100000000000002</v>
      </c>
      <c r="H21" s="88">
        <f t="shared" si="10"/>
        <v>0.40100000000000002</v>
      </c>
      <c r="I21" s="88">
        <f t="shared" si="10"/>
        <v>0.40100000000000002</v>
      </c>
      <c r="J21" s="88">
        <f t="shared" si="10"/>
        <v>0.40100000000000002</v>
      </c>
      <c r="K21" s="88">
        <f t="shared" si="10"/>
        <v>0.40100000000000002</v>
      </c>
      <c r="L21" s="88">
        <f t="shared" si="10"/>
        <v>0.40100000000000002</v>
      </c>
      <c r="M21" s="88">
        <f t="shared" si="10"/>
        <v>0.40100000000000002</v>
      </c>
      <c r="N21" s="88">
        <f t="shared" si="10"/>
        <v>0.40100000000000002</v>
      </c>
      <c r="O21" s="88">
        <f t="shared" si="10"/>
        <v>0.40100000000000002</v>
      </c>
      <c r="P21" s="88">
        <f t="shared" si="10"/>
        <v>0.40100000000000002</v>
      </c>
      <c r="Q21" s="88">
        <f t="shared" si="10"/>
        <v>0.40100000000000002</v>
      </c>
      <c r="R21" s="88">
        <f t="shared" si="10"/>
        <v>0.40100000000000002</v>
      </c>
      <c r="S21" s="88">
        <f t="shared" si="10"/>
        <v>0.40100000000000002</v>
      </c>
      <c r="T21" s="88">
        <f t="shared" si="10"/>
        <v>0.40100000000000002</v>
      </c>
      <c r="U21" s="88">
        <f t="shared" si="10"/>
        <v>0.40100000000000002</v>
      </c>
      <c r="V21" s="88">
        <f t="shared" si="10"/>
        <v>0.40100000000000002</v>
      </c>
    </row>
    <row r="22" spans="1:22" x14ac:dyDescent="0.45">
      <c r="A22" s="76" t="str">
        <f>A18</f>
        <v>P001</v>
      </c>
      <c r="B22" s="87" t="s">
        <v>535</v>
      </c>
      <c r="C22" s="88">
        <f>INDEX('RBC Assumptions'!$D$44:$D$62,MATCH($C16,'RBC Assumptions'!$A$44:$A$62,0))</f>
        <v>0.88400000000000001</v>
      </c>
      <c r="D22" s="88">
        <f>INDEX('RBC Assumptions'!$D$44:$D$62,MATCH($C16,'RBC Assumptions'!$A$44:$A$62,0))</f>
        <v>0.88400000000000001</v>
      </c>
      <c r="E22" s="88">
        <f>INDEX('RBC Assumptions'!$D$44:$D$62,MATCH($C16,'RBC Assumptions'!$A$44:$A$62,0))</f>
        <v>0.88400000000000001</v>
      </c>
      <c r="F22" s="88">
        <f>INDEX('RBC Assumptions'!$D$44:$D$62,MATCH($C16,'RBC Assumptions'!$A$44:$A$62,0))</f>
        <v>0.88400000000000001</v>
      </c>
      <c r="G22" s="88">
        <f>INDEX('RBC Assumptions'!$D$44:$D$62,MATCH($C16,'RBC Assumptions'!$A$44:$A$62,0))</f>
        <v>0.88400000000000001</v>
      </c>
      <c r="H22" s="88">
        <f>INDEX('RBC Assumptions'!$D$44:$D$62,MATCH($C16,'RBC Assumptions'!$A$44:$A$62,0))</f>
        <v>0.88400000000000001</v>
      </c>
      <c r="I22" s="88">
        <f>INDEX('RBC Assumptions'!$D$44:$D$62,MATCH($C16,'RBC Assumptions'!$A$44:$A$62,0))</f>
        <v>0.88400000000000001</v>
      </c>
      <c r="J22" s="88">
        <f>INDEX('RBC Assumptions'!$D$44:$D$62,MATCH($C16,'RBC Assumptions'!$A$44:$A$62,0))</f>
        <v>0.88400000000000001</v>
      </c>
      <c r="K22" s="88">
        <f>INDEX('RBC Assumptions'!$D$44:$D$62,MATCH($C16,'RBC Assumptions'!$A$44:$A$62,0))</f>
        <v>0.88400000000000001</v>
      </c>
      <c r="L22" s="88">
        <f>INDEX('RBC Assumptions'!$D$44:$D$62,MATCH($C16,'RBC Assumptions'!$A$44:$A$62,0))</f>
        <v>0.88400000000000001</v>
      </c>
      <c r="M22" s="88">
        <f>INDEX('RBC Assumptions'!$D$44:$D$62,MATCH($C16,'RBC Assumptions'!$A$44:$A$62,0))</f>
        <v>0.88400000000000001</v>
      </c>
      <c r="N22" s="88">
        <f>INDEX('RBC Assumptions'!$D$44:$D$62,MATCH($C16,'RBC Assumptions'!$A$44:$A$62,0))</f>
        <v>0.88400000000000001</v>
      </c>
      <c r="O22" s="88">
        <f>INDEX('RBC Assumptions'!$D$44:$D$62,MATCH($C16,'RBC Assumptions'!$A$44:$A$62,0))</f>
        <v>0.88400000000000001</v>
      </c>
      <c r="P22" s="88">
        <f>INDEX('RBC Assumptions'!$D$44:$D$62,MATCH($C16,'RBC Assumptions'!$A$44:$A$62,0))</f>
        <v>0.88400000000000001</v>
      </c>
      <c r="Q22" s="88">
        <f>INDEX('RBC Assumptions'!$D$44:$D$62,MATCH($C16,'RBC Assumptions'!$A$44:$A$62,0))</f>
        <v>0.88400000000000001</v>
      </c>
      <c r="R22" s="88">
        <f>INDEX('RBC Assumptions'!$D$44:$D$62,MATCH($C16,'RBC Assumptions'!$A$44:$A$62,0))</f>
        <v>0.88400000000000001</v>
      </c>
      <c r="S22" s="88">
        <f>INDEX('RBC Assumptions'!$D$44:$D$62,MATCH($C16,'RBC Assumptions'!$A$44:$A$62,0))</f>
        <v>0.88400000000000001</v>
      </c>
      <c r="T22" s="88">
        <f>INDEX('RBC Assumptions'!$D$44:$D$62,MATCH($C16,'RBC Assumptions'!$A$44:$A$62,0))</f>
        <v>0.88400000000000001</v>
      </c>
      <c r="U22" s="88">
        <f>INDEX('RBC Assumptions'!$D$44:$D$62,MATCH($C16,'RBC Assumptions'!$A$44:$A$62,0))</f>
        <v>0.88400000000000001</v>
      </c>
      <c r="V22" s="88">
        <f>INDEX('RBC Assumptions'!$D$44:$D$62,MATCH($C16,'RBC Assumptions'!$A$44:$A$62,0))</f>
        <v>0.88400000000000001</v>
      </c>
    </row>
    <row r="23" spans="1:22" x14ac:dyDescent="0.45">
      <c r="A23" s="76" t="str">
        <f>A21</f>
        <v>P001</v>
      </c>
      <c r="B23" s="89" t="s">
        <v>333</v>
      </c>
      <c r="C23" s="91">
        <f ca="1">MAX(0,(((C21+1)*C22)-1)*C17)</f>
        <v>0</v>
      </c>
      <c r="D23" s="91">
        <f t="shared" ref="D23:V23" ca="1" si="11">MAX(0,(((D21+1)*D22)-1)*D17)</f>
        <v>0</v>
      </c>
      <c r="E23" s="91">
        <f t="shared" ca="1" si="11"/>
        <v>0</v>
      </c>
      <c r="F23" s="91">
        <f t="shared" ca="1" si="11"/>
        <v>0</v>
      </c>
      <c r="G23" s="91">
        <f t="shared" ca="1" si="11"/>
        <v>0</v>
      </c>
      <c r="H23" s="91">
        <f t="shared" ca="1" si="11"/>
        <v>0</v>
      </c>
      <c r="I23" s="91">
        <f t="shared" ca="1" si="11"/>
        <v>0</v>
      </c>
      <c r="J23" s="91">
        <f t="shared" ca="1" si="11"/>
        <v>0</v>
      </c>
      <c r="K23" s="91">
        <f t="shared" ca="1" si="11"/>
        <v>0</v>
      </c>
      <c r="L23" s="91">
        <f t="shared" ca="1" si="11"/>
        <v>0</v>
      </c>
      <c r="M23" s="91">
        <f t="shared" ca="1" si="11"/>
        <v>0</v>
      </c>
      <c r="N23" s="91">
        <f t="shared" ca="1" si="11"/>
        <v>0</v>
      </c>
      <c r="O23" s="91">
        <f t="shared" ca="1" si="11"/>
        <v>0</v>
      </c>
      <c r="P23" s="91">
        <f t="shared" ca="1" si="11"/>
        <v>0</v>
      </c>
      <c r="Q23" s="91">
        <f t="shared" ca="1" si="11"/>
        <v>0</v>
      </c>
      <c r="R23" s="91">
        <f t="shared" ca="1" si="11"/>
        <v>0</v>
      </c>
      <c r="S23" s="91">
        <f t="shared" ca="1" si="11"/>
        <v>0</v>
      </c>
      <c r="T23" s="91">
        <f t="shared" ca="1" si="11"/>
        <v>0</v>
      </c>
      <c r="U23" s="91">
        <f t="shared" ca="1" si="11"/>
        <v>0</v>
      </c>
      <c r="V23" s="91">
        <f t="shared" ca="1" si="11"/>
        <v>0</v>
      </c>
    </row>
    <row r="24" spans="1:22" x14ac:dyDescent="0.45">
      <c r="A24" s="76" t="str">
        <f t="shared" ref="A24:A25" si="12">A23</f>
        <v>P001</v>
      </c>
      <c r="B24" s="90" t="s">
        <v>334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</row>
    <row r="25" spans="1:22" x14ac:dyDescent="0.45">
      <c r="A25" s="76" t="str">
        <f t="shared" si="12"/>
        <v>P001</v>
      </c>
      <c r="B25" s="92" t="s">
        <v>335</v>
      </c>
      <c r="C25" s="93">
        <f ca="1">IFERROR(C23-C24,0)</f>
        <v>0</v>
      </c>
      <c r="D25" s="93">
        <f t="shared" ref="D25:V25" ca="1" si="13">IFERROR(D23-D24,0)</f>
        <v>0</v>
      </c>
      <c r="E25" s="93">
        <f t="shared" ca="1" si="13"/>
        <v>0</v>
      </c>
      <c r="F25" s="93">
        <f t="shared" ca="1" si="13"/>
        <v>0</v>
      </c>
      <c r="G25" s="93">
        <f t="shared" ca="1" si="13"/>
        <v>0</v>
      </c>
      <c r="H25" s="93">
        <f t="shared" ca="1" si="13"/>
        <v>0</v>
      </c>
      <c r="I25" s="93">
        <f t="shared" ca="1" si="13"/>
        <v>0</v>
      </c>
      <c r="J25" s="93">
        <f t="shared" ca="1" si="13"/>
        <v>0</v>
      </c>
      <c r="K25" s="93">
        <f t="shared" ca="1" si="13"/>
        <v>0</v>
      </c>
      <c r="L25" s="93">
        <f t="shared" ca="1" si="13"/>
        <v>0</v>
      </c>
      <c r="M25" s="93">
        <f t="shared" ca="1" si="13"/>
        <v>0</v>
      </c>
      <c r="N25" s="93">
        <f t="shared" ca="1" si="13"/>
        <v>0</v>
      </c>
      <c r="O25" s="93">
        <f t="shared" ca="1" si="13"/>
        <v>0</v>
      </c>
      <c r="P25" s="93">
        <f t="shared" ca="1" si="13"/>
        <v>0</v>
      </c>
      <c r="Q25" s="93">
        <f t="shared" ca="1" si="13"/>
        <v>0</v>
      </c>
      <c r="R25" s="93">
        <f t="shared" ca="1" si="13"/>
        <v>0</v>
      </c>
      <c r="S25" s="93">
        <f t="shared" ca="1" si="13"/>
        <v>0</v>
      </c>
      <c r="T25" s="93">
        <f t="shared" ca="1" si="13"/>
        <v>0</v>
      </c>
      <c r="U25" s="93">
        <f t="shared" ca="1" si="13"/>
        <v>0</v>
      </c>
      <c r="V25" s="93">
        <f t="shared" ca="1" si="13"/>
        <v>0</v>
      </c>
    </row>
    <row r="27" spans="1:22" x14ac:dyDescent="0.45">
      <c r="A27" s="2" t="s">
        <v>60</v>
      </c>
      <c r="B27" s="2" t="str">
        <f>INDEX('Program Inputs'!$B$9:$B$28,MATCH(A27,'Program Inputs'!$A$9:$A$28,0))</f>
        <v>VI: Event</v>
      </c>
      <c r="C27" s="2" t="str">
        <f>INDEX('Program Inputs'!$L$9:$L$28,MATCH(A27,'Program Inputs'!$A$9:$A$28,0))</f>
        <v>Special Liability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45">
      <c r="A28" s="76" t="str">
        <f>A27</f>
        <v>P002</v>
      </c>
      <c r="B28" s="87" t="s">
        <v>331</v>
      </c>
      <c r="C28" s="95">
        <f ca="1">'Loss Proj'!X95</f>
        <v>10.95</v>
      </c>
      <c r="D28" s="95">
        <f ca="1">'Loss Proj'!Y95</f>
        <v>29.249999999999996</v>
      </c>
      <c r="E28" s="95">
        <f ca="1">'Loss Proj'!Z95</f>
        <v>42.1875</v>
      </c>
      <c r="F28" s="95">
        <f ca="1">'Loss Proj'!AA95</f>
        <v>52.125</v>
      </c>
      <c r="G28" s="95">
        <f ca="1">'Loss Proj'!AB95</f>
        <v>64.042500000000004</v>
      </c>
      <c r="H28" s="95">
        <f ca="1">'Loss Proj'!AC95</f>
        <v>76.687500000000014</v>
      </c>
      <c r="I28" s="95">
        <f ca="1">'Loss Proj'!AD95</f>
        <v>85.537499999999994</v>
      </c>
      <c r="J28" s="95">
        <f ca="1">'Loss Proj'!AE95</f>
        <v>92.362499999999997</v>
      </c>
      <c r="K28" s="95">
        <f ca="1">'Loss Proj'!AF95</f>
        <v>102.19499999999998</v>
      </c>
      <c r="L28" s="95">
        <f ca="1">'Loss Proj'!AG95</f>
        <v>113.66999999999999</v>
      </c>
      <c r="M28" s="95">
        <f ca="1">'Loss Proj'!AH95</f>
        <v>121.96499999999999</v>
      </c>
      <c r="N28" s="95">
        <f ca="1">'Loss Proj'!AI95</f>
        <v>128.46749999999997</v>
      </c>
      <c r="O28" s="95">
        <f ca="1">'Loss Proj'!AJ95</f>
        <v>138.03749999999999</v>
      </c>
      <c r="P28" s="95">
        <f ca="1">'Loss Proj'!AK95</f>
        <v>149.31</v>
      </c>
      <c r="Q28" s="95">
        <f ca="1">'Loss Proj'!AL95</f>
        <v>157.44</v>
      </c>
      <c r="R28" s="95">
        <f ca="1">'Loss Proj'!AM95</f>
        <v>163.82249999999999</v>
      </c>
      <c r="S28" s="95">
        <f ca="1">'Loss Proj'!AN95</f>
        <v>173.31</v>
      </c>
      <c r="T28" s="95">
        <f ca="1">'Loss Proj'!AO95</f>
        <v>184.5</v>
      </c>
      <c r="U28" s="95">
        <f ca="1">'Loss Proj'!AP95</f>
        <v>192.54749999999999</v>
      </c>
      <c r="V28" s="95">
        <f ca="1">'Loss Proj'!AQ95</f>
        <v>198.8775</v>
      </c>
    </row>
    <row r="29" spans="1:22" x14ac:dyDescent="0.45">
      <c r="A29" s="76" t="str">
        <f>A27</f>
        <v>P002</v>
      </c>
      <c r="B29" s="87" t="s">
        <v>529</v>
      </c>
      <c r="C29" s="88">
        <f>INDEX('RBC Assumptions'!$B$44:$B$62,MATCH($C27,'RBC Assumptions'!$A$44:$A$62,0))</f>
        <v>0.40100000000000002</v>
      </c>
      <c r="D29" s="88">
        <f>INDEX('RBC Assumptions'!$B$44:$B$62,MATCH($C27,'RBC Assumptions'!$A$44:$A$62,0))</f>
        <v>0.40100000000000002</v>
      </c>
      <c r="E29" s="88">
        <f>INDEX('RBC Assumptions'!$B$44:$B$62,MATCH($C27,'RBC Assumptions'!$A$44:$A$62,0))</f>
        <v>0.40100000000000002</v>
      </c>
      <c r="F29" s="88">
        <f>INDEX('RBC Assumptions'!$B$44:$B$62,MATCH($C27,'RBC Assumptions'!$A$44:$A$62,0))</f>
        <v>0.40100000000000002</v>
      </c>
      <c r="G29" s="88">
        <f>INDEX('RBC Assumptions'!$B$44:$B$62,MATCH($C27,'RBC Assumptions'!$A$44:$A$62,0))</f>
        <v>0.40100000000000002</v>
      </c>
      <c r="H29" s="88">
        <f>INDEX('RBC Assumptions'!$B$44:$B$62,MATCH($C27,'RBC Assumptions'!$A$44:$A$62,0))</f>
        <v>0.40100000000000002</v>
      </c>
      <c r="I29" s="88">
        <f>INDEX('RBC Assumptions'!$B$44:$B$62,MATCH($C27,'RBC Assumptions'!$A$44:$A$62,0))</f>
        <v>0.40100000000000002</v>
      </c>
      <c r="J29" s="88">
        <f>INDEX('RBC Assumptions'!$B$44:$B$62,MATCH($C27,'RBC Assumptions'!$A$44:$A$62,0))</f>
        <v>0.40100000000000002</v>
      </c>
      <c r="K29" s="88">
        <f>INDEX('RBC Assumptions'!$B$44:$B$62,MATCH($C27,'RBC Assumptions'!$A$44:$A$62,0))</f>
        <v>0.40100000000000002</v>
      </c>
      <c r="L29" s="88">
        <f>INDEX('RBC Assumptions'!$B$44:$B$62,MATCH($C27,'RBC Assumptions'!$A$44:$A$62,0))</f>
        <v>0.40100000000000002</v>
      </c>
      <c r="M29" s="88">
        <f>INDEX('RBC Assumptions'!$B$44:$B$62,MATCH($C27,'RBC Assumptions'!$A$44:$A$62,0))</f>
        <v>0.40100000000000002</v>
      </c>
      <c r="N29" s="88">
        <f>INDEX('RBC Assumptions'!$B$44:$B$62,MATCH($C27,'RBC Assumptions'!$A$44:$A$62,0))</f>
        <v>0.40100000000000002</v>
      </c>
      <c r="O29" s="88">
        <f>INDEX('RBC Assumptions'!$B$44:$B$62,MATCH($C27,'RBC Assumptions'!$A$44:$A$62,0))</f>
        <v>0.40100000000000002</v>
      </c>
      <c r="P29" s="88">
        <f>INDEX('RBC Assumptions'!$B$44:$B$62,MATCH($C27,'RBC Assumptions'!$A$44:$A$62,0))</f>
        <v>0.40100000000000002</v>
      </c>
      <c r="Q29" s="88">
        <f>INDEX('RBC Assumptions'!$B$44:$B$62,MATCH($C27,'RBC Assumptions'!$A$44:$A$62,0))</f>
        <v>0.40100000000000002</v>
      </c>
      <c r="R29" s="88">
        <f>INDEX('RBC Assumptions'!$B$44:$B$62,MATCH($C27,'RBC Assumptions'!$A$44:$A$62,0))</f>
        <v>0.40100000000000002</v>
      </c>
      <c r="S29" s="88">
        <f>INDEX('RBC Assumptions'!$B$44:$B$62,MATCH($C27,'RBC Assumptions'!$A$44:$A$62,0))</f>
        <v>0.40100000000000002</v>
      </c>
      <c r="T29" s="88">
        <f>INDEX('RBC Assumptions'!$B$44:$B$62,MATCH($C27,'RBC Assumptions'!$A$44:$A$62,0))</f>
        <v>0.40100000000000002</v>
      </c>
      <c r="U29" s="88">
        <f>INDEX('RBC Assumptions'!$B$44:$B$62,MATCH($C27,'RBC Assumptions'!$A$44:$A$62,0))</f>
        <v>0.40100000000000002</v>
      </c>
      <c r="V29" s="88">
        <f>INDEX('RBC Assumptions'!$B$44:$B$62,MATCH($C27,'RBC Assumptions'!$A$44:$A$62,0))</f>
        <v>0.40100000000000002</v>
      </c>
    </row>
    <row r="30" spans="1:22" x14ac:dyDescent="0.45">
      <c r="A30" s="76" t="str">
        <f t="shared" ref="A30:A31" si="14">A28</f>
        <v>P002</v>
      </c>
      <c r="B30" s="87" t="s">
        <v>512</v>
      </c>
      <c r="C30" s="88">
        <f>INDEX('RBC Assumptions'!$C$44:$C$62,MATCH($C27,'RBC Assumptions'!$A$44:$A$62,0))</f>
        <v>0.995</v>
      </c>
      <c r="D30" s="88">
        <f>INDEX('RBC Assumptions'!$C$44:$C$62,MATCH($C27,'RBC Assumptions'!$A$44:$A$62,0))</f>
        <v>0.995</v>
      </c>
      <c r="E30" s="88">
        <f>INDEX('RBC Assumptions'!$C$44:$C$62,MATCH($C27,'RBC Assumptions'!$A$44:$A$62,0))</f>
        <v>0.995</v>
      </c>
      <c r="F30" s="88">
        <f>INDEX('RBC Assumptions'!$C$44:$C$62,MATCH($C27,'RBC Assumptions'!$A$44:$A$62,0))</f>
        <v>0.995</v>
      </c>
      <c r="G30" s="88">
        <f>INDEX('RBC Assumptions'!$C$44:$C$62,MATCH($C27,'RBC Assumptions'!$A$44:$A$62,0))</f>
        <v>0.995</v>
      </c>
      <c r="H30" s="88">
        <f>INDEX('RBC Assumptions'!$C$44:$C$62,MATCH($C27,'RBC Assumptions'!$A$44:$A$62,0))</f>
        <v>0.995</v>
      </c>
      <c r="I30" s="88">
        <f>INDEX('RBC Assumptions'!$C$44:$C$62,MATCH($C27,'RBC Assumptions'!$A$44:$A$62,0))</f>
        <v>0.995</v>
      </c>
      <c r="J30" s="88">
        <f>INDEX('RBC Assumptions'!$C$44:$C$62,MATCH($C27,'RBC Assumptions'!$A$44:$A$62,0))</f>
        <v>0.995</v>
      </c>
      <c r="K30" s="88">
        <f>INDEX('RBC Assumptions'!$C$44:$C$62,MATCH($C27,'RBC Assumptions'!$A$44:$A$62,0))</f>
        <v>0.995</v>
      </c>
      <c r="L30" s="88">
        <f>INDEX('RBC Assumptions'!$C$44:$C$62,MATCH($C27,'RBC Assumptions'!$A$44:$A$62,0))</f>
        <v>0.995</v>
      </c>
      <c r="M30" s="88">
        <f>INDEX('RBC Assumptions'!$C$44:$C$62,MATCH($C27,'RBC Assumptions'!$A$44:$A$62,0))</f>
        <v>0.995</v>
      </c>
      <c r="N30" s="88">
        <f>INDEX('RBC Assumptions'!$C$44:$C$62,MATCH($C27,'RBC Assumptions'!$A$44:$A$62,0))</f>
        <v>0.995</v>
      </c>
      <c r="O30" s="88">
        <f>INDEX('RBC Assumptions'!$C$44:$C$62,MATCH($C27,'RBC Assumptions'!$A$44:$A$62,0))</f>
        <v>0.995</v>
      </c>
      <c r="P30" s="88">
        <f>INDEX('RBC Assumptions'!$C$44:$C$62,MATCH($C27,'RBC Assumptions'!$A$44:$A$62,0))</f>
        <v>0.995</v>
      </c>
      <c r="Q30" s="88">
        <f>INDEX('RBC Assumptions'!$C$44:$C$62,MATCH($C27,'RBC Assumptions'!$A$44:$A$62,0))</f>
        <v>0.995</v>
      </c>
      <c r="R30" s="88">
        <f>INDEX('RBC Assumptions'!$C$44:$C$62,MATCH($C27,'RBC Assumptions'!$A$44:$A$62,0))</f>
        <v>0.995</v>
      </c>
      <c r="S30" s="88">
        <f>INDEX('RBC Assumptions'!$C$44:$C$62,MATCH($C27,'RBC Assumptions'!$A$44:$A$62,0))</f>
        <v>0.995</v>
      </c>
      <c r="T30" s="88">
        <f>INDEX('RBC Assumptions'!$C$44:$C$62,MATCH($C27,'RBC Assumptions'!$A$44:$A$62,0))</f>
        <v>0.995</v>
      </c>
      <c r="U30" s="88">
        <f>INDEX('RBC Assumptions'!$C$44:$C$62,MATCH($C27,'RBC Assumptions'!$A$44:$A$62,0))</f>
        <v>0.995</v>
      </c>
      <c r="V30" s="88">
        <f>INDEX('RBC Assumptions'!$C$44:$C$62,MATCH($C27,'RBC Assumptions'!$A$44:$A$62,0))</f>
        <v>0.995</v>
      </c>
    </row>
    <row r="31" spans="1:22" x14ac:dyDescent="0.45">
      <c r="A31" s="76" t="str">
        <f t="shared" si="14"/>
        <v>P002</v>
      </c>
      <c r="B31" s="87" t="s">
        <v>513</v>
      </c>
      <c r="C31" s="88">
        <f>MIN('RBC Assumptions'!ASSM_DevRatioCap,INDEX('RBC Assumptions'!$J$44:$J$62,MATCH($C27,'RBC Assumptions'!$A$44:$A$62,0)))</f>
        <v>0.995</v>
      </c>
      <c r="D31" s="88">
        <f>MIN('RBC Assumptions'!ASSM_DevRatioCap,INDEX('RBC Assumptions'!$J$44:$J$62,MATCH($C27,'RBC Assumptions'!$A$44:$A$62,0)))</f>
        <v>0.995</v>
      </c>
      <c r="E31" s="88">
        <f>MIN('RBC Assumptions'!ASSM_DevRatioCap,INDEX('RBC Assumptions'!$J$44:$J$62,MATCH($C27,'RBC Assumptions'!$A$44:$A$62,0)))</f>
        <v>0.995</v>
      </c>
      <c r="F31" s="88">
        <f>MIN('RBC Assumptions'!ASSM_DevRatioCap,INDEX('RBC Assumptions'!$J$44:$J$62,MATCH($C27,'RBC Assumptions'!$A$44:$A$62,0)))</f>
        <v>0.995</v>
      </c>
      <c r="G31" s="88">
        <f>MIN('RBC Assumptions'!ASSM_DevRatioCap,INDEX('RBC Assumptions'!$J$44:$J$62,MATCH($C27,'RBC Assumptions'!$A$44:$A$62,0)))</f>
        <v>0.995</v>
      </c>
      <c r="H31" s="88">
        <f>MIN('RBC Assumptions'!ASSM_DevRatioCap,INDEX('RBC Assumptions'!$J$44:$J$62,MATCH($C27,'RBC Assumptions'!$A$44:$A$62,0)))</f>
        <v>0.995</v>
      </c>
      <c r="I31" s="88">
        <f>MIN('RBC Assumptions'!ASSM_DevRatioCap,INDEX('RBC Assumptions'!$J$44:$J$62,MATCH($C27,'RBC Assumptions'!$A$44:$A$62,0)))</f>
        <v>0.995</v>
      </c>
      <c r="J31" s="88">
        <f>MIN('RBC Assumptions'!ASSM_DevRatioCap,INDEX('RBC Assumptions'!$J$44:$J$62,MATCH($C27,'RBC Assumptions'!$A$44:$A$62,0)))</f>
        <v>0.995</v>
      </c>
      <c r="K31" s="88">
        <f>MIN('RBC Assumptions'!ASSM_DevRatioCap,INDEX('RBC Assumptions'!$J$44:$J$62,MATCH($C27,'RBC Assumptions'!$A$44:$A$62,0)))</f>
        <v>0.995</v>
      </c>
      <c r="L31" s="88">
        <f>MIN('RBC Assumptions'!ASSM_DevRatioCap,INDEX('RBC Assumptions'!$J$44:$J$62,MATCH($C27,'RBC Assumptions'!$A$44:$A$62,0)))</f>
        <v>0.995</v>
      </c>
      <c r="M31" s="88">
        <f>MIN('RBC Assumptions'!ASSM_DevRatioCap,INDEX('RBC Assumptions'!$J$44:$J$62,MATCH($C27,'RBC Assumptions'!$A$44:$A$62,0)))</f>
        <v>0.995</v>
      </c>
      <c r="N31" s="88">
        <f>MIN('RBC Assumptions'!ASSM_DevRatioCap,INDEX('RBC Assumptions'!$J$44:$J$62,MATCH($C27,'RBC Assumptions'!$A$44:$A$62,0)))</f>
        <v>0.995</v>
      </c>
      <c r="O31" s="88">
        <f>MIN('RBC Assumptions'!ASSM_DevRatioCap,INDEX('RBC Assumptions'!$J$44:$J$62,MATCH($C27,'RBC Assumptions'!$A$44:$A$62,0)))</f>
        <v>0.995</v>
      </c>
      <c r="P31" s="88">
        <f>MIN('RBC Assumptions'!ASSM_DevRatioCap,INDEX('RBC Assumptions'!$J$44:$J$62,MATCH($C27,'RBC Assumptions'!$A$44:$A$62,0)))</f>
        <v>0.995</v>
      </c>
      <c r="Q31" s="88">
        <f>MIN('RBC Assumptions'!ASSM_DevRatioCap,INDEX('RBC Assumptions'!$J$44:$J$62,MATCH($C27,'RBC Assumptions'!$A$44:$A$62,0)))</f>
        <v>0.995</v>
      </c>
      <c r="R31" s="88">
        <f>MIN('RBC Assumptions'!ASSM_DevRatioCap,INDEX('RBC Assumptions'!$J$44:$J$62,MATCH($C27,'RBC Assumptions'!$A$44:$A$62,0)))</f>
        <v>0.995</v>
      </c>
      <c r="S31" s="88">
        <f>MIN('RBC Assumptions'!ASSM_DevRatioCap,INDEX('RBC Assumptions'!$J$44:$J$62,MATCH($C27,'RBC Assumptions'!$A$44:$A$62,0)))</f>
        <v>0.995</v>
      </c>
      <c r="T31" s="88">
        <f>MIN('RBC Assumptions'!ASSM_DevRatioCap,INDEX('RBC Assumptions'!$J$44:$J$62,MATCH($C27,'RBC Assumptions'!$A$44:$A$62,0)))</f>
        <v>0.995</v>
      </c>
      <c r="U31" s="88">
        <f>MIN('RBC Assumptions'!ASSM_DevRatioCap,INDEX('RBC Assumptions'!$J$44:$J$62,MATCH($C27,'RBC Assumptions'!$A$44:$A$62,0)))</f>
        <v>0.995</v>
      </c>
      <c r="V31" s="88">
        <f>MIN('RBC Assumptions'!ASSM_DevRatioCap,INDEX('RBC Assumptions'!$J$44:$J$62,MATCH($C27,'RBC Assumptions'!$A$44:$A$62,0)))</f>
        <v>0.995</v>
      </c>
    </row>
    <row r="32" spans="1:22" x14ac:dyDescent="0.45">
      <c r="A32" s="76" t="str">
        <f>A28</f>
        <v>P002</v>
      </c>
      <c r="B32" s="87" t="s">
        <v>332</v>
      </c>
      <c r="C32" s="88">
        <f>0.5*C29+0.5*(C31/C30)*C29</f>
        <v>0.40100000000000002</v>
      </c>
      <c r="D32" s="88">
        <f t="shared" ref="D32:V32" si="15">0.5*D29+0.5*(D31/D30)*D29</f>
        <v>0.40100000000000002</v>
      </c>
      <c r="E32" s="88">
        <f t="shared" si="15"/>
        <v>0.40100000000000002</v>
      </c>
      <c r="F32" s="88">
        <f t="shared" si="15"/>
        <v>0.40100000000000002</v>
      </c>
      <c r="G32" s="88">
        <f t="shared" si="15"/>
        <v>0.40100000000000002</v>
      </c>
      <c r="H32" s="88">
        <f t="shared" si="15"/>
        <v>0.40100000000000002</v>
      </c>
      <c r="I32" s="88">
        <f t="shared" si="15"/>
        <v>0.40100000000000002</v>
      </c>
      <c r="J32" s="88">
        <f t="shared" si="15"/>
        <v>0.40100000000000002</v>
      </c>
      <c r="K32" s="88">
        <f t="shared" si="15"/>
        <v>0.40100000000000002</v>
      </c>
      <c r="L32" s="88">
        <f t="shared" si="15"/>
        <v>0.40100000000000002</v>
      </c>
      <c r="M32" s="88">
        <f t="shared" si="15"/>
        <v>0.40100000000000002</v>
      </c>
      <c r="N32" s="88">
        <f t="shared" si="15"/>
        <v>0.40100000000000002</v>
      </c>
      <c r="O32" s="88">
        <f t="shared" si="15"/>
        <v>0.40100000000000002</v>
      </c>
      <c r="P32" s="88">
        <f t="shared" si="15"/>
        <v>0.40100000000000002</v>
      </c>
      <c r="Q32" s="88">
        <f t="shared" si="15"/>
        <v>0.40100000000000002</v>
      </c>
      <c r="R32" s="88">
        <f t="shared" si="15"/>
        <v>0.40100000000000002</v>
      </c>
      <c r="S32" s="88">
        <f t="shared" si="15"/>
        <v>0.40100000000000002</v>
      </c>
      <c r="T32" s="88">
        <f t="shared" si="15"/>
        <v>0.40100000000000002</v>
      </c>
      <c r="U32" s="88">
        <f t="shared" si="15"/>
        <v>0.40100000000000002</v>
      </c>
      <c r="V32" s="88">
        <f t="shared" si="15"/>
        <v>0.40100000000000002</v>
      </c>
    </row>
    <row r="33" spans="1:22" x14ac:dyDescent="0.45">
      <c r="A33" s="76" t="str">
        <f>A29</f>
        <v>P002</v>
      </c>
      <c r="B33" s="87" t="s">
        <v>535</v>
      </c>
      <c r="C33" s="88">
        <f>INDEX('RBC Assumptions'!$D$44:$D$62,MATCH($C27,'RBC Assumptions'!$A$44:$A$62,0))</f>
        <v>0.88400000000000001</v>
      </c>
      <c r="D33" s="88">
        <f>INDEX('RBC Assumptions'!$D$44:$D$62,MATCH($C27,'RBC Assumptions'!$A$44:$A$62,0))</f>
        <v>0.88400000000000001</v>
      </c>
      <c r="E33" s="88">
        <f>INDEX('RBC Assumptions'!$D$44:$D$62,MATCH($C27,'RBC Assumptions'!$A$44:$A$62,0))</f>
        <v>0.88400000000000001</v>
      </c>
      <c r="F33" s="88">
        <f>INDEX('RBC Assumptions'!$D$44:$D$62,MATCH($C27,'RBC Assumptions'!$A$44:$A$62,0))</f>
        <v>0.88400000000000001</v>
      </c>
      <c r="G33" s="88">
        <f>INDEX('RBC Assumptions'!$D$44:$D$62,MATCH($C27,'RBC Assumptions'!$A$44:$A$62,0))</f>
        <v>0.88400000000000001</v>
      </c>
      <c r="H33" s="88">
        <f>INDEX('RBC Assumptions'!$D$44:$D$62,MATCH($C27,'RBC Assumptions'!$A$44:$A$62,0))</f>
        <v>0.88400000000000001</v>
      </c>
      <c r="I33" s="88">
        <f>INDEX('RBC Assumptions'!$D$44:$D$62,MATCH($C27,'RBC Assumptions'!$A$44:$A$62,0))</f>
        <v>0.88400000000000001</v>
      </c>
      <c r="J33" s="88">
        <f>INDEX('RBC Assumptions'!$D$44:$D$62,MATCH($C27,'RBC Assumptions'!$A$44:$A$62,0))</f>
        <v>0.88400000000000001</v>
      </c>
      <c r="K33" s="88">
        <f>INDEX('RBC Assumptions'!$D$44:$D$62,MATCH($C27,'RBC Assumptions'!$A$44:$A$62,0))</f>
        <v>0.88400000000000001</v>
      </c>
      <c r="L33" s="88">
        <f>INDEX('RBC Assumptions'!$D$44:$D$62,MATCH($C27,'RBC Assumptions'!$A$44:$A$62,0))</f>
        <v>0.88400000000000001</v>
      </c>
      <c r="M33" s="88">
        <f>INDEX('RBC Assumptions'!$D$44:$D$62,MATCH($C27,'RBC Assumptions'!$A$44:$A$62,0))</f>
        <v>0.88400000000000001</v>
      </c>
      <c r="N33" s="88">
        <f>INDEX('RBC Assumptions'!$D$44:$D$62,MATCH($C27,'RBC Assumptions'!$A$44:$A$62,0))</f>
        <v>0.88400000000000001</v>
      </c>
      <c r="O33" s="88">
        <f>INDEX('RBC Assumptions'!$D$44:$D$62,MATCH($C27,'RBC Assumptions'!$A$44:$A$62,0))</f>
        <v>0.88400000000000001</v>
      </c>
      <c r="P33" s="88">
        <f>INDEX('RBC Assumptions'!$D$44:$D$62,MATCH($C27,'RBC Assumptions'!$A$44:$A$62,0))</f>
        <v>0.88400000000000001</v>
      </c>
      <c r="Q33" s="88">
        <f>INDEX('RBC Assumptions'!$D$44:$D$62,MATCH($C27,'RBC Assumptions'!$A$44:$A$62,0))</f>
        <v>0.88400000000000001</v>
      </c>
      <c r="R33" s="88">
        <f>INDEX('RBC Assumptions'!$D$44:$D$62,MATCH($C27,'RBC Assumptions'!$A$44:$A$62,0))</f>
        <v>0.88400000000000001</v>
      </c>
      <c r="S33" s="88">
        <f>INDEX('RBC Assumptions'!$D$44:$D$62,MATCH($C27,'RBC Assumptions'!$A$44:$A$62,0))</f>
        <v>0.88400000000000001</v>
      </c>
      <c r="T33" s="88">
        <f>INDEX('RBC Assumptions'!$D$44:$D$62,MATCH($C27,'RBC Assumptions'!$A$44:$A$62,0))</f>
        <v>0.88400000000000001</v>
      </c>
      <c r="U33" s="88">
        <f>INDEX('RBC Assumptions'!$D$44:$D$62,MATCH($C27,'RBC Assumptions'!$A$44:$A$62,0))</f>
        <v>0.88400000000000001</v>
      </c>
      <c r="V33" s="88">
        <f>INDEX('RBC Assumptions'!$D$44:$D$62,MATCH($C27,'RBC Assumptions'!$A$44:$A$62,0))</f>
        <v>0.88400000000000001</v>
      </c>
    </row>
    <row r="34" spans="1:22" x14ac:dyDescent="0.45">
      <c r="A34" s="76" t="str">
        <f>A32</f>
        <v>P002</v>
      </c>
      <c r="B34" s="89" t="s">
        <v>333</v>
      </c>
      <c r="C34" s="91">
        <f ca="1">MAX(0,(((C32+1)*C33)-1)*C28)</f>
        <v>2.6113998000000014</v>
      </c>
      <c r="D34" s="91">
        <f t="shared" ref="D34:V34" ca="1" si="16">MAX(0,(((D32+1)*D33)-1)*D28)</f>
        <v>6.9756570000000035</v>
      </c>
      <c r="E34" s="91">
        <f t="shared" ca="1" si="16"/>
        <v>10.061043750000007</v>
      </c>
      <c r="F34" s="91">
        <f t="shared" ca="1" si="16"/>
        <v>12.430978500000007</v>
      </c>
      <c r="G34" s="91">
        <f t="shared" ca="1" si="16"/>
        <v>15.27311157000001</v>
      </c>
      <c r="H34" s="91">
        <f t="shared" ca="1" si="16"/>
        <v>18.288741750000014</v>
      </c>
      <c r="I34" s="91">
        <f t="shared" ca="1" si="16"/>
        <v>20.39932515000001</v>
      </c>
      <c r="J34" s="91">
        <f t="shared" ca="1" si="16"/>
        <v>22.026978450000012</v>
      </c>
      <c r="K34" s="91">
        <f t="shared" ca="1" si="16"/>
        <v>24.37187238000001</v>
      </c>
      <c r="L34" s="91">
        <f t="shared" ca="1" si="16"/>
        <v>27.108476280000012</v>
      </c>
      <c r="M34" s="91">
        <f t="shared" ca="1" si="16"/>
        <v>29.086701060000014</v>
      </c>
      <c r="N34" s="91">
        <f t="shared" ca="1" si="16"/>
        <v>30.637443270000013</v>
      </c>
      <c r="O34" s="91">
        <f t="shared" ca="1" si="16"/>
        <v>32.919735150000015</v>
      </c>
      <c r="P34" s="91">
        <f t="shared" ca="1" si="16"/>
        <v>35.608046040000019</v>
      </c>
      <c r="Q34" s="91">
        <f t="shared" ca="1" si="16"/>
        <v>37.546920960000023</v>
      </c>
      <c r="R34" s="91">
        <f t="shared" ca="1" si="16"/>
        <v>39.069045090000024</v>
      </c>
      <c r="S34" s="91">
        <f t="shared" ca="1" si="16"/>
        <v>41.331662040000026</v>
      </c>
      <c r="T34" s="91">
        <f t="shared" ca="1" si="16"/>
        <v>44.000298000000029</v>
      </c>
      <c r="U34" s="91">
        <f t="shared" ca="1" si="16"/>
        <v>45.919497990000025</v>
      </c>
      <c r="V34" s="91">
        <f t="shared" ca="1" si="16"/>
        <v>47.429101710000026</v>
      </c>
    </row>
    <row r="35" spans="1:22" x14ac:dyDescent="0.45">
      <c r="A35" s="76" t="str">
        <f t="shared" ref="A35:A36" si="17">A34</f>
        <v>P002</v>
      </c>
      <c r="B35" s="90" t="s">
        <v>334</v>
      </c>
      <c r="C35" s="91">
        <v>0</v>
      </c>
      <c r="D35" s="91">
        <v>0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</row>
    <row r="36" spans="1:22" x14ac:dyDescent="0.45">
      <c r="A36" s="76" t="str">
        <f t="shared" si="17"/>
        <v>P002</v>
      </c>
      <c r="B36" s="92" t="s">
        <v>335</v>
      </c>
      <c r="C36" s="93">
        <f ca="1">IFERROR(C34-C35,0)</f>
        <v>2.6113998000000014</v>
      </c>
      <c r="D36" s="93">
        <f t="shared" ref="D36:V36" ca="1" si="18">IFERROR(D34-D35,0)</f>
        <v>6.9756570000000035</v>
      </c>
      <c r="E36" s="93">
        <f t="shared" ca="1" si="18"/>
        <v>10.061043750000007</v>
      </c>
      <c r="F36" s="93">
        <f t="shared" ca="1" si="18"/>
        <v>12.430978500000007</v>
      </c>
      <c r="G36" s="93">
        <f t="shared" ca="1" si="18"/>
        <v>15.27311157000001</v>
      </c>
      <c r="H36" s="93">
        <f t="shared" ca="1" si="18"/>
        <v>18.288741750000014</v>
      </c>
      <c r="I36" s="93">
        <f t="shared" ca="1" si="18"/>
        <v>20.39932515000001</v>
      </c>
      <c r="J36" s="93">
        <f t="shared" ca="1" si="18"/>
        <v>22.026978450000012</v>
      </c>
      <c r="K36" s="93">
        <f t="shared" ca="1" si="18"/>
        <v>24.37187238000001</v>
      </c>
      <c r="L36" s="93">
        <f t="shared" ca="1" si="18"/>
        <v>27.108476280000012</v>
      </c>
      <c r="M36" s="93">
        <f t="shared" ca="1" si="18"/>
        <v>29.086701060000014</v>
      </c>
      <c r="N36" s="93">
        <f t="shared" ca="1" si="18"/>
        <v>30.637443270000013</v>
      </c>
      <c r="O36" s="93">
        <f t="shared" ca="1" si="18"/>
        <v>32.919735150000015</v>
      </c>
      <c r="P36" s="93">
        <f t="shared" ca="1" si="18"/>
        <v>35.608046040000019</v>
      </c>
      <c r="Q36" s="93">
        <f t="shared" ca="1" si="18"/>
        <v>37.546920960000023</v>
      </c>
      <c r="R36" s="93">
        <f t="shared" ca="1" si="18"/>
        <v>39.069045090000024</v>
      </c>
      <c r="S36" s="93">
        <f t="shared" ca="1" si="18"/>
        <v>41.331662040000026</v>
      </c>
      <c r="T36" s="93">
        <f t="shared" ca="1" si="18"/>
        <v>44.000298000000029</v>
      </c>
      <c r="U36" s="93">
        <f t="shared" ca="1" si="18"/>
        <v>45.919497990000025</v>
      </c>
      <c r="V36" s="93">
        <f t="shared" ca="1" si="18"/>
        <v>47.429101710000026</v>
      </c>
    </row>
    <row r="38" spans="1:22" x14ac:dyDescent="0.45">
      <c r="A38" s="2" t="s">
        <v>64</v>
      </c>
      <c r="B38" s="2" t="str">
        <f>INDEX('Program Inputs'!$B$9:$B$28,MATCH(A38,'Program Inputs'!$A$9:$A$28,0))</f>
        <v>VI: Pet</v>
      </c>
      <c r="C38" s="2" t="str">
        <f>INDEX('Program Inputs'!$L$9:$L$28,MATCH(A38,'Program Inputs'!$A$9:$A$28,0))</f>
        <v>Special Property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45">
      <c r="A39" s="76" t="str">
        <f>A38</f>
        <v>P003</v>
      </c>
      <c r="B39" s="87" t="s">
        <v>331</v>
      </c>
      <c r="C39" s="95">
        <f ca="1">'Loss Proj'!X126</f>
        <v>4.5625</v>
      </c>
      <c r="D39" s="95">
        <f ca="1">'Loss Proj'!Y126</f>
        <v>16.75</v>
      </c>
      <c r="E39" s="95">
        <f ca="1">'Loss Proj'!Z126</f>
        <v>34.328124999999993</v>
      </c>
      <c r="F39" s="95">
        <f ca="1">'Loss Proj'!AA126</f>
        <v>56.046874999999993</v>
      </c>
      <c r="G39" s="95">
        <f ca="1">'Loss Proj'!AB126</f>
        <v>78.168749999999989</v>
      </c>
      <c r="H39" s="95">
        <f ca="1">'Loss Proj'!AC126</f>
        <v>97.934374999999989</v>
      </c>
      <c r="I39" s="95">
        <f ca="1">'Loss Proj'!AD126</f>
        <v>115.996875</v>
      </c>
      <c r="J39" s="95">
        <f ca="1">'Loss Proj'!AE126</f>
        <v>132.76249999999999</v>
      </c>
      <c r="K39" s="95">
        <f ca="1">'Loss Proj'!AF126</f>
        <v>148.65937500000001</v>
      </c>
      <c r="L39" s="95">
        <f ca="1">'Loss Proj'!AG126</f>
        <v>164.06875000000002</v>
      </c>
      <c r="M39" s="95">
        <f ca="1">'Loss Proj'!AH126</f>
        <v>179.24687500000005</v>
      </c>
      <c r="N39" s="95">
        <f ca="1">'Loss Proj'!AI126</f>
        <v>194.29062500000003</v>
      </c>
      <c r="O39" s="95">
        <f ca="1">'Loss Proj'!AJ126</f>
        <v>209.22500000000002</v>
      </c>
      <c r="P39" s="95">
        <f ca="1">'Loss Proj'!AK126</f>
        <v>224.07500000000005</v>
      </c>
      <c r="Q39" s="95">
        <f ca="1">'Loss Proj'!AL126</f>
        <v>238.85625000000005</v>
      </c>
      <c r="R39" s="95">
        <f ca="1">'Loss Proj'!AM126</f>
        <v>253.58750000000009</v>
      </c>
      <c r="S39" s="95">
        <f ca="1">'Loss Proj'!AN126</f>
        <v>268.28437500000007</v>
      </c>
      <c r="T39" s="95">
        <f ca="1">'Loss Proj'!AO126</f>
        <v>282.94687500000009</v>
      </c>
      <c r="U39" s="95">
        <f ca="1">'Loss Proj'!AP126</f>
        <v>297.57500000000005</v>
      </c>
      <c r="V39" s="95">
        <f ca="1">'Loss Proj'!AQ126</f>
        <v>312.1812500000002</v>
      </c>
    </row>
    <row r="40" spans="1:22" x14ac:dyDescent="0.45">
      <c r="A40" s="76" t="str">
        <f>A38</f>
        <v>P003</v>
      </c>
      <c r="B40" s="87" t="s">
        <v>529</v>
      </c>
      <c r="C40" s="88">
        <f>INDEX('RBC Assumptions'!$B$44:$B$62,MATCH($C38,'RBC Assumptions'!$A$44:$A$62,0))</f>
        <v>0.27200000000000002</v>
      </c>
      <c r="D40" s="88">
        <f>INDEX('RBC Assumptions'!$B$44:$B$62,MATCH($C38,'RBC Assumptions'!$A$44:$A$62,0))</f>
        <v>0.27200000000000002</v>
      </c>
      <c r="E40" s="88">
        <f>INDEX('RBC Assumptions'!$B$44:$B$62,MATCH($C38,'RBC Assumptions'!$A$44:$A$62,0))</f>
        <v>0.27200000000000002</v>
      </c>
      <c r="F40" s="88">
        <f>INDEX('RBC Assumptions'!$B$44:$B$62,MATCH($C38,'RBC Assumptions'!$A$44:$A$62,0))</f>
        <v>0.27200000000000002</v>
      </c>
      <c r="G40" s="88">
        <f>INDEX('RBC Assumptions'!$B$44:$B$62,MATCH($C38,'RBC Assumptions'!$A$44:$A$62,0))</f>
        <v>0.27200000000000002</v>
      </c>
      <c r="H40" s="88">
        <f>INDEX('RBC Assumptions'!$B$44:$B$62,MATCH($C38,'RBC Assumptions'!$A$44:$A$62,0))</f>
        <v>0.27200000000000002</v>
      </c>
      <c r="I40" s="88">
        <f>INDEX('RBC Assumptions'!$B$44:$B$62,MATCH($C38,'RBC Assumptions'!$A$44:$A$62,0))</f>
        <v>0.27200000000000002</v>
      </c>
      <c r="J40" s="88">
        <f>INDEX('RBC Assumptions'!$B$44:$B$62,MATCH($C38,'RBC Assumptions'!$A$44:$A$62,0))</f>
        <v>0.27200000000000002</v>
      </c>
      <c r="K40" s="88">
        <f>INDEX('RBC Assumptions'!$B$44:$B$62,MATCH($C38,'RBC Assumptions'!$A$44:$A$62,0))</f>
        <v>0.27200000000000002</v>
      </c>
      <c r="L40" s="88">
        <f>INDEX('RBC Assumptions'!$B$44:$B$62,MATCH($C38,'RBC Assumptions'!$A$44:$A$62,0))</f>
        <v>0.27200000000000002</v>
      </c>
      <c r="M40" s="88">
        <f>INDEX('RBC Assumptions'!$B$44:$B$62,MATCH($C38,'RBC Assumptions'!$A$44:$A$62,0))</f>
        <v>0.27200000000000002</v>
      </c>
      <c r="N40" s="88">
        <f>INDEX('RBC Assumptions'!$B$44:$B$62,MATCH($C38,'RBC Assumptions'!$A$44:$A$62,0))</f>
        <v>0.27200000000000002</v>
      </c>
      <c r="O40" s="88">
        <f>INDEX('RBC Assumptions'!$B$44:$B$62,MATCH($C38,'RBC Assumptions'!$A$44:$A$62,0))</f>
        <v>0.27200000000000002</v>
      </c>
      <c r="P40" s="88">
        <f>INDEX('RBC Assumptions'!$B$44:$B$62,MATCH($C38,'RBC Assumptions'!$A$44:$A$62,0))</f>
        <v>0.27200000000000002</v>
      </c>
      <c r="Q40" s="88">
        <f>INDEX('RBC Assumptions'!$B$44:$B$62,MATCH($C38,'RBC Assumptions'!$A$44:$A$62,0))</f>
        <v>0.27200000000000002</v>
      </c>
      <c r="R40" s="88">
        <f>INDEX('RBC Assumptions'!$B$44:$B$62,MATCH($C38,'RBC Assumptions'!$A$44:$A$62,0))</f>
        <v>0.27200000000000002</v>
      </c>
      <c r="S40" s="88">
        <f>INDEX('RBC Assumptions'!$B$44:$B$62,MATCH($C38,'RBC Assumptions'!$A$44:$A$62,0))</f>
        <v>0.27200000000000002</v>
      </c>
      <c r="T40" s="88">
        <f>INDEX('RBC Assumptions'!$B$44:$B$62,MATCH($C38,'RBC Assumptions'!$A$44:$A$62,0))</f>
        <v>0.27200000000000002</v>
      </c>
      <c r="U40" s="88">
        <f>INDEX('RBC Assumptions'!$B$44:$B$62,MATCH($C38,'RBC Assumptions'!$A$44:$A$62,0))</f>
        <v>0.27200000000000002</v>
      </c>
      <c r="V40" s="88">
        <f>INDEX('RBC Assumptions'!$B$44:$B$62,MATCH($C38,'RBC Assumptions'!$A$44:$A$62,0))</f>
        <v>0.27200000000000002</v>
      </c>
    </row>
    <row r="41" spans="1:22" x14ac:dyDescent="0.45">
      <c r="A41" s="76" t="str">
        <f t="shared" ref="A41:A42" si="19">A39</f>
        <v>P003</v>
      </c>
      <c r="B41" s="87" t="s">
        <v>512</v>
      </c>
      <c r="C41" s="88">
        <f>INDEX('RBC Assumptions'!$C$44:$C$62,MATCH($C38,'RBC Assumptions'!$A$44:$A$62,0))</f>
        <v>0.98499999999999999</v>
      </c>
      <c r="D41" s="88">
        <f>INDEX('RBC Assumptions'!$C$44:$C$62,MATCH($C38,'RBC Assumptions'!$A$44:$A$62,0))</f>
        <v>0.98499999999999999</v>
      </c>
      <c r="E41" s="88">
        <f>INDEX('RBC Assumptions'!$C$44:$C$62,MATCH($C38,'RBC Assumptions'!$A$44:$A$62,0))</f>
        <v>0.98499999999999999</v>
      </c>
      <c r="F41" s="88">
        <f>INDEX('RBC Assumptions'!$C$44:$C$62,MATCH($C38,'RBC Assumptions'!$A$44:$A$62,0))</f>
        <v>0.98499999999999999</v>
      </c>
      <c r="G41" s="88">
        <f>INDEX('RBC Assumptions'!$C$44:$C$62,MATCH($C38,'RBC Assumptions'!$A$44:$A$62,0))</f>
        <v>0.98499999999999999</v>
      </c>
      <c r="H41" s="88">
        <f>INDEX('RBC Assumptions'!$C$44:$C$62,MATCH($C38,'RBC Assumptions'!$A$44:$A$62,0))</f>
        <v>0.98499999999999999</v>
      </c>
      <c r="I41" s="88">
        <f>INDEX('RBC Assumptions'!$C$44:$C$62,MATCH($C38,'RBC Assumptions'!$A$44:$A$62,0))</f>
        <v>0.98499999999999999</v>
      </c>
      <c r="J41" s="88">
        <f>INDEX('RBC Assumptions'!$C$44:$C$62,MATCH($C38,'RBC Assumptions'!$A$44:$A$62,0))</f>
        <v>0.98499999999999999</v>
      </c>
      <c r="K41" s="88">
        <f>INDEX('RBC Assumptions'!$C$44:$C$62,MATCH($C38,'RBC Assumptions'!$A$44:$A$62,0))</f>
        <v>0.98499999999999999</v>
      </c>
      <c r="L41" s="88">
        <f>INDEX('RBC Assumptions'!$C$44:$C$62,MATCH($C38,'RBC Assumptions'!$A$44:$A$62,0))</f>
        <v>0.98499999999999999</v>
      </c>
      <c r="M41" s="88">
        <f>INDEX('RBC Assumptions'!$C$44:$C$62,MATCH($C38,'RBC Assumptions'!$A$44:$A$62,0))</f>
        <v>0.98499999999999999</v>
      </c>
      <c r="N41" s="88">
        <f>INDEX('RBC Assumptions'!$C$44:$C$62,MATCH($C38,'RBC Assumptions'!$A$44:$A$62,0))</f>
        <v>0.98499999999999999</v>
      </c>
      <c r="O41" s="88">
        <f>INDEX('RBC Assumptions'!$C$44:$C$62,MATCH($C38,'RBC Assumptions'!$A$44:$A$62,0))</f>
        <v>0.98499999999999999</v>
      </c>
      <c r="P41" s="88">
        <f>INDEX('RBC Assumptions'!$C$44:$C$62,MATCH($C38,'RBC Assumptions'!$A$44:$A$62,0))</f>
        <v>0.98499999999999999</v>
      </c>
      <c r="Q41" s="88">
        <f>INDEX('RBC Assumptions'!$C$44:$C$62,MATCH($C38,'RBC Assumptions'!$A$44:$A$62,0))</f>
        <v>0.98499999999999999</v>
      </c>
      <c r="R41" s="88">
        <f>INDEX('RBC Assumptions'!$C$44:$C$62,MATCH($C38,'RBC Assumptions'!$A$44:$A$62,0))</f>
        <v>0.98499999999999999</v>
      </c>
      <c r="S41" s="88">
        <f>INDEX('RBC Assumptions'!$C$44:$C$62,MATCH($C38,'RBC Assumptions'!$A$44:$A$62,0))</f>
        <v>0.98499999999999999</v>
      </c>
      <c r="T41" s="88">
        <f>INDEX('RBC Assumptions'!$C$44:$C$62,MATCH($C38,'RBC Assumptions'!$A$44:$A$62,0))</f>
        <v>0.98499999999999999</v>
      </c>
      <c r="U41" s="88">
        <f>INDEX('RBC Assumptions'!$C$44:$C$62,MATCH($C38,'RBC Assumptions'!$A$44:$A$62,0))</f>
        <v>0.98499999999999999</v>
      </c>
      <c r="V41" s="88">
        <f>INDEX('RBC Assumptions'!$C$44:$C$62,MATCH($C38,'RBC Assumptions'!$A$44:$A$62,0))</f>
        <v>0.98499999999999999</v>
      </c>
    </row>
    <row r="42" spans="1:22" x14ac:dyDescent="0.45">
      <c r="A42" s="76" t="str">
        <f t="shared" si="19"/>
        <v>P003</v>
      </c>
      <c r="B42" s="87" t="s">
        <v>513</v>
      </c>
      <c r="C42" s="88">
        <f>MIN('RBC Assumptions'!ASSM_DevRatioCap,INDEX('RBC Assumptions'!$J$44:$J$62,MATCH($C38,'RBC Assumptions'!$A$44:$A$62,0)))</f>
        <v>0.98499999999999999</v>
      </c>
      <c r="D42" s="88">
        <f>MIN('RBC Assumptions'!ASSM_DevRatioCap,INDEX('RBC Assumptions'!$J$44:$J$62,MATCH($C38,'RBC Assumptions'!$A$44:$A$62,0)))</f>
        <v>0.98499999999999999</v>
      </c>
      <c r="E42" s="88">
        <f>MIN('RBC Assumptions'!ASSM_DevRatioCap,INDEX('RBC Assumptions'!$J$44:$J$62,MATCH($C38,'RBC Assumptions'!$A$44:$A$62,0)))</f>
        <v>0.98499999999999999</v>
      </c>
      <c r="F42" s="88">
        <f>MIN('RBC Assumptions'!ASSM_DevRatioCap,INDEX('RBC Assumptions'!$J$44:$J$62,MATCH($C38,'RBC Assumptions'!$A$44:$A$62,0)))</f>
        <v>0.98499999999999999</v>
      </c>
      <c r="G42" s="88">
        <f>MIN('RBC Assumptions'!ASSM_DevRatioCap,INDEX('RBC Assumptions'!$J$44:$J$62,MATCH($C38,'RBC Assumptions'!$A$44:$A$62,0)))</f>
        <v>0.98499999999999999</v>
      </c>
      <c r="H42" s="88">
        <f>MIN('RBC Assumptions'!ASSM_DevRatioCap,INDEX('RBC Assumptions'!$J$44:$J$62,MATCH($C38,'RBC Assumptions'!$A$44:$A$62,0)))</f>
        <v>0.98499999999999999</v>
      </c>
      <c r="I42" s="88">
        <f>MIN('RBC Assumptions'!ASSM_DevRatioCap,INDEX('RBC Assumptions'!$J$44:$J$62,MATCH($C38,'RBC Assumptions'!$A$44:$A$62,0)))</f>
        <v>0.98499999999999999</v>
      </c>
      <c r="J42" s="88">
        <f>MIN('RBC Assumptions'!ASSM_DevRatioCap,INDEX('RBC Assumptions'!$J$44:$J$62,MATCH($C38,'RBC Assumptions'!$A$44:$A$62,0)))</f>
        <v>0.98499999999999999</v>
      </c>
      <c r="K42" s="88">
        <f>MIN('RBC Assumptions'!ASSM_DevRatioCap,INDEX('RBC Assumptions'!$J$44:$J$62,MATCH($C38,'RBC Assumptions'!$A$44:$A$62,0)))</f>
        <v>0.98499999999999999</v>
      </c>
      <c r="L42" s="88">
        <f>MIN('RBC Assumptions'!ASSM_DevRatioCap,INDEX('RBC Assumptions'!$J$44:$J$62,MATCH($C38,'RBC Assumptions'!$A$44:$A$62,0)))</f>
        <v>0.98499999999999999</v>
      </c>
      <c r="M42" s="88">
        <f>MIN('RBC Assumptions'!ASSM_DevRatioCap,INDEX('RBC Assumptions'!$J$44:$J$62,MATCH($C38,'RBC Assumptions'!$A$44:$A$62,0)))</f>
        <v>0.98499999999999999</v>
      </c>
      <c r="N42" s="88">
        <f>MIN('RBC Assumptions'!ASSM_DevRatioCap,INDEX('RBC Assumptions'!$J$44:$J$62,MATCH($C38,'RBC Assumptions'!$A$44:$A$62,0)))</f>
        <v>0.98499999999999999</v>
      </c>
      <c r="O42" s="88">
        <f>MIN('RBC Assumptions'!ASSM_DevRatioCap,INDEX('RBC Assumptions'!$J$44:$J$62,MATCH($C38,'RBC Assumptions'!$A$44:$A$62,0)))</f>
        <v>0.98499999999999999</v>
      </c>
      <c r="P42" s="88">
        <f>MIN('RBC Assumptions'!ASSM_DevRatioCap,INDEX('RBC Assumptions'!$J$44:$J$62,MATCH($C38,'RBC Assumptions'!$A$44:$A$62,0)))</f>
        <v>0.98499999999999999</v>
      </c>
      <c r="Q42" s="88">
        <f>MIN('RBC Assumptions'!ASSM_DevRatioCap,INDEX('RBC Assumptions'!$J$44:$J$62,MATCH($C38,'RBC Assumptions'!$A$44:$A$62,0)))</f>
        <v>0.98499999999999999</v>
      </c>
      <c r="R42" s="88">
        <f>MIN('RBC Assumptions'!ASSM_DevRatioCap,INDEX('RBC Assumptions'!$J$44:$J$62,MATCH($C38,'RBC Assumptions'!$A$44:$A$62,0)))</f>
        <v>0.98499999999999999</v>
      </c>
      <c r="S42" s="88">
        <f>MIN('RBC Assumptions'!ASSM_DevRatioCap,INDEX('RBC Assumptions'!$J$44:$J$62,MATCH($C38,'RBC Assumptions'!$A$44:$A$62,0)))</f>
        <v>0.98499999999999999</v>
      </c>
      <c r="T42" s="88">
        <f>MIN('RBC Assumptions'!ASSM_DevRatioCap,INDEX('RBC Assumptions'!$J$44:$J$62,MATCH($C38,'RBC Assumptions'!$A$44:$A$62,0)))</f>
        <v>0.98499999999999999</v>
      </c>
      <c r="U42" s="88">
        <f>MIN('RBC Assumptions'!ASSM_DevRatioCap,INDEX('RBC Assumptions'!$J$44:$J$62,MATCH($C38,'RBC Assumptions'!$A$44:$A$62,0)))</f>
        <v>0.98499999999999999</v>
      </c>
      <c r="V42" s="88">
        <f>MIN('RBC Assumptions'!ASSM_DevRatioCap,INDEX('RBC Assumptions'!$J$44:$J$62,MATCH($C38,'RBC Assumptions'!$A$44:$A$62,0)))</f>
        <v>0.98499999999999999</v>
      </c>
    </row>
    <row r="43" spans="1:22" x14ac:dyDescent="0.45">
      <c r="A43" s="76" t="str">
        <f>A39</f>
        <v>P003</v>
      </c>
      <c r="B43" s="87" t="s">
        <v>332</v>
      </c>
      <c r="C43" s="88">
        <f>0.5*C40+0.5*(C42/C41)*C40</f>
        <v>0.27200000000000002</v>
      </c>
      <c r="D43" s="88">
        <f t="shared" ref="D43" si="20">0.5*D40+0.5*(D42/D41)*D40</f>
        <v>0.27200000000000002</v>
      </c>
      <c r="E43" s="88">
        <f t="shared" ref="E43" si="21">0.5*E40+0.5*(E42/E41)*E40</f>
        <v>0.27200000000000002</v>
      </c>
      <c r="F43" s="88">
        <f t="shared" ref="F43" si="22">0.5*F40+0.5*(F42/F41)*F40</f>
        <v>0.27200000000000002</v>
      </c>
      <c r="G43" s="88">
        <f t="shared" ref="G43" si="23">0.5*G40+0.5*(G42/G41)*G40</f>
        <v>0.27200000000000002</v>
      </c>
      <c r="H43" s="88">
        <f t="shared" ref="H43" si="24">0.5*H40+0.5*(H42/H41)*H40</f>
        <v>0.27200000000000002</v>
      </c>
      <c r="I43" s="88">
        <f t="shared" ref="I43" si="25">0.5*I40+0.5*(I42/I41)*I40</f>
        <v>0.27200000000000002</v>
      </c>
      <c r="J43" s="88">
        <f t="shared" ref="J43" si="26">0.5*J40+0.5*(J42/J41)*J40</f>
        <v>0.27200000000000002</v>
      </c>
      <c r="K43" s="88">
        <f t="shared" ref="K43" si="27">0.5*K40+0.5*(K42/K41)*K40</f>
        <v>0.27200000000000002</v>
      </c>
      <c r="L43" s="88">
        <f t="shared" ref="L43" si="28">0.5*L40+0.5*(L42/L41)*L40</f>
        <v>0.27200000000000002</v>
      </c>
      <c r="M43" s="88">
        <f t="shared" ref="M43" si="29">0.5*M40+0.5*(M42/M41)*M40</f>
        <v>0.27200000000000002</v>
      </c>
      <c r="N43" s="88">
        <f t="shared" ref="N43" si="30">0.5*N40+0.5*(N42/N41)*N40</f>
        <v>0.27200000000000002</v>
      </c>
      <c r="O43" s="88">
        <f t="shared" ref="O43" si="31">0.5*O40+0.5*(O42/O41)*O40</f>
        <v>0.27200000000000002</v>
      </c>
      <c r="P43" s="88">
        <f t="shared" ref="P43" si="32">0.5*P40+0.5*(P42/P41)*P40</f>
        <v>0.27200000000000002</v>
      </c>
      <c r="Q43" s="88">
        <f t="shared" ref="Q43" si="33">0.5*Q40+0.5*(Q42/Q41)*Q40</f>
        <v>0.27200000000000002</v>
      </c>
      <c r="R43" s="88">
        <f t="shared" ref="R43" si="34">0.5*R40+0.5*(R42/R41)*R40</f>
        <v>0.27200000000000002</v>
      </c>
      <c r="S43" s="88">
        <f t="shared" ref="S43" si="35">0.5*S40+0.5*(S42/S41)*S40</f>
        <v>0.27200000000000002</v>
      </c>
      <c r="T43" s="88">
        <f t="shared" ref="T43" si="36">0.5*T40+0.5*(T42/T41)*T40</f>
        <v>0.27200000000000002</v>
      </c>
      <c r="U43" s="88">
        <f t="shared" ref="U43" si="37">0.5*U40+0.5*(U42/U41)*U40</f>
        <v>0.27200000000000002</v>
      </c>
      <c r="V43" s="88">
        <f t="shared" ref="V43" si="38">0.5*V40+0.5*(V42/V41)*V40</f>
        <v>0.27200000000000002</v>
      </c>
    </row>
    <row r="44" spans="1:22" x14ac:dyDescent="0.45">
      <c r="A44" s="76" t="str">
        <f>A40</f>
        <v>P003</v>
      </c>
      <c r="B44" s="87" t="s">
        <v>535</v>
      </c>
      <c r="C44" s="88">
        <f>INDEX('RBC Assumptions'!$D$44:$D$62,MATCH($C38,'RBC Assumptions'!$A$44:$A$62,0))</f>
        <v>0.95399999999999996</v>
      </c>
      <c r="D44" s="88">
        <f>INDEX('RBC Assumptions'!$D$44:$D$62,MATCH($C38,'RBC Assumptions'!$A$44:$A$62,0))</f>
        <v>0.95399999999999996</v>
      </c>
      <c r="E44" s="88">
        <f>INDEX('RBC Assumptions'!$D$44:$D$62,MATCH($C38,'RBC Assumptions'!$A$44:$A$62,0))</f>
        <v>0.95399999999999996</v>
      </c>
      <c r="F44" s="88">
        <f>INDEX('RBC Assumptions'!$D$44:$D$62,MATCH($C38,'RBC Assumptions'!$A$44:$A$62,0))</f>
        <v>0.95399999999999996</v>
      </c>
      <c r="G44" s="88">
        <f>INDEX('RBC Assumptions'!$D$44:$D$62,MATCH($C38,'RBC Assumptions'!$A$44:$A$62,0))</f>
        <v>0.95399999999999996</v>
      </c>
      <c r="H44" s="88">
        <f>INDEX('RBC Assumptions'!$D$44:$D$62,MATCH($C38,'RBC Assumptions'!$A$44:$A$62,0))</f>
        <v>0.95399999999999996</v>
      </c>
      <c r="I44" s="88">
        <f>INDEX('RBC Assumptions'!$D$44:$D$62,MATCH($C38,'RBC Assumptions'!$A$44:$A$62,0))</f>
        <v>0.95399999999999996</v>
      </c>
      <c r="J44" s="88">
        <f>INDEX('RBC Assumptions'!$D$44:$D$62,MATCH($C38,'RBC Assumptions'!$A$44:$A$62,0))</f>
        <v>0.95399999999999996</v>
      </c>
      <c r="K44" s="88">
        <f>INDEX('RBC Assumptions'!$D$44:$D$62,MATCH($C38,'RBC Assumptions'!$A$44:$A$62,0))</f>
        <v>0.95399999999999996</v>
      </c>
      <c r="L44" s="88">
        <f>INDEX('RBC Assumptions'!$D$44:$D$62,MATCH($C38,'RBC Assumptions'!$A$44:$A$62,0))</f>
        <v>0.95399999999999996</v>
      </c>
      <c r="M44" s="88">
        <f>INDEX('RBC Assumptions'!$D$44:$D$62,MATCH($C38,'RBC Assumptions'!$A$44:$A$62,0))</f>
        <v>0.95399999999999996</v>
      </c>
      <c r="N44" s="88">
        <f>INDEX('RBC Assumptions'!$D$44:$D$62,MATCH($C38,'RBC Assumptions'!$A$44:$A$62,0))</f>
        <v>0.95399999999999996</v>
      </c>
      <c r="O44" s="88">
        <f>INDEX('RBC Assumptions'!$D$44:$D$62,MATCH($C38,'RBC Assumptions'!$A$44:$A$62,0))</f>
        <v>0.95399999999999996</v>
      </c>
      <c r="P44" s="88">
        <f>INDEX('RBC Assumptions'!$D$44:$D$62,MATCH($C38,'RBC Assumptions'!$A$44:$A$62,0))</f>
        <v>0.95399999999999996</v>
      </c>
      <c r="Q44" s="88">
        <f>INDEX('RBC Assumptions'!$D$44:$D$62,MATCH($C38,'RBC Assumptions'!$A$44:$A$62,0))</f>
        <v>0.95399999999999996</v>
      </c>
      <c r="R44" s="88">
        <f>INDEX('RBC Assumptions'!$D$44:$D$62,MATCH($C38,'RBC Assumptions'!$A$44:$A$62,0))</f>
        <v>0.95399999999999996</v>
      </c>
      <c r="S44" s="88">
        <f>INDEX('RBC Assumptions'!$D$44:$D$62,MATCH($C38,'RBC Assumptions'!$A$44:$A$62,0))</f>
        <v>0.95399999999999996</v>
      </c>
      <c r="T44" s="88">
        <f>INDEX('RBC Assumptions'!$D$44:$D$62,MATCH($C38,'RBC Assumptions'!$A$44:$A$62,0))</f>
        <v>0.95399999999999996</v>
      </c>
      <c r="U44" s="88">
        <f>INDEX('RBC Assumptions'!$D$44:$D$62,MATCH($C38,'RBC Assumptions'!$A$44:$A$62,0))</f>
        <v>0.95399999999999996</v>
      </c>
      <c r="V44" s="88">
        <f>INDEX('RBC Assumptions'!$D$44:$D$62,MATCH($C38,'RBC Assumptions'!$A$44:$A$62,0))</f>
        <v>0.95399999999999996</v>
      </c>
    </row>
    <row r="45" spans="1:22" x14ac:dyDescent="0.45">
      <c r="A45" s="76" t="str">
        <f>A43</f>
        <v>P003</v>
      </c>
      <c r="B45" s="89" t="s">
        <v>333</v>
      </c>
      <c r="C45" s="91">
        <f ca="1">MAX(0,(((C43+1)*C44)-1)*C39)</f>
        <v>0.97403899999999954</v>
      </c>
      <c r="D45" s="91">
        <f t="shared" ref="D45" ca="1" si="39">MAX(0,(((D43+1)*D44)-1)*D39)</f>
        <v>3.5759239999999983</v>
      </c>
      <c r="E45" s="91">
        <f t="shared" ref="E45" ca="1" si="40">MAX(0,(((E43+1)*E44)-1)*E39)</f>
        <v>7.3286427499999949</v>
      </c>
      <c r="F45" s="91">
        <f t="shared" ref="F45" ca="1" si="41">MAX(0,(((F43+1)*F44)-1)*F39)</f>
        <v>11.965335249999994</v>
      </c>
      <c r="G45" s="91">
        <f t="shared" ref="G45" ca="1" si="42">MAX(0,(((G43+1)*G44)-1)*G39)</f>
        <v>16.688090099999989</v>
      </c>
      <c r="H45" s="91">
        <f t="shared" ref="H45" ca="1" si="43">MAX(0,(((H43+1)*H44)-1)*H39)</f>
        <v>20.907813849999989</v>
      </c>
      <c r="I45" s="91">
        <f t="shared" ref="I45" ca="1" si="44">MAX(0,(((I43+1)*I44)-1)*I39)</f>
        <v>24.76394084999999</v>
      </c>
      <c r="J45" s="91">
        <f t="shared" ref="J45" ca="1" si="45">MAX(0,(((J43+1)*J44)-1)*J39)</f>
        <v>28.343200599999985</v>
      </c>
      <c r="K45" s="91">
        <f t="shared" ref="K45" ca="1" si="46">MAX(0,(((K43+1)*K44)-1)*K39)</f>
        <v>31.736992649999987</v>
      </c>
      <c r="L45" s="91">
        <f t="shared" ref="L45" ca="1" si="47">MAX(0,(((L43+1)*L44)-1)*L39)</f>
        <v>35.026709299999986</v>
      </c>
      <c r="M45" s="91">
        <f t="shared" ref="M45" ca="1" si="48">MAX(0,(((M43+1)*M44)-1)*M39)</f>
        <v>38.267056849999989</v>
      </c>
      <c r="N45" s="91">
        <f t="shared" ref="N45" ca="1" si="49">MAX(0,(((N43+1)*N44)-1)*N39)</f>
        <v>41.478716949999985</v>
      </c>
      <c r="O45" s="91">
        <f t="shared" ref="O45" ca="1" si="50">MAX(0,(((O43+1)*O44)-1)*O39)</f>
        <v>44.667026799999981</v>
      </c>
      <c r="P45" s="91">
        <f t="shared" ref="P45" ca="1" si="51">MAX(0,(((P43+1)*P44)-1)*P39)</f>
        <v>47.837323599999991</v>
      </c>
      <c r="Q45" s="91">
        <f t="shared" ref="Q45" ca="1" si="52">MAX(0,(((Q43+1)*Q44)-1)*Q39)</f>
        <v>50.992943099999984</v>
      </c>
      <c r="R45" s="91">
        <f t="shared" ref="R45" ca="1" si="53">MAX(0,(((R43+1)*R44)-1)*R39)</f>
        <v>54.137888199999992</v>
      </c>
      <c r="S45" s="91">
        <f t="shared" ref="S45" ca="1" si="54">MAX(0,(((S43+1)*S44)-1)*S39)</f>
        <v>57.275494649999985</v>
      </c>
      <c r="T45" s="91">
        <f t="shared" ref="T45" ca="1" si="55">MAX(0,(((T43+1)*T44)-1)*T39)</f>
        <v>60.40576244999999</v>
      </c>
      <c r="U45" s="91">
        <f t="shared" ref="U45" ca="1" si="56">MAX(0,(((U43+1)*U44)-1)*U39)</f>
        <v>63.528691599999981</v>
      </c>
      <c r="V45" s="91">
        <f t="shared" ref="V45" ca="1" si="57">MAX(0,(((V43+1)*V44)-1)*V39)</f>
        <v>66.646950700000019</v>
      </c>
    </row>
    <row r="46" spans="1:22" x14ac:dyDescent="0.45">
      <c r="A46" s="76" t="str">
        <f t="shared" ref="A46:A47" si="58">A45</f>
        <v>P003</v>
      </c>
      <c r="B46" s="90" t="s">
        <v>334</v>
      </c>
      <c r="C46" s="91">
        <v>0</v>
      </c>
      <c r="D46" s="91">
        <v>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</row>
    <row r="47" spans="1:22" x14ac:dyDescent="0.45">
      <c r="A47" s="76" t="str">
        <f t="shared" si="58"/>
        <v>P003</v>
      </c>
      <c r="B47" s="92" t="s">
        <v>335</v>
      </c>
      <c r="C47" s="93">
        <f ca="1">IFERROR(C45-C46,0)</f>
        <v>0.97403899999999954</v>
      </c>
      <c r="D47" s="93">
        <f t="shared" ref="D47" ca="1" si="59">IFERROR(D45-D46,0)</f>
        <v>3.5759239999999983</v>
      </c>
      <c r="E47" s="93">
        <f t="shared" ref="E47" ca="1" si="60">IFERROR(E45-E46,0)</f>
        <v>7.3286427499999949</v>
      </c>
      <c r="F47" s="93">
        <f t="shared" ref="F47" ca="1" si="61">IFERROR(F45-F46,0)</f>
        <v>11.965335249999994</v>
      </c>
      <c r="G47" s="93">
        <f t="shared" ref="G47" ca="1" si="62">IFERROR(G45-G46,0)</f>
        <v>16.688090099999989</v>
      </c>
      <c r="H47" s="93">
        <f t="shared" ref="H47" ca="1" si="63">IFERROR(H45-H46,0)</f>
        <v>20.907813849999989</v>
      </c>
      <c r="I47" s="93">
        <f t="shared" ref="I47" ca="1" si="64">IFERROR(I45-I46,0)</f>
        <v>24.76394084999999</v>
      </c>
      <c r="J47" s="93">
        <f t="shared" ref="J47" ca="1" si="65">IFERROR(J45-J46,0)</f>
        <v>28.343200599999985</v>
      </c>
      <c r="K47" s="93">
        <f t="shared" ref="K47" ca="1" si="66">IFERROR(K45-K46,0)</f>
        <v>31.736992649999987</v>
      </c>
      <c r="L47" s="93">
        <f t="shared" ref="L47" ca="1" si="67">IFERROR(L45-L46,0)</f>
        <v>35.026709299999986</v>
      </c>
      <c r="M47" s="93">
        <f t="shared" ref="M47" ca="1" si="68">IFERROR(M45-M46,0)</f>
        <v>38.267056849999989</v>
      </c>
      <c r="N47" s="93">
        <f t="shared" ref="N47" ca="1" si="69">IFERROR(N45-N46,0)</f>
        <v>41.478716949999985</v>
      </c>
      <c r="O47" s="93">
        <f t="shared" ref="O47" ca="1" si="70">IFERROR(O45-O46,0)</f>
        <v>44.667026799999981</v>
      </c>
      <c r="P47" s="93">
        <f t="shared" ref="P47" ca="1" si="71">IFERROR(P45-P46,0)</f>
        <v>47.837323599999991</v>
      </c>
      <c r="Q47" s="93">
        <f t="shared" ref="Q47" ca="1" si="72">IFERROR(Q45-Q46,0)</f>
        <v>50.992943099999984</v>
      </c>
      <c r="R47" s="93">
        <f t="shared" ref="R47" ca="1" si="73">IFERROR(R45-R46,0)</f>
        <v>54.137888199999992</v>
      </c>
      <c r="S47" s="93">
        <f t="shared" ref="S47" ca="1" si="74">IFERROR(S45-S46,0)</f>
        <v>57.275494649999985</v>
      </c>
      <c r="T47" s="93">
        <f t="shared" ref="T47" ca="1" si="75">IFERROR(T45-T46,0)</f>
        <v>60.40576244999999</v>
      </c>
      <c r="U47" s="93">
        <f t="shared" ref="U47" ca="1" si="76">IFERROR(U45-U46,0)</f>
        <v>63.528691599999981</v>
      </c>
      <c r="V47" s="93">
        <f t="shared" ref="V47" ca="1" si="77">IFERROR(V45-V46,0)</f>
        <v>66.646950700000019</v>
      </c>
    </row>
    <row r="49" spans="1:22" x14ac:dyDescent="0.45">
      <c r="A49" s="2" t="s">
        <v>68</v>
      </c>
      <c r="B49" s="2" t="str">
        <f>INDEX('Program Inputs'!$B$9:$B$28,MATCH(A49,'Program Inputs'!$A$9:$A$28,0))</f>
        <v>VI: Tuition Reimbursement</v>
      </c>
      <c r="C49" s="2" t="str">
        <f>INDEX('Program Inputs'!$L$9:$L$28,MATCH(A49,'Program Inputs'!$A$9:$A$28,0))</f>
        <v>Special Liability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45">
      <c r="A50" s="76" t="str">
        <f>A49</f>
        <v>P004</v>
      </c>
      <c r="B50" s="87" t="s">
        <v>331</v>
      </c>
      <c r="C50" s="95">
        <f ca="1">'Loss Proj'!X157</f>
        <v>9.125</v>
      </c>
      <c r="D50" s="95">
        <f ca="1">'Loss Proj'!Y157</f>
        <v>33.5</v>
      </c>
      <c r="E50" s="95">
        <f ca="1">'Loss Proj'!Z157</f>
        <v>59.53125</v>
      </c>
      <c r="F50" s="95">
        <f ca="1">'Loss Proj'!AA157</f>
        <v>78.593749999999986</v>
      </c>
      <c r="G50" s="95">
        <f ca="1">'Loss Proj'!AB157</f>
        <v>96.806249999999991</v>
      </c>
      <c r="H50" s="95">
        <f ca="1">'Loss Proj'!AC157</f>
        <v>117.27499999999999</v>
      </c>
      <c r="I50" s="95">
        <f ca="1">'Loss Proj'!AD157</f>
        <v>135.1875</v>
      </c>
      <c r="J50" s="95">
        <f ca="1">'Loss Proj'!AE157</f>
        <v>148.25</v>
      </c>
      <c r="K50" s="95">
        <f ca="1">'Loss Proj'!AF157</f>
        <v>162.13124999999997</v>
      </c>
      <c r="L50" s="95">
        <f ca="1">'Loss Proj'!AG157</f>
        <v>179.88749999999999</v>
      </c>
      <c r="M50" s="95">
        <f ca="1">'Loss Proj'!AH157</f>
        <v>196.36250000000001</v>
      </c>
      <c r="N50" s="95">
        <f ca="1">'Loss Proj'!AI157</f>
        <v>208.69375000000002</v>
      </c>
      <c r="O50" s="95">
        <f ca="1">'Loss Proj'!AJ157</f>
        <v>222.08750000000003</v>
      </c>
      <c r="P50" s="95">
        <f ca="1">'Loss Proj'!AK157</f>
        <v>239.45625000000007</v>
      </c>
      <c r="Q50" s="95">
        <f ca="1">'Loss Proj'!AL157</f>
        <v>255.62500000000006</v>
      </c>
      <c r="R50" s="95">
        <f ca="1">'Loss Proj'!AM157</f>
        <v>267.71875000000006</v>
      </c>
      <c r="S50" s="95">
        <f ca="1">'Loss Proj'!AN157</f>
        <v>280.94375000000002</v>
      </c>
      <c r="T50" s="95">
        <f ca="1">'Loss Proj'!AO157</f>
        <v>298.17500000000001</v>
      </c>
      <c r="U50" s="95">
        <f ca="1">'Loss Proj'!AP157</f>
        <v>314.20624999999995</v>
      </c>
      <c r="V50" s="95">
        <f ca="1">'Loss Proj'!AQ157</f>
        <v>326.1875</v>
      </c>
    </row>
    <row r="51" spans="1:22" x14ac:dyDescent="0.45">
      <c r="A51" s="76" t="str">
        <f>A49</f>
        <v>P004</v>
      </c>
      <c r="B51" s="87" t="s">
        <v>529</v>
      </c>
      <c r="C51" s="88">
        <f>INDEX('RBC Assumptions'!$B$44:$B$62,MATCH($C49,'RBC Assumptions'!$A$44:$A$62,0))</f>
        <v>0.40100000000000002</v>
      </c>
      <c r="D51" s="88">
        <f>INDEX('RBC Assumptions'!$B$44:$B$62,MATCH($C49,'RBC Assumptions'!$A$44:$A$62,0))</f>
        <v>0.40100000000000002</v>
      </c>
      <c r="E51" s="88">
        <f>INDEX('RBC Assumptions'!$B$44:$B$62,MATCH($C49,'RBC Assumptions'!$A$44:$A$62,0))</f>
        <v>0.40100000000000002</v>
      </c>
      <c r="F51" s="88">
        <f>INDEX('RBC Assumptions'!$B$44:$B$62,MATCH($C49,'RBC Assumptions'!$A$44:$A$62,0))</f>
        <v>0.40100000000000002</v>
      </c>
      <c r="G51" s="88">
        <f>INDEX('RBC Assumptions'!$B$44:$B$62,MATCH($C49,'RBC Assumptions'!$A$44:$A$62,0))</f>
        <v>0.40100000000000002</v>
      </c>
      <c r="H51" s="88">
        <f>INDEX('RBC Assumptions'!$B$44:$B$62,MATCH($C49,'RBC Assumptions'!$A$44:$A$62,0))</f>
        <v>0.40100000000000002</v>
      </c>
      <c r="I51" s="88">
        <f>INDEX('RBC Assumptions'!$B$44:$B$62,MATCH($C49,'RBC Assumptions'!$A$44:$A$62,0))</f>
        <v>0.40100000000000002</v>
      </c>
      <c r="J51" s="88">
        <f>INDEX('RBC Assumptions'!$B$44:$B$62,MATCH($C49,'RBC Assumptions'!$A$44:$A$62,0))</f>
        <v>0.40100000000000002</v>
      </c>
      <c r="K51" s="88">
        <f>INDEX('RBC Assumptions'!$B$44:$B$62,MATCH($C49,'RBC Assumptions'!$A$44:$A$62,0))</f>
        <v>0.40100000000000002</v>
      </c>
      <c r="L51" s="88">
        <f>INDEX('RBC Assumptions'!$B$44:$B$62,MATCH($C49,'RBC Assumptions'!$A$44:$A$62,0))</f>
        <v>0.40100000000000002</v>
      </c>
      <c r="M51" s="88">
        <f>INDEX('RBC Assumptions'!$B$44:$B$62,MATCH($C49,'RBC Assumptions'!$A$44:$A$62,0))</f>
        <v>0.40100000000000002</v>
      </c>
      <c r="N51" s="88">
        <f>INDEX('RBC Assumptions'!$B$44:$B$62,MATCH($C49,'RBC Assumptions'!$A$44:$A$62,0))</f>
        <v>0.40100000000000002</v>
      </c>
      <c r="O51" s="88">
        <f>INDEX('RBC Assumptions'!$B$44:$B$62,MATCH($C49,'RBC Assumptions'!$A$44:$A$62,0))</f>
        <v>0.40100000000000002</v>
      </c>
      <c r="P51" s="88">
        <f>INDEX('RBC Assumptions'!$B$44:$B$62,MATCH($C49,'RBC Assumptions'!$A$44:$A$62,0))</f>
        <v>0.40100000000000002</v>
      </c>
      <c r="Q51" s="88">
        <f>INDEX('RBC Assumptions'!$B$44:$B$62,MATCH($C49,'RBC Assumptions'!$A$44:$A$62,0))</f>
        <v>0.40100000000000002</v>
      </c>
      <c r="R51" s="88">
        <f>INDEX('RBC Assumptions'!$B$44:$B$62,MATCH($C49,'RBC Assumptions'!$A$44:$A$62,0))</f>
        <v>0.40100000000000002</v>
      </c>
      <c r="S51" s="88">
        <f>INDEX('RBC Assumptions'!$B$44:$B$62,MATCH($C49,'RBC Assumptions'!$A$44:$A$62,0))</f>
        <v>0.40100000000000002</v>
      </c>
      <c r="T51" s="88">
        <f>INDEX('RBC Assumptions'!$B$44:$B$62,MATCH($C49,'RBC Assumptions'!$A$44:$A$62,0))</f>
        <v>0.40100000000000002</v>
      </c>
      <c r="U51" s="88">
        <f>INDEX('RBC Assumptions'!$B$44:$B$62,MATCH($C49,'RBC Assumptions'!$A$44:$A$62,0))</f>
        <v>0.40100000000000002</v>
      </c>
      <c r="V51" s="88">
        <f>INDEX('RBC Assumptions'!$B$44:$B$62,MATCH($C49,'RBC Assumptions'!$A$44:$A$62,0))</f>
        <v>0.40100000000000002</v>
      </c>
    </row>
    <row r="52" spans="1:22" x14ac:dyDescent="0.45">
      <c r="A52" s="76" t="str">
        <f t="shared" ref="A52:A53" si="78">A50</f>
        <v>P004</v>
      </c>
      <c r="B52" s="87" t="s">
        <v>512</v>
      </c>
      <c r="C52" s="88">
        <f>INDEX('RBC Assumptions'!$C$44:$C$62,MATCH($C49,'RBC Assumptions'!$A$44:$A$62,0))</f>
        <v>0.995</v>
      </c>
      <c r="D52" s="88">
        <f>INDEX('RBC Assumptions'!$C$44:$C$62,MATCH($C49,'RBC Assumptions'!$A$44:$A$62,0))</f>
        <v>0.995</v>
      </c>
      <c r="E52" s="88">
        <f>INDEX('RBC Assumptions'!$C$44:$C$62,MATCH($C49,'RBC Assumptions'!$A$44:$A$62,0))</f>
        <v>0.995</v>
      </c>
      <c r="F52" s="88">
        <f>INDEX('RBC Assumptions'!$C$44:$C$62,MATCH($C49,'RBC Assumptions'!$A$44:$A$62,0))</f>
        <v>0.995</v>
      </c>
      <c r="G52" s="88">
        <f>INDEX('RBC Assumptions'!$C$44:$C$62,MATCH($C49,'RBC Assumptions'!$A$44:$A$62,0))</f>
        <v>0.995</v>
      </c>
      <c r="H52" s="88">
        <f>INDEX('RBC Assumptions'!$C$44:$C$62,MATCH($C49,'RBC Assumptions'!$A$44:$A$62,0))</f>
        <v>0.995</v>
      </c>
      <c r="I52" s="88">
        <f>INDEX('RBC Assumptions'!$C$44:$C$62,MATCH($C49,'RBC Assumptions'!$A$44:$A$62,0))</f>
        <v>0.995</v>
      </c>
      <c r="J52" s="88">
        <f>INDEX('RBC Assumptions'!$C$44:$C$62,MATCH($C49,'RBC Assumptions'!$A$44:$A$62,0))</f>
        <v>0.995</v>
      </c>
      <c r="K52" s="88">
        <f>INDEX('RBC Assumptions'!$C$44:$C$62,MATCH($C49,'RBC Assumptions'!$A$44:$A$62,0))</f>
        <v>0.995</v>
      </c>
      <c r="L52" s="88">
        <f>INDEX('RBC Assumptions'!$C$44:$C$62,MATCH($C49,'RBC Assumptions'!$A$44:$A$62,0))</f>
        <v>0.995</v>
      </c>
      <c r="M52" s="88">
        <f>INDEX('RBC Assumptions'!$C$44:$C$62,MATCH($C49,'RBC Assumptions'!$A$44:$A$62,0))</f>
        <v>0.995</v>
      </c>
      <c r="N52" s="88">
        <f>INDEX('RBC Assumptions'!$C$44:$C$62,MATCH($C49,'RBC Assumptions'!$A$44:$A$62,0))</f>
        <v>0.995</v>
      </c>
      <c r="O52" s="88">
        <f>INDEX('RBC Assumptions'!$C$44:$C$62,MATCH($C49,'RBC Assumptions'!$A$44:$A$62,0))</f>
        <v>0.995</v>
      </c>
      <c r="P52" s="88">
        <f>INDEX('RBC Assumptions'!$C$44:$C$62,MATCH($C49,'RBC Assumptions'!$A$44:$A$62,0))</f>
        <v>0.995</v>
      </c>
      <c r="Q52" s="88">
        <f>INDEX('RBC Assumptions'!$C$44:$C$62,MATCH($C49,'RBC Assumptions'!$A$44:$A$62,0))</f>
        <v>0.995</v>
      </c>
      <c r="R52" s="88">
        <f>INDEX('RBC Assumptions'!$C$44:$C$62,MATCH($C49,'RBC Assumptions'!$A$44:$A$62,0))</f>
        <v>0.995</v>
      </c>
      <c r="S52" s="88">
        <f>INDEX('RBC Assumptions'!$C$44:$C$62,MATCH($C49,'RBC Assumptions'!$A$44:$A$62,0))</f>
        <v>0.995</v>
      </c>
      <c r="T52" s="88">
        <f>INDEX('RBC Assumptions'!$C$44:$C$62,MATCH($C49,'RBC Assumptions'!$A$44:$A$62,0))</f>
        <v>0.995</v>
      </c>
      <c r="U52" s="88">
        <f>INDEX('RBC Assumptions'!$C$44:$C$62,MATCH($C49,'RBC Assumptions'!$A$44:$A$62,0))</f>
        <v>0.995</v>
      </c>
      <c r="V52" s="88">
        <f>INDEX('RBC Assumptions'!$C$44:$C$62,MATCH($C49,'RBC Assumptions'!$A$44:$A$62,0))</f>
        <v>0.995</v>
      </c>
    </row>
    <row r="53" spans="1:22" x14ac:dyDescent="0.45">
      <c r="A53" s="76" t="str">
        <f t="shared" si="78"/>
        <v>P004</v>
      </c>
      <c r="B53" s="87" t="s">
        <v>513</v>
      </c>
      <c r="C53" s="88">
        <f>MIN('RBC Assumptions'!ASSM_DevRatioCap,INDEX('RBC Assumptions'!$J$44:$J$62,MATCH($C49,'RBC Assumptions'!$A$44:$A$62,0)))</f>
        <v>0.995</v>
      </c>
      <c r="D53" s="88">
        <f>MIN('RBC Assumptions'!ASSM_DevRatioCap,INDEX('RBC Assumptions'!$J$44:$J$62,MATCH($C49,'RBC Assumptions'!$A$44:$A$62,0)))</f>
        <v>0.995</v>
      </c>
      <c r="E53" s="88">
        <f>MIN('RBC Assumptions'!ASSM_DevRatioCap,INDEX('RBC Assumptions'!$J$44:$J$62,MATCH($C49,'RBC Assumptions'!$A$44:$A$62,0)))</f>
        <v>0.995</v>
      </c>
      <c r="F53" s="88">
        <f>MIN('RBC Assumptions'!ASSM_DevRatioCap,INDEX('RBC Assumptions'!$J$44:$J$62,MATCH($C49,'RBC Assumptions'!$A$44:$A$62,0)))</f>
        <v>0.995</v>
      </c>
      <c r="G53" s="88">
        <f>MIN('RBC Assumptions'!ASSM_DevRatioCap,INDEX('RBC Assumptions'!$J$44:$J$62,MATCH($C49,'RBC Assumptions'!$A$44:$A$62,0)))</f>
        <v>0.995</v>
      </c>
      <c r="H53" s="88">
        <f>MIN('RBC Assumptions'!ASSM_DevRatioCap,INDEX('RBC Assumptions'!$J$44:$J$62,MATCH($C49,'RBC Assumptions'!$A$44:$A$62,0)))</f>
        <v>0.995</v>
      </c>
      <c r="I53" s="88">
        <f>MIN('RBC Assumptions'!ASSM_DevRatioCap,INDEX('RBC Assumptions'!$J$44:$J$62,MATCH($C49,'RBC Assumptions'!$A$44:$A$62,0)))</f>
        <v>0.995</v>
      </c>
      <c r="J53" s="88">
        <f>MIN('RBC Assumptions'!ASSM_DevRatioCap,INDEX('RBC Assumptions'!$J$44:$J$62,MATCH($C49,'RBC Assumptions'!$A$44:$A$62,0)))</f>
        <v>0.995</v>
      </c>
      <c r="K53" s="88">
        <f>MIN('RBC Assumptions'!ASSM_DevRatioCap,INDEX('RBC Assumptions'!$J$44:$J$62,MATCH($C49,'RBC Assumptions'!$A$44:$A$62,0)))</f>
        <v>0.995</v>
      </c>
      <c r="L53" s="88">
        <f>MIN('RBC Assumptions'!ASSM_DevRatioCap,INDEX('RBC Assumptions'!$J$44:$J$62,MATCH($C49,'RBC Assumptions'!$A$44:$A$62,0)))</f>
        <v>0.995</v>
      </c>
      <c r="M53" s="88">
        <f>MIN('RBC Assumptions'!ASSM_DevRatioCap,INDEX('RBC Assumptions'!$J$44:$J$62,MATCH($C49,'RBC Assumptions'!$A$44:$A$62,0)))</f>
        <v>0.995</v>
      </c>
      <c r="N53" s="88">
        <f>MIN('RBC Assumptions'!ASSM_DevRatioCap,INDEX('RBC Assumptions'!$J$44:$J$62,MATCH($C49,'RBC Assumptions'!$A$44:$A$62,0)))</f>
        <v>0.995</v>
      </c>
      <c r="O53" s="88">
        <f>MIN('RBC Assumptions'!ASSM_DevRatioCap,INDEX('RBC Assumptions'!$J$44:$J$62,MATCH($C49,'RBC Assumptions'!$A$44:$A$62,0)))</f>
        <v>0.995</v>
      </c>
      <c r="P53" s="88">
        <f>MIN('RBC Assumptions'!ASSM_DevRatioCap,INDEX('RBC Assumptions'!$J$44:$J$62,MATCH($C49,'RBC Assumptions'!$A$44:$A$62,0)))</f>
        <v>0.995</v>
      </c>
      <c r="Q53" s="88">
        <f>MIN('RBC Assumptions'!ASSM_DevRatioCap,INDEX('RBC Assumptions'!$J$44:$J$62,MATCH($C49,'RBC Assumptions'!$A$44:$A$62,0)))</f>
        <v>0.995</v>
      </c>
      <c r="R53" s="88">
        <f>MIN('RBC Assumptions'!ASSM_DevRatioCap,INDEX('RBC Assumptions'!$J$44:$J$62,MATCH($C49,'RBC Assumptions'!$A$44:$A$62,0)))</f>
        <v>0.995</v>
      </c>
      <c r="S53" s="88">
        <f>MIN('RBC Assumptions'!ASSM_DevRatioCap,INDEX('RBC Assumptions'!$J$44:$J$62,MATCH($C49,'RBC Assumptions'!$A$44:$A$62,0)))</f>
        <v>0.995</v>
      </c>
      <c r="T53" s="88">
        <f>MIN('RBC Assumptions'!ASSM_DevRatioCap,INDEX('RBC Assumptions'!$J$44:$J$62,MATCH($C49,'RBC Assumptions'!$A$44:$A$62,0)))</f>
        <v>0.995</v>
      </c>
      <c r="U53" s="88">
        <f>MIN('RBC Assumptions'!ASSM_DevRatioCap,INDEX('RBC Assumptions'!$J$44:$J$62,MATCH($C49,'RBC Assumptions'!$A$44:$A$62,0)))</f>
        <v>0.995</v>
      </c>
      <c r="V53" s="88">
        <f>MIN('RBC Assumptions'!ASSM_DevRatioCap,INDEX('RBC Assumptions'!$J$44:$J$62,MATCH($C49,'RBC Assumptions'!$A$44:$A$62,0)))</f>
        <v>0.995</v>
      </c>
    </row>
    <row r="54" spans="1:22" x14ac:dyDescent="0.45">
      <c r="A54" s="76" t="str">
        <f>A50</f>
        <v>P004</v>
      </c>
      <c r="B54" s="87" t="s">
        <v>332</v>
      </c>
      <c r="C54" s="88">
        <f>0.5*C51+0.5*(C53/C52)*C51</f>
        <v>0.40100000000000002</v>
      </c>
      <c r="D54" s="88">
        <f t="shared" ref="D54" si="79">0.5*D51+0.5*(D53/D52)*D51</f>
        <v>0.40100000000000002</v>
      </c>
      <c r="E54" s="88">
        <f t="shared" ref="E54" si="80">0.5*E51+0.5*(E53/E52)*E51</f>
        <v>0.40100000000000002</v>
      </c>
      <c r="F54" s="88">
        <f t="shared" ref="F54" si="81">0.5*F51+0.5*(F53/F52)*F51</f>
        <v>0.40100000000000002</v>
      </c>
      <c r="G54" s="88">
        <f t="shared" ref="G54" si="82">0.5*G51+0.5*(G53/G52)*G51</f>
        <v>0.40100000000000002</v>
      </c>
      <c r="H54" s="88">
        <f t="shared" ref="H54" si="83">0.5*H51+0.5*(H53/H52)*H51</f>
        <v>0.40100000000000002</v>
      </c>
      <c r="I54" s="88">
        <f t="shared" ref="I54" si="84">0.5*I51+0.5*(I53/I52)*I51</f>
        <v>0.40100000000000002</v>
      </c>
      <c r="J54" s="88">
        <f t="shared" ref="J54" si="85">0.5*J51+0.5*(J53/J52)*J51</f>
        <v>0.40100000000000002</v>
      </c>
      <c r="K54" s="88">
        <f t="shared" ref="K54" si="86">0.5*K51+0.5*(K53/K52)*K51</f>
        <v>0.40100000000000002</v>
      </c>
      <c r="L54" s="88">
        <f t="shared" ref="L54" si="87">0.5*L51+0.5*(L53/L52)*L51</f>
        <v>0.40100000000000002</v>
      </c>
      <c r="M54" s="88">
        <f t="shared" ref="M54" si="88">0.5*M51+0.5*(M53/M52)*M51</f>
        <v>0.40100000000000002</v>
      </c>
      <c r="N54" s="88">
        <f t="shared" ref="N54" si="89">0.5*N51+0.5*(N53/N52)*N51</f>
        <v>0.40100000000000002</v>
      </c>
      <c r="O54" s="88">
        <f t="shared" ref="O54" si="90">0.5*O51+0.5*(O53/O52)*O51</f>
        <v>0.40100000000000002</v>
      </c>
      <c r="P54" s="88">
        <f t="shared" ref="P54" si="91">0.5*P51+0.5*(P53/P52)*P51</f>
        <v>0.40100000000000002</v>
      </c>
      <c r="Q54" s="88">
        <f t="shared" ref="Q54" si="92">0.5*Q51+0.5*(Q53/Q52)*Q51</f>
        <v>0.40100000000000002</v>
      </c>
      <c r="R54" s="88">
        <f t="shared" ref="R54" si="93">0.5*R51+0.5*(R53/R52)*R51</f>
        <v>0.40100000000000002</v>
      </c>
      <c r="S54" s="88">
        <f t="shared" ref="S54" si="94">0.5*S51+0.5*(S53/S52)*S51</f>
        <v>0.40100000000000002</v>
      </c>
      <c r="T54" s="88">
        <f t="shared" ref="T54" si="95">0.5*T51+0.5*(T53/T52)*T51</f>
        <v>0.40100000000000002</v>
      </c>
      <c r="U54" s="88">
        <f t="shared" ref="U54" si="96">0.5*U51+0.5*(U53/U52)*U51</f>
        <v>0.40100000000000002</v>
      </c>
      <c r="V54" s="88">
        <f t="shared" ref="V54" si="97">0.5*V51+0.5*(V53/V52)*V51</f>
        <v>0.40100000000000002</v>
      </c>
    </row>
    <row r="55" spans="1:22" x14ac:dyDescent="0.45">
      <c r="A55" s="76" t="str">
        <f>A51</f>
        <v>P004</v>
      </c>
      <c r="B55" s="87" t="s">
        <v>535</v>
      </c>
      <c r="C55" s="88">
        <f>INDEX('RBC Assumptions'!$D$44:$D$62,MATCH($C49,'RBC Assumptions'!$A$44:$A$62,0))</f>
        <v>0.88400000000000001</v>
      </c>
      <c r="D55" s="88">
        <f>INDEX('RBC Assumptions'!$D$44:$D$62,MATCH($C49,'RBC Assumptions'!$A$44:$A$62,0))</f>
        <v>0.88400000000000001</v>
      </c>
      <c r="E55" s="88">
        <f>INDEX('RBC Assumptions'!$D$44:$D$62,MATCH($C49,'RBC Assumptions'!$A$44:$A$62,0))</f>
        <v>0.88400000000000001</v>
      </c>
      <c r="F55" s="88">
        <f>INDEX('RBC Assumptions'!$D$44:$D$62,MATCH($C49,'RBC Assumptions'!$A$44:$A$62,0))</f>
        <v>0.88400000000000001</v>
      </c>
      <c r="G55" s="88">
        <f>INDEX('RBC Assumptions'!$D$44:$D$62,MATCH($C49,'RBC Assumptions'!$A$44:$A$62,0))</f>
        <v>0.88400000000000001</v>
      </c>
      <c r="H55" s="88">
        <f>INDEX('RBC Assumptions'!$D$44:$D$62,MATCH($C49,'RBC Assumptions'!$A$44:$A$62,0))</f>
        <v>0.88400000000000001</v>
      </c>
      <c r="I55" s="88">
        <f>INDEX('RBC Assumptions'!$D$44:$D$62,MATCH($C49,'RBC Assumptions'!$A$44:$A$62,0))</f>
        <v>0.88400000000000001</v>
      </c>
      <c r="J55" s="88">
        <f>INDEX('RBC Assumptions'!$D$44:$D$62,MATCH($C49,'RBC Assumptions'!$A$44:$A$62,0))</f>
        <v>0.88400000000000001</v>
      </c>
      <c r="K55" s="88">
        <f>INDEX('RBC Assumptions'!$D$44:$D$62,MATCH($C49,'RBC Assumptions'!$A$44:$A$62,0))</f>
        <v>0.88400000000000001</v>
      </c>
      <c r="L55" s="88">
        <f>INDEX('RBC Assumptions'!$D$44:$D$62,MATCH($C49,'RBC Assumptions'!$A$44:$A$62,0))</f>
        <v>0.88400000000000001</v>
      </c>
      <c r="M55" s="88">
        <f>INDEX('RBC Assumptions'!$D$44:$D$62,MATCH($C49,'RBC Assumptions'!$A$44:$A$62,0))</f>
        <v>0.88400000000000001</v>
      </c>
      <c r="N55" s="88">
        <f>INDEX('RBC Assumptions'!$D$44:$D$62,MATCH($C49,'RBC Assumptions'!$A$44:$A$62,0))</f>
        <v>0.88400000000000001</v>
      </c>
      <c r="O55" s="88">
        <f>INDEX('RBC Assumptions'!$D$44:$D$62,MATCH($C49,'RBC Assumptions'!$A$44:$A$62,0))</f>
        <v>0.88400000000000001</v>
      </c>
      <c r="P55" s="88">
        <f>INDEX('RBC Assumptions'!$D$44:$D$62,MATCH($C49,'RBC Assumptions'!$A$44:$A$62,0))</f>
        <v>0.88400000000000001</v>
      </c>
      <c r="Q55" s="88">
        <f>INDEX('RBC Assumptions'!$D$44:$D$62,MATCH($C49,'RBC Assumptions'!$A$44:$A$62,0))</f>
        <v>0.88400000000000001</v>
      </c>
      <c r="R55" s="88">
        <f>INDEX('RBC Assumptions'!$D$44:$D$62,MATCH($C49,'RBC Assumptions'!$A$44:$A$62,0))</f>
        <v>0.88400000000000001</v>
      </c>
      <c r="S55" s="88">
        <f>INDEX('RBC Assumptions'!$D$44:$D$62,MATCH($C49,'RBC Assumptions'!$A$44:$A$62,0))</f>
        <v>0.88400000000000001</v>
      </c>
      <c r="T55" s="88">
        <f>INDEX('RBC Assumptions'!$D$44:$D$62,MATCH($C49,'RBC Assumptions'!$A$44:$A$62,0))</f>
        <v>0.88400000000000001</v>
      </c>
      <c r="U55" s="88">
        <f>INDEX('RBC Assumptions'!$D$44:$D$62,MATCH($C49,'RBC Assumptions'!$A$44:$A$62,0))</f>
        <v>0.88400000000000001</v>
      </c>
      <c r="V55" s="88">
        <f>INDEX('RBC Assumptions'!$D$44:$D$62,MATCH($C49,'RBC Assumptions'!$A$44:$A$62,0))</f>
        <v>0.88400000000000001</v>
      </c>
    </row>
    <row r="56" spans="1:22" x14ac:dyDescent="0.45">
      <c r="A56" s="76" t="str">
        <f>A54</f>
        <v>P004</v>
      </c>
      <c r="B56" s="89" t="s">
        <v>333</v>
      </c>
      <c r="C56" s="91">
        <f ca="1">MAX(0,(((C54+1)*C55)-1)*C50)</f>
        <v>2.1761665000000012</v>
      </c>
      <c r="D56" s="91">
        <f t="shared" ref="D56" ca="1" si="98">MAX(0,(((D54+1)*D55)-1)*D50)</f>
        <v>7.9892140000000049</v>
      </c>
      <c r="E56" s="91">
        <f t="shared" ref="E56" ca="1" si="99">MAX(0,(((E54+1)*E55)-1)*E50)</f>
        <v>14.197250625000008</v>
      </c>
      <c r="F56" s="91">
        <f t="shared" ref="F56" ca="1" si="100">MAX(0,(((F54+1)*F55)-1)*F50)</f>
        <v>18.743351875000009</v>
      </c>
      <c r="G56" s="91">
        <f t="shared" ref="G56" ca="1" si="101">MAX(0,(((G54+1)*G55)-1)*G50)</f>
        <v>23.08674172500001</v>
      </c>
      <c r="H56" s="91">
        <f t="shared" ref="H56" ca="1" si="102">MAX(0,(((H54+1)*H55)-1)*H50)</f>
        <v>27.968211100000016</v>
      </c>
      <c r="I56" s="91">
        <f t="shared" ref="I56" ca="1" si="103">MAX(0,(((I54+1)*I55)-1)*I50)</f>
        <v>32.240055750000018</v>
      </c>
      <c r="J56" s="91">
        <f t="shared" ref="J56" ca="1" si="104">MAX(0,(((J54+1)*J55)-1)*J50)</f>
        <v>35.355253000000019</v>
      </c>
      <c r="K56" s="91">
        <f t="shared" ref="K56" ca="1" si="105">MAX(0,(((K54+1)*K55)-1)*K50)</f>
        <v>38.665709025000012</v>
      </c>
      <c r="L56" s="91">
        <f t="shared" ref="L56" ca="1" si="106">MAX(0,(((L54+1)*L55)-1)*L50)</f>
        <v>42.900290550000022</v>
      </c>
      <c r="M56" s="91">
        <f t="shared" ref="M56" ca="1" si="107">MAX(0,(((M54+1)*M55)-1)*M50)</f>
        <v>46.829314450000034</v>
      </c>
      <c r="N56" s="91">
        <f t="shared" ref="N56" ca="1" si="108">MAX(0,(((N54+1)*N55)-1)*N50)</f>
        <v>49.770120275000032</v>
      </c>
      <c r="O56" s="91">
        <f t="shared" ref="O56" ca="1" si="109">MAX(0,(((O54+1)*O55)-1)*O50)</f>
        <v>52.964315350000042</v>
      </c>
      <c r="P56" s="91">
        <f t="shared" ref="P56" ca="1" si="110">MAX(0,(((P54+1)*P55)-1)*P50)</f>
        <v>57.106484325000046</v>
      </c>
      <c r="Q56" s="91">
        <f t="shared" ref="Q56" ca="1" si="111">MAX(0,(((Q54+1)*Q55)-1)*Q50)</f>
        <v>60.962472500000047</v>
      </c>
      <c r="R56" s="91">
        <f t="shared" ref="R56" ca="1" si="112">MAX(0,(((R54+1)*R55)-1)*R50)</f>
        <v>63.846638375000055</v>
      </c>
      <c r="S56" s="91">
        <f t="shared" ref="S56" ca="1" si="113">MAX(0,(((S54+1)*S55)-1)*S50)</f>
        <v>67.000589275000038</v>
      </c>
      <c r="T56" s="91">
        <f t="shared" ref="T56" ca="1" si="114">MAX(0,(((T54+1)*T55)-1)*T50)</f>
        <v>71.109966700000044</v>
      </c>
      <c r="U56" s="91">
        <f t="shared" ref="U56" ca="1" si="115">MAX(0,(((U54+1)*U55)-1)*U50)</f>
        <v>74.933163325000038</v>
      </c>
      <c r="V56" s="91">
        <f t="shared" ref="V56" ca="1" si="116">MAX(0,(((V54+1)*V55)-1)*V50)</f>
        <v>77.790499750000052</v>
      </c>
    </row>
    <row r="57" spans="1:22" x14ac:dyDescent="0.45">
      <c r="A57" s="76" t="str">
        <f t="shared" ref="A57:A58" si="117">A56</f>
        <v>P004</v>
      </c>
      <c r="B57" s="90" t="s">
        <v>334</v>
      </c>
      <c r="C57" s="91">
        <v>0</v>
      </c>
      <c r="D57" s="91">
        <v>0</v>
      </c>
      <c r="E57" s="91">
        <v>0</v>
      </c>
      <c r="F57" s="91">
        <v>0</v>
      </c>
      <c r="G57" s="91">
        <v>0</v>
      </c>
      <c r="H57" s="91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</row>
    <row r="58" spans="1:22" x14ac:dyDescent="0.45">
      <c r="A58" s="76" t="str">
        <f t="shared" si="117"/>
        <v>P004</v>
      </c>
      <c r="B58" s="92" t="s">
        <v>335</v>
      </c>
      <c r="C58" s="93">
        <f ca="1">IFERROR(C56-C57,0)</f>
        <v>2.1761665000000012</v>
      </c>
      <c r="D58" s="93">
        <f t="shared" ref="D58" ca="1" si="118">IFERROR(D56-D57,0)</f>
        <v>7.9892140000000049</v>
      </c>
      <c r="E58" s="93">
        <f t="shared" ref="E58" ca="1" si="119">IFERROR(E56-E57,0)</f>
        <v>14.197250625000008</v>
      </c>
      <c r="F58" s="93">
        <f t="shared" ref="F58" ca="1" si="120">IFERROR(F56-F57,0)</f>
        <v>18.743351875000009</v>
      </c>
      <c r="G58" s="93">
        <f t="shared" ref="G58" ca="1" si="121">IFERROR(G56-G57,0)</f>
        <v>23.08674172500001</v>
      </c>
      <c r="H58" s="93">
        <f t="shared" ref="H58" ca="1" si="122">IFERROR(H56-H57,0)</f>
        <v>27.968211100000016</v>
      </c>
      <c r="I58" s="93">
        <f t="shared" ref="I58" ca="1" si="123">IFERROR(I56-I57,0)</f>
        <v>32.240055750000018</v>
      </c>
      <c r="J58" s="93">
        <f t="shared" ref="J58" ca="1" si="124">IFERROR(J56-J57,0)</f>
        <v>35.355253000000019</v>
      </c>
      <c r="K58" s="93">
        <f t="shared" ref="K58" ca="1" si="125">IFERROR(K56-K57,0)</f>
        <v>38.665709025000012</v>
      </c>
      <c r="L58" s="93">
        <f t="shared" ref="L58" ca="1" si="126">IFERROR(L56-L57,0)</f>
        <v>42.900290550000022</v>
      </c>
      <c r="M58" s="93">
        <f t="shared" ref="M58" ca="1" si="127">IFERROR(M56-M57,0)</f>
        <v>46.829314450000034</v>
      </c>
      <c r="N58" s="93">
        <f t="shared" ref="N58" ca="1" si="128">IFERROR(N56-N57,0)</f>
        <v>49.770120275000032</v>
      </c>
      <c r="O58" s="93">
        <f t="shared" ref="O58" ca="1" si="129">IFERROR(O56-O57,0)</f>
        <v>52.964315350000042</v>
      </c>
      <c r="P58" s="93">
        <f t="shared" ref="P58" ca="1" si="130">IFERROR(P56-P57,0)</f>
        <v>57.106484325000046</v>
      </c>
      <c r="Q58" s="93">
        <f t="shared" ref="Q58" ca="1" si="131">IFERROR(Q56-Q57,0)</f>
        <v>60.962472500000047</v>
      </c>
      <c r="R58" s="93">
        <f t="shared" ref="R58" ca="1" si="132">IFERROR(R56-R57,0)</f>
        <v>63.846638375000055</v>
      </c>
      <c r="S58" s="93">
        <f t="shared" ref="S58" ca="1" si="133">IFERROR(S56-S57,0)</f>
        <v>67.000589275000038</v>
      </c>
      <c r="T58" s="93">
        <f t="shared" ref="T58" ca="1" si="134">IFERROR(T56-T57,0)</f>
        <v>71.109966700000044</v>
      </c>
      <c r="U58" s="93">
        <f t="shared" ref="U58" ca="1" si="135">IFERROR(U56-U57,0)</f>
        <v>74.933163325000038</v>
      </c>
      <c r="V58" s="93">
        <f t="shared" ref="V58" ca="1" si="136">IFERROR(V56-V57,0)</f>
        <v>77.790499750000052</v>
      </c>
    </row>
    <row r="60" spans="1:22" x14ac:dyDescent="0.45">
      <c r="A60" s="2" t="s">
        <v>71</v>
      </c>
      <c r="B60" s="2" t="str">
        <f>INDEX('Program Inputs'!$B$9:$B$28,MATCH(A60,'Program Inputs'!$A$9:$A$28,0))</f>
        <v>Greenlight MGAs</v>
      </c>
      <c r="C60" s="2" t="str">
        <f>INDEX('Program Inputs'!$L$9:$L$28,MATCH(A60,'Program Inputs'!$A$9:$A$28,0))</f>
        <v>Commercial Multi Peril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45">
      <c r="A61" s="76" t="str">
        <f>A60</f>
        <v>P005</v>
      </c>
      <c r="B61" s="87" t="s">
        <v>331</v>
      </c>
      <c r="C61" s="95">
        <f ca="1">'Loss Proj'!X188</f>
        <v>9.5249999999999986</v>
      </c>
      <c r="D61" s="95">
        <f ca="1">'Loss Proj'!Y188</f>
        <v>36.48749999999999</v>
      </c>
      <c r="E61" s="95">
        <f ca="1">'Loss Proj'!Z188</f>
        <v>77.643749999999969</v>
      </c>
      <c r="F61" s="95">
        <f ca="1">'Loss Proj'!AA188</f>
        <v>130.23749999999995</v>
      </c>
      <c r="G61" s="95">
        <f ca="1">'Loss Proj'!AB188</f>
        <v>192.24374999999995</v>
      </c>
      <c r="H61" s="95">
        <f ca="1">'Loss Proj'!AC188</f>
        <v>261.97499999999997</v>
      </c>
      <c r="I61" s="95">
        <f ca="1">'Loss Proj'!AD188</f>
        <v>338.11874999999998</v>
      </c>
      <c r="J61" s="95">
        <f ca="1">'Loss Proj'!AE188</f>
        <v>419.84999999999997</v>
      </c>
      <c r="K61" s="95">
        <f ca="1">'Loss Proj'!AF188</f>
        <v>516.13124999999991</v>
      </c>
      <c r="L61" s="95">
        <f ca="1">'Loss Proj'!AG188</f>
        <v>634.36874999999986</v>
      </c>
      <c r="M61" s="95">
        <f ca="1">'Loss Proj'!AH188</f>
        <v>770.88750000000005</v>
      </c>
      <c r="N61" s="95">
        <f ca="1">'Loss Proj'!AI188</f>
        <v>922.59374999999989</v>
      </c>
      <c r="O61" s="95">
        <f ca="1">'Loss Proj'!AJ188</f>
        <v>1087.1625000000001</v>
      </c>
      <c r="P61" s="95">
        <f ca="1">'Loss Proj'!AK188</f>
        <v>1262.6437499999997</v>
      </c>
      <c r="Q61" s="95">
        <f ca="1">'Loss Proj'!AL188</f>
        <v>1447.4999999999998</v>
      </c>
      <c r="R61" s="95">
        <f ca="1">'Loss Proj'!AM188</f>
        <v>1640.6999999999998</v>
      </c>
      <c r="S61" s="95">
        <f ca="1">'Loss Proj'!AN188</f>
        <v>1841.4937500000001</v>
      </c>
      <c r="T61" s="95">
        <f ca="1">'Loss Proj'!AO188</f>
        <v>2049.2062499999997</v>
      </c>
      <c r="U61" s="95">
        <f ca="1">'Loss Proj'!AP188</f>
        <v>2263.2749999999996</v>
      </c>
      <c r="V61" s="95">
        <f ca="1">'Loss Proj'!AQ188</f>
        <v>2483.2312499999994</v>
      </c>
    </row>
    <row r="62" spans="1:22" x14ac:dyDescent="0.45">
      <c r="A62" s="76" t="str">
        <f>A60</f>
        <v>P005</v>
      </c>
      <c r="B62" s="87" t="s">
        <v>529</v>
      </c>
      <c r="C62" s="88">
        <f>INDEX('RBC Assumptions'!$B$44:$B$62,MATCH($C60,'RBC Assumptions'!$A$44:$A$62,0))</f>
        <v>0.47499999999999998</v>
      </c>
      <c r="D62" s="88">
        <f>INDEX('RBC Assumptions'!$B$44:$B$62,MATCH($C60,'RBC Assumptions'!$A$44:$A$62,0))</f>
        <v>0.47499999999999998</v>
      </c>
      <c r="E62" s="88">
        <f>INDEX('RBC Assumptions'!$B$44:$B$62,MATCH($C60,'RBC Assumptions'!$A$44:$A$62,0))</f>
        <v>0.47499999999999998</v>
      </c>
      <c r="F62" s="88">
        <f>INDEX('RBC Assumptions'!$B$44:$B$62,MATCH($C60,'RBC Assumptions'!$A$44:$A$62,0))</f>
        <v>0.47499999999999998</v>
      </c>
      <c r="G62" s="88">
        <f>INDEX('RBC Assumptions'!$B$44:$B$62,MATCH($C60,'RBC Assumptions'!$A$44:$A$62,0))</f>
        <v>0.47499999999999998</v>
      </c>
      <c r="H62" s="88">
        <f>INDEX('RBC Assumptions'!$B$44:$B$62,MATCH($C60,'RBC Assumptions'!$A$44:$A$62,0))</f>
        <v>0.47499999999999998</v>
      </c>
      <c r="I62" s="88">
        <f>INDEX('RBC Assumptions'!$B$44:$B$62,MATCH($C60,'RBC Assumptions'!$A$44:$A$62,0))</f>
        <v>0.47499999999999998</v>
      </c>
      <c r="J62" s="88">
        <f>INDEX('RBC Assumptions'!$B$44:$B$62,MATCH($C60,'RBC Assumptions'!$A$44:$A$62,0))</f>
        <v>0.47499999999999998</v>
      </c>
      <c r="K62" s="88">
        <f>INDEX('RBC Assumptions'!$B$44:$B$62,MATCH($C60,'RBC Assumptions'!$A$44:$A$62,0))</f>
        <v>0.47499999999999998</v>
      </c>
      <c r="L62" s="88">
        <f>INDEX('RBC Assumptions'!$B$44:$B$62,MATCH($C60,'RBC Assumptions'!$A$44:$A$62,0))</f>
        <v>0.47499999999999998</v>
      </c>
      <c r="M62" s="88">
        <f>INDEX('RBC Assumptions'!$B$44:$B$62,MATCH($C60,'RBC Assumptions'!$A$44:$A$62,0))</f>
        <v>0.47499999999999998</v>
      </c>
      <c r="N62" s="88">
        <f>INDEX('RBC Assumptions'!$B$44:$B$62,MATCH($C60,'RBC Assumptions'!$A$44:$A$62,0))</f>
        <v>0.47499999999999998</v>
      </c>
      <c r="O62" s="88">
        <f>INDEX('RBC Assumptions'!$B$44:$B$62,MATCH($C60,'RBC Assumptions'!$A$44:$A$62,0))</f>
        <v>0.47499999999999998</v>
      </c>
      <c r="P62" s="88">
        <f>INDEX('RBC Assumptions'!$B$44:$B$62,MATCH($C60,'RBC Assumptions'!$A$44:$A$62,0))</f>
        <v>0.47499999999999998</v>
      </c>
      <c r="Q62" s="88">
        <f>INDEX('RBC Assumptions'!$B$44:$B$62,MATCH($C60,'RBC Assumptions'!$A$44:$A$62,0))</f>
        <v>0.47499999999999998</v>
      </c>
      <c r="R62" s="88">
        <f>INDEX('RBC Assumptions'!$B$44:$B$62,MATCH($C60,'RBC Assumptions'!$A$44:$A$62,0))</f>
        <v>0.47499999999999998</v>
      </c>
      <c r="S62" s="88">
        <f>INDEX('RBC Assumptions'!$B$44:$B$62,MATCH($C60,'RBC Assumptions'!$A$44:$A$62,0))</f>
        <v>0.47499999999999998</v>
      </c>
      <c r="T62" s="88">
        <f>INDEX('RBC Assumptions'!$B$44:$B$62,MATCH($C60,'RBC Assumptions'!$A$44:$A$62,0))</f>
        <v>0.47499999999999998</v>
      </c>
      <c r="U62" s="88">
        <f>INDEX('RBC Assumptions'!$B$44:$B$62,MATCH($C60,'RBC Assumptions'!$A$44:$A$62,0))</f>
        <v>0.47499999999999998</v>
      </c>
      <c r="V62" s="88">
        <f>INDEX('RBC Assumptions'!$B$44:$B$62,MATCH($C60,'RBC Assumptions'!$A$44:$A$62,0))</f>
        <v>0.47499999999999998</v>
      </c>
    </row>
    <row r="63" spans="1:22" x14ac:dyDescent="0.45">
      <c r="A63" s="76" t="str">
        <f t="shared" ref="A63:A64" si="137">A61</f>
        <v>P005</v>
      </c>
      <c r="B63" s="87" t="s">
        <v>512</v>
      </c>
      <c r="C63" s="88">
        <f>INDEX('RBC Assumptions'!$C$44:$C$62,MATCH($C60,'RBC Assumptions'!$A$44:$A$62,0))</f>
        <v>1.018</v>
      </c>
      <c r="D63" s="88">
        <f>INDEX('RBC Assumptions'!$C$44:$C$62,MATCH($C60,'RBC Assumptions'!$A$44:$A$62,0))</f>
        <v>1.018</v>
      </c>
      <c r="E63" s="88">
        <f>INDEX('RBC Assumptions'!$C$44:$C$62,MATCH($C60,'RBC Assumptions'!$A$44:$A$62,0))</f>
        <v>1.018</v>
      </c>
      <c r="F63" s="88">
        <f>INDEX('RBC Assumptions'!$C$44:$C$62,MATCH($C60,'RBC Assumptions'!$A$44:$A$62,0))</f>
        <v>1.018</v>
      </c>
      <c r="G63" s="88">
        <f>INDEX('RBC Assumptions'!$C$44:$C$62,MATCH($C60,'RBC Assumptions'!$A$44:$A$62,0))</f>
        <v>1.018</v>
      </c>
      <c r="H63" s="88">
        <f>INDEX('RBC Assumptions'!$C$44:$C$62,MATCH($C60,'RBC Assumptions'!$A$44:$A$62,0))</f>
        <v>1.018</v>
      </c>
      <c r="I63" s="88">
        <f>INDEX('RBC Assumptions'!$C$44:$C$62,MATCH($C60,'RBC Assumptions'!$A$44:$A$62,0))</f>
        <v>1.018</v>
      </c>
      <c r="J63" s="88">
        <f>INDEX('RBC Assumptions'!$C$44:$C$62,MATCH($C60,'RBC Assumptions'!$A$44:$A$62,0))</f>
        <v>1.018</v>
      </c>
      <c r="K63" s="88">
        <f>INDEX('RBC Assumptions'!$C$44:$C$62,MATCH($C60,'RBC Assumptions'!$A$44:$A$62,0))</f>
        <v>1.018</v>
      </c>
      <c r="L63" s="88">
        <f>INDEX('RBC Assumptions'!$C$44:$C$62,MATCH($C60,'RBC Assumptions'!$A$44:$A$62,0))</f>
        <v>1.018</v>
      </c>
      <c r="M63" s="88">
        <f>INDEX('RBC Assumptions'!$C$44:$C$62,MATCH($C60,'RBC Assumptions'!$A$44:$A$62,0))</f>
        <v>1.018</v>
      </c>
      <c r="N63" s="88">
        <f>INDEX('RBC Assumptions'!$C$44:$C$62,MATCH($C60,'RBC Assumptions'!$A$44:$A$62,0))</f>
        <v>1.018</v>
      </c>
      <c r="O63" s="88">
        <f>INDEX('RBC Assumptions'!$C$44:$C$62,MATCH($C60,'RBC Assumptions'!$A$44:$A$62,0))</f>
        <v>1.018</v>
      </c>
      <c r="P63" s="88">
        <f>INDEX('RBC Assumptions'!$C$44:$C$62,MATCH($C60,'RBC Assumptions'!$A$44:$A$62,0))</f>
        <v>1.018</v>
      </c>
      <c r="Q63" s="88">
        <f>INDEX('RBC Assumptions'!$C$44:$C$62,MATCH($C60,'RBC Assumptions'!$A$44:$A$62,0))</f>
        <v>1.018</v>
      </c>
      <c r="R63" s="88">
        <f>INDEX('RBC Assumptions'!$C$44:$C$62,MATCH($C60,'RBC Assumptions'!$A$44:$A$62,0))</f>
        <v>1.018</v>
      </c>
      <c r="S63" s="88">
        <f>INDEX('RBC Assumptions'!$C$44:$C$62,MATCH($C60,'RBC Assumptions'!$A$44:$A$62,0))</f>
        <v>1.018</v>
      </c>
      <c r="T63" s="88">
        <f>INDEX('RBC Assumptions'!$C$44:$C$62,MATCH($C60,'RBC Assumptions'!$A$44:$A$62,0))</f>
        <v>1.018</v>
      </c>
      <c r="U63" s="88">
        <f>INDEX('RBC Assumptions'!$C$44:$C$62,MATCH($C60,'RBC Assumptions'!$A$44:$A$62,0))</f>
        <v>1.018</v>
      </c>
      <c r="V63" s="88">
        <f>INDEX('RBC Assumptions'!$C$44:$C$62,MATCH($C60,'RBC Assumptions'!$A$44:$A$62,0))</f>
        <v>1.018</v>
      </c>
    </row>
    <row r="64" spans="1:22" x14ac:dyDescent="0.45">
      <c r="A64" s="76" t="str">
        <f t="shared" si="137"/>
        <v>P005</v>
      </c>
      <c r="B64" s="87" t="s">
        <v>513</v>
      </c>
      <c r="C64" s="88">
        <f>MIN('RBC Assumptions'!ASSM_DevRatioCap,INDEX('RBC Assumptions'!$J$44:$J$62,MATCH($C60,'RBC Assumptions'!$A$44:$A$62,0)))</f>
        <v>1.018</v>
      </c>
      <c r="D64" s="88">
        <f>MIN('RBC Assumptions'!ASSM_DevRatioCap,INDEX('RBC Assumptions'!$J$44:$J$62,MATCH($C60,'RBC Assumptions'!$A$44:$A$62,0)))</f>
        <v>1.018</v>
      </c>
      <c r="E64" s="88">
        <f>MIN('RBC Assumptions'!ASSM_DevRatioCap,INDEX('RBC Assumptions'!$J$44:$J$62,MATCH($C60,'RBC Assumptions'!$A$44:$A$62,0)))</f>
        <v>1.018</v>
      </c>
      <c r="F64" s="88">
        <f>MIN('RBC Assumptions'!ASSM_DevRatioCap,INDEX('RBC Assumptions'!$J$44:$J$62,MATCH($C60,'RBC Assumptions'!$A$44:$A$62,0)))</f>
        <v>1.018</v>
      </c>
      <c r="G64" s="88">
        <f>MIN('RBC Assumptions'!ASSM_DevRatioCap,INDEX('RBC Assumptions'!$J$44:$J$62,MATCH($C60,'RBC Assumptions'!$A$44:$A$62,0)))</f>
        <v>1.018</v>
      </c>
      <c r="H64" s="88">
        <f>MIN('RBC Assumptions'!ASSM_DevRatioCap,INDEX('RBC Assumptions'!$J$44:$J$62,MATCH($C60,'RBC Assumptions'!$A$44:$A$62,0)))</f>
        <v>1.018</v>
      </c>
      <c r="I64" s="88">
        <f>MIN('RBC Assumptions'!ASSM_DevRatioCap,INDEX('RBC Assumptions'!$J$44:$J$62,MATCH($C60,'RBC Assumptions'!$A$44:$A$62,0)))</f>
        <v>1.018</v>
      </c>
      <c r="J64" s="88">
        <f>MIN('RBC Assumptions'!ASSM_DevRatioCap,INDEX('RBC Assumptions'!$J$44:$J$62,MATCH($C60,'RBC Assumptions'!$A$44:$A$62,0)))</f>
        <v>1.018</v>
      </c>
      <c r="K64" s="88">
        <f>MIN('RBC Assumptions'!ASSM_DevRatioCap,INDEX('RBC Assumptions'!$J$44:$J$62,MATCH($C60,'RBC Assumptions'!$A$44:$A$62,0)))</f>
        <v>1.018</v>
      </c>
      <c r="L64" s="88">
        <f>MIN('RBC Assumptions'!ASSM_DevRatioCap,INDEX('RBC Assumptions'!$J$44:$J$62,MATCH($C60,'RBC Assumptions'!$A$44:$A$62,0)))</f>
        <v>1.018</v>
      </c>
      <c r="M64" s="88">
        <f>MIN('RBC Assumptions'!ASSM_DevRatioCap,INDEX('RBC Assumptions'!$J$44:$J$62,MATCH($C60,'RBC Assumptions'!$A$44:$A$62,0)))</f>
        <v>1.018</v>
      </c>
      <c r="N64" s="88">
        <f>MIN('RBC Assumptions'!ASSM_DevRatioCap,INDEX('RBC Assumptions'!$J$44:$J$62,MATCH($C60,'RBC Assumptions'!$A$44:$A$62,0)))</f>
        <v>1.018</v>
      </c>
      <c r="O64" s="88">
        <f>MIN('RBC Assumptions'!ASSM_DevRatioCap,INDEX('RBC Assumptions'!$J$44:$J$62,MATCH($C60,'RBC Assumptions'!$A$44:$A$62,0)))</f>
        <v>1.018</v>
      </c>
      <c r="P64" s="88">
        <f>MIN('RBC Assumptions'!ASSM_DevRatioCap,INDEX('RBC Assumptions'!$J$44:$J$62,MATCH($C60,'RBC Assumptions'!$A$44:$A$62,0)))</f>
        <v>1.018</v>
      </c>
      <c r="Q64" s="88">
        <f>MIN('RBC Assumptions'!ASSM_DevRatioCap,INDEX('RBC Assumptions'!$J$44:$J$62,MATCH($C60,'RBC Assumptions'!$A$44:$A$62,0)))</f>
        <v>1.018</v>
      </c>
      <c r="R64" s="88">
        <f>MIN('RBC Assumptions'!ASSM_DevRatioCap,INDEX('RBC Assumptions'!$J$44:$J$62,MATCH($C60,'RBC Assumptions'!$A$44:$A$62,0)))</f>
        <v>1.018</v>
      </c>
      <c r="S64" s="88">
        <f>MIN('RBC Assumptions'!ASSM_DevRatioCap,INDEX('RBC Assumptions'!$J$44:$J$62,MATCH($C60,'RBC Assumptions'!$A$44:$A$62,0)))</f>
        <v>1.018</v>
      </c>
      <c r="T64" s="88">
        <f>MIN('RBC Assumptions'!ASSM_DevRatioCap,INDEX('RBC Assumptions'!$J$44:$J$62,MATCH($C60,'RBC Assumptions'!$A$44:$A$62,0)))</f>
        <v>1.018</v>
      </c>
      <c r="U64" s="88">
        <f>MIN('RBC Assumptions'!ASSM_DevRatioCap,INDEX('RBC Assumptions'!$J$44:$J$62,MATCH($C60,'RBC Assumptions'!$A$44:$A$62,0)))</f>
        <v>1.018</v>
      </c>
      <c r="V64" s="88">
        <f>MIN('RBC Assumptions'!ASSM_DevRatioCap,INDEX('RBC Assumptions'!$J$44:$J$62,MATCH($C60,'RBC Assumptions'!$A$44:$A$62,0)))</f>
        <v>1.018</v>
      </c>
    </row>
    <row r="65" spans="1:22" x14ac:dyDescent="0.45">
      <c r="A65" s="76" t="str">
        <f>A61</f>
        <v>P005</v>
      </c>
      <c r="B65" s="87" t="s">
        <v>332</v>
      </c>
      <c r="C65" s="88">
        <f>0.5*C62+0.5*(C64/C63)*C62</f>
        <v>0.47499999999999998</v>
      </c>
      <c r="D65" s="88">
        <f t="shared" ref="D65" si="138">0.5*D62+0.5*(D64/D63)*D62</f>
        <v>0.47499999999999998</v>
      </c>
      <c r="E65" s="88">
        <f t="shared" ref="E65" si="139">0.5*E62+0.5*(E64/E63)*E62</f>
        <v>0.47499999999999998</v>
      </c>
      <c r="F65" s="88">
        <f t="shared" ref="F65" si="140">0.5*F62+0.5*(F64/F63)*F62</f>
        <v>0.47499999999999998</v>
      </c>
      <c r="G65" s="88">
        <f t="shared" ref="G65" si="141">0.5*G62+0.5*(G64/G63)*G62</f>
        <v>0.47499999999999998</v>
      </c>
      <c r="H65" s="88">
        <f t="shared" ref="H65" si="142">0.5*H62+0.5*(H64/H63)*H62</f>
        <v>0.47499999999999998</v>
      </c>
      <c r="I65" s="88">
        <f t="shared" ref="I65" si="143">0.5*I62+0.5*(I64/I63)*I62</f>
        <v>0.47499999999999998</v>
      </c>
      <c r="J65" s="88">
        <f t="shared" ref="J65" si="144">0.5*J62+0.5*(J64/J63)*J62</f>
        <v>0.47499999999999998</v>
      </c>
      <c r="K65" s="88">
        <f t="shared" ref="K65" si="145">0.5*K62+0.5*(K64/K63)*K62</f>
        <v>0.47499999999999998</v>
      </c>
      <c r="L65" s="88">
        <f t="shared" ref="L65" si="146">0.5*L62+0.5*(L64/L63)*L62</f>
        <v>0.47499999999999998</v>
      </c>
      <c r="M65" s="88">
        <f t="shared" ref="M65" si="147">0.5*M62+0.5*(M64/M63)*M62</f>
        <v>0.47499999999999998</v>
      </c>
      <c r="N65" s="88">
        <f t="shared" ref="N65" si="148">0.5*N62+0.5*(N64/N63)*N62</f>
        <v>0.47499999999999998</v>
      </c>
      <c r="O65" s="88">
        <f t="shared" ref="O65" si="149">0.5*O62+0.5*(O64/O63)*O62</f>
        <v>0.47499999999999998</v>
      </c>
      <c r="P65" s="88">
        <f t="shared" ref="P65" si="150">0.5*P62+0.5*(P64/P63)*P62</f>
        <v>0.47499999999999998</v>
      </c>
      <c r="Q65" s="88">
        <f t="shared" ref="Q65" si="151">0.5*Q62+0.5*(Q64/Q63)*Q62</f>
        <v>0.47499999999999998</v>
      </c>
      <c r="R65" s="88">
        <f t="shared" ref="R65" si="152">0.5*R62+0.5*(R64/R63)*R62</f>
        <v>0.47499999999999998</v>
      </c>
      <c r="S65" s="88">
        <f t="shared" ref="S65" si="153">0.5*S62+0.5*(S64/S63)*S62</f>
        <v>0.47499999999999998</v>
      </c>
      <c r="T65" s="88">
        <f t="shared" ref="T65" si="154">0.5*T62+0.5*(T64/T63)*T62</f>
        <v>0.47499999999999998</v>
      </c>
      <c r="U65" s="88">
        <f t="shared" ref="U65" si="155">0.5*U62+0.5*(U64/U63)*U62</f>
        <v>0.47499999999999998</v>
      </c>
      <c r="V65" s="88">
        <f t="shared" ref="V65" si="156">0.5*V62+0.5*(V64/V63)*V62</f>
        <v>0.47499999999999998</v>
      </c>
    </row>
    <row r="66" spans="1:22" x14ac:dyDescent="0.45">
      <c r="A66" s="76" t="str">
        <f>A62</f>
        <v>P005</v>
      </c>
      <c r="B66" s="87" t="s">
        <v>535</v>
      </c>
      <c r="C66" s="88">
        <f>INDEX('RBC Assumptions'!$D$44:$D$62,MATCH($C60,'RBC Assumptions'!$A$44:$A$62,0))</f>
        <v>0.89800000000000002</v>
      </c>
      <c r="D66" s="88">
        <f>INDEX('RBC Assumptions'!$D$44:$D$62,MATCH($C60,'RBC Assumptions'!$A$44:$A$62,0))</f>
        <v>0.89800000000000002</v>
      </c>
      <c r="E66" s="88">
        <f>INDEX('RBC Assumptions'!$D$44:$D$62,MATCH($C60,'RBC Assumptions'!$A$44:$A$62,0))</f>
        <v>0.89800000000000002</v>
      </c>
      <c r="F66" s="88">
        <f>INDEX('RBC Assumptions'!$D$44:$D$62,MATCH($C60,'RBC Assumptions'!$A$44:$A$62,0))</f>
        <v>0.89800000000000002</v>
      </c>
      <c r="G66" s="88">
        <f>INDEX('RBC Assumptions'!$D$44:$D$62,MATCH($C60,'RBC Assumptions'!$A$44:$A$62,0))</f>
        <v>0.89800000000000002</v>
      </c>
      <c r="H66" s="88">
        <f>INDEX('RBC Assumptions'!$D$44:$D$62,MATCH($C60,'RBC Assumptions'!$A$44:$A$62,0))</f>
        <v>0.89800000000000002</v>
      </c>
      <c r="I66" s="88">
        <f>INDEX('RBC Assumptions'!$D$44:$D$62,MATCH($C60,'RBC Assumptions'!$A$44:$A$62,0))</f>
        <v>0.89800000000000002</v>
      </c>
      <c r="J66" s="88">
        <f>INDEX('RBC Assumptions'!$D$44:$D$62,MATCH($C60,'RBC Assumptions'!$A$44:$A$62,0))</f>
        <v>0.89800000000000002</v>
      </c>
      <c r="K66" s="88">
        <f>INDEX('RBC Assumptions'!$D$44:$D$62,MATCH($C60,'RBC Assumptions'!$A$44:$A$62,0))</f>
        <v>0.89800000000000002</v>
      </c>
      <c r="L66" s="88">
        <f>INDEX('RBC Assumptions'!$D$44:$D$62,MATCH($C60,'RBC Assumptions'!$A$44:$A$62,0))</f>
        <v>0.89800000000000002</v>
      </c>
      <c r="M66" s="88">
        <f>INDEX('RBC Assumptions'!$D$44:$D$62,MATCH($C60,'RBC Assumptions'!$A$44:$A$62,0))</f>
        <v>0.89800000000000002</v>
      </c>
      <c r="N66" s="88">
        <f>INDEX('RBC Assumptions'!$D$44:$D$62,MATCH($C60,'RBC Assumptions'!$A$44:$A$62,0))</f>
        <v>0.89800000000000002</v>
      </c>
      <c r="O66" s="88">
        <f>INDEX('RBC Assumptions'!$D$44:$D$62,MATCH($C60,'RBC Assumptions'!$A$44:$A$62,0))</f>
        <v>0.89800000000000002</v>
      </c>
      <c r="P66" s="88">
        <f>INDEX('RBC Assumptions'!$D$44:$D$62,MATCH($C60,'RBC Assumptions'!$A$44:$A$62,0))</f>
        <v>0.89800000000000002</v>
      </c>
      <c r="Q66" s="88">
        <f>INDEX('RBC Assumptions'!$D$44:$D$62,MATCH($C60,'RBC Assumptions'!$A$44:$A$62,0))</f>
        <v>0.89800000000000002</v>
      </c>
      <c r="R66" s="88">
        <f>INDEX('RBC Assumptions'!$D$44:$D$62,MATCH($C60,'RBC Assumptions'!$A$44:$A$62,0))</f>
        <v>0.89800000000000002</v>
      </c>
      <c r="S66" s="88">
        <f>INDEX('RBC Assumptions'!$D$44:$D$62,MATCH($C60,'RBC Assumptions'!$A$44:$A$62,0))</f>
        <v>0.89800000000000002</v>
      </c>
      <c r="T66" s="88">
        <f>INDEX('RBC Assumptions'!$D$44:$D$62,MATCH($C60,'RBC Assumptions'!$A$44:$A$62,0))</f>
        <v>0.89800000000000002</v>
      </c>
      <c r="U66" s="88">
        <f>INDEX('RBC Assumptions'!$D$44:$D$62,MATCH($C60,'RBC Assumptions'!$A$44:$A$62,0))</f>
        <v>0.89800000000000002</v>
      </c>
      <c r="V66" s="88">
        <f>INDEX('RBC Assumptions'!$D$44:$D$62,MATCH($C60,'RBC Assumptions'!$A$44:$A$62,0))</f>
        <v>0.89800000000000002</v>
      </c>
    </row>
    <row r="67" spans="1:22" x14ac:dyDescent="0.45">
      <c r="A67" s="76" t="str">
        <f>A65</f>
        <v>P005</v>
      </c>
      <c r="B67" s="89" t="s">
        <v>333</v>
      </c>
      <c r="C67" s="91">
        <f ca="1">MAX(0,(((C65+1)*C66)-1)*C61)</f>
        <v>3.0913387500000007</v>
      </c>
      <c r="D67" s="91">
        <f t="shared" ref="D67" ca="1" si="157">MAX(0,(((D65+1)*D66)-1)*D61)</f>
        <v>11.842018125000001</v>
      </c>
      <c r="E67" s="91">
        <f t="shared" ref="E67" ca="1" si="158">MAX(0,(((E65+1)*E66)-1)*E61)</f>
        <v>25.1992790625</v>
      </c>
      <c r="F67" s="91">
        <f t="shared" ref="F67" ca="1" si="159">MAX(0,(((F65+1)*F66)-1)*F61)</f>
        <v>42.268580624999998</v>
      </c>
      <c r="G67" s="91">
        <f t="shared" ref="G67" ca="1" si="160">MAX(0,(((G65+1)*G66)-1)*G61)</f>
        <v>62.392709062500003</v>
      </c>
      <c r="H67" s="91">
        <f t="shared" ref="H67" ca="1" si="161">MAX(0,(((H65+1)*H66)-1)*H61)</f>
        <v>85.023986250000021</v>
      </c>
      <c r="I67" s="91">
        <f t="shared" ref="I67" ca="1" si="162">MAX(0,(((I65+1)*I66)-1)*I61)</f>
        <v>109.73644031250004</v>
      </c>
      <c r="J67" s="91">
        <f t="shared" ref="J67" ca="1" si="163">MAX(0,(((J65+1)*J66)-1)*J61)</f>
        <v>136.26231750000005</v>
      </c>
      <c r="K67" s="91">
        <f t="shared" ref="K67" ca="1" si="164">MAX(0,(((K65+1)*K66)-1)*K61)</f>
        <v>167.51039718750002</v>
      </c>
      <c r="L67" s="91">
        <f t="shared" ref="L67" ca="1" si="165">MAX(0,(((L65+1)*L66)-1)*L61)</f>
        <v>205.88437781250002</v>
      </c>
      <c r="M67" s="91">
        <f t="shared" ref="M67" ca="1" si="166">MAX(0,(((M65+1)*M66)-1)*M61)</f>
        <v>250.19153812500011</v>
      </c>
      <c r="N67" s="91">
        <f t="shared" ref="N67" ca="1" si="167">MAX(0,(((N65+1)*N66)-1)*N61)</f>
        <v>299.42780156250006</v>
      </c>
      <c r="O67" s="91">
        <f t="shared" ref="O67" ca="1" si="168">MAX(0,(((O65+1)*O66)-1)*O61)</f>
        <v>352.8385893750002</v>
      </c>
      <c r="P67" s="91">
        <f t="shared" ref="P67" ca="1" si="169">MAX(0,(((P65+1)*P66)-1)*P61)</f>
        <v>409.79102906250006</v>
      </c>
      <c r="Q67" s="91">
        <f t="shared" ref="Q67" ca="1" si="170">MAX(0,(((Q65+1)*Q66)-1)*Q61)</f>
        <v>469.78612500000008</v>
      </c>
      <c r="R67" s="91">
        <f t="shared" ref="R67" ca="1" si="171">MAX(0,(((R65+1)*R66)-1)*R61)</f>
        <v>532.48918500000013</v>
      </c>
      <c r="S67" s="91">
        <f t="shared" ref="S67" ca="1" si="172">MAX(0,(((S65+1)*S66)-1)*S61)</f>
        <v>597.65679656250029</v>
      </c>
      <c r="T67" s="91">
        <f t="shared" ref="T67" ca="1" si="173">MAX(0,(((T65+1)*T66)-1)*T61)</f>
        <v>665.06988843750014</v>
      </c>
      <c r="U67" s="91">
        <f t="shared" ref="U67" ca="1" si="174">MAX(0,(((U65+1)*U66)-1)*U61)</f>
        <v>734.54590125000016</v>
      </c>
      <c r="V67" s="91">
        <f t="shared" ref="V67" ca="1" si="175">MAX(0,(((V65+1)*V66)-1)*V61)</f>
        <v>805.93270218750013</v>
      </c>
    </row>
    <row r="68" spans="1:22" x14ac:dyDescent="0.45">
      <c r="A68" s="76" t="str">
        <f t="shared" ref="A68:A69" si="176">A67</f>
        <v>P005</v>
      </c>
      <c r="B68" s="90" t="s">
        <v>334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</row>
    <row r="69" spans="1:22" x14ac:dyDescent="0.45">
      <c r="A69" s="76" t="str">
        <f t="shared" si="176"/>
        <v>P005</v>
      </c>
      <c r="B69" s="92" t="s">
        <v>335</v>
      </c>
      <c r="C69" s="93">
        <f ca="1">IFERROR(C67-C68,0)</f>
        <v>3.0913387500000007</v>
      </c>
      <c r="D69" s="93">
        <f t="shared" ref="D69" ca="1" si="177">IFERROR(D67-D68,0)</f>
        <v>11.842018125000001</v>
      </c>
      <c r="E69" s="93">
        <f t="shared" ref="E69" ca="1" si="178">IFERROR(E67-E68,0)</f>
        <v>25.1992790625</v>
      </c>
      <c r="F69" s="93">
        <f t="shared" ref="F69" ca="1" si="179">IFERROR(F67-F68,0)</f>
        <v>42.268580624999998</v>
      </c>
      <c r="G69" s="93">
        <f t="shared" ref="G69" ca="1" si="180">IFERROR(G67-G68,0)</f>
        <v>62.392709062500003</v>
      </c>
      <c r="H69" s="93">
        <f t="shared" ref="H69" ca="1" si="181">IFERROR(H67-H68,0)</f>
        <v>85.023986250000021</v>
      </c>
      <c r="I69" s="93">
        <f t="shared" ref="I69" ca="1" si="182">IFERROR(I67-I68,0)</f>
        <v>109.73644031250004</v>
      </c>
      <c r="J69" s="93">
        <f t="shared" ref="J69" ca="1" si="183">IFERROR(J67-J68,0)</f>
        <v>136.26231750000005</v>
      </c>
      <c r="K69" s="93">
        <f t="shared" ref="K69" ca="1" si="184">IFERROR(K67-K68,0)</f>
        <v>167.51039718750002</v>
      </c>
      <c r="L69" s="93">
        <f t="shared" ref="L69" ca="1" si="185">IFERROR(L67-L68,0)</f>
        <v>205.88437781250002</v>
      </c>
      <c r="M69" s="93">
        <f t="shared" ref="M69" ca="1" si="186">IFERROR(M67-M68,0)</f>
        <v>250.19153812500011</v>
      </c>
      <c r="N69" s="93">
        <f t="shared" ref="N69" ca="1" si="187">IFERROR(N67-N68,0)</f>
        <v>299.42780156250006</v>
      </c>
      <c r="O69" s="93">
        <f t="shared" ref="O69" ca="1" si="188">IFERROR(O67-O68,0)</f>
        <v>352.8385893750002</v>
      </c>
      <c r="P69" s="93">
        <f t="shared" ref="P69" ca="1" si="189">IFERROR(P67-P68,0)</f>
        <v>409.79102906250006</v>
      </c>
      <c r="Q69" s="93">
        <f t="shared" ref="Q69" ca="1" si="190">IFERROR(Q67-Q68,0)</f>
        <v>469.78612500000008</v>
      </c>
      <c r="R69" s="93">
        <f t="shared" ref="R69" ca="1" si="191">IFERROR(R67-R68,0)</f>
        <v>532.48918500000013</v>
      </c>
      <c r="S69" s="93">
        <f t="shared" ref="S69" ca="1" si="192">IFERROR(S67-S68,0)</f>
        <v>597.65679656250029</v>
      </c>
      <c r="T69" s="93">
        <f t="shared" ref="T69" ca="1" si="193">IFERROR(T67-T68,0)</f>
        <v>665.06988843750014</v>
      </c>
      <c r="U69" s="93">
        <f t="shared" ref="U69" ca="1" si="194">IFERROR(U67-U68,0)</f>
        <v>734.54590125000016</v>
      </c>
      <c r="V69" s="93">
        <f t="shared" ref="V69" ca="1" si="195">IFERROR(V67-V68,0)</f>
        <v>805.93270218750013</v>
      </c>
    </row>
    <row r="71" spans="1:22" x14ac:dyDescent="0.45">
      <c r="A71" s="2" t="s">
        <v>73</v>
      </c>
      <c r="B71" s="2" t="str">
        <f>INDEX('Program Inputs'!$B$9:$B$28,MATCH(A71,'Program Inputs'!$A$9:$A$28,0))</f>
        <v>Gigsafe</v>
      </c>
      <c r="C71" s="2" t="str">
        <f>INDEX('Program Inputs'!$L$9:$L$28,MATCH(A71,'Program Inputs'!$A$9:$A$28,0))</f>
        <v>Workers' Compensation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45">
      <c r="A72" s="76" t="str">
        <f>A71</f>
        <v>P006</v>
      </c>
      <c r="B72" s="87" t="s">
        <v>331</v>
      </c>
      <c r="C72" s="95">
        <f ca="1">'Loss Proj'!X219</f>
        <v>4.3619339491596048</v>
      </c>
      <c r="D72" s="95">
        <f ca="1">'Loss Proj'!Y219</f>
        <v>16.86293090166409</v>
      </c>
      <c r="E72" s="95">
        <f ca="1">'Loss Proj'!Z219</f>
        <v>36.476523450032531</v>
      </c>
      <c r="F72" s="95">
        <f ca="1">'Loss Proj'!AA219</f>
        <v>62.39100318666307</v>
      </c>
      <c r="G72" s="95">
        <f ca="1">'Loss Proj'!AB219</f>
        <v>91.248609271809784</v>
      </c>
      <c r="H72" s="95">
        <f ca="1">'Loss Proj'!AC219</f>
        <v>120.05608406524965</v>
      </c>
      <c r="I72" s="95">
        <f ca="1">'Loss Proj'!AD219</f>
        <v>148.7871111349084</v>
      </c>
      <c r="J72" s="95">
        <f ca="1">'Loss Proj'!AE219</f>
        <v>177.42036183726432</v>
      </c>
      <c r="K72" s="95">
        <f ca="1">'Loss Proj'!AF219</f>
        <v>206.84445858384666</v>
      </c>
      <c r="L72" s="95">
        <f ca="1">'Loss Proj'!AG219</f>
        <v>237.86021427361658</v>
      </c>
      <c r="M72" s="95">
        <f ca="1">'Loss Proj'!AH219</f>
        <v>270.30462547135204</v>
      </c>
      <c r="N72" s="95">
        <f ca="1">'Loss Proj'!AI219</f>
        <v>304.02921364005942</v>
      </c>
      <c r="O72" s="95">
        <f ca="1">'Loss Proj'!AJ219</f>
        <v>340.63446895491023</v>
      </c>
      <c r="P72" s="95">
        <f ca="1">'Loss Proj'!AK219</f>
        <v>381.49211671454924</v>
      </c>
      <c r="Q72" s="95">
        <f ca="1">'Loss Proj'!AL219</f>
        <v>426.0689319182722</v>
      </c>
      <c r="R72" s="95">
        <f ca="1">'Loss Proj'!AM219</f>
        <v>473.94335646358303</v>
      </c>
      <c r="S72" s="95">
        <f ca="1">'Loss Proj'!AN219</f>
        <v>524.73614686910253</v>
      </c>
      <c r="T72" s="95">
        <f ca="1">'Loss Proj'!AO219</f>
        <v>578.07865782048532</v>
      </c>
      <c r="U72" s="95">
        <f ca="1">'Loss Proj'!AP219</f>
        <v>633.64305697680152</v>
      </c>
      <c r="V72" s="95">
        <f ca="1">'Loss Proj'!AQ219</f>
        <v>691.16297446329577</v>
      </c>
    </row>
    <row r="73" spans="1:22" x14ac:dyDescent="0.45">
      <c r="A73" s="76" t="str">
        <f>A71</f>
        <v>P006</v>
      </c>
      <c r="B73" s="87" t="s">
        <v>529</v>
      </c>
      <c r="C73" s="88">
        <f>INDEX('RBC Assumptions'!$B$44:$B$62,MATCH($C71,'RBC Assumptions'!$A$44:$A$62,0))</f>
        <v>0.38200000000000001</v>
      </c>
      <c r="D73" s="88">
        <f>INDEX('RBC Assumptions'!$B$44:$B$62,MATCH($C71,'RBC Assumptions'!$A$44:$A$62,0))</f>
        <v>0.38200000000000001</v>
      </c>
      <c r="E73" s="88">
        <f>INDEX('RBC Assumptions'!$B$44:$B$62,MATCH($C71,'RBC Assumptions'!$A$44:$A$62,0))</f>
        <v>0.38200000000000001</v>
      </c>
      <c r="F73" s="88">
        <f>INDEX('RBC Assumptions'!$B$44:$B$62,MATCH($C71,'RBC Assumptions'!$A$44:$A$62,0))</f>
        <v>0.38200000000000001</v>
      </c>
      <c r="G73" s="88">
        <f>INDEX('RBC Assumptions'!$B$44:$B$62,MATCH($C71,'RBC Assumptions'!$A$44:$A$62,0))</f>
        <v>0.38200000000000001</v>
      </c>
      <c r="H73" s="88">
        <f>INDEX('RBC Assumptions'!$B$44:$B$62,MATCH($C71,'RBC Assumptions'!$A$44:$A$62,0))</f>
        <v>0.38200000000000001</v>
      </c>
      <c r="I73" s="88">
        <f>INDEX('RBC Assumptions'!$B$44:$B$62,MATCH($C71,'RBC Assumptions'!$A$44:$A$62,0))</f>
        <v>0.38200000000000001</v>
      </c>
      <c r="J73" s="88">
        <f>INDEX('RBC Assumptions'!$B$44:$B$62,MATCH($C71,'RBC Assumptions'!$A$44:$A$62,0))</f>
        <v>0.38200000000000001</v>
      </c>
      <c r="K73" s="88">
        <f>INDEX('RBC Assumptions'!$B$44:$B$62,MATCH($C71,'RBC Assumptions'!$A$44:$A$62,0))</f>
        <v>0.38200000000000001</v>
      </c>
      <c r="L73" s="88">
        <f>INDEX('RBC Assumptions'!$B$44:$B$62,MATCH($C71,'RBC Assumptions'!$A$44:$A$62,0))</f>
        <v>0.38200000000000001</v>
      </c>
      <c r="M73" s="88">
        <f>INDEX('RBC Assumptions'!$B$44:$B$62,MATCH($C71,'RBC Assumptions'!$A$44:$A$62,0))</f>
        <v>0.38200000000000001</v>
      </c>
      <c r="N73" s="88">
        <f>INDEX('RBC Assumptions'!$B$44:$B$62,MATCH($C71,'RBC Assumptions'!$A$44:$A$62,0))</f>
        <v>0.38200000000000001</v>
      </c>
      <c r="O73" s="88">
        <f>INDEX('RBC Assumptions'!$B$44:$B$62,MATCH($C71,'RBC Assumptions'!$A$44:$A$62,0))</f>
        <v>0.38200000000000001</v>
      </c>
      <c r="P73" s="88">
        <f>INDEX('RBC Assumptions'!$B$44:$B$62,MATCH($C71,'RBC Assumptions'!$A$44:$A$62,0))</f>
        <v>0.38200000000000001</v>
      </c>
      <c r="Q73" s="88">
        <f>INDEX('RBC Assumptions'!$B$44:$B$62,MATCH($C71,'RBC Assumptions'!$A$44:$A$62,0))</f>
        <v>0.38200000000000001</v>
      </c>
      <c r="R73" s="88">
        <f>INDEX('RBC Assumptions'!$B$44:$B$62,MATCH($C71,'RBC Assumptions'!$A$44:$A$62,0))</f>
        <v>0.38200000000000001</v>
      </c>
      <c r="S73" s="88">
        <f>INDEX('RBC Assumptions'!$B$44:$B$62,MATCH($C71,'RBC Assumptions'!$A$44:$A$62,0))</f>
        <v>0.38200000000000001</v>
      </c>
      <c r="T73" s="88">
        <f>INDEX('RBC Assumptions'!$B$44:$B$62,MATCH($C71,'RBC Assumptions'!$A$44:$A$62,0))</f>
        <v>0.38200000000000001</v>
      </c>
      <c r="U73" s="88">
        <f>INDEX('RBC Assumptions'!$B$44:$B$62,MATCH($C71,'RBC Assumptions'!$A$44:$A$62,0))</f>
        <v>0.38200000000000001</v>
      </c>
      <c r="V73" s="88">
        <f>INDEX('RBC Assumptions'!$B$44:$B$62,MATCH($C71,'RBC Assumptions'!$A$44:$A$62,0))</f>
        <v>0.38200000000000001</v>
      </c>
    </row>
    <row r="74" spans="1:22" x14ac:dyDescent="0.45">
      <c r="A74" s="76" t="str">
        <f t="shared" ref="A74:A75" si="196">A72</f>
        <v>P006</v>
      </c>
      <c r="B74" s="87" t="s">
        <v>512</v>
      </c>
      <c r="C74" s="88">
        <f>INDEX('RBC Assumptions'!$C$44:$C$62,MATCH($C71,'RBC Assumptions'!$A$44:$A$62,0))</f>
        <v>0.91200000000000003</v>
      </c>
      <c r="D74" s="88">
        <f>INDEX('RBC Assumptions'!$C$44:$C$62,MATCH($C71,'RBC Assumptions'!$A$44:$A$62,0))</f>
        <v>0.91200000000000003</v>
      </c>
      <c r="E74" s="88">
        <f>INDEX('RBC Assumptions'!$C$44:$C$62,MATCH($C71,'RBC Assumptions'!$A$44:$A$62,0))</f>
        <v>0.91200000000000003</v>
      </c>
      <c r="F74" s="88">
        <f>INDEX('RBC Assumptions'!$C$44:$C$62,MATCH($C71,'RBC Assumptions'!$A$44:$A$62,0))</f>
        <v>0.91200000000000003</v>
      </c>
      <c r="G74" s="88">
        <f>INDEX('RBC Assumptions'!$C$44:$C$62,MATCH($C71,'RBC Assumptions'!$A$44:$A$62,0))</f>
        <v>0.91200000000000003</v>
      </c>
      <c r="H74" s="88">
        <f>INDEX('RBC Assumptions'!$C$44:$C$62,MATCH($C71,'RBC Assumptions'!$A$44:$A$62,0))</f>
        <v>0.91200000000000003</v>
      </c>
      <c r="I74" s="88">
        <f>INDEX('RBC Assumptions'!$C$44:$C$62,MATCH($C71,'RBC Assumptions'!$A$44:$A$62,0))</f>
        <v>0.91200000000000003</v>
      </c>
      <c r="J74" s="88">
        <f>INDEX('RBC Assumptions'!$C$44:$C$62,MATCH($C71,'RBC Assumptions'!$A$44:$A$62,0))</f>
        <v>0.91200000000000003</v>
      </c>
      <c r="K74" s="88">
        <f>INDEX('RBC Assumptions'!$C$44:$C$62,MATCH($C71,'RBC Assumptions'!$A$44:$A$62,0))</f>
        <v>0.91200000000000003</v>
      </c>
      <c r="L74" s="88">
        <f>INDEX('RBC Assumptions'!$C$44:$C$62,MATCH($C71,'RBC Assumptions'!$A$44:$A$62,0))</f>
        <v>0.91200000000000003</v>
      </c>
      <c r="M74" s="88">
        <f>INDEX('RBC Assumptions'!$C$44:$C$62,MATCH($C71,'RBC Assumptions'!$A$44:$A$62,0))</f>
        <v>0.91200000000000003</v>
      </c>
      <c r="N74" s="88">
        <f>INDEX('RBC Assumptions'!$C$44:$C$62,MATCH($C71,'RBC Assumptions'!$A$44:$A$62,0))</f>
        <v>0.91200000000000003</v>
      </c>
      <c r="O74" s="88">
        <f>INDEX('RBC Assumptions'!$C$44:$C$62,MATCH($C71,'RBC Assumptions'!$A$44:$A$62,0))</f>
        <v>0.91200000000000003</v>
      </c>
      <c r="P74" s="88">
        <f>INDEX('RBC Assumptions'!$C$44:$C$62,MATCH($C71,'RBC Assumptions'!$A$44:$A$62,0))</f>
        <v>0.91200000000000003</v>
      </c>
      <c r="Q74" s="88">
        <f>INDEX('RBC Assumptions'!$C$44:$C$62,MATCH($C71,'RBC Assumptions'!$A$44:$A$62,0))</f>
        <v>0.91200000000000003</v>
      </c>
      <c r="R74" s="88">
        <f>INDEX('RBC Assumptions'!$C$44:$C$62,MATCH($C71,'RBC Assumptions'!$A$44:$A$62,0))</f>
        <v>0.91200000000000003</v>
      </c>
      <c r="S74" s="88">
        <f>INDEX('RBC Assumptions'!$C$44:$C$62,MATCH($C71,'RBC Assumptions'!$A$44:$A$62,0))</f>
        <v>0.91200000000000003</v>
      </c>
      <c r="T74" s="88">
        <f>INDEX('RBC Assumptions'!$C$44:$C$62,MATCH($C71,'RBC Assumptions'!$A$44:$A$62,0))</f>
        <v>0.91200000000000003</v>
      </c>
      <c r="U74" s="88">
        <f>INDEX('RBC Assumptions'!$C$44:$C$62,MATCH($C71,'RBC Assumptions'!$A$44:$A$62,0))</f>
        <v>0.91200000000000003</v>
      </c>
      <c r="V74" s="88">
        <f>INDEX('RBC Assumptions'!$C$44:$C$62,MATCH($C71,'RBC Assumptions'!$A$44:$A$62,0))</f>
        <v>0.91200000000000003</v>
      </c>
    </row>
    <row r="75" spans="1:22" x14ac:dyDescent="0.45">
      <c r="A75" s="76" t="str">
        <f t="shared" si="196"/>
        <v>P006</v>
      </c>
      <c r="B75" s="87" t="s">
        <v>513</v>
      </c>
      <c r="C75" s="88">
        <f>MIN('RBC Assumptions'!ASSM_DevRatioCap,INDEX('RBC Assumptions'!$J$44:$J$62,MATCH($C71,'RBC Assumptions'!$A$44:$A$62,0)))</f>
        <v>0.91200000000000003</v>
      </c>
      <c r="D75" s="88">
        <f>MIN('RBC Assumptions'!ASSM_DevRatioCap,INDEX('RBC Assumptions'!$J$44:$J$62,MATCH($C71,'RBC Assumptions'!$A$44:$A$62,0)))</f>
        <v>0.91200000000000003</v>
      </c>
      <c r="E75" s="88">
        <f>MIN('RBC Assumptions'!ASSM_DevRatioCap,INDEX('RBC Assumptions'!$J$44:$J$62,MATCH($C71,'RBC Assumptions'!$A$44:$A$62,0)))</f>
        <v>0.91200000000000003</v>
      </c>
      <c r="F75" s="88">
        <f>MIN('RBC Assumptions'!ASSM_DevRatioCap,INDEX('RBC Assumptions'!$J$44:$J$62,MATCH($C71,'RBC Assumptions'!$A$44:$A$62,0)))</f>
        <v>0.91200000000000003</v>
      </c>
      <c r="G75" s="88">
        <f>MIN('RBC Assumptions'!ASSM_DevRatioCap,INDEX('RBC Assumptions'!$J$44:$J$62,MATCH($C71,'RBC Assumptions'!$A$44:$A$62,0)))</f>
        <v>0.91200000000000003</v>
      </c>
      <c r="H75" s="88">
        <f>MIN('RBC Assumptions'!ASSM_DevRatioCap,INDEX('RBC Assumptions'!$J$44:$J$62,MATCH($C71,'RBC Assumptions'!$A$44:$A$62,0)))</f>
        <v>0.91200000000000003</v>
      </c>
      <c r="I75" s="88">
        <f>MIN('RBC Assumptions'!ASSM_DevRatioCap,INDEX('RBC Assumptions'!$J$44:$J$62,MATCH($C71,'RBC Assumptions'!$A$44:$A$62,0)))</f>
        <v>0.91200000000000003</v>
      </c>
      <c r="J75" s="88">
        <f>MIN('RBC Assumptions'!ASSM_DevRatioCap,INDEX('RBC Assumptions'!$J$44:$J$62,MATCH($C71,'RBC Assumptions'!$A$44:$A$62,0)))</f>
        <v>0.91200000000000003</v>
      </c>
      <c r="K75" s="88">
        <f>MIN('RBC Assumptions'!ASSM_DevRatioCap,INDEX('RBC Assumptions'!$J$44:$J$62,MATCH($C71,'RBC Assumptions'!$A$44:$A$62,0)))</f>
        <v>0.91200000000000003</v>
      </c>
      <c r="L75" s="88">
        <f>MIN('RBC Assumptions'!ASSM_DevRatioCap,INDEX('RBC Assumptions'!$J$44:$J$62,MATCH($C71,'RBC Assumptions'!$A$44:$A$62,0)))</f>
        <v>0.91200000000000003</v>
      </c>
      <c r="M75" s="88">
        <f>MIN('RBC Assumptions'!ASSM_DevRatioCap,INDEX('RBC Assumptions'!$J$44:$J$62,MATCH($C71,'RBC Assumptions'!$A$44:$A$62,0)))</f>
        <v>0.91200000000000003</v>
      </c>
      <c r="N75" s="88">
        <f>MIN('RBC Assumptions'!ASSM_DevRatioCap,INDEX('RBC Assumptions'!$J$44:$J$62,MATCH($C71,'RBC Assumptions'!$A$44:$A$62,0)))</f>
        <v>0.91200000000000003</v>
      </c>
      <c r="O75" s="88">
        <f>MIN('RBC Assumptions'!ASSM_DevRatioCap,INDEX('RBC Assumptions'!$J$44:$J$62,MATCH($C71,'RBC Assumptions'!$A$44:$A$62,0)))</f>
        <v>0.91200000000000003</v>
      </c>
      <c r="P75" s="88">
        <f>MIN('RBC Assumptions'!ASSM_DevRatioCap,INDEX('RBC Assumptions'!$J$44:$J$62,MATCH($C71,'RBC Assumptions'!$A$44:$A$62,0)))</f>
        <v>0.91200000000000003</v>
      </c>
      <c r="Q75" s="88">
        <f>MIN('RBC Assumptions'!ASSM_DevRatioCap,INDEX('RBC Assumptions'!$J$44:$J$62,MATCH($C71,'RBC Assumptions'!$A$44:$A$62,0)))</f>
        <v>0.91200000000000003</v>
      </c>
      <c r="R75" s="88">
        <f>MIN('RBC Assumptions'!ASSM_DevRatioCap,INDEX('RBC Assumptions'!$J$44:$J$62,MATCH($C71,'RBC Assumptions'!$A$44:$A$62,0)))</f>
        <v>0.91200000000000003</v>
      </c>
      <c r="S75" s="88">
        <f>MIN('RBC Assumptions'!ASSM_DevRatioCap,INDEX('RBC Assumptions'!$J$44:$J$62,MATCH($C71,'RBC Assumptions'!$A$44:$A$62,0)))</f>
        <v>0.91200000000000003</v>
      </c>
      <c r="T75" s="88">
        <f>MIN('RBC Assumptions'!ASSM_DevRatioCap,INDEX('RBC Assumptions'!$J$44:$J$62,MATCH($C71,'RBC Assumptions'!$A$44:$A$62,0)))</f>
        <v>0.91200000000000003</v>
      </c>
      <c r="U75" s="88">
        <f>MIN('RBC Assumptions'!ASSM_DevRatioCap,INDEX('RBC Assumptions'!$J$44:$J$62,MATCH($C71,'RBC Assumptions'!$A$44:$A$62,0)))</f>
        <v>0.91200000000000003</v>
      </c>
      <c r="V75" s="88">
        <f>MIN('RBC Assumptions'!ASSM_DevRatioCap,INDEX('RBC Assumptions'!$J$44:$J$62,MATCH($C71,'RBC Assumptions'!$A$44:$A$62,0)))</f>
        <v>0.91200000000000003</v>
      </c>
    </row>
    <row r="76" spans="1:22" x14ac:dyDescent="0.45">
      <c r="A76" s="76" t="str">
        <f>A72</f>
        <v>P006</v>
      </c>
      <c r="B76" s="87" t="s">
        <v>332</v>
      </c>
      <c r="C76" s="88">
        <f>0.5*C73+0.5*(C75/C74)*C73</f>
        <v>0.38200000000000001</v>
      </c>
      <c r="D76" s="88">
        <f t="shared" ref="D76" si="197">0.5*D73+0.5*(D75/D74)*D73</f>
        <v>0.38200000000000001</v>
      </c>
      <c r="E76" s="88">
        <f t="shared" ref="E76" si="198">0.5*E73+0.5*(E75/E74)*E73</f>
        <v>0.38200000000000001</v>
      </c>
      <c r="F76" s="88">
        <f t="shared" ref="F76" si="199">0.5*F73+0.5*(F75/F74)*F73</f>
        <v>0.38200000000000001</v>
      </c>
      <c r="G76" s="88">
        <f t="shared" ref="G76" si="200">0.5*G73+0.5*(G75/G74)*G73</f>
        <v>0.38200000000000001</v>
      </c>
      <c r="H76" s="88">
        <f t="shared" ref="H76" si="201">0.5*H73+0.5*(H75/H74)*H73</f>
        <v>0.38200000000000001</v>
      </c>
      <c r="I76" s="88">
        <f t="shared" ref="I76" si="202">0.5*I73+0.5*(I75/I74)*I73</f>
        <v>0.38200000000000001</v>
      </c>
      <c r="J76" s="88">
        <f t="shared" ref="J76" si="203">0.5*J73+0.5*(J75/J74)*J73</f>
        <v>0.38200000000000001</v>
      </c>
      <c r="K76" s="88">
        <f t="shared" ref="K76" si="204">0.5*K73+0.5*(K75/K74)*K73</f>
        <v>0.38200000000000001</v>
      </c>
      <c r="L76" s="88">
        <f t="shared" ref="L76" si="205">0.5*L73+0.5*(L75/L74)*L73</f>
        <v>0.38200000000000001</v>
      </c>
      <c r="M76" s="88">
        <f t="shared" ref="M76" si="206">0.5*M73+0.5*(M75/M74)*M73</f>
        <v>0.38200000000000001</v>
      </c>
      <c r="N76" s="88">
        <f t="shared" ref="N76" si="207">0.5*N73+0.5*(N75/N74)*N73</f>
        <v>0.38200000000000001</v>
      </c>
      <c r="O76" s="88">
        <f t="shared" ref="O76" si="208">0.5*O73+0.5*(O75/O74)*O73</f>
        <v>0.38200000000000001</v>
      </c>
      <c r="P76" s="88">
        <f t="shared" ref="P76" si="209">0.5*P73+0.5*(P75/P74)*P73</f>
        <v>0.38200000000000001</v>
      </c>
      <c r="Q76" s="88">
        <f t="shared" ref="Q76" si="210">0.5*Q73+0.5*(Q75/Q74)*Q73</f>
        <v>0.38200000000000001</v>
      </c>
      <c r="R76" s="88">
        <f t="shared" ref="R76" si="211">0.5*R73+0.5*(R75/R74)*R73</f>
        <v>0.38200000000000001</v>
      </c>
      <c r="S76" s="88">
        <f t="shared" ref="S76" si="212">0.5*S73+0.5*(S75/S74)*S73</f>
        <v>0.38200000000000001</v>
      </c>
      <c r="T76" s="88">
        <f t="shared" ref="T76" si="213">0.5*T73+0.5*(T75/T74)*T73</f>
        <v>0.38200000000000001</v>
      </c>
      <c r="U76" s="88">
        <f t="shared" ref="U76" si="214">0.5*U73+0.5*(U75/U74)*U73</f>
        <v>0.38200000000000001</v>
      </c>
      <c r="V76" s="88">
        <f t="shared" ref="V76" si="215">0.5*V73+0.5*(V75/V74)*V73</f>
        <v>0.38200000000000001</v>
      </c>
    </row>
    <row r="77" spans="1:22" x14ac:dyDescent="0.45">
      <c r="A77" s="76" t="str">
        <f>A73</f>
        <v>P006</v>
      </c>
      <c r="B77" s="87" t="s">
        <v>535</v>
      </c>
      <c r="C77" s="88">
        <f>INDEX('RBC Assumptions'!$D$44:$D$62,MATCH($C71,'RBC Assumptions'!$A$44:$A$62,0))</f>
        <v>0.78300000000000003</v>
      </c>
      <c r="D77" s="88">
        <f>INDEX('RBC Assumptions'!$D$44:$D$62,MATCH($C71,'RBC Assumptions'!$A$44:$A$62,0))</f>
        <v>0.78300000000000003</v>
      </c>
      <c r="E77" s="88">
        <f>INDEX('RBC Assumptions'!$D$44:$D$62,MATCH($C71,'RBC Assumptions'!$A$44:$A$62,0))</f>
        <v>0.78300000000000003</v>
      </c>
      <c r="F77" s="88">
        <f>INDEX('RBC Assumptions'!$D$44:$D$62,MATCH($C71,'RBC Assumptions'!$A$44:$A$62,0))</f>
        <v>0.78300000000000003</v>
      </c>
      <c r="G77" s="88">
        <f>INDEX('RBC Assumptions'!$D$44:$D$62,MATCH($C71,'RBC Assumptions'!$A$44:$A$62,0))</f>
        <v>0.78300000000000003</v>
      </c>
      <c r="H77" s="88">
        <f>INDEX('RBC Assumptions'!$D$44:$D$62,MATCH($C71,'RBC Assumptions'!$A$44:$A$62,0))</f>
        <v>0.78300000000000003</v>
      </c>
      <c r="I77" s="88">
        <f>INDEX('RBC Assumptions'!$D$44:$D$62,MATCH($C71,'RBC Assumptions'!$A$44:$A$62,0))</f>
        <v>0.78300000000000003</v>
      </c>
      <c r="J77" s="88">
        <f>INDEX('RBC Assumptions'!$D$44:$D$62,MATCH($C71,'RBC Assumptions'!$A$44:$A$62,0))</f>
        <v>0.78300000000000003</v>
      </c>
      <c r="K77" s="88">
        <f>INDEX('RBC Assumptions'!$D$44:$D$62,MATCH($C71,'RBC Assumptions'!$A$44:$A$62,0))</f>
        <v>0.78300000000000003</v>
      </c>
      <c r="L77" s="88">
        <f>INDEX('RBC Assumptions'!$D$44:$D$62,MATCH($C71,'RBC Assumptions'!$A$44:$A$62,0))</f>
        <v>0.78300000000000003</v>
      </c>
      <c r="M77" s="88">
        <f>INDEX('RBC Assumptions'!$D$44:$D$62,MATCH($C71,'RBC Assumptions'!$A$44:$A$62,0))</f>
        <v>0.78300000000000003</v>
      </c>
      <c r="N77" s="88">
        <f>INDEX('RBC Assumptions'!$D$44:$D$62,MATCH($C71,'RBC Assumptions'!$A$44:$A$62,0))</f>
        <v>0.78300000000000003</v>
      </c>
      <c r="O77" s="88">
        <f>INDEX('RBC Assumptions'!$D$44:$D$62,MATCH($C71,'RBC Assumptions'!$A$44:$A$62,0))</f>
        <v>0.78300000000000003</v>
      </c>
      <c r="P77" s="88">
        <f>INDEX('RBC Assumptions'!$D$44:$D$62,MATCH($C71,'RBC Assumptions'!$A$44:$A$62,0))</f>
        <v>0.78300000000000003</v>
      </c>
      <c r="Q77" s="88">
        <f>INDEX('RBC Assumptions'!$D$44:$D$62,MATCH($C71,'RBC Assumptions'!$A$44:$A$62,0))</f>
        <v>0.78300000000000003</v>
      </c>
      <c r="R77" s="88">
        <f>INDEX('RBC Assumptions'!$D$44:$D$62,MATCH($C71,'RBC Assumptions'!$A$44:$A$62,0))</f>
        <v>0.78300000000000003</v>
      </c>
      <c r="S77" s="88">
        <f>INDEX('RBC Assumptions'!$D$44:$D$62,MATCH($C71,'RBC Assumptions'!$A$44:$A$62,0))</f>
        <v>0.78300000000000003</v>
      </c>
      <c r="T77" s="88">
        <f>INDEX('RBC Assumptions'!$D$44:$D$62,MATCH($C71,'RBC Assumptions'!$A$44:$A$62,0))</f>
        <v>0.78300000000000003</v>
      </c>
      <c r="U77" s="88">
        <f>INDEX('RBC Assumptions'!$D$44:$D$62,MATCH($C71,'RBC Assumptions'!$A$44:$A$62,0))</f>
        <v>0.78300000000000003</v>
      </c>
      <c r="V77" s="88">
        <f>INDEX('RBC Assumptions'!$D$44:$D$62,MATCH($C71,'RBC Assumptions'!$A$44:$A$62,0))</f>
        <v>0.78300000000000003</v>
      </c>
    </row>
    <row r="78" spans="1:22" x14ac:dyDescent="0.45">
      <c r="A78" s="76" t="str">
        <f>A76</f>
        <v>P006</v>
      </c>
      <c r="B78" s="89" t="s">
        <v>333</v>
      </c>
      <c r="C78" s="91">
        <f ca="1">MAX(0,(((C76+1)*C77)-1)*C72)</f>
        <v>0.35814094882969955</v>
      </c>
      <c r="D78" s="91">
        <f t="shared" ref="D78" ca="1" si="216">MAX(0,(((D76+1)*D77)-1)*D72)</f>
        <v>1.3845478046120356</v>
      </c>
      <c r="E78" s="91">
        <f t="shared" ref="E78" ca="1" si="217">MAX(0,(((E76+1)*E77)-1)*E72)</f>
        <v>2.9949414343883793</v>
      </c>
      <c r="F78" s="91">
        <f t="shared" ref="F78" ca="1" si="218">MAX(0,(((F76+1)*F77)-1)*F72)</f>
        <v>5.1226757076441727</v>
      </c>
      <c r="G78" s="91">
        <f t="shared" ref="G78" ca="1" si="219">MAX(0,(((G76+1)*G77)-1)*G72)</f>
        <v>7.4920583128712357</v>
      </c>
      <c r="H78" s="91">
        <f t="shared" ref="H78" ca="1" si="220">MAX(0,(((H76+1)*H77)-1)*H72)</f>
        <v>9.857324838261416</v>
      </c>
      <c r="I78" s="91">
        <f t="shared" ref="I78" ca="1" si="221">MAX(0,(((I76+1)*I77)-1)*I72)</f>
        <v>12.216314546842824</v>
      </c>
      <c r="J78" s="91">
        <f t="shared" ref="J78" ca="1" si="222">MAX(0,(((J76+1)*J77)-1)*J72)</f>
        <v>14.567276229010465</v>
      </c>
      <c r="K78" s="91">
        <f t="shared" ref="K78" ca="1" si="223">MAX(0,(((K76+1)*K77)-1)*K72)</f>
        <v>16.983171116485362</v>
      </c>
      <c r="L78" s="91">
        <f t="shared" ref="L78" ca="1" si="224">MAX(0,(((L76+1)*L77)-1)*L72)</f>
        <v>19.529750753149617</v>
      </c>
      <c r="M78" s="91">
        <f t="shared" ref="M78" ca="1" si="225">MAX(0,(((M76+1)*M77)-1)*M72)</f>
        <v>22.193631578950892</v>
      </c>
      <c r="N78" s="91">
        <f t="shared" ref="N78" ca="1" si="226">MAX(0,(((N76+1)*N77)-1)*N72)</f>
        <v>24.96262261513079</v>
      </c>
      <c r="O78" s="91">
        <f t="shared" ref="O78" ca="1" si="227">MAX(0,(((O76+1)*O77)-1)*O72)</f>
        <v>27.968133708011941</v>
      </c>
      <c r="P78" s="91">
        <f t="shared" ref="P78" ca="1" si="228">MAX(0,(((P76+1)*P77)-1)*P72)</f>
        <v>31.32279173496487</v>
      </c>
      <c r="Q78" s="91">
        <f t="shared" ref="Q78" ca="1" si="229">MAX(0,(((Q76+1)*Q77)-1)*Q72)</f>
        <v>34.98281572408176</v>
      </c>
      <c r="R78" s="91">
        <f t="shared" ref="R78" ca="1" si="230">MAX(0,(((R76+1)*R77)-1)*R72)</f>
        <v>38.913593225799062</v>
      </c>
      <c r="S78" s="91">
        <f t="shared" ref="S78" ca="1" si="231">MAX(0,(((S76+1)*S77)-1)*S72)</f>
        <v>43.083986074834655</v>
      </c>
      <c r="T78" s="91">
        <f t="shared" ref="T78" ca="1" si="232">MAX(0,(((T76+1)*T77)-1)*T72)</f>
        <v>47.463726279008903</v>
      </c>
      <c r="U78" s="91">
        <f t="shared" ref="U78" ca="1" si="233">MAX(0,(((U76+1)*U77)-1)*U72)</f>
        <v>52.025896836137413</v>
      </c>
      <c r="V78" s="91">
        <f t="shared" ref="V78" ca="1" si="234">MAX(0,(((V76+1)*V77)-1)*V72)</f>
        <v>56.748627181283524</v>
      </c>
    </row>
    <row r="79" spans="1:22" x14ac:dyDescent="0.45">
      <c r="A79" s="76" t="str">
        <f t="shared" ref="A79:A80" si="235">A78</f>
        <v>P006</v>
      </c>
      <c r="B79" s="90" t="s">
        <v>334</v>
      </c>
      <c r="C79" s="91">
        <v>0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</row>
    <row r="80" spans="1:22" x14ac:dyDescent="0.45">
      <c r="A80" s="76" t="str">
        <f t="shared" si="235"/>
        <v>P006</v>
      </c>
      <c r="B80" s="92" t="s">
        <v>335</v>
      </c>
      <c r="C80" s="93">
        <f ca="1">IFERROR(C78-C79,0)</f>
        <v>0.35814094882969955</v>
      </c>
      <c r="D80" s="93">
        <f t="shared" ref="D80" ca="1" si="236">IFERROR(D78-D79,0)</f>
        <v>1.3845478046120356</v>
      </c>
      <c r="E80" s="93">
        <f t="shared" ref="E80" ca="1" si="237">IFERROR(E78-E79,0)</f>
        <v>2.9949414343883793</v>
      </c>
      <c r="F80" s="93">
        <f t="shared" ref="F80" ca="1" si="238">IFERROR(F78-F79,0)</f>
        <v>5.1226757076441727</v>
      </c>
      <c r="G80" s="93">
        <f t="shared" ref="G80" ca="1" si="239">IFERROR(G78-G79,0)</f>
        <v>7.4920583128712357</v>
      </c>
      <c r="H80" s="93">
        <f t="shared" ref="H80" ca="1" si="240">IFERROR(H78-H79,0)</f>
        <v>9.857324838261416</v>
      </c>
      <c r="I80" s="93">
        <f t="shared" ref="I80" ca="1" si="241">IFERROR(I78-I79,0)</f>
        <v>12.216314546842824</v>
      </c>
      <c r="J80" s="93">
        <f t="shared" ref="J80" ca="1" si="242">IFERROR(J78-J79,0)</f>
        <v>14.567276229010465</v>
      </c>
      <c r="K80" s="93">
        <f t="shared" ref="K80" ca="1" si="243">IFERROR(K78-K79,0)</f>
        <v>16.983171116485362</v>
      </c>
      <c r="L80" s="93">
        <f t="shared" ref="L80" ca="1" si="244">IFERROR(L78-L79,0)</f>
        <v>19.529750753149617</v>
      </c>
      <c r="M80" s="93">
        <f t="shared" ref="M80" ca="1" si="245">IFERROR(M78-M79,0)</f>
        <v>22.193631578950892</v>
      </c>
      <c r="N80" s="93">
        <f t="shared" ref="N80" ca="1" si="246">IFERROR(N78-N79,0)</f>
        <v>24.96262261513079</v>
      </c>
      <c r="O80" s="93">
        <f t="shared" ref="O80" ca="1" si="247">IFERROR(O78-O79,0)</f>
        <v>27.968133708011941</v>
      </c>
      <c r="P80" s="93">
        <f t="shared" ref="P80" ca="1" si="248">IFERROR(P78-P79,0)</f>
        <v>31.32279173496487</v>
      </c>
      <c r="Q80" s="93">
        <f t="shared" ref="Q80" ca="1" si="249">IFERROR(Q78-Q79,0)</f>
        <v>34.98281572408176</v>
      </c>
      <c r="R80" s="93">
        <f t="shared" ref="R80" ca="1" si="250">IFERROR(R78-R79,0)</f>
        <v>38.913593225799062</v>
      </c>
      <c r="S80" s="93">
        <f t="shared" ref="S80" ca="1" si="251">IFERROR(S78-S79,0)</f>
        <v>43.083986074834655</v>
      </c>
      <c r="T80" s="93">
        <f t="shared" ref="T80" ca="1" si="252">IFERROR(T78-T79,0)</f>
        <v>47.463726279008903</v>
      </c>
      <c r="U80" s="93">
        <f t="shared" ref="U80" ca="1" si="253">IFERROR(U78-U79,0)</f>
        <v>52.025896836137413</v>
      </c>
      <c r="V80" s="93">
        <f t="shared" ref="V80" ca="1" si="254">IFERROR(V78-V79,0)</f>
        <v>56.748627181283524</v>
      </c>
    </row>
    <row r="82" spans="1:22" x14ac:dyDescent="0.45">
      <c r="A82" s="2" t="s">
        <v>77</v>
      </c>
      <c r="B82" s="2" t="str">
        <f>INDEX('Program Inputs'!$B$9:$B$28,MATCH(A82,'Program Inputs'!$A$9:$A$28,0))</f>
        <v>Leaselock</v>
      </c>
      <c r="C82" s="2" t="str">
        <f>INDEX('Program Inputs'!$L$9:$L$28,MATCH(A82,'Program Inputs'!$A$9:$A$28,0))</f>
        <v>Special Property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45">
      <c r="A83" s="76" t="str">
        <f>A82</f>
        <v>P007</v>
      </c>
      <c r="B83" s="87" t="s">
        <v>331</v>
      </c>
      <c r="C83" s="95">
        <f ca="1">'Loss Proj'!X250</f>
        <v>8.6624999999999979</v>
      </c>
      <c r="D83" s="95">
        <f ca="1">'Loss Proj'!Y250</f>
        <v>32.681249999999984</v>
      </c>
      <c r="E83" s="95">
        <f ca="1">'Loss Proj'!Z250</f>
        <v>68.23124999999996</v>
      </c>
      <c r="F83" s="95">
        <f ca="1">'Loss Proj'!AA250</f>
        <v>112.27499999999998</v>
      </c>
      <c r="G83" s="95">
        <f ca="1">'Loss Proj'!AB250</f>
        <v>158.39999999999995</v>
      </c>
      <c r="H83" s="95">
        <f ca="1">'Loss Proj'!AC250</f>
        <v>201.59062499999999</v>
      </c>
      <c r="I83" s="95">
        <f ca="1">'Loss Proj'!AD250</f>
        <v>242.52187499999999</v>
      </c>
      <c r="J83" s="95">
        <f ca="1">'Loss Proj'!AE250</f>
        <v>281.99999999999989</v>
      </c>
      <c r="K83" s="95">
        <f ca="1">'Loss Proj'!AF250</f>
        <v>320.61562499999991</v>
      </c>
      <c r="L83" s="95">
        <f ca="1">'Loss Proj'!AG250</f>
        <v>358.80937499999993</v>
      </c>
      <c r="M83" s="95">
        <f ca="1">'Loss Proj'!AH250</f>
        <v>396.88124999999985</v>
      </c>
      <c r="N83" s="95">
        <f ca="1">'Loss Proj'!AI250</f>
        <v>434.96249999999981</v>
      </c>
      <c r="O83" s="95">
        <f ca="1">'Loss Proj'!AJ250</f>
        <v>473.09062499999976</v>
      </c>
      <c r="P83" s="95">
        <f ca="1">'Loss Proj'!AK250</f>
        <v>511.27499999999986</v>
      </c>
      <c r="Q83" s="95">
        <f ca="1">'Loss Proj'!AL250</f>
        <v>549.52499999999975</v>
      </c>
      <c r="R83" s="95">
        <f ca="1">'Loss Proj'!AM250</f>
        <v>587.84062499999982</v>
      </c>
      <c r="S83" s="95">
        <f ca="1">'Loss Proj'!AN250</f>
        <v>626.22187499999984</v>
      </c>
      <c r="T83" s="95">
        <f ca="1">'Loss Proj'!AO250</f>
        <v>664.66874999999959</v>
      </c>
      <c r="U83" s="95">
        <f ca="1">'Loss Proj'!AP250</f>
        <v>703.18124999999975</v>
      </c>
      <c r="V83" s="95">
        <f ca="1">'Loss Proj'!AQ250</f>
        <v>741.75937499999986</v>
      </c>
    </row>
    <row r="84" spans="1:22" x14ac:dyDescent="0.45">
      <c r="A84" s="76" t="str">
        <f>A82</f>
        <v>P007</v>
      </c>
      <c r="B84" s="87" t="s">
        <v>529</v>
      </c>
      <c r="C84" s="88">
        <f>INDEX('RBC Assumptions'!$B$44:$B$62,MATCH($C82,'RBC Assumptions'!$A$44:$A$62,0))</f>
        <v>0.27200000000000002</v>
      </c>
      <c r="D84" s="88">
        <f>INDEX('RBC Assumptions'!$B$44:$B$62,MATCH($C82,'RBC Assumptions'!$A$44:$A$62,0))</f>
        <v>0.27200000000000002</v>
      </c>
      <c r="E84" s="88">
        <f>INDEX('RBC Assumptions'!$B$44:$B$62,MATCH($C82,'RBC Assumptions'!$A$44:$A$62,0))</f>
        <v>0.27200000000000002</v>
      </c>
      <c r="F84" s="88">
        <f>INDEX('RBC Assumptions'!$B$44:$B$62,MATCH($C82,'RBC Assumptions'!$A$44:$A$62,0))</f>
        <v>0.27200000000000002</v>
      </c>
      <c r="G84" s="88">
        <f>INDEX('RBC Assumptions'!$B$44:$B$62,MATCH($C82,'RBC Assumptions'!$A$44:$A$62,0))</f>
        <v>0.27200000000000002</v>
      </c>
      <c r="H84" s="88">
        <f>INDEX('RBC Assumptions'!$B$44:$B$62,MATCH($C82,'RBC Assumptions'!$A$44:$A$62,0))</f>
        <v>0.27200000000000002</v>
      </c>
      <c r="I84" s="88">
        <f>INDEX('RBC Assumptions'!$B$44:$B$62,MATCH($C82,'RBC Assumptions'!$A$44:$A$62,0))</f>
        <v>0.27200000000000002</v>
      </c>
      <c r="J84" s="88">
        <f>INDEX('RBC Assumptions'!$B$44:$B$62,MATCH($C82,'RBC Assumptions'!$A$44:$A$62,0))</f>
        <v>0.27200000000000002</v>
      </c>
      <c r="K84" s="88">
        <f>INDEX('RBC Assumptions'!$B$44:$B$62,MATCH($C82,'RBC Assumptions'!$A$44:$A$62,0))</f>
        <v>0.27200000000000002</v>
      </c>
      <c r="L84" s="88">
        <f>INDEX('RBC Assumptions'!$B$44:$B$62,MATCH($C82,'RBC Assumptions'!$A$44:$A$62,0))</f>
        <v>0.27200000000000002</v>
      </c>
      <c r="M84" s="88">
        <f>INDEX('RBC Assumptions'!$B$44:$B$62,MATCH($C82,'RBC Assumptions'!$A$44:$A$62,0))</f>
        <v>0.27200000000000002</v>
      </c>
      <c r="N84" s="88">
        <f>INDEX('RBC Assumptions'!$B$44:$B$62,MATCH($C82,'RBC Assumptions'!$A$44:$A$62,0))</f>
        <v>0.27200000000000002</v>
      </c>
      <c r="O84" s="88">
        <f>INDEX('RBC Assumptions'!$B$44:$B$62,MATCH($C82,'RBC Assumptions'!$A$44:$A$62,0))</f>
        <v>0.27200000000000002</v>
      </c>
      <c r="P84" s="88">
        <f>INDEX('RBC Assumptions'!$B$44:$B$62,MATCH($C82,'RBC Assumptions'!$A$44:$A$62,0))</f>
        <v>0.27200000000000002</v>
      </c>
      <c r="Q84" s="88">
        <f>INDEX('RBC Assumptions'!$B$44:$B$62,MATCH($C82,'RBC Assumptions'!$A$44:$A$62,0))</f>
        <v>0.27200000000000002</v>
      </c>
      <c r="R84" s="88">
        <f>INDEX('RBC Assumptions'!$B$44:$B$62,MATCH($C82,'RBC Assumptions'!$A$44:$A$62,0))</f>
        <v>0.27200000000000002</v>
      </c>
      <c r="S84" s="88">
        <f>INDEX('RBC Assumptions'!$B$44:$B$62,MATCH($C82,'RBC Assumptions'!$A$44:$A$62,0))</f>
        <v>0.27200000000000002</v>
      </c>
      <c r="T84" s="88">
        <f>INDEX('RBC Assumptions'!$B$44:$B$62,MATCH($C82,'RBC Assumptions'!$A$44:$A$62,0))</f>
        <v>0.27200000000000002</v>
      </c>
      <c r="U84" s="88">
        <f>INDEX('RBC Assumptions'!$B$44:$B$62,MATCH($C82,'RBC Assumptions'!$A$44:$A$62,0))</f>
        <v>0.27200000000000002</v>
      </c>
      <c r="V84" s="88">
        <f>INDEX('RBC Assumptions'!$B$44:$B$62,MATCH($C82,'RBC Assumptions'!$A$44:$A$62,0))</f>
        <v>0.27200000000000002</v>
      </c>
    </row>
    <row r="85" spans="1:22" x14ac:dyDescent="0.45">
      <c r="A85" s="76" t="str">
        <f t="shared" ref="A85:A86" si="255">A83</f>
        <v>P007</v>
      </c>
      <c r="B85" s="87" t="s">
        <v>512</v>
      </c>
      <c r="C85" s="88">
        <f>INDEX('RBC Assumptions'!$C$44:$C$62,MATCH($C82,'RBC Assumptions'!$A$44:$A$62,0))</f>
        <v>0.98499999999999999</v>
      </c>
      <c r="D85" s="88">
        <f>INDEX('RBC Assumptions'!$C$44:$C$62,MATCH($C82,'RBC Assumptions'!$A$44:$A$62,0))</f>
        <v>0.98499999999999999</v>
      </c>
      <c r="E85" s="88">
        <f>INDEX('RBC Assumptions'!$C$44:$C$62,MATCH($C82,'RBC Assumptions'!$A$44:$A$62,0))</f>
        <v>0.98499999999999999</v>
      </c>
      <c r="F85" s="88">
        <f>INDEX('RBC Assumptions'!$C$44:$C$62,MATCH($C82,'RBC Assumptions'!$A$44:$A$62,0))</f>
        <v>0.98499999999999999</v>
      </c>
      <c r="G85" s="88">
        <f>INDEX('RBC Assumptions'!$C$44:$C$62,MATCH($C82,'RBC Assumptions'!$A$44:$A$62,0))</f>
        <v>0.98499999999999999</v>
      </c>
      <c r="H85" s="88">
        <f>INDEX('RBC Assumptions'!$C$44:$C$62,MATCH($C82,'RBC Assumptions'!$A$44:$A$62,0))</f>
        <v>0.98499999999999999</v>
      </c>
      <c r="I85" s="88">
        <f>INDEX('RBC Assumptions'!$C$44:$C$62,MATCH($C82,'RBC Assumptions'!$A$44:$A$62,0))</f>
        <v>0.98499999999999999</v>
      </c>
      <c r="J85" s="88">
        <f>INDEX('RBC Assumptions'!$C$44:$C$62,MATCH($C82,'RBC Assumptions'!$A$44:$A$62,0))</f>
        <v>0.98499999999999999</v>
      </c>
      <c r="K85" s="88">
        <f>INDEX('RBC Assumptions'!$C$44:$C$62,MATCH($C82,'RBC Assumptions'!$A$44:$A$62,0))</f>
        <v>0.98499999999999999</v>
      </c>
      <c r="L85" s="88">
        <f>INDEX('RBC Assumptions'!$C$44:$C$62,MATCH($C82,'RBC Assumptions'!$A$44:$A$62,0))</f>
        <v>0.98499999999999999</v>
      </c>
      <c r="M85" s="88">
        <f>INDEX('RBC Assumptions'!$C$44:$C$62,MATCH($C82,'RBC Assumptions'!$A$44:$A$62,0))</f>
        <v>0.98499999999999999</v>
      </c>
      <c r="N85" s="88">
        <f>INDEX('RBC Assumptions'!$C$44:$C$62,MATCH($C82,'RBC Assumptions'!$A$44:$A$62,0))</f>
        <v>0.98499999999999999</v>
      </c>
      <c r="O85" s="88">
        <f>INDEX('RBC Assumptions'!$C$44:$C$62,MATCH($C82,'RBC Assumptions'!$A$44:$A$62,0))</f>
        <v>0.98499999999999999</v>
      </c>
      <c r="P85" s="88">
        <f>INDEX('RBC Assumptions'!$C$44:$C$62,MATCH($C82,'RBC Assumptions'!$A$44:$A$62,0))</f>
        <v>0.98499999999999999</v>
      </c>
      <c r="Q85" s="88">
        <f>INDEX('RBC Assumptions'!$C$44:$C$62,MATCH($C82,'RBC Assumptions'!$A$44:$A$62,0))</f>
        <v>0.98499999999999999</v>
      </c>
      <c r="R85" s="88">
        <f>INDEX('RBC Assumptions'!$C$44:$C$62,MATCH($C82,'RBC Assumptions'!$A$44:$A$62,0))</f>
        <v>0.98499999999999999</v>
      </c>
      <c r="S85" s="88">
        <f>INDEX('RBC Assumptions'!$C$44:$C$62,MATCH($C82,'RBC Assumptions'!$A$44:$A$62,0))</f>
        <v>0.98499999999999999</v>
      </c>
      <c r="T85" s="88">
        <f>INDEX('RBC Assumptions'!$C$44:$C$62,MATCH($C82,'RBC Assumptions'!$A$44:$A$62,0))</f>
        <v>0.98499999999999999</v>
      </c>
      <c r="U85" s="88">
        <f>INDEX('RBC Assumptions'!$C$44:$C$62,MATCH($C82,'RBC Assumptions'!$A$44:$A$62,0))</f>
        <v>0.98499999999999999</v>
      </c>
      <c r="V85" s="88">
        <f>INDEX('RBC Assumptions'!$C$44:$C$62,MATCH($C82,'RBC Assumptions'!$A$44:$A$62,0))</f>
        <v>0.98499999999999999</v>
      </c>
    </row>
    <row r="86" spans="1:22" x14ac:dyDescent="0.45">
      <c r="A86" s="76" t="str">
        <f t="shared" si="255"/>
        <v>P007</v>
      </c>
      <c r="B86" s="87" t="s">
        <v>513</v>
      </c>
      <c r="C86" s="88">
        <f>MIN('RBC Assumptions'!ASSM_DevRatioCap,INDEX('RBC Assumptions'!$J$44:$J$62,MATCH($C82,'RBC Assumptions'!$A$44:$A$62,0)))</f>
        <v>0.98499999999999999</v>
      </c>
      <c r="D86" s="88">
        <f>MIN('RBC Assumptions'!ASSM_DevRatioCap,INDEX('RBC Assumptions'!$J$44:$J$62,MATCH($C82,'RBC Assumptions'!$A$44:$A$62,0)))</f>
        <v>0.98499999999999999</v>
      </c>
      <c r="E86" s="88">
        <f>MIN('RBC Assumptions'!ASSM_DevRatioCap,INDEX('RBC Assumptions'!$J$44:$J$62,MATCH($C82,'RBC Assumptions'!$A$44:$A$62,0)))</f>
        <v>0.98499999999999999</v>
      </c>
      <c r="F86" s="88">
        <f>MIN('RBC Assumptions'!ASSM_DevRatioCap,INDEX('RBC Assumptions'!$J$44:$J$62,MATCH($C82,'RBC Assumptions'!$A$44:$A$62,0)))</f>
        <v>0.98499999999999999</v>
      </c>
      <c r="G86" s="88">
        <f>MIN('RBC Assumptions'!ASSM_DevRatioCap,INDEX('RBC Assumptions'!$J$44:$J$62,MATCH($C82,'RBC Assumptions'!$A$44:$A$62,0)))</f>
        <v>0.98499999999999999</v>
      </c>
      <c r="H86" s="88">
        <f>MIN('RBC Assumptions'!ASSM_DevRatioCap,INDEX('RBC Assumptions'!$J$44:$J$62,MATCH($C82,'RBC Assumptions'!$A$44:$A$62,0)))</f>
        <v>0.98499999999999999</v>
      </c>
      <c r="I86" s="88">
        <f>MIN('RBC Assumptions'!ASSM_DevRatioCap,INDEX('RBC Assumptions'!$J$44:$J$62,MATCH($C82,'RBC Assumptions'!$A$44:$A$62,0)))</f>
        <v>0.98499999999999999</v>
      </c>
      <c r="J86" s="88">
        <f>MIN('RBC Assumptions'!ASSM_DevRatioCap,INDEX('RBC Assumptions'!$J$44:$J$62,MATCH($C82,'RBC Assumptions'!$A$44:$A$62,0)))</f>
        <v>0.98499999999999999</v>
      </c>
      <c r="K86" s="88">
        <f>MIN('RBC Assumptions'!ASSM_DevRatioCap,INDEX('RBC Assumptions'!$J$44:$J$62,MATCH($C82,'RBC Assumptions'!$A$44:$A$62,0)))</f>
        <v>0.98499999999999999</v>
      </c>
      <c r="L86" s="88">
        <f>MIN('RBC Assumptions'!ASSM_DevRatioCap,INDEX('RBC Assumptions'!$J$44:$J$62,MATCH($C82,'RBC Assumptions'!$A$44:$A$62,0)))</f>
        <v>0.98499999999999999</v>
      </c>
      <c r="M86" s="88">
        <f>MIN('RBC Assumptions'!ASSM_DevRatioCap,INDEX('RBC Assumptions'!$J$44:$J$62,MATCH($C82,'RBC Assumptions'!$A$44:$A$62,0)))</f>
        <v>0.98499999999999999</v>
      </c>
      <c r="N86" s="88">
        <f>MIN('RBC Assumptions'!ASSM_DevRatioCap,INDEX('RBC Assumptions'!$J$44:$J$62,MATCH($C82,'RBC Assumptions'!$A$44:$A$62,0)))</f>
        <v>0.98499999999999999</v>
      </c>
      <c r="O86" s="88">
        <f>MIN('RBC Assumptions'!ASSM_DevRatioCap,INDEX('RBC Assumptions'!$J$44:$J$62,MATCH($C82,'RBC Assumptions'!$A$44:$A$62,0)))</f>
        <v>0.98499999999999999</v>
      </c>
      <c r="P86" s="88">
        <f>MIN('RBC Assumptions'!ASSM_DevRatioCap,INDEX('RBC Assumptions'!$J$44:$J$62,MATCH($C82,'RBC Assumptions'!$A$44:$A$62,0)))</f>
        <v>0.98499999999999999</v>
      </c>
      <c r="Q86" s="88">
        <f>MIN('RBC Assumptions'!ASSM_DevRatioCap,INDEX('RBC Assumptions'!$J$44:$J$62,MATCH($C82,'RBC Assumptions'!$A$44:$A$62,0)))</f>
        <v>0.98499999999999999</v>
      </c>
      <c r="R86" s="88">
        <f>MIN('RBC Assumptions'!ASSM_DevRatioCap,INDEX('RBC Assumptions'!$J$44:$J$62,MATCH($C82,'RBC Assumptions'!$A$44:$A$62,0)))</f>
        <v>0.98499999999999999</v>
      </c>
      <c r="S86" s="88">
        <f>MIN('RBC Assumptions'!ASSM_DevRatioCap,INDEX('RBC Assumptions'!$J$44:$J$62,MATCH($C82,'RBC Assumptions'!$A$44:$A$62,0)))</f>
        <v>0.98499999999999999</v>
      </c>
      <c r="T86" s="88">
        <f>MIN('RBC Assumptions'!ASSM_DevRatioCap,INDEX('RBC Assumptions'!$J$44:$J$62,MATCH($C82,'RBC Assumptions'!$A$44:$A$62,0)))</f>
        <v>0.98499999999999999</v>
      </c>
      <c r="U86" s="88">
        <f>MIN('RBC Assumptions'!ASSM_DevRatioCap,INDEX('RBC Assumptions'!$J$44:$J$62,MATCH($C82,'RBC Assumptions'!$A$44:$A$62,0)))</f>
        <v>0.98499999999999999</v>
      </c>
      <c r="V86" s="88">
        <f>MIN('RBC Assumptions'!ASSM_DevRatioCap,INDEX('RBC Assumptions'!$J$44:$J$62,MATCH($C82,'RBC Assumptions'!$A$44:$A$62,0)))</f>
        <v>0.98499999999999999</v>
      </c>
    </row>
    <row r="87" spans="1:22" x14ac:dyDescent="0.45">
      <c r="A87" s="76" t="str">
        <f>A83</f>
        <v>P007</v>
      </c>
      <c r="B87" s="87" t="s">
        <v>332</v>
      </c>
      <c r="C87" s="88">
        <f>0.5*C84+0.5*(C86/C85)*C84</f>
        <v>0.27200000000000002</v>
      </c>
      <c r="D87" s="88">
        <f t="shared" ref="D87" si="256">0.5*D84+0.5*(D86/D85)*D84</f>
        <v>0.27200000000000002</v>
      </c>
      <c r="E87" s="88">
        <f t="shared" ref="E87" si="257">0.5*E84+0.5*(E86/E85)*E84</f>
        <v>0.27200000000000002</v>
      </c>
      <c r="F87" s="88">
        <f t="shared" ref="F87" si="258">0.5*F84+0.5*(F86/F85)*F84</f>
        <v>0.27200000000000002</v>
      </c>
      <c r="G87" s="88">
        <f t="shared" ref="G87" si="259">0.5*G84+0.5*(G86/G85)*G84</f>
        <v>0.27200000000000002</v>
      </c>
      <c r="H87" s="88">
        <f t="shared" ref="H87" si="260">0.5*H84+0.5*(H86/H85)*H84</f>
        <v>0.27200000000000002</v>
      </c>
      <c r="I87" s="88">
        <f t="shared" ref="I87" si="261">0.5*I84+0.5*(I86/I85)*I84</f>
        <v>0.27200000000000002</v>
      </c>
      <c r="J87" s="88">
        <f t="shared" ref="J87" si="262">0.5*J84+0.5*(J86/J85)*J84</f>
        <v>0.27200000000000002</v>
      </c>
      <c r="K87" s="88">
        <f t="shared" ref="K87" si="263">0.5*K84+0.5*(K86/K85)*K84</f>
        <v>0.27200000000000002</v>
      </c>
      <c r="L87" s="88">
        <f t="shared" ref="L87" si="264">0.5*L84+0.5*(L86/L85)*L84</f>
        <v>0.27200000000000002</v>
      </c>
      <c r="M87" s="88">
        <f t="shared" ref="M87" si="265">0.5*M84+0.5*(M86/M85)*M84</f>
        <v>0.27200000000000002</v>
      </c>
      <c r="N87" s="88">
        <f t="shared" ref="N87" si="266">0.5*N84+0.5*(N86/N85)*N84</f>
        <v>0.27200000000000002</v>
      </c>
      <c r="O87" s="88">
        <f t="shared" ref="O87" si="267">0.5*O84+0.5*(O86/O85)*O84</f>
        <v>0.27200000000000002</v>
      </c>
      <c r="P87" s="88">
        <f t="shared" ref="P87" si="268">0.5*P84+0.5*(P86/P85)*P84</f>
        <v>0.27200000000000002</v>
      </c>
      <c r="Q87" s="88">
        <f t="shared" ref="Q87" si="269">0.5*Q84+0.5*(Q86/Q85)*Q84</f>
        <v>0.27200000000000002</v>
      </c>
      <c r="R87" s="88">
        <f t="shared" ref="R87" si="270">0.5*R84+0.5*(R86/R85)*R84</f>
        <v>0.27200000000000002</v>
      </c>
      <c r="S87" s="88">
        <f t="shared" ref="S87" si="271">0.5*S84+0.5*(S86/S85)*S84</f>
        <v>0.27200000000000002</v>
      </c>
      <c r="T87" s="88">
        <f t="shared" ref="T87" si="272">0.5*T84+0.5*(T86/T85)*T84</f>
        <v>0.27200000000000002</v>
      </c>
      <c r="U87" s="88">
        <f t="shared" ref="U87" si="273">0.5*U84+0.5*(U86/U85)*U84</f>
        <v>0.27200000000000002</v>
      </c>
      <c r="V87" s="88">
        <f t="shared" ref="V87" si="274">0.5*V84+0.5*(V86/V85)*V84</f>
        <v>0.27200000000000002</v>
      </c>
    </row>
    <row r="88" spans="1:22" x14ac:dyDescent="0.45">
      <c r="A88" s="76" t="str">
        <f>A84</f>
        <v>P007</v>
      </c>
      <c r="B88" s="87" t="s">
        <v>535</v>
      </c>
      <c r="C88" s="88">
        <f>INDEX('RBC Assumptions'!$D$44:$D$62,MATCH($C82,'RBC Assumptions'!$A$44:$A$62,0))</f>
        <v>0.95399999999999996</v>
      </c>
      <c r="D88" s="88">
        <f>INDEX('RBC Assumptions'!$D$44:$D$62,MATCH($C82,'RBC Assumptions'!$A$44:$A$62,0))</f>
        <v>0.95399999999999996</v>
      </c>
      <c r="E88" s="88">
        <f>INDEX('RBC Assumptions'!$D$44:$D$62,MATCH($C82,'RBC Assumptions'!$A$44:$A$62,0))</f>
        <v>0.95399999999999996</v>
      </c>
      <c r="F88" s="88">
        <f>INDEX('RBC Assumptions'!$D$44:$D$62,MATCH($C82,'RBC Assumptions'!$A$44:$A$62,0))</f>
        <v>0.95399999999999996</v>
      </c>
      <c r="G88" s="88">
        <f>INDEX('RBC Assumptions'!$D$44:$D$62,MATCH($C82,'RBC Assumptions'!$A$44:$A$62,0))</f>
        <v>0.95399999999999996</v>
      </c>
      <c r="H88" s="88">
        <f>INDEX('RBC Assumptions'!$D$44:$D$62,MATCH($C82,'RBC Assumptions'!$A$44:$A$62,0))</f>
        <v>0.95399999999999996</v>
      </c>
      <c r="I88" s="88">
        <f>INDEX('RBC Assumptions'!$D$44:$D$62,MATCH($C82,'RBC Assumptions'!$A$44:$A$62,0))</f>
        <v>0.95399999999999996</v>
      </c>
      <c r="J88" s="88">
        <f>INDEX('RBC Assumptions'!$D$44:$D$62,MATCH($C82,'RBC Assumptions'!$A$44:$A$62,0))</f>
        <v>0.95399999999999996</v>
      </c>
      <c r="K88" s="88">
        <f>INDEX('RBC Assumptions'!$D$44:$D$62,MATCH($C82,'RBC Assumptions'!$A$44:$A$62,0))</f>
        <v>0.95399999999999996</v>
      </c>
      <c r="L88" s="88">
        <f>INDEX('RBC Assumptions'!$D$44:$D$62,MATCH($C82,'RBC Assumptions'!$A$44:$A$62,0))</f>
        <v>0.95399999999999996</v>
      </c>
      <c r="M88" s="88">
        <f>INDEX('RBC Assumptions'!$D$44:$D$62,MATCH($C82,'RBC Assumptions'!$A$44:$A$62,0))</f>
        <v>0.95399999999999996</v>
      </c>
      <c r="N88" s="88">
        <f>INDEX('RBC Assumptions'!$D$44:$D$62,MATCH($C82,'RBC Assumptions'!$A$44:$A$62,0))</f>
        <v>0.95399999999999996</v>
      </c>
      <c r="O88" s="88">
        <f>INDEX('RBC Assumptions'!$D$44:$D$62,MATCH($C82,'RBC Assumptions'!$A$44:$A$62,0))</f>
        <v>0.95399999999999996</v>
      </c>
      <c r="P88" s="88">
        <f>INDEX('RBC Assumptions'!$D$44:$D$62,MATCH($C82,'RBC Assumptions'!$A$44:$A$62,0))</f>
        <v>0.95399999999999996</v>
      </c>
      <c r="Q88" s="88">
        <f>INDEX('RBC Assumptions'!$D$44:$D$62,MATCH($C82,'RBC Assumptions'!$A$44:$A$62,0))</f>
        <v>0.95399999999999996</v>
      </c>
      <c r="R88" s="88">
        <f>INDEX('RBC Assumptions'!$D$44:$D$62,MATCH($C82,'RBC Assumptions'!$A$44:$A$62,0))</f>
        <v>0.95399999999999996</v>
      </c>
      <c r="S88" s="88">
        <f>INDEX('RBC Assumptions'!$D$44:$D$62,MATCH($C82,'RBC Assumptions'!$A$44:$A$62,0))</f>
        <v>0.95399999999999996</v>
      </c>
      <c r="T88" s="88">
        <f>INDEX('RBC Assumptions'!$D$44:$D$62,MATCH($C82,'RBC Assumptions'!$A$44:$A$62,0))</f>
        <v>0.95399999999999996</v>
      </c>
      <c r="U88" s="88">
        <f>INDEX('RBC Assumptions'!$D$44:$D$62,MATCH($C82,'RBC Assumptions'!$A$44:$A$62,0))</f>
        <v>0.95399999999999996</v>
      </c>
      <c r="V88" s="88">
        <f>INDEX('RBC Assumptions'!$D$44:$D$62,MATCH($C82,'RBC Assumptions'!$A$44:$A$62,0))</f>
        <v>0.95399999999999996</v>
      </c>
    </row>
    <row r="89" spans="1:22" x14ac:dyDescent="0.45">
      <c r="A89" s="76" t="str">
        <f>A87</f>
        <v>P007</v>
      </c>
      <c r="B89" s="89" t="s">
        <v>333</v>
      </c>
      <c r="C89" s="91">
        <f ca="1">MAX(0,(((C87+1)*C88)-1)*C83)</f>
        <v>1.8493397999999988</v>
      </c>
      <c r="D89" s="91">
        <f t="shared" ref="D89" ca="1" si="275">MAX(0,(((D87+1)*D88)-1)*D83)</f>
        <v>6.9770546999999938</v>
      </c>
      <c r="E89" s="91">
        <f t="shared" ref="E89" ca="1" si="276">MAX(0,(((E87+1)*E88)-1)*E83)</f>
        <v>14.566553099999984</v>
      </c>
      <c r="F89" s="91">
        <f t="shared" ref="F89" ca="1" si="277">MAX(0,(((F87+1)*F88)-1)*F83)</f>
        <v>23.969365199999984</v>
      </c>
      <c r="G89" s="91">
        <f t="shared" ref="G89" ca="1" si="278">MAX(0,(((G87+1)*G88)-1)*G83)</f>
        <v>33.816499199999974</v>
      </c>
      <c r="H89" s="91">
        <f t="shared" ref="H89" ca="1" si="279">MAX(0,(((H87+1)*H88)-1)*H83)</f>
        <v>43.037179349999974</v>
      </c>
      <c r="I89" s="91">
        <f t="shared" ref="I89" ca="1" si="280">MAX(0,(((I87+1)*I88)-1)*I83)</f>
        <v>51.775510049999973</v>
      </c>
      <c r="J89" s="91">
        <f t="shared" ref="J89" ca="1" si="281">MAX(0,(((J87+1)*J88)-1)*J83)</f>
        <v>60.203615999999947</v>
      </c>
      <c r="K89" s="91">
        <f t="shared" ref="K89" ca="1" si="282">MAX(0,(((K87+1)*K88)-1)*K83)</f>
        <v>68.447588549999949</v>
      </c>
      <c r="L89" s="91">
        <f t="shared" ref="L89" ca="1" si="283">MAX(0,(((L87+1)*L88)-1)*L83)</f>
        <v>76.601495849999949</v>
      </c>
      <c r="M89" s="91">
        <f t="shared" ref="M89" ca="1" si="284">MAX(0,(((M87+1)*M88)-1)*M83)</f>
        <v>84.729384299999936</v>
      </c>
      <c r="N89" s="91">
        <f t="shared" ref="N89" ca="1" si="285">MAX(0,(((N87+1)*N88)-1)*N83)</f>
        <v>92.859274199999916</v>
      </c>
      <c r="O89" s="91">
        <f t="shared" ref="O89" ca="1" si="286">MAX(0,(((O87+1)*O88)-1)*O83)</f>
        <v>100.9991713499999</v>
      </c>
      <c r="P89" s="91">
        <f t="shared" ref="P89" ca="1" si="287">MAX(0,(((P87+1)*P88)-1)*P83)</f>
        <v>109.15107719999992</v>
      </c>
      <c r="Q89" s="91">
        <f t="shared" ref="Q89" ca="1" si="288">MAX(0,(((Q87+1)*Q88)-1)*Q83)</f>
        <v>117.31699319999989</v>
      </c>
      <c r="R89" s="91">
        <f t="shared" ref="R89" ca="1" si="289">MAX(0,(((R87+1)*R88)-1)*R83)</f>
        <v>125.4969193499999</v>
      </c>
      <c r="S89" s="91">
        <f t="shared" ref="S89" ca="1" si="290">MAX(0,(((S87+1)*S88)-1)*S83)</f>
        <v>133.69085564999989</v>
      </c>
      <c r="T89" s="91">
        <f t="shared" ref="T89" ca="1" si="291">MAX(0,(((T87+1)*T88)-1)*T83)</f>
        <v>141.89880209999984</v>
      </c>
      <c r="U89" s="91">
        <f t="shared" ref="U89" ca="1" si="292">MAX(0,(((U87+1)*U88)-1)*U83)</f>
        <v>150.12075869999987</v>
      </c>
      <c r="V89" s="91">
        <f t="shared" ref="V89" ca="1" si="293">MAX(0,(((V87+1)*V88)-1)*V83)</f>
        <v>158.35672544999989</v>
      </c>
    </row>
    <row r="90" spans="1:22" x14ac:dyDescent="0.45">
      <c r="A90" s="76" t="str">
        <f t="shared" ref="A90:A91" si="294">A89</f>
        <v>P007</v>
      </c>
      <c r="B90" s="90" t="s">
        <v>334</v>
      </c>
      <c r="C90" s="91">
        <v>0</v>
      </c>
      <c r="D90" s="91">
        <v>0</v>
      </c>
      <c r="E90" s="91">
        <v>0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</row>
    <row r="91" spans="1:22" x14ac:dyDescent="0.45">
      <c r="A91" s="76" t="str">
        <f t="shared" si="294"/>
        <v>P007</v>
      </c>
      <c r="B91" s="92" t="s">
        <v>335</v>
      </c>
      <c r="C91" s="93">
        <f ca="1">IFERROR(C89-C90,0)</f>
        <v>1.8493397999999988</v>
      </c>
      <c r="D91" s="93">
        <f t="shared" ref="D91" ca="1" si="295">IFERROR(D89-D90,0)</f>
        <v>6.9770546999999938</v>
      </c>
      <c r="E91" s="93">
        <f t="shared" ref="E91" ca="1" si="296">IFERROR(E89-E90,0)</f>
        <v>14.566553099999984</v>
      </c>
      <c r="F91" s="93">
        <f t="shared" ref="F91" ca="1" si="297">IFERROR(F89-F90,0)</f>
        <v>23.969365199999984</v>
      </c>
      <c r="G91" s="93">
        <f t="shared" ref="G91" ca="1" si="298">IFERROR(G89-G90,0)</f>
        <v>33.816499199999974</v>
      </c>
      <c r="H91" s="93">
        <f t="shared" ref="H91" ca="1" si="299">IFERROR(H89-H90,0)</f>
        <v>43.037179349999974</v>
      </c>
      <c r="I91" s="93">
        <f t="shared" ref="I91" ca="1" si="300">IFERROR(I89-I90,0)</f>
        <v>51.775510049999973</v>
      </c>
      <c r="J91" s="93">
        <f t="shared" ref="J91" ca="1" si="301">IFERROR(J89-J90,0)</f>
        <v>60.203615999999947</v>
      </c>
      <c r="K91" s="93">
        <f t="shared" ref="K91" ca="1" si="302">IFERROR(K89-K90,0)</f>
        <v>68.447588549999949</v>
      </c>
      <c r="L91" s="93">
        <f t="shared" ref="L91" ca="1" si="303">IFERROR(L89-L90,0)</f>
        <v>76.601495849999949</v>
      </c>
      <c r="M91" s="93">
        <f t="shared" ref="M91" ca="1" si="304">IFERROR(M89-M90,0)</f>
        <v>84.729384299999936</v>
      </c>
      <c r="N91" s="93">
        <f t="shared" ref="N91" ca="1" si="305">IFERROR(N89-N90,0)</f>
        <v>92.859274199999916</v>
      </c>
      <c r="O91" s="93">
        <f t="shared" ref="O91" ca="1" si="306">IFERROR(O89-O90,0)</f>
        <v>100.9991713499999</v>
      </c>
      <c r="P91" s="93">
        <f t="shared" ref="P91" ca="1" si="307">IFERROR(P89-P90,0)</f>
        <v>109.15107719999992</v>
      </c>
      <c r="Q91" s="93">
        <f t="shared" ref="Q91" ca="1" si="308">IFERROR(Q89-Q90,0)</f>
        <v>117.31699319999989</v>
      </c>
      <c r="R91" s="93">
        <f t="shared" ref="R91" ca="1" si="309">IFERROR(R89-R90,0)</f>
        <v>125.4969193499999</v>
      </c>
      <c r="S91" s="93">
        <f t="shared" ref="S91" ca="1" si="310">IFERROR(S89-S90,0)</f>
        <v>133.69085564999989</v>
      </c>
      <c r="T91" s="93">
        <f t="shared" ref="T91" ca="1" si="311">IFERROR(T89-T90,0)</f>
        <v>141.89880209999984</v>
      </c>
      <c r="U91" s="93">
        <f t="shared" ref="U91" ca="1" si="312">IFERROR(U89-U90,0)</f>
        <v>150.12075869999987</v>
      </c>
      <c r="V91" s="93">
        <f t="shared" ref="V91" ca="1" si="313">IFERROR(V89-V90,0)</f>
        <v>158.35672544999989</v>
      </c>
    </row>
    <row r="93" spans="1:22" x14ac:dyDescent="0.45">
      <c r="A93" s="2" t="s">
        <v>81</v>
      </c>
      <c r="B93" s="2" t="str">
        <f>INDEX('Program Inputs'!$B$9:$B$28,MATCH(A93,'Program Inputs'!$A$9:$A$28,0))</f>
        <v>Surety</v>
      </c>
      <c r="C93" s="2" t="str">
        <f>INDEX('Program Inputs'!$L$9:$L$28,MATCH(A93,'Program Inputs'!$A$9:$A$28,0))</f>
        <v>Fidelity and Surety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45">
      <c r="A94" s="76" t="str">
        <f>A93</f>
        <v>P008</v>
      </c>
      <c r="B94" s="87" t="s">
        <v>331</v>
      </c>
      <c r="C94" s="95">
        <f ca="1">'Loss Proj'!X281</f>
        <v>0</v>
      </c>
      <c r="D94" s="95">
        <f ca="1">'Loss Proj'!Y281</f>
        <v>0</v>
      </c>
      <c r="E94" s="95">
        <f ca="1">'Loss Proj'!Z281</f>
        <v>0</v>
      </c>
      <c r="F94" s="95">
        <f ca="1">'Loss Proj'!AA281</f>
        <v>0</v>
      </c>
      <c r="G94" s="95">
        <f ca="1">'Loss Proj'!AB281</f>
        <v>25.499439880507843</v>
      </c>
      <c r="H94" s="95">
        <f ca="1">'Loss Proj'!AC281</f>
        <v>97.459539712842954</v>
      </c>
      <c r="I94" s="95">
        <f ca="1">'Loss Proj'!AD281</f>
        <v>208.15817749729217</v>
      </c>
      <c r="J94" s="95">
        <f ca="1">'Loss Proj'!AE281</f>
        <v>351.97504225344517</v>
      </c>
      <c r="K94" s="95">
        <f ca="1">'Loss Proj'!AF281</f>
        <v>508.85342607123584</v>
      </c>
      <c r="L94" s="95">
        <f ca="1">'Loss Proj'!AG281</f>
        <v>661.77778518377306</v>
      </c>
      <c r="M94" s="95">
        <f ca="1">'Loss Proj'!AH281</f>
        <v>811.53396255761947</v>
      </c>
      <c r="N94" s="95">
        <f ca="1">'Loss Proj'!AI281</f>
        <v>958.38082181768254</v>
      </c>
      <c r="O94" s="95">
        <f ca="1">'Loss Proj'!AJ281</f>
        <v>1107.6729095254218</v>
      </c>
      <c r="P94" s="95">
        <f ca="1">'Loss Proj'!AK281</f>
        <v>1263.9934614257679</v>
      </c>
      <c r="Q94" s="95">
        <f ca="1">'Loss Proj'!AL281</f>
        <v>1426.1816076838136</v>
      </c>
      <c r="R94" s="95">
        <f ca="1">'Loss Proj'!AM281</f>
        <v>1593.4066537482684</v>
      </c>
      <c r="S94" s="95">
        <f ca="1">'Loss Proj'!AN281</f>
        <v>1775.1735994872374</v>
      </c>
      <c r="T94" s="95">
        <f ca="1">'Loss Proj'!AO281</f>
        <v>1979.2106632970876</v>
      </c>
      <c r="U94" s="95">
        <f ca="1">'Loss Proj'!AP281</f>
        <v>2201.862257692449</v>
      </c>
      <c r="V94" s="95">
        <f ca="1">'Loss Proj'!AQ281</f>
        <v>2440.4515992033562</v>
      </c>
    </row>
    <row r="95" spans="1:22" x14ac:dyDescent="0.45">
      <c r="A95" s="76" t="str">
        <f>A93</f>
        <v>P008</v>
      </c>
      <c r="B95" s="87" t="s">
        <v>529</v>
      </c>
      <c r="C95" s="88">
        <f>INDEX('RBC Assumptions'!$B$44:$B$62,MATCH($C93,'RBC Assumptions'!$A$44:$A$62,0))</f>
        <v>0.58599999999999997</v>
      </c>
      <c r="D95" s="88">
        <f>INDEX('RBC Assumptions'!$B$44:$B$62,MATCH($C93,'RBC Assumptions'!$A$44:$A$62,0))</f>
        <v>0.58599999999999997</v>
      </c>
      <c r="E95" s="88">
        <f>INDEX('RBC Assumptions'!$B$44:$B$62,MATCH($C93,'RBC Assumptions'!$A$44:$A$62,0))</f>
        <v>0.58599999999999997</v>
      </c>
      <c r="F95" s="88">
        <f>INDEX('RBC Assumptions'!$B$44:$B$62,MATCH($C93,'RBC Assumptions'!$A$44:$A$62,0))</f>
        <v>0.58599999999999997</v>
      </c>
      <c r="G95" s="88">
        <f>INDEX('RBC Assumptions'!$B$44:$B$62,MATCH($C93,'RBC Assumptions'!$A$44:$A$62,0))</f>
        <v>0.58599999999999997</v>
      </c>
      <c r="H95" s="88">
        <f>INDEX('RBC Assumptions'!$B$44:$B$62,MATCH($C93,'RBC Assumptions'!$A$44:$A$62,0))</f>
        <v>0.58599999999999997</v>
      </c>
      <c r="I95" s="88">
        <f>INDEX('RBC Assumptions'!$B$44:$B$62,MATCH($C93,'RBC Assumptions'!$A$44:$A$62,0))</f>
        <v>0.58599999999999997</v>
      </c>
      <c r="J95" s="88">
        <f>INDEX('RBC Assumptions'!$B$44:$B$62,MATCH($C93,'RBC Assumptions'!$A$44:$A$62,0))</f>
        <v>0.58599999999999997</v>
      </c>
      <c r="K95" s="88">
        <f>INDEX('RBC Assumptions'!$B$44:$B$62,MATCH($C93,'RBC Assumptions'!$A$44:$A$62,0))</f>
        <v>0.58599999999999997</v>
      </c>
      <c r="L95" s="88">
        <f>INDEX('RBC Assumptions'!$B$44:$B$62,MATCH($C93,'RBC Assumptions'!$A$44:$A$62,0))</f>
        <v>0.58599999999999997</v>
      </c>
      <c r="M95" s="88">
        <f>INDEX('RBC Assumptions'!$B$44:$B$62,MATCH($C93,'RBC Assumptions'!$A$44:$A$62,0))</f>
        <v>0.58599999999999997</v>
      </c>
      <c r="N95" s="88">
        <f>INDEX('RBC Assumptions'!$B$44:$B$62,MATCH($C93,'RBC Assumptions'!$A$44:$A$62,0))</f>
        <v>0.58599999999999997</v>
      </c>
      <c r="O95" s="88">
        <f>INDEX('RBC Assumptions'!$B$44:$B$62,MATCH($C93,'RBC Assumptions'!$A$44:$A$62,0))</f>
        <v>0.58599999999999997</v>
      </c>
      <c r="P95" s="88">
        <f>INDEX('RBC Assumptions'!$B$44:$B$62,MATCH($C93,'RBC Assumptions'!$A$44:$A$62,0))</f>
        <v>0.58599999999999997</v>
      </c>
      <c r="Q95" s="88">
        <f>INDEX('RBC Assumptions'!$B$44:$B$62,MATCH($C93,'RBC Assumptions'!$A$44:$A$62,0))</f>
        <v>0.58599999999999997</v>
      </c>
      <c r="R95" s="88">
        <f>INDEX('RBC Assumptions'!$B$44:$B$62,MATCH($C93,'RBC Assumptions'!$A$44:$A$62,0))</f>
        <v>0.58599999999999997</v>
      </c>
      <c r="S95" s="88">
        <f>INDEX('RBC Assumptions'!$B$44:$B$62,MATCH($C93,'RBC Assumptions'!$A$44:$A$62,0))</f>
        <v>0.58599999999999997</v>
      </c>
      <c r="T95" s="88">
        <f>INDEX('RBC Assumptions'!$B$44:$B$62,MATCH($C93,'RBC Assumptions'!$A$44:$A$62,0))</f>
        <v>0.58599999999999997</v>
      </c>
      <c r="U95" s="88">
        <f>INDEX('RBC Assumptions'!$B$44:$B$62,MATCH($C93,'RBC Assumptions'!$A$44:$A$62,0))</f>
        <v>0.58599999999999997</v>
      </c>
      <c r="V95" s="88">
        <f>INDEX('RBC Assumptions'!$B$44:$B$62,MATCH($C93,'RBC Assumptions'!$A$44:$A$62,0))</f>
        <v>0.58599999999999997</v>
      </c>
    </row>
    <row r="96" spans="1:22" x14ac:dyDescent="0.45">
      <c r="A96" s="76" t="str">
        <f t="shared" ref="A96:A97" si="314">A94</f>
        <v>P008</v>
      </c>
      <c r="B96" s="87" t="s">
        <v>512</v>
      </c>
      <c r="C96" s="88">
        <f>INDEX('RBC Assumptions'!$C$44:$C$62,MATCH($C93,'RBC Assumptions'!$A$44:$A$62,0))</f>
        <v>0.875</v>
      </c>
      <c r="D96" s="88">
        <f>INDEX('RBC Assumptions'!$C$44:$C$62,MATCH($C93,'RBC Assumptions'!$A$44:$A$62,0))</f>
        <v>0.875</v>
      </c>
      <c r="E96" s="88">
        <f>INDEX('RBC Assumptions'!$C$44:$C$62,MATCH($C93,'RBC Assumptions'!$A$44:$A$62,0))</f>
        <v>0.875</v>
      </c>
      <c r="F96" s="88">
        <f>INDEX('RBC Assumptions'!$C$44:$C$62,MATCH($C93,'RBC Assumptions'!$A$44:$A$62,0))</f>
        <v>0.875</v>
      </c>
      <c r="G96" s="88">
        <f>INDEX('RBC Assumptions'!$C$44:$C$62,MATCH($C93,'RBC Assumptions'!$A$44:$A$62,0))</f>
        <v>0.875</v>
      </c>
      <c r="H96" s="88">
        <f>INDEX('RBC Assumptions'!$C$44:$C$62,MATCH($C93,'RBC Assumptions'!$A$44:$A$62,0))</f>
        <v>0.875</v>
      </c>
      <c r="I96" s="88">
        <f>INDEX('RBC Assumptions'!$C$44:$C$62,MATCH($C93,'RBC Assumptions'!$A$44:$A$62,0))</f>
        <v>0.875</v>
      </c>
      <c r="J96" s="88">
        <f>INDEX('RBC Assumptions'!$C$44:$C$62,MATCH($C93,'RBC Assumptions'!$A$44:$A$62,0))</f>
        <v>0.875</v>
      </c>
      <c r="K96" s="88">
        <f>INDEX('RBC Assumptions'!$C$44:$C$62,MATCH($C93,'RBC Assumptions'!$A$44:$A$62,0))</f>
        <v>0.875</v>
      </c>
      <c r="L96" s="88">
        <f>INDEX('RBC Assumptions'!$C$44:$C$62,MATCH($C93,'RBC Assumptions'!$A$44:$A$62,0))</f>
        <v>0.875</v>
      </c>
      <c r="M96" s="88">
        <f>INDEX('RBC Assumptions'!$C$44:$C$62,MATCH($C93,'RBC Assumptions'!$A$44:$A$62,0))</f>
        <v>0.875</v>
      </c>
      <c r="N96" s="88">
        <f>INDEX('RBC Assumptions'!$C$44:$C$62,MATCH($C93,'RBC Assumptions'!$A$44:$A$62,0))</f>
        <v>0.875</v>
      </c>
      <c r="O96" s="88">
        <f>INDEX('RBC Assumptions'!$C$44:$C$62,MATCH($C93,'RBC Assumptions'!$A$44:$A$62,0))</f>
        <v>0.875</v>
      </c>
      <c r="P96" s="88">
        <f>INDEX('RBC Assumptions'!$C$44:$C$62,MATCH($C93,'RBC Assumptions'!$A$44:$A$62,0))</f>
        <v>0.875</v>
      </c>
      <c r="Q96" s="88">
        <f>INDEX('RBC Assumptions'!$C$44:$C$62,MATCH($C93,'RBC Assumptions'!$A$44:$A$62,0))</f>
        <v>0.875</v>
      </c>
      <c r="R96" s="88">
        <f>INDEX('RBC Assumptions'!$C$44:$C$62,MATCH($C93,'RBC Assumptions'!$A$44:$A$62,0))</f>
        <v>0.875</v>
      </c>
      <c r="S96" s="88">
        <f>INDEX('RBC Assumptions'!$C$44:$C$62,MATCH($C93,'RBC Assumptions'!$A$44:$A$62,0))</f>
        <v>0.875</v>
      </c>
      <c r="T96" s="88">
        <f>INDEX('RBC Assumptions'!$C$44:$C$62,MATCH($C93,'RBC Assumptions'!$A$44:$A$62,0))</f>
        <v>0.875</v>
      </c>
      <c r="U96" s="88">
        <f>INDEX('RBC Assumptions'!$C$44:$C$62,MATCH($C93,'RBC Assumptions'!$A$44:$A$62,0))</f>
        <v>0.875</v>
      </c>
      <c r="V96" s="88">
        <f>INDEX('RBC Assumptions'!$C$44:$C$62,MATCH($C93,'RBC Assumptions'!$A$44:$A$62,0))</f>
        <v>0.875</v>
      </c>
    </row>
    <row r="97" spans="1:22" x14ac:dyDescent="0.45">
      <c r="A97" s="76" t="str">
        <f t="shared" si="314"/>
        <v>P008</v>
      </c>
      <c r="B97" s="87" t="s">
        <v>513</v>
      </c>
      <c r="C97" s="88">
        <f>MIN('RBC Assumptions'!ASSM_DevRatioCap,INDEX('RBC Assumptions'!$J$44:$J$62,MATCH($C93,'RBC Assumptions'!$A$44:$A$62,0)))</f>
        <v>0.875</v>
      </c>
      <c r="D97" s="88">
        <f>MIN('RBC Assumptions'!ASSM_DevRatioCap,INDEX('RBC Assumptions'!$J$44:$J$62,MATCH($C93,'RBC Assumptions'!$A$44:$A$62,0)))</f>
        <v>0.875</v>
      </c>
      <c r="E97" s="88">
        <f>MIN('RBC Assumptions'!ASSM_DevRatioCap,INDEX('RBC Assumptions'!$J$44:$J$62,MATCH($C93,'RBC Assumptions'!$A$44:$A$62,0)))</f>
        <v>0.875</v>
      </c>
      <c r="F97" s="88">
        <f>MIN('RBC Assumptions'!ASSM_DevRatioCap,INDEX('RBC Assumptions'!$J$44:$J$62,MATCH($C93,'RBC Assumptions'!$A$44:$A$62,0)))</f>
        <v>0.875</v>
      </c>
      <c r="G97" s="88">
        <f>MIN('RBC Assumptions'!ASSM_DevRatioCap,INDEX('RBC Assumptions'!$J$44:$J$62,MATCH($C93,'RBC Assumptions'!$A$44:$A$62,0)))</f>
        <v>0.875</v>
      </c>
      <c r="H97" s="88">
        <f>MIN('RBC Assumptions'!ASSM_DevRatioCap,INDEX('RBC Assumptions'!$J$44:$J$62,MATCH($C93,'RBC Assumptions'!$A$44:$A$62,0)))</f>
        <v>0.875</v>
      </c>
      <c r="I97" s="88">
        <f>MIN('RBC Assumptions'!ASSM_DevRatioCap,INDEX('RBC Assumptions'!$J$44:$J$62,MATCH($C93,'RBC Assumptions'!$A$44:$A$62,0)))</f>
        <v>0.875</v>
      </c>
      <c r="J97" s="88">
        <f>MIN('RBC Assumptions'!ASSM_DevRatioCap,INDEX('RBC Assumptions'!$J$44:$J$62,MATCH($C93,'RBC Assumptions'!$A$44:$A$62,0)))</f>
        <v>0.875</v>
      </c>
      <c r="K97" s="88">
        <f>MIN('RBC Assumptions'!ASSM_DevRatioCap,INDEX('RBC Assumptions'!$J$44:$J$62,MATCH($C93,'RBC Assumptions'!$A$44:$A$62,0)))</f>
        <v>0.875</v>
      </c>
      <c r="L97" s="88">
        <f>MIN('RBC Assumptions'!ASSM_DevRatioCap,INDEX('RBC Assumptions'!$J$44:$J$62,MATCH($C93,'RBC Assumptions'!$A$44:$A$62,0)))</f>
        <v>0.875</v>
      </c>
      <c r="M97" s="88">
        <f>MIN('RBC Assumptions'!ASSM_DevRatioCap,INDEX('RBC Assumptions'!$J$44:$J$62,MATCH($C93,'RBC Assumptions'!$A$44:$A$62,0)))</f>
        <v>0.875</v>
      </c>
      <c r="N97" s="88">
        <f>MIN('RBC Assumptions'!ASSM_DevRatioCap,INDEX('RBC Assumptions'!$J$44:$J$62,MATCH($C93,'RBC Assumptions'!$A$44:$A$62,0)))</f>
        <v>0.875</v>
      </c>
      <c r="O97" s="88">
        <f>MIN('RBC Assumptions'!ASSM_DevRatioCap,INDEX('RBC Assumptions'!$J$44:$J$62,MATCH($C93,'RBC Assumptions'!$A$44:$A$62,0)))</f>
        <v>0.875</v>
      </c>
      <c r="P97" s="88">
        <f>MIN('RBC Assumptions'!ASSM_DevRatioCap,INDEX('RBC Assumptions'!$J$44:$J$62,MATCH($C93,'RBC Assumptions'!$A$44:$A$62,0)))</f>
        <v>0.875</v>
      </c>
      <c r="Q97" s="88">
        <f>MIN('RBC Assumptions'!ASSM_DevRatioCap,INDEX('RBC Assumptions'!$J$44:$J$62,MATCH($C93,'RBC Assumptions'!$A$44:$A$62,0)))</f>
        <v>0.875</v>
      </c>
      <c r="R97" s="88">
        <f>MIN('RBC Assumptions'!ASSM_DevRatioCap,INDEX('RBC Assumptions'!$J$44:$J$62,MATCH($C93,'RBC Assumptions'!$A$44:$A$62,0)))</f>
        <v>0.875</v>
      </c>
      <c r="S97" s="88">
        <f>MIN('RBC Assumptions'!ASSM_DevRatioCap,INDEX('RBC Assumptions'!$J$44:$J$62,MATCH($C93,'RBC Assumptions'!$A$44:$A$62,0)))</f>
        <v>0.875</v>
      </c>
      <c r="T97" s="88">
        <f>MIN('RBC Assumptions'!ASSM_DevRatioCap,INDEX('RBC Assumptions'!$J$44:$J$62,MATCH($C93,'RBC Assumptions'!$A$44:$A$62,0)))</f>
        <v>0.875</v>
      </c>
      <c r="U97" s="88">
        <f>MIN('RBC Assumptions'!ASSM_DevRatioCap,INDEX('RBC Assumptions'!$J$44:$J$62,MATCH($C93,'RBC Assumptions'!$A$44:$A$62,0)))</f>
        <v>0.875</v>
      </c>
      <c r="V97" s="88">
        <f>MIN('RBC Assumptions'!ASSM_DevRatioCap,INDEX('RBC Assumptions'!$J$44:$J$62,MATCH($C93,'RBC Assumptions'!$A$44:$A$62,0)))</f>
        <v>0.875</v>
      </c>
    </row>
    <row r="98" spans="1:22" x14ac:dyDescent="0.45">
      <c r="A98" s="76" t="str">
        <f>A94</f>
        <v>P008</v>
      </c>
      <c r="B98" s="87" t="s">
        <v>332</v>
      </c>
      <c r="C98" s="88">
        <f>0.5*C95+0.5*(C97/C96)*C95</f>
        <v>0.58599999999999997</v>
      </c>
      <c r="D98" s="88">
        <f t="shared" ref="D98" si="315">0.5*D95+0.5*(D97/D96)*D95</f>
        <v>0.58599999999999997</v>
      </c>
      <c r="E98" s="88">
        <f t="shared" ref="E98" si="316">0.5*E95+0.5*(E97/E96)*E95</f>
        <v>0.58599999999999997</v>
      </c>
      <c r="F98" s="88">
        <f t="shared" ref="F98" si="317">0.5*F95+0.5*(F97/F96)*F95</f>
        <v>0.58599999999999997</v>
      </c>
      <c r="G98" s="88">
        <f t="shared" ref="G98" si="318">0.5*G95+0.5*(G97/G96)*G95</f>
        <v>0.58599999999999997</v>
      </c>
      <c r="H98" s="88">
        <f t="shared" ref="H98" si="319">0.5*H95+0.5*(H97/H96)*H95</f>
        <v>0.58599999999999997</v>
      </c>
      <c r="I98" s="88">
        <f t="shared" ref="I98" si="320">0.5*I95+0.5*(I97/I96)*I95</f>
        <v>0.58599999999999997</v>
      </c>
      <c r="J98" s="88">
        <f t="shared" ref="J98" si="321">0.5*J95+0.5*(J97/J96)*J95</f>
        <v>0.58599999999999997</v>
      </c>
      <c r="K98" s="88">
        <f t="shared" ref="K98" si="322">0.5*K95+0.5*(K97/K96)*K95</f>
        <v>0.58599999999999997</v>
      </c>
      <c r="L98" s="88">
        <f t="shared" ref="L98" si="323">0.5*L95+0.5*(L97/L96)*L95</f>
        <v>0.58599999999999997</v>
      </c>
      <c r="M98" s="88">
        <f t="shared" ref="M98" si="324">0.5*M95+0.5*(M97/M96)*M95</f>
        <v>0.58599999999999997</v>
      </c>
      <c r="N98" s="88">
        <f t="shared" ref="N98" si="325">0.5*N95+0.5*(N97/N96)*N95</f>
        <v>0.58599999999999997</v>
      </c>
      <c r="O98" s="88">
        <f t="shared" ref="O98" si="326">0.5*O95+0.5*(O97/O96)*O95</f>
        <v>0.58599999999999997</v>
      </c>
      <c r="P98" s="88">
        <f t="shared" ref="P98" si="327">0.5*P95+0.5*(P97/P96)*P95</f>
        <v>0.58599999999999997</v>
      </c>
      <c r="Q98" s="88">
        <f t="shared" ref="Q98" si="328">0.5*Q95+0.5*(Q97/Q96)*Q95</f>
        <v>0.58599999999999997</v>
      </c>
      <c r="R98" s="88">
        <f t="shared" ref="R98" si="329">0.5*R95+0.5*(R97/R96)*R95</f>
        <v>0.58599999999999997</v>
      </c>
      <c r="S98" s="88">
        <f t="shared" ref="S98" si="330">0.5*S95+0.5*(S97/S96)*S95</f>
        <v>0.58599999999999997</v>
      </c>
      <c r="T98" s="88">
        <f t="shared" ref="T98" si="331">0.5*T95+0.5*(T97/T96)*T95</f>
        <v>0.58599999999999997</v>
      </c>
      <c r="U98" s="88">
        <f t="shared" ref="U98" si="332">0.5*U95+0.5*(U97/U96)*U95</f>
        <v>0.58599999999999997</v>
      </c>
      <c r="V98" s="88">
        <f t="shared" ref="V98" si="333">0.5*V95+0.5*(V97/V96)*V95</f>
        <v>0.58599999999999997</v>
      </c>
    </row>
    <row r="99" spans="1:22" x14ac:dyDescent="0.45">
      <c r="A99" s="76" t="str">
        <f>A95</f>
        <v>P008</v>
      </c>
      <c r="B99" s="87" t="s">
        <v>535</v>
      </c>
      <c r="C99" s="88">
        <f>INDEX('RBC Assumptions'!$D$44:$D$62,MATCH($C93,'RBC Assumptions'!$A$44:$A$62,0))</f>
        <v>0.90800000000000003</v>
      </c>
      <c r="D99" s="88">
        <f>INDEX('RBC Assumptions'!$D$44:$D$62,MATCH($C93,'RBC Assumptions'!$A$44:$A$62,0))</f>
        <v>0.90800000000000003</v>
      </c>
      <c r="E99" s="88">
        <f>INDEX('RBC Assumptions'!$D$44:$D$62,MATCH($C93,'RBC Assumptions'!$A$44:$A$62,0))</f>
        <v>0.90800000000000003</v>
      </c>
      <c r="F99" s="88">
        <f>INDEX('RBC Assumptions'!$D$44:$D$62,MATCH($C93,'RBC Assumptions'!$A$44:$A$62,0))</f>
        <v>0.90800000000000003</v>
      </c>
      <c r="G99" s="88">
        <f>INDEX('RBC Assumptions'!$D$44:$D$62,MATCH($C93,'RBC Assumptions'!$A$44:$A$62,0))</f>
        <v>0.90800000000000003</v>
      </c>
      <c r="H99" s="88">
        <f>INDEX('RBC Assumptions'!$D$44:$D$62,MATCH($C93,'RBC Assumptions'!$A$44:$A$62,0))</f>
        <v>0.90800000000000003</v>
      </c>
      <c r="I99" s="88">
        <f>INDEX('RBC Assumptions'!$D$44:$D$62,MATCH($C93,'RBC Assumptions'!$A$44:$A$62,0))</f>
        <v>0.90800000000000003</v>
      </c>
      <c r="J99" s="88">
        <f>INDEX('RBC Assumptions'!$D$44:$D$62,MATCH($C93,'RBC Assumptions'!$A$44:$A$62,0))</f>
        <v>0.90800000000000003</v>
      </c>
      <c r="K99" s="88">
        <f>INDEX('RBC Assumptions'!$D$44:$D$62,MATCH($C93,'RBC Assumptions'!$A$44:$A$62,0))</f>
        <v>0.90800000000000003</v>
      </c>
      <c r="L99" s="88">
        <f>INDEX('RBC Assumptions'!$D$44:$D$62,MATCH($C93,'RBC Assumptions'!$A$44:$A$62,0))</f>
        <v>0.90800000000000003</v>
      </c>
      <c r="M99" s="88">
        <f>INDEX('RBC Assumptions'!$D$44:$D$62,MATCH($C93,'RBC Assumptions'!$A$44:$A$62,0))</f>
        <v>0.90800000000000003</v>
      </c>
      <c r="N99" s="88">
        <f>INDEX('RBC Assumptions'!$D$44:$D$62,MATCH($C93,'RBC Assumptions'!$A$44:$A$62,0))</f>
        <v>0.90800000000000003</v>
      </c>
      <c r="O99" s="88">
        <f>INDEX('RBC Assumptions'!$D$44:$D$62,MATCH($C93,'RBC Assumptions'!$A$44:$A$62,0))</f>
        <v>0.90800000000000003</v>
      </c>
      <c r="P99" s="88">
        <f>INDEX('RBC Assumptions'!$D$44:$D$62,MATCH($C93,'RBC Assumptions'!$A$44:$A$62,0))</f>
        <v>0.90800000000000003</v>
      </c>
      <c r="Q99" s="88">
        <f>INDEX('RBC Assumptions'!$D$44:$D$62,MATCH($C93,'RBC Assumptions'!$A$44:$A$62,0))</f>
        <v>0.90800000000000003</v>
      </c>
      <c r="R99" s="88">
        <f>INDEX('RBC Assumptions'!$D$44:$D$62,MATCH($C93,'RBC Assumptions'!$A$44:$A$62,0))</f>
        <v>0.90800000000000003</v>
      </c>
      <c r="S99" s="88">
        <f>INDEX('RBC Assumptions'!$D$44:$D$62,MATCH($C93,'RBC Assumptions'!$A$44:$A$62,0))</f>
        <v>0.90800000000000003</v>
      </c>
      <c r="T99" s="88">
        <f>INDEX('RBC Assumptions'!$D$44:$D$62,MATCH($C93,'RBC Assumptions'!$A$44:$A$62,0))</f>
        <v>0.90800000000000003</v>
      </c>
      <c r="U99" s="88">
        <f>INDEX('RBC Assumptions'!$D$44:$D$62,MATCH($C93,'RBC Assumptions'!$A$44:$A$62,0))</f>
        <v>0.90800000000000003</v>
      </c>
      <c r="V99" s="88">
        <f>INDEX('RBC Assumptions'!$D$44:$D$62,MATCH($C93,'RBC Assumptions'!$A$44:$A$62,0))</f>
        <v>0.90800000000000003</v>
      </c>
    </row>
    <row r="100" spans="1:22" x14ac:dyDescent="0.45">
      <c r="A100" s="76" t="str">
        <f>A98</f>
        <v>P008</v>
      </c>
      <c r="B100" s="89" t="s">
        <v>333</v>
      </c>
      <c r="C100" s="91">
        <f ca="1">MAX(0,(((C98+1)*C99)-1)*C94)</f>
        <v>0</v>
      </c>
      <c r="D100" s="91">
        <f t="shared" ref="D100" ca="1" si="334">MAX(0,(((D98+1)*D99)-1)*D94)</f>
        <v>0</v>
      </c>
      <c r="E100" s="91">
        <f t="shared" ref="E100" ca="1" si="335">MAX(0,(((E98+1)*E99)-1)*E94)</f>
        <v>0</v>
      </c>
      <c r="F100" s="91">
        <f t="shared" ref="F100" ca="1" si="336">MAX(0,(((F98+1)*F99)-1)*F94)</f>
        <v>0</v>
      </c>
      <c r="G100" s="91">
        <f t="shared" ref="G100" ca="1" si="337">MAX(0,(((G98+1)*G99)-1)*G94)</f>
        <v>11.22199749813293</v>
      </c>
      <c r="H100" s="91">
        <f t="shared" ref="H100" ca="1" si="338">MAX(0,(((H98+1)*H99)-1)*H94)</f>
        <v>42.890773913145608</v>
      </c>
      <c r="I100" s="91">
        <f t="shared" ref="I100" ca="1" si="339">MAX(0,(((I98+1)*I99)-1)*I94)</f>
        <v>91.607916018428284</v>
      </c>
      <c r="J100" s="91">
        <f t="shared" ref="J100" ca="1" si="340">MAX(0,(((J98+1)*J99)-1)*J94)</f>
        <v>154.89999239523411</v>
      </c>
      <c r="K100" s="91">
        <f t="shared" ref="K100" ca="1" si="341">MAX(0,(((K98+1)*K99)-1)*K94)</f>
        <v>223.94028657283795</v>
      </c>
      <c r="L100" s="91">
        <f t="shared" ref="L100" ca="1" si="342">MAX(0,(((L98+1)*L99)-1)*L94)</f>
        <v>291.2404619259562</v>
      </c>
      <c r="M100" s="91">
        <f t="shared" ref="M100" ca="1" si="343">MAX(0,(((M98+1)*M99)-1)*M94)</f>
        <v>357.14635851405751</v>
      </c>
      <c r="N100" s="91">
        <f t="shared" ref="N100" ca="1" si="344">MAX(0,(((N98+1)*N99)-1)*N94)</f>
        <v>421.77189911210007</v>
      </c>
      <c r="O100" s="91">
        <f t="shared" ref="O100" ca="1" si="345">MAX(0,(((O98+1)*O99)-1)*O94)</f>
        <v>487.47355540722361</v>
      </c>
      <c r="P100" s="91">
        <f t="shared" ref="P100" ca="1" si="346">MAX(0,(((P98+1)*P99)-1)*P94)</f>
        <v>556.26835445194308</v>
      </c>
      <c r="Q100" s="91">
        <f t="shared" ref="Q100" ca="1" si="347">MAX(0,(((Q98+1)*Q99)-1)*Q94)</f>
        <v>627.64541136235391</v>
      </c>
      <c r="R100" s="91">
        <f t="shared" ref="R100" ca="1" si="348">MAX(0,(((R98+1)*R99)-1)*R94)</f>
        <v>701.23914743476757</v>
      </c>
      <c r="S100" s="91">
        <f t="shared" ref="S100" ca="1" si="349">MAX(0,(((S98+1)*S99)-1)*S94)</f>
        <v>781.232599051139</v>
      </c>
      <c r="T100" s="91">
        <f t="shared" ref="T100" ca="1" si="350">MAX(0,(((T98+1)*T99)-1)*T94)</f>
        <v>871.02686238908836</v>
      </c>
      <c r="U100" s="91">
        <f t="shared" ref="U100" ca="1" si="351">MAX(0,(((U98+1)*U99)-1)*U94)</f>
        <v>969.01315726335406</v>
      </c>
      <c r="V100" s="91">
        <f t="shared" ref="V100" ca="1" si="352">MAX(0,(((V98+1)*V99)-1)*V94)</f>
        <v>1074.0134633902062</v>
      </c>
    </row>
    <row r="101" spans="1:22" x14ac:dyDescent="0.45">
      <c r="A101" s="76" t="str">
        <f t="shared" ref="A101:A102" si="353">A100</f>
        <v>P008</v>
      </c>
      <c r="B101" s="90" t="s">
        <v>334</v>
      </c>
      <c r="C101" s="91">
        <v>0</v>
      </c>
      <c r="D101" s="91">
        <v>0</v>
      </c>
      <c r="E101" s="91">
        <v>0</v>
      </c>
      <c r="F101" s="91">
        <v>0</v>
      </c>
      <c r="G101" s="91">
        <v>0</v>
      </c>
      <c r="H101" s="91">
        <v>0</v>
      </c>
      <c r="I101" s="91">
        <v>0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</row>
    <row r="102" spans="1:22" x14ac:dyDescent="0.45">
      <c r="A102" s="76" t="str">
        <f t="shared" si="353"/>
        <v>P008</v>
      </c>
      <c r="B102" s="92" t="s">
        <v>335</v>
      </c>
      <c r="C102" s="93">
        <f ca="1">IFERROR(C100-C101,0)</f>
        <v>0</v>
      </c>
      <c r="D102" s="93">
        <f t="shared" ref="D102" ca="1" si="354">IFERROR(D100-D101,0)</f>
        <v>0</v>
      </c>
      <c r="E102" s="93">
        <f t="shared" ref="E102" ca="1" si="355">IFERROR(E100-E101,0)</f>
        <v>0</v>
      </c>
      <c r="F102" s="93">
        <f t="shared" ref="F102" ca="1" si="356">IFERROR(F100-F101,0)</f>
        <v>0</v>
      </c>
      <c r="G102" s="93">
        <f t="shared" ref="G102" ca="1" si="357">IFERROR(G100-G101,0)</f>
        <v>11.22199749813293</v>
      </c>
      <c r="H102" s="93">
        <f t="shared" ref="H102" ca="1" si="358">IFERROR(H100-H101,0)</f>
        <v>42.890773913145608</v>
      </c>
      <c r="I102" s="93">
        <f t="shared" ref="I102" ca="1" si="359">IFERROR(I100-I101,0)</f>
        <v>91.607916018428284</v>
      </c>
      <c r="J102" s="93">
        <f t="shared" ref="J102" ca="1" si="360">IFERROR(J100-J101,0)</f>
        <v>154.89999239523411</v>
      </c>
      <c r="K102" s="93">
        <f t="shared" ref="K102" ca="1" si="361">IFERROR(K100-K101,0)</f>
        <v>223.94028657283795</v>
      </c>
      <c r="L102" s="93">
        <f t="shared" ref="L102" ca="1" si="362">IFERROR(L100-L101,0)</f>
        <v>291.2404619259562</v>
      </c>
      <c r="M102" s="93">
        <f t="shared" ref="M102" ca="1" si="363">IFERROR(M100-M101,0)</f>
        <v>357.14635851405751</v>
      </c>
      <c r="N102" s="93">
        <f t="shared" ref="N102" ca="1" si="364">IFERROR(N100-N101,0)</f>
        <v>421.77189911210007</v>
      </c>
      <c r="O102" s="93">
        <f t="shared" ref="O102" ca="1" si="365">IFERROR(O100-O101,0)</f>
        <v>487.47355540722361</v>
      </c>
      <c r="P102" s="93">
        <f t="shared" ref="P102" ca="1" si="366">IFERROR(P100-P101,0)</f>
        <v>556.26835445194308</v>
      </c>
      <c r="Q102" s="93">
        <f t="shared" ref="Q102" ca="1" si="367">IFERROR(Q100-Q101,0)</f>
        <v>627.64541136235391</v>
      </c>
      <c r="R102" s="93">
        <f t="shared" ref="R102" ca="1" si="368">IFERROR(R100-R101,0)</f>
        <v>701.23914743476757</v>
      </c>
      <c r="S102" s="93">
        <f t="shared" ref="S102" ca="1" si="369">IFERROR(S100-S101,0)</f>
        <v>781.232599051139</v>
      </c>
      <c r="T102" s="93">
        <f t="shared" ref="T102" ca="1" si="370">IFERROR(T100-T101,0)</f>
        <v>871.02686238908836</v>
      </c>
      <c r="U102" s="93">
        <f t="shared" ref="U102" ca="1" si="371">IFERROR(U100-U101,0)</f>
        <v>969.01315726335406</v>
      </c>
      <c r="V102" s="93">
        <f t="shared" ref="V102" ca="1" si="372">IFERROR(V100-V101,0)</f>
        <v>1074.0134633902062</v>
      </c>
    </row>
    <row r="104" spans="1:22" x14ac:dyDescent="0.45">
      <c r="A104" s="2" t="s">
        <v>85</v>
      </c>
      <c r="B104" s="2" t="str">
        <f>INDEX('Program Inputs'!$B$9:$B$28,MATCH(A104,'Program Inputs'!$A$9:$A$28,0))</f>
        <v>Fronting Property</v>
      </c>
      <c r="C104" s="2" t="str">
        <f>INDEX('Program Inputs'!$L$9:$L$28,MATCH(A104,'Program Inputs'!$A$9:$A$28,0))</f>
        <v>Commercial Multi Peril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45">
      <c r="A105" s="76" t="str">
        <f>A104</f>
        <v>P009</v>
      </c>
      <c r="B105" s="87" t="s">
        <v>331</v>
      </c>
      <c r="C105" s="95">
        <f ca="1">'Loss Proj'!X312</f>
        <v>0</v>
      </c>
      <c r="D105" s="95">
        <f ca="1">'Loss Proj'!Y312</f>
        <v>0</v>
      </c>
      <c r="E105" s="95">
        <f ca="1">'Loss Proj'!Z312</f>
        <v>0</v>
      </c>
      <c r="F105" s="95">
        <f ca="1">'Loss Proj'!AA312</f>
        <v>0</v>
      </c>
      <c r="G105" s="95">
        <f ca="1">'Loss Proj'!AB312</f>
        <v>0</v>
      </c>
      <c r="H105" s="95">
        <f ca="1">'Loss Proj'!AC312</f>
        <v>0</v>
      </c>
      <c r="I105" s="95">
        <f ca="1">'Loss Proj'!AD312</f>
        <v>0</v>
      </c>
      <c r="J105" s="95">
        <f ca="1">'Loss Proj'!AE312</f>
        <v>0</v>
      </c>
      <c r="K105" s="95">
        <f ca="1">'Loss Proj'!AF312</f>
        <v>0</v>
      </c>
      <c r="L105" s="95">
        <f ca="1">'Loss Proj'!AG312</f>
        <v>0</v>
      </c>
      <c r="M105" s="95">
        <f ca="1">'Loss Proj'!AH312</f>
        <v>0</v>
      </c>
      <c r="N105" s="95">
        <f ca="1">'Loss Proj'!AI312</f>
        <v>0</v>
      </c>
      <c r="O105" s="95">
        <f ca="1">'Loss Proj'!AJ312</f>
        <v>0</v>
      </c>
      <c r="P105" s="95">
        <f ca="1">'Loss Proj'!AK312</f>
        <v>0</v>
      </c>
      <c r="Q105" s="95">
        <f ca="1">'Loss Proj'!AL312</f>
        <v>0</v>
      </c>
      <c r="R105" s="95">
        <f ca="1">'Loss Proj'!AM312</f>
        <v>0</v>
      </c>
      <c r="S105" s="95">
        <f ca="1">'Loss Proj'!AN312</f>
        <v>0</v>
      </c>
      <c r="T105" s="95">
        <f ca="1">'Loss Proj'!AO312</f>
        <v>0</v>
      </c>
      <c r="U105" s="95">
        <f ca="1">'Loss Proj'!AP312</f>
        <v>0</v>
      </c>
      <c r="V105" s="95">
        <f ca="1">'Loss Proj'!AQ312</f>
        <v>0</v>
      </c>
    </row>
    <row r="106" spans="1:22" x14ac:dyDescent="0.45">
      <c r="A106" s="76" t="str">
        <f>A104</f>
        <v>P009</v>
      </c>
      <c r="B106" s="87" t="s">
        <v>529</v>
      </c>
      <c r="C106" s="88">
        <f>INDEX('RBC Assumptions'!$B$44:$B$62,MATCH($C104,'RBC Assumptions'!$A$44:$A$62,0))</f>
        <v>0.47499999999999998</v>
      </c>
      <c r="D106" s="88">
        <f>INDEX('RBC Assumptions'!$B$44:$B$62,MATCH($C104,'RBC Assumptions'!$A$44:$A$62,0))</f>
        <v>0.47499999999999998</v>
      </c>
      <c r="E106" s="88">
        <f>INDEX('RBC Assumptions'!$B$44:$B$62,MATCH($C104,'RBC Assumptions'!$A$44:$A$62,0))</f>
        <v>0.47499999999999998</v>
      </c>
      <c r="F106" s="88">
        <f>INDEX('RBC Assumptions'!$B$44:$B$62,MATCH($C104,'RBC Assumptions'!$A$44:$A$62,0))</f>
        <v>0.47499999999999998</v>
      </c>
      <c r="G106" s="88">
        <f>INDEX('RBC Assumptions'!$B$44:$B$62,MATCH($C104,'RBC Assumptions'!$A$44:$A$62,0))</f>
        <v>0.47499999999999998</v>
      </c>
      <c r="H106" s="88">
        <f>INDEX('RBC Assumptions'!$B$44:$B$62,MATCH($C104,'RBC Assumptions'!$A$44:$A$62,0))</f>
        <v>0.47499999999999998</v>
      </c>
      <c r="I106" s="88">
        <f>INDEX('RBC Assumptions'!$B$44:$B$62,MATCH($C104,'RBC Assumptions'!$A$44:$A$62,0))</f>
        <v>0.47499999999999998</v>
      </c>
      <c r="J106" s="88">
        <f>INDEX('RBC Assumptions'!$B$44:$B$62,MATCH($C104,'RBC Assumptions'!$A$44:$A$62,0))</f>
        <v>0.47499999999999998</v>
      </c>
      <c r="K106" s="88">
        <f>INDEX('RBC Assumptions'!$B$44:$B$62,MATCH($C104,'RBC Assumptions'!$A$44:$A$62,0))</f>
        <v>0.47499999999999998</v>
      </c>
      <c r="L106" s="88">
        <f>INDEX('RBC Assumptions'!$B$44:$B$62,MATCH($C104,'RBC Assumptions'!$A$44:$A$62,0))</f>
        <v>0.47499999999999998</v>
      </c>
      <c r="M106" s="88">
        <f>INDEX('RBC Assumptions'!$B$44:$B$62,MATCH($C104,'RBC Assumptions'!$A$44:$A$62,0))</f>
        <v>0.47499999999999998</v>
      </c>
      <c r="N106" s="88">
        <f>INDEX('RBC Assumptions'!$B$44:$B$62,MATCH($C104,'RBC Assumptions'!$A$44:$A$62,0))</f>
        <v>0.47499999999999998</v>
      </c>
      <c r="O106" s="88">
        <f>INDEX('RBC Assumptions'!$B$44:$B$62,MATCH($C104,'RBC Assumptions'!$A$44:$A$62,0))</f>
        <v>0.47499999999999998</v>
      </c>
      <c r="P106" s="88">
        <f>INDEX('RBC Assumptions'!$B$44:$B$62,MATCH($C104,'RBC Assumptions'!$A$44:$A$62,0))</f>
        <v>0.47499999999999998</v>
      </c>
      <c r="Q106" s="88">
        <f>INDEX('RBC Assumptions'!$B$44:$B$62,MATCH($C104,'RBC Assumptions'!$A$44:$A$62,0))</f>
        <v>0.47499999999999998</v>
      </c>
      <c r="R106" s="88">
        <f>INDEX('RBC Assumptions'!$B$44:$B$62,MATCH($C104,'RBC Assumptions'!$A$44:$A$62,0))</f>
        <v>0.47499999999999998</v>
      </c>
      <c r="S106" s="88">
        <f>INDEX('RBC Assumptions'!$B$44:$B$62,MATCH($C104,'RBC Assumptions'!$A$44:$A$62,0))</f>
        <v>0.47499999999999998</v>
      </c>
      <c r="T106" s="88">
        <f>INDEX('RBC Assumptions'!$B$44:$B$62,MATCH($C104,'RBC Assumptions'!$A$44:$A$62,0))</f>
        <v>0.47499999999999998</v>
      </c>
      <c r="U106" s="88">
        <f>INDEX('RBC Assumptions'!$B$44:$B$62,MATCH($C104,'RBC Assumptions'!$A$44:$A$62,0))</f>
        <v>0.47499999999999998</v>
      </c>
      <c r="V106" s="88">
        <f>INDEX('RBC Assumptions'!$B$44:$B$62,MATCH($C104,'RBC Assumptions'!$A$44:$A$62,0))</f>
        <v>0.47499999999999998</v>
      </c>
    </row>
    <row r="107" spans="1:22" x14ac:dyDescent="0.45">
      <c r="A107" s="76" t="str">
        <f t="shared" ref="A107:A108" si="373">A105</f>
        <v>P009</v>
      </c>
      <c r="B107" s="87" t="s">
        <v>512</v>
      </c>
      <c r="C107" s="88">
        <f>INDEX('RBC Assumptions'!$C$44:$C$62,MATCH($C104,'RBC Assumptions'!$A$44:$A$62,0))</f>
        <v>1.018</v>
      </c>
      <c r="D107" s="88">
        <f>INDEX('RBC Assumptions'!$C$44:$C$62,MATCH($C104,'RBC Assumptions'!$A$44:$A$62,0))</f>
        <v>1.018</v>
      </c>
      <c r="E107" s="88">
        <f>INDEX('RBC Assumptions'!$C$44:$C$62,MATCH($C104,'RBC Assumptions'!$A$44:$A$62,0))</f>
        <v>1.018</v>
      </c>
      <c r="F107" s="88">
        <f>INDEX('RBC Assumptions'!$C$44:$C$62,MATCH($C104,'RBC Assumptions'!$A$44:$A$62,0))</f>
        <v>1.018</v>
      </c>
      <c r="G107" s="88">
        <f>INDEX('RBC Assumptions'!$C$44:$C$62,MATCH($C104,'RBC Assumptions'!$A$44:$A$62,0))</f>
        <v>1.018</v>
      </c>
      <c r="H107" s="88">
        <f>INDEX('RBC Assumptions'!$C$44:$C$62,MATCH($C104,'RBC Assumptions'!$A$44:$A$62,0))</f>
        <v>1.018</v>
      </c>
      <c r="I107" s="88">
        <f>INDEX('RBC Assumptions'!$C$44:$C$62,MATCH($C104,'RBC Assumptions'!$A$44:$A$62,0))</f>
        <v>1.018</v>
      </c>
      <c r="J107" s="88">
        <f>INDEX('RBC Assumptions'!$C$44:$C$62,MATCH($C104,'RBC Assumptions'!$A$44:$A$62,0))</f>
        <v>1.018</v>
      </c>
      <c r="K107" s="88">
        <f>INDEX('RBC Assumptions'!$C$44:$C$62,MATCH($C104,'RBC Assumptions'!$A$44:$A$62,0))</f>
        <v>1.018</v>
      </c>
      <c r="L107" s="88">
        <f>INDEX('RBC Assumptions'!$C$44:$C$62,MATCH($C104,'RBC Assumptions'!$A$44:$A$62,0))</f>
        <v>1.018</v>
      </c>
      <c r="M107" s="88">
        <f>INDEX('RBC Assumptions'!$C$44:$C$62,MATCH($C104,'RBC Assumptions'!$A$44:$A$62,0))</f>
        <v>1.018</v>
      </c>
      <c r="N107" s="88">
        <f>INDEX('RBC Assumptions'!$C$44:$C$62,MATCH($C104,'RBC Assumptions'!$A$44:$A$62,0))</f>
        <v>1.018</v>
      </c>
      <c r="O107" s="88">
        <f>INDEX('RBC Assumptions'!$C$44:$C$62,MATCH($C104,'RBC Assumptions'!$A$44:$A$62,0))</f>
        <v>1.018</v>
      </c>
      <c r="P107" s="88">
        <f>INDEX('RBC Assumptions'!$C$44:$C$62,MATCH($C104,'RBC Assumptions'!$A$44:$A$62,0))</f>
        <v>1.018</v>
      </c>
      <c r="Q107" s="88">
        <f>INDEX('RBC Assumptions'!$C$44:$C$62,MATCH($C104,'RBC Assumptions'!$A$44:$A$62,0))</f>
        <v>1.018</v>
      </c>
      <c r="R107" s="88">
        <f>INDEX('RBC Assumptions'!$C$44:$C$62,MATCH($C104,'RBC Assumptions'!$A$44:$A$62,0))</f>
        <v>1.018</v>
      </c>
      <c r="S107" s="88">
        <f>INDEX('RBC Assumptions'!$C$44:$C$62,MATCH($C104,'RBC Assumptions'!$A$44:$A$62,0))</f>
        <v>1.018</v>
      </c>
      <c r="T107" s="88">
        <f>INDEX('RBC Assumptions'!$C$44:$C$62,MATCH($C104,'RBC Assumptions'!$A$44:$A$62,0))</f>
        <v>1.018</v>
      </c>
      <c r="U107" s="88">
        <f>INDEX('RBC Assumptions'!$C$44:$C$62,MATCH($C104,'RBC Assumptions'!$A$44:$A$62,0))</f>
        <v>1.018</v>
      </c>
      <c r="V107" s="88">
        <f>INDEX('RBC Assumptions'!$C$44:$C$62,MATCH($C104,'RBC Assumptions'!$A$44:$A$62,0))</f>
        <v>1.018</v>
      </c>
    </row>
    <row r="108" spans="1:22" x14ac:dyDescent="0.45">
      <c r="A108" s="76" t="str">
        <f t="shared" si="373"/>
        <v>P009</v>
      </c>
      <c r="B108" s="87" t="s">
        <v>513</v>
      </c>
      <c r="C108" s="88">
        <f>MIN('RBC Assumptions'!ASSM_DevRatioCap,INDEX('RBC Assumptions'!$J$44:$J$62,MATCH($C104,'RBC Assumptions'!$A$44:$A$62,0)))</f>
        <v>1.018</v>
      </c>
      <c r="D108" s="88">
        <f>MIN('RBC Assumptions'!ASSM_DevRatioCap,INDEX('RBC Assumptions'!$J$44:$J$62,MATCH($C104,'RBC Assumptions'!$A$44:$A$62,0)))</f>
        <v>1.018</v>
      </c>
      <c r="E108" s="88">
        <f>MIN('RBC Assumptions'!ASSM_DevRatioCap,INDEX('RBC Assumptions'!$J$44:$J$62,MATCH($C104,'RBC Assumptions'!$A$44:$A$62,0)))</f>
        <v>1.018</v>
      </c>
      <c r="F108" s="88">
        <f>MIN('RBC Assumptions'!ASSM_DevRatioCap,INDEX('RBC Assumptions'!$J$44:$J$62,MATCH($C104,'RBC Assumptions'!$A$44:$A$62,0)))</f>
        <v>1.018</v>
      </c>
      <c r="G108" s="88">
        <f>MIN('RBC Assumptions'!ASSM_DevRatioCap,INDEX('RBC Assumptions'!$J$44:$J$62,MATCH($C104,'RBC Assumptions'!$A$44:$A$62,0)))</f>
        <v>1.018</v>
      </c>
      <c r="H108" s="88">
        <f>MIN('RBC Assumptions'!ASSM_DevRatioCap,INDEX('RBC Assumptions'!$J$44:$J$62,MATCH($C104,'RBC Assumptions'!$A$44:$A$62,0)))</f>
        <v>1.018</v>
      </c>
      <c r="I108" s="88">
        <f>MIN('RBC Assumptions'!ASSM_DevRatioCap,INDEX('RBC Assumptions'!$J$44:$J$62,MATCH($C104,'RBC Assumptions'!$A$44:$A$62,0)))</f>
        <v>1.018</v>
      </c>
      <c r="J108" s="88">
        <f>MIN('RBC Assumptions'!ASSM_DevRatioCap,INDEX('RBC Assumptions'!$J$44:$J$62,MATCH($C104,'RBC Assumptions'!$A$44:$A$62,0)))</f>
        <v>1.018</v>
      </c>
      <c r="K108" s="88">
        <f>MIN('RBC Assumptions'!ASSM_DevRatioCap,INDEX('RBC Assumptions'!$J$44:$J$62,MATCH($C104,'RBC Assumptions'!$A$44:$A$62,0)))</f>
        <v>1.018</v>
      </c>
      <c r="L108" s="88">
        <f>MIN('RBC Assumptions'!ASSM_DevRatioCap,INDEX('RBC Assumptions'!$J$44:$J$62,MATCH($C104,'RBC Assumptions'!$A$44:$A$62,0)))</f>
        <v>1.018</v>
      </c>
      <c r="M108" s="88">
        <f>MIN('RBC Assumptions'!ASSM_DevRatioCap,INDEX('RBC Assumptions'!$J$44:$J$62,MATCH($C104,'RBC Assumptions'!$A$44:$A$62,0)))</f>
        <v>1.018</v>
      </c>
      <c r="N108" s="88">
        <f>MIN('RBC Assumptions'!ASSM_DevRatioCap,INDEX('RBC Assumptions'!$J$44:$J$62,MATCH($C104,'RBC Assumptions'!$A$44:$A$62,0)))</f>
        <v>1.018</v>
      </c>
      <c r="O108" s="88">
        <f>MIN('RBC Assumptions'!ASSM_DevRatioCap,INDEX('RBC Assumptions'!$J$44:$J$62,MATCH($C104,'RBC Assumptions'!$A$44:$A$62,0)))</f>
        <v>1.018</v>
      </c>
      <c r="P108" s="88">
        <f>MIN('RBC Assumptions'!ASSM_DevRatioCap,INDEX('RBC Assumptions'!$J$44:$J$62,MATCH($C104,'RBC Assumptions'!$A$44:$A$62,0)))</f>
        <v>1.018</v>
      </c>
      <c r="Q108" s="88">
        <f>MIN('RBC Assumptions'!ASSM_DevRatioCap,INDEX('RBC Assumptions'!$J$44:$J$62,MATCH($C104,'RBC Assumptions'!$A$44:$A$62,0)))</f>
        <v>1.018</v>
      </c>
      <c r="R108" s="88">
        <f>MIN('RBC Assumptions'!ASSM_DevRatioCap,INDEX('RBC Assumptions'!$J$44:$J$62,MATCH($C104,'RBC Assumptions'!$A$44:$A$62,0)))</f>
        <v>1.018</v>
      </c>
      <c r="S108" s="88">
        <f>MIN('RBC Assumptions'!ASSM_DevRatioCap,INDEX('RBC Assumptions'!$J$44:$J$62,MATCH($C104,'RBC Assumptions'!$A$44:$A$62,0)))</f>
        <v>1.018</v>
      </c>
      <c r="T108" s="88">
        <f>MIN('RBC Assumptions'!ASSM_DevRatioCap,INDEX('RBC Assumptions'!$J$44:$J$62,MATCH($C104,'RBC Assumptions'!$A$44:$A$62,0)))</f>
        <v>1.018</v>
      </c>
      <c r="U108" s="88">
        <f>MIN('RBC Assumptions'!ASSM_DevRatioCap,INDEX('RBC Assumptions'!$J$44:$J$62,MATCH($C104,'RBC Assumptions'!$A$44:$A$62,0)))</f>
        <v>1.018</v>
      </c>
      <c r="V108" s="88">
        <f>MIN('RBC Assumptions'!ASSM_DevRatioCap,INDEX('RBC Assumptions'!$J$44:$J$62,MATCH($C104,'RBC Assumptions'!$A$44:$A$62,0)))</f>
        <v>1.018</v>
      </c>
    </row>
    <row r="109" spans="1:22" x14ac:dyDescent="0.45">
      <c r="A109" s="76" t="str">
        <f>A105</f>
        <v>P009</v>
      </c>
      <c r="B109" s="87" t="s">
        <v>332</v>
      </c>
      <c r="C109" s="88">
        <f>0.5*C106+0.5*(C108/C107)*C106</f>
        <v>0.47499999999999998</v>
      </c>
      <c r="D109" s="88">
        <f t="shared" ref="D109" si="374">0.5*D106+0.5*(D108/D107)*D106</f>
        <v>0.47499999999999998</v>
      </c>
      <c r="E109" s="88">
        <f t="shared" ref="E109" si="375">0.5*E106+0.5*(E108/E107)*E106</f>
        <v>0.47499999999999998</v>
      </c>
      <c r="F109" s="88">
        <f t="shared" ref="F109" si="376">0.5*F106+0.5*(F108/F107)*F106</f>
        <v>0.47499999999999998</v>
      </c>
      <c r="G109" s="88">
        <f t="shared" ref="G109" si="377">0.5*G106+0.5*(G108/G107)*G106</f>
        <v>0.47499999999999998</v>
      </c>
      <c r="H109" s="88">
        <f t="shared" ref="H109" si="378">0.5*H106+0.5*(H108/H107)*H106</f>
        <v>0.47499999999999998</v>
      </c>
      <c r="I109" s="88">
        <f t="shared" ref="I109" si="379">0.5*I106+0.5*(I108/I107)*I106</f>
        <v>0.47499999999999998</v>
      </c>
      <c r="J109" s="88">
        <f t="shared" ref="J109" si="380">0.5*J106+0.5*(J108/J107)*J106</f>
        <v>0.47499999999999998</v>
      </c>
      <c r="K109" s="88">
        <f t="shared" ref="K109" si="381">0.5*K106+0.5*(K108/K107)*K106</f>
        <v>0.47499999999999998</v>
      </c>
      <c r="L109" s="88">
        <f t="shared" ref="L109" si="382">0.5*L106+0.5*(L108/L107)*L106</f>
        <v>0.47499999999999998</v>
      </c>
      <c r="M109" s="88">
        <f t="shared" ref="M109" si="383">0.5*M106+0.5*(M108/M107)*M106</f>
        <v>0.47499999999999998</v>
      </c>
      <c r="N109" s="88">
        <f t="shared" ref="N109" si="384">0.5*N106+0.5*(N108/N107)*N106</f>
        <v>0.47499999999999998</v>
      </c>
      <c r="O109" s="88">
        <f t="shared" ref="O109" si="385">0.5*O106+0.5*(O108/O107)*O106</f>
        <v>0.47499999999999998</v>
      </c>
      <c r="P109" s="88">
        <f t="shared" ref="P109" si="386">0.5*P106+0.5*(P108/P107)*P106</f>
        <v>0.47499999999999998</v>
      </c>
      <c r="Q109" s="88">
        <f t="shared" ref="Q109" si="387">0.5*Q106+0.5*(Q108/Q107)*Q106</f>
        <v>0.47499999999999998</v>
      </c>
      <c r="R109" s="88">
        <f t="shared" ref="R109" si="388">0.5*R106+0.5*(R108/R107)*R106</f>
        <v>0.47499999999999998</v>
      </c>
      <c r="S109" s="88">
        <f t="shared" ref="S109" si="389">0.5*S106+0.5*(S108/S107)*S106</f>
        <v>0.47499999999999998</v>
      </c>
      <c r="T109" s="88">
        <f t="shared" ref="T109" si="390">0.5*T106+0.5*(T108/T107)*T106</f>
        <v>0.47499999999999998</v>
      </c>
      <c r="U109" s="88">
        <f t="shared" ref="U109" si="391">0.5*U106+0.5*(U108/U107)*U106</f>
        <v>0.47499999999999998</v>
      </c>
      <c r="V109" s="88">
        <f t="shared" ref="V109" si="392">0.5*V106+0.5*(V108/V107)*V106</f>
        <v>0.47499999999999998</v>
      </c>
    </row>
    <row r="110" spans="1:22" x14ac:dyDescent="0.45">
      <c r="A110" s="76" t="str">
        <f>A106</f>
        <v>P009</v>
      </c>
      <c r="B110" s="87" t="s">
        <v>535</v>
      </c>
      <c r="C110" s="88">
        <f>INDEX('RBC Assumptions'!$D$44:$D$62,MATCH($C104,'RBC Assumptions'!$A$44:$A$62,0))</f>
        <v>0.89800000000000002</v>
      </c>
      <c r="D110" s="88">
        <f>INDEX('RBC Assumptions'!$D$44:$D$62,MATCH($C104,'RBC Assumptions'!$A$44:$A$62,0))</f>
        <v>0.89800000000000002</v>
      </c>
      <c r="E110" s="88">
        <f>INDEX('RBC Assumptions'!$D$44:$D$62,MATCH($C104,'RBC Assumptions'!$A$44:$A$62,0))</f>
        <v>0.89800000000000002</v>
      </c>
      <c r="F110" s="88">
        <f>INDEX('RBC Assumptions'!$D$44:$D$62,MATCH($C104,'RBC Assumptions'!$A$44:$A$62,0))</f>
        <v>0.89800000000000002</v>
      </c>
      <c r="G110" s="88">
        <f>INDEX('RBC Assumptions'!$D$44:$D$62,MATCH($C104,'RBC Assumptions'!$A$44:$A$62,0))</f>
        <v>0.89800000000000002</v>
      </c>
      <c r="H110" s="88">
        <f>INDEX('RBC Assumptions'!$D$44:$D$62,MATCH($C104,'RBC Assumptions'!$A$44:$A$62,0))</f>
        <v>0.89800000000000002</v>
      </c>
      <c r="I110" s="88">
        <f>INDEX('RBC Assumptions'!$D$44:$D$62,MATCH($C104,'RBC Assumptions'!$A$44:$A$62,0))</f>
        <v>0.89800000000000002</v>
      </c>
      <c r="J110" s="88">
        <f>INDEX('RBC Assumptions'!$D$44:$D$62,MATCH($C104,'RBC Assumptions'!$A$44:$A$62,0))</f>
        <v>0.89800000000000002</v>
      </c>
      <c r="K110" s="88">
        <f>INDEX('RBC Assumptions'!$D$44:$D$62,MATCH($C104,'RBC Assumptions'!$A$44:$A$62,0))</f>
        <v>0.89800000000000002</v>
      </c>
      <c r="L110" s="88">
        <f>INDEX('RBC Assumptions'!$D$44:$D$62,MATCH($C104,'RBC Assumptions'!$A$44:$A$62,0))</f>
        <v>0.89800000000000002</v>
      </c>
      <c r="M110" s="88">
        <f>INDEX('RBC Assumptions'!$D$44:$D$62,MATCH($C104,'RBC Assumptions'!$A$44:$A$62,0))</f>
        <v>0.89800000000000002</v>
      </c>
      <c r="N110" s="88">
        <f>INDEX('RBC Assumptions'!$D$44:$D$62,MATCH($C104,'RBC Assumptions'!$A$44:$A$62,0))</f>
        <v>0.89800000000000002</v>
      </c>
      <c r="O110" s="88">
        <f>INDEX('RBC Assumptions'!$D$44:$D$62,MATCH($C104,'RBC Assumptions'!$A$44:$A$62,0))</f>
        <v>0.89800000000000002</v>
      </c>
      <c r="P110" s="88">
        <f>INDEX('RBC Assumptions'!$D$44:$D$62,MATCH($C104,'RBC Assumptions'!$A$44:$A$62,0))</f>
        <v>0.89800000000000002</v>
      </c>
      <c r="Q110" s="88">
        <f>INDEX('RBC Assumptions'!$D$44:$D$62,MATCH($C104,'RBC Assumptions'!$A$44:$A$62,0))</f>
        <v>0.89800000000000002</v>
      </c>
      <c r="R110" s="88">
        <f>INDEX('RBC Assumptions'!$D$44:$D$62,MATCH($C104,'RBC Assumptions'!$A$44:$A$62,0))</f>
        <v>0.89800000000000002</v>
      </c>
      <c r="S110" s="88">
        <f>INDEX('RBC Assumptions'!$D$44:$D$62,MATCH($C104,'RBC Assumptions'!$A$44:$A$62,0))</f>
        <v>0.89800000000000002</v>
      </c>
      <c r="T110" s="88">
        <f>INDEX('RBC Assumptions'!$D$44:$D$62,MATCH($C104,'RBC Assumptions'!$A$44:$A$62,0))</f>
        <v>0.89800000000000002</v>
      </c>
      <c r="U110" s="88">
        <f>INDEX('RBC Assumptions'!$D$44:$D$62,MATCH($C104,'RBC Assumptions'!$A$44:$A$62,0))</f>
        <v>0.89800000000000002</v>
      </c>
      <c r="V110" s="88">
        <f>INDEX('RBC Assumptions'!$D$44:$D$62,MATCH($C104,'RBC Assumptions'!$A$44:$A$62,0))</f>
        <v>0.89800000000000002</v>
      </c>
    </row>
    <row r="111" spans="1:22" x14ac:dyDescent="0.45">
      <c r="A111" s="76" t="str">
        <f>A109</f>
        <v>P009</v>
      </c>
      <c r="B111" s="89" t="s">
        <v>333</v>
      </c>
      <c r="C111" s="91">
        <f ca="1">MAX(0,(((C109+1)*C110)-1)*C105)</f>
        <v>0</v>
      </c>
      <c r="D111" s="91">
        <f t="shared" ref="D111" ca="1" si="393">MAX(0,(((D109+1)*D110)-1)*D105)</f>
        <v>0</v>
      </c>
      <c r="E111" s="91">
        <f t="shared" ref="E111" ca="1" si="394">MAX(0,(((E109+1)*E110)-1)*E105)</f>
        <v>0</v>
      </c>
      <c r="F111" s="91">
        <f t="shared" ref="F111" ca="1" si="395">MAX(0,(((F109+1)*F110)-1)*F105)</f>
        <v>0</v>
      </c>
      <c r="G111" s="91">
        <f t="shared" ref="G111" ca="1" si="396">MAX(0,(((G109+1)*G110)-1)*G105)</f>
        <v>0</v>
      </c>
      <c r="H111" s="91">
        <f t="shared" ref="H111" ca="1" si="397">MAX(0,(((H109+1)*H110)-1)*H105)</f>
        <v>0</v>
      </c>
      <c r="I111" s="91">
        <f t="shared" ref="I111" ca="1" si="398">MAX(0,(((I109+1)*I110)-1)*I105)</f>
        <v>0</v>
      </c>
      <c r="J111" s="91">
        <f t="shared" ref="J111" ca="1" si="399">MAX(0,(((J109+1)*J110)-1)*J105)</f>
        <v>0</v>
      </c>
      <c r="K111" s="91">
        <f t="shared" ref="K111" ca="1" si="400">MAX(0,(((K109+1)*K110)-1)*K105)</f>
        <v>0</v>
      </c>
      <c r="L111" s="91">
        <f t="shared" ref="L111" ca="1" si="401">MAX(0,(((L109+1)*L110)-1)*L105)</f>
        <v>0</v>
      </c>
      <c r="M111" s="91">
        <f t="shared" ref="M111" ca="1" si="402">MAX(0,(((M109+1)*M110)-1)*M105)</f>
        <v>0</v>
      </c>
      <c r="N111" s="91">
        <f t="shared" ref="N111" ca="1" si="403">MAX(0,(((N109+1)*N110)-1)*N105)</f>
        <v>0</v>
      </c>
      <c r="O111" s="91">
        <f t="shared" ref="O111" ca="1" si="404">MAX(0,(((O109+1)*O110)-1)*O105)</f>
        <v>0</v>
      </c>
      <c r="P111" s="91">
        <f t="shared" ref="P111" ca="1" si="405">MAX(0,(((P109+1)*P110)-1)*P105)</f>
        <v>0</v>
      </c>
      <c r="Q111" s="91">
        <f t="shared" ref="Q111" ca="1" si="406">MAX(0,(((Q109+1)*Q110)-1)*Q105)</f>
        <v>0</v>
      </c>
      <c r="R111" s="91">
        <f t="shared" ref="R111" ca="1" si="407">MAX(0,(((R109+1)*R110)-1)*R105)</f>
        <v>0</v>
      </c>
      <c r="S111" s="91">
        <f t="shared" ref="S111" ca="1" si="408">MAX(0,(((S109+1)*S110)-1)*S105)</f>
        <v>0</v>
      </c>
      <c r="T111" s="91">
        <f t="shared" ref="T111" ca="1" si="409">MAX(0,(((T109+1)*T110)-1)*T105)</f>
        <v>0</v>
      </c>
      <c r="U111" s="91">
        <f t="shared" ref="U111" ca="1" si="410">MAX(0,(((U109+1)*U110)-1)*U105)</f>
        <v>0</v>
      </c>
      <c r="V111" s="91">
        <f t="shared" ref="V111" ca="1" si="411">MAX(0,(((V109+1)*V110)-1)*V105)</f>
        <v>0</v>
      </c>
    </row>
    <row r="112" spans="1:22" x14ac:dyDescent="0.45">
      <c r="A112" s="76" t="str">
        <f t="shared" ref="A112:A113" si="412">A111</f>
        <v>P009</v>
      </c>
      <c r="B112" s="90" t="s">
        <v>334</v>
      </c>
      <c r="C112" s="91">
        <v>0</v>
      </c>
      <c r="D112" s="91">
        <v>0</v>
      </c>
      <c r="E112" s="91">
        <v>0</v>
      </c>
      <c r="F112" s="91">
        <v>0</v>
      </c>
      <c r="G112" s="91">
        <v>0</v>
      </c>
      <c r="H112" s="91">
        <v>0</v>
      </c>
      <c r="I112" s="91">
        <v>0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</row>
    <row r="113" spans="1:22" x14ac:dyDescent="0.45">
      <c r="A113" s="76" t="str">
        <f t="shared" si="412"/>
        <v>P009</v>
      </c>
      <c r="B113" s="92" t="s">
        <v>335</v>
      </c>
      <c r="C113" s="93">
        <f ca="1">IFERROR(C111-C112,0)</f>
        <v>0</v>
      </c>
      <c r="D113" s="93">
        <f t="shared" ref="D113" ca="1" si="413">IFERROR(D111-D112,0)</f>
        <v>0</v>
      </c>
      <c r="E113" s="93">
        <f t="shared" ref="E113" ca="1" si="414">IFERROR(E111-E112,0)</f>
        <v>0</v>
      </c>
      <c r="F113" s="93">
        <f t="shared" ref="F113" ca="1" si="415">IFERROR(F111-F112,0)</f>
        <v>0</v>
      </c>
      <c r="G113" s="93">
        <f t="shared" ref="G113" ca="1" si="416">IFERROR(G111-G112,0)</f>
        <v>0</v>
      </c>
      <c r="H113" s="93">
        <f t="shared" ref="H113" ca="1" si="417">IFERROR(H111-H112,0)</f>
        <v>0</v>
      </c>
      <c r="I113" s="93">
        <f t="shared" ref="I113" ca="1" si="418">IFERROR(I111-I112,0)</f>
        <v>0</v>
      </c>
      <c r="J113" s="93">
        <f t="shared" ref="J113" ca="1" si="419">IFERROR(J111-J112,0)</f>
        <v>0</v>
      </c>
      <c r="K113" s="93">
        <f t="shared" ref="K113" ca="1" si="420">IFERROR(K111-K112,0)</f>
        <v>0</v>
      </c>
      <c r="L113" s="93">
        <f t="shared" ref="L113" ca="1" si="421">IFERROR(L111-L112,0)</f>
        <v>0</v>
      </c>
      <c r="M113" s="93">
        <f t="shared" ref="M113" ca="1" si="422">IFERROR(M111-M112,0)</f>
        <v>0</v>
      </c>
      <c r="N113" s="93">
        <f t="shared" ref="N113" ca="1" si="423">IFERROR(N111-N112,0)</f>
        <v>0</v>
      </c>
      <c r="O113" s="93">
        <f t="shared" ref="O113" ca="1" si="424">IFERROR(O111-O112,0)</f>
        <v>0</v>
      </c>
      <c r="P113" s="93">
        <f t="shared" ref="P113" ca="1" si="425">IFERROR(P111-P112,0)</f>
        <v>0</v>
      </c>
      <c r="Q113" s="93">
        <f t="shared" ref="Q113" ca="1" si="426">IFERROR(Q111-Q112,0)</f>
        <v>0</v>
      </c>
      <c r="R113" s="93">
        <f t="shared" ref="R113" ca="1" si="427">IFERROR(R111-R112,0)</f>
        <v>0</v>
      </c>
      <c r="S113" s="93">
        <f t="shared" ref="S113" ca="1" si="428">IFERROR(S111-S112,0)</f>
        <v>0</v>
      </c>
      <c r="T113" s="93">
        <f t="shared" ref="T113" ca="1" si="429">IFERROR(T111-T112,0)</f>
        <v>0</v>
      </c>
      <c r="U113" s="93">
        <f t="shared" ref="U113" ca="1" si="430">IFERROR(U111-U112,0)</f>
        <v>0</v>
      </c>
      <c r="V113" s="93">
        <f t="shared" ref="V113" ca="1" si="431">IFERROR(V111-V112,0)</f>
        <v>0</v>
      </c>
    </row>
    <row r="115" spans="1:22" x14ac:dyDescent="0.45">
      <c r="A115" s="2" t="s">
        <v>88</v>
      </c>
      <c r="B115" s="2" t="str">
        <f>INDEX('Program Inputs'!$B$9:$B$28,MATCH(A115,'Program Inputs'!$A$9:$A$28,0))</f>
        <v>Fronting Casualty</v>
      </c>
      <c r="C115" s="2" t="str">
        <f>INDEX('Program Inputs'!$L$9:$L$28,MATCH(A115,'Program Inputs'!$A$9:$A$28,0))</f>
        <v>Other Liability Occurrence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45">
      <c r="A116" s="76" t="str">
        <f>A115</f>
        <v>P010</v>
      </c>
      <c r="B116" s="87" t="s">
        <v>331</v>
      </c>
      <c r="C116" s="95">
        <f ca="1">'Loss Proj'!X343</f>
        <v>0</v>
      </c>
      <c r="D116" s="95">
        <f ca="1">'Loss Proj'!Y343</f>
        <v>0</v>
      </c>
      <c r="E116" s="95">
        <f ca="1">'Loss Proj'!Z343</f>
        <v>0</v>
      </c>
      <c r="F116" s="95">
        <f ca="1">'Loss Proj'!AA343</f>
        <v>0</v>
      </c>
      <c r="G116" s="95">
        <f ca="1">'Loss Proj'!AB343</f>
        <v>0</v>
      </c>
      <c r="H116" s="95">
        <f ca="1">'Loss Proj'!AC343</f>
        <v>0</v>
      </c>
      <c r="I116" s="95">
        <f ca="1">'Loss Proj'!AD343</f>
        <v>0</v>
      </c>
      <c r="J116" s="95">
        <f ca="1">'Loss Proj'!AE343</f>
        <v>0</v>
      </c>
      <c r="K116" s="95">
        <f ca="1">'Loss Proj'!AF343</f>
        <v>0</v>
      </c>
      <c r="L116" s="95">
        <f ca="1">'Loss Proj'!AG343</f>
        <v>0</v>
      </c>
      <c r="M116" s="95">
        <f ca="1">'Loss Proj'!AH343</f>
        <v>0</v>
      </c>
      <c r="N116" s="95">
        <f ca="1">'Loss Proj'!AI343</f>
        <v>0</v>
      </c>
      <c r="O116" s="95">
        <f ca="1">'Loss Proj'!AJ343</f>
        <v>0</v>
      </c>
      <c r="P116" s="95">
        <f ca="1">'Loss Proj'!AK343</f>
        <v>0</v>
      </c>
      <c r="Q116" s="95">
        <f ca="1">'Loss Proj'!AL343</f>
        <v>0</v>
      </c>
      <c r="R116" s="95">
        <f ca="1">'Loss Proj'!AM343</f>
        <v>0</v>
      </c>
      <c r="S116" s="95">
        <f ca="1">'Loss Proj'!AN343</f>
        <v>0</v>
      </c>
      <c r="T116" s="95">
        <f ca="1">'Loss Proj'!AO343</f>
        <v>0</v>
      </c>
      <c r="U116" s="95">
        <f ca="1">'Loss Proj'!AP343</f>
        <v>0</v>
      </c>
      <c r="V116" s="95">
        <f ca="1">'Loss Proj'!AQ343</f>
        <v>0</v>
      </c>
    </row>
    <row r="117" spans="1:22" x14ac:dyDescent="0.45">
      <c r="A117" s="76" t="str">
        <f>A115</f>
        <v>P010</v>
      </c>
      <c r="B117" s="87" t="s">
        <v>529</v>
      </c>
      <c r="C117" s="88">
        <f>INDEX('RBC Assumptions'!$B$44:$B$62,MATCH($C115,'RBC Assumptions'!$A$44:$A$62,0))</f>
        <v>0.496</v>
      </c>
      <c r="D117" s="88">
        <f>INDEX('RBC Assumptions'!$B$44:$B$62,MATCH($C115,'RBC Assumptions'!$A$44:$A$62,0))</f>
        <v>0.496</v>
      </c>
      <c r="E117" s="88">
        <f>INDEX('RBC Assumptions'!$B$44:$B$62,MATCH($C115,'RBC Assumptions'!$A$44:$A$62,0))</f>
        <v>0.496</v>
      </c>
      <c r="F117" s="88">
        <f>INDEX('RBC Assumptions'!$B$44:$B$62,MATCH($C115,'RBC Assumptions'!$A$44:$A$62,0))</f>
        <v>0.496</v>
      </c>
      <c r="G117" s="88">
        <f>INDEX('RBC Assumptions'!$B$44:$B$62,MATCH($C115,'RBC Assumptions'!$A$44:$A$62,0))</f>
        <v>0.496</v>
      </c>
      <c r="H117" s="88">
        <f>INDEX('RBC Assumptions'!$B$44:$B$62,MATCH($C115,'RBC Assumptions'!$A$44:$A$62,0))</f>
        <v>0.496</v>
      </c>
      <c r="I117" s="88">
        <f>INDEX('RBC Assumptions'!$B$44:$B$62,MATCH($C115,'RBC Assumptions'!$A$44:$A$62,0))</f>
        <v>0.496</v>
      </c>
      <c r="J117" s="88">
        <f>INDEX('RBC Assumptions'!$B$44:$B$62,MATCH($C115,'RBC Assumptions'!$A$44:$A$62,0))</f>
        <v>0.496</v>
      </c>
      <c r="K117" s="88">
        <f>INDEX('RBC Assumptions'!$B$44:$B$62,MATCH($C115,'RBC Assumptions'!$A$44:$A$62,0))</f>
        <v>0.496</v>
      </c>
      <c r="L117" s="88">
        <f>INDEX('RBC Assumptions'!$B$44:$B$62,MATCH($C115,'RBC Assumptions'!$A$44:$A$62,0))</f>
        <v>0.496</v>
      </c>
      <c r="M117" s="88">
        <f>INDEX('RBC Assumptions'!$B$44:$B$62,MATCH($C115,'RBC Assumptions'!$A$44:$A$62,0))</f>
        <v>0.496</v>
      </c>
      <c r="N117" s="88">
        <f>INDEX('RBC Assumptions'!$B$44:$B$62,MATCH($C115,'RBC Assumptions'!$A$44:$A$62,0))</f>
        <v>0.496</v>
      </c>
      <c r="O117" s="88">
        <f>INDEX('RBC Assumptions'!$B$44:$B$62,MATCH($C115,'RBC Assumptions'!$A$44:$A$62,0))</f>
        <v>0.496</v>
      </c>
      <c r="P117" s="88">
        <f>INDEX('RBC Assumptions'!$B$44:$B$62,MATCH($C115,'RBC Assumptions'!$A$44:$A$62,0))</f>
        <v>0.496</v>
      </c>
      <c r="Q117" s="88">
        <f>INDEX('RBC Assumptions'!$B$44:$B$62,MATCH($C115,'RBC Assumptions'!$A$44:$A$62,0))</f>
        <v>0.496</v>
      </c>
      <c r="R117" s="88">
        <f>INDEX('RBC Assumptions'!$B$44:$B$62,MATCH($C115,'RBC Assumptions'!$A$44:$A$62,0))</f>
        <v>0.496</v>
      </c>
      <c r="S117" s="88">
        <f>INDEX('RBC Assumptions'!$B$44:$B$62,MATCH($C115,'RBC Assumptions'!$A$44:$A$62,0))</f>
        <v>0.496</v>
      </c>
      <c r="T117" s="88">
        <f>INDEX('RBC Assumptions'!$B$44:$B$62,MATCH($C115,'RBC Assumptions'!$A$44:$A$62,0))</f>
        <v>0.496</v>
      </c>
      <c r="U117" s="88">
        <f>INDEX('RBC Assumptions'!$B$44:$B$62,MATCH($C115,'RBC Assumptions'!$A$44:$A$62,0))</f>
        <v>0.496</v>
      </c>
      <c r="V117" s="88">
        <f>INDEX('RBC Assumptions'!$B$44:$B$62,MATCH($C115,'RBC Assumptions'!$A$44:$A$62,0))</f>
        <v>0.496</v>
      </c>
    </row>
    <row r="118" spans="1:22" x14ac:dyDescent="0.45">
      <c r="A118" s="76" t="str">
        <f t="shared" ref="A118:A119" si="432">A116</f>
        <v>P010</v>
      </c>
      <c r="B118" s="87" t="s">
        <v>512</v>
      </c>
      <c r="C118" s="88">
        <f>INDEX('RBC Assumptions'!$C$44:$C$62,MATCH($C115,'RBC Assumptions'!$A$44:$A$62,0))</f>
        <v>0.995</v>
      </c>
      <c r="D118" s="88">
        <f>INDEX('RBC Assumptions'!$C$44:$C$62,MATCH($C115,'RBC Assumptions'!$A$44:$A$62,0))</f>
        <v>0.995</v>
      </c>
      <c r="E118" s="88">
        <f>INDEX('RBC Assumptions'!$C$44:$C$62,MATCH($C115,'RBC Assumptions'!$A$44:$A$62,0))</f>
        <v>0.995</v>
      </c>
      <c r="F118" s="88">
        <f>INDEX('RBC Assumptions'!$C$44:$C$62,MATCH($C115,'RBC Assumptions'!$A$44:$A$62,0))</f>
        <v>0.995</v>
      </c>
      <c r="G118" s="88">
        <f>INDEX('RBC Assumptions'!$C$44:$C$62,MATCH($C115,'RBC Assumptions'!$A$44:$A$62,0))</f>
        <v>0.995</v>
      </c>
      <c r="H118" s="88">
        <f>INDEX('RBC Assumptions'!$C$44:$C$62,MATCH($C115,'RBC Assumptions'!$A$44:$A$62,0))</f>
        <v>0.995</v>
      </c>
      <c r="I118" s="88">
        <f>INDEX('RBC Assumptions'!$C$44:$C$62,MATCH($C115,'RBC Assumptions'!$A$44:$A$62,0))</f>
        <v>0.995</v>
      </c>
      <c r="J118" s="88">
        <f>INDEX('RBC Assumptions'!$C$44:$C$62,MATCH($C115,'RBC Assumptions'!$A$44:$A$62,0))</f>
        <v>0.995</v>
      </c>
      <c r="K118" s="88">
        <f>INDEX('RBC Assumptions'!$C$44:$C$62,MATCH($C115,'RBC Assumptions'!$A$44:$A$62,0))</f>
        <v>0.995</v>
      </c>
      <c r="L118" s="88">
        <f>INDEX('RBC Assumptions'!$C$44:$C$62,MATCH($C115,'RBC Assumptions'!$A$44:$A$62,0))</f>
        <v>0.995</v>
      </c>
      <c r="M118" s="88">
        <f>INDEX('RBC Assumptions'!$C$44:$C$62,MATCH($C115,'RBC Assumptions'!$A$44:$A$62,0))</f>
        <v>0.995</v>
      </c>
      <c r="N118" s="88">
        <f>INDEX('RBC Assumptions'!$C$44:$C$62,MATCH($C115,'RBC Assumptions'!$A$44:$A$62,0))</f>
        <v>0.995</v>
      </c>
      <c r="O118" s="88">
        <f>INDEX('RBC Assumptions'!$C$44:$C$62,MATCH($C115,'RBC Assumptions'!$A$44:$A$62,0))</f>
        <v>0.995</v>
      </c>
      <c r="P118" s="88">
        <f>INDEX('RBC Assumptions'!$C$44:$C$62,MATCH($C115,'RBC Assumptions'!$A$44:$A$62,0))</f>
        <v>0.995</v>
      </c>
      <c r="Q118" s="88">
        <f>INDEX('RBC Assumptions'!$C$44:$C$62,MATCH($C115,'RBC Assumptions'!$A$44:$A$62,0))</f>
        <v>0.995</v>
      </c>
      <c r="R118" s="88">
        <f>INDEX('RBC Assumptions'!$C$44:$C$62,MATCH($C115,'RBC Assumptions'!$A$44:$A$62,0))</f>
        <v>0.995</v>
      </c>
      <c r="S118" s="88">
        <f>INDEX('RBC Assumptions'!$C$44:$C$62,MATCH($C115,'RBC Assumptions'!$A$44:$A$62,0))</f>
        <v>0.995</v>
      </c>
      <c r="T118" s="88">
        <f>INDEX('RBC Assumptions'!$C$44:$C$62,MATCH($C115,'RBC Assumptions'!$A$44:$A$62,0))</f>
        <v>0.995</v>
      </c>
      <c r="U118" s="88">
        <f>INDEX('RBC Assumptions'!$C$44:$C$62,MATCH($C115,'RBC Assumptions'!$A$44:$A$62,0))</f>
        <v>0.995</v>
      </c>
      <c r="V118" s="88">
        <f>INDEX('RBC Assumptions'!$C$44:$C$62,MATCH($C115,'RBC Assumptions'!$A$44:$A$62,0))</f>
        <v>0.995</v>
      </c>
    </row>
    <row r="119" spans="1:22" x14ac:dyDescent="0.45">
      <c r="A119" s="76" t="str">
        <f t="shared" si="432"/>
        <v>P010</v>
      </c>
      <c r="B119" s="87" t="s">
        <v>513</v>
      </c>
      <c r="C119" s="88">
        <f>MIN('RBC Assumptions'!ASSM_DevRatioCap,INDEX('RBC Assumptions'!$J$44:$J$62,MATCH($C115,'RBC Assumptions'!$A$44:$A$62,0)))</f>
        <v>0.995</v>
      </c>
      <c r="D119" s="88">
        <f>MIN('RBC Assumptions'!ASSM_DevRatioCap,INDEX('RBC Assumptions'!$J$44:$J$62,MATCH($C115,'RBC Assumptions'!$A$44:$A$62,0)))</f>
        <v>0.995</v>
      </c>
      <c r="E119" s="88">
        <f>MIN('RBC Assumptions'!ASSM_DevRatioCap,INDEX('RBC Assumptions'!$J$44:$J$62,MATCH($C115,'RBC Assumptions'!$A$44:$A$62,0)))</f>
        <v>0.995</v>
      </c>
      <c r="F119" s="88">
        <f>MIN('RBC Assumptions'!ASSM_DevRatioCap,INDEX('RBC Assumptions'!$J$44:$J$62,MATCH($C115,'RBC Assumptions'!$A$44:$A$62,0)))</f>
        <v>0.995</v>
      </c>
      <c r="G119" s="88">
        <f>MIN('RBC Assumptions'!ASSM_DevRatioCap,INDEX('RBC Assumptions'!$J$44:$J$62,MATCH($C115,'RBC Assumptions'!$A$44:$A$62,0)))</f>
        <v>0.995</v>
      </c>
      <c r="H119" s="88">
        <f>MIN('RBC Assumptions'!ASSM_DevRatioCap,INDEX('RBC Assumptions'!$J$44:$J$62,MATCH($C115,'RBC Assumptions'!$A$44:$A$62,0)))</f>
        <v>0.995</v>
      </c>
      <c r="I119" s="88">
        <f>MIN('RBC Assumptions'!ASSM_DevRatioCap,INDEX('RBC Assumptions'!$J$44:$J$62,MATCH($C115,'RBC Assumptions'!$A$44:$A$62,0)))</f>
        <v>0.995</v>
      </c>
      <c r="J119" s="88">
        <f>MIN('RBC Assumptions'!ASSM_DevRatioCap,INDEX('RBC Assumptions'!$J$44:$J$62,MATCH($C115,'RBC Assumptions'!$A$44:$A$62,0)))</f>
        <v>0.995</v>
      </c>
      <c r="K119" s="88">
        <f>MIN('RBC Assumptions'!ASSM_DevRatioCap,INDEX('RBC Assumptions'!$J$44:$J$62,MATCH($C115,'RBC Assumptions'!$A$44:$A$62,0)))</f>
        <v>0.995</v>
      </c>
      <c r="L119" s="88">
        <f>MIN('RBC Assumptions'!ASSM_DevRatioCap,INDEX('RBC Assumptions'!$J$44:$J$62,MATCH($C115,'RBC Assumptions'!$A$44:$A$62,0)))</f>
        <v>0.995</v>
      </c>
      <c r="M119" s="88">
        <f>MIN('RBC Assumptions'!ASSM_DevRatioCap,INDEX('RBC Assumptions'!$J$44:$J$62,MATCH($C115,'RBC Assumptions'!$A$44:$A$62,0)))</f>
        <v>0.995</v>
      </c>
      <c r="N119" s="88">
        <f>MIN('RBC Assumptions'!ASSM_DevRatioCap,INDEX('RBC Assumptions'!$J$44:$J$62,MATCH($C115,'RBC Assumptions'!$A$44:$A$62,0)))</f>
        <v>0.995</v>
      </c>
      <c r="O119" s="88">
        <f>MIN('RBC Assumptions'!ASSM_DevRatioCap,INDEX('RBC Assumptions'!$J$44:$J$62,MATCH($C115,'RBC Assumptions'!$A$44:$A$62,0)))</f>
        <v>0.995</v>
      </c>
      <c r="P119" s="88">
        <f>MIN('RBC Assumptions'!ASSM_DevRatioCap,INDEX('RBC Assumptions'!$J$44:$J$62,MATCH($C115,'RBC Assumptions'!$A$44:$A$62,0)))</f>
        <v>0.995</v>
      </c>
      <c r="Q119" s="88">
        <f>MIN('RBC Assumptions'!ASSM_DevRatioCap,INDEX('RBC Assumptions'!$J$44:$J$62,MATCH($C115,'RBC Assumptions'!$A$44:$A$62,0)))</f>
        <v>0.995</v>
      </c>
      <c r="R119" s="88">
        <f>MIN('RBC Assumptions'!ASSM_DevRatioCap,INDEX('RBC Assumptions'!$J$44:$J$62,MATCH($C115,'RBC Assumptions'!$A$44:$A$62,0)))</f>
        <v>0.995</v>
      </c>
      <c r="S119" s="88">
        <f>MIN('RBC Assumptions'!ASSM_DevRatioCap,INDEX('RBC Assumptions'!$J$44:$J$62,MATCH($C115,'RBC Assumptions'!$A$44:$A$62,0)))</f>
        <v>0.995</v>
      </c>
      <c r="T119" s="88">
        <f>MIN('RBC Assumptions'!ASSM_DevRatioCap,INDEX('RBC Assumptions'!$J$44:$J$62,MATCH($C115,'RBC Assumptions'!$A$44:$A$62,0)))</f>
        <v>0.995</v>
      </c>
      <c r="U119" s="88">
        <f>MIN('RBC Assumptions'!ASSM_DevRatioCap,INDEX('RBC Assumptions'!$J$44:$J$62,MATCH($C115,'RBC Assumptions'!$A$44:$A$62,0)))</f>
        <v>0.995</v>
      </c>
      <c r="V119" s="88">
        <f>MIN('RBC Assumptions'!ASSM_DevRatioCap,INDEX('RBC Assumptions'!$J$44:$J$62,MATCH($C115,'RBC Assumptions'!$A$44:$A$62,0)))</f>
        <v>0.995</v>
      </c>
    </row>
    <row r="120" spans="1:22" x14ac:dyDescent="0.45">
      <c r="A120" s="76" t="str">
        <f>A116</f>
        <v>P010</v>
      </c>
      <c r="B120" s="87" t="s">
        <v>332</v>
      </c>
      <c r="C120" s="88">
        <f>0.5*C117+0.5*(C119/C118)*C117</f>
        <v>0.496</v>
      </c>
      <c r="D120" s="88">
        <f t="shared" ref="D120" si="433">0.5*D117+0.5*(D119/D118)*D117</f>
        <v>0.496</v>
      </c>
      <c r="E120" s="88">
        <f t="shared" ref="E120" si="434">0.5*E117+0.5*(E119/E118)*E117</f>
        <v>0.496</v>
      </c>
      <c r="F120" s="88">
        <f t="shared" ref="F120" si="435">0.5*F117+0.5*(F119/F118)*F117</f>
        <v>0.496</v>
      </c>
      <c r="G120" s="88">
        <f t="shared" ref="G120" si="436">0.5*G117+0.5*(G119/G118)*G117</f>
        <v>0.496</v>
      </c>
      <c r="H120" s="88">
        <f t="shared" ref="H120" si="437">0.5*H117+0.5*(H119/H118)*H117</f>
        <v>0.496</v>
      </c>
      <c r="I120" s="88">
        <f t="shared" ref="I120" si="438">0.5*I117+0.5*(I119/I118)*I117</f>
        <v>0.496</v>
      </c>
      <c r="J120" s="88">
        <f t="shared" ref="J120" si="439">0.5*J117+0.5*(J119/J118)*J117</f>
        <v>0.496</v>
      </c>
      <c r="K120" s="88">
        <f t="shared" ref="K120" si="440">0.5*K117+0.5*(K119/K118)*K117</f>
        <v>0.496</v>
      </c>
      <c r="L120" s="88">
        <f t="shared" ref="L120" si="441">0.5*L117+0.5*(L119/L118)*L117</f>
        <v>0.496</v>
      </c>
      <c r="M120" s="88">
        <f t="shared" ref="M120" si="442">0.5*M117+0.5*(M119/M118)*M117</f>
        <v>0.496</v>
      </c>
      <c r="N120" s="88">
        <f t="shared" ref="N120" si="443">0.5*N117+0.5*(N119/N118)*N117</f>
        <v>0.496</v>
      </c>
      <c r="O120" s="88">
        <f t="shared" ref="O120" si="444">0.5*O117+0.5*(O119/O118)*O117</f>
        <v>0.496</v>
      </c>
      <c r="P120" s="88">
        <f t="shared" ref="P120" si="445">0.5*P117+0.5*(P119/P118)*P117</f>
        <v>0.496</v>
      </c>
      <c r="Q120" s="88">
        <f t="shared" ref="Q120" si="446">0.5*Q117+0.5*(Q119/Q118)*Q117</f>
        <v>0.496</v>
      </c>
      <c r="R120" s="88">
        <f t="shared" ref="R120" si="447">0.5*R117+0.5*(R119/R118)*R117</f>
        <v>0.496</v>
      </c>
      <c r="S120" s="88">
        <f t="shared" ref="S120" si="448">0.5*S117+0.5*(S119/S118)*S117</f>
        <v>0.496</v>
      </c>
      <c r="T120" s="88">
        <f t="shared" ref="T120" si="449">0.5*T117+0.5*(T119/T118)*T117</f>
        <v>0.496</v>
      </c>
      <c r="U120" s="88">
        <f t="shared" ref="U120" si="450">0.5*U117+0.5*(U119/U118)*U117</f>
        <v>0.496</v>
      </c>
      <c r="V120" s="88">
        <f t="shared" ref="V120" si="451">0.5*V117+0.5*(V119/V118)*V117</f>
        <v>0.496</v>
      </c>
    </row>
    <row r="121" spans="1:22" x14ac:dyDescent="0.45">
      <c r="A121" s="76" t="str">
        <f>A117</f>
        <v>P010</v>
      </c>
      <c r="B121" s="87" t="s">
        <v>535</v>
      </c>
      <c r="C121" s="88">
        <f>INDEX('RBC Assumptions'!$D$44:$D$62,MATCH($C115,'RBC Assumptions'!$A$44:$A$62,0))</f>
        <v>0.86399999999999999</v>
      </c>
      <c r="D121" s="88">
        <f>INDEX('RBC Assumptions'!$D$44:$D$62,MATCH($C115,'RBC Assumptions'!$A$44:$A$62,0))</f>
        <v>0.86399999999999999</v>
      </c>
      <c r="E121" s="88">
        <f>INDEX('RBC Assumptions'!$D$44:$D$62,MATCH($C115,'RBC Assumptions'!$A$44:$A$62,0))</f>
        <v>0.86399999999999999</v>
      </c>
      <c r="F121" s="88">
        <f>INDEX('RBC Assumptions'!$D$44:$D$62,MATCH($C115,'RBC Assumptions'!$A$44:$A$62,0))</f>
        <v>0.86399999999999999</v>
      </c>
      <c r="G121" s="88">
        <f>INDEX('RBC Assumptions'!$D$44:$D$62,MATCH($C115,'RBC Assumptions'!$A$44:$A$62,0))</f>
        <v>0.86399999999999999</v>
      </c>
      <c r="H121" s="88">
        <f>INDEX('RBC Assumptions'!$D$44:$D$62,MATCH($C115,'RBC Assumptions'!$A$44:$A$62,0))</f>
        <v>0.86399999999999999</v>
      </c>
      <c r="I121" s="88">
        <f>INDEX('RBC Assumptions'!$D$44:$D$62,MATCH($C115,'RBC Assumptions'!$A$44:$A$62,0))</f>
        <v>0.86399999999999999</v>
      </c>
      <c r="J121" s="88">
        <f>INDEX('RBC Assumptions'!$D$44:$D$62,MATCH($C115,'RBC Assumptions'!$A$44:$A$62,0))</f>
        <v>0.86399999999999999</v>
      </c>
      <c r="K121" s="88">
        <f>INDEX('RBC Assumptions'!$D$44:$D$62,MATCH($C115,'RBC Assumptions'!$A$44:$A$62,0))</f>
        <v>0.86399999999999999</v>
      </c>
      <c r="L121" s="88">
        <f>INDEX('RBC Assumptions'!$D$44:$D$62,MATCH($C115,'RBC Assumptions'!$A$44:$A$62,0))</f>
        <v>0.86399999999999999</v>
      </c>
      <c r="M121" s="88">
        <f>INDEX('RBC Assumptions'!$D$44:$D$62,MATCH($C115,'RBC Assumptions'!$A$44:$A$62,0))</f>
        <v>0.86399999999999999</v>
      </c>
      <c r="N121" s="88">
        <f>INDEX('RBC Assumptions'!$D$44:$D$62,MATCH($C115,'RBC Assumptions'!$A$44:$A$62,0))</f>
        <v>0.86399999999999999</v>
      </c>
      <c r="O121" s="88">
        <f>INDEX('RBC Assumptions'!$D$44:$D$62,MATCH($C115,'RBC Assumptions'!$A$44:$A$62,0))</f>
        <v>0.86399999999999999</v>
      </c>
      <c r="P121" s="88">
        <f>INDEX('RBC Assumptions'!$D$44:$D$62,MATCH($C115,'RBC Assumptions'!$A$44:$A$62,0))</f>
        <v>0.86399999999999999</v>
      </c>
      <c r="Q121" s="88">
        <f>INDEX('RBC Assumptions'!$D$44:$D$62,MATCH($C115,'RBC Assumptions'!$A$44:$A$62,0))</f>
        <v>0.86399999999999999</v>
      </c>
      <c r="R121" s="88">
        <f>INDEX('RBC Assumptions'!$D$44:$D$62,MATCH($C115,'RBC Assumptions'!$A$44:$A$62,0))</f>
        <v>0.86399999999999999</v>
      </c>
      <c r="S121" s="88">
        <f>INDEX('RBC Assumptions'!$D$44:$D$62,MATCH($C115,'RBC Assumptions'!$A$44:$A$62,0))</f>
        <v>0.86399999999999999</v>
      </c>
      <c r="T121" s="88">
        <f>INDEX('RBC Assumptions'!$D$44:$D$62,MATCH($C115,'RBC Assumptions'!$A$44:$A$62,0))</f>
        <v>0.86399999999999999</v>
      </c>
      <c r="U121" s="88">
        <f>INDEX('RBC Assumptions'!$D$44:$D$62,MATCH($C115,'RBC Assumptions'!$A$44:$A$62,0))</f>
        <v>0.86399999999999999</v>
      </c>
      <c r="V121" s="88">
        <f>INDEX('RBC Assumptions'!$D$44:$D$62,MATCH($C115,'RBC Assumptions'!$A$44:$A$62,0))</f>
        <v>0.86399999999999999</v>
      </c>
    </row>
    <row r="122" spans="1:22" x14ac:dyDescent="0.45">
      <c r="A122" s="76" t="str">
        <f>A120</f>
        <v>P010</v>
      </c>
      <c r="B122" s="89" t="s">
        <v>333</v>
      </c>
      <c r="C122" s="91">
        <f ca="1">MAX(0,(((C120+1)*C121)-1)*C116)</f>
        <v>0</v>
      </c>
      <c r="D122" s="91">
        <f t="shared" ref="D122" ca="1" si="452">MAX(0,(((D120+1)*D121)-1)*D116)</f>
        <v>0</v>
      </c>
      <c r="E122" s="91">
        <f t="shared" ref="E122" ca="1" si="453">MAX(0,(((E120+1)*E121)-1)*E116)</f>
        <v>0</v>
      </c>
      <c r="F122" s="91">
        <f t="shared" ref="F122" ca="1" si="454">MAX(0,(((F120+1)*F121)-1)*F116)</f>
        <v>0</v>
      </c>
      <c r="G122" s="91">
        <f t="shared" ref="G122" ca="1" si="455">MAX(0,(((G120+1)*G121)-1)*G116)</f>
        <v>0</v>
      </c>
      <c r="H122" s="91">
        <f t="shared" ref="H122" ca="1" si="456">MAX(0,(((H120+1)*H121)-1)*H116)</f>
        <v>0</v>
      </c>
      <c r="I122" s="91">
        <f t="shared" ref="I122" ca="1" si="457">MAX(0,(((I120+1)*I121)-1)*I116)</f>
        <v>0</v>
      </c>
      <c r="J122" s="91">
        <f t="shared" ref="J122" ca="1" si="458">MAX(0,(((J120+1)*J121)-1)*J116)</f>
        <v>0</v>
      </c>
      <c r="K122" s="91">
        <f t="shared" ref="K122" ca="1" si="459">MAX(0,(((K120+1)*K121)-1)*K116)</f>
        <v>0</v>
      </c>
      <c r="L122" s="91">
        <f t="shared" ref="L122" ca="1" si="460">MAX(0,(((L120+1)*L121)-1)*L116)</f>
        <v>0</v>
      </c>
      <c r="M122" s="91">
        <f t="shared" ref="M122" ca="1" si="461">MAX(0,(((M120+1)*M121)-1)*M116)</f>
        <v>0</v>
      </c>
      <c r="N122" s="91">
        <f t="shared" ref="N122" ca="1" si="462">MAX(0,(((N120+1)*N121)-1)*N116)</f>
        <v>0</v>
      </c>
      <c r="O122" s="91">
        <f t="shared" ref="O122" ca="1" si="463">MAX(0,(((O120+1)*O121)-1)*O116)</f>
        <v>0</v>
      </c>
      <c r="P122" s="91">
        <f t="shared" ref="P122" ca="1" si="464">MAX(0,(((P120+1)*P121)-1)*P116)</f>
        <v>0</v>
      </c>
      <c r="Q122" s="91">
        <f t="shared" ref="Q122" ca="1" si="465">MAX(0,(((Q120+1)*Q121)-1)*Q116)</f>
        <v>0</v>
      </c>
      <c r="R122" s="91">
        <f t="shared" ref="R122" ca="1" si="466">MAX(0,(((R120+1)*R121)-1)*R116)</f>
        <v>0</v>
      </c>
      <c r="S122" s="91">
        <f t="shared" ref="S122" ca="1" si="467">MAX(0,(((S120+1)*S121)-1)*S116)</f>
        <v>0</v>
      </c>
      <c r="T122" s="91">
        <f t="shared" ref="T122" ca="1" si="468">MAX(0,(((T120+1)*T121)-1)*T116)</f>
        <v>0</v>
      </c>
      <c r="U122" s="91">
        <f t="shared" ref="U122" ca="1" si="469">MAX(0,(((U120+1)*U121)-1)*U116)</f>
        <v>0</v>
      </c>
      <c r="V122" s="91">
        <f t="shared" ref="V122" ca="1" si="470">MAX(0,(((V120+1)*V121)-1)*V116)</f>
        <v>0</v>
      </c>
    </row>
    <row r="123" spans="1:22" x14ac:dyDescent="0.45">
      <c r="A123" s="76" t="str">
        <f t="shared" ref="A123:A124" si="471">A122</f>
        <v>P010</v>
      </c>
      <c r="B123" s="90" t="s">
        <v>334</v>
      </c>
      <c r="C123" s="91">
        <v>0</v>
      </c>
      <c r="D123" s="91">
        <v>0</v>
      </c>
      <c r="E123" s="91">
        <v>0</v>
      </c>
      <c r="F123" s="91">
        <v>0</v>
      </c>
      <c r="G123" s="91">
        <v>0</v>
      </c>
      <c r="H123" s="91">
        <v>0</v>
      </c>
      <c r="I123" s="91">
        <v>0</v>
      </c>
      <c r="J123" s="91">
        <v>0</v>
      </c>
      <c r="K123" s="91">
        <v>0</v>
      </c>
      <c r="L123" s="91">
        <v>0</v>
      </c>
      <c r="M123" s="91">
        <v>0</v>
      </c>
      <c r="N123" s="91">
        <v>0</v>
      </c>
      <c r="O123" s="91">
        <v>0</v>
      </c>
      <c r="P123" s="91">
        <v>0</v>
      </c>
      <c r="Q123" s="91">
        <v>0</v>
      </c>
      <c r="R123" s="91">
        <v>0</v>
      </c>
      <c r="S123" s="91">
        <v>0</v>
      </c>
      <c r="T123" s="91">
        <v>0</v>
      </c>
      <c r="U123" s="91">
        <v>0</v>
      </c>
      <c r="V123" s="91">
        <v>0</v>
      </c>
    </row>
    <row r="124" spans="1:22" x14ac:dyDescent="0.45">
      <c r="A124" s="76" t="str">
        <f t="shared" si="471"/>
        <v>P010</v>
      </c>
      <c r="B124" s="92" t="s">
        <v>335</v>
      </c>
      <c r="C124" s="93">
        <f ca="1">IFERROR(C122-C123,0)</f>
        <v>0</v>
      </c>
      <c r="D124" s="93">
        <f t="shared" ref="D124" ca="1" si="472">IFERROR(D122-D123,0)</f>
        <v>0</v>
      </c>
      <c r="E124" s="93">
        <f t="shared" ref="E124" ca="1" si="473">IFERROR(E122-E123,0)</f>
        <v>0</v>
      </c>
      <c r="F124" s="93">
        <f t="shared" ref="F124" ca="1" si="474">IFERROR(F122-F123,0)</f>
        <v>0</v>
      </c>
      <c r="G124" s="93">
        <f t="shared" ref="G124" ca="1" si="475">IFERROR(G122-G123,0)</f>
        <v>0</v>
      </c>
      <c r="H124" s="93">
        <f t="shared" ref="H124" ca="1" si="476">IFERROR(H122-H123,0)</f>
        <v>0</v>
      </c>
      <c r="I124" s="93">
        <f t="shared" ref="I124" ca="1" si="477">IFERROR(I122-I123,0)</f>
        <v>0</v>
      </c>
      <c r="J124" s="93">
        <f t="shared" ref="J124" ca="1" si="478">IFERROR(J122-J123,0)</f>
        <v>0</v>
      </c>
      <c r="K124" s="93">
        <f t="shared" ref="K124" ca="1" si="479">IFERROR(K122-K123,0)</f>
        <v>0</v>
      </c>
      <c r="L124" s="93">
        <f t="shared" ref="L124" ca="1" si="480">IFERROR(L122-L123,0)</f>
        <v>0</v>
      </c>
      <c r="M124" s="93">
        <f t="shared" ref="M124" ca="1" si="481">IFERROR(M122-M123,0)</f>
        <v>0</v>
      </c>
      <c r="N124" s="93">
        <f t="shared" ref="N124" ca="1" si="482">IFERROR(N122-N123,0)</f>
        <v>0</v>
      </c>
      <c r="O124" s="93">
        <f t="shared" ref="O124" ca="1" si="483">IFERROR(O122-O123,0)</f>
        <v>0</v>
      </c>
      <c r="P124" s="93">
        <f t="shared" ref="P124" ca="1" si="484">IFERROR(P122-P123,0)</f>
        <v>0</v>
      </c>
      <c r="Q124" s="93">
        <f t="shared" ref="Q124" ca="1" si="485">IFERROR(Q122-Q123,0)</f>
        <v>0</v>
      </c>
      <c r="R124" s="93">
        <f t="shared" ref="R124" ca="1" si="486">IFERROR(R122-R123,0)</f>
        <v>0</v>
      </c>
      <c r="S124" s="93">
        <f t="shared" ref="S124" ca="1" si="487">IFERROR(S122-S123,0)</f>
        <v>0</v>
      </c>
      <c r="T124" s="93">
        <f t="shared" ref="T124" ca="1" si="488">IFERROR(T122-T123,0)</f>
        <v>0</v>
      </c>
      <c r="U124" s="93">
        <f t="shared" ref="U124" ca="1" si="489">IFERROR(U122-U123,0)</f>
        <v>0</v>
      </c>
      <c r="V124" s="93">
        <f t="shared" ref="V124" ca="1" si="490">IFERROR(V122-V123,0)</f>
        <v>0</v>
      </c>
    </row>
    <row r="126" spans="1:22" x14ac:dyDescent="0.45">
      <c r="A126" s="2" t="s">
        <v>174</v>
      </c>
      <c r="B126" s="2" t="str">
        <f>INDEX('Program Inputs'!$B$9:$B$28,MATCH(A126,'Program Inputs'!$A$9:$A$28,0))</f>
        <v>Short-tail</v>
      </c>
      <c r="C126" s="2" t="str">
        <f>INDEX('Program Inputs'!$L$9:$L$28,MATCH(A126,'Program Inputs'!$A$9:$A$28,0))</f>
        <v>Homeowners and Farmowners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45">
      <c r="A127" s="76" t="str">
        <f>A126</f>
        <v>P011</v>
      </c>
      <c r="B127" s="87" t="s">
        <v>331</v>
      </c>
      <c r="C127" s="95">
        <f ca="1">'Loss Proj'!X374</f>
        <v>0</v>
      </c>
      <c r="D127" s="95">
        <f ca="1">'Loss Proj'!Y374</f>
        <v>0</v>
      </c>
      <c r="E127" s="95">
        <f ca="1">'Loss Proj'!Z374</f>
        <v>0</v>
      </c>
      <c r="F127" s="95">
        <f ca="1">'Loss Proj'!AA374</f>
        <v>0</v>
      </c>
      <c r="G127" s="95">
        <f ca="1">'Loss Proj'!AB374</f>
        <v>24.779511533242871</v>
      </c>
      <c r="H127" s="95">
        <f ca="1">'Loss Proj'!AC374</f>
        <v>87.815472460074531</v>
      </c>
      <c r="I127" s="95">
        <f ca="1">'Loss Proj'!AD374</f>
        <v>174.49600973121713</v>
      </c>
      <c r="J127" s="95">
        <f ca="1">'Loss Proj'!AE374</f>
        <v>279.17646396733744</v>
      </c>
      <c r="K127" s="95">
        <f ca="1">'Loss Proj'!AF374</f>
        <v>397.32853398268622</v>
      </c>
      <c r="L127" s="95">
        <f ca="1">'Loss Proj'!AG374</f>
        <v>524.68328971254039</v>
      </c>
      <c r="M127" s="95">
        <f ca="1">'Loss Proj'!AH374</f>
        <v>657.98903430812209</v>
      </c>
      <c r="N127" s="95">
        <f ca="1">'Loss Proj'!AI374</f>
        <v>795.70465208729559</v>
      </c>
      <c r="O127" s="95">
        <f ca="1">'Loss Proj'!AJ374</f>
        <v>961.87115371321499</v>
      </c>
      <c r="P127" s="95">
        <f ca="1">'Loss Proj'!AK374</f>
        <v>1169.2463331151619</v>
      </c>
      <c r="Q127" s="95">
        <f ca="1">'Loss Proj'!AL374</f>
        <v>1402.6260289764618</v>
      </c>
      <c r="R127" s="95">
        <f ca="1">'Loss Proj'!AM374</f>
        <v>1656.0127855123537</v>
      </c>
      <c r="S127" s="95">
        <f ca="1">'Loss Proj'!AN374</f>
        <v>1924.6645587295338</v>
      </c>
      <c r="T127" s="95">
        <f ca="1">'Loss Proj'!AO374</f>
        <v>2204.0974202832645</v>
      </c>
      <c r="U127" s="95">
        <f ca="1">'Loss Proj'!AP374</f>
        <v>2490.8796296533769</v>
      </c>
      <c r="V127" s="95">
        <f ca="1">'Loss Proj'!AQ374</f>
        <v>2783.2889642322039</v>
      </c>
    </row>
    <row r="128" spans="1:22" x14ac:dyDescent="0.45">
      <c r="A128" s="76" t="str">
        <f>A126</f>
        <v>P011</v>
      </c>
      <c r="B128" s="87" t="s">
        <v>529</v>
      </c>
      <c r="C128" s="88">
        <f>INDEX('RBC Assumptions'!$B$44:$B$62,MATCH($C126,'RBC Assumptions'!$A$44:$A$62,0))</f>
        <v>0.22600000000000001</v>
      </c>
      <c r="D128" s="88">
        <f>INDEX('RBC Assumptions'!$B$44:$B$62,MATCH($C126,'RBC Assumptions'!$A$44:$A$62,0))</f>
        <v>0.22600000000000001</v>
      </c>
      <c r="E128" s="88">
        <f>INDEX('RBC Assumptions'!$B$44:$B$62,MATCH($C126,'RBC Assumptions'!$A$44:$A$62,0))</f>
        <v>0.22600000000000001</v>
      </c>
      <c r="F128" s="88">
        <f>INDEX('RBC Assumptions'!$B$44:$B$62,MATCH($C126,'RBC Assumptions'!$A$44:$A$62,0))</f>
        <v>0.22600000000000001</v>
      </c>
      <c r="G128" s="88">
        <f>INDEX('RBC Assumptions'!$B$44:$B$62,MATCH($C126,'RBC Assumptions'!$A$44:$A$62,0))</f>
        <v>0.22600000000000001</v>
      </c>
      <c r="H128" s="88">
        <f>INDEX('RBC Assumptions'!$B$44:$B$62,MATCH($C126,'RBC Assumptions'!$A$44:$A$62,0))</f>
        <v>0.22600000000000001</v>
      </c>
      <c r="I128" s="88">
        <f>INDEX('RBC Assumptions'!$B$44:$B$62,MATCH($C126,'RBC Assumptions'!$A$44:$A$62,0))</f>
        <v>0.22600000000000001</v>
      </c>
      <c r="J128" s="88">
        <f>INDEX('RBC Assumptions'!$B$44:$B$62,MATCH($C126,'RBC Assumptions'!$A$44:$A$62,0))</f>
        <v>0.22600000000000001</v>
      </c>
      <c r="K128" s="88">
        <f>INDEX('RBC Assumptions'!$B$44:$B$62,MATCH($C126,'RBC Assumptions'!$A$44:$A$62,0))</f>
        <v>0.22600000000000001</v>
      </c>
      <c r="L128" s="88">
        <f>INDEX('RBC Assumptions'!$B$44:$B$62,MATCH($C126,'RBC Assumptions'!$A$44:$A$62,0))</f>
        <v>0.22600000000000001</v>
      </c>
      <c r="M128" s="88">
        <f>INDEX('RBC Assumptions'!$B$44:$B$62,MATCH($C126,'RBC Assumptions'!$A$44:$A$62,0))</f>
        <v>0.22600000000000001</v>
      </c>
      <c r="N128" s="88">
        <f>INDEX('RBC Assumptions'!$B$44:$B$62,MATCH($C126,'RBC Assumptions'!$A$44:$A$62,0))</f>
        <v>0.22600000000000001</v>
      </c>
      <c r="O128" s="88">
        <f>INDEX('RBC Assumptions'!$B$44:$B$62,MATCH($C126,'RBC Assumptions'!$A$44:$A$62,0))</f>
        <v>0.22600000000000001</v>
      </c>
      <c r="P128" s="88">
        <f>INDEX('RBC Assumptions'!$B$44:$B$62,MATCH($C126,'RBC Assumptions'!$A$44:$A$62,0))</f>
        <v>0.22600000000000001</v>
      </c>
      <c r="Q128" s="88">
        <f>INDEX('RBC Assumptions'!$B$44:$B$62,MATCH($C126,'RBC Assumptions'!$A$44:$A$62,0))</f>
        <v>0.22600000000000001</v>
      </c>
      <c r="R128" s="88">
        <f>INDEX('RBC Assumptions'!$B$44:$B$62,MATCH($C126,'RBC Assumptions'!$A$44:$A$62,0))</f>
        <v>0.22600000000000001</v>
      </c>
      <c r="S128" s="88">
        <f>INDEX('RBC Assumptions'!$B$44:$B$62,MATCH($C126,'RBC Assumptions'!$A$44:$A$62,0))</f>
        <v>0.22600000000000001</v>
      </c>
      <c r="T128" s="88">
        <f>INDEX('RBC Assumptions'!$B$44:$B$62,MATCH($C126,'RBC Assumptions'!$A$44:$A$62,0))</f>
        <v>0.22600000000000001</v>
      </c>
      <c r="U128" s="88">
        <f>INDEX('RBC Assumptions'!$B$44:$B$62,MATCH($C126,'RBC Assumptions'!$A$44:$A$62,0))</f>
        <v>0.22600000000000001</v>
      </c>
      <c r="V128" s="88">
        <f>INDEX('RBC Assumptions'!$B$44:$B$62,MATCH($C126,'RBC Assumptions'!$A$44:$A$62,0))</f>
        <v>0.22600000000000001</v>
      </c>
    </row>
    <row r="129" spans="1:22" x14ac:dyDescent="0.45">
      <c r="A129" s="76" t="str">
        <f t="shared" ref="A129:A130" si="491">A127</f>
        <v>P011</v>
      </c>
      <c r="B129" s="87" t="s">
        <v>512</v>
      </c>
      <c r="C129" s="88">
        <f>INDEX('RBC Assumptions'!$C$44:$C$62,MATCH($C126,'RBC Assumptions'!$A$44:$A$62,0))</f>
        <v>0.997</v>
      </c>
      <c r="D129" s="88">
        <f>INDEX('RBC Assumptions'!$C$44:$C$62,MATCH($C126,'RBC Assumptions'!$A$44:$A$62,0))</f>
        <v>0.997</v>
      </c>
      <c r="E129" s="88">
        <f>INDEX('RBC Assumptions'!$C$44:$C$62,MATCH($C126,'RBC Assumptions'!$A$44:$A$62,0))</f>
        <v>0.997</v>
      </c>
      <c r="F129" s="88">
        <f>INDEX('RBC Assumptions'!$C$44:$C$62,MATCH($C126,'RBC Assumptions'!$A$44:$A$62,0))</f>
        <v>0.997</v>
      </c>
      <c r="G129" s="88">
        <f>INDEX('RBC Assumptions'!$C$44:$C$62,MATCH($C126,'RBC Assumptions'!$A$44:$A$62,0))</f>
        <v>0.997</v>
      </c>
      <c r="H129" s="88">
        <f>INDEX('RBC Assumptions'!$C$44:$C$62,MATCH($C126,'RBC Assumptions'!$A$44:$A$62,0))</f>
        <v>0.997</v>
      </c>
      <c r="I129" s="88">
        <f>INDEX('RBC Assumptions'!$C$44:$C$62,MATCH($C126,'RBC Assumptions'!$A$44:$A$62,0))</f>
        <v>0.997</v>
      </c>
      <c r="J129" s="88">
        <f>INDEX('RBC Assumptions'!$C$44:$C$62,MATCH($C126,'RBC Assumptions'!$A$44:$A$62,0))</f>
        <v>0.997</v>
      </c>
      <c r="K129" s="88">
        <f>INDEX('RBC Assumptions'!$C$44:$C$62,MATCH($C126,'RBC Assumptions'!$A$44:$A$62,0))</f>
        <v>0.997</v>
      </c>
      <c r="L129" s="88">
        <f>INDEX('RBC Assumptions'!$C$44:$C$62,MATCH($C126,'RBC Assumptions'!$A$44:$A$62,0))</f>
        <v>0.997</v>
      </c>
      <c r="M129" s="88">
        <f>INDEX('RBC Assumptions'!$C$44:$C$62,MATCH($C126,'RBC Assumptions'!$A$44:$A$62,0))</f>
        <v>0.997</v>
      </c>
      <c r="N129" s="88">
        <f>INDEX('RBC Assumptions'!$C$44:$C$62,MATCH($C126,'RBC Assumptions'!$A$44:$A$62,0))</f>
        <v>0.997</v>
      </c>
      <c r="O129" s="88">
        <f>INDEX('RBC Assumptions'!$C$44:$C$62,MATCH($C126,'RBC Assumptions'!$A$44:$A$62,0))</f>
        <v>0.997</v>
      </c>
      <c r="P129" s="88">
        <f>INDEX('RBC Assumptions'!$C$44:$C$62,MATCH($C126,'RBC Assumptions'!$A$44:$A$62,0))</f>
        <v>0.997</v>
      </c>
      <c r="Q129" s="88">
        <f>INDEX('RBC Assumptions'!$C$44:$C$62,MATCH($C126,'RBC Assumptions'!$A$44:$A$62,0))</f>
        <v>0.997</v>
      </c>
      <c r="R129" s="88">
        <f>INDEX('RBC Assumptions'!$C$44:$C$62,MATCH($C126,'RBC Assumptions'!$A$44:$A$62,0))</f>
        <v>0.997</v>
      </c>
      <c r="S129" s="88">
        <f>INDEX('RBC Assumptions'!$C$44:$C$62,MATCH($C126,'RBC Assumptions'!$A$44:$A$62,0))</f>
        <v>0.997</v>
      </c>
      <c r="T129" s="88">
        <f>INDEX('RBC Assumptions'!$C$44:$C$62,MATCH($C126,'RBC Assumptions'!$A$44:$A$62,0))</f>
        <v>0.997</v>
      </c>
      <c r="U129" s="88">
        <f>INDEX('RBC Assumptions'!$C$44:$C$62,MATCH($C126,'RBC Assumptions'!$A$44:$A$62,0))</f>
        <v>0.997</v>
      </c>
      <c r="V129" s="88">
        <f>INDEX('RBC Assumptions'!$C$44:$C$62,MATCH($C126,'RBC Assumptions'!$A$44:$A$62,0))</f>
        <v>0.997</v>
      </c>
    </row>
    <row r="130" spans="1:22" x14ac:dyDescent="0.45">
      <c r="A130" s="76" t="str">
        <f t="shared" si="491"/>
        <v>P011</v>
      </c>
      <c r="B130" s="87" t="s">
        <v>513</v>
      </c>
      <c r="C130" s="88">
        <f>MIN('RBC Assumptions'!ASSM_DevRatioCap,INDEX('RBC Assumptions'!$J$44:$J$62,MATCH($C126,'RBC Assumptions'!$A$44:$A$62,0)))</f>
        <v>0.997</v>
      </c>
      <c r="D130" s="88">
        <f>MIN('RBC Assumptions'!ASSM_DevRatioCap,INDEX('RBC Assumptions'!$J$44:$J$62,MATCH($C126,'RBC Assumptions'!$A$44:$A$62,0)))</f>
        <v>0.997</v>
      </c>
      <c r="E130" s="88">
        <f>MIN('RBC Assumptions'!ASSM_DevRatioCap,INDEX('RBC Assumptions'!$J$44:$J$62,MATCH($C126,'RBC Assumptions'!$A$44:$A$62,0)))</f>
        <v>0.997</v>
      </c>
      <c r="F130" s="88">
        <f>MIN('RBC Assumptions'!ASSM_DevRatioCap,INDEX('RBC Assumptions'!$J$44:$J$62,MATCH($C126,'RBC Assumptions'!$A$44:$A$62,0)))</f>
        <v>0.997</v>
      </c>
      <c r="G130" s="88">
        <f>MIN('RBC Assumptions'!ASSM_DevRatioCap,INDEX('RBC Assumptions'!$J$44:$J$62,MATCH($C126,'RBC Assumptions'!$A$44:$A$62,0)))</f>
        <v>0.997</v>
      </c>
      <c r="H130" s="88">
        <f>MIN('RBC Assumptions'!ASSM_DevRatioCap,INDEX('RBC Assumptions'!$J$44:$J$62,MATCH($C126,'RBC Assumptions'!$A$44:$A$62,0)))</f>
        <v>0.997</v>
      </c>
      <c r="I130" s="88">
        <f>MIN('RBC Assumptions'!ASSM_DevRatioCap,INDEX('RBC Assumptions'!$J$44:$J$62,MATCH($C126,'RBC Assumptions'!$A$44:$A$62,0)))</f>
        <v>0.997</v>
      </c>
      <c r="J130" s="88">
        <f>MIN('RBC Assumptions'!ASSM_DevRatioCap,INDEX('RBC Assumptions'!$J$44:$J$62,MATCH($C126,'RBC Assumptions'!$A$44:$A$62,0)))</f>
        <v>0.997</v>
      </c>
      <c r="K130" s="88">
        <f>MIN('RBC Assumptions'!ASSM_DevRatioCap,INDEX('RBC Assumptions'!$J$44:$J$62,MATCH($C126,'RBC Assumptions'!$A$44:$A$62,0)))</f>
        <v>0.997</v>
      </c>
      <c r="L130" s="88">
        <f>MIN('RBC Assumptions'!ASSM_DevRatioCap,INDEX('RBC Assumptions'!$J$44:$J$62,MATCH($C126,'RBC Assumptions'!$A$44:$A$62,0)))</f>
        <v>0.997</v>
      </c>
      <c r="M130" s="88">
        <f>MIN('RBC Assumptions'!ASSM_DevRatioCap,INDEX('RBC Assumptions'!$J$44:$J$62,MATCH($C126,'RBC Assumptions'!$A$44:$A$62,0)))</f>
        <v>0.997</v>
      </c>
      <c r="N130" s="88">
        <f>MIN('RBC Assumptions'!ASSM_DevRatioCap,INDEX('RBC Assumptions'!$J$44:$J$62,MATCH($C126,'RBC Assumptions'!$A$44:$A$62,0)))</f>
        <v>0.997</v>
      </c>
      <c r="O130" s="88">
        <f>MIN('RBC Assumptions'!ASSM_DevRatioCap,INDEX('RBC Assumptions'!$J$44:$J$62,MATCH($C126,'RBC Assumptions'!$A$44:$A$62,0)))</f>
        <v>0.997</v>
      </c>
      <c r="P130" s="88">
        <f>MIN('RBC Assumptions'!ASSM_DevRatioCap,INDEX('RBC Assumptions'!$J$44:$J$62,MATCH($C126,'RBC Assumptions'!$A$44:$A$62,0)))</f>
        <v>0.997</v>
      </c>
      <c r="Q130" s="88">
        <f>MIN('RBC Assumptions'!ASSM_DevRatioCap,INDEX('RBC Assumptions'!$J$44:$J$62,MATCH($C126,'RBC Assumptions'!$A$44:$A$62,0)))</f>
        <v>0.997</v>
      </c>
      <c r="R130" s="88">
        <f>MIN('RBC Assumptions'!ASSM_DevRatioCap,INDEX('RBC Assumptions'!$J$44:$J$62,MATCH($C126,'RBC Assumptions'!$A$44:$A$62,0)))</f>
        <v>0.997</v>
      </c>
      <c r="S130" s="88">
        <f>MIN('RBC Assumptions'!ASSM_DevRatioCap,INDEX('RBC Assumptions'!$J$44:$J$62,MATCH($C126,'RBC Assumptions'!$A$44:$A$62,0)))</f>
        <v>0.997</v>
      </c>
      <c r="T130" s="88">
        <f>MIN('RBC Assumptions'!ASSM_DevRatioCap,INDEX('RBC Assumptions'!$J$44:$J$62,MATCH($C126,'RBC Assumptions'!$A$44:$A$62,0)))</f>
        <v>0.997</v>
      </c>
      <c r="U130" s="88">
        <f>MIN('RBC Assumptions'!ASSM_DevRatioCap,INDEX('RBC Assumptions'!$J$44:$J$62,MATCH($C126,'RBC Assumptions'!$A$44:$A$62,0)))</f>
        <v>0.997</v>
      </c>
      <c r="V130" s="88">
        <f>MIN('RBC Assumptions'!ASSM_DevRatioCap,INDEX('RBC Assumptions'!$J$44:$J$62,MATCH($C126,'RBC Assumptions'!$A$44:$A$62,0)))</f>
        <v>0.997</v>
      </c>
    </row>
    <row r="131" spans="1:22" x14ac:dyDescent="0.45">
      <c r="A131" s="76" t="str">
        <f>A127</f>
        <v>P011</v>
      </c>
      <c r="B131" s="87" t="s">
        <v>332</v>
      </c>
      <c r="C131" s="88">
        <f>0.5*C128+0.5*(C130/C129)*C128</f>
        <v>0.22600000000000001</v>
      </c>
      <c r="D131" s="88">
        <f t="shared" ref="D131" si="492">0.5*D128+0.5*(D130/D129)*D128</f>
        <v>0.22600000000000001</v>
      </c>
      <c r="E131" s="88">
        <f t="shared" ref="E131" si="493">0.5*E128+0.5*(E130/E129)*E128</f>
        <v>0.22600000000000001</v>
      </c>
      <c r="F131" s="88">
        <f t="shared" ref="F131" si="494">0.5*F128+0.5*(F130/F129)*F128</f>
        <v>0.22600000000000001</v>
      </c>
      <c r="G131" s="88">
        <f t="shared" ref="G131" si="495">0.5*G128+0.5*(G130/G129)*G128</f>
        <v>0.22600000000000001</v>
      </c>
      <c r="H131" s="88">
        <f t="shared" ref="H131" si="496">0.5*H128+0.5*(H130/H129)*H128</f>
        <v>0.22600000000000001</v>
      </c>
      <c r="I131" s="88">
        <f t="shared" ref="I131" si="497">0.5*I128+0.5*(I130/I129)*I128</f>
        <v>0.22600000000000001</v>
      </c>
      <c r="J131" s="88">
        <f t="shared" ref="J131" si="498">0.5*J128+0.5*(J130/J129)*J128</f>
        <v>0.22600000000000001</v>
      </c>
      <c r="K131" s="88">
        <f t="shared" ref="K131" si="499">0.5*K128+0.5*(K130/K129)*K128</f>
        <v>0.22600000000000001</v>
      </c>
      <c r="L131" s="88">
        <f t="shared" ref="L131" si="500">0.5*L128+0.5*(L130/L129)*L128</f>
        <v>0.22600000000000001</v>
      </c>
      <c r="M131" s="88">
        <f t="shared" ref="M131" si="501">0.5*M128+0.5*(M130/M129)*M128</f>
        <v>0.22600000000000001</v>
      </c>
      <c r="N131" s="88">
        <f t="shared" ref="N131" si="502">0.5*N128+0.5*(N130/N129)*N128</f>
        <v>0.22600000000000001</v>
      </c>
      <c r="O131" s="88">
        <f t="shared" ref="O131" si="503">0.5*O128+0.5*(O130/O129)*O128</f>
        <v>0.22600000000000001</v>
      </c>
      <c r="P131" s="88">
        <f t="shared" ref="P131" si="504">0.5*P128+0.5*(P130/P129)*P128</f>
        <v>0.22600000000000001</v>
      </c>
      <c r="Q131" s="88">
        <f t="shared" ref="Q131" si="505">0.5*Q128+0.5*(Q130/Q129)*Q128</f>
        <v>0.22600000000000001</v>
      </c>
      <c r="R131" s="88">
        <f t="shared" ref="R131" si="506">0.5*R128+0.5*(R130/R129)*R128</f>
        <v>0.22600000000000001</v>
      </c>
      <c r="S131" s="88">
        <f t="shared" ref="S131" si="507">0.5*S128+0.5*(S130/S129)*S128</f>
        <v>0.22600000000000001</v>
      </c>
      <c r="T131" s="88">
        <f t="shared" ref="T131" si="508">0.5*T128+0.5*(T130/T129)*T128</f>
        <v>0.22600000000000001</v>
      </c>
      <c r="U131" s="88">
        <f t="shared" ref="U131" si="509">0.5*U128+0.5*(U130/U129)*U128</f>
        <v>0.22600000000000001</v>
      </c>
      <c r="V131" s="88">
        <f t="shared" ref="V131" si="510">0.5*V128+0.5*(V130/V129)*V128</f>
        <v>0.22600000000000001</v>
      </c>
    </row>
    <row r="132" spans="1:22" x14ac:dyDescent="0.45">
      <c r="A132" s="76" t="str">
        <f>A128</f>
        <v>P011</v>
      </c>
      <c r="B132" s="87" t="s">
        <v>535</v>
      </c>
      <c r="C132" s="88">
        <f>INDEX('RBC Assumptions'!$D$44:$D$62,MATCH($C126,'RBC Assumptions'!$A$44:$A$62,0))</f>
        <v>0.95099999999999996</v>
      </c>
      <c r="D132" s="88">
        <f>INDEX('RBC Assumptions'!$D$44:$D$62,MATCH($C126,'RBC Assumptions'!$A$44:$A$62,0))</f>
        <v>0.95099999999999996</v>
      </c>
      <c r="E132" s="88">
        <f>INDEX('RBC Assumptions'!$D$44:$D$62,MATCH($C126,'RBC Assumptions'!$A$44:$A$62,0))</f>
        <v>0.95099999999999996</v>
      </c>
      <c r="F132" s="88">
        <f>INDEX('RBC Assumptions'!$D$44:$D$62,MATCH($C126,'RBC Assumptions'!$A$44:$A$62,0))</f>
        <v>0.95099999999999996</v>
      </c>
      <c r="G132" s="88">
        <f>INDEX('RBC Assumptions'!$D$44:$D$62,MATCH($C126,'RBC Assumptions'!$A$44:$A$62,0))</f>
        <v>0.95099999999999996</v>
      </c>
      <c r="H132" s="88">
        <f>INDEX('RBC Assumptions'!$D$44:$D$62,MATCH($C126,'RBC Assumptions'!$A$44:$A$62,0))</f>
        <v>0.95099999999999996</v>
      </c>
      <c r="I132" s="88">
        <f>INDEX('RBC Assumptions'!$D$44:$D$62,MATCH($C126,'RBC Assumptions'!$A$44:$A$62,0))</f>
        <v>0.95099999999999996</v>
      </c>
      <c r="J132" s="88">
        <f>INDEX('RBC Assumptions'!$D$44:$D$62,MATCH($C126,'RBC Assumptions'!$A$44:$A$62,0))</f>
        <v>0.95099999999999996</v>
      </c>
      <c r="K132" s="88">
        <f>INDEX('RBC Assumptions'!$D$44:$D$62,MATCH($C126,'RBC Assumptions'!$A$44:$A$62,0))</f>
        <v>0.95099999999999996</v>
      </c>
      <c r="L132" s="88">
        <f>INDEX('RBC Assumptions'!$D$44:$D$62,MATCH($C126,'RBC Assumptions'!$A$44:$A$62,0))</f>
        <v>0.95099999999999996</v>
      </c>
      <c r="M132" s="88">
        <f>INDEX('RBC Assumptions'!$D$44:$D$62,MATCH($C126,'RBC Assumptions'!$A$44:$A$62,0))</f>
        <v>0.95099999999999996</v>
      </c>
      <c r="N132" s="88">
        <f>INDEX('RBC Assumptions'!$D$44:$D$62,MATCH($C126,'RBC Assumptions'!$A$44:$A$62,0))</f>
        <v>0.95099999999999996</v>
      </c>
      <c r="O132" s="88">
        <f>INDEX('RBC Assumptions'!$D$44:$D$62,MATCH($C126,'RBC Assumptions'!$A$44:$A$62,0))</f>
        <v>0.95099999999999996</v>
      </c>
      <c r="P132" s="88">
        <f>INDEX('RBC Assumptions'!$D$44:$D$62,MATCH($C126,'RBC Assumptions'!$A$44:$A$62,0))</f>
        <v>0.95099999999999996</v>
      </c>
      <c r="Q132" s="88">
        <f>INDEX('RBC Assumptions'!$D$44:$D$62,MATCH($C126,'RBC Assumptions'!$A$44:$A$62,0))</f>
        <v>0.95099999999999996</v>
      </c>
      <c r="R132" s="88">
        <f>INDEX('RBC Assumptions'!$D$44:$D$62,MATCH($C126,'RBC Assumptions'!$A$44:$A$62,0))</f>
        <v>0.95099999999999996</v>
      </c>
      <c r="S132" s="88">
        <f>INDEX('RBC Assumptions'!$D$44:$D$62,MATCH($C126,'RBC Assumptions'!$A$44:$A$62,0))</f>
        <v>0.95099999999999996</v>
      </c>
      <c r="T132" s="88">
        <f>INDEX('RBC Assumptions'!$D$44:$D$62,MATCH($C126,'RBC Assumptions'!$A$44:$A$62,0))</f>
        <v>0.95099999999999996</v>
      </c>
      <c r="U132" s="88">
        <f>INDEX('RBC Assumptions'!$D$44:$D$62,MATCH($C126,'RBC Assumptions'!$A$44:$A$62,0))</f>
        <v>0.95099999999999996</v>
      </c>
      <c r="V132" s="88">
        <f>INDEX('RBC Assumptions'!$D$44:$D$62,MATCH($C126,'RBC Assumptions'!$A$44:$A$62,0))</f>
        <v>0.95099999999999996</v>
      </c>
    </row>
    <row r="133" spans="1:22" x14ac:dyDescent="0.45">
      <c r="A133" s="76" t="str">
        <f>A131</f>
        <v>P011</v>
      </c>
      <c r="B133" s="89" t="s">
        <v>333</v>
      </c>
      <c r="C133" s="91">
        <f ca="1">MAX(0,(((C131+1)*C132)-1)*C127)</f>
        <v>0</v>
      </c>
      <c r="D133" s="91">
        <f t="shared" ref="D133" ca="1" si="511">MAX(0,(((D131+1)*D132)-1)*D127)</f>
        <v>0</v>
      </c>
      <c r="E133" s="91">
        <f t="shared" ref="E133" ca="1" si="512">MAX(0,(((E131+1)*E132)-1)*E127)</f>
        <v>0</v>
      </c>
      <c r="F133" s="91">
        <f t="shared" ref="F133" ca="1" si="513">MAX(0,(((F131+1)*F132)-1)*F127)</f>
        <v>0</v>
      </c>
      <c r="G133" s="91">
        <f t="shared" ref="G133" ca="1" si="514">MAX(0,(((G131+1)*G132)-1)*G127)</f>
        <v>4.1115652306648576</v>
      </c>
      <c r="H133" s="91">
        <f t="shared" ref="H133" ca="1" si="515">MAX(0,(((H131+1)*H132)-1)*H127)</f>
        <v>14.570870083410329</v>
      </c>
      <c r="I133" s="91">
        <f t="shared" ref="I133" ca="1" si="516">MAX(0,(((I131+1)*I132)-1)*I127)</f>
        <v>28.953424910661937</v>
      </c>
      <c r="J133" s="91">
        <f t="shared" ref="J133" ca="1" si="517">MAX(0,(((J131+1)*J132)-1)*J127)</f>
        <v>46.322633960244438</v>
      </c>
      <c r="K133" s="91">
        <f t="shared" ref="K133" ca="1" si="518">MAX(0,(((K131+1)*K132)-1)*K127)</f>
        <v>65.927134329611206</v>
      </c>
      <c r="L133" s="91">
        <f t="shared" ref="L133" ca="1" si="519">MAX(0,(((L131+1)*L132)-1)*L127)</f>
        <v>87.05859952884299</v>
      </c>
      <c r="M133" s="91">
        <f t="shared" ref="M133" ca="1" si="520">MAX(0,(((M131+1)*M132)-1)*M127)</f>
        <v>109.17748850660948</v>
      </c>
      <c r="N133" s="91">
        <f t="shared" ref="N133" ca="1" si="521">MAX(0,(((N131+1)*N132)-1)*N127)</f>
        <v>132.02809010223663</v>
      </c>
      <c r="O133" s="91">
        <f t="shared" ref="O133" ca="1" si="522">MAX(0,(((O131+1)*O132)-1)*O127)</f>
        <v>159.59943305101893</v>
      </c>
      <c r="P133" s="91">
        <f t="shared" ref="P133" ca="1" si="523">MAX(0,(((P131+1)*P132)-1)*P127)</f>
        <v>194.00836706846636</v>
      </c>
      <c r="Q133" s="91">
        <f t="shared" ref="Q133" ca="1" si="524">MAX(0,(((Q131+1)*Q132)-1)*Q127)</f>
        <v>232.73212648394843</v>
      </c>
      <c r="R133" s="91">
        <f t="shared" ref="R133" ca="1" si="525">MAX(0,(((R131+1)*R132)-1)*R127)</f>
        <v>274.77557744892283</v>
      </c>
      <c r="S133" s="91">
        <f t="shared" ref="S133" ca="1" si="526">MAX(0,(((S131+1)*S132)-1)*S127)</f>
        <v>319.35189157175665</v>
      </c>
      <c r="T133" s="91">
        <f t="shared" ref="T133" ca="1" si="527">MAX(0,(((T131+1)*T132)-1)*T127)</f>
        <v>365.71706855792098</v>
      </c>
      <c r="U133" s="91">
        <f t="shared" ref="U133" ca="1" si="528">MAX(0,(((U131+1)*U132)-1)*U127)</f>
        <v>413.30169342986625</v>
      </c>
      <c r="V133" s="91">
        <f t="shared" ref="V133" ca="1" si="529">MAX(0,(((V131+1)*V132)-1)*V127)</f>
        <v>461.82000467919272</v>
      </c>
    </row>
    <row r="134" spans="1:22" x14ac:dyDescent="0.45">
      <c r="A134" s="76" t="str">
        <f t="shared" ref="A134:A135" si="530">A133</f>
        <v>P011</v>
      </c>
      <c r="B134" s="90" t="s">
        <v>334</v>
      </c>
      <c r="C134" s="91">
        <v>0</v>
      </c>
      <c r="D134" s="91">
        <v>0</v>
      </c>
      <c r="E134" s="91">
        <v>0</v>
      </c>
      <c r="F134" s="91">
        <v>0</v>
      </c>
      <c r="G134" s="91">
        <v>0</v>
      </c>
      <c r="H134" s="91">
        <v>0</v>
      </c>
      <c r="I134" s="91">
        <v>0</v>
      </c>
      <c r="J134" s="91">
        <v>0</v>
      </c>
      <c r="K134" s="91">
        <v>0</v>
      </c>
      <c r="L134" s="91">
        <v>0</v>
      </c>
      <c r="M134" s="91">
        <v>0</v>
      </c>
      <c r="N134" s="91">
        <v>0</v>
      </c>
      <c r="O134" s="91">
        <v>0</v>
      </c>
      <c r="P134" s="91">
        <v>0</v>
      </c>
      <c r="Q134" s="91">
        <v>0</v>
      </c>
      <c r="R134" s="91">
        <v>0</v>
      </c>
      <c r="S134" s="91">
        <v>0</v>
      </c>
      <c r="T134" s="91">
        <v>0</v>
      </c>
      <c r="U134" s="91">
        <v>0</v>
      </c>
      <c r="V134" s="91">
        <v>0</v>
      </c>
    </row>
    <row r="135" spans="1:22" x14ac:dyDescent="0.45">
      <c r="A135" s="76" t="str">
        <f t="shared" si="530"/>
        <v>P011</v>
      </c>
      <c r="B135" s="92" t="s">
        <v>335</v>
      </c>
      <c r="C135" s="93">
        <f ca="1">IFERROR(C133-C134,0)</f>
        <v>0</v>
      </c>
      <c r="D135" s="93">
        <f t="shared" ref="D135" ca="1" si="531">IFERROR(D133-D134,0)</f>
        <v>0</v>
      </c>
      <c r="E135" s="93">
        <f t="shared" ref="E135" ca="1" si="532">IFERROR(E133-E134,0)</f>
        <v>0</v>
      </c>
      <c r="F135" s="93">
        <f t="shared" ref="F135" ca="1" si="533">IFERROR(F133-F134,0)</f>
        <v>0</v>
      </c>
      <c r="G135" s="93">
        <f t="shared" ref="G135" ca="1" si="534">IFERROR(G133-G134,0)</f>
        <v>4.1115652306648576</v>
      </c>
      <c r="H135" s="93">
        <f t="shared" ref="H135" ca="1" si="535">IFERROR(H133-H134,0)</f>
        <v>14.570870083410329</v>
      </c>
      <c r="I135" s="93">
        <f t="shared" ref="I135" ca="1" si="536">IFERROR(I133-I134,0)</f>
        <v>28.953424910661937</v>
      </c>
      <c r="J135" s="93">
        <f t="shared" ref="J135" ca="1" si="537">IFERROR(J133-J134,0)</f>
        <v>46.322633960244438</v>
      </c>
      <c r="K135" s="93">
        <f t="shared" ref="K135" ca="1" si="538">IFERROR(K133-K134,0)</f>
        <v>65.927134329611206</v>
      </c>
      <c r="L135" s="93">
        <f t="shared" ref="L135" ca="1" si="539">IFERROR(L133-L134,0)</f>
        <v>87.05859952884299</v>
      </c>
      <c r="M135" s="93">
        <f t="shared" ref="M135" ca="1" si="540">IFERROR(M133-M134,0)</f>
        <v>109.17748850660948</v>
      </c>
      <c r="N135" s="93">
        <f t="shared" ref="N135" ca="1" si="541">IFERROR(N133-N134,0)</f>
        <v>132.02809010223663</v>
      </c>
      <c r="O135" s="93">
        <f t="shared" ref="O135" ca="1" si="542">IFERROR(O133-O134,0)</f>
        <v>159.59943305101893</v>
      </c>
      <c r="P135" s="93">
        <f t="shared" ref="P135" ca="1" si="543">IFERROR(P133-P134,0)</f>
        <v>194.00836706846636</v>
      </c>
      <c r="Q135" s="93">
        <f t="shared" ref="Q135" ca="1" si="544">IFERROR(Q133-Q134,0)</f>
        <v>232.73212648394843</v>
      </c>
      <c r="R135" s="93">
        <f t="shared" ref="R135" ca="1" si="545">IFERROR(R133-R134,0)</f>
        <v>274.77557744892283</v>
      </c>
      <c r="S135" s="93">
        <f t="shared" ref="S135" ca="1" si="546">IFERROR(S133-S134,0)</f>
        <v>319.35189157175665</v>
      </c>
      <c r="T135" s="93">
        <f t="shared" ref="T135" ca="1" si="547">IFERROR(T133-T134,0)</f>
        <v>365.71706855792098</v>
      </c>
      <c r="U135" s="93">
        <f t="shared" ref="U135" ca="1" si="548">IFERROR(U133-U134,0)</f>
        <v>413.30169342986625</v>
      </c>
      <c r="V135" s="93">
        <f t="shared" ref="V135" ca="1" si="549">IFERROR(V133-V134,0)</f>
        <v>461.82000467919272</v>
      </c>
    </row>
    <row r="137" spans="1:22" x14ac:dyDescent="0.45">
      <c r="A137" s="2" t="s">
        <v>175</v>
      </c>
      <c r="B137" s="2" t="str">
        <f>INDEX('Program Inputs'!$B$9:$B$28,MATCH(A137,'Program Inputs'!$A$9:$A$28,0))</f>
        <v>Long-tail</v>
      </c>
      <c r="C137" s="2" t="str">
        <f>INDEX('Program Inputs'!$L$9:$L$28,MATCH(A137,'Program Inputs'!$A$9:$A$28,0))</f>
        <v>Other Liability Occurrence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45">
      <c r="A138" s="76" t="str">
        <f>A137</f>
        <v>P012</v>
      </c>
      <c r="B138" s="87" t="s">
        <v>331</v>
      </c>
      <c r="C138" s="95">
        <f ca="1">'Loss Proj'!X405</f>
        <v>0</v>
      </c>
      <c r="D138" s="95">
        <f ca="1">'Loss Proj'!Y405</f>
        <v>0</v>
      </c>
      <c r="E138" s="95">
        <f ca="1">'Loss Proj'!Z405</f>
        <v>0</v>
      </c>
      <c r="F138" s="95">
        <f ca="1">'Loss Proj'!AA405</f>
        <v>0</v>
      </c>
      <c r="G138" s="95">
        <f ca="1">'Loss Proj'!AB405</f>
        <v>0</v>
      </c>
      <c r="H138" s="95">
        <f ca="1">'Loss Proj'!AC405</f>
        <v>0</v>
      </c>
      <c r="I138" s="95">
        <f ca="1">'Loss Proj'!AD405</f>
        <v>0</v>
      </c>
      <c r="J138" s="95">
        <f ca="1">'Loss Proj'!AE405</f>
        <v>0</v>
      </c>
      <c r="K138" s="95">
        <f ca="1">'Loss Proj'!AF405</f>
        <v>0</v>
      </c>
      <c r="L138" s="95">
        <f ca="1">'Loss Proj'!AG405</f>
        <v>0</v>
      </c>
      <c r="M138" s="95">
        <f ca="1">'Loss Proj'!AH405</f>
        <v>0</v>
      </c>
      <c r="N138" s="95">
        <f ca="1">'Loss Proj'!AI405</f>
        <v>0</v>
      </c>
      <c r="O138" s="95">
        <f ca="1">'Loss Proj'!AJ405</f>
        <v>17.324999999999996</v>
      </c>
      <c r="P138" s="95">
        <f ca="1">'Loss Proj'!AK405</f>
        <v>65.362499999999969</v>
      </c>
      <c r="Q138" s="95">
        <f ca="1">'Loss Proj'!AL405</f>
        <v>136.46249999999992</v>
      </c>
      <c r="R138" s="95">
        <f ca="1">'Loss Proj'!AM405</f>
        <v>224.54999999999995</v>
      </c>
      <c r="S138" s="95">
        <f ca="1">'Loss Proj'!AN405</f>
        <v>325.46249999999992</v>
      </c>
      <c r="T138" s="95">
        <f ca="1">'Loss Proj'!AO405</f>
        <v>435.86249999999995</v>
      </c>
      <c r="U138" s="95">
        <f ca="1">'Loss Proj'!AP405</f>
        <v>553.27499999999986</v>
      </c>
      <c r="V138" s="95">
        <f ca="1">'Loss Proj'!AQ405</f>
        <v>676.27499999999975</v>
      </c>
    </row>
    <row r="139" spans="1:22" x14ac:dyDescent="0.45">
      <c r="A139" s="76" t="str">
        <f>A137</f>
        <v>P012</v>
      </c>
      <c r="B139" s="87" t="s">
        <v>529</v>
      </c>
      <c r="C139" s="88">
        <f>INDEX('RBC Assumptions'!$B$44:$B$62,MATCH($C137,'RBC Assumptions'!$A$44:$A$62,0))</f>
        <v>0.496</v>
      </c>
      <c r="D139" s="88">
        <f>INDEX('RBC Assumptions'!$B$44:$B$62,MATCH($C137,'RBC Assumptions'!$A$44:$A$62,0))</f>
        <v>0.496</v>
      </c>
      <c r="E139" s="88">
        <f>INDEX('RBC Assumptions'!$B$44:$B$62,MATCH($C137,'RBC Assumptions'!$A$44:$A$62,0))</f>
        <v>0.496</v>
      </c>
      <c r="F139" s="88">
        <f>INDEX('RBC Assumptions'!$B$44:$B$62,MATCH($C137,'RBC Assumptions'!$A$44:$A$62,0))</f>
        <v>0.496</v>
      </c>
      <c r="G139" s="88">
        <f>INDEX('RBC Assumptions'!$B$44:$B$62,MATCH($C137,'RBC Assumptions'!$A$44:$A$62,0))</f>
        <v>0.496</v>
      </c>
      <c r="H139" s="88">
        <f>INDEX('RBC Assumptions'!$B$44:$B$62,MATCH($C137,'RBC Assumptions'!$A$44:$A$62,0))</f>
        <v>0.496</v>
      </c>
      <c r="I139" s="88">
        <f>INDEX('RBC Assumptions'!$B$44:$B$62,MATCH($C137,'RBC Assumptions'!$A$44:$A$62,0))</f>
        <v>0.496</v>
      </c>
      <c r="J139" s="88">
        <f>INDEX('RBC Assumptions'!$B$44:$B$62,MATCH($C137,'RBC Assumptions'!$A$44:$A$62,0))</f>
        <v>0.496</v>
      </c>
      <c r="K139" s="88">
        <f>INDEX('RBC Assumptions'!$B$44:$B$62,MATCH($C137,'RBC Assumptions'!$A$44:$A$62,0))</f>
        <v>0.496</v>
      </c>
      <c r="L139" s="88">
        <f>INDEX('RBC Assumptions'!$B$44:$B$62,MATCH($C137,'RBC Assumptions'!$A$44:$A$62,0))</f>
        <v>0.496</v>
      </c>
      <c r="M139" s="88">
        <f>INDEX('RBC Assumptions'!$B$44:$B$62,MATCH($C137,'RBC Assumptions'!$A$44:$A$62,0))</f>
        <v>0.496</v>
      </c>
      <c r="N139" s="88">
        <f>INDEX('RBC Assumptions'!$B$44:$B$62,MATCH($C137,'RBC Assumptions'!$A$44:$A$62,0))</f>
        <v>0.496</v>
      </c>
      <c r="O139" s="88">
        <f>INDEX('RBC Assumptions'!$B$44:$B$62,MATCH($C137,'RBC Assumptions'!$A$44:$A$62,0))</f>
        <v>0.496</v>
      </c>
      <c r="P139" s="88">
        <f>INDEX('RBC Assumptions'!$B$44:$B$62,MATCH($C137,'RBC Assumptions'!$A$44:$A$62,0))</f>
        <v>0.496</v>
      </c>
      <c r="Q139" s="88">
        <f>INDEX('RBC Assumptions'!$B$44:$B$62,MATCH($C137,'RBC Assumptions'!$A$44:$A$62,0))</f>
        <v>0.496</v>
      </c>
      <c r="R139" s="88">
        <f>INDEX('RBC Assumptions'!$B$44:$B$62,MATCH($C137,'RBC Assumptions'!$A$44:$A$62,0))</f>
        <v>0.496</v>
      </c>
      <c r="S139" s="88">
        <f>INDEX('RBC Assumptions'!$B$44:$B$62,MATCH($C137,'RBC Assumptions'!$A$44:$A$62,0))</f>
        <v>0.496</v>
      </c>
      <c r="T139" s="88">
        <f>INDEX('RBC Assumptions'!$B$44:$B$62,MATCH($C137,'RBC Assumptions'!$A$44:$A$62,0))</f>
        <v>0.496</v>
      </c>
      <c r="U139" s="88">
        <f>INDEX('RBC Assumptions'!$B$44:$B$62,MATCH($C137,'RBC Assumptions'!$A$44:$A$62,0))</f>
        <v>0.496</v>
      </c>
      <c r="V139" s="88">
        <f>INDEX('RBC Assumptions'!$B$44:$B$62,MATCH($C137,'RBC Assumptions'!$A$44:$A$62,0))</f>
        <v>0.496</v>
      </c>
    </row>
    <row r="140" spans="1:22" x14ac:dyDescent="0.45">
      <c r="A140" s="76" t="str">
        <f t="shared" ref="A140:A141" si="550">A138</f>
        <v>P012</v>
      </c>
      <c r="B140" s="87" t="s">
        <v>512</v>
      </c>
      <c r="C140" s="88">
        <f>INDEX('RBC Assumptions'!$C$44:$C$62,MATCH($C137,'RBC Assumptions'!$A$44:$A$62,0))</f>
        <v>0.995</v>
      </c>
      <c r="D140" s="88">
        <f>INDEX('RBC Assumptions'!$C$44:$C$62,MATCH($C137,'RBC Assumptions'!$A$44:$A$62,0))</f>
        <v>0.995</v>
      </c>
      <c r="E140" s="88">
        <f>INDEX('RBC Assumptions'!$C$44:$C$62,MATCH($C137,'RBC Assumptions'!$A$44:$A$62,0))</f>
        <v>0.995</v>
      </c>
      <c r="F140" s="88">
        <f>INDEX('RBC Assumptions'!$C$44:$C$62,MATCH($C137,'RBC Assumptions'!$A$44:$A$62,0))</f>
        <v>0.995</v>
      </c>
      <c r="G140" s="88">
        <f>INDEX('RBC Assumptions'!$C$44:$C$62,MATCH($C137,'RBC Assumptions'!$A$44:$A$62,0))</f>
        <v>0.995</v>
      </c>
      <c r="H140" s="88">
        <f>INDEX('RBC Assumptions'!$C$44:$C$62,MATCH($C137,'RBC Assumptions'!$A$44:$A$62,0))</f>
        <v>0.995</v>
      </c>
      <c r="I140" s="88">
        <f>INDEX('RBC Assumptions'!$C$44:$C$62,MATCH($C137,'RBC Assumptions'!$A$44:$A$62,0))</f>
        <v>0.995</v>
      </c>
      <c r="J140" s="88">
        <f>INDEX('RBC Assumptions'!$C$44:$C$62,MATCH($C137,'RBC Assumptions'!$A$44:$A$62,0))</f>
        <v>0.995</v>
      </c>
      <c r="K140" s="88">
        <f>INDEX('RBC Assumptions'!$C$44:$C$62,MATCH($C137,'RBC Assumptions'!$A$44:$A$62,0))</f>
        <v>0.995</v>
      </c>
      <c r="L140" s="88">
        <f>INDEX('RBC Assumptions'!$C$44:$C$62,MATCH($C137,'RBC Assumptions'!$A$44:$A$62,0))</f>
        <v>0.995</v>
      </c>
      <c r="M140" s="88">
        <f>INDEX('RBC Assumptions'!$C$44:$C$62,MATCH($C137,'RBC Assumptions'!$A$44:$A$62,0))</f>
        <v>0.995</v>
      </c>
      <c r="N140" s="88">
        <f>INDEX('RBC Assumptions'!$C$44:$C$62,MATCH($C137,'RBC Assumptions'!$A$44:$A$62,0))</f>
        <v>0.995</v>
      </c>
      <c r="O140" s="88">
        <f>INDEX('RBC Assumptions'!$C$44:$C$62,MATCH($C137,'RBC Assumptions'!$A$44:$A$62,0))</f>
        <v>0.995</v>
      </c>
      <c r="P140" s="88">
        <f>INDEX('RBC Assumptions'!$C$44:$C$62,MATCH($C137,'RBC Assumptions'!$A$44:$A$62,0))</f>
        <v>0.995</v>
      </c>
      <c r="Q140" s="88">
        <f>INDEX('RBC Assumptions'!$C$44:$C$62,MATCH($C137,'RBC Assumptions'!$A$44:$A$62,0))</f>
        <v>0.995</v>
      </c>
      <c r="R140" s="88">
        <f>INDEX('RBC Assumptions'!$C$44:$C$62,MATCH($C137,'RBC Assumptions'!$A$44:$A$62,0))</f>
        <v>0.995</v>
      </c>
      <c r="S140" s="88">
        <f>INDEX('RBC Assumptions'!$C$44:$C$62,MATCH($C137,'RBC Assumptions'!$A$44:$A$62,0))</f>
        <v>0.995</v>
      </c>
      <c r="T140" s="88">
        <f>INDEX('RBC Assumptions'!$C$44:$C$62,MATCH($C137,'RBC Assumptions'!$A$44:$A$62,0))</f>
        <v>0.995</v>
      </c>
      <c r="U140" s="88">
        <f>INDEX('RBC Assumptions'!$C$44:$C$62,MATCH($C137,'RBC Assumptions'!$A$44:$A$62,0))</f>
        <v>0.995</v>
      </c>
      <c r="V140" s="88">
        <f>INDEX('RBC Assumptions'!$C$44:$C$62,MATCH($C137,'RBC Assumptions'!$A$44:$A$62,0))</f>
        <v>0.995</v>
      </c>
    </row>
    <row r="141" spans="1:22" x14ac:dyDescent="0.45">
      <c r="A141" s="76" t="str">
        <f t="shared" si="550"/>
        <v>P012</v>
      </c>
      <c r="B141" s="87" t="s">
        <v>513</v>
      </c>
      <c r="C141" s="88">
        <f>MIN('RBC Assumptions'!ASSM_DevRatioCap,INDEX('RBC Assumptions'!$J$44:$J$62,MATCH($C137,'RBC Assumptions'!$A$44:$A$62,0)))</f>
        <v>0.995</v>
      </c>
      <c r="D141" s="88">
        <f>MIN('RBC Assumptions'!ASSM_DevRatioCap,INDEX('RBC Assumptions'!$J$44:$J$62,MATCH($C137,'RBC Assumptions'!$A$44:$A$62,0)))</f>
        <v>0.995</v>
      </c>
      <c r="E141" s="88">
        <f>MIN('RBC Assumptions'!ASSM_DevRatioCap,INDEX('RBC Assumptions'!$J$44:$J$62,MATCH($C137,'RBC Assumptions'!$A$44:$A$62,0)))</f>
        <v>0.995</v>
      </c>
      <c r="F141" s="88">
        <f>MIN('RBC Assumptions'!ASSM_DevRatioCap,INDEX('RBC Assumptions'!$J$44:$J$62,MATCH($C137,'RBC Assumptions'!$A$44:$A$62,0)))</f>
        <v>0.995</v>
      </c>
      <c r="G141" s="88">
        <f>MIN('RBC Assumptions'!ASSM_DevRatioCap,INDEX('RBC Assumptions'!$J$44:$J$62,MATCH($C137,'RBC Assumptions'!$A$44:$A$62,0)))</f>
        <v>0.995</v>
      </c>
      <c r="H141" s="88">
        <f>MIN('RBC Assumptions'!ASSM_DevRatioCap,INDEX('RBC Assumptions'!$J$44:$J$62,MATCH($C137,'RBC Assumptions'!$A$44:$A$62,0)))</f>
        <v>0.995</v>
      </c>
      <c r="I141" s="88">
        <f>MIN('RBC Assumptions'!ASSM_DevRatioCap,INDEX('RBC Assumptions'!$J$44:$J$62,MATCH($C137,'RBC Assumptions'!$A$44:$A$62,0)))</f>
        <v>0.995</v>
      </c>
      <c r="J141" s="88">
        <f>MIN('RBC Assumptions'!ASSM_DevRatioCap,INDEX('RBC Assumptions'!$J$44:$J$62,MATCH($C137,'RBC Assumptions'!$A$44:$A$62,0)))</f>
        <v>0.995</v>
      </c>
      <c r="K141" s="88">
        <f>MIN('RBC Assumptions'!ASSM_DevRatioCap,INDEX('RBC Assumptions'!$J$44:$J$62,MATCH($C137,'RBC Assumptions'!$A$44:$A$62,0)))</f>
        <v>0.995</v>
      </c>
      <c r="L141" s="88">
        <f>MIN('RBC Assumptions'!ASSM_DevRatioCap,INDEX('RBC Assumptions'!$J$44:$J$62,MATCH($C137,'RBC Assumptions'!$A$44:$A$62,0)))</f>
        <v>0.995</v>
      </c>
      <c r="M141" s="88">
        <f>MIN('RBC Assumptions'!ASSM_DevRatioCap,INDEX('RBC Assumptions'!$J$44:$J$62,MATCH($C137,'RBC Assumptions'!$A$44:$A$62,0)))</f>
        <v>0.995</v>
      </c>
      <c r="N141" s="88">
        <f>MIN('RBC Assumptions'!ASSM_DevRatioCap,INDEX('RBC Assumptions'!$J$44:$J$62,MATCH($C137,'RBC Assumptions'!$A$44:$A$62,0)))</f>
        <v>0.995</v>
      </c>
      <c r="O141" s="88">
        <f>MIN('RBC Assumptions'!ASSM_DevRatioCap,INDEX('RBC Assumptions'!$J$44:$J$62,MATCH($C137,'RBC Assumptions'!$A$44:$A$62,0)))</f>
        <v>0.995</v>
      </c>
      <c r="P141" s="88">
        <f>MIN('RBC Assumptions'!ASSM_DevRatioCap,INDEX('RBC Assumptions'!$J$44:$J$62,MATCH($C137,'RBC Assumptions'!$A$44:$A$62,0)))</f>
        <v>0.995</v>
      </c>
      <c r="Q141" s="88">
        <f>MIN('RBC Assumptions'!ASSM_DevRatioCap,INDEX('RBC Assumptions'!$J$44:$J$62,MATCH($C137,'RBC Assumptions'!$A$44:$A$62,0)))</f>
        <v>0.995</v>
      </c>
      <c r="R141" s="88">
        <f>MIN('RBC Assumptions'!ASSM_DevRatioCap,INDEX('RBC Assumptions'!$J$44:$J$62,MATCH($C137,'RBC Assumptions'!$A$44:$A$62,0)))</f>
        <v>0.995</v>
      </c>
      <c r="S141" s="88">
        <f>MIN('RBC Assumptions'!ASSM_DevRatioCap,INDEX('RBC Assumptions'!$J$44:$J$62,MATCH($C137,'RBC Assumptions'!$A$44:$A$62,0)))</f>
        <v>0.995</v>
      </c>
      <c r="T141" s="88">
        <f>MIN('RBC Assumptions'!ASSM_DevRatioCap,INDEX('RBC Assumptions'!$J$44:$J$62,MATCH($C137,'RBC Assumptions'!$A$44:$A$62,0)))</f>
        <v>0.995</v>
      </c>
      <c r="U141" s="88">
        <f>MIN('RBC Assumptions'!ASSM_DevRatioCap,INDEX('RBC Assumptions'!$J$44:$J$62,MATCH($C137,'RBC Assumptions'!$A$44:$A$62,0)))</f>
        <v>0.995</v>
      </c>
      <c r="V141" s="88">
        <f>MIN('RBC Assumptions'!ASSM_DevRatioCap,INDEX('RBC Assumptions'!$J$44:$J$62,MATCH($C137,'RBC Assumptions'!$A$44:$A$62,0)))</f>
        <v>0.995</v>
      </c>
    </row>
    <row r="142" spans="1:22" x14ac:dyDescent="0.45">
      <c r="A142" s="76" t="str">
        <f>A138</f>
        <v>P012</v>
      </c>
      <c r="B142" s="87" t="s">
        <v>332</v>
      </c>
      <c r="C142" s="88">
        <f>0.5*C139+0.5*(C141/C140)*C139</f>
        <v>0.496</v>
      </c>
      <c r="D142" s="88">
        <f t="shared" ref="D142" si="551">0.5*D139+0.5*(D141/D140)*D139</f>
        <v>0.496</v>
      </c>
      <c r="E142" s="88">
        <f t="shared" ref="E142" si="552">0.5*E139+0.5*(E141/E140)*E139</f>
        <v>0.496</v>
      </c>
      <c r="F142" s="88">
        <f t="shared" ref="F142" si="553">0.5*F139+0.5*(F141/F140)*F139</f>
        <v>0.496</v>
      </c>
      <c r="G142" s="88">
        <f t="shared" ref="G142" si="554">0.5*G139+0.5*(G141/G140)*G139</f>
        <v>0.496</v>
      </c>
      <c r="H142" s="88">
        <f t="shared" ref="H142" si="555">0.5*H139+0.5*(H141/H140)*H139</f>
        <v>0.496</v>
      </c>
      <c r="I142" s="88">
        <f t="shared" ref="I142" si="556">0.5*I139+0.5*(I141/I140)*I139</f>
        <v>0.496</v>
      </c>
      <c r="J142" s="88">
        <f t="shared" ref="J142" si="557">0.5*J139+0.5*(J141/J140)*J139</f>
        <v>0.496</v>
      </c>
      <c r="K142" s="88">
        <f t="shared" ref="K142" si="558">0.5*K139+0.5*(K141/K140)*K139</f>
        <v>0.496</v>
      </c>
      <c r="L142" s="88">
        <f t="shared" ref="L142" si="559">0.5*L139+0.5*(L141/L140)*L139</f>
        <v>0.496</v>
      </c>
      <c r="M142" s="88">
        <f t="shared" ref="M142" si="560">0.5*M139+0.5*(M141/M140)*M139</f>
        <v>0.496</v>
      </c>
      <c r="N142" s="88">
        <f t="shared" ref="N142" si="561">0.5*N139+0.5*(N141/N140)*N139</f>
        <v>0.496</v>
      </c>
      <c r="O142" s="88">
        <f t="shared" ref="O142" si="562">0.5*O139+0.5*(O141/O140)*O139</f>
        <v>0.496</v>
      </c>
      <c r="P142" s="88">
        <f t="shared" ref="P142" si="563">0.5*P139+0.5*(P141/P140)*P139</f>
        <v>0.496</v>
      </c>
      <c r="Q142" s="88">
        <f t="shared" ref="Q142" si="564">0.5*Q139+0.5*(Q141/Q140)*Q139</f>
        <v>0.496</v>
      </c>
      <c r="R142" s="88">
        <f t="shared" ref="R142" si="565">0.5*R139+0.5*(R141/R140)*R139</f>
        <v>0.496</v>
      </c>
      <c r="S142" s="88">
        <f t="shared" ref="S142" si="566">0.5*S139+0.5*(S141/S140)*S139</f>
        <v>0.496</v>
      </c>
      <c r="T142" s="88">
        <f t="shared" ref="T142" si="567">0.5*T139+0.5*(T141/T140)*T139</f>
        <v>0.496</v>
      </c>
      <c r="U142" s="88">
        <f t="shared" ref="U142" si="568">0.5*U139+0.5*(U141/U140)*U139</f>
        <v>0.496</v>
      </c>
      <c r="V142" s="88">
        <f t="shared" ref="V142" si="569">0.5*V139+0.5*(V141/V140)*V139</f>
        <v>0.496</v>
      </c>
    </row>
    <row r="143" spans="1:22" x14ac:dyDescent="0.45">
      <c r="A143" s="76" t="str">
        <f>A139</f>
        <v>P012</v>
      </c>
      <c r="B143" s="87" t="s">
        <v>535</v>
      </c>
      <c r="C143" s="88">
        <f>INDEX('RBC Assumptions'!$D$44:$D$62,MATCH($C137,'RBC Assumptions'!$A$44:$A$62,0))</f>
        <v>0.86399999999999999</v>
      </c>
      <c r="D143" s="88">
        <f>INDEX('RBC Assumptions'!$D$44:$D$62,MATCH($C137,'RBC Assumptions'!$A$44:$A$62,0))</f>
        <v>0.86399999999999999</v>
      </c>
      <c r="E143" s="88">
        <f>INDEX('RBC Assumptions'!$D$44:$D$62,MATCH($C137,'RBC Assumptions'!$A$44:$A$62,0))</f>
        <v>0.86399999999999999</v>
      </c>
      <c r="F143" s="88">
        <f>INDEX('RBC Assumptions'!$D$44:$D$62,MATCH($C137,'RBC Assumptions'!$A$44:$A$62,0))</f>
        <v>0.86399999999999999</v>
      </c>
      <c r="G143" s="88">
        <f>INDEX('RBC Assumptions'!$D$44:$D$62,MATCH($C137,'RBC Assumptions'!$A$44:$A$62,0))</f>
        <v>0.86399999999999999</v>
      </c>
      <c r="H143" s="88">
        <f>INDEX('RBC Assumptions'!$D$44:$D$62,MATCH($C137,'RBC Assumptions'!$A$44:$A$62,0))</f>
        <v>0.86399999999999999</v>
      </c>
      <c r="I143" s="88">
        <f>INDEX('RBC Assumptions'!$D$44:$D$62,MATCH($C137,'RBC Assumptions'!$A$44:$A$62,0))</f>
        <v>0.86399999999999999</v>
      </c>
      <c r="J143" s="88">
        <f>INDEX('RBC Assumptions'!$D$44:$D$62,MATCH($C137,'RBC Assumptions'!$A$44:$A$62,0))</f>
        <v>0.86399999999999999</v>
      </c>
      <c r="K143" s="88">
        <f>INDEX('RBC Assumptions'!$D$44:$D$62,MATCH($C137,'RBC Assumptions'!$A$44:$A$62,0))</f>
        <v>0.86399999999999999</v>
      </c>
      <c r="L143" s="88">
        <f>INDEX('RBC Assumptions'!$D$44:$D$62,MATCH($C137,'RBC Assumptions'!$A$44:$A$62,0))</f>
        <v>0.86399999999999999</v>
      </c>
      <c r="M143" s="88">
        <f>INDEX('RBC Assumptions'!$D$44:$D$62,MATCH($C137,'RBC Assumptions'!$A$44:$A$62,0))</f>
        <v>0.86399999999999999</v>
      </c>
      <c r="N143" s="88">
        <f>INDEX('RBC Assumptions'!$D$44:$D$62,MATCH($C137,'RBC Assumptions'!$A$44:$A$62,0))</f>
        <v>0.86399999999999999</v>
      </c>
      <c r="O143" s="88">
        <f>INDEX('RBC Assumptions'!$D$44:$D$62,MATCH($C137,'RBC Assumptions'!$A$44:$A$62,0))</f>
        <v>0.86399999999999999</v>
      </c>
      <c r="P143" s="88">
        <f>INDEX('RBC Assumptions'!$D$44:$D$62,MATCH($C137,'RBC Assumptions'!$A$44:$A$62,0))</f>
        <v>0.86399999999999999</v>
      </c>
      <c r="Q143" s="88">
        <f>INDEX('RBC Assumptions'!$D$44:$D$62,MATCH($C137,'RBC Assumptions'!$A$44:$A$62,0))</f>
        <v>0.86399999999999999</v>
      </c>
      <c r="R143" s="88">
        <f>INDEX('RBC Assumptions'!$D$44:$D$62,MATCH($C137,'RBC Assumptions'!$A$44:$A$62,0))</f>
        <v>0.86399999999999999</v>
      </c>
      <c r="S143" s="88">
        <f>INDEX('RBC Assumptions'!$D$44:$D$62,MATCH($C137,'RBC Assumptions'!$A$44:$A$62,0))</f>
        <v>0.86399999999999999</v>
      </c>
      <c r="T143" s="88">
        <f>INDEX('RBC Assumptions'!$D$44:$D$62,MATCH($C137,'RBC Assumptions'!$A$44:$A$62,0))</f>
        <v>0.86399999999999999</v>
      </c>
      <c r="U143" s="88">
        <f>INDEX('RBC Assumptions'!$D$44:$D$62,MATCH($C137,'RBC Assumptions'!$A$44:$A$62,0))</f>
        <v>0.86399999999999999</v>
      </c>
      <c r="V143" s="88">
        <f>INDEX('RBC Assumptions'!$D$44:$D$62,MATCH($C137,'RBC Assumptions'!$A$44:$A$62,0))</f>
        <v>0.86399999999999999</v>
      </c>
    </row>
    <row r="144" spans="1:22" x14ac:dyDescent="0.45">
      <c r="A144" s="76" t="str">
        <f>A142</f>
        <v>P012</v>
      </c>
      <c r="B144" s="89" t="s">
        <v>333</v>
      </c>
      <c r="C144" s="91">
        <f ca="1">MAX(0,(((C142+1)*C143)-1)*C138)</f>
        <v>0</v>
      </c>
      <c r="D144" s="91">
        <f t="shared" ref="D144" ca="1" si="570">MAX(0,(((D142+1)*D143)-1)*D138)</f>
        <v>0</v>
      </c>
      <c r="E144" s="91">
        <f t="shared" ref="E144" ca="1" si="571">MAX(0,(((E142+1)*E143)-1)*E138)</f>
        <v>0</v>
      </c>
      <c r="F144" s="91">
        <f t="shared" ref="F144" ca="1" si="572">MAX(0,(((F142+1)*F143)-1)*F138)</f>
        <v>0</v>
      </c>
      <c r="G144" s="91">
        <f t="shared" ref="G144" ca="1" si="573">MAX(0,(((G142+1)*G143)-1)*G138)</f>
        <v>0</v>
      </c>
      <c r="H144" s="91">
        <f t="shared" ref="H144" ca="1" si="574">MAX(0,(((H142+1)*H143)-1)*H138)</f>
        <v>0</v>
      </c>
      <c r="I144" s="91">
        <f t="shared" ref="I144" ca="1" si="575">MAX(0,(((I142+1)*I143)-1)*I138)</f>
        <v>0</v>
      </c>
      <c r="J144" s="91">
        <f t="shared" ref="J144" ca="1" si="576">MAX(0,(((J142+1)*J143)-1)*J138)</f>
        <v>0</v>
      </c>
      <c r="K144" s="91">
        <f t="shared" ref="K144" ca="1" si="577">MAX(0,(((K142+1)*K143)-1)*K138)</f>
        <v>0</v>
      </c>
      <c r="L144" s="91">
        <f t="shared" ref="L144" ca="1" si="578">MAX(0,(((L142+1)*L143)-1)*L138)</f>
        <v>0</v>
      </c>
      <c r="M144" s="91">
        <f t="shared" ref="M144" ca="1" si="579">MAX(0,(((M142+1)*M143)-1)*M138)</f>
        <v>0</v>
      </c>
      <c r="N144" s="91">
        <f t="shared" ref="N144" ca="1" si="580">MAX(0,(((N142+1)*N143)-1)*N138)</f>
        <v>0</v>
      </c>
      <c r="O144" s="91">
        <f t="shared" ref="O144" ca="1" si="581">MAX(0,(((O142+1)*O143)-1)*O138)</f>
        <v>5.0683247999999974</v>
      </c>
      <c r="P144" s="91">
        <f t="shared" ref="P144" ca="1" si="582">MAX(0,(((P142+1)*P143)-1)*P138)</f>
        <v>19.121407199999986</v>
      </c>
      <c r="Q144" s="91">
        <f t="shared" ref="Q144" ca="1" si="583">MAX(0,(((Q142+1)*Q143)-1)*Q138)</f>
        <v>39.921285599999962</v>
      </c>
      <c r="R144" s="91">
        <f t="shared" ref="R144" ca="1" si="584">MAX(0,(((R142+1)*R143)-1)*R138)</f>
        <v>65.69075519999997</v>
      </c>
      <c r="S144" s="91">
        <f t="shared" ref="S144" ca="1" si="585">MAX(0,(((S142+1)*S143)-1)*S138)</f>
        <v>95.212101599999954</v>
      </c>
      <c r="T144" s="91">
        <f t="shared" ref="T144" ca="1" si="586">MAX(0,(((T142+1)*T143)-1)*T138)</f>
        <v>127.50895919999995</v>
      </c>
      <c r="U144" s="91">
        <f t="shared" ref="U144" ca="1" si="587">MAX(0,(((U142+1)*U143)-1)*U138)</f>
        <v>161.85728159999991</v>
      </c>
      <c r="V144" s="91">
        <f t="shared" ref="V144" ca="1" si="588">MAX(0,(((V142+1)*V143)-1)*V138)</f>
        <v>197.84019359999988</v>
      </c>
    </row>
    <row r="145" spans="1:22" x14ac:dyDescent="0.45">
      <c r="A145" s="76" t="str">
        <f t="shared" ref="A145:A146" si="589">A144</f>
        <v>P012</v>
      </c>
      <c r="B145" s="90" t="s">
        <v>334</v>
      </c>
      <c r="C145" s="91">
        <v>0</v>
      </c>
      <c r="D145" s="91">
        <v>0</v>
      </c>
      <c r="E145" s="91">
        <v>0</v>
      </c>
      <c r="F145" s="91">
        <v>0</v>
      </c>
      <c r="G145" s="91">
        <v>0</v>
      </c>
      <c r="H145" s="91">
        <v>0</v>
      </c>
      <c r="I145" s="91">
        <v>0</v>
      </c>
      <c r="J145" s="91">
        <v>0</v>
      </c>
      <c r="K145" s="91">
        <v>0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91">
        <v>0</v>
      </c>
      <c r="R145" s="91">
        <v>0</v>
      </c>
      <c r="S145" s="91">
        <v>0</v>
      </c>
      <c r="T145" s="91">
        <v>0</v>
      </c>
      <c r="U145" s="91">
        <v>0</v>
      </c>
      <c r="V145" s="91">
        <v>0</v>
      </c>
    </row>
    <row r="146" spans="1:22" x14ac:dyDescent="0.45">
      <c r="A146" s="76" t="str">
        <f t="shared" si="589"/>
        <v>P012</v>
      </c>
      <c r="B146" s="92" t="s">
        <v>335</v>
      </c>
      <c r="C146" s="93">
        <f ca="1">IFERROR(C144-C145,0)</f>
        <v>0</v>
      </c>
      <c r="D146" s="93">
        <f t="shared" ref="D146" ca="1" si="590">IFERROR(D144-D145,0)</f>
        <v>0</v>
      </c>
      <c r="E146" s="93">
        <f t="shared" ref="E146" ca="1" si="591">IFERROR(E144-E145,0)</f>
        <v>0</v>
      </c>
      <c r="F146" s="93">
        <f t="shared" ref="F146" ca="1" si="592">IFERROR(F144-F145,0)</f>
        <v>0</v>
      </c>
      <c r="G146" s="93">
        <f t="shared" ref="G146" ca="1" si="593">IFERROR(G144-G145,0)</f>
        <v>0</v>
      </c>
      <c r="H146" s="93">
        <f t="shared" ref="H146" ca="1" si="594">IFERROR(H144-H145,0)</f>
        <v>0</v>
      </c>
      <c r="I146" s="93">
        <f t="shared" ref="I146" ca="1" si="595">IFERROR(I144-I145,0)</f>
        <v>0</v>
      </c>
      <c r="J146" s="93">
        <f t="shared" ref="J146" ca="1" si="596">IFERROR(J144-J145,0)</f>
        <v>0</v>
      </c>
      <c r="K146" s="93">
        <f t="shared" ref="K146" ca="1" si="597">IFERROR(K144-K145,0)</f>
        <v>0</v>
      </c>
      <c r="L146" s="93">
        <f t="shared" ref="L146" ca="1" si="598">IFERROR(L144-L145,0)</f>
        <v>0</v>
      </c>
      <c r="M146" s="93">
        <f t="shared" ref="M146" ca="1" si="599">IFERROR(M144-M145,0)</f>
        <v>0</v>
      </c>
      <c r="N146" s="93">
        <f t="shared" ref="N146" ca="1" si="600">IFERROR(N144-N145,0)</f>
        <v>0</v>
      </c>
      <c r="O146" s="93">
        <f t="shared" ref="O146" ca="1" si="601">IFERROR(O144-O145,0)</f>
        <v>5.0683247999999974</v>
      </c>
      <c r="P146" s="93">
        <f t="shared" ref="P146" ca="1" si="602">IFERROR(P144-P145,0)</f>
        <v>19.121407199999986</v>
      </c>
      <c r="Q146" s="93">
        <f t="shared" ref="Q146" ca="1" si="603">IFERROR(Q144-Q145,0)</f>
        <v>39.921285599999962</v>
      </c>
      <c r="R146" s="93">
        <f t="shared" ref="R146" ca="1" si="604">IFERROR(R144-R145,0)</f>
        <v>65.69075519999997</v>
      </c>
      <c r="S146" s="93">
        <f t="shared" ref="S146" ca="1" si="605">IFERROR(S144-S145,0)</f>
        <v>95.212101599999954</v>
      </c>
      <c r="T146" s="93">
        <f t="shared" ref="T146" ca="1" si="606">IFERROR(T144-T145,0)</f>
        <v>127.50895919999995</v>
      </c>
      <c r="U146" s="93">
        <f t="shared" ref="U146" ca="1" si="607">IFERROR(U144-U145,0)</f>
        <v>161.85728159999991</v>
      </c>
      <c r="V146" s="93">
        <f t="shared" ref="V146" ca="1" si="608">IFERROR(V144-V145,0)</f>
        <v>197.84019359999988</v>
      </c>
    </row>
    <row r="148" spans="1:22" x14ac:dyDescent="0.45">
      <c r="A148" s="2" t="s">
        <v>176</v>
      </c>
      <c r="B148" s="2" t="str">
        <f>INDEX('Program Inputs'!$B$9:$B$28,MATCH(A148,'Program Inputs'!$A$9:$A$28,0))</f>
        <v>Other</v>
      </c>
      <c r="C148" s="2" t="str">
        <f>INDEX('Program Inputs'!$L$9:$L$28,MATCH(A148,'Program Inputs'!$A$9:$A$28,0))</f>
        <v>Special Property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45">
      <c r="A149" s="76" t="str">
        <f>A148</f>
        <v>P013</v>
      </c>
      <c r="B149" s="87" t="s">
        <v>331</v>
      </c>
      <c r="C149" s="95">
        <f ca="1">'Loss Proj'!X436</f>
        <v>2.28125</v>
      </c>
      <c r="D149" s="95">
        <f ca="1">'Loss Proj'!Y436</f>
        <v>8.375</v>
      </c>
      <c r="E149" s="95">
        <f ca="1">'Loss Proj'!Z436</f>
        <v>17.1640625</v>
      </c>
      <c r="F149" s="95">
        <f ca="1">'Loss Proj'!AA436</f>
        <v>28.023437499999996</v>
      </c>
      <c r="G149" s="95">
        <f ca="1">'Loss Proj'!AB436</f>
        <v>47.296874999999993</v>
      </c>
      <c r="H149" s="95">
        <f ca="1">'Loss Proj'!AC436</f>
        <v>79.1171875</v>
      </c>
      <c r="I149" s="95">
        <f ca="1">'Loss Proj'!AD436</f>
        <v>119.78906249999999</v>
      </c>
      <c r="J149" s="95">
        <f ca="1">'Loss Proj'!AE436</f>
        <v>167.26562499999997</v>
      </c>
      <c r="K149" s="95">
        <f ca="1">'Loss Proj'!AF436</f>
        <v>222.24218749999997</v>
      </c>
      <c r="L149" s="95">
        <f ca="1">'Loss Proj'!AG436</f>
        <v>284.78125</v>
      </c>
      <c r="M149" s="95">
        <f ca="1">'Loss Proj'!AH436</f>
        <v>352.65624999999994</v>
      </c>
      <c r="N149" s="95">
        <f ca="1">'Loss Proj'!AI436</f>
        <v>424.671875</v>
      </c>
      <c r="O149" s="95">
        <f ca="1">'Loss Proj'!AJ436</f>
        <v>511.4375</v>
      </c>
      <c r="P149" s="95">
        <f ca="1">'Loss Proj'!AK436</f>
        <v>619.8515625</v>
      </c>
      <c r="Q149" s="95">
        <f ca="1">'Loss Proj'!AL436</f>
        <v>743.7109375</v>
      </c>
      <c r="R149" s="95">
        <f ca="1">'Loss Proj'!AM436</f>
        <v>879.53125</v>
      </c>
      <c r="S149" s="95">
        <f ca="1">'Loss Proj'!AN436</f>
        <v>1024.59375</v>
      </c>
      <c r="T149" s="95">
        <f ca="1">'Loss Proj'!AO436</f>
        <v>1176.3671875</v>
      </c>
      <c r="U149" s="95">
        <f ca="1">'Loss Proj'!AP436</f>
        <v>1332.9140625</v>
      </c>
      <c r="V149" s="95">
        <f ca="1">'Loss Proj'!AQ436</f>
        <v>1493.2421875</v>
      </c>
    </row>
    <row r="150" spans="1:22" x14ac:dyDescent="0.45">
      <c r="A150" s="76" t="str">
        <f>A148</f>
        <v>P013</v>
      </c>
      <c r="B150" s="87" t="s">
        <v>529</v>
      </c>
      <c r="C150" s="88">
        <f>INDEX('RBC Assumptions'!$B$44:$B$62,MATCH($C148,'RBC Assumptions'!$A$44:$A$62,0))</f>
        <v>0.27200000000000002</v>
      </c>
      <c r="D150" s="88">
        <f>INDEX('RBC Assumptions'!$B$44:$B$62,MATCH($C148,'RBC Assumptions'!$A$44:$A$62,0))</f>
        <v>0.27200000000000002</v>
      </c>
      <c r="E150" s="88">
        <f>INDEX('RBC Assumptions'!$B$44:$B$62,MATCH($C148,'RBC Assumptions'!$A$44:$A$62,0))</f>
        <v>0.27200000000000002</v>
      </c>
      <c r="F150" s="88">
        <f>INDEX('RBC Assumptions'!$B$44:$B$62,MATCH($C148,'RBC Assumptions'!$A$44:$A$62,0))</f>
        <v>0.27200000000000002</v>
      </c>
      <c r="G150" s="88">
        <f>INDEX('RBC Assumptions'!$B$44:$B$62,MATCH($C148,'RBC Assumptions'!$A$44:$A$62,0))</f>
        <v>0.27200000000000002</v>
      </c>
      <c r="H150" s="88">
        <f>INDEX('RBC Assumptions'!$B$44:$B$62,MATCH($C148,'RBC Assumptions'!$A$44:$A$62,0))</f>
        <v>0.27200000000000002</v>
      </c>
      <c r="I150" s="88">
        <f>INDEX('RBC Assumptions'!$B$44:$B$62,MATCH($C148,'RBC Assumptions'!$A$44:$A$62,0))</f>
        <v>0.27200000000000002</v>
      </c>
      <c r="J150" s="88">
        <f>INDEX('RBC Assumptions'!$B$44:$B$62,MATCH($C148,'RBC Assumptions'!$A$44:$A$62,0))</f>
        <v>0.27200000000000002</v>
      </c>
      <c r="K150" s="88">
        <f>INDEX('RBC Assumptions'!$B$44:$B$62,MATCH($C148,'RBC Assumptions'!$A$44:$A$62,0))</f>
        <v>0.27200000000000002</v>
      </c>
      <c r="L150" s="88">
        <f>INDEX('RBC Assumptions'!$B$44:$B$62,MATCH($C148,'RBC Assumptions'!$A$44:$A$62,0))</f>
        <v>0.27200000000000002</v>
      </c>
      <c r="M150" s="88">
        <f>INDEX('RBC Assumptions'!$B$44:$B$62,MATCH($C148,'RBC Assumptions'!$A$44:$A$62,0))</f>
        <v>0.27200000000000002</v>
      </c>
      <c r="N150" s="88">
        <f>INDEX('RBC Assumptions'!$B$44:$B$62,MATCH($C148,'RBC Assumptions'!$A$44:$A$62,0))</f>
        <v>0.27200000000000002</v>
      </c>
      <c r="O150" s="88">
        <f>INDEX('RBC Assumptions'!$B$44:$B$62,MATCH($C148,'RBC Assumptions'!$A$44:$A$62,0))</f>
        <v>0.27200000000000002</v>
      </c>
      <c r="P150" s="88">
        <f>INDEX('RBC Assumptions'!$B$44:$B$62,MATCH($C148,'RBC Assumptions'!$A$44:$A$62,0))</f>
        <v>0.27200000000000002</v>
      </c>
      <c r="Q150" s="88">
        <f>INDEX('RBC Assumptions'!$B$44:$B$62,MATCH($C148,'RBC Assumptions'!$A$44:$A$62,0))</f>
        <v>0.27200000000000002</v>
      </c>
      <c r="R150" s="88">
        <f>INDEX('RBC Assumptions'!$B$44:$B$62,MATCH($C148,'RBC Assumptions'!$A$44:$A$62,0))</f>
        <v>0.27200000000000002</v>
      </c>
      <c r="S150" s="88">
        <f>INDEX('RBC Assumptions'!$B$44:$B$62,MATCH($C148,'RBC Assumptions'!$A$44:$A$62,0))</f>
        <v>0.27200000000000002</v>
      </c>
      <c r="T150" s="88">
        <f>INDEX('RBC Assumptions'!$B$44:$B$62,MATCH($C148,'RBC Assumptions'!$A$44:$A$62,0))</f>
        <v>0.27200000000000002</v>
      </c>
      <c r="U150" s="88">
        <f>INDEX('RBC Assumptions'!$B$44:$B$62,MATCH($C148,'RBC Assumptions'!$A$44:$A$62,0))</f>
        <v>0.27200000000000002</v>
      </c>
      <c r="V150" s="88">
        <f>INDEX('RBC Assumptions'!$B$44:$B$62,MATCH($C148,'RBC Assumptions'!$A$44:$A$62,0))</f>
        <v>0.27200000000000002</v>
      </c>
    </row>
    <row r="151" spans="1:22" x14ac:dyDescent="0.45">
      <c r="A151" s="76" t="str">
        <f t="shared" ref="A151:A152" si="609">A149</f>
        <v>P013</v>
      </c>
      <c r="B151" s="87" t="s">
        <v>512</v>
      </c>
      <c r="C151" s="88">
        <f>INDEX('RBC Assumptions'!$C$44:$C$62,MATCH($C148,'RBC Assumptions'!$A$44:$A$62,0))</f>
        <v>0.98499999999999999</v>
      </c>
      <c r="D151" s="88">
        <f>INDEX('RBC Assumptions'!$C$44:$C$62,MATCH($C148,'RBC Assumptions'!$A$44:$A$62,0))</f>
        <v>0.98499999999999999</v>
      </c>
      <c r="E151" s="88">
        <f>INDEX('RBC Assumptions'!$C$44:$C$62,MATCH($C148,'RBC Assumptions'!$A$44:$A$62,0))</f>
        <v>0.98499999999999999</v>
      </c>
      <c r="F151" s="88">
        <f>INDEX('RBC Assumptions'!$C$44:$C$62,MATCH($C148,'RBC Assumptions'!$A$44:$A$62,0))</f>
        <v>0.98499999999999999</v>
      </c>
      <c r="G151" s="88">
        <f>INDEX('RBC Assumptions'!$C$44:$C$62,MATCH($C148,'RBC Assumptions'!$A$44:$A$62,0))</f>
        <v>0.98499999999999999</v>
      </c>
      <c r="H151" s="88">
        <f>INDEX('RBC Assumptions'!$C$44:$C$62,MATCH($C148,'RBC Assumptions'!$A$44:$A$62,0))</f>
        <v>0.98499999999999999</v>
      </c>
      <c r="I151" s="88">
        <f>INDEX('RBC Assumptions'!$C$44:$C$62,MATCH($C148,'RBC Assumptions'!$A$44:$A$62,0))</f>
        <v>0.98499999999999999</v>
      </c>
      <c r="J151" s="88">
        <f>INDEX('RBC Assumptions'!$C$44:$C$62,MATCH($C148,'RBC Assumptions'!$A$44:$A$62,0))</f>
        <v>0.98499999999999999</v>
      </c>
      <c r="K151" s="88">
        <f>INDEX('RBC Assumptions'!$C$44:$C$62,MATCH($C148,'RBC Assumptions'!$A$44:$A$62,0))</f>
        <v>0.98499999999999999</v>
      </c>
      <c r="L151" s="88">
        <f>INDEX('RBC Assumptions'!$C$44:$C$62,MATCH($C148,'RBC Assumptions'!$A$44:$A$62,0))</f>
        <v>0.98499999999999999</v>
      </c>
      <c r="M151" s="88">
        <f>INDEX('RBC Assumptions'!$C$44:$C$62,MATCH($C148,'RBC Assumptions'!$A$44:$A$62,0))</f>
        <v>0.98499999999999999</v>
      </c>
      <c r="N151" s="88">
        <f>INDEX('RBC Assumptions'!$C$44:$C$62,MATCH($C148,'RBC Assumptions'!$A$44:$A$62,0))</f>
        <v>0.98499999999999999</v>
      </c>
      <c r="O151" s="88">
        <f>INDEX('RBC Assumptions'!$C$44:$C$62,MATCH($C148,'RBC Assumptions'!$A$44:$A$62,0))</f>
        <v>0.98499999999999999</v>
      </c>
      <c r="P151" s="88">
        <f>INDEX('RBC Assumptions'!$C$44:$C$62,MATCH($C148,'RBC Assumptions'!$A$44:$A$62,0))</f>
        <v>0.98499999999999999</v>
      </c>
      <c r="Q151" s="88">
        <f>INDEX('RBC Assumptions'!$C$44:$C$62,MATCH($C148,'RBC Assumptions'!$A$44:$A$62,0))</f>
        <v>0.98499999999999999</v>
      </c>
      <c r="R151" s="88">
        <f>INDEX('RBC Assumptions'!$C$44:$C$62,MATCH($C148,'RBC Assumptions'!$A$44:$A$62,0))</f>
        <v>0.98499999999999999</v>
      </c>
      <c r="S151" s="88">
        <f>INDEX('RBC Assumptions'!$C$44:$C$62,MATCH($C148,'RBC Assumptions'!$A$44:$A$62,0))</f>
        <v>0.98499999999999999</v>
      </c>
      <c r="T151" s="88">
        <f>INDEX('RBC Assumptions'!$C$44:$C$62,MATCH($C148,'RBC Assumptions'!$A$44:$A$62,0))</f>
        <v>0.98499999999999999</v>
      </c>
      <c r="U151" s="88">
        <f>INDEX('RBC Assumptions'!$C$44:$C$62,MATCH($C148,'RBC Assumptions'!$A$44:$A$62,0))</f>
        <v>0.98499999999999999</v>
      </c>
      <c r="V151" s="88">
        <f>INDEX('RBC Assumptions'!$C$44:$C$62,MATCH($C148,'RBC Assumptions'!$A$44:$A$62,0))</f>
        <v>0.98499999999999999</v>
      </c>
    </row>
    <row r="152" spans="1:22" x14ac:dyDescent="0.45">
      <c r="A152" s="76" t="str">
        <f t="shared" si="609"/>
        <v>P013</v>
      </c>
      <c r="B152" s="87" t="s">
        <v>513</v>
      </c>
      <c r="C152" s="88">
        <f>MIN('RBC Assumptions'!ASSM_DevRatioCap,INDEX('RBC Assumptions'!$J$44:$J$62,MATCH($C148,'RBC Assumptions'!$A$44:$A$62,0)))</f>
        <v>0.98499999999999999</v>
      </c>
      <c r="D152" s="88">
        <f>MIN('RBC Assumptions'!ASSM_DevRatioCap,INDEX('RBC Assumptions'!$J$44:$J$62,MATCH($C148,'RBC Assumptions'!$A$44:$A$62,0)))</f>
        <v>0.98499999999999999</v>
      </c>
      <c r="E152" s="88">
        <f>MIN('RBC Assumptions'!ASSM_DevRatioCap,INDEX('RBC Assumptions'!$J$44:$J$62,MATCH($C148,'RBC Assumptions'!$A$44:$A$62,0)))</f>
        <v>0.98499999999999999</v>
      </c>
      <c r="F152" s="88">
        <f>MIN('RBC Assumptions'!ASSM_DevRatioCap,INDEX('RBC Assumptions'!$J$44:$J$62,MATCH($C148,'RBC Assumptions'!$A$44:$A$62,0)))</f>
        <v>0.98499999999999999</v>
      </c>
      <c r="G152" s="88">
        <f>MIN('RBC Assumptions'!ASSM_DevRatioCap,INDEX('RBC Assumptions'!$J$44:$J$62,MATCH($C148,'RBC Assumptions'!$A$44:$A$62,0)))</f>
        <v>0.98499999999999999</v>
      </c>
      <c r="H152" s="88">
        <f>MIN('RBC Assumptions'!ASSM_DevRatioCap,INDEX('RBC Assumptions'!$J$44:$J$62,MATCH($C148,'RBC Assumptions'!$A$44:$A$62,0)))</f>
        <v>0.98499999999999999</v>
      </c>
      <c r="I152" s="88">
        <f>MIN('RBC Assumptions'!ASSM_DevRatioCap,INDEX('RBC Assumptions'!$J$44:$J$62,MATCH($C148,'RBC Assumptions'!$A$44:$A$62,0)))</f>
        <v>0.98499999999999999</v>
      </c>
      <c r="J152" s="88">
        <f>MIN('RBC Assumptions'!ASSM_DevRatioCap,INDEX('RBC Assumptions'!$J$44:$J$62,MATCH($C148,'RBC Assumptions'!$A$44:$A$62,0)))</f>
        <v>0.98499999999999999</v>
      </c>
      <c r="K152" s="88">
        <f>MIN('RBC Assumptions'!ASSM_DevRatioCap,INDEX('RBC Assumptions'!$J$44:$J$62,MATCH($C148,'RBC Assumptions'!$A$44:$A$62,0)))</f>
        <v>0.98499999999999999</v>
      </c>
      <c r="L152" s="88">
        <f>MIN('RBC Assumptions'!ASSM_DevRatioCap,INDEX('RBC Assumptions'!$J$44:$J$62,MATCH($C148,'RBC Assumptions'!$A$44:$A$62,0)))</f>
        <v>0.98499999999999999</v>
      </c>
      <c r="M152" s="88">
        <f>MIN('RBC Assumptions'!ASSM_DevRatioCap,INDEX('RBC Assumptions'!$J$44:$J$62,MATCH($C148,'RBC Assumptions'!$A$44:$A$62,0)))</f>
        <v>0.98499999999999999</v>
      </c>
      <c r="N152" s="88">
        <f>MIN('RBC Assumptions'!ASSM_DevRatioCap,INDEX('RBC Assumptions'!$J$44:$J$62,MATCH($C148,'RBC Assumptions'!$A$44:$A$62,0)))</f>
        <v>0.98499999999999999</v>
      </c>
      <c r="O152" s="88">
        <f>MIN('RBC Assumptions'!ASSM_DevRatioCap,INDEX('RBC Assumptions'!$J$44:$J$62,MATCH($C148,'RBC Assumptions'!$A$44:$A$62,0)))</f>
        <v>0.98499999999999999</v>
      </c>
      <c r="P152" s="88">
        <f>MIN('RBC Assumptions'!ASSM_DevRatioCap,INDEX('RBC Assumptions'!$J$44:$J$62,MATCH($C148,'RBC Assumptions'!$A$44:$A$62,0)))</f>
        <v>0.98499999999999999</v>
      </c>
      <c r="Q152" s="88">
        <f>MIN('RBC Assumptions'!ASSM_DevRatioCap,INDEX('RBC Assumptions'!$J$44:$J$62,MATCH($C148,'RBC Assumptions'!$A$44:$A$62,0)))</f>
        <v>0.98499999999999999</v>
      </c>
      <c r="R152" s="88">
        <f>MIN('RBC Assumptions'!ASSM_DevRatioCap,INDEX('RBC Assumptions'!$J$44:$J$62,MATCH($C148,'RBC Assumptions'!$A$44:$A$62,0)))</f>
        <v>0.98499999999999999</v>
      </c>
      <c r="S152" s="88">
        <f>MIN('RBC Assumptions'!ASSM_DevRatioCap,INDEX('RBC Assumptions'!$J$44:$J$62,MATCH($C148,'RBC Assumptions'!$A$44:$A$62,0)))</f>
        <v>0.98499999999999999</v>
      </c>
      <c r="T152" s="88">
        <f>MIN('RBC Assumptions'!ASSM_DevRatioCap,INDEX('RBC Assumptions'!$J$44:$J$62,MATCH($C148,'RBC Assumptions'!$A$44:$A$62,0)))</f>
        <v>0.98499999999999999</v>
      </c>
      <c r="U152" s="88">
        <f>MIN('RBC Assumptions'!ASSM_DevRatioCap,INDEX('RBC Assumptions'!$J$44:$J$62,MATCH($C148,'RBC Assumptions'!$A$44:$A$62,0)))</f>
        <v>0.98499999999999999</v>
      </c>
      <c r="V152" s="88">
        <f>MIN('RBC Assumptions'!ASSM_DevRatioCap,INDEX('RBC Assumptions'!$J$44:$J$62,MATCH($C148,'RBC Assumptions'!$A$44:$A$62,0)))</f>
        <v>0.98499999999999999</v>
      </c>
    </row>
    <row r="153" spans="1:22" x14ac:dyDescent="0.45">
      <c r="A153" s="76" t="str">
        <f>A149</f>
        <v>P013</v>
      </c>
      <c r="B153" s="87" t="s">
        <v>332</v>
      </c>
      <c r="C153" s="88">
        <f>0.5*C150+0.5*(C152/C151)*C150</f>
        <v>0.27200000000000002</v>
      </c>
      <c r="D153" s="88">
        <f t="shared" ref="D153" si="610">0.5*D150+0.5*(D152/D151)*D150</f>
        <v>0.27200000000000002</v>
      </c>
      <c r="E153" s="88">
        <f t="shared" ref="E153" si="611">0.5*E150+0.5*(E152/E151)*E150</f>
        <v>0.27200000000000002</v>
      </c>
      <c r="F153" s="88">
        <f t="shared" ref="F153" si="612">0.5*F150+0.5*(F152/F151)*F150</f>
        <v>0.27200000000000002</v>
      </c>
      <c r="G153" s="88">
        <f t="shared" ref="G153" si="613">0.5*G150+0.5*(G152/G151)*G150</f>
        <v>0.27200000000000002</v>
      </c>
      <c r="H153" s="88">
        <f t="shared" ref="H153" si="614">0.5*H150+0.5*(H152/H151)*H150</f>
        <v>0.27200000000000002</v>
      </c>
      <c r="I153" s="88">
        <f t="shared" ref="I153" si="615">0.5*I150+0.5*(I152/I151)*I150</f>
        <v>0.27200000000000002</v>
      </c>
      <c r="J153" s="88">
        <f t="shared" ref="J153" si="616">0.5*J150+0.5*(J152/J151)*J150</f>
        <v>0.27200000000000002</v>
      </c>
      <c r="K153" s="88">
        <f t="shared" ref="K153" si="617">0.5*K150+0.5*(K152/K151)*K150</f>
        <v>0.27200000000000002</v>
      </c>
      <c r="L153" s="88">
        <f t="shared" ref="L153" si="618">0.5*L150+0.5*(L152/L151)*L150</f>
        <v>0.27200000000000002</v>
      </c>
      <c r="M153" s="88">
        <f t="shared" ref="M153" si="619">0.5*M150+0.5*(M152/M151)*M150</f>
        <v>0.27200000000000002</v>
      </c>
      <c r="N153" s="88">
        <f t="shared" ref="N153" si="620">0.5*N150+0.5*(N152/N151)*N150</f>
        <v>0.27200000000000002</v>
      </c>
      <c r="O153" s="88">
        <f t="shared" ref="O153" si="621">0.5*O150+0.5*(O152/O151)*O150</f>
        <v>0.27200000000000002</v>
      </c>
      <c r="P153" s="88">
        <f t="shared" ref="P153" si="622">0.5*P150+0.5*(P152/P151)*P150</f>
        <v>0.27200000000000002</v>
      </c>
      <c r="Q153" s="88">
        <f t="shared" ref="Q153" si="623">0.5*Q150+0.5*(Q152/Q151)*Q150</f>
        <v>0.27200000000000002</v>
      </c>
      <c r="R153" s="88">
        <f t="shared" ref="R153" si="624">0.5*R150+0.5*(R152/R151)*R150</f>
        <v>0.27200000000000002</v>
      </c>
      <c r="S153" s="88">
        <f t="shared" ref="S153" si="625">0.5*S150+0.5*(S152/S151)*S150</f>
        <v>0.27200000000000002</v>
      </c>
      <c r="T153" s="88">
        <f t="shared" ref="T153" si="626">0.5*T150+0.5*(T152/T151)*T150</f>
        <v>0.27200000000000002</v>
      </c>
      <c r="U153" s="88">
        <f t="shared" ref="U153" si="627">0.5*U150+0.5*(U152/U151)*U150</f>
        <v>0.27200000000000002</v>
      </c>
      <c r="V153" s="88">
        <f t="shared" ref="V153" si="628">0.5*V150+0.5*(V152/V151)*V150</f>
        <v>0.27200000000000002</v>
      </c>
    </row>
    <row r="154" spans="1:22" x14ac:dyDescent="0.45">
      <c r="A154" s="76" t="str">
        <f>A150</f>
        <v>P013</v>
      </c>
      <c r="B154" s="87" t="s">
        <v>535</v>
      </c>
      <c r="C154" s="88">
        <f>INDEX('RBC Assumptions'!$D$44:$D$62,MATCH($C148,'RBC Assumptions'!$A$44:$A$62,0))</f>
        <v>0.95399999999999996</v>
      </c>
      <c r="D154" s="88">
        <f>INDEX('RBC Assumptions'!$D$44:$D$62,MATCH($C148,'RBC Assumptions'!$A$44:$A$62,0))</f>
        <v>0.95399999999999996</v>
      </c>
      <c r="E154" s="88">
        <f>INDEX('RBC Assumptions'!$D$44:$D$62,MATCH($C148,'RBC Assumptions'!$A$44:$A$62,0))</f>
        <v>0.95399999999999996</v>
      </c>
      <c r="F154" s="88">
        <f>INDEX('RBC Assumptions'!$D$44:$D$62,MATCH($C148,'RBC Assumptions'!$A$44:$A$62,0))</f>
        <v>0.95399999999999996</v>
      </c>
      <c r="G154" s="88">
        <f>INDEX('RBC Assumptions'!$D$44:$D$62,MATCH($C148,'RBC Assumptions'!$A$44:$A$62,0))</f>
        <v>0.95399999999999996</v>
      </c>
      <c r="H154" s="88">
        <f>INDEX('RBC Assumptions'!$D$44:$D$62,MATCH($C148,'RBC Assumptions'!$A$44:$A$62,0))</f>
        <v>0.95399999999999996</v>
      </c>
      <c r="I154" s="88">
        <f>INDEX('RBC Assumptions'!$D$44:$D$62,MATCH($C148,'RBC Assumptions'!$A$44:$A$62,0))</f>
        <v>0.95399999999999996</v>
      </c>
      <c r="J154" s="88">
        <f>INDEX('RBC Assumptions'!$D$44:$D$62,MATCH($C148,'RBC Assumptions'!$A$44:$A$62,0))</f>
        <v>0.95399999999999996</v>
      </c>
      <c r="K154" s="88">
        <f>INDEX('RBC Assumptions'!$D$44:$D$62,MATCH($C148,'RBC Assumptions'!$A$44:$A$62,0))</f>
        <v>0.95399999999999996</v>
      </c>
      <c r="L154" s="88">
        <f>INDEX('RBC Assumptions'!$D$44:$D$62,MATCH($C148,'RBC Assumptions'!$A$44:$A$62,0))</f>
        <v>0.95399999999999996</v>
      </c>
      <c r="M154" s="88">
        <f>INDEX('RBC Assumptions'!$D$44:$D$62,MATCH($C148,'RBC Assumptions'!$A$44:$A$62,0))</f>
        <v>0.95399999999999996</v>
      </c>
      <c r="N154" s="88">
        <f>INDEX('RBC Assumptions'!$D$44:$D$62,MATCH($C148,'RBC Assumptions'!$A$44:$A$62,0))</f>
        <v>0.95399999999999996</v>
      </c>
      <c r="O154" s="88">
        <f>INDEX('RBC Assumptions'!$D$44:$D$62,MATCH($C148,'RBC Assumptions'!$A$44:$A$62,0))</f>
        <v>0.95399999999999996</v>
      </c>
      <c r="P154" s="88">
        <f>INDEX('RBC Assumptions'!$D$44:$D$62,MATCH($C148,'RBC Assumptions'!$A$44:$A$62,0))</f>
        <v>0.95399999999999996</v>
      </c>
      <c r="Q154" s="88">
        <f>INDEX('RBC Assumptions'!$D$44:$D$62,MATCH($C148,'RBC Assumptions'!$A$44:$A$62,0))</f>
        <v>0.95399999999999996</v>
      </c>
      <c r="R154" s="88">
        <f>INDEX('RBC Assumptions'!$D$44:$D$62,MATCH($C148,'RBC Assumptions'!$A$44:$A$62,0))</f>
        <v>0.95399999999999996</v>
      </c>
      <c r="S154" s="88">
        <f>INDEX('RBC Assumptions'!$D$44:$D$62,MATCH($C148,'RBC Assumptions'!$A$44:$A$62,0))</f>
        <v>0.95399999999999996</v>
      </c>
      <c r="T154" s="88">
        <f>INDEX('RBC Assumptions'!$D$44:$D$62,MATCH($C148,'RBC Assumptions'!$A$44:$A$62,0))</f>
        <v>0.95399999999999996</v>
      </c>
      <c r="U154" s="88">
        <f>INDEX('RBC Assumptions'!$D$44:$D$62,MATCH($C148,'RBC Assumptions'!$A$44:$A$62,0))</f>
        <v>0.95399999999999996</v>
      </c>
      <c r="V154" s="88">
        <f>INDEX('RBC Assumptions'!$D$44:$D$62,MATCH($C148,'RBC Assumptions'!$A$44:$A$62,0))</f>
        <v>0.95399999999999996</v>
      </c>
    </row>
    <row r="155" spans="1:22" x14ac:dyDescent="0.45">
      <c r="A155" s="76" t="str">
        <f>A153</f>
        <v>P013</v>
      </c>
      <c r="B155" s="89" t="s">
        <v>333</v>
      </c>
      <c r="C155" s="91">
        <f ca="1">MAX(0,(((C153+1)*C154)-1)*C149)</f>
        <v>0.48701949999999977</v>
      </c>
      <c r="D155" s="91">
        <f t="shared" ref="D155" ca="1" si="629">MAX(0,(((D153+1)*D154)-1)*D149)</f>
        <v>1.7879619999999992</v>
      </c>
      <c r="E155" s="91">
        <f t="shared" ref="E155" ca="1" si="630">MAX(0,(((E153+1)*E154)-1)*E149)</f>
        <v>3.6643213749999983</v>
      </c>
      <c r="F155" s="91">
        <f t="shared" ref="F155" ca="1" si="631">MAX(0,(((F153+1)*F154)-1)*F149)</f>
        <v>5.9826676249999968</v>
      </c>
      <c r="G155" s="91">
        <f t="shared" ref="G155" ca="1" si="632">MAX(0,(((G153+1)*G154)-1)*G149)</f>
        <v>10.097315249999994</v>
      </c>
      <c r="H155" s="91">
        <f t="shared" ref="H155" ca="1" si="633">MAX(0,(((H153+1)*H154)-1)*H149)</f>
        <v>16.890570124999993</v>
      </c>
      <c r="I155" s="91">
        <f t="shared" ref="I155" ca="1" si="634">MAX(0,(((I153+1)*I154)-1)*I149)</f>
        <v>25.573527374999983</v>
      </c>
      <c r="J155" s="91">
        <f t="shared" ref="J155" ca="1" si="635">MAX(0,(((J153+1)*J154)-1)*J149)</f>
        <v>35.709203749999979</v>
      </c>
      <c r="K155" s="91">
        <f t="shared" ref="K155" ca="1" si="636">MAX(0,(((K153+1)*K154)-1)*K149)</f>
        <v>47.446040124999975</v>
      </c>
      <c r="L155" s="91">
        <f t="shared" ref="L155" ca="1" si="637">MAX(0,(((L153+1)*L154)-1)*L149)</f>
        <v>60.79737949999997</v>
      </c>
      <c r="M155" s="91">
        <f t="shared" ref="M155" ca="1" si="638">MAX(0,(((M153+1)*M154)-1)*M149)</f>
        <v>75.287877499999951</v>
      </c>
      <c r="N155" s="91">
        <f t="shared" ref="N155" ca="1" si="639">MAX(0,(((N153+1)*N154)-1)*N149)</f>
        <v>90.662349249999963</v>
      </c>
      <c r="O155" s="91">
        <f t="shared" ref="O155" ca="1" si="640">MAX(0,(((O153+1)*O154)-1)*O149)</f>
        <v>109.18576899999995</v>
      </c>
      <c r="P155" s="91">
        <f t="shared" ref="P155" ca="1" si="641">MAX(0,(((P153+1)*P154)-1)*P149)</f>
        <v>132.33087037499993</v>
      </c>
      <c r="Q155" s="91">
        <f t="shared" ref="Q155" ca="1" si="642">MAX(0,(((Q153+1)*Q154)-1)*Q149)</f>
        <v>158.77336062499992</v>
      </c>
      <c r="R155" s="91">
        <f t="shared" ref="R155" ca="1" si="643">MAX(0,(((R153+1)*R154)-1)*R149)</f>
        <v>187.7693674999999</v>
      </c>
      <c r="S155" s="91">
        <f t="shared" ref="S155" ca="1" si="644">MAX(0,(((S153+1)*S154)-1)*S149)</f>
        <v>218.73847049999989</v>
      </c>
      <c r="T155" s="91">
        <f t="shared" ref="T155" ca="1" si="645">MAX(0,(((T153+1)*T154)-1)*T149)</f>
        <v>251.1402781249999</v>
      </c>
      <c r="U155" s="91">
        <f t="shared" ref="U155" ca="1" si="646">MAX(0,(((U153+1)*U154)-1)*U149)</f>
        <v>284.56115737499988</v>
      </c>
      <c r="V155" s="91">
        <f t="shared" ref="V155" ca="1" si="647">MAX(0,(((V153+1)*V154)-1)*V149)</f>
        <v>318.78928812499987</v>
      </c>
    </row>
    <row r="156" spans="1:22" x14ac:dyDescent="0.45">
      <c r="A156" s="76" t="str">
        <f t="shared" ref="A156:A157" si="648">A155</f>
        <v>P013</v>
      </c>
      <c r="B156" s="90" t="s">
        <v>334</v>
      </c>
      <c r="C156" s="91">
        <v>0</v>
      </c>
      <c r="D156" s="91">
        <v>0</v>
      </c>
      <c r="E156" s="91">
        <v>0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  <c r="L156" s="91">
        <v>0</v>
      </c>
      <c r="M156" s="91">
        <v>0</v>
      </c>
      <c r="N156" s="91">
        <v>0</v>
      </c>
      <c r="O156" s="91">
        <v>0</v>
      </c>
      <c r="P156" s="91">
        <v>0</v>
      </c>
      <c r="Q156" s="91">
        <v>0</v>
      </c>
      <c r="R156" s="91">
        <v>0</v>
      </c>
      <c r="S156" s="91">
        <v>0</v>
      </c>
      <c r="T156" s="91">
        <v>0</v>
      </c>
      <c r="U156" s="91">
        <v>0</v>
      </c>
      <c r="V156" s="91">
        <v>0</v>
      </c>
    </row>
    <row r="157" spans="1:22" x14ac:dyDescent="0.45">
      <c r="A157" s="76" t="str">
        <f t="shared" si="648"/>
        <v>P013</v>
      </c>
      <c r="B157" s="92" t="s">
        <v>335</v>
      </c>
      <c r="C157" s="93">
        <f ca="1">IFERROR(C155-C156,0)</f>
        <v>0.48701949999999977</v>
      </c>
      <c r="D157" s="93">
        <f t="shared" ref="D157" ca="1" si="649">IFERROR(D155-D156,0)</f>
        <v>1.7879619999999992</v>
      </c>
      <c r="E157" s="93">
        <f t="shared" ref="E157" ca="1" si="650">IFERROR(E155-E156,0)</f>
        <v>3.6643213749999983</v>
      </c>
      <c r="F157" s="93">
        <f t="shared" ref="F157" ca="1" si="651">IFERROR(F155-F156,0)</f>
        <v>5.9826676249999968</v>
      </c>
      <c r="G157" s="93">
        <f t="shared" ref="G157" ca="1" si="652">IFERROR(G155-G156,0)</f>
        <v>10.097315249999994</v>
      </c>
      <c r="H157" s="93">
        <f t="shared" ref="H157" ca="1" si="653">IFERROR(H155-H156,0)</f>
        <v>16.890570124999993</v>
      </c>
      <c r="I157" s="93">
        <f t="shared" ref="I157" ca="1" si="654">IFERROR(I155-I156,0)</f>
        <v>25.573527374999983</v>
      </c>
      <c r="J157" s="93">
        <f t="shared" ref="J157" ca="1" si="655">IFERROR(J155-J156,0)</f>
        <v>35.709203749999979</v>
      </c>
      <c r="K157" s="93">
        <f t="shared" ref="K157" ca="1" si="656">IFERROR(K155-K156,0)</f>
        <v>47.446040124999975</v>
      </c>
      <c r="L157" s="93">
        <f t="shared" ref="L157" ca="1" si="657">IFERROR(L155-L156,0)</f>
        <v>60.79737949999997</v>
      </c>
      <c r="M157" s="93">
        <f t="shared" ref="M157" ca="1" si="658">IFERROR(M155-M156,0)</f>
        <v>75.287877499999951</v>
      </c>
      <c r="N157" s="93">
        <f t="shared" ref="N157" ca="1" si="659">IFERROR(N155-N156,0)</f>
        <v>90.662349249999963</v>
      </c>
      <c r="O157" s="93">
        <f t="shared" ref="O157" ca="1" si="660">IFERROR(O155-O156,0)</f>
        <v>109.18576899999995</v>
      </c>
      <c r="P157" s="93">
        <f t="shared" ref="P157" ca="1" si="661">IFERROR(P155-P156,0)</f>
        <v>132.33087037499993</v>
      </c>
      <c r="Q157" s="93">
        <f t="shared" ref="Q157" ca="1" si="662">IFERROR(Q155-Q156,0)</f>
        <v>158.77336062499992</v>
      </c>
      <c r="R157" s="93">
        <f t="shared" ref="R157" ca="1" si="663">IFERROR(R155-R156,0)</f>
        <v>187.7693674999999</v>
      </c>
      <c r="S157" s="93">
        <f t="shared" ref="S157" ca="1" si="664">IFERROR(S155-S156,0)</f>
        <v>218.73847049999989</v>
      </c>
      <c r="T157" s="93">
        <f t="shared" ref="T157" ca="1" si="665">IFERROR(T155-T156,0)</f>
        <v>251.1402781249999</v>
      </c>
      <c r="U157" s="93">
        <f t="shared" ref="U157" ca="1" si="666">IFERROR(U155-U156,0)</f>
        <v>284.56115737499988</v>
      </c>
      <c r="V157" s="93">
        <f t="shared" ref="V157" ca="1" si="667">IFERROR(V155-V156,0)</f>
        <v>318.78928812499987</v>
      </c>
    </row>
    <row r="159" spans="1:22" x14ac:dyDescent="0.45">
      <c r="A159" s="2" t="s">
        <v>177</v>
      </c>
      <c r="B159" s="2">
        <f>INDEX('Program Inputs'!$B$9:$B$28,MATCH(A159,'Program Inputs'!$A$9:$A$28,0))</f>
        <v>0</v>
      </c>
      <c r="C159" s="2">
        <f>INDEX('Program Inputs'!$L$9:$L$28,MATCH(A159,'Program Inputs'!$A$9:$A$28,0))</f>
        <v>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45">
      <c r="A160" s="76" t="str">
        <f>A159</f>
        <v>P014</v>
      </c>
      <c r="B160" s="87" t="s">
        <v>331</v>
      </c>
      <c r="C160" s="95">
        <f ca="1">'Loss Proj'!X467</f>
        <v>0</v>
      </c>
      <c r="D160" s="95">
        <f ca="1">'Loss Proj'!Y467</f>
        <v>0</v>
      </c>
      <c r="E160" s="95">
        <f ca="1">'Loss Proj'!Z467</f>
        <v>0</v>
      </c>
      <c r="F160" s="95">
        <f ca="1">'Loss Proj'!AA467</f>
        <v>0</v>
      </c>
      <c r="G160" s="95">
        <f ca="1">'Loss Proj'!AB467</f>
        <v>0</v>
      </c>
      <c r="H160" s="95">
        <f ca="1">'Loss Proj'!AC467</f>
        <v>0</v>
      </c>
      <c r="I160" s="95">
        <f ca="1">'Loss Proj'!AD467</f>
        <v>0</v>
      </c>
      <c r="J160" s="95">
        <f ca="1">'Loss Proj'!AE467</f>
        <v>0</v>
      </c>
      <c r="K160" s="95">
        <f ca="1">'Loss Proj'!AF467</f>
        <v>0</v>
      </c>
      <c r="L160" s="95">
        <f ca="1">'Loss Proj'!AG467</f>
        <v>0</v>
      </c>
      <c r="M160" s="95">
        <f ca="1">'Loss Proj'!AH467</f>
        <v>0</v>
      </c>
      <c r="N160" s="95">
        <f ca="1">'Loss Proj'!AI467</f>
        <v>0</v>
      </c>
      <c r="O160" s="95">
        <f ca="1">'Loss Proj'!AJ467</f>
        <v>0</v>
      </c>
      <c r="P160" s="95">
        <f ca="1">'Loss Proj'!AK467</f>
        <v>0</v>
      </c>
      <c r="Q160" s="95">
        <f ca="1">'Loss Proj'!AL467</f>
        <v>0</v>
      </c>
      <c r="R160" s="95">
        <f ca="1">'Loss Proj'!AM467</f>
        <v>0</v>
      </c>
      <c r="S160" s="95">
        <f ca="1">'Loss Proj'!AN467</f>
        <v>0</v>
      </c>
      <c r="T160" s="95">
        <f ca="1">'Loss Proj'!AO467</f>
        <v>0</v>
      </c>
      <c r="U160" s="95">
        <f ca="1">'Loss Proj'!AP467</f>
        <v>0</v>
      </c>
      <c r="V160" s="95">
        <f ca="1">'Loss Proj'!AQ467</f>
        <v>0</v>
      </c>
    </row>
    <row r="161" spans="1:22" x14ac:dyDescent="0.45">
      <c r="A161" s="76" t="str">
        <f>A159</f>
        <v>P014</v>
      </c>
      <c r="B161" s="87" t="s">
        <v>529</v>
      </c>
      <c r="C161" s="88" t="e">
        <f>INDEX('RBC Assumptions'!$B$44:$B$62,MATCH($C159,'RBC Assumptions'!$A$44:$A$62,0))</f>
        <v>#N/A</v>
      </c>
      <c r="D161" s="88" t="e">
        <f>INDEX('RBC Assumptions'!$B$44:$B$62,MATCH($C159,'RBC Assumptions'!$A$44:$A$62,0))</f>
        <v>#N/A</v>
      </c>
      <c r="E161" s="88" t="e">
        <f>INDEX('RBC Assumptions'!$B$44:$B$62,MATCH($C159,'RBC Assumptions'!$A$44:$A$62,0))</f>
        <v>#N/A</v>
      </c>
      <c r="F161" s="88" t="e">
        <f>INDEX('RBC Assumptions'!$B$44:$B$62,MATCH($C159,'RBC Assumptions'!$A$44:$A$62,0))</f>
        <v>#N/A</v>
      </c>
      <c r="G161" s="88" t="e">
        <f>INDEX('RBC Assumptions'!$B$44:$B$62,MATCH($C159,'RBC Assumptions'!$A$44:$A$62,0))</f>
        <v>#N/A</v>
      </c>
      <c r="H161" s="88" t="e">
        <f>INDEX('RBC Assumptions'!$B$44:$B$62,MATCH($C159,'RBC Assumptions'!$A$44:$A$62,0))</f>
        <v>#N/A</v>
      </c>
      <c r="I161" s="88" t="e">
        <f>INDEX('RBC Assumptions'!$B$44:$B$62,MATCH($C159,'RBC Assumptions'!$A$44:$A$62,0))</f>
        <v>#N/A</v>
      </c>
      <c r="J161" s="88" t="e">
        <f>INDEX('RBC Assumptions'!$B$44:$B$62,MATCH($C159,'RBC Assumptions'!$A$44:$A$62,0))</f>
        <v>#N/A</v>
      </c>
      <c r="K161" s="88" t="e">
        <f>INDEX('RBC Assumptions'!$B$44:$B$62,MATCH($C159,'RBC Assumptions'!$A$44:$A$62,0))</f>
        <v>#N/A</v>
      </c>
      <c r="L161" s="88" t="e">
        <f>INDEX('RBC Assumptions'!$B$44:$B$62,MATCH($C159,'RBC Assumptions'!$A$44:$A$62,0))</f>
        <v>#N/A</v>
      </c>
      <c r="M161" s="88" t="e">
        <f>INDEX('RBC Assumptions'!$B$44:$B$62,MATCH($C159,'RBC Assumptions'!$A$44:$A$62,0))</f>
        <v>#N/A</v>
      </c>
      <c r="N161" s="88" t="e">
        <f>INDEX('RBC Assumptions'!$B$44:$B$62,MATCH($C159,'RBC Assumptions'!$A$44:$A$62,0))</f>
        <v>#N/A</v>
      </c>
      <c r="O161" s="88" t="e">
        <f>INDEX('RBC Assumptions'!$B$44:$B$62,MATCH($C159,'RBC Assumptions'!$A$44:$A$62,0))</f>
        <v>#N/A</v>
      </c>
      <c r="P161" s="88" t="e">
        <f>INDEX('RBC Assumptions'!$B$44:$B$62,MATCH($C159,'RBC Assumptions'!$A$44:$A$62,0))</f>
        <v>#N/A</v>
      </c>
      <c r="Q161" s="88" t="e">
        <f>INDEX('RBC Assumptions'!$B$44:$B$62,MATCH($C159,'RBC Assumptions'!$A$44:$A$62,0))</f>
        <v>#N/A</v>
      </c>
      <c r="R161" s="88" t="e">
        <f>INDEX('RBC Assumptions'!$B$44:$B$62,MATCH($C159,'RBC Assumptions'!$A$44:$A$62,0))</f>
        <v>#N/A</v>
      </c>
      <c r="S161" s="88" t="e">
        <f>INDEX('RBC Assumptions'!$B$44:$B$62,MATCH($C159,'RBC Assumptions'!$A$44:$A$62,0))</f>
        <v>#N/A</v>
      </c>
      <c r="T161" s="88" t="e">
        <f>INDEX('RBC Assumptions'!$B$44:$B$62,MATCH($C159,'RBC Assumptions'!$A$44:$A$62,0))</f>
        <v>#N/A</v>
      </c>
      <c r="U161" s="88" t="e">
        <f>INDEX('RBC Assumptions'!$B$44:$B$62,MATCH($C159,'RBC Assumptions'!$A$44:$A$62,0))</f>
        <v>#N/A</v>
      </c>
      <c r="V161" s="88" t="e">
        <f>INDEX('RBC Assumptions'!$B$44:$B$62,MATCH($C159,'RBC Assumptions'!$A$44:$A$62,0))</f>
        <v>#N/A</v>
      </c>
    </row>
    <row r="162" spans="1:22" x14ac:dyDescent="0.45">
      <c r="A162" s="76" t="str">
        <f t="shared" ref="A162:A163" si="668">A160</f>
        <v>P014</v>
      </c>
      <c r="B162" s="87" t="s">
        <v>512</v>
      </c>
      <c r="C162" s="88" t="e">
        <f>INDEX('RBC Assumptions'!$C$44:$C$62,MATCH($C159,'RBC Assumptions'!$A$44:$A$62,0))</f>
        <v>#N/A</v>
      </c>
      <c r="D162" s="88" t="e">
        <f>INDEX('RBC Assumptions'!$C$44:$C$62,MATCH($C159,'RBC Assumptions'!$A$44:$A$62,0))</f>
        <v>#N/A</v>
      </c>
      <c r="E162" s="88" t="e">
        <f>INDEX('RBC Assumptions'!$C$44:$C$62,MATCH($C159,'RBC Assumptions'!$A$44:$A$62,0))</f>
        <v>#N/A</v>
      </c>
      <c r="F162" s="88" t="e">
        <f>INDEX('RBC Assumptions'!$C$44:$C$62,MATCH($C159,'RBC Assumptions'!$A$44:$A$62,0))</f>
        <v>#N/A</v>
      </c>
      <c r="G162" s="88" t="e">
        <f>INDEX('RBC Assumptions'!$C$44:$C$62,MATCH($C159,'RBC Assumptions'!$A$44:$A$62,0))</f>
        <v>#N/A</v>
      </c>
      <c r="H162" s="88" t="e">
        <f>INDEX('RBC Assumptions'!$C$44:$C$62,MATCH($C159,'RBC Assumptions'!$A$44:$A$62,0))</f>
        <v>#N/A</v>
      </c>
      <c r="I162" s="88" t="e">
        <f>INDEX('RBC Assumptions'!$C$44:$C$62,MATCH($C159,'RBC Assumptions'!$A$44:$A$62,0))</f>
        <v>#N/A</v>
      </c>
      <c r="J162" s="88" t="e">
        <f>INDEX('RBC Assumptions'!$C$44:$C$62,MATCH($C159,'RBC Assumptions'!$A$44:$A$62,0))</f>
        <v>#N/A</v>
      </c>
      <c r="K162" s="88" t="e">
        <f>INDEX('RBC Assumptions'!$C$44:$C$62,MATCH($C159,'RBC Assumptions'!$A$44:$A$62,0))</f>
        <v>#N/A</v>
      </c>
      <c r="L162" s="88" t="e">
        <f>INDEX('RBC Assumptions'!$C$44:$C$62,MATCH($C159,'RBC Assumptions'!$A$44:$A$62,0))</f>
        <v>#N/A</v>
      </c>
      <c r="M162" s="88" t="e">
        <f>INDEX('RBC Assumptions'!$C$44:$C$62,MATCH($C159,'RBC Assumptions'!$A$44:$A$62,0))</f>
        <v>#N/A</v>
      </c>
      <c r="N162" s="88" t="e">
        <f>INDEX('RBC Assumptions'!$C$44:$C$62,MATCH($C159,'RBC Assumptions'!$A$44:$A$62,0))</f>
        <v>#N/A</v>
      </c>
      <c r="O162" s="88" t="e">
        <f>INDEX('RBC Assumptions'!$C$44:$C$62,MATCH($C159,'RBC Assumptions'!$A$44:$A$62,0))</f>
        <v>#N/A</v>
      </c>
      <c r="P162" s="88" t="e">
        <f>INDEX('RBC Assumptions'!$C$44:$C$62,MATCH($C159,'RBC Assumptions'!$A$44:$A$62,0))</f>
        <v>#N/A</v>
      </c>
      <c r="Q162" s="88" t="e">
        <f>INDEX('RBC Assumptions'!$C$44:$C$62,MATCH($C159,'RBC Assumptions'!$A$44:$A$62,0))</f>
        <v>#N/A</v>
      </c>
      <c r="R162" s="88" t="e">
        <f>INDEX('RBC Assumptions'!$C$44:$C$62,MATCH($C159,'RBC Assumptions'!$A$44:$A$62,0))</f>
        <v>#N/A</v>
      </c>
      <c r="S162" s="88" t="e">
        <f>INDEX('RBC Assumptions'!$C$44:$C$62,MATCH($C159,'RBC Assumptions'!$A$44:$A$62,0))</f>
        <v>#N/A</v>
      </c>
      <c r="T162" s="88" t="e">
        <f>INDEX('RBC Assumptions'!$C$44:$C$62,MATCH($C159,'RBC Assumptions'!$A$44:$A$62,0))</f>
        <v>#N/A</v>
      </c>
      <c r="U162" s="88" t="e">
        <f>INDEX('RBC Assumptions'!$C$44:$C$62,MATCH($C159,'RBC Assumptions'!$A$44:$A$62,0))</f>
        <v>#N/A</v>
      </c>
      <c r="V162" s="88" t="e">
        <f>INDEX('RBC Assumptions'!$C$44:$C$62,MATCH($C159,'RBC Assumptions'!$A$44:$A$62,0))</f>
        <v>#N/A</v>
      </c>
    </row>
    <row r="163" spans="1:22" x14ac:dyDescent="0.45">
      <c r="A163" s="76" t="str">
        <f t="shared" si="668"/>
        <v>P014</v>
      </c>
      <c r="B163" s="87" t="s">
        <v>513</v>
      </c>
      <c r="C163" s="88" t="e">
        <f>MIN('RBC Assumptions'!ASSM_DevRatioCap,INDEX('RBC Assumptions'!$J$44:$J$62,MATCH($C159,'RBC Assumptions'!$A$44:$A$62,0)))</f>
        <v>#N/A</v>
      </c>
      <c r="D163" s="88" t="e">
        <f>MIN('RBC Assumptions'!ASSM_DevRatioCap,INDEX('RBC Assumptions'!$J$44:$J$62,MATCH($C159,'RBC Assumptions'!$A$44:$A$62,0)))</f>
        <v>#N/A</v>
      </c>
      <c r="E163" s="88" t="e">
        <f>MIN('RBC Assumptions'!ASSM_DevRatioCap,INDEX('RBC Assumptions'!$J$44:$J$62,MATCH($C159,'RBC Assumptions'!$A$44:$A$62,0)))</f>
        <v>#N/A</v>
      </c>
      <c r="F163" s="88" t="e">
        <f>MIN('RBC Assumptions'!ASSM_DevRatioCap,INDEX('RBC Assumptions'!$J$44:$J$62,MATCH($C159,'RBC Assumptions'!$A$44:$A$62,0)))</f>
        <v>#N/A</v>
      </c>
      <c r="G163" s="88" t="e">
        <f>MIN('RBC Assumptions'!ASSM_DevRatioCap,INDEX('RBC Assumptions'!$J$44:$J$62,MATCH($C159,'RBC Assumptions'!$A$44:$A$62,0)))</f>
        <v>#N/A</v>
      </c>
      <c r="H163" s="88" t="e">
        <f>MIN('RBC Assumptions'!ASSM_DevRatioCap,INDEX('RBC Assumptions'!$J$44:$J$62,MATCH($C159,'RBC Assumptions'!$A$44:$A$62,0)))</f>
        <v>#N/A</v>
      </c>
      <c r="I163" s="88" t="e">
        <f>MIN('RBC Assumptions'!ASSM_DevRatioCap,INDEX('RBC Assumptions'!$J$44:$J$62,MATCH($C159,'RBC Assumptions'!$A$44:$A$62,0)))</f>
        <v>#N/A</v>
      </c>
      <c r="J163" s="88" t="e">
        <f>MIN('RBC Assumptions'!ASSM_DevRatioCap,INDEX('RBC Assumptions'!$J$44:$J$62,MATCH($C159,'RBC Assumptions'!$A$44:$A$62,0)))</f>
        <v>#N/A</v>
      </c>
      <c r="K163" s="88" t="e">
        <f>MIN('RBC Assumptions'!ASSM_DevRatioCap,INDEX('RBC Assumptions'!$J$44:$J$62,MATCH($C159,'RBC Assumptions'!$A$44:$A$62,0)))</f>
        <v>#N/A</v>
      </c>
      <c r="L163" s="88" t="e">
        <f>MIN('RBC Assumptions'!ASSM_DevRatioCap,INDEX('RBC Assumptions'!$J$44:$J$62,MATCH($C159,'RBC Assumptions'!$A$44:$A$62,0)))</f>
        <v>#N/A</v>
      </c>
      <c r="M163" s="88" t="e">
        <f>MIN('RBC Assumptions'!ASSM_DevRatioCap,INDEX('RBC Assumptions'!$J$44:$J$62,MATCH($C159,'RBC Assumptions'!$A$44:$A$62,0)))</f>
        <v>#N/A</v>
      </c>
      <c r="N163" s="88" t="e">
        <f>MIN('RBC Assumptions'!ASSM_DevRatioCap,INDEX('RBC Assumptions'!$J$44:$J$62,MATCH($C159,'RBC Assumptions'!$A$44:$A$62,0)))</f>
        <v>#N/A</v>
      </c>
      <c r="O163" s="88" t="e">
        <f>MIN('RBC Assumptions'!ASSM_DevRatioCap,INDEX('RBC Assumptions'!$J$44:$J$62,MATCH($C159,'RBC Assumptions'!$A$44:$A$62,0)))</f>
        <v>#N/A</v>
      </c>
      <c r="P163" s="88" t="e">
        <f>MIN('RBC Assumptions'!ASSM_DevRatioCap,INDEX('RBC Assumptions'!$J$44:$J$62,MATCH($C159,'RBC Assumptions'!$A$44:$A$62,0)))</f>
        <v>#N/A</v>
      </c>
      <c r="Q163" s="88" t="e">
        <f>MIN('RBC Assumptions'!ASSM_DevRatioCap,INDEX('RBC Assumptions'!$J$44:$J$62,MATCH($C159,'RBC Assumptions'!$A$44:$A$62,0)))</f>
        <v>#N/A</v>
      </c>
      <c r="R163" s="88" t="e">
        <f>MIN('RBC Assumptions'!ASSM_DevRatioCap,INDEX('RBC Assumptions'!$J$44:$J$62,MATCH($C159,'RBC Assumptions'!$A$44:$A$62,0)))</f>
        <v>#N/A</v>
      </c>
      <c r="S163" s="88" t="e">
        <f>MIN('RBC Assumptions'!ASSM_DevRatioCap,INDEX('RBC Assumptions'!$J$44:$J$62,MATCH($C159,'RBC Assumptions'!$A$44:$A$62,0)))</f>
        <v>#N/A</v>
      </c>
      <c r="T163" s="88" t="e">
        <f>MIN('RBC Assumptions'!ASSM_DevRatioCap,INDEX('RBC Assumptions'!$J$44:$J$62,MATCH($C159,'RBC Assumptions'!$A$44:$A$62,0)))</f>
        <v>#N/A</v>
      </c>
      <c r="U163" s="88" t="e">
        <f>MIN('RBC Assumptions'!ASSM_DevRatioCap,INDEX('RBC Assumptions'!$J$44:$J$62,MATCH($C159,'RBC Assumptions'!$A$44:$A$62,0)))</f>
        <v>#N/A</v>
      </c>
      <c r="V163" s="88" t="e">
        <f>MIN('RBC Assumptions'!ASSM_DevRatioCap,INDEX('RBC Assumptions'!$J$44:$J$62,MATCH($C159,'RBC Assumptions'!$A$44:$A$62,0)))</f>
        <v>#N/A</v>
      </c>
    </row>
    <row r="164" spans="1:22" x14ac:dyDescent="0.45">
      <c r="A164" s="76" t="str">
        <f>A160</f>
        <v>P014</v>
      </c>
      <c r="B164" s="87" t="s">
        <v>332</v>
      </c>
      <c r="C164" s="88" t="e">
        <f>0.5*C161+0.5*(C163/C162)*C161</f>
        <v>#N/A</v>
      </c>
      <c r="D164" s="88" t="e">
        <f t="shared" ref="D164" si="669">0.5*D161+0.5*(D163/D162)*D161</f>
        <v>#N/A</v>
      </c>
      <c r="E164" s="88" t="e">
        <f t="shared" ref="E164" si="670">0.5*E161+0.5*(E163/E162)*E161</f>
        <v>#N/A</v>
      </c>
      <c r="F164" s="88" t="e">
        <f t="shared" ref="F164" si="671">0.5*F161+0.5*(F163/F162)*F161</f>
        <v>#N/A</v>
      </c>
      <c r="G164" s="88" t="e">
        <f t="shared" ref="G164" si="672">0.5*G161+0.5*(G163/G162)*G161</f>
        <v>#N/A</v>
      </c>
      <c r="H164" s="88" t="e">
        <f t="shared" ref="H164" si="673">0.5*H161+0.5*(H163/H162)*H161</f>
        <v>#N/A</v>
      </c>
      <c r="I164" s="88" t="e">
        <f t="shared" ref="I164" si="674">0.5*I161+0.5*(I163/I162)*I161</f>
        <v>#N/A</v>
      </c>
      <c r="J164" s="88" t="e">
        <f t="shared" ref="J164" si="675">0.5*J161+0.5*(J163/J162)*J161</f>
        <v>#N/A</v>
      </c>
      <c r="K164" s="88" t="e">
        <f t="shared" ref="K164" si="676">0.5*K161+0.5*(K163/K162)*K161</f>
        <v>#N/A</v>
      </c>
      <c r="L164" s="88" t="e">
        <f t="shared" ref="L164" si="677">0.5*L161+0.5*(L163/L162)*L161</f>
        <v>#N/A</v>
      </c>
      <c r="M164" s="88" t="e">
        <f t="shared" ref="M164" si="678">0.5*M161+0.5*(M163/M162)*M161</f>
        <v>#N/A</v>
      </c>
      <c r="N164" s="88" t="e">
        <f t="shared" ref="N164" si="679">0.5*N161+0.5*(N163/N162)*N161</f>
        <v>#N/A</v>
      </c>
      <c r="O164" s="88" t="e">
        <f t="shared" ref="O164" si="680">0.5*O161+0.5*(O163/O162)*O161</f>
        <v>#N/A</v>
      </c>
      <c r="P164" s="88" t="e">
        <f t="shared" ref="P164" si="681">0.5*P161+0.5*(P163/P162)*P161</f>
        <v>#N/A</v>
      </c>
      <c r="Q164" s="88" t="e">
        <f t="shared" ref="Q164" si="682">0.5*Q161+0.5*(Q163/Q162)*Q161</f>
        <v>#N/A</v>
      </c>
      <c r="R164" s="88" t="e">
        <f t="shared" ref="R164" si="683">0.5*R161+0.5*(R163/R162)*R161</f>
        <v>#N/A</v>
      </c>
      <c r="S164" s="88" t="e">
        <f t="shared" ref="S164" si="684">0.5*S161+0.5*(S163/S162)*S161</f>
        <v>#N/A</v>
      </c>
      <c r="T164" s="88" t="e">
        <f t="shared" ref="T164" si="685">0.5*T161+0.5*(T163/T162)*T161</f>
        <v>#N/A</v>
      </c>
      <c r="U164" s="88" t="e">
        <f t="shared" ref="U164" si="686">0.5*U161+0.5*(U163/U162)*U161</f>
        <v>#N/A</v>
      </c>
      <c r="V164" s="88" t="e">
        <f t="shared" ref="V164" si="687">0.5*V161+0.5*(V163/V162)*V161</f>
        <v>#N/A</v>
      </c>
    </row>
    <row r="165" spans="1:22" x14ac:dyDescent="0.45">
      <c r="A165" s="76" t="str">
        <f>A161</f>
        <v>P014</v>
      </c>
      <c r="B165" s="87" t="s">
        <v>535</v>
      </c>
      <c r="C165" s="88" t="e">
        <f>INDEX('RBC Assumptions'!$D$44:$D$62,MATCH($C159,'RBC Assumptions'!$A$44:$A$62,0))</f>
        <v>#N/A</v>
      </c>
      <c r="D165" s="88" t="e">
        <f>INDEX('RBC Assumptions'!$D$44:$D$62,MATCH($C159,'RBC Assumptions'!$A$44:$A$62,0))</f>
        <v>#N/A</v>
      </c>
      <c r="E165" s="88" t="e">
        <f>INDEX('RBC Assumptions'!$D$44:$D$62,MATCH($C159,'RBC Assumptions'!$A$44:$A$62,0))</f>
        <v>#N/A</v>
      </c>
      <c r="F165" s="88" t="e">
        <f>INDEX('RBC Assumptions'!$D$44:$D$62,MATCH($C159,'RBC Assumptions'!$A$44:$A$62,0))</f>
        <v>#N/A</v>
      </c>
      <c r="G165" s="88" t="e">
        <f>INDEX('RBC Assumptions'!$D$44:$D$62,MATCH($C159,'RBC Assumptions'!$A$44:$A$62,0))</f>
        <v>#N/A</v>
      </c>
      <c r="H165" s="88" t="e">
        <f>INDEX('RBC Assumptions'!$D$44:$D$62,MATCH($C159,'RBC Assumptions'!$A$44:$A$62,0))</f>
        <v>#N/A</v>
      </c>
      <c r="I165" s="88" t="e">
        <f>INDEX('RBC Assumptions'!$D$44:$D$62,MATCH($C159,'RBC Assumptions'!$A$44:$A$62,0))</f>
        <v>#N/A</v>
      </c>
      <c r="J165" s="88" t="e">
        <f>INDEX('RBC Assumptions'!$D$44:$D$62,MATCH($C159,'RBC Assumptions'!$A$44:$A$62,0))</f>
        <v>#N/A</v>
      </c>
      <c r="K165" s="88" t="e">
        <f>INDEX('RBC Assumptions'!$D$44:$D$62,MATCH($C159,'RBC Assumptions'!$A$44:$A$62,0))</f>
        <v>#N/A</v>
      </c>
      <c r="L165" s="88" t="e">
        <f>INDEX('RBC Assumptions'!$D$44:$D$62,MATCH($C159,'RBC Assumptions'!$A$44:$A$62,0))</f>
        <v>#N/A</v>
      </c>
      <c r="M165" s="88" t="e">
        <f>INDEX('RBC Assumptions'!$D$44:$D$62,MATCH($C159,'RBC Assumptions'!$A$44:$A$62,0))</f>
        <v>#N/A</v>
      </c>
      <c r="N165" s="88" t="e">
        <f>INDEX('RBC Assumptions'!$D$44:$D$62,MATCH($C159,'RBC Assumptions'!$A$44:$A$62,0))</f>
        <v>#N/A</v>
      </c>
      <c r="O165" s="88" t="e">
        <f>INDEX('RBC Assumptions'!$D$44:$D$62,MATCH($C159,'RBC Assumptions'!$A$44:$A$62,0))</f>
        <v>#N/A</v>
      </c>
      <c r="P165" s="88" t="e">
        <f>INDEX('RBC Assumptions'!$D$44:$D$62,MATCH($C159,'RBC Assumptions'!$A$44:$A$62,0))</f>
        <v>#N/A</v>
      </c>
      <c r="Q165" s="88" t="e">
        <f>INDEX('RBC Assumptions'!$D$44:$D$62,MATCH($C159,'RBC Assumptions'!$A$44:$A$62,0))</f>
        <v>#N/A</v>
      </c>
      <c r="R165" s="88" t="e">
        <f>INDEX('RBC Assumptions'!$D$44:$D$62,MATCH($C159,'RBC Assumptions'!$A$44:$A$62,0))</f>
        <v>#N/A</v>
      </c>
      <c r="S165" s="88" t="e">
        <f>INDEX('RBC Assumptions'!$D$44:$D$62,MATCH($C159,'RBC Assumptions'!$A$44:$A$62,0))</f>
        <v>#N/A</v>
      </c>
      <c r="T165" s="88" t="e">
        <f>INDEX('RBC Assumptions'!$D$44:$D$62,MATCH($C159,'RBC Assumptions'!$A$44:$A$62,0))</f>
        <v>#N/A</v>
      </c>
      <c r="U165" s="88" t="e">
        <f>INDEX('RBC Assumptions'!$D$44:$D$62,MATCH($C159,'RBC Assumptions'!$A$44:$A$62,0))</f>
        <v>#N/A</v>
      </c>
      <c r="V165" s="88" t="e">
        <f>INDEX('RBC Assumptions'!$D$44:$D$62,MATCH($C159,'RBC Assumptions'!$A$44:$A$62,0))</f>
        <v>#N/A</v>
      </c>
    </row>
    <row r="166" spans="1:22" x14ac:dyDescent="0.45">
      <c r="A166" s="76" t="str">
        <f>A164</f>
        <v>P014</v>
      </c>
      <c r="B166" s="89" t="s">
        <v>333</v>
      </c>
      <c r="C166" s="91" t="e">
        <f ca="1">MAX(0,(((C164+1)*C165)-1)*C160)</f>
        <v>#N/A</v>
      </c>
      <c r="D166" s="91" t="e">
        <f t="shared" ref="D166" ca="1" si="688">MAX(0,(((D164+1)*D165)-1)*D160)</f>
        <v>#N/A</v>
      </c>
      <c r="E166" s="91" t="e">
        <f t="shared" ref="E166" ca="1" si="689">MAX(0,(((E164+1)*E165)-1)*E160)</f>
        <v>#N/A</v>
      </c>
      <c r="F166" s="91" t="e">
        <f t="shared" ref="F166" ca="1" si="690">MAX(0,(((F164+1)*F165)-1)*F160)</f>
        <v>#N/A</v>
      </c>
      <c r="G166" s="91" t="e">
        <f t="shared" ref="G166" ca="1" si="691">MAX(0,(((G164+1)*G165)-1)*G160)</f>
        <v>#N/A</v>
      </c>
      <c r="H166" s="91" t="e">
        <f t="shared" ref="H166" ca="1" si="692">MAX(0,(((H164+1)*H165)-1)*H160)</f>
        <v>#N/A</v>
      </c>
      <c r="I166" s="91" t="e">
        <f t="shared" ref="I166" ca="1" si="693">MAX(0,(((I164+1)*I165)-1)*I160)</f>
        <v>#N/A</v>
      </c>
      <c r="J166" s="91" t="e">
        <f t="shared" ref="J166" ca="1" si="694">MAX(0,(((J164+1)*J165)-1)*J160)</f>
        <v>#N/A</v>
      </c>
      <c r="K166" s="91" t="e">
        <f t="shared" ref="K166" ca="1" si="695">MAX(0,(((K164+1)*K165)-1)*K160)</f>
        <v>#N/A</v>
      </c>
      <c r="L166" s="91" t="e">
        <f t="shared" ref="L166" ca="1" si="696">MAX(0,(((L164+1)*L165)-1)*L160)</f>
        <v>#N/A</v>
      </c>
      <c r="M166" s="91" t="e">
        <f t="shared" ref="M166" ca="1" si="697">MAX(0,(((M164+1)*M165)-1)*M160)</f>
        <v>#N/A</v>
      </c>
      <c r="N166" s="91" t="e">
        <f t="shared" ref="N166" ca="1" si="698">MAX(0,(((N164+1)*N165)-1)*N160)</f>
        <v>#N/A</v>
      </c>
      <c r="O166" s="91" t="e">
        <f t="shared" ref="O166" ca="1" si="699">MAX(0,(((O164+1)*O165)-1)*O160)</f>
        <v>#N/A</v>
      </c>
      <c r="P166" s="91" t="e">
        <f t="shared" ref="P166" ca="1" si="700">MAX(0,(((P164+1)*P165)-1)*P160)</f>
        <v>#N/A</v>
      </c>
      <c r="Q166" s="91" t="e">
        <f t="shared" ref="Q166" ca="1" si="701">MAX(0,(((Q164+1)*Q165)-1)*Q160)</f>
        <v>#N/A</v>
      </c>
      <c r="R166" s="91" t="e">
        <f t="shared" ref="R166" ca="1" si="702">MAX(0,(((R164+1)*R165)-1)*R160)</f>
        <v>#N/A</v>
      </c>
      <c r="S166" s="91" t="e">
        <f t="shared" ref="S166" ca="1" si="703">MAX(0,(((S164+1)*S165)-1)*S160)</f>
        <v>#N/A</v>
      </c>
      <c r="T166" s="91" t="e">
        <f t="shared" ref="T166" ca="1" si="704">MAX(0,(((T164+1)*T165)-1)*T160)</f>
        <v>#N/A</v>
      </c>
      <c r="U166" s="91" t="e">
        <f t="shared" ref="U166" ca="1" si="705">MAX(0,(((U164+1)*U165)-1)*U160)</f>
        <v>#N/A</v>
      </c>
      <c r="V166" s="91" t="e">
        <f t="shared" ref="V166" ca="1" si="706">MAX(0,(((V164+1)*V165)-1)*V160)</f>
        <v>#N/A</v>
      </c>
    </row>
    <row r="167" spans="1:22" x14ac:dyDescent="0.45">
      <c r="A167" s="76" t="str">
        <f t="shared" ref="A167:A168" si="707">A166</f>
        <v>P014</v>
      </c>
      <c r="B167" s="90" t="s">
        <v>334</v>
      </c>
      <c r="C167" s="91">
        <v>0</v>
      </c>
      <c r="D167" s="91">
        <v>0</v>
      </c>
      <c r="E167" s="91">
        <v>0</v>
      </c>
      <c r="F167" s="91">
        <v>0</v>
      </c>
      <c r="G167" s="91">
        <v>0</v>
      </c>
      <c r="H167" s="91">
        <v>0</v>
      </c>
      <c r="I167" s="91">
        <v>0</v>
      </c>
      <c r="J167" s="91">
        <v>0</v>
      </c>
      <c r="K167" s="91">
        <v>0</v>
      </c>
      <c r="L167" s="91">
        <v>0</v>
      </c>
      <c r="M167" s="91">
        <v>0</v>
      </c>
      <c r="N167" s="91">
        <v>0</v>
      </c>
      <c r="O167" s="91">
        <v>0</v>
      </c>
      <c r="P167" s="91">
        <v>0</v>
      </c>
      <c r="Q167" s="91">
        <v>0</v>
      </c>
      <c r="R167" s="91">
        <v>0</v>
      </c>
      <c r="S167" s="91">
        <v>0</v>
      </c>
      <c r="T167" s="91">
        <v>0</v>
      </c>
      <c r="U167" s="91">
        <v>0</v>
      </c>
      <c r="V167" s="91">
        <v>0</v>
      </c>
    </row>
    <row r="168" spans="1:22" x14ac:dyDescent="0.45">
      <c r="A168" s="76" t="str">
        <f t="shared" si="707"/>
        <v>P014</v>
      </c>
      <c r="B168" s="92" t="s">
        <v>335</v>
      </c>
      <c r="C168" s="93">
        <f ca="1">IFERROR(C166-C167,0)</f>
        <v>0</v>
      </c>
      <c r="D168" s="93">
        <f t="shared" ref="D168" ca="1" si="708">IFERROR(D166-D167,0)</f>
        <v>0</v>
      </c>
      <c r="E168" s="93">
        <f t="shared" ref="E168" ca="1" si="709">IFERROR(E166-E167,0)</f>
        <v>0</v>
      </c>
      <c r="F168" s="93">
        <f t="shared" ref="F168" ca="1" si="710">IFERROR(F166-F167,0)</f>
        <v>0</v>
      </c>
      <c r="G168" s="93">
        <f t="shared" ref="G168" ca="1" si="711">IFERROR(G166-G167,0)</f>
        <v>0</v>
      </c>
      <c r="H168" s="93">
        <f t="shared" ref="H168" ca="1" si="712">IFERROR(H166-H167,0)</f>
        <v>0</v>
      </c>
      <c r="I168" s="93">
        <f t="shared" ref="I168" ca="1" si="713">IFERROR(I166-I167,0)</f>
        <v>0</v>
      </c>
      <c r="J168" s="93">
        <f t="shared" ref="J168" ca="1" si="714">IFERROR(J166-J167,0)</f>
        <v>0</v>
      </c>
      <c r="K168" s="93">
        <f t="shared" ref="K168" ca="1" si="715">IFERROR(K166-K167,0)</f>
        <v>0</v>
      </c>
      <c r="L168" s="93">
        <f t="shared" ref="L168" ca="1" si="716">IFERROR(L166-L167,0)</f>
        <v>0</v>
      </c>
      <c r="M168" s="93">
        <f t="shared" ref="M168" ca="1" si="717">IFERROR(M166-M167,0)</f>
        <v>0</v>
      </c>
      <c r="N168" s="93">
        <f t="shared" ref="N168" ca="1" si="718">IFERROR(N166-N167,0)</f>
        <v>0</v>
      </c>
      <c r="O168" s="93">
        <f t="shared" ref="O168" ca="1" si="719">IFERROR(O166-O167,0)</f>
        <v>0</v>
      </c>
      <c r="P168" s="93">
        <f t="shared" ref="P168" ca="1" si="720">IFERROR(P166-P167,0)</f>
        <v>0</v>
      </c>
      <c r="Q168" s="93">
        <f t="shared" ref="Q168" ca="1" si="721">IFERROR(Q166-Q167,0)</f>
        <v>0</v>
      </c>
      <c r="R168" s="93">
        <f t="shared" ref="R168" ca="1" si="722">IFERROR(R166-R167,0)</f>
        <v>0</v>
      </c>
      <c r="S168" s="93">
        <f t="shared" ref="S168" ca="1" si="723">IFERROR(S166-S167,0)</f>
        <v>0</v>
      </c>
      <c r="T168" s="93">
        <f t="shared" ref="T168" ca="1" si="724">IFERROR(T166-T167,0)</f>
        <v>0</v>
      </c>
      <c r="U168" s="93">
        <f t="shared" ref="U168" ca="1" si="725">IFERROR(U166-U167,0)</f>
        <v>0</v>
      </c>
      <c r="V168" s="93">
        <f t="shared" ref="V168" ca="1" si="726">IFERROR(V166-V167,0)</f>
        <v>0</v>
      </c>
    </row>
    <row r="170" spans="1:22" x14ac:dyDescent="0.45">
      <c r="A170" s="2" t="s">
        <v>178</v>
      </c>
      <c r="B170" s="2">
        <f>INDEX('Program Inputs'!$B$9:$B$28,MATCH(A170,'Program Inputs'!$A$9:$A$28,0))</f>
        <v>0</v>
      </c>
      <c r="C170" s="2">
        <f>INDEX('Program Inputs'!$L$9:$L$28,MATCH(A170,'Program Inputs'!$A$9:$A$28,0))</f>
        <v>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45">
      <c r="A171" s="76" t="str">
        <f>A170</f>
        <v>P015</v>
      </c>
      <c r="B171" s="87" t="s">
        <v>331</v>
      </c>
      <c r="C171" s="95">
        <f ca="1">'Loss Proj'!X498</f>
        <v>0</v>
      </c>
      <c r="D171" s="95">
        <f ca="1">'Loss Proj'!Y498</f>
        <v>0</v>
      </c>
      <c r="E171" s="95">
        <f ca="1">'Loss Proj'!Z498</f>
        <v>0</v>
      </c>
      <c r="F171" s="95">
        <f ca="1">'Loss Proj'!AA498</f>
        <v>0</v>
      </c>
      <c r="G171" s="95">
        <f ca="1">'Loss Proj'!AB498</f>
        <v>0</v>
      </c>
      <c r="H171" s="95">
        <f ca="1">'Loss Proj'!AC498</f>
        <v>0</v>
      </c>
      <c r="I171" s="95">
        <f ca="1">'Loss Proj'!AD498</f>
        <v>0</v>
      </c>
      <c r="J171" s="95">
        <f ca="1">'Loss Proj'!AE498</f>
        <v>0</v>
      </c>
      <c r="K171" s="95">
        <f ca="1">'Loss Proj'!AF498</f>
        <v>0</v>
      </c>
      <c r="L171" s="95">
        <f ca="1">'Loss Proj'!AG498</f>
        <v>0</v>
      </c>
      <c r="M171" s="95">
        <f ca="1">'Loss Proj'!AH498</f>
        <v>0</v>
      </c>
      <c r="N171" s="95">
        <f ca="1">'Loss Proj'!AI498</f>
        <v>0</v>
      </c>
      <c r="O171" s="95">
        <f ca="1">'Loss Proj'!AJ498</f>
        <v>0</v>
      </c>
      <c r="P171" s="95">
        <f ca="1">'Loss Proj'!AK498</f>
        <v>0</v>
      </c>
      <c r="Q171" s="95">
        <f ca="1">'Loss Proj'!AL498</f>
        <v>0</v>
      </c>
      <c r="R171" s="95">
        <f ca="1">'Loss Proj'!AM498</f>
        <v>0</v>
      </c>
      <c r="S171" s="95">
        <f ca="1">'Loss Proj'!AN498</f>
        <v>0</v>
      </c>
      <c r="T171" s="95">
        <f ca="1">'Loss Proj'!AO498</f>
        <v>0</v>
      </c>
      <c r="U171" s="95">
        <f ca="1">'Loss Proj'!AP498</f>
        <v>0</v>
      </c>
      <c r="V171" s="95">
        <f ca="1">'Loss Proj'!AQ498</f>
        <v>0</v>
      </c>
    </row>
    <row r="172" spans="1:22" x14ac:dyDescent="0.45">
      <c r="A172" s="76" t="str">
        <f>A170</f>
        <v>P015</v>
      </c>
      <c r="B172" s="87" t="s">
        <v>529</v>
      </c>
      <c r="C172" s="88" t="e">
        <f>INDEX('RBC Assumptions'!$B$44:$B$62,MATCH($C170,'RBC Assumptions'!$A$44:$A$62,0))</f>
        <v>#N/A</v>
      </c>
      <c r="D172" s="88" t="e">
        <f>INDEX('RBC Assumptions'!$B$44:$B$62,MATCH($C170,'RBC Assumptions'!$A$44:$A$62,0))</f>
        <v>#N/A</v>
      </c>
      <c r="E172" s="88" t="e">
        <f>INDEX('RBC Assumptions'!$B$44:$B$62,MATCH($C170,'RBC Assumptions'!$A$44:$A$62,0))</f>
        <v>#N/A</v>
      </c>
      <c r="F172" s="88" t="e">
        <f>INDEX('RBC Assumptions'!$B$44:$B$62,MATCH($C170,'RBC Assumptions'!$A$44:$A$62,0))</f>
        <v>#N/A</v>
      </c>
      <c r="G172" s="88" t="e">
        <f>INDEX('RBC Assumptions'!$B$44:$B$62,MATCH($C170,'RBC Assumptions'!$A$44:$A$62,0))</f>
        <v>#N/A</v>
      </c>
      <c r="H172" s="88" t="e">
        <f>INDEX('RBC Assumptions'!$B$44:$B$62,MATCH($C170,'RBC Assumptions'!$A$44:$A$62,0))</f>
        <v>#N/A</v>
      </c>
      <c r="I172" s="88" t="e">
        <f>INDEX('RBC Assumptions'!$B$44:$B$62,MATCH($C170,'RBC Assumptions'!$A$44:$A$62,0))</f>
        <v>#N/A</v>
      </c>
      <c r="J172" s="88" t="e">
        <f>INDEX('RBC Assumptions'!$B$44:$B$62,MATCH($C170,'RBC Assumptions'!$A$44:$A$62,0))</f>
        <v>#N/A</v>
      </c>
      <c r="K172" s="88" t="e">
        <f>INDEX('RBC Assumptions'!$B$44:$B$62,MATCH($C170,'RBC Assumptions'!$A$44:$A$62,0))</f>
        <v>#N/A</v>
      </c>
      <c r="L172" s="88" t="e">
        <f>INDEX('RBC Assumptions'!$B$44:$B$62,MATCH($C170,'RBC Assumptions'!$A$44:$A$62,0))</f>
        <v>#N/A</v>
      </c>
      <c r="M172" s="88" t="e">
        <f>INDEX('RBC Assumptions'!$B$44:$B$62,MATCH($C170,'RBC Assumptions'!$A$44:$A$62,0))</f>
        <v>#N/A</v>
      </c>
      <c r="N172" s="88" t="e">
        <f>INDEX('RBC Assumptions'!$B$44:$B$62,MATCH($C170,'RBC Assumptions'!$A$44:$A$62,0))</f>
        <v>#N/A</v>
      </c>
      <c r="O172" s="88" t="e">
        <f>INDEX('RBC Assumptions'!$B$44:$B$62,MATCH($C170,'RBC Assumptions'!$A$44:$A$62,0))</f>
        <v>#N/A</v>
      </c>
      <c r="P172" s="88" t="e">
        <f>INDEX('RBC Assumptions'!$B$44:$B$62,MATCH($C170,'RBC Assumptions'!$A$44:$A$62,0))</f>
        <v>#N/A</v>
      </c>
      <c r="Q172" s="88" t="e">
        <f>INDEX('RBC Assumptions'!$B$44:$B$62,MATCH($C170,'RBC Assumptions'!$A$44:$A$62,0))</f>
        <v>#N/A</v>
      </c>
      <c r="R172" s="88" t="e">
        <f>INDEX('RBC Assumptions'!$B$44:$B$62,MATCH($C170,'RBC Assumptions'!$A$44:$A$62,0))</f>
        <v>#N/A</v>
      </c>
      <c r="S172" s="88" t="e">
        <f>INDEX('RBC Assumptions'!$B$44:$B$62,MATCH($C170,'RBC Assumptions'!$A$44:$A$62,0))</f>
        <v>#N/A</v>
      </c>
      <c r="T172" s="88" t="e">
        <f>INDEX('RBC Assumptions'!$B$44:$B$62,MATCH($C170,'RBC Assumptions'!$A$44:$A$62,0))</f>
        <v>#N/A</v>
      </c>
      <c r="U172" s="88" t="e">
        <f>INDEX('RBC Assumptions'!$B$44:$B$62,MATCH($C170,'RBC Assumptions'!$A$44:$A$62,0))</f>
        <v>#N/A</v>
      </c>
      <c r="V172" s="88" t="e">
        <f>INDEX('RBC Assumptions'!$B$44:$B$62,MATCH($C170,'RBC Assumptions'!$A$44:$A$62,0))</f>
        <v>#N/A</v>
      </c>
    </row>
    <row r="173" spans="1:22" x14ac:dyDescent="0.45">
      <c r="A173" s="76" t="str">
        <f t="shared" ref="A173:A174" si="727">A171</f>
        <v>P015</v>
      </c>
      <c r="B173" s="87" t="s">
        <v>512</v>
      </c>
      <c r="C173" s="88" t="e">
        <f>INDEX('RBC Assumptions'!$C$44:$C$62,MATCH($C170,'RBC Assumptions'!$A$44:$A$62,0))</f>
        <v>#N/A</v>
      </c>
      <c r="D173" s="88" t="e">
        <f>INDEX('RBC Assumptions'!$C$44:$C$62,MATCH($C170,'RBC Assumptions'!$A$44:$A$62,0))</f>
        <v>#N/A</v>
      </c>
      <c r="E173" s="88" t="e">
        <f>INDEX('RBC Assumptions'!$C$44:$C$62,MATCH($C170,'RBC Assumptions'!$A$44:$A$62,0))</f>
        <v>#N/A</v>
      </c>
      <c r="F173" s="88" t="e">
        <f>INDEX('RBC Assumptions'!$C$44:$C$62,MATCH($C170,'RBC Assumptions'!$A$44:$A$62,0))</f>
        <v>#N/A</v>
      </c>
      <c r="G173" s="88" t="e">
        <f>INDEX('RBC Assumptions'!$C$44:$C$62,MATCH($C170,'RBC Assumptions'!$A$44:$A$62,0))</f>
        <v>#N/A</v>
      </c>
      <c r="H173" s="88" t="e">
        <f>INDEX('RBC Assumptions'!$C$44:$C$62,MATCH($C170,'RBC Assumptions'!$A$44:$A$62,0))</f>
        <v>#N/A</v>
      </c>
      <c r="I173" s="88" t="e">
        <f>INDEX('RBC Assumptions'!$C$44:$C$62,MATCH($C170,'RBC Assumptions'!$A$44:$A$62,0))</f>
        <v>#N/A</v>
      </c>
      <c r="J173" s="88" t="e">
        <f>INDEX('RBC Assumptions'!$C$44:$C$62,MATCH($C170,'RBC Assumptions'!$A$44:$A$62,0))</f>
        <v>#N/A</v>
      </c>
      <c r="K173" s="88" t="e">
        <f>INDEX('RBC Assumptions'!$C$44:$C$62,MATCH($C170,'RBC Assumptions'!$A$44:$A$62,0))</f>
        <v>#N/A</v>
      </c>
      <c r="L173" s="88" t="e">
        <f>INDEX('RBC Assumptions'!$C$44:$C$62,MATCH($C170,'RBC Assumptions'!$A$44:$A$62,0))</f>
        <v>#N/A</v>
      </c>
      <c r="M173" s="88" t="e">
        <f>INDEX('RBC Assumptions'!$C$44:$C$62,MATCH($C170,'RBC Assumptions'!$A$44:$A$62,0))</f>
        <v>#N/A</v>
      </c>
      <c r="N173" s="88" t="e">
        <f>INDEX('RBC Assumptions'!$C$44:$C$62,MATCH($C170,'RBC Assumptions'!$A$44:$A$62,0))</f>
        <v>#N/A</v>
      </c>
      <c r="O173" s="88" t="e">
        <f>INDEX('RBC Assumptions'!$C$44:$C$62,MATCH($C170,'RBC Assumptions'!$A$44:$A$62,0))</f>
        <v>#N/A</v>
      </c>
      <c r="P173" s="88" t="e">
        <f>INDEX('RBC Assumptions'!$C$44:$C$62,MATCH($C170,'RBC Assumptions'!$A$44:$A$62,0))</f>
        <v>#N/A</v>
      </c>
      <c r="Q173" s="88" t="e">
        <f>INDEX('RBC Assumptions'!$C$44:$C$62,MATCH($C170,'RBC Assumptions'!$A$44:$A$62,0))</f>
        <v>#N/A</v>
      </c>
      <c r="R173" s="88" t="e">
        <f>INDEX('RBC Assumptions'!$C$44:$C$62,MATCH($C170,'RBC Assumptions'!$A$44:$A$62,0))</f>
        <v>#N/A</v>
      </c>
      <c r="S173" s="88" t="e">
        <f>INDEX('RBC Assumptions'!$C$44:$C$62,MATCH($C170,'RBC Assumptions'!$A$44:$A$62,0))</f>
        <v>#N/A</v>
      </c>
      <c r="T173" s="88" t="e">
        <f>INDEX('RBC Assumptions'!$C$44:$C$62,MATCH($C170,'RBC Assumptions'!$A$44:$A$62,0))</f>
        <v>#N/A</v>
      </c>
      <c r="U173" s="88" t="e">
        <f>INDEX('RBC Assumptions'!$C$44:$C$62,MATCH($C170,'RBC Assumptions'!$A$44:$A$62,0))</f>
        <v>#N/A</v>
      </c>
      <c r="V173" s="88" t="e">
        <f>INDEX('RBC Assumptions'!$C$44:$C$62,MATCH($C170,'RBC Assumptions'!$A$44:$A$62,0))</f>
        <v>#N/A</v>
      </c>
    </row>
    <row r="174" spans="1:22" x14ac:dyDescent="0.45">
      <c r="A174" s="76" t="str">
        <f t="shared" si="727"/>
        <v>P015</v>
      </c>
      <c r="B174" s="87" t="s">
        <v>513</v>
      </c>
      <c r="C174" s="88" t="e">
        <f>MIN('RBC Assumptions'!ASSM_DevRatioCap,INDEX('RBC Assumptions'!$J$44:$J$62,MATCH($C170,'RBC Assumptions'!$A$44:$A$62,0)))</f>
        <v>#N/A</v>
      </c>
      <c r="D174" s="88" t="e">
        <f>MIN('RBC Assumptions'!ASSM_DevRatioCap,INDEX('RBC Assumptions'!$J$44:$J$62,MATCH($C170,'RBC Assumptions'!$A$44:$A$62,0)))</f>
        <v>#N/A</v>
      </c>
      <c r="E174" s="88" t="e">
        <f>MIN('RBC Assumptions'!ASSM_DevRatioCap,INDEX('RBC Assumptions'!$J$44:$J$62,MATCH($C170,'RBC Assumptions'!$A$44:$A$62,0)))</f>
        <v>#N/A</v>
      </c>
      <c r="F174" s="88" t="e">
        <f>MIN('RBC Assumptions'!ASSM_DevRatioCap,INDEX('RBC Assumptions'!$J$44:$J$62,MATCH($C170,'RBC Assumptions'!$A$44:$A$62,0)))</f>
        <v>#N/A</v>
      </c>
      <c r="G174" s="88" t="e">
        <f>MIN('RBC Assumptions'!ASSM_DevRatioCap,INDEX('RBC Assumptions'!$J$44:$J$62,MATCH($C170,'RBC Assumptions'!$A$44:$A$62,0)))</f>
        <v>#N/A</v>
      </c>
      <c r="H174" s="88" t="e">
        <f>MIN('RBC Assumptions'!ASSM_DevRatioCap,INDEX('RBC Assumptions'!$J$44:$J$62,MATCH($C170,'RBC Assumptions'!$A$44:$A$62,0)))</f>
        <v>#N/A</v>
      </c>
      <c r="I174" s="88" t="e">
        <f>MIN('RBC Assumptions'!ASSM_DevRatioCap,INDEX('RBC Assumptions'!$J$44:$J$62,MATCH($C170,'RBC Assumptions'!$A$44:$A$62,0)))</f>
        <v>#N/A</v>
      </c>
      <c r="J174" s="88" t="e">
        <f>MIN('RBC Assumptions'!ASSM_DevRatioCap,INDEX('RBC Assumptions'!$J$44:$J$62,MATCH($C170,'RBC Assumptions'!$A$44:$A$62,0)))</f>
        <v>#N/A</v>
      </c>
      <c r="K174" s="88" t="e">
        <f>MIN('RBC Assumptions'!ASSM_DevRatioCap,INDEX('RBC Assumptions'!$J$44:$J$62,MATCH($C170,'RBC Assumptions'!$A$44:$A$62,0)))</f>
        <v>#N/A</v>
      </c>
      <c r="L174" s="88" t="e">
        <f>MIN('RBC Assumptions'!ASSM_DevRatioCap,INDEX('RBC Assumptions'!$J$44:$J$62,MATCH($C170,'RBC Assumptions'!$A$44:$A$62,0)))</f>
        <v>#N/A</v>
      </c>
      <c r="M174" s="88" t="e">
        <f>MIN('RBC Assumptions'!ASSM_DevRatioCap,INDEX('RBC Assumptions'!$J$44:$J$62,MATCH($C170,'RBC Assumptions'!$A$44:$A$62,0)))</f>
        <v>#N/A</v>
      </c>
      <c r="N174" s="88" t="e">
        <f>MIN('RBC Assumptions'!ASSM_DevRatioCap,INDEX('RBC Assumptions'!$J$44:$J$62,MATCH($C170,'RBC Assumptions'!$A$44:$A$62,0)))</f>
        <v>#N/A</v>
      </c>
      <c r="O174" s="88" t="e">
        <f>MIN('RBC Assumptions'!ASSM_DevRatioCap,INDEX('RBC Assumptions'!$J$44:$J$62,MATCH($C170,'RBC Assumptions'!$A$44:$A$62,0)))</f>
        <v>#N/A</v>
      </c>
      <c r="P174" s="88" t="e">
        <f>MIN('RBC Assumptions'!ASSM_DevRatioCap,INDEX('RBC Assumptions'!$J$44:$J$62,MATCH($C170,'RBC Assumptions'!$A$44:$A$62,0)))</f>
        <v>#N/A</v>
      </c>
      <c r="Q174" s="88" t="e">
        <f>MIN('RBC Assumptions'!ASSM_DevRatioCap,INDEX('RBC Assumptions'!$J$44:$J$62,MATCH($C170,'RBC Assumptions'!$A$44:$A$62,0)))</f>
        <v>#N/A</v>
      </c>
      <c r="R174" s="88" t="e">
        <f>MIN('RBC Assumptions'!ASSM_DevRatioCap,INDEX('RBC Assumptions'!$J$44:$J$62,MATCH($C170,'RBC Assumptions'!$A$44:$A$62,0)))</f>
        <v>#N/A</v>
      </c>
      <c r="S174" s="88" t="e">
        <f>MIN('RBC Assumptions'!ASSM_DevRatioCap,INDEX('RBC Assumptions'!$J$44:$J$62,MATCH($C170,'RBC Assumptions'!$A$44:$A$62,0)))</f>
        <v>#N/A</v>
      </c>
      <c r="T174" s="88" t="e">
        <f>MIN('RBC Assumptions'!ASSM_DevRatioCap,INDEX('RBC Assumptions'!$J$44:$J$62,MATCH($C170,'RBC Assumptions'!$A$44:$A$62,0)))</f>
        <v>#N/A</v>
      </c>
      <c r="U174" s="88" t="e">
        <f>MIN('RBC Assumptions'!ASSM_DevRatioCap,INDEX('RBC Assumptions'!$J$44:$J$62,MATCH($C170,'RBC Assumptions'!$A$44:$A$62,0)))</f>
        <v>#N/A</v>
      </c>
      <c r="V174" s="88" t="e">
        <f>MIN('RBC Assumptions'!ASSM_DevRatioCap,INDEX('RBC Assumptions'!$J$44:$J$62,MATCH($C170,'RBC Assumptions'!$A$44:$A$62,0)))</f>
        <v>#N/A</v>
      </c>
    </row>
    <row r="175" spans="1:22" x14ac:dyDescent="0.45">
      <c r="A175" s="76" t="str">
        <f>A171</f>
        <v>P015</v>
      </c>
      <c r="B175" s="87" t="s">
        <v>332</v>
      </c>
      <c r="C175" s="88" t="e">
        <f>0.5*C172+0.5*(C174/C173)*C172</f>
        <v>#N/A</v>
      </c>
      <c r="D175" s="88" t="e">
        <f t="shared" ref="D175" si="728">0.5*D172+0.5*(D174/D173)*D172</f>
        <v>#N/A</v>
      </c>
      <c r="E175" s="88" t="e">
        <f t="shared" ref="E175" si="729">0.5*E172+0.5*(E174/E173)*E172</f>
        <v>#N/A</v>
      </c>
      <c r="F175" s="88" t="e">
        <f t="shared" ref="F175" si="730">0.5*F172+0.5*(F174/F173)*F172</f>
        <v>#N/A</v>
      </c>
      <c r="G175" s="88" t="e">
        <f t="shared" ref="G175" si="731">0.5*G172+0.5*(G174/G173)*G172</f>
        <v>#N/A</v>
      </c>
      <c r="H175" s="88" t="e">
        <f t="shared" ref="H175" si="732">0.5*H172+0.5*(H174/H173)*H172</f>
        <v>#N/A</v>
      </c>
      <c r="I175" s="88" t="e">
        <f t="shared" ref="I175" si="733">0.5*I172+0.5*(I174/I173)*I172</f>
        <v>#N/A</v>
      </c>
      <c r="J175" s="88" t="e">
        <f t="shared" ref="J175" si="734">0.5*J172+0.5*(J174/J173)*J172</f>
        <v>#N/A</v>
      </c>
      <c r="K175" s="88" t="e">
        <f t="shared" ref="K175" si="735">0.5*K172+0.5*(K174/K173)*K172</f>
        <v>#N/A</v>
      </c>
      <c r="L175" s="88" t="e">
        <f t="shared" ref="L175" si="736">0.5*L172+0.5*(L174/L173)*L172</f>
        <v>#N/A</v>
      </c>
      <c r="M175" s="88" t="e">
        <f t="shared" ref="M175" si="737">0.5*M172+0.5*(M174/M173)*M172</f>
        <v>#N/A</v>
      </c>
      <c r="N175" s="88" t="e">
        <f t="shared" ref="N175" si="738">0.5*N172+0.5*(N174/N173)*N172</f>
        <v>#N/A</v>
      </c>
      <c r="O175" s="88" t="e">
        <f t="shared" ref="O175" si="739">0.5*O172+0.5*(O174/O173)*O172</f>
        <v>#N/A</v>
      </c>
      <c r="P175" s="88" t="e">
        <f t="shared" ref="P175" si="740">0.5*P172+0.5*(P174/P173)*P172</f>
        <v>#N/A</v>
      </c>
      <c r="Q175" s="88" t="e">
        <f t="shared" ref="Q175" si="741">0.5*Q172+0.5*(Q174/Q173)*Q172</f>
        <v>#N/A</v>
      </c>
      <c r="R175" s="88" t="e">
        <f t="shared" ref="R175" si="742">0.5*R172+0.5*(R174/R173)*R172</f>
        <v>#N/A</v>
      </c>
      <c r="S175" s="88" t="e">
        <f t="shared" ref="S175" si="743">0.5*S172+0.5*(S174/S173)*S172</f>
        <v>#N/A</v>
      </c>
      <c r="T175" s="88" t="e">
        <f t="shared" ref="T175" si="744">0.5*T172+0.5*(T174/T173)*T172</f>
        <v>#N/A</v>
      </c>
      <c r="U175" s="88" t="e">
        <f t="shared" ref="U175" si="745">0.5*U172+0.5*(U174/U173)*U172</f>
        <v>#N/A</v>
      </c>
      <c r="V175" s="88" t="e">
        <f t="shared" ref="V175" si="746">0.5*V172+0.5*(V174/V173)*V172</f>
        <v>#N/A</v>
      </c>
    </row>
    <row r="176" spans="1:22" x14ac:dyDescent="0.45">
      <c r="A176" s="76" t="str">
        <f>A172</f>
        <v>P015</v>
      </c>
      <c r="B176" s="87" t="s">
        <v>535</v>
      </c>
      <c r="C176" s="88" t="e">
        <f>INDEX('RBC Assumptions'!$D$44:$D$62,MATCH($C170,'RBC Assumptions'!$A$44:$A$62,0))</f>
        <v>#N/A</v>
      </c>
      <c r="D176" s="88" t="e">
        <f>INDEX('RBC Assumptions'!$D$44:$D$62,MATCH($C170,'RBC Assumptions'!$A$44:$A$62,0))</f>
        <v>#N/A</v>
      </c>
      <c r="E176" s="88" t="e">
        <f>INDEX('RBC Assumptions'!$D$44:$D$62,MATCH($C170,'RBC Assumptions'!$A$44:$A$62,0))</f>
        <v>#N/A</v>
      </c>
      <c r="F176" s="88" t="e">
        <f>INDEX('RBC Assumptions'!$D$44:$D$62,MATCH($C170,'RBC Assumptions'!$A$44:$A$62,0))</f>
        <v>#N/A</v>
      </c>
      <c r="G176" s="88" t="e">
        <f>INDEX('RBC Assumptions'!$D$44:$D$62,MATCH($C170,'RBC Assumptions'!$A$44:$A$62,0))</f>
        <v>#N/A</v>
      </c>
      <c r="H176" s="88" t="e">
        <f>INDEX('RBC Assumptions'!$D$44:$D$62,MATCH($C170,'RBC Assumptions'!$A$44:$A$62,0))</f>
        <v>#N/A</v>
      </c>
      <c r="I176" s="88" t="e">
        <f>INDEX('RBC Assumptions'!$D$44:$D$62,MATCH($C170,'RBC Assumptions'!$A$44:$A$62,0))</f>
        <v>#N/A</v>
      </c>
      <c r="J176" s="88" t="e">
        <f>INDEX('RBC Assumptions'!$D$44:$D$62,MATCH($C170,'RBC Assumptions'!$A$44:$A$62,0))</f>
        <v>#N/A</v>
      </c>
      <c r="K176" s="88" t="e">
        <f>INDEX('RBC Assumptions'!$D$44:$D$62,MATCH($C170,'RBC Assumptions'!$A$44:$A$62,0))</f>
        <v>#N/A</v>
      </c>
      <c r="L176" s="88" t="e">
        <f>INDEX('RBC Assumptions'!$D$44:$D$62,MATCH($C170,'RBC Assumptions'!$A$44:$A$62,0))</f>
        <v>#N/A</v>
      </c>
      <c r="M176" s="88" t="e">
        <f>INDEX('RBC Assumptions'!$D$44:$D$62,MATCH($C170,'RBC Assumptions'!$A$44:$A$62,0))</f>
        <v>#N/A</v>
      </c>
      <c r="N176" s="88" t="e">
        <f>INDEX('RBC Assumptions'!$D$44:$D$62,MATCH($C170,'RBC Assumptions'!$A$44:$A$62,0))</f>
        <v>#N/A</v>
      </c>
      <c r="O176" s="88" t="e">
        <f>INDEX('RBC Assumptions'!$D$44:$D$62,MATCH($C170,'RBC Assumptions'!$A$44:$A$62,0))</f>
        <v>#N/A</v>
      </c>
      <c r="P176" s="88" t="e">
        <f>INDEX('RBC Assumptions'!$D$44:$D$62,MATCH($C170,'RBC Assumptions'!$A$44:$A$62,0))</f>
        <v>#N/A</v>
      </c>
      <c r="Q176" s="88" t="e">
        <f>INDEX('RBC Assumptions'!$D$44:$D$62,MATCH($C170,'RBC Assumptions'!$A$44:$A$62,0))</f>
        <v>#N/A</v>
      </c>
      <c r="R176" s="88" t="e">
        <f>INDEX('RBC Assumptions'!$D$44:$D$62,MATCH($C170,'RBC Assumptions'!$A$44:$A$62,0))</f>
        <v>#N/A</v>
      </c>
      <c r="S176" s="88" t="e">
        <f>INDEX('RBC Assumptions'!$D$44:$D$62,MATCH($C170,'RBC Assumptions'!$A$44:$A$62,0))</f>
        <v>#N/A</v>
      </c>
      <c r="T176" s="88" t="e">
        <f>INDEX('RBC Assumptions'!$D$44:$D$62,MATCH($C170,'RBC Assumptions'!$A$44:$A$62,0))</f>
        <v>#N/A</v>
      </c>
      <c r="U176" s="88" t="e">
        <f>INDEX('RBC Assumptions'!$D$44:$D$62,MATCH($C170,'RBC Assumptions'!$A$44:$A$62,0))</f>
        <v>#N/A</v>
      </c>
      <c r="V176" s="88" t="e">
        <f>INDEX('RBC Assumptions'!$D$44:$D$62,MATCH($C170,'RBC Assumptions'!$A$44:$A$62,0))</f>
        <v>#N/A</v>
      </c>
    </row>
    <row r="177" spans="1:22" x14ac:dyDescent="0.45">
      <c r="A177" s="76" t="str">
        <f>A175</f>
        <v>P015</v>
      </c>
      <c r="B177" s="89" t="s">
        <v>333</v>
      </c>
      <c r="C177" s="91" t="e">
        <f ca="1">MAX(0,(((C175+1)*C176)-1)*C171)</f>
        <v>#N/A</v>
      </c>
      <c r="D177" s="91" t="e">
        <f t="shared" ref="D177" ca="1" si="747">MAX(0,(((D175+1)*D176)-1)*D171)</f>
        <v>#N/A</v>
      </c>
      <c r="E177" s="91" t="e">
        <f t="shared" ref="E177" ca="1" si="748">MAX(0,(((E175+1)*E176)-1)*E171)</f>
        <v>#N/A</v>
      </c>
      <c r="F177" s="91" t="e">
        <f t="shared" ref="F177" ca="1" si="749">MAX(0,(((F175+1)*F176)-1)*F171)</f>
        <v>#N/A</v>
      </c>
      <c r="G177" s="91" t="e">
        <f t="shared" ref="G177" ca="1" si="750">MAX(0,(((G175+1)*G176)-1)*G171)</f>
        <v>#N/A</v>
      </c>
      <c r="H177" s="91" t="e">
        <f t="shared" ref="H177" ca="1" si="751">MAX(0,(((H175+1)*H176)-1)*H171)</f>
        <v>#N/A</v>
      </c>
      <c r="I177" s="91" t="e">
        <f t="shared" ref="I177" ca="1" si="752">MAX(0,(((I175+1)*I176)-1)*I171)</f>
        <v>#N/A</v>
      </c>
      <c r="J177" s="91" t="e">
        <f t="shared" ref="J177" ca="1" si="753">MAX(0,(((J175+1)*J176)-1)*J171)</f>
        <v>#N/A</v>
      </c>
      <c r="K177" s="91" t="e">
        <f t="shared" ref="K177" ca="1" si="754">MAX(0,(((K175+1)*K176)-1)*K171)</f>
        <v>#N/A</v>
      </c>
      <c r="L177" s="91" t="e">
        <f t="shared" ref="L177" ca="1" si="755">MAX(0,(((L175+1)*L176)-1)*L171)</f>
        <v>#N/A</v>
      </c>
      <c r="M177" s="91" t="e">
        <f t="shared" ref="M177" ca="1" si="756">MAX(0,(((M175+1)*M176)-1)*M171)</f>
        <v>#N/A</v>
      </c>
      <c r="N177" s="91" t="e">
        <f t="shared" ref="N177" ca="1" si="757">MAX(0,(((N175+1)*N176)-1)*N171)</f>
        <v>#N/A</v>
      </c>
      <c r="O177" s="91" t="e">
        <f t="shared" ref="O177" ca="1" si="758">MAX(0,(((O175+1)*O176)-1)*O171)</f>
        <v>#N/A</v>
      </c>
      <c r="P177" s="91" t="e">
        <f t="shared" ref="P177" ca="1" si="759">MAX(0,(((P175+1)*P176)-1)*P171)</f>
        <v>#N/A</v>
      </c>
      <c r="Q177" s="91" t="e">
        <f t="shared" ref="Q177" ca="1" si="760">MAX(0,(((Q175+1)*Q176)-1)*Q171)</f>
        <v>#N/A</v>
      </c>
      <c r="R177" s="91" t="e">
        <f t="shared" ref="R177" ca="1" si="761">MAX(0,(((R175+1)*R176)-1)*R171)</f>
        <v>#N/A</v>
      </c>
      <c r="S177" s="91" t="e">
        <f t="shared" ref="S177" ca="1" si="762">MAX(0,(((S175+1)*S176)-1)*S171)</f>
        <v>#N/A</v>
      </c>
      <c r="T177" s="91" t="e">
        <f t="shared" ref="T177" ca="1" si="763">MAX(0,(((T175+1)*T176)-1)*T171)</f>
        <v>#N/A</v>
      </c>
      <c r="U177" s="91" t="e">
        <f t="shared" ref="U177" ca="1" si="764">MAX(0,(((U175+1)*U176)-1)*U171)</f>
        <v>#N/A</v>
      </c>
      <c r="V177" s="91" t="e">
        <f t="shared" ref="V177" ca="1" si="765">MAX(0,(((V175+1)*V176)-1)*V171)</f>
        <v>#N/A</v>
      </c>
    </row>
    <row r="178" spans="1:22" x14ac:dyDescent="0.45">
      <c r="A178" s="76" t="str">
        <f t="shared" ref="A178:A179" si="766">A177</f>
        <v>P015</v>
      </c>
      <c r="B178" s="90" t="s">
        <v>334</v>
      </c>
      <c r="C178" s="91">
        <v>0</v>
      </c>
      <c r="D178" s="91">
        <v>0</v>
      </c>
      <c r="E178" s="91">
        <v>0</v>
      </c>
      <c r="F178" s="91">
        <v>0</v>
      </c>
      <c r="G178" s="91">
        <v>0</v>
      </c>
      <c r="H178" s="91">
        <v>0</v>
      </c>
      <c r="I178" s="91">
        <v>0</v>
      </c>
      <c r="J178" s="91">
        <v>0</v>
      </c>
      <c r="K178" s="91">
        <v>0</v>
      </c>
      <c r="L178" s="91">
        <v>0</v>
      </c>
      <c r="M178" s="91">
        <v>0</v>
      </c>
      <c r="N178" s="91">
        <v>0</v>
      </c>
      <c r="O178" s="91">
        <v>0</v>
      </c>
      <c r="P178" s="91">
        <v>0</v>
      </c>
      <c r="Q178" s="91">
        <v>0</v>
      </c>
      <c r="R178" s="91">
        <v>0</v>
      </c>
      <c r="S178" s="91">
        <v>0</v>
      </c>
      <c r="T178" s="91">
        <v>0</v>
      </c>
      <c r="U178" s="91">
        <v>0</v>
      </c>
      <c r="V178" s="91">
        <v>0</v>
      </c>
    </row>
    <row r="179" spans="1:22" x14ac:dyDescent="0.45">
      <c r="A179" s="76" t="str">
        <f t="shared" si="766"/>
        <v>P015</v>
      </c>
      <c r="B179" s="92" t="s">
        <v>335</v>
      </c>
      <c r="C179" s="93">
        <f ca="1">IFERROR(C177-C178,0)</f>
        <v>0</v>
      </c>
      <c r="D179" s="93">
        <f t="shared" ref="D179" ca="1" si="767">IFERROR(D177-D178,0)</f>
        <v>0</v>
      </c>
      <c r="E179" s="93">
        <f t="shared" ref="E179" ca="1" si="768">IFERROR(E177-E178,0)</f>
        <v>0</v>
      </c>
      <c r="F179" s="93">
        <f t="shared" ref="F179" ca="1" si="769">IFERROR(F177-F178,0)</f>
        <v>0</v>
      </c>
      <c r="G179" s="93">
        <f t="shared" ref="G179" ca="1" si="770">IFERROR(G177-G178,0)</f>
        <v>0</v>
      </c>
      <c r="H179" s="93">
        <f t="shared" ref="H179" ca="1" si="771">IFERROR(H177-H178,0)</f>
        <v>0</v>
      </c>
      <c r="I179" s="93">
        <f t="shared" ref="I179" ca="1" si="772">IFERROR(I177-I178,0)</f>
        <v>0</v>
      </c>
      <c r="J179" s="93">
        <f t="shared" ref="J179" ca="1" si="773">IFERROR(J177-J178,0)</f>
        <v>0</v>
      </c>
      <c r="K179" s="93">
        <f t="shared" ref="K179" ca="1" si="774">IFERROR(K177-K178,0)</f>
        <v>0</v>
      </c>
      <c r="L179" s="93">
        <f t="shared" ref="L179" ca="1" si="775">IFERROR(L177-L178,0)</f>
        <v>0</v>
      </c>
      <c r="M179" s="93">
        <f t="shared" ref="M179" ca="1" si="776">IFERROR(M177-M178,0)</f>
        <v>0</v>
      </c>
      <c r="N179" s="93">
        <f t="shared" ref="N179" ca="1" si="777">IFERROR(N177-N178,0)</f>
        <v>0</v>
      </c>
      <c r="O179" s="93">
        <f t="shared" ref="O179" ca="1" si="778">IFERROR(O177-O178,0)</f>
        <v>0</v>
      </c>
      <c r="P179" s="93">
        <f t="shared" ref="P179" ca="1" si="779">IFERROR(P177-P178,0)</f>
        <v>0</v>
      </c>
      <c r="Q179" s="93">
        <f t="shared" ref="Q179" ca="1" si="780">IFERROR(Q177-Q178,0)</f>
        <v>0</v>
      </c>
      <c r="R179" s="93">
        <f t="shared" ref="R179" ca="1" si="781">IFERROR(R177-R178,0)</f>
        <v>0</v>
      </c>
      <c r="S179" s="93">
        <f t="shared" ref="S179" ca="1" si="782">IFERROR(S177-S178,0)</f>
        <v>0</v>
      </c>
      <c r="T179" s="93">
        <f t="shared" ref="T179" ca="1" si="783">IFERROR(T177-T178,0)</f>
        <v>0</v>
      </c>
      <c r="U179" s="93">
        <f t="shared" ref="U179" ca="1" si="784">IFERROR(U177-U178,0)</f>
        <v>0</v>
      </c>
      <c r="V179" s="93">
        <f t="shared" ref="V179" ca="1" si="785">IFERROR(V177-V178,0)</f>
        <v>0</v>
      </c>
    </row>
    <row r="181" spans="1:22" x14ac:dyDescent="0.45">
      <c r="A181" s="2" t="s">
        <v>379</v>
      </c>
      <c r="B181" s="2">
        <f>INDEX('Program Inputs'!$B$9:$B$28,MATCH(A181,'Program Inputs'!$A$9:$A$28,0))</f>
        <v>0</v>
      </c>
      <c r="C181" s="2">
        <f>INDEX('Program Inputs'!$L$9:$L$28,MATCH(A181,'Program Inputs'!$A$9:$A$28,0))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45">
      <c r="A182" s="76" t="str">
        <f>A181</f>
        <v>P016</v>
      </c>
      <c r="B182" s="87" t="s">
        <v>331</v>
      </c>
      <c r="C182" s="95">
        <f ca="1">'Loss Proj'!X529</f>
        <v>0</v>
      </c>
      <c r="D182" s="95">
        <f ca="1">'Loss Proj'!Y529</f>
        <v>0</v>
      </c>
      <c r="E182" s="95">
        <f ca="1">'Loss Proj'!Z529</f>
        <v>0</v>
      </c>
      <c r="F182" s="95">
        <f ca="1">'Loss Proj'!AA529</f>
        <v>0</v>
      </c>
      <c r="G182" s="95">
        <f ca="1">'Loss Proj'!AB529</f>
        <v>0</v>
      </c>
      <c r="H182" s="95">
        <f ca="1">'Loss Proj'!AC529</f>
        <v>0</v>
      </c>
      <c r="I182" s="95">
        <f ca="1">'Loss Proj'!AD529</f>
        <v>0</v>
      </c>
      <c r="J182" s="95">
        <f ca="1">'Loss Proj'!AE529</f>
        <v>0</v>
      </c>
      <c r="K182" s="95">
        <f ca="1">'Loss Proj'!AF529</f>
        <v>0</v>
      </c>
      <c r="L182" s="95">
        <f ca="1">'Loss Proj'!AG529</f>
        <v>0</v>
      </c>
      <c r="M182" s="95">
        <f ca="1">'Loss Proj'!AH529</f>
        <v>0</v>
      </c>
      <c r="N182" s="95">
        <f ca="1">'Loss Proj'!AI529</f>
        <v>0</v>
      </c>
      <c r="O182" s="95">
        <f ca="1">'Loss Proj'!AJ529</f>
        <v>0</v>
      </c>
      <c r="P182" s="95">
        <f ca="1">'Loss Proj'!AK529</f>
        <v>0</v>
      </c>
      <c r="Q182" s="95">
        <f ca="1">'Loss Proj'!AL529</f>
        <v>0</v>
      </c>
      <c r="R182" s="95">
        <f ca="1">'Loss Proj'!AM529</f>
        <v>0</v>
      </c>
      <c r="S182" s="95">
        <f ca="1">'Loss Proj'!AN529</f>
        <v>0</v>
      </c>
      <c r="T182" s="95">
        <f ca="1">'Loss Proj'!AO529</f>
        <v>0</v>
      </c>
      <c r="U182" s="95">
        <f ca="1">'Loss Proj'!AP529</f>
        <v>0</v>
      </c>
      <c r="V182" s="95">
        <f ca="1">'Loss Proj'!AQ529</f>
        <v>0</v>
      </c>
    </row>
    <row r="183" spans="1:22" x14ac:dyDescent="0.45">
      <c r="A183" s="76" t="str">
        <f>A181</f>
        <v>P016</v>
      </c>
      <c r="B183" s="87" t="s">
        <v>529</v>
      </c>
      <c r="C183" s="88" t="e">
        <f>INDEX('RBC Assumptions'!$B$44:$B$62,MATCH($C181,'RBC Assumptions'!$A$44:$A$62,0))</f>
        <v>#N/A</v>
      </c>
      <c r="D183" s="88" t="e">
        <f>INDEX('RBC Assumptions'!$B$44:$B$62,MATCH($C181,'RBC Assumptions'!$A$44:$A$62,0))</f>
        <v>#N/A</v>
      </c>
      <c r="E183" s="88" t="e">
        <f>INDEX('RBC Assumptions'!$B$44:$B$62,MATCH($C181,'RBC Assumptions'!$A$44:$A$62,0))</f>
        <v>#N/A</v>
      </c>
      <c r="F183" s="88" t="e">
        <f>INDEX('RBC Assumptions'!$B$44:$B$62,MATCH($C181,'RBC Assumptions'!$A$44:$A$62,0))</f>
        <v>#N/A</v>
      </c>
      <c r="G183" s="88" t="e">
        <f>INDEX('RBC Assumptions'!$B$44:$B$62,MATCH($C181,'RBC Assumptions'!$A$44:$A$62,0))</f>
        <v>#N/A</v>
      </c>
      <c r="H183" s="88" t="e">
        <f>INDEX('RBC Assumptions'!$B$44:$B$62,MATCH($C181,'RBC Assumptions'!$A$44:$A$62,0))</f>
        <v>#N/A</v>
      </c>
      <c r="I183" s="88" t="e">
        <f>INDEX('RBC Assumptions'!$B$44:$B$62,MATCH($C181,'RBC Assumptions'!$A$44:$A$62,0))</f>
        <v>#N/A</v>
      </c>
      <c r="J183" s="88" t="e">
        <f>INDEX('RBC Assumptions'!$B$44:$B$62,MATCH($C181,'RBC Assumptions'!$A$44:$A$62,0))</f>
        <v>#N/A</v>
      </c>
      <c r="K183" s="88" t="e">
        <f>INDEX('RBC Assumptions'!$B$44:$B$62,MATCH($C181,'RBC Assumptions'!$A$44:$A$62,0))</f>
        <v>#N/A</v>
      </c>
      <c r="L183" s="88" t="e">
        <f>INDEX('RBC Assumptions'!$B$44:$B$62,MATCH($C181,'RBC Assumptions'!$A$44:$A$62,0))</f>
        <v>#N/A</v>
      </c>
      <c r="M183" s="88" t="e">
        <f>INDEX('RBC Assumptions'!$B$44:$B$62,MATCH($C181,'RBC Assumptions'!$A$44:$A$62,0))</f>
        <v>#N/A</v>
      </c>
      <c r="N183" s="88" t="e">
        <f>INDEX('RBC Assumptions'!$B$44:$B$62,MATCH($C181,'RBC Assumptions'!$A$44:$A$62,0))</f>
        <v>#N/A</v>
      </c>
      <c r="O183" s="88" t="e">
        <f>INDEX('RBC Assumptions'!$B$44:$B$62,MATCH($C181,'RBC Assumptions'!$A$44:$A$62,0))</f>
        <v>#N/A</v>
      </c>
      <c r="P183" s="88" t="e">
        <f>INDEX('RBC Assumptions'!$B$44:$B$62,MATCH($C181,'RBC Assumptions'!$A$44:$A$62,0))</f>
        <v>#N/A</v>
      </c>
      <c r="Q183" s="88" t="e">
        <f>INDEX('RBC Assumptions'!$B$44:$B$62,MATCH($C181,'RBC Assumptions'!$A$44:$A$62,0))</f>
        <v>#N/A</v>
      </c>
      <c r="R183" s="88" t="e">
        <f>INDEX('RBC Assumptions'!$B$44:$B$62,MATCH($C181,'RBC Assumptions'!$A$44:$A$62,0))</f>
        <v>#N/A</v>
      </c>
      <c r="S183" s="88" t="e">
        <f>INDEX('RBC Assumptions'!$B$44:$B$62,MATCH($C181,'RBC Assumptions'!$A$44:$A$62,0))</f>
        <v>#N/A</v>
      </c>
      <c r="T183" s="88" t="e">
        <f>INDEX('RBC Assumptions'!$B$44:$B$62,MATCH($C181,'RBC Assumptions'!$A$44:$A$62,0))</f>
        <v>#N/A</v>
      </c>
      <c r="U183" s="88" t="e">
        <f>INDEX('RBC Assumptions'!$B$44:$B$62,MATCH($C181,'RBC Assumptions'!$A$44:$A$62,0))</f>
        <v>#N/A</v>
      </c>
      <c r="V183" s="88" t="e">
        <f>INDEX('RBC Assumptions'!$B$44:$B$62,MATCH($C181,'RBC Assumptions'!$A$44:$A$62,0))</f>
        <v>#N/A</v>
      </c>
    </row>
    <row r="184" spans="1:22" x14ac:dyDescent="0.45">
      <c r="A184" s="76" t="str">
        <f t="shared" ref="A184:A185" si="786">A182</f>
        <v>P016</v>
      </c>
      <c r="B184" s="87" t="s">
        <v>512</v>
      </c>
      <c r="C184" s="88" t="e">
        <f>INDEX('RBC Assumptions'!$C$44:$C$62,MATCH($C181,'RBC Assumptions'!$A$44:$A$62,0))</f>
        <v>#N/A</v>
      </c>
      <c r="D184" s="88" t="e">
        <f>INDEX('RBC Assumptions'!$C$44:$C$62,MATCH($C181,'RBC Assumptions'!$A$44:$A$62,0))</f>
        <v>#N/A</v>
      </c>
      <c r="E184" s="88" t="e">
        <f>INDEX('RBC Assumptions'!$C$44:$C$62,MATCH($C181,'RBC Assumptions'!$A$44:$A$62,0))</f>
        <v>#N/A</v>
      </c>
      <c r="F184" s="88" t="e">
        <f>INDEX('RBC Assumptions'!$C$44:$C$62,MATCH($C181,'RBC Assumptions'!$A$44:$A$62,0))</f>
        <v>#N/A</v>
      </c>
      <c r="G184" s="88" t="e">
        <f>INDEX('RBC Assumptions'!$C$44:$C$62,MATCH($C181,'RBC Assumptions'!$A$44:$A$62,0))</f>
        <v>#N/A</v>
      </c>
      <c r="H184" s="88" t="e">
        <f>INDEX('RBC Assumptions'!$C$44:$C$62,MATCH($C181,'RBC Assumptions'!$A$44:$A$62,0))</f>
        <v>#N/A</v>
      </c>
      <c r="I184" s="88" t="e">
        <f>INDEX('RBC Assumptions'!$C$44:$C$62,MATCH($C181,'RBC Assumptions'!$A$44:$A$62,0))</f>
        <v>#N/A</v>
      </c>
      <c r="J184" s="88" t="e">
        <f>INDEX('RBC Assumptions'!$C$44:$C$62,MATCH($C181,'RBC Assumptions'!$A$44:$A$62,0))</f>
        <v>#N/A</v>
      </c>
      <c r="K184" s="88" t="e">
        <f>INDEX('RBC Assumptions'!$C$44:$C$62,MATCH($C181,'RBC Assumptions'!$A$44:$A$62,0))</f>
        <v>#N/A</v>
      </c>
      <c r="L184" s="88" t="e">
        <f>INDEX('RBC Assumptions'!$C$44:$C$62,MATCH($C181,'RBC Assumptions'!$A$44:$A$62,0))</f>
        <v>#N/A</v>
      </c>
      <c r="M184" s="88" t="e">
        <f>INDEX('RBC Assumptions'!$C$44:$C$62,MATCH($C181,'RBC Assumptions'!$A$44:$A$62,0))</f>
        <v>#N/A</v>
      </c>
      <c r="N184" s="88" t="e">
        <f>INDEX('RBC Assumptions'!$C$44:$C$62,MATCH($C181,'RBC Assumptions'!$A$44:$A$62,0))</f>
        <v>#N/A</v>
      </c>
      <c r="O184" s="88" t="e">
        <f>INDEX('RBC Assumptions'!$C$44:$C$62,MATCH($C181,'RBC Assumptions'!$A$44:$A$62,0))</f>
        <v>#N/A</v>
      </c>
      <c r="P184" s="88" t="e">
        <f>INDEX('RBC Assumptions'!$C$44:$C$62,MATCH($C181,'RBC Assumptions'!$A$44:$A$62,0))</f>
        <v>#N/A</v>
      </c>
      <c r="Q184" s="88" t="e">
        <f>INDEX('RBC Assumptions'!$C$44:$C$62,MATCH($C181,'RBC Assumptions'!$A$44:$A$62,0))</f>
        <v>#N/A</v>
      </c>
      <c r="R184" s="88" t="e">
        <f>INDEX('RBC Assumptions'!$C$44:$C$62,MATCH($C181,'RBC Assumptions'!$A$44:$A$62,0))</f>
        <v>#N/A</v>
      </c>
      <c r="S184" s="88" t="e">
        <f>INDEX('RBC Assumptions'!$C$44:$C$62,MATCH($C181,'RBC Assumptions'!$A$44:$A$62,0))</f>
        <v>#N/A</v>
      </c>
      <c r="T184" s="88" t="e">
        <f>INDEX('RBC Assumptions'!$C$44:$C$62,MATCH($C181,'RBC Assumptions'!$A$44:$A$62,0))</f>
        <v>#N/A</v>
      </c>
      <c r="U184" s="88" t="e">
        <f>INDEX('RBC Assumptions'!$C$44:$C$62,MATCH($C181,'RBC Assumptions'!$A$44:$A$62,0))</f>
        <v>#N/A</v>
      </c>
      <c r="V184" s="88" t="e">
        <f>INDEX('RBC Assumptions'!$C$44:$C$62,MATCH($C181,'RBC Assumptions'!$A$44:$A$62,0))</f>
        <v>#N/A</v>
      </c>
    </row>
    <row r="185" spans="1:22" x14ac:dyDescent="0.45">
      <c r="A185" s="76" t="str">
        <f t="shared" si="786"/>
        <v>P016</v>
      </c>
      <c r="B185" s="87" t="s">
        <v>513</v>
      </c>
      <c r="C185" s="88" t="e">
        <f>MIN('RBC Assumptions'!ASSM_DevRatioCap,INDEX('RBC Assumptions'!$J$44:$J$62,MATCH($C181,'RBC Assumptions'!$A$44:$A$62,0)))</f>
        <v>#N/A</v>
      </c>
      <c r="D185" s="88" t="e">
        <f>MIN('RBC Assumptions'!ASSM_DevRatioCap,INDEX('RBC Assumptions'!$J$44:$J$62,MATCH($C181,'RBC Assumptions'!$A$44:$A$62,0)))</f>
        <v>#N/A</v>
      </c>
      <c r="E185" s="88" t="e">
        <f>MIN('RBC Assumptions'!ASSM_DevRatioCap,INDEX('RBC Assumptions'!$J$44:$J$62,MATCH($C181,'RBC Assumptions'!$A$44:$A$62,0)))</f>
        <v>#N/A</v>
      </c>
      <c r="F185" s="88" t="e">
        <f>MIN('RBC Assumptions'!ASSM_DevRatioCap,INDEX('RBC Assumptions'!$J$44:$J$62,MATCH($C181,'RBC Assumptions'!$A$44:$A$62,0)))</f>
        <v>#N/A</v>
      </c>
      <c r="G185" s="88" t="e">
        <f>MIN('RBC Assumptions'!ASSM_DevRatioCap,INDEX('RBC Assumptions'!$J$44:$J$62,MATCH($C181,'RBC Assumptions'!$A$44:$A$62,0)))</f>
        <v>#N/A</v>
      </c>
      <c r="H185" s="88" t="e">
        <f>MIN('RBC Assumptions'!ASSM_DevRatioCap,INDEX('RBC Assumptions'!$J$44:$J$62,MATCH($C181,'RBC Assumptions'!$A$44:$A$62,0)))</f>
        <v>#N/A</v>
      </c>
      <c r="I185" s="88" t="e">
        <f>MIN('RBC Assumptions'!ASSM_DevRatioCap,INDEX('RBC Assumptions'!$J$44:$J$62,MATCH($C181,'RBC Assumptions'!$A$44:$A$62,0)))</f>
        <v>#N/A</v>
      </c>
      <c r="J185" s="88" t="e">
        <f>MIN('RBC Assumptions'!ASSM_DevRatioCap,INDEX('RBC Assumptions'!$J$44:$J$62,MATCH($C181,'RBC Assumptions'!$A$44:$A$62,0)))</f>
        <v>#N/A</v>
      </c>
      <c r="K185" s="88" t="e">
        <f>MIN('RBC Assumptions'!ASSM_DevRatioCap,INDEX('RBC Assumptions'!$J$44:$J$62,MATCH($C181,'RBC Assumptions'!$A$44:$A$62,0)))</f>
        <v>#N/A</v>
      </c>
      <c r="L185" s="88" t="e">
        <f>MIN('RBC Assumptions'!ASSM_DevRatioCap,INDEX('RBC Assumptions'!$J$44:$J$62,MATCH($C181,'RBC Assumptions'!$A$44:$A$62,0)))</f>
        <v>#N/A</v>
      </c>
      <c r="M185" s="88" t="e">
        <f>MIN('RBC Assumptions'!ASSM_DevRatioCap,INDEX('RBC Assumptions'!$J$44:$J$62,MATCH($C181,'RBC Assumptions'!$A$44:$A$62,0)))</f>
        <v>#N/A</v>
      </c>
      <c r="N185" s="88" t="e">
        <f>MIN('RBC Assumptions'!ASSM_DevRatioCap,INDEX('RBC Assumptions'!$J$44:$J$62,MATCH($C181,'RBC Assumptions'!$A$44:$A$62,0)))</f>
        <v>#N/A</v>
      </c>
      <c r="O185" s="88" t="e">
        <f>MIN('RBC Assumptions'!ASSM_DevRatioCap,INDEX('RBC Assumptions'!$J$44:$J$62,MATCH($C181,'RBC Assumptions'!$A$44:$A$62,0)))</f>
        <v>#N/A</v>
      </c>
      <c r="P185" s="88" t="e">
        <f>MIN('RBC Assumptions'!ASSM_DevRatioCap,INDEX('RBC Assumptions'!$J$44:$J$62,MATCH($C181,'RBC Assumptions'!$A$44:$A$62,0)))</f>
        <v>#N/A</v>
      </c>
      <c r="Q185" s="88" t="e">
        <f>MIN('RBC Assumptions'!ASSM_DevRatioCap,INDEX('RBC Assumptions'!$J$44:$J$62,MATCH($C181,'RBC Assumptions'!$A$44:$A$62,0)))</f>
        <v>#N/A</v>
      </c>
      <c r="R185" s="88" t="e">
        <f>MIN('RBC Assumptions'!ASSM_DevRatioCap,INDEX('RBC Assumptions'!$J$44:$J$62,MATCH($C181,'RBC Assumptions'!$A$44:$A$62,0)))</f>
        <v>#N/A</v>
      </c>
      <c r="S185" s="88" t="e">
        <f>MIN('RBC Assumptions'!ASSM_DevRatioCap,INDEX('RBC Assumptions'!$J$44:$J$62,MATCH($C181,'RBC Assumptions'!$A$44:$A$62,0)))</f>
        <v>#N/A</v>
      </c>
      <c r="T185" s="88" t="e">
        <f>MIN('RBC Assumptions'!ASSM_DevRatioCap,INDEX('RBC Assumptions'!$J$44:$J$62,MATCH($C181,'RBC Assumptions'!$A$44:$A$62,0)))</f>
        <v>#N/A</v>
      </c>
      <c r="U185" s="88" t="e">
        <f>MIN('RBC Assumptions'!ASSM_DevRatioCap,INDEX('RBC Assumptions'!$J$44:$J$62,MATCH($C181,'RBC Assumptions'!$A$44:$A$62,0)))</f>
        <v>#N/A</v>
      </c>
      <c r="V185" s="88" t="e">
        <f>MIN('RBC Assumptions'!ASSM_DevRatioCap,INDEX('RBC Assumptions'!$J$44:$J$62,MATCH($C181,'RBC Assumptions'!$A$44:$A$62,0)))</f>
        <v>#N/A</v>
      </c>
    </row>
    <row r="186" spans="1:22" x14ac:dyDescent="0.45">
      <c r="A186" s="76" t="str">
        <f>A182</f>
        <v>P016</v>
      </c>
      <c r="B186" s="87" t="s">
        <v>332</v>
      </c>
      <c r="C186" s="88" t="e">
        <f>0.5*C183+0.5*(C185/C184)*C183</f>
        <v>#N/A</v>
      </c>
      <c r="D186" s="88" t="e">
        <f t="shared" ref="D186" si="787">0.5*D183+0.5*(D185/D184)*D183</f>
        <v>#N/A</v>
      </c>
      <c r="E186" s="88" t="e">
        <f t="shared" ref="E186" si="788">0.5*E183+0.5*(E185/E184)*E183</f>
        <v>#N/A</v>
      </c>
      <c r="F186" s="88" t="e">
        <f t="shared" ref="F186" si="789">0.5*F183+0.5*(F185/F184)*F183</f>
        <v>#N/A</v>
      </c>
      <c r="G186" s="88" t="e">
        <f t="shared" ref="G186" si="790">0.5*G183+0.5*(G185/G184)*G183</f>
        <v>#N/A</v>
      </c>
      <c r="H186" s="88" t="e">
        <f t="shared" ref="H186" si="791">0.5*H183+0.5*(H185/H184)*H183</f>
        <v>#N/A</v>
      </c>
      <c r="I186" s="88" t="e">
        <f t="shared" ref="I186" si="792">0.5*I183+0.5*(I185/I184)*I183</f>
        <v>#N/A</v>
      </c>
      <c r="J186" s="88" t="e">
        <f t="shared" ref="J186" si="793">0.5*J183+0.5*(J185/J184)*J183</f>
        <v>#N/A</v>
      </c>
      <c r="K186" s="88" t="e">
        <f t="shared" ref="K186" si="794">0.5*K183+0.5*(K185/K184)*K183</f>
        <v>#N/A</v>
      </c>
      <c r="L186" s="88" t="e">
        <f t="shared" ref="L186" si="795">0.5*L183+0.5*(L185/L184)*L183</f>
        <v>#N/A</v>
      </c>
      <c r="M186" s="88" t="e">
        <f t="shared" ref="M186" si="796">0.5*M183+0.5*(M185/M184)*M183</f>
        <v>#N/A</v>
      </c>
      <c r="N186" s="88" t="e">
        <f t="shared" ref="N186" si="797">0.5*N183+0.5*(N185/N184)*N183</f>
        <v>#N/A</v>
      </c>
      <c r="O186" s="88" t="e">
        <f t="shared" ref="O186" si="798">0.5*O183+0.5*(O185/O184)*O183</f>
        <v>#N/A</v>
      </c>
      <c r="P186" s="88" t="e">
        <f t="shared" ref="P186" si="799">0.5*P183+0.5*(P185/P184)*P183</f>
        <v>#N/A</v>
      </c>
      <c r="Q186" s="88" t="e">
        <f t="shared" ref="Q186" si="800">0.5*Q183+0.5*(Q185/Q184)*Q183</f>
        <v>#N/A</v>
      </c>
      <c r="R186" s="88" t="e">
        <f t="shared" ref="R186" si="801">0.5*R183+0.5*(R185/R184)*R183</f>
        <v>#N/A</v>
      </c>
      <c r="S186" s="88" t="e">
        <f t="shared" ref="S186" si="802">0.5*S183+0.5*(S185/S184)*S183</f>
        <v>#N/A</v>
      </c>
      <c r="T186" s="88" t="e">
        <f t="shared" ref="T186" si="803">0.5*T183+0.5*(T185/T184)*T183</f>
        <v>#N/A</v>
      </c>
      <c r="U186" s="88" t="e">
        <f t="shared" ref="U186" si="804">0.5*U183+0.5*(U185/U184)*U183</f>
        <v>#N/A</v>
      </c>
      <c r="V186" s="88" t="e">
        <f t="shared" ref="V186" si="805">0.5*V183+0.5*(V185/V184)*V183</f>
        <v>#N/A</v>
      </c>
    </row>
    <row r="187" spans="1:22" x14ac:dyDescent="0.45">
      <c r="A187" s="76" t="str">
        <f>A183</f>
        <v>P016</v>
      </c>
      <c r="B187" s="87" t="s">
        <v>535</v>
      </c>
      <c r="C187" s="88" t="e">
        <f>INDEX('RBC Assumptions'!$D$44:$D$62,MATCH($C181,'RBC Assumptions'!$A$44:$A$62,0))</f>
        <v>#N/A</v>
      </c>
      <c r="D187" s="88" t="e">
        <f>INDEX('RBC Assumptions'!$D$44:$D$62,MATCH($C181,'RBC Assumptions'!$A$44:$A$62,0))</f>
        <v>#N/A</v>
      </c>
      <c r="E187" s="88" t="e">
        <f>INDEX('RBC Assumptions'!$D$44:$D$62,MATCH($C181,'RBC Assumptions'!$A$44:$A$62,0))</f>
        <v>#N/A</v>
      </c>
      <c r="F187" s="88" t="e">
        <f>INDEX('RBC Assumptions'!$D$44:$D$62,MATCH($C181,'RBC Assumptions'!$A$44:$A$62,0))</f>
        <v>#N/A</v>
      </c>
      <c r="G187" s="88" t="e">
        <f>INDEX('RBC Assumptions'!$D$44:$D$62,MATCH($C181,'RBC Assumptions'!$A$44:$A$62,0))</f>
        <v>#N/A</v>
      </c>
      <c r="H187" s="88" t="e">
        <f>INDEX('RBC Assumptions'!$D$44:$D$62,MATCH($C181,'RBC Assumptions'!$A$44:$A$62,0))</f>
        <v>#N/A</v>
      </c>
      <c r="I187" s="88" t="e">
        <f>INDEX('RBC Assumptions'!$D$44:$D$62,MATCH($C181,'RBC Assumptions'!$A$44:$A$62,0))</f>
        <v>#N/A</v>
      </c>
      <c r="J187" s="88" t="e">
        <f>INDEX('RBC Assumptions'!$D$44:$D$62,MATCH($C181,'RBC Assumptions'!$A$44:$A$62,0))</f>
        <v>#N/A</v>
      </c>
      <c r="K187" s="88" t="e">
        <f>INDEX('RBC Assumptions'!$D$44:$D$62,MATCH($C181,'RBC Assumptions'!$A$44:$A$62,0))</f>
        <v>#N/A</v>
      </c>
      <c r="L187" s="88" t="e">
        <f>INDEX('RBC Assumptions'!$D$44:$D$62,MATCH($C181,'RBC Assumptions'!$A$44:$A$62,0))</f>
        <v>#N/A</v>
      </c>
      <c r="M187" s="88" t="e">
        <f>INDEX('RBC Assumptions'!$D$44:$D$62,MATCH($C181,'RBC Assumptions'!$A$44:$A$62,0))</f>
        <v>#N/A</v>
      </c>
      <c r="N187" s="88" t="e">
        <f>INDEX('RBC Assumptions'!$D$44:$D$62,MATCH($C181,'RBC Assumptions'!$A$44:$A$62,0))</f>
        <v>#N/A</v>
      </c>
      <c r="O187" s="88" t="e">
        <f>INDEX('RBC Assumptions'!$D$44:$D$62,MATCH($C181,'RBC Assumptions'!$A$44:$A$62,0))</f>
        <v>#N/A</v>
      </c>
      <c r="P187" s="88" t="e">
        <f>INDEX('RBC Assumptions'!$D$44:$D$62,MATCH($C181,'RBC Assumptions'!$A$44:$A$62,0))</f>
        <v>#N/A</v>
      </c>
      <c r="Q187" s="88" t="e">
        <f>INDEX('RBC Assumptions'!$D$44:$D$62,MATCH($C181,'RBC Assumptions'!$A$44:$A$62,0))</f>
        <v>#N/A</v>
      </c>
      <c r="R187" s="88" t="e">
        <f>INDEX('RBC Assumptions'!$D$44:$D$62,MATCH($C181,'RBC Assumptions'!$A$44:$A$62,0))</f>
        <v>#N/A</v>
      </c>
      <c r="S187" s="88" t="e">
        <f>INDEX('RBC Assumptions'!$D$44:$D$62,MATCH($C181,'RBC Assumptions'!$A$44:$A$62,0))</f>
        <v>#N/A</v>
      </c>
      <c r="T187" s="88" t="e">
        <f>INDEX('RBC Assumptions'!$D$44:$D$62,MATCH($C181,'RBC Assumptions'!$A$44:$A$62,0))</f>
        <v>#N/A</v>
      </c>
      <c r="U187" s="88" t="e">
        <f>INDEX('RBC Assumptions'!$D$44:$D$62,MATCH($C181,'RBC Assumptions'!$A$44:$A$62,0))</f>
        <v>#N/A</v>
      </c>
      <c r="V187" s="88" t="e">
        <f>INDEX('RBC Assumptions'!$D$44:$D$62,MATCH($C181,'RBC Assumptions'!$A$44:$A$62,0))</f>
        <v>#N/A</v>
      </c>
    </row>
    <row r="188" spans="1:22" x14ac:dyDescent="0.45">
      <c r="A188" s="76" t="str">
        <f>A186</f>
        <v>P016</v>
      </c>
      <c r="B188" s="89" t="s">
        <v>333</v>
      </c>
      <c r="C188" s="91" t="e">
        <f ca="1">MAX(0,(((C186+1)*C187)-1)*C182)</f>
        <v>#N/A</v>
      </c>
      <c r="D188" s="91" t="e">
        <f t="shared" ref="D188" ca="1" si="806">MAX(0,(((D186+1)*D187)-1)*D182)</f>
        <v>#N/A</v>
      </c>
      <c r="E188" s="91" t="e">
        <f t="shared" ref="E188" ca="1" si="807">MAX(0,(((E186+1)*E187)-1)*E182)</f>
        <v>#N/A</v>
      </c>
      <c r="F188" s="91" t="e">
        <f t="shared" ref="F188" ca="1" si="808">MAX(0,(((F186+1)*F187)-1)*F182)</f>
        <v>#N/A</v>
      </c>
      <c r="G188" s="91" t="e">
        <f t="shared" ref="G188" ca="1" si="809">MAX(0,(((G186+1)*G187)-1)*G182)</f>
        <v>#N/A</v>
      </c>
      <c r="H188" s="91" t="e">
        <f t="shared" ref="H188" ca="1" si="810">MAX(0,(((H186+1)*H187)-1)*H182)</f>
        <v>#N/A</v>
      </c>
      <c r="I188" s="91" t="e">
        <f t="shared" ref="I188" ca="1" si="811">MAX(0,(((I186+1)*I187)-1)*I182)</f>
        <v>#N/A</v>
      </c>
      <c r="J188" s="91" t="e">
        <f t="shared" ref="J188" ca="1" si="812">MAX(0,(((J186+1)*J187)-1)*J182)</f>
        <v>#N/A</v>
      </c>
      <c r="K188" s="91" t="e">
        <f t="shared" ref="K188" ca="1" si="813">MAX(0,(((K186+1)*K187)-1)*K182)</f>
        <v>#N/A</v>
      </c>
      <c r="L188" s="91" t="e">
        <f t="shared" ref="L188" ca="1" si="814">MAX(0,(((L186+1)*L187)-1)*L182)</f>
        <v>#N/A</v>
      </c>
      <c r="M188" s="91" t="e">
        <f t="shared" ref="M188" ca="1" si="815">MAX(0,(((M186+1)*M187)-1)*M182)</f>
        <v>#N/A</v>
      </c>
      <c r="N188" s="91" t="e">
        <f t="shared" ref="N188" ca="1" si="816">MAX(0,(((N186+1)*N187)-1)*N182)</f>
        <v>#N/A</v>
      </c>
      <c r="O188" s="91" t="e">
        <f t="shared" ref="O188" ca="1" si="817">MAX(0,(((O186+1)*O187)-1)*O182)</f>
        <v>#N/A</v>
      </c>
      <c r="P188" s="91" t="e">
        <f t="shared" ref="P188" ca="1" si="818">MAX(0,(((P186+1)*P187)-1)*P182)</f>
        <v>#N/A</v>
      </c>
      <c r="Q188" s="91" t="e">
        <f t="shared" ref="Q188" ca="1" si="819">MAX(0,(((Q186+1)*Q187)-1)*Q182)</f>
        <v>#N/A</v>
      </c>
      <c r="R188" s="91" t="e">
        <f t="shared" ref="R188" ca="1" si="820">MAX(0,(((R186+1)*R187)-1)*R182)</f>
        <v>#N/A</v>
      </c>
      <c r="S188" s="91" t="e">
        <f t="shared" ref="S188" ca="1" si="821">MAX(0,(((S186+1)*S187)-1)*S182)</f>
        <v>#N/A</v>
      </c>
      <c r="T188" s="91" t="e">
        <f t="shared" ref="T188" ca="1" si="822">MAX(0,(((T186+1)*T187)-1)*T182)</f>
        <v>#N/A</v>
      </c>
      <c r="U188" s="91" t="e">
        <f t="shared" ref="U188" ca="1" si="823">MAX(0,(((U186+1)*U187)-1)*U182)</f>
        <v>#N/A</v>
      </c>
      <c r="V188" s="91" t="e">
        <f t="shared" ref="V188" ca="1" si="824">MAX(0,(((V186+1)*V187)-1)*V182)</f>
        <v>#N/A</v>
      </c>
    </row>
    <row r="189" spans="1:22" x14ac:dyDescent="0.45">
      <c r="A189" s="76" t="str">
        <f t="shared" ref="A189:A190" si="825">A188</f>
        <v>P016</v>
      </c>
      <c r="B189" s="90" t="s">
        <v>334</v>
      </c>
      <c r="C189" s="91">
        <v>0</v>
      </c>
      <c r="D189" s="91">
        <v>0</v>
      </c>
      <c r="E189" s="91">
        <v>0</v>
      </c>
      <c r="F189" s="91">
        <v>0</v>
      </c>
      <c r="G189" s="91">
        <v>0</v>
      </c>
      <c r="H189" s="91">
        <v>0</v>
      </c>
      <c r="I189" s="91">
        <v>0</v>
      </c>
      <c r="J189" s="91">
        <v>0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</row>
    <row r="190" spans="1:22" x14ac:dyDescent="0.45">
      <c r="A190" s="76" t="str">
        <f t="shared" si="825"/>
        <v>P016</v>
      </c>
      <c r="B190" s="92" t="s">
        <v>335</v>
      </c>
      <c r="C190" s="93">
        <f ca="1">IFERROR(C188-C189,0)</f>
        <v>0</v>
      </c>
      <c r="D190" s="93">
        <f t="shared" ref="D190" ca="1" si="826">IFERROR(D188-D189,0)</f>
        <v>0</v>
      </c>
      <c r="E190" s="93">
        <f t="shared" ref="E190" ca="1" si="827">IFERROR(E188-E189,0)</f>
        <v>0</v>
      </c>
      <c r="F190" s="93">
        <f t="shared" ref="F190" ca="1" si="828">IFERROR(F188-F189,0)</f>
        <v>0</v>
      </c>
      <c r="G190" s="93">
        <f t="shared" ref="G190" ca="1" si="829">IFERROR(G188-G189,0)</f>
        <v>0</v>
      </c>
      <c r="H190" s="93">
        <f t="shared" ref="H190" ca="1" si="830">IFERROR(H188-H189,0)</f>
        <v>0</v>
      </c>
      <c r="I190" s="93">
        <f t="shared" ref="I190" ca="1" si="831">IFERROR(I188-I189,0)</f>
        <v>0</v>
      </c>
      <c r="J190" s="93">
        <f t="shared" ref="J190" ca="1" si="832">IFERROR(J188-J189,0)</f>
        <v>0</v>
      </c>
      <c r="K190" s="93">
        <f t="shared" ref="K190" ca="1" si="833">IFERROR(K188-K189,0)</f>
        <v>0</v>
      </c>
      <c r="L190" s="93">
        <f t="shared" ref="L190" ca="1" si="834">IFERROR(L188-L189,0)</f>
        <v>0</v>
      </c>
      <c r="M190" s="93">
        <f t="shared" ref="M190" ca="1" si="835">IFERROR(M188-M189,0)</f>
        <v>0</v>
      </c>
      <c r="N190" s="93">
        <f t="shared" ref="N190" ca="1" si="836">IFERROR(N188-N189,0)</f>
        <v>0</v>
      </c>
      <c r="O190" s="93">
        <f t="shared" ref="O190" ca="1" si="837">IFERROR(O188-O189,0)</f>
        <v>0</v>
      </c>
      <c r="P190" s="93">
        <f t="shared" ref="P190" ca="1" si="838">IFERROR(P188-P189,0)</f>
        <v>0</v>
      </c>
      <c r="Q190" s="93">
        <f t="shared" ref="Q190" ca="1" si="839">IFERROR(Q188-Q189,0)</f>
        <v>0</v>
      </c>
      <c r="R190" s="93">
        <f t="shared" ref="R190" ca="1" si="840">IFERROR(R188-R189,0)</f>
        <v>0</v>
      </c>
      <c r="S190" s="93">
        <f t="shared" ref="S190" ca="1" si="841">IFERROR(S188-S189,0)</f>
        <v>0</v>
      </c>
      <c r="T190" s="93">
        <f t="shared" ref="T190" ca="1" si="842">IFERROR(T188-T189,0)</f>
        <v>0</v>
      </c>
      <c r="U190" s="93">
        <f t="shared" ref="U190" ca="1" si="843">IFERROR(U188-U189,0)</f>
        <v>0</v>
      </c>
      <c r="V190" s="93">
        <f t="shared" ref="V190" ca="1" si="844">IFERROR(V188-V189,0)</f>
        <v>0</v>
      </c>
    </row>
    <row r="192" spans="1:22" x14ac:dyDescent="0.45">
      <c r="A192" s="2" t="s">
        <v>380</v>
      </c>
      <c r="B192" s="2">
        <f>INDEX('Program Inputs'!$B$9:$B$28,MATCH(A192,'Program Inputs'!$A$9:$A$28,0))</f>
        <v>0</v>
      </c>
      <c r="C192" s="2">
        <f>INDEX('Program Inputs'!$L$9:$L$28,MATCH(A192,'Program Inputs'!$A$9:$A$28,0))</f>
        <v>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45">
      <c r="A193" s="76" t="str">
        <f>A192</f>
        <v>P017</v>
      </c>
      <c r="B193" s="87" t="s">
        <v>331</v>
      </c>
      <c r="C193" s="95">
        <f ca="1">'Loss Proj'!X560</f>
        <v>0</v>
      </c>
      <c r="D193" s="95">
        <f ca="1">'Loss Proj'!Y560</f>
        <v>0</v>
      </c>
      <c r="E193" s="95">
        <f ca="1">'Loss Proj'!Z560</f>
        <v>0</v>
      </c>
      <c r="F193" s="95">
        <f ca="1">'Loss Proj'!AA560</f>
        <v>0</v>
      </c>
      <c r="G193" s="95">
        <f ca="1">'Loss Proj'!AB560</f>
        <v>0</v>
      </c>
      <c r="H193" s="95">
        <f ca="1">'Loss Proj'!AC560</f>
        <v>0</v>
      </c>
      <c r="I193" s="95">
        <f ca="1">'Loss Proj'!AD560</f>
        <v>0</v>
      </c>
      <c r="J193" s="95">
        <f ca="1">'Loss Proj'!AE560</f>
        <v>0</v>
      </c>
      <c r="K193" s="95">
        <f ca="1">'Loss Proj'!AF560</f>
        <v>0</v>
      </c>
      <c r="L193" s="95">
        <f ca="1">'Loss Proj'!AG560</f>
        <v>0</v>
      </c>
      <c r="M193" s="95">
        <f ca="1">'Loss Proj'!AH560</f>
        <v>0</v>
      </c>
      <c r="N193" s="95">
        <f ca="1">'Loss Proj'!AI560</f>
        <v>0</v>
      </c>
      <c r="O193" s="95">
        <f ca="1">'Loss Proj'!AJ560</f>
        <v>0</v>
      </c>
      <c r="P193" s="95">
        <f ca="1">'Loss Proj'!AK560</f>
        <v>0</v>
      </c>
      <c r="Q193" s="95">
        <f ca="1">'Loss Proj'!AL560</f>
        <v>0</v>
      </c>
      <c r="R193" s="95">
        <f ca="1">'Loss Proj'!AM560</f>
        <v>0</v>
      </c>
      <c r="S193" s="95">
        <f ca="1">'Loss Proj'!AN560</f>
        <v>0</v>
      </c>
      <c r="T193" s="95">
        <f ca="1">'Loss Proj'!AO560</f>
        <v>0</v>
      </c>
      <c r="U193" s="95">
        <f ca="1">'Loss Proj'!AP560</f>
        <v>0</v>
      </c>
      <c r="V193" s="95">
        <f ca="1">'Loss Proj'!AQ560</f>
        <v>0</v>
      </c>
    </row>
    <row r="194" spans="1:22" x14ac:dyDescent="0.45">
      <c r="A194" s="76" t="str">
        <f>A192</f>
        <v>P017</v>
      </c>
      <c r="B194" s="87" t="s">
        <v>529</v>
      </c>
      <c r="C194" s="88" t="e">
        <f>INDEX('RBC Assumptions'!$B$44:$B$62,MATCH($C192,'RBC Assumptions'!$A$44:$A$62,0))</f>
        <v>#N/A</v>
      </c>
      <c r="D194" s="88" t="e">
        <f>INDEX('RBC Assumptions'!$B$44:$B$62,MATCH($C192,'RBC Assumptions'!$A$44:$A$62,0))</f>
        <v>#N/A</v>
      </c>
      <c r="E194" s="88" t="e">
        <f>INDEX('RBC Assumptions'!$B$44:$B$62,MATCH($C192,'RBC Assumptions'!$A$44:$A$62,0))</f>
        <v>#N/A</v>
      </c>
      <c r="F194" s="88" t="e">
        <f>INDEX('RBC Assumptions'!$B$44:$B$62,MATCH($C192,'RBC Assumptions'!$A$44:$A$62,0))</f>
        <v>#N/A</v>
      </c>
      <c r="G194" s="88" t="e">
        <f>INDEX('RBC Assumptions'!$B$44:$B$62,MATCH($C192,'RBC Assumptions'!$A$44:$A$62,0))</f>
        <v>#N/A</v>
      </c>
      <c r="H194" s="88" t="e">
        <f>INDEX('RBC Assumptions'!$B$44:$B$62,MATCH($C192,'RBC Assumptions'!$A$44:$A$62,0))</f>
        <v>#N/A</v>
      </c>
      <c r="I194" s="88" t="e">
        <f>INDEX('RBC Assumptions'!$B$44:$B$62,MATCH($C192,'RBC Assumptions'!$A$44:$A$62,0))</f>
        <v>#N/A</v>
      </c>
      <c r="J194" s="88" t="e">
        <f>INDEX('RBC Assumptions'!$B$44:$B$62,MATCH($C192,'RBC Assumptions'!$A$44:$A$62,0))</f>
        <v>#N/A</v>
      </c>
      <c r="K194" s="88" t="e">
        <f>INDEX('RBC Assumptions'!$B$44:$B$62,MATCH($C192,'RBC Assumptions'!$A$44:$A$62,0))</f>
        <v>#N/A</v>
      </c>
      <c r="L194" s="88" t="e">
        <f>INDEX('RBC Assumptions'!$B$44:$B$62,MATCH($C192,'RBC Assumptions'!$A$44:$A$62,0))</f>
        <v>#N/A</v>
      </c>
      <c r="M194" s="88" t="e">
        <f>INDEX('RBC Assumptions'!$B$44:$B$62,MATCH($C192,'RBC Assumptions'!$A$44:$A$62,0))</f>
        <v>#N/A</v>
      </c>
      <c r="N194" s="88" t="e">
        <f>INDEX('RBC Assumptions'!$B$44:$B$62,MATCH($C192,'RBC Assumptions'!$A$44:$A$62,0))</f>
        <v>#N/A</v>
      </c>
      <c r="O194" s="88" t="e">
        <f>INDEX('RBC Assumptions'!$B$44:$B$62,MATCH($C192,'RBC Assumptions'!$A$44:$A$62,0))</f>
        <v>#N/A</v>
      </c>
      <c r="P194" s="88" t="e">
        <f>INDEX('RBC Assumptions'!$B$44:$B$62,MATCH($C192,'RBC Assumptions'!$A$44:$A$62,0))</f>
        <v>#N/A</v>
      </c>
      <c r="Q194" s="88" t="e">
        <f>INDEX('RBC Assumptions'!$B$44:$B$62,MATCH($C192,'RBC Assumptions'!$A$44:$A$62,0))</f>
        <v>#N/A</v>
      </c>
      <c r="R194" s="88" t="e">
        <f>INDEX('RBC Assumptions'!$B$44:$B$62,MATCH($C192,'RBC Assumptions'!$A$44:$A$62,0))</f>
        <v>#N/A</v>
      </c>
      <c r="S194" s="88" t="e">
        <f>INDEX('RBC Assumptions'!$B$44:$B$62,MATCH($C192,'RBC Assumptions'!$A$44:$A$62,0))</f>
        <v>#N/A</v>
      </c>
      <c r="T194" s="88" t="e">
        <f>INDEX('RBC Assumptions'!$B$44:$B$62,MATCH($C192,'RBC Assumptions'!$A$44:$A$62,0))</f>
        <v>#N/A</v>
      </c>
      <c r="U194" s="88" t="e">
        <f>INDEX('RBC Assumptions'!$B$44:$B$62,MATCH($C192,'RBC Assumptions'!$A$44:$A$62,0))</f>
        <v>#N/A</v>
      </c>
      <c r="V194" s="88" t="e">
        <f>INDEX('RBC Assumptions'!$B$44:$B$62,MATCH($C192,'RBC Assumptions'!$A$44:$A$62,0))</f>
        <v>#N/A</v>
      </c>
    </row>
    <row r="195" spans="1:22" x14ac:dyDescent="0.45">
      <c r="A195" s="76" t="str">
        <f t="shared" ref="A195:A196" si="845">A193</f>
        <v>P017</v>
      </c>
      <c r="B195" s="87" t="s">
        <v>512</v>
      </c>
      <c r="C195" s="88" t="e">
        <f>INDEX('RBC Assumptions'!$C$44:$C$62,MATCH($C192,'RBC Assumptions'!$A$44:$A$62,0))</f>
        <v>#N/A</v>
      </c>
      <c r="D195" s="88" t="e">
        <f>INDEX('RBC Assumptions'!$C$44:$C$62,MATCH($C192,'RBC Assumptions'!$A$44:$A$62,0))</f>
        <v>#N/A</v>
      </c>
      <c r="E195" s="88" t="e">
        <f>INDEX('RBC Assumptions'!$C$44:$C$62,MATCH($C192,'RBC Assumptions'!$A$44:$A$62,0))</f>
        <v>#N/A</v>
      </c>
      <c r="F195" s="88" t="e">
        <f>INDEX('RBC Assumptions'!$C$44:$C$62,MATCH($C192,'RBC Assumptions'!$A$44:$A$62,0))</f>
        <v>#N/A</v>
      </c>
      <c r="G195" s="88" t="e">
        <f>INDEX('RBC Assumptions'!$C$44:$C$62,MATCH($C192,'RBC Assumptions'!$A$44:$A$62,0))</f>
        <v>#N/A</v>
      </c>
      <c r="H195" s="88" t="e">
        <f>INDEX('RBC Assumptions'!$C$44:$C$62,MATCH($C192,'RBC Assumptions'!$A$44:$A$62,0))</f>
        <v>#N/A</v>
      </c>
      <c r="I195" s="88" t="e">
        <f>INDEX('RBC Assumptions'!$C$44:$C$62,MATCH($C192,'RBC Assumptions'!$A$44:$A$62,0))</f>
        <v>#N/A</v>
      </c>
      <c r="J195" s="88" t="e">
        <f>INDEX('RBC Assumptions'!$C$44:$C$62,MATCH($C192,'RBC Assumptions'!$A$44:$A$62,0))</f>
        <v>#N/A</v>
      </c>
      <c r="K195" s="88" t="e">
        <f>INDEX('RBC Assumptions'!$C$44:$C$62,MATCH($C192,'RBC Assumptions'!$A$44:$A$62,0))</f>
        <v>#N/A</v>
      </c>
      <c r="L195" s="88" t="e">
        <f>INDEX('RBC Assumptions'!$C$44:$C$62,MATCH($C192,'RBC Assumptions'!$A$44:$A$62,0))</f>
        <v>#N/A</v>
      </c>
      <c r="M195" s="88" t="e">
        <f>INDEX('RBC Assumptions'!$C$44:$C$62,MATCH($C192,'RBC Assumptions'!$A$44:$A$62,0))</f>
        <v>#N/A</v>
      </c>
      <c r="N195" s="88" t="e">
        <f>INDEX('RBC Assumptions'!$C$44:$C$62,MATCH($C192,'RBC Assumptions'!$A$44:$A$62,0))</f>
        <v>#N/A</v>
      </c>
      <c r="O195" s="88" t="e">
        <f>INDEX('RBC Assumptions'!$C$44:$C$62,MATCH($C192,'RBC Assumptions'!$A$44:$A$62,0))</f>
        <v>#N/A</v>
      </c>
      <c r="P195" s="88" t="e">
        <f>INDEX('RBC Assumptions'!$C$44:$C$62,MATCH($C192,'RBC Assumptions'!$A$44:$A$62,0))</f>
        <v>#N/A</v>
      </c>
      <c r="Q195" s="88" t="e">
        <f>INDEX('RBC Assumptions'!$C$44:$C$62,MATCH($C192,'RBC Assumptions'!$A$44:$A$62,0))</f>
        <v>#N/A</v>
      </c>
      <c r="R195" s="88" t="e">
        <f>INDEX('RBC Assumptions'!$C$44:$C$62,MATCH($C192,'RBC Assumptions'!$A$44:$A$62,0))</f>
        <v>#N/A</v>
      </c>
      <c r="S195" s="88" t="e">
        <f>INDEX('RBC Assumptions'!$C$44:$C$62,MATCH($C192,'RBC Assumptions'!$A$44:$A$62,0))</f>
        <v>#N/A</v>
      </c>
      <c r="T195" s="88" t="e">
        <f>INDEX('RBC Assumptions'!$C$44:$C$62,MATCH($C192,'RBC Assumptions'!$A$44:$A$62,0))</f>
        <v>#N/A</v>
      </c>
      <c r="U195" s="88" t="e">
        <f>INDEX('RBC Assumptions'!$C$44:$C$62,MATCH($C192,'RBC Assumptions'!$A$44:$A$62,0))</f>
        <v>#N/A</v>
      </c>
      <c r="V195" s="88" t="e">
        <f>INDEX('RBC Assumptions'!$C$44:$C$62,MATCH($C192,'RBC Assumptions'!$A$44:$A$62,0))</f>
        <v>#N/A</v>
      </c>
    </row>
    <row r="196" spans="1:22" x14ac:dyDescent="0.45">
      <c r="A196" s="76" t="str">
        <f t="shared" si="845"/>
        <v>P017</v>
      </c>
      <c r="B196" s="87" t="s">
        <v>513</v>
      </c>
      <c r="C196" s="88" t="e">
        <f>MIN('RBC Assumptions'!ASSM_DevRatioCap,INDEX('RBC Assumptions'!$J$44:$J$62,MATCH($C192,'RBC Assumptions'!$A$44:$A$62,0)))</f>
        <v>#N/A</v>
      </c>
      <c r="D196" s="88" t="e">
        <f>MIN('RBC Assumptions'!ASSM_DevRatioCap,INDEX('RBC Assumptions'!$J$44:$J$62,MATCH($C192,'RBC Assumptions'!$A$44:$A$62,0)))</f>
        <v>#N/A</v>
      </c>
      <c r="E196" s="88" t="e">
        <f>MIN('RBC Assumptions'!ASSM_DevRatioCap,INDEX('RBC Assumptions'!$J$44:$J$62,MATCH($C192,'RBC Assumptions'!$A$44:$A$62,0)))</f>
        <v>#N/A</v>
      </c>
      <c r="F196" s="88" t="e">
        <f>MIN('RBC Assumptions'!ASSM_DevRatioCap,INDEX('RBC Assumptions'!$J$44:$J$62,MATCH($C192,'RBC Assumptions'!$A$44:$A$62,0)))</f>
        <v>#N/A</v>
      </c>
      <c r="G196" s="88" t="e">
        <f>MIN('RBC Assumptions'!ASSM_DevRatioCap,INDEX('RBC Assumptions'!$J$44:$J$62,MATCH($C192,'RBC Assumptions'!$A$44:$A$62,0)))</f>
        <v>#N/A</v>
      </c>
      <c r="H196" s="88" t="e">
        <f>MIN('RBC Assumptions'!ASSM_DevRatioCap,INDEX('RBC Assumptions'!$J$44:$J$62,MATCH($C192,'RBC Assumptions'!$A$44:$A$62,0)))</f>
        <v>#N/A</v>
      </c>
      <c r="I196" s="88" t="e">
        <f>MIN('RBC Assumptions'!ASSM_DevRatioCap,INDEX('RBC Assumptions'!$J$44:$J$62,MATCH($C192,'RBC Assumptions'!$A$44:$A$62,0)))</f>
        <v>#N/A</v>
      </c>
      <c r="J196" s="88" t="e">
        <f>MIN('RBC Assumptions'!ASSM_DevRatioCap,INDEX('RBC Assumptions'!$J$44:$J$62,MATCH($C192,'RBC Assumptions'!$A$44:$A$62,0)))</f>
        <v>#N/A</v>
      </c>
      <c r="K196" s="88" t="e">
        <f>MIN('RBC Assumptions'!ASSM_DevRatioCap,INDEX('RBC Assumptions'!$J$44:$J$62,MATCH($C192,'RBC Assumptions'!$A$44:$A$62,0)))</f>
        <v>#N/A</v>
      </c>
      <c r="L196" s="88" t="e">
        <f>MIN('RBC Assumptions'!ASSM_DevRatioCap,INDEX('RBC Assumptions'!$J$44:$J$62,MATCH($C192,'RBC Assumptions'!$A$44:$A$62,0)))</f>
        <v>#N/A</v>
      </c>
      <c r="M196" s="88" t="e">
        <f>MIN('RBC Assumptions'!ASSM_DevRatioCap,INDEX('RBC Assumptions'!$J$44:$J$62,MATCH($C192,'RBC Assumptions'!$A$44:$A$62,0)))</f>
        <v>#N/A</v>
      </c>
      <c r="N196" s="88" t="e">
        <f>MIN('RBC Assumptions'!ASSM_DevRatioCap,INDEX('RBC Assumptions'!$J$44:$J$62,MATCH($C192,'RBC Assumptions'!$A$44:$A$62,0)))</f>
        <v>#N/A</v>
      </c>
      <c r="O196" s="88" t="e">
        <f>MIN('RBC Assumptions'!ASSM_DevRatioCap,INDEX('RBC Assumptions'!$J$44:$J$62,MATCH($C192,'RBC Assumptions'!$A$44:$A$62,0)))</f>
        <v>#N/A</v>
      </c>
      <c r="P196" s="88" t="e">
        <f>MIN('RBC Assumptions'!ASSM_DevRatioCap,INDEX('RBC Assumptions'!$J$44:$J$62,MATCH($C192,'RBC Assumptions'!$A$44:$A$62,0)))</f>
        <v>#N/A</v>
      </c>
      <c r="Q196" s="88" t="e">
        <f>MIN('RBC Assumptions'!ASSM_DevRatioCap,INDEX('RBC Assumptions'!$J$44:$J$62,MATCH($C192,'RBC Assumptions'!$A$44:$A$62,0)))</f>
        <v>#N/A</v>
      </c>
      <c r="R196" s="88" t="e">
        <f>MIN('RBC Assumptions'!ASSM_DevRatioCap,INDEX('RBC Assumptions'!$J$44:$J$62,MATCH($C192,'RBC Assumptions'!$A$44:$A$62,0)))</f>
        <v>#N/A</v>
      </c>
      <c r="S196" s="88" t="e">
        <f>MIN('RBC Assumptions'!ASSM_DevRatioCap,INDEX('RBC Assumptions'!$J$44:$J$62,MATCH($C192,'RBC Assumptions'!$A$44:$A$62,0)))</f>
        <v>#N/A</v>
      </c>
      <c r="T196" s="88" t="e">
        <f>MIN('RBC Assumptions'!ASSM_DevRatioCap,INDEX('RBC Assumptions'!$J$44:$J$62,MATCH($C192,'RBC Assumptions'!$A$44:$A$62,0)))</f>
        <v>#N/A</v>
      </c>
      <c r="U196" s="88" t="e">
        <f>MIN('RBC Assumptions'!ASSM_DevRatioCap,INDEX('RBC Assumptions'!$J$44:$J$62,MATCH($C192,'RBC Assumptions'!$A$44:$A$62,0)))</f>
        <v>#N/A</v>
      </c>
      <c r="V196" s="88" t="e">
        <f>MIN('RBC Assumptions'!ASSM_DevRatioCap,INDEX('RBC Assumptions'!$J$44:$J$62,MATCH($C192,'RBC Assumptions'!$A$44:$A$62,0)))</f>
        <v>#N/A</v>
      </c>
    </row>
    <row r="197" spans="1:22" x14ac:dyDescent="0.45">
      <c r="A197" s="76" t="str">
        <f>A193</f>
        <v>P017</v>
      </c>
      <c r="B197" s="87" t="s">
        <v>332</v>
      </c>
      <c r="C197" s="88" t="e">
        <f>0.5*C194+0.5*(C196/C195)*C194</f>
        <v>#N/A</v>
      </c>
      <c r="D197" s="88" t="e">
        <f t="shared" ref="D197" si="846">0.5*D194+0.5*(D196/D195)*D194</f>
        <v>#N/A</v>
      </c>
      <c r="E197" s="88" t="e">
        <f t="shared" ref="E197" si="847">0.5*E194+0.5*(E196/E195)*E194</f>
        <v>#N/A</v>
      </c>
      <c r="F197" s="88" t="e">
        <f t="shared" ref="F197" si="848">0.5*F194+0.5*(F196/F195)*F194</f>
        <v>#N/A</v>
      </c>
      <c r="G197" s="88" t="e">
        <f t="shared" ref="G197" si="849">0.5*G194+0.5*(G196/G195)*G194</f>
        <v>#N/A</v>
      </c>
      <c r="H197" s="88" t="e">
        <f t="shared" ref="H197" si="850">0.5*H194+0.5*(H196/H195)*H194</f>
        <v>#N/A</v>
      </c>
      <c r="I197" s="88" t="e">
        <f t="shared" ref="I197" si="851">0.5*I194+0.5*(I196/I195)*I194</f>
        <v>#N/A</v>
      </c>
      <c r="J197" s="88" t="e">
        <f t="shared" ref="J197" si="852">0.5*J194+0.5*(J196/J195)*J194</f>
        <v>#N/A</v>
      </c>
      <c r="K197" s="88" t="e">
        <f t="shared" ref="K197" si="853">0.5*K194+0.5*(K196/K195)*K194</f>
        <v>#N/A</v>
      </c>
      <c r="L197" s="88" t="e">
        <f t="shared" ref="L197" si="854">0.5*L194+0.5*(L196/L195)*L194</f>
        <v>#N/A</v>
      </c>
      <c r="M197" s="88" t="e">
        <f t="shared" ref="M197" si="855">0.5*M194+0.5*(M196/M195)*M194</f>
        <v>#N/A</v>
      </c>
      <c r="N197" s="88" t="e">
        <f t="shared" ref="N197" si="856">0.5*N194+0.5*(N196/N195)*N194</f>
        <v>#N/A</v>
      </c>
      <c r="O197" s="88" t="e">
        <f t="shared" ref="O197" si="857">0.5*O194+0.5*(O196/O195)*O194</f>
        <v>#N/A</v>
      </c>
      <c r="P197" s="88" t="e">
        <f t="shared" ref="P197" si="858">0.5*P194+0.5*(P196/P195)*P194</f>
        <v>#N/A</v>
      </c>
      <c r="Q197" s="88" t="e">
        <f t="shared" ref="Q197" si="859">0.5*Q194+0.5*(Q196/Q195)*Q194</f>
        <v>#N/A</v>
      </c>
      <c r="R197" s="88" t="e">
        <f t="shared" ref="R197" si="860">0.5*R194+0.5*(R196/R195)*R194</f>
        <v>#N/A</v>
      </c>
      <c r="S197" s="88" t="e">
        <f t="shared" ref="S197" si="861">0.5*S194+0.5*(S196/S195)*S194</f>
        <v>#N/A</v>
      </c>
      <c r="T197" s="88" t="e">
        <f t="shared" ref="T197" si="862">0.5*T194+0.5*(T196/T195)*T194</f>
        <v>#N/A</v>
      </c>
      <c r="U197" s="88" t="e">
        <f t="shared" ref="U197" si="863">0.5*U194+0.5*(U196/U195)*U194</f>
        <v>#N/A</v>
      </c>
      <c r="V197" s="88" t="e">
        <f t="shared" ref="V197" si="864">0.5*V194+0.5*(V196/V195)*V194</f>
        <v>#N/A</v>
      </c>
    </row>
    <row r="198" spans="1:22" x14ac:dyDescent="0.45">
      <c r="A198" s="76" t="str">
        <f>A194</f>
        <v>P017</v>
      </c>
      <c r="B198" s="87" t="s">
        <v>535</v>
      </c>
      <c r="C198" s="88" t="e">
        <f>INDEX('RBC Assumptions'!$D$44:$D$62,MATCH($C192,'RBC Assumptions'!$A$44:$A$62,0))</f>
        <v>#N/A</v>
      </c>
      <c r="D198" s="88" t="e">
        <f>INDEX('RBC Assumptions'!$D$44:$D$62,MATCH($C192,'RBC Assumptions'!$A$44:$A$62,0))</f>
        <v>#N/A</v>
      </c>
      <c r="E198" s="88" t="e">
        <f>INDEX('RBC Assumptions'!$D$44:$D$62,MATCH($C192,'RBC Assumptions'!$A$44:$A$62,0))</f>
        <v>#N/A</v>
      </c>
      <c r="F198" s="88" t="e">
        <f>INDEX('RBC Assumptions'!$D$44:$D$62,MATCH($C192,'RBC Assumptions'!$A$44:$A$62,0))</f>
        <v>#N/A</v>
      </c>
      <c r="G198" s="88" t="e">
        <f>INDEX('RBC Assumptions'!$D$44:$D$62,MATCH($C192,'RBC Assumptions'!$A$44:$A$62,0))</f>
        <v>#N/A</v>
      </c>
      <c r="H198" s="88" t="e">
        <f>INDEX('RBC Assumptions'!$D$44:$D$62,MATCH($C192,'RBC Assumptions'!$A$44:$A$62,0))</f>
        <v>#N/A</v>
      </c>
      <c r="I198" s="88" t="e">
        <f>INDEX('RBC Assumptions'!$D$44:$D$62,MATCH($C192,'RBC Assumptions'!$A$44:$A$62,0))</f>
        <v>#N/A</v>
      </c>
      <c r="J198" s="88" t="e">
        <f>INDEX('RBC Assumptions'!$D$44:$D$62,MATCH($C192,'RBC Assumptions'!$A$44:$A$62,0))</f>
        <v>#N/A</v>
      </c>
      <c r="K198" s="88" t="e">
        <f>INDEX('RBC Assumptions'!$D$44:$D$62,MATCH($C192,'RBC Assumptions'!$A$44:$A$62,0))</f>
        <v>#N/A</v>
      </c>
      <c r="L198" s="88" t="e">
        <f>INDEX('RBC Assumptions'!$D$44:$D$62,MATCH($C192,'RBC Assumptions'!$A$44:$A$62,0))</f>
        <v>#N/A</v>
      </c>
      <c r="M198" s="88" t="e">
        <f>INDEX('RBC Assumptions'!$D$44:$D$62,MATCH($C192,'RBC Assumptions'!$A$44:$A$62,0))</f>
        <v>#N/A</v>
      </c>
      <c r="N198" s="88" t="e">
        <f>INDEX('RBC Assumptions'!$D$44:$D$62,MATCH($C192,'RBC Assumptions'!$A$44:$A$62,0))</f>
        <v>#N/A</v>
      </c>
      <c r="O198" s="88" t="e">
        <f>INDEX('RBC Assumptions'!$D$44:$D$62,MATCH($C192,'RBC Assumptions'!$A$44:$A$62,0))</f>
        <v>#N/A</v>
      </c>
      <c r="P198" s="88" t="e">
        <f>INDEX('RBC Assumptions'!$D$44:$D$62,MATCH($C192,'RBC Assumptions'!$A$44:$A$62,0))</f>
        <v>#N/A</v>
      </c>
      <c r="Q198" s="88" t="e">
        <f>INDEX('RBC Assumptions'!$D$44:$D$62,MATCH($C192,'RBC Assumptions'!$A$44:$A$62,0))</f>
        <v>#N/A</v>
      </c>
      <c r="R198" s="88" t="e">
        <f>INDEX('RBC Assumptions'!$D$44:$D$62,MATCH($C192,'RBC Assumptions'!$A$44:$A$62,0))</f>
        <v>#N/A</v>
      </c>
      <c r="S198" s="88" t="e">
        <f>INDEX('RBC Assumptions'!$D$44:$D$62,MATCH($C192,'RBC Assumptions'!$A$44:$A$62,0))</f>
        <v>#N/A</v>
      </c>
      <c r="T198" s="88" t="e">
        <f>INDEX('RBC Assumptions'!$D$44:$D$62,MATCH($C192,'RBC Assumptions'!$A$44:$A$62,0))</f>
        <v>#N/A</v>
      </c>
      <c r="U198" s="88" t="e">
        <f>INDEX('RBC Assumptions'!$D$44:$D$62,MATCH($C192,'RBC Assumptions'!$A$44:$A$62,0))</f>
        <v>#N/A</v>
      </c>
      <c r="V198" s="88" t="e">
        <f>INDEX('RBC Assumptions'!$D$44:$D$62,MATCH($C192,'RBC Assumptions'!$A$44:$A$62,0))</f>
        <v>#N/A</v>
      </c>
    </row>
    <row r="199" spans="1:22" x14ac:dyDescent="0.45">
      <c r="A199" s="76" t="str">
        <f>A197</f>
        <v>P017</v>
      </c>
      <c r="B199" s="89" t="s">
        <v>333</v>
      </c>
      <c r="C199" s="91" t="e">
        <f ca="1">MAX(0,(((C197+1)*C198)-1)*C193)</f>
        <v>#N/A</v>
      </c>
      <c r="D199" s="91" t="e">
        <f t="shared" ref="D199" ca="1" si="865">MAX(0,(((D197+1)*D198)-1)*D193)</f>
        <v>#N/A</v>
      </c>
      <c r="E199" s="91" t="e">
        <f t="shared" ref="E199" ca="1" si="866">MAX(0,(((E197+1)*E198)-1)*E193)</f>
        <v>#N/A</v>
      </c>
      <c r="F199" s="91" t="e">
        <f t="shared" ref="F199" ca="1" si="867">MAX(0,(((F197+1)*F198)-1)*F193)</f>
        <v>#N/A</v>
      </c>
      <c r="G199" s="91" t="e">
        <f t="shared" ref="G199" ca="1" si="868">MAX(0,(((G197+1)*G198)-1)*G193)</f>
        <v>#N/A</v>
      </c>
      <c r="H199" s="91" t="e">
        <f t="shared" ref="H199" ca="1" si="869">MAX(0,(((H197+1)*H198)-1)*H193)</f>
        <v>#N/A</v>
      </c>
      <c r="I199" s="91" t="e">
        <f t="shared" ref="I199" ca="1" si="870">MAX(0,(((I197+1)*I198)-1)*I193)</f>
        <v>#N/A</v>
      </c>
      <c r="J199" s="91" t="e">
        <f t="shared" ref="J199" ca="1" si="871">MAX(0,(((J197+1)*J198)-1)*J193)</f>
        <v>#N/A</v>
      </c>
      <c r="K199" s="91" t="e">
        <f t="shared" ref="K199" ca="1" si="872">MAX(0,(((K197+1)*K198)-1)*K193)</f>
        <v>#N/A</v>
      </c>
      <c r="L199" s="91" t="e">
        <f t="shared" ref="L199" ca="1" si="873">MAX(0,(((L197+1)*L198)-1)*L193)</f>
        <v>#N/A</v>
      </c>
      <c r="M199" s="91" t="e">
        <f t="shared" ref="M199" ca="1" si="874">MAX(0,(((M197+1)*M198)-1)*M193)</f>
        <v>#N/A</v>
      </c>
      <c r="N199" s="91" t="e">
        <f t="shared" ref="N199" ca="1" si="875">MAX(0,(((N197+1)*N198)-1)*N193)</f>
        <v>#N/A</v>
      </c>
      <c r="O199" s="91" t="e">
        <f t="shared" ref="O199" ca="1" si="876">MAX(0,(((O197+1)*O198)-1)*O193)</f>
        <v>#N/A</v>
      </c>
      <c r="P199" s="91" t="e">
        <f t="shared" ref="P199" ca="1" si="877">MAX(0,(((P197+1)*P198)-1)*P193)</f>
        <v>#N/A</v>
      </c>
      <c r="Q199" s="91" t="e">
        <f t="shared" ref="Q199" ca="1" si="878">MAX(0,(((Q197+1)*Q198)-1)*Q193)</f>
        <v>#N/A</v>
      </c>
      <c r="R199" s="91" t="e">
        <f t="shared" ref="R199" ca="1" si="879">MAX(0,(((R197+1)*R198)-1)*R193)</f>
        <v>#N/A</v>
      </c>
      <c r="S199" s="91" t="e">
        <f t="shared" ref="S199" ca="1" si="880">MAX(0,(((S197+1)*S198)-1)*S193)</f>
        <v>#N/A</v>
      </c>
      <c r="T199" s="91" t="e">
        <f t="shared" ref="T199" ca="1" si="881">MAX(0,(((T197+1)*T198)-1)*T193)</f>
        <v>#N/A</v>
      </c>
      <c r="U199" s="91" t="e">
        <f t="shared" ref="U199" ca="1" si="882">MAX(0,(((U197+1)*U198)-1)*U193)</f>
        <v>#N/A</v>
      </c>
      <c r="V199" s="91" t="e">
        <f t="shared" ref="V199" ca="1" si="883">MAX(0,(((V197+1)*V198)-1)*V193)</f>
        <v>#N/A</v>
      </c>
    </row>
    <row r="200" spans="1:22" x14ac:dyDescent="0.45">
      <c r="A200" s="76" t="str">
        <f t="shared" ref="A200:A201" si="884">A199</f>
        <v>P017</v>
      </c>
      <c r="B200" s="90" t="s">
        <v>334</v>
      </c>
      <c r="C200" s="91">
        <v>0</v>
      </c>
      <c r="D200" s="91">
        <v>0</v>
      </c>
      <c r="E200" s="91">
        <v>0</v>
      </c>
      <c r="F200" s="91">
        <v>0</v>
      </c>
      <c r="G200" s="91">
        <v>0</v>
      </c>
      <c r="H200" s="91">
        <v>0</v>
      </c>
      <c r="I200" s="91">
        <v>0</v>
      </c>
      <c r="J200" s="91">
        <v>0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91">
        <v>0</v>
      </c>
      <c r="R200" s="91">
        <v>0</v>
      </c>
      <c r="S200" s="91">
        <v>0</v>
      </c>
      <c r="T200" s="91">
        <v>0</v>
      </c>
      <c r="U200" s="91">
        <v>0</v>
      </c>
      <c r="V200" s="91">
        <v>0</v>
      </c>
    </row>
    <row r="201" spans="1:22" x14ac:dyDescent="0.45">
      <c r="A201" s="76" t="str">
        <f t="shared" si="884"/>
        <v>P017</v>
      </c>
      <c r="B201" s="92" t="s">
        <v>335</v>
      </c>
      <c r="C201" s="93">
        <f ca="1">IFERROR(C199-C200,0)</f>
        <v>0</v>
      </c>
      <c r="D201" s="93">
        <f t="shared" ref="D201" ca="1" si="885">IFERROR(D199-D200,0)</f>
        <v>0</v>
      </c>
      <c r="E201" s="93">
        <f t="shared" ref="E201" ca="1" si="886">IFERROR(E199-E200,0)</f>
        <v>0</v>
      </c>
      <c r="F201" s="93">
        <f t="shared" ref="F201" ca="1" si="887">IFERROR(F199-F200,0)</f>
        <v>0</v>
      </c>
      <c r="G201" s="93">
        <f t="shared" ref="G201" ca="1" si="888">IFERROR(G199-G200,0)</f>
        <v>0</v>
      </c>
      <c r="H201" s="93">
        <f t="shared" ref="H201" ca="1" si="889">IFERROR(H199-H200,0)</f>
        <v>0</v>
      </c>
      <c r="I201" s="93">
        <f t="shared" ref="I201" ca="1" si="890">IFERROR(I199-I200,0)</f>
        <v>0</v>
      </c>
      <c r="J201" s="93">
        <f t="shared" ref="J201" ca="1" si="891">IFERROR(J199-J200,0)</f>
        <v>0</v>
      </c>
      <c r="K201" s="93">
        <f t="shared" ref="K201" ca="1" si="892">IFERROR(K199-K200,0)</f>
        <v>0</v>
      </c>
      <c r="L201" s="93">
        <f t="shared" ref="L201" ca="1" si="893">IFERROR(L199-L200,0)</f>
        <v>0</v>
      </c>
      <c r="M201" s="93">
        <f t="shared" ref="M201" ca="1" si="894">IFERROR(M199-M200,0)</f>
        <v>0</v>
      </c>
      <c r="N201" s="93">
        <f t="shared" ref="N201" ca="1" si="895">IFERROR(N199-N200,0)</f>
        <v>0</v>
      </c>
      <c r="O201" s="93">
        <f t="shared" ref="O201" ca="1" si="896">IFERROR(O199-O200,0)</f>
        <v>0</v>
      </c>
      <c r="P201" s="93">
        <f t="shared" ref="P201" ca="1" si="897">IFERROR(P199-P200,0)</f>
        <v>0</v>
      </c>
      <c r="Q201" s="93">
        <f t="shared" ref="Q201" ca="1" si="898">IFERROR(Q199-Q200,0)</f>
        <v>0</v>
      </c>
      <c r="R201" s="93">
        <f t="shared" ref="R201" ca="1" si="899">IFERROR(R199-R200,0)</f>
        <v>0</v>
      </c>
      <c r="S201" s="93">
        <f t="shared" ref="S201" ca="1" si="900">IFERROR(S199-S200,0)</f>
        <v>0</v>
      </c>
      <c r="T201" s="93">
        <f t="shared" ref="T201" ca="1" si="901">IFERROR(T199-T200,0)</f>
        <v>0</v>
      </c>
      <c r="U201" s="93">
        <f t="shared" ref="U201" ca="1" si="902">IFERROR(U199-U200,0)</f>
        <v>0</v>
      </c>
      <c r="V201" s="93">
        <f t="shared" ref="V201" ca="1" si="903">IFERROR(V199-V200,0)</f>
        <v>0</v>
      </c>
    </row>
    <row r="203" spans="1:22" x14ac:dyDescent="0.45">
      <c r="A203" s="2" t="s">
        <v>381</v>
      </c>
      <c r="B203" s="2">
        <f>INDEX('Program Inputs'!$B$9:$B$28,MATCH(A203,'Program Inputs'!$A$9:$A$28,0))</f>
        <v>0</v>
      </c>
      <c r="C203" s="2">
        <f>INDEX('Program Inputs'!$L$9:$L$28,MATCH(A203,'Program Inputs'!$A$9:$A$28,0))</f>
        <v>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45">
      <c r="A204" s="76" t="str">
        <f>A203</f>
        <v>P018</v>
      </c>
      <c r="B204" s="87" t="s">
        <v>331</v>
      </c>
      <c r="C204" s="95">
        <f ca="1">'Loss Proj'!X591</f>
        <v>0</v>
      </c>
      <c r="D204" s="95">
        <f ca="1">'Loss Proj'!Y591</f>
        <v>0</v>
      </c>
      <c r="E204" s="95">
        <f ca="1">'Loss Proj'!Z591</f>
        <v>0</v>
      </c>
      <c r="F204" s="95">
        <f ca="1">'Loss Proj'!AA591</f>
        <v>0</v>
      </c>
      <c r="G204" s="95">
        <f ca="1">'Loss Proj'!AB591</f>
        <v>0</v>
      </c>
      <c r="H204" s="95">
        <f ca="1">'Loss Proj'!AC591</f>
        <v>0</v>
      </c>
      <c r="I204" s="95">
        <f ca="1">'Loss Proj'!AD591</f>
        <v>0</v>
      </c>
      <c r="J204" s="95">
        <f ca="1">'Loss Proj'!AE591</f>
        <v>0</v>
      </c>
      <c r="K204" s="95">
        <f ca="1">'Loss Proj'!AF591</f>
        <v>0</v>
      </c>
      <c r="L204" s="95">
        <f ca="1">'Loss Proj'!AG591</f>
        <v>0</v>
      </c>
      <c r="M204" s="95">
        <f ca="1">'Loss Proj'!AH591</f>
        <v>0</v>
      </c>
      <c r="N204" s="95">
        <f ca="1">'Loss Proj'!AI591</f>
        <v>0</v>
      </c>
      <c r="O204" s="95">
        <f ca="1">'Loss Proj'!AJ591</f>
        <v>0</v>
      </c>
      <c r="P204" s="95">
        <f ca="1">'Loss Proj'!AK591</f>
        <v>0</v>
      </c>
      <c r="Q204" s="95">
        <f ca="1">'Loss Proj'!AL591</f>
        <v>0</v>
      </c>
      <c r="R204" s="95">
        <f ca="1">'Loss Proj'!AM591</f>
        <v>0</v>
      </c>
      <c r="S204" s="95">
        <f ca="1">'Loss Proj'!AN591</f>
        <v>0</v>
      </c>
      <c r="T204" s="95">
        <f ca="1">'Loss Proj'!AO591</f>
        <v>0</v>
      </c>
      <c r="U204" s="95">
        <f ca="1">'Loss Proj'!AP591</f>
        <v>0</v>
      </c>
      <c r="V204" s="95">
        <f ca="1">'Loss Proj'!AQ591</f>
        <v>0</v>
      </c>
    </row>
    <row r="205" spans="1:22" x14ac:dyDescent="0.45">
      <c r="A205" s="76" t="str">
        <f>A203</f>
        <v>P018</v>
      </c>
      <c r="B205" s="87" t="s">
        <v>529</v>
      </c>
      <c r="C205" s="88" t="e">
        <f>INDEX('RBC Assumptions'!$B$44:$B$62,MATCH($C203,'RBC Assumptions'!$A$44:$A$62,0))</f>
        <v>#N/A</v>
      </c>
      <c r="D205" s="88" t="e">
        <f>INDEX('RBC Assumptions'!$B$44:$B$62,MATCH($C203,'RBC Assumptions'!$A$44:$A$62,0))</f>
        <v>#N/A</v>
      </c>
      <c r="E205" s="88" t="e">
        <f>INDEX('RBC Assumptions'!$B$44:$B$62,MATCH($C203,'RBC Assumptions'!$A$44:$A$62,0))</f>
        <v>#N/A</v>
      </c>
      <c r="F205" s="88" t="e">
        <f>INDEX('RBC Assumptions'!$B$44:$B$62,MATCH($C203,'RBC Assumptions'!$A$44:$A$62,0))</f>
        <v>#N/A</v>
      </c>
      <c r="G205" s="88" t="e">
        <f>INDEX('RBC Assumptions'!$B$44:$B$62,MATCH($C203,'RBC Assumptions'!$A$44:$A$62,0))</f>
        <v>#N/A</v>
      </c>
      <c r="H205" s="88" t="e">
        <f>INDEX('RBC Assumptions'!$B$44:$B$62,MATCH($C203,'RBC Assumptions'!$A$44:$A$62,0))</f>
        <v>#N/A</v>
      </c>
      <c r="I205" s="88" t="e">
        <f>INDEX('RBC Assumptions'!$B$44:$B$62,MATCH($C203,'RBC Assumptions'!$A$44:$A$62,0))</f>
        <v>#N/A</v>
      </c>
      <c r="J205" s="88" t="e">
        <f>INDEX('RBC Assumptions'!$B$44:$B$62,MATCH($C203,'RBC Assumptions'!$A$44:$A$62,0))</f>
        <v>#N/A</v>
      </c>
      <c r="K205" s="88" t="e">
        <f>INDEX('RBC Assumptions'!$B$44:$B$62,MATCH($C203,'RBC Assumptions'!$A$44:$A$62,0))</f>
        <v>#N/A</v>
      </c>
      <c r="L205" s="88" t="e">
        <f>INDEX('RBC Assumptions'!$B$44:$B$62,MATCH($C203,'RBC Assumptions'!$A$44:$A$62,0))</f>
        <v>#N/A</v>
      </c>
      <c r="M205" s="88" t="e">
        <f>INDEX('RBC Assumptions'!$B$44:$B$62,MATCH($C203,'RBC Assumptions'!$A$44:$A$62,0))</f>
        <v>#N/A</v>
      </c>
      <c r="N205" s="88" t="e">
        <f>INDEX('RBC Assumptions'!$B$44:$B$62,MATCH($C203,'RBC Assumptions'!$A$44:$A$62,0))</f>
        <v>#N/A</v>
      </c>
      <c r="O205" s="88" t="e">
        <f>INDEX('RBC Assumptions'!$B$44:$B$62,MATCH($C203,'RBC Assumptions'!$A$44:$A$62,0))</f>
        <v>#N/A</v>
      </c>
      <c r="P205" s="88" t="e">
        <f>INDEX('RBC Assumptions'!$B$44:$B$62,MATCH($C203,'RBC Assumptions'!$A$44:$A$62,0))</f>
        <v>#N/A</v>
      </c>
      <c r="Q205" s="88" t="e">
        <f>INDEX('RBC Assumptions'!$B$44:$B$62,MATCH($C203,'RBC Assumptions'!$A$44:$A$62,0))</f>
        <v>#N/A</v>
      </c>
      <c r="R205" s="88" t="e">
        <f>INDEX('RBC Assumptions'!$B$44:$B$62,MATCH($C203,'RBC Assumptions'!$A$44:$A$62,0))</f>
        <v>#N/A</v>
      </c>
      <c r="S205" s="88" t="e">
        <f>INDEX('RBC Assumptions'!$B$44:$B$62,MATCH($C203,'RBC Assumptions'!$A$44:$A$62,0))</f>
        <v>#N/A</v>
      </c>
      <c r="T205" s="88" t="e">
        <f>INDEX('RBC Assumptions'!$B$44:$B$62,MATCH($C203,'RBC Assumptions'!$A$44:$A$62,0))</f>
        <v>#N/A</v>
      </c>
      <c r="U205" s="88" t="e">
        <f>INDEX('RBC Assumptions'!$B$44:$B$62,MATCH($C203,'RBC Assumptions'!$A$44:$A$62,0))</f>
        <v>#N/A</v>
      </c>
      <c r="V205" s="88" t="e">
        <f>INDEX('RBC Assumptions'!$B$44:$B$62,MATCH($C203,'RBC Assumptions'!$A$44:$A$62,0))</f>
        <v>#N/A</v>
      </c>
    </row>
    <row r="206" spans="1:22" x14ac:dyDescent="0.45">
      <c r="A206" s="76" t="str">
        <f t="shared" ref="A206:A207" si="904">A204</f>
        <v>P018</v>
      </c>
      <c r="B206" s="87" t="s">
        <v>512</v>
      </c>
      <c r="C206" s="88" t="e">
        <f>INDEX('RBC Assumptions'!$C$44:$C$62,MATCH($C203,'RBC Assumptions'!$A$44:$A$62,0))</f>
        <v>#N/A</v>
      </c>
      <c r="D206" s="88" t="e">
        <f>INDEX('RBC Assumptions'!$C$44:$C$62,MATCH($C203,'RBC Assumptions'!$A$44:$A$62,0))</f>
        <v>#N/A</v>
      </c>
      <c r="E206" s="88" t="e">
        <f>INDEX('RBC Assumptions'!$C$44:$C$62,MATCH($C203,'RBC Assumptions'!$A$44:$A$62,0))</f>
        <v>#N/A</v>
      </c>
      <c r="F206" s="88" t="e">
        <f>INDEX('RBC Assumptions'!$C$44:$C$62,MATCH($C203,'RBC Assumptions'!$A$44:$A$62,0))</f>
        <v>#N/A</v>
      </c>
      <c r="G206" s="88" t="e">
        <f>INDEX('RBC Assumptions'!$C$44:$C$62,MATCH($C203,'RBC Assumptions'!$A$44:$A$62,0))</f>
        <v>#N/A</v>
      </c>
      <c r="H206" s="88" t="e">
        <f>INDEX('RBC Assumptions'!$C$44:$C$62,MATCH($C203,'RBC Assumptions'!$A$44:$A$62,0))</f>
        <v>#N/A</v>
      </c>
      <c r="I206" s="88" t="e">
        <f>INDEX('RBC Assumptions'!$C$44:$C$62,MATCH($C203,'RBC Assumptions'!$A$44:$A$62,0))</f>
        <v>#N/A</v>
      </c>
      <c r="J206" s="88" t="e">
        <f>INDEX('RBC Assumptions'!$C$44:$C$62,MATCH($C203,'RBC Assumptions'!$A$44:$A$62,0))</f>
        <v>#N/A</v>
      </c>
      <c r="K206" s="88" t="e">
        <f>INDEX('RBC Assumptions'!$C$44:$C$62,MATCH($C203,'RBC Assumptions'!$A$44:$A$62,0))</f>
        <v>#N/A</v>
      </c>
      <c r="L206" s="88" t="e">
        <f>INDEX('RBC Assumptions'!$C$44:$C$62,MATCH($C203,'RBC Assumptions'!$A$44:$A$62,0))</f>
        <v>#N/A</v>
      </c>
      <c r="M206" s="88" t="e">
        <f>INDEX('RBC Assumptions'!$C$44:$C$62,MATCH($C203,'RBC Assumptions'!$A$44:$A$62,0))</f>
        <v>#N/A</v>
      </c>
      <c r="N206" s="88" t="e">
        <f>INDEX('RBC Assumptions'!$C$44:$C$62,MATCH($C203,'RBC Assumptions'!$A$44:$A$62,0))</f>
        <v>#N/A</v>
      </c>
      <c r="O206" s="88" t="e">
        <f>INDEX('RBC Assumptions'!$C$44:$C$62,MATCH($C203,'RBC Assumptions'!$A$44:$A$62,0))</f>
        <v>#N/A</v>
      </c>
      <c r="P206" s="88" t="e">
        <f>INDEX('RBC Assumptions'!$C$44:$C$62,MATCH($C203,'RBC Assumptions'!$A$44:$A$62,0))</f>
        <v>#N/A</v>
      </c>
      <c r="Q206" s="88" t="e">
        <f>INDEX('RBC Assumptions'!$C$44:$C$62,MATCH($C203,'RBC Assumptions'!$A$44:$A$62,0))</f>
        <v>#N/A</v>
      </c>
      <c r="R206" s="88" t="e">
        <f>INDEX('RBC Assumptions'!$C$44:$C$62,MATCH($C203,'RBC Assumptions'!$A$44:$A$62,0))</f>
        <v>#N/A</v>
      </c>
      <c r="S206" s="88" t="e">
        <f>INDEX('RBC Assumptions'!$C$44:$C$62,MATCH($C203,'RBC Assumptions'!$A$44:$A$62,0))</f>
        <v>#N/A</v>
      </c>
      <c r="T206" s="88" t="e">
        <f>INDEX('RBC Assumptions'!$C$44:$C$62,MATCH($C203,'RBC Assumptions'!$A$44:$A$62,0))</f>
        <v>#N/A</v>
      </c>
      <c r="U206" s="88" t="e">
        <f>INDEX('RBC Assumptions'!$C$44:$C$62,MATCH($C203,'RBC Assumptions'!$A$44:$A$62,0))</f>
        <v>#N/A</v>
      </c>
      <c r="V206" s="88" t="e">
        <f>INDEX('RBC Assumptions'!$C$44:$C$62,MATCH($C203,'RBC Assumptions'!$A$44:$A$62,0))</f>
        <v>#N/A</v>
      </c>
    </row>
    <row r="207" spans="1:22" x14ac:dyDescent="0.45">
      <c r="A207" s="76" t="str">
        <f t="shared" si="904"/>
        <v>P018</v>
      </c>
      <c r="B207" s="87" t="s">
        <v>513</v>
      </c>
      <c r="C207" s="88" t="e">
        <f>MIN('RBC Assumptions'!ASSM_DevRatioCap,INDEX('RBC Assumptions'!$J$44:$J$62,MATCH($C203,'RBC Assumptions'!$A$44:$A$62,0)))</f>
        <v>#N/A</v>
      </c>
      <c r="D207" s="88" t="e">
        <f>MIN('RBC Assumptions'!ASSM_DevRatioCap,INDEX('RBC Assumptions'!$J$44:$J$62,MATCH($C203,'RBC Assumptions'!$A$44:$A$62,0)))</f>
        <v>#N/A</v>
      </c>
      <c r="E207" s="88" t="e">
        <f>MIN('RBC Assumptions'!ASSM_DevRatioCap,INDEX('RBC Assumptions'!$J$44:$J$62,MATCH($C203,'RBC Assumptions'!$A$44:$A$62,0)))</f>
        <v>#N/A</v>
      </c>
      <c r="F207" s="88" t="e">
        <f>MIN('RBC Assumptions'!ASSM_DevRatioCap,INDEX('RBC Assumptions'!$J$44:$J$62,MATCH($C203,'RBC Assumptions'!$A$44:$A$62,0)))</f>
        <v>#N/A</v>
      </c>
      <c r="G207" s="88" t="e">
        <f>MIN('RBC Assumptions'!ASSM_DevRatioCap,INDEX('RBC Assumptions'!$J$44:$J$62,MATCH($C203,'RBC Assumptions'!$A$44:$A$62,0)))</f>
        <v>#N/A</v>
      </c>
      <c r="H207" s="88" t="e">
        <f>MIN('RBC Assumptions'!ASSM_DevRatioCap,INDEX('RBC Assumptions'!$J$44:$J$62,MATCH($C203,'RBC Assumptions'!$A$44:$A$62,0)))</f>
        <v>#N/A</v>
      </c>
      <c r="I207" s="88" t="e">
        <f>MIN('RBC Assumptions'!ASSM_DevRatioCap,INDEX('RBC Assumptions'!$J$44:$J$62,MATCH($C203,'RBC Assumptions'!$A$44:$A$62,0)))</f>
        <v>#N/A</v>
      </c>
      <c r="J207" s="88" t="e">
        <f>MIN('RBC Assumptions'!ASSM_DevRatioCap,INDEX('RBC Assumptions'!$J$44:$J$62,MATCH($C203,'RBC Assumptions'!$A$44:$A$62,0)))</f>
        <v>#N/A</v>
      </c>
      <c r="K207" s="88" t="e">
        <f>MIN('RBC Assumptions'!ASSM_DevRatioCap,INDEX('RBC Assumptions'!$J$44:$J$62,MATCH($C203,'RBC Assumptions'!$A$44:$A$62,0)))</f>
        <v>#N/A</v>
      </c>
      <c r="L207" s="88" t="e">
        <f>MIN('RBC Assumptions'!ASSM_DevRatioCap,INDEX('RBC Assumptions'!$J$44:$J$62,MATCH($C203,'RBC Assumptions'!$A$44:$A$62,0)))</f>
        <v>#N/A</v>
      </c>
      <c r="M207" s="88" t="e">
        <f>MIN('RBC Assumptions'!ASSM_DevRatioCap,INDEX('RBC Assumptions'!$J$44:$J$62,MATCH($C203,'RBC Assumptions'!$A$44:$A$62,0)))</f>
        <v>#N/A</v>
      </c>
      <c r="N207" s="88" t="e">
        <f>MIN('RBC Assumptions'!ASSM_DevRatioCap,INDEX('RBC Assumptions'!$J$44:$J$62,MATCH($C203,'RBC Assumptions'!$A$44:$A$62,0)))</f>
        <v>#N/A</v>
      </c>
      <c r="O207" s="88" t="e">
        <f>MIN('RBC Assumptions'!ASSM_DevRatioCap,INDEX('RBC Assumptions'!$J$44:$J$62,MATCH($C203,'RBC Assumptions'!$A$44:$A$62,0)))</f>
        <v>#N/A</v>
      </c>
      <c r="P207" s="88" t="e">
        <f>MIN('RBC Assumptions'!ASSM_DevRatioCap,INDEX('RBC Assumptions'!$J$44:$J$62,MATCH($C203,'RBC Assumptions'!$A$44:$A$62,0)))</f>
        <v>#N/A</v>
      </c>
      <c r="Q207" s="88" t="e">
        <f>MIN('RBC Assumptions'!ASSM_DevRatioCap,INDEX('RBC Assumptions'!$J$44:$J$62,MATCH($C203,'RBC Assumptions'!$A$44:$A$62,0)))</f>
        <v>#N/A</v>
      </c>
      <c r="R207" s="88" t="e">
        <f>MIN('RBC Assumptions'!ASSM_DevRatioCap,INDEX('RBC Assumptions'!$J$44:$J$62,MATCH($C203,'RBC Assumptions'!$A$44:$A$62,0)))</f>
        <v>#N/A</v>
      </c>
      <c r="S207" s="88" t="e">
        <f>MIN('RBC Assumptions'!ASSM_DevRatioCap,INDEX('RBC Assumptions'!$J$44:$J$62,MATCH($C203,'RBC Assumptions'!$A$44:$A$62,0)))</f>
        <v>#N/A</v>
      </c>
      <c r="T207" s="88" t="e">
        <f>MIN('RBC Assumptions'!ASSM_DevRatioCap,INDEX('RBC Assumptions'!$J$44:$J$62,MATCH($C203,'RBC Assumptions'!$A$44:$A$62,0)))</f>
        <v>#N/A</v>
      </c>
      <c r="U207" s="88" t="e">
        <f>MIN('RBC Assumptions'!ASSM_DevRatioCap,INDEX('RBC Assumptions'!$J$44:$J$62,MATCH($C203,'RBC Assumptions'!$A$44:$A$62,0)))</f>
        <v>#N/A</v>
      </c>
      <c r="V207" s="88" t="e">
        <f>MIN('RBC Assumptions'!ASSM_DevRatioCap,INDEX('RBC Assumptions'!$J$44:$J$62,MATCH($C203,'RBC Assumptions'!$A$44:$A$62,0)))</f>
        <v>#N/A</v>
      </c>
    </row>
    <row r="208" spans="1:22" x14ac:dyDescent="0.45">
      <c r="A208" s="76" t="str">
        <f>A204</f>
        <v>P018</v>
      </c>
      <c r="B208" s="87" t="s">
        <v>332</v>
      </c>
      <c r="C208" s="88" t="e">
        <f>0.5*C205+0.5*(C207/C206)*C205</f>
        <v>#N/A</v>
      </c>
      <c r="D208" s="88" t="e">
        <f t="shared" ref="D208" si="905">0.5*D205+0.5*(D207/D206)*D205</f>
        <v>#N/A</v>
      </c>
      <c r="E208" s="88" t="e">
        <f t="shared" ref="E208" si="906">0.5*E205+0.5*(E207/E206)*E205</f>
        <v>#N/A</v>
      </c>
      <c r="F208" s="88" t="e">
        <f t="shared" ref="F208" si="907">0.5*F205+0.5*(F207/F206)*F205</f>
        <v>#N/A</v>
      </c>
      <c r="G208" s="88" t="e">
        <f t="shared" ref="G208" si="908">0.5*G205+0.5*(G207/G206)*G205</f>
        <v>#N/A</v>
      </c>
      <c r="H208" s="88" t="e">
        <f t="shared" ref="H208" si="909">0.5*H205+0.5*(H207/H206)*H205</f>
        <v>#N/A</v>
      </c>
      <c r="I208" s="88" t="e">
        <f t="shared" ref="I208" si="910">0.5*I205+0.5*(I207/I206)*I205</f>
        <v>#N/A</v>
      </c>
      <c r="J208" s="88" t="e">
        <f t="shared" ref="J208" si="911">0.5*J205+0.5*(J207/J206)*J205</f>
        <v>#N/A</v>
      </c>
      <c r="K208" s="88" t="e">
        <f t="shared" ref="K208" si="912">0.5*K205+0.5*(K207/K206)*K205</f>
        <v>#N/A</v>
      </c>
      <c r="L208" s="88" t="e">
        <f t="shared" ref="L208" si="913">0.5*L205+0.5*(L207/L206)*L205</f>
        <v>#N/A</v>
      </c>
      <c r="M208" s="88" t="e">
        <f t="shared" ref="M208" si="914">0.5*M205+0.5*(M207/M206)*M205</f>
        <v>#N/A</v>
      </c>
      <c r="N208" s="88" t="e">
        <f t="shared" ref="N208" si="915">0.5*N205+0.5*(N207/N206)*N205</f>
        <v>#N/A</v>
      </c>
      <c r="O208" s="88" t="e">
        <f t="shared" ref="O208" si="916">0.5*O205+0.5*(O207/O206)*O205</f>
        <v>#N/A</v>
      </c>
      <c r="P208" s="88" t="e">
        <f t="shared" ref="P208" si="917">0.5*P205+0.5*(P207/P206)*P205</f>
        <v>#N/A</v>
      </c>
      <c r="Q208" s="88" t="e">
        <f t="shared" ref="Q208" si="918">0.5*Q205+0.5*(Q207/Q206)*Q205</f>
        <v>#N/A</v>
      </c>
      <c r="R208" s="88" t="e">
        <f t="shared" ref="R208" si="919">0.5*R205+0.5*(R207/R206)*R205</f>
        <v>#N/A</v>
      </c>
      <c r="S208" s="88" t="e">
        <f t="shared" ref="S208" si="920">0.5*S205+0.5*(S207/S206)*S205</f>
        <v>#N/A</v>
      </c>
      <c r="T208" s="88" t="e">
        <f t="shared" ref="T208" si="921">0.5*T205+0.5*(T207/T206)*T205</f>
        <v>#N/A</v>
      </c>
      <c r="U208" s="88" t="e">
        <f t="shared" ref="U208" si="922">0.5*U205+0.5*(U207/U206)*U205</f>
        <v>#N/A</v>
      </c>
      <c r="V208" s="88" t="e">
        <f t="shared" ref="V208" si="923">0.5*V205+0.5*(V207/V206)*V205</f>
        <v>#N/A</v>
      </c>
    </row>
    <row r="209" spans="1:22" x14ac:dyDescent="0.45">
      <c r="A209" s="76" t="str">
        <f>A205</f>
        <v>P018</v>
      </c>
      <c r="B209" s="87" t="s">
        <v>535</v>
      </c>
      <c r="C209" s="88" t="e">
        <f>INDEX('RBC Assumptions'!$D$44:$D$62,MATCH($C203,'RBC Assumptions'!$A$44:$A$62,0))</f>
        <v>#N/A</v>
      </c>
      <c r="D209" s="88" t="e">
        <f>INDEX('RBC Assumptions'!$D$44:$D$62,MATCH($C203,'RBC Assumptions'!$A$44:$A$62,0))</f>
        <v>#N/A</v>
      </c>
      <c r="E209" s="88" t="e">
        <f>INDEX('RBC Assumptions'!$D$44:$D$62,MATCH($C203,'RBC Assumptions'!$A$44:$A$62,0))</f>
        <v>#N/A</v>
      </c>
      <c r="F209" s="88" t="e">
        <f>INDEX('RBC Assumptions'!$D$44:$D$62,MATCH($C203,'RBC Assumptions'!$A$44:$A$62,0))</f>
        <v>#N/A</v>
      </c>
      <c r="G209" s="88" t="e">
        <f>INDEX('RBC Assumptions'!$D$44:$D$62,MATCH($C203,'RBC Assumptions'!$A$44:$A$62,0))</f>
        <v>#N/A</v>
      </c>
      <c r="H209" s="88" t="e">
        <f>INDEX('RBC Assumptions'!$D$44:$D$62,MATCH($C203,'RBC Assumptions'!$A$44:$A$62,0))</f>
        <v>#N/A</v>
      </c>
      <c r="I209" s="88" t="e">
        <f>INDEX('RBC Assumptions'!$D$44:$D$62,MATCH($C203,'RBC Assumptions'!$A$44:$A$62,0))</f>
        <v>#N/A</v>
      </c>
      <c r="J209" s="88" t="e">
        <f>INDEX('RBC Assumptions'!$D$44:$D$62,MATCH($C203,'RBC Assumptions'!$A$44:$A$62,0))</f>
        <v>#N/A</v>
      </c>
      <c r="K209" s="88" t="e">
        <f>INDEX('RBC Assumptions'!$D$44:$D$62,MATCH($C203,'RBC Assumptions'!$A$44:$A$62,0))</f>
        <v>#N/A</v>
      </c>
      <c r="L209" s="88" t="e">
        <f>INDEX('RBC Assumptions'!$D$44:$D$62,MATCH($C203,'RBC Assumptions'!$A$44:$A$62,0))</f>
        <v>#N/A</v>
      </c>
      <c r="M209" s="88" t="e">
        <f>INDEX('RBC Assumptions'!$D$44:$D$62,MATCH($C203,'RBC Assumptions'!$A$44:$A$62,0))</f>
        <v>#N/A</v>
      </c>
      <c r="N209" s="88" t="e">
        <f>INDEX('RBC Assumptions'!$D$44:$D$62,MATCH($C203,'RBC Assumptions'!$A$44:$A$62,0))</f>
        <v>#N/A</v>
      </c>
      <c r="O209" s="88" t="e">
        <f>INDEX('RBC Assumptions'!$D$44:$D$62,MATCH($C203,'RBC Assumptions'!$A$44:$A$62,0))</f>
        <v>#N/A</v>
      </c>
      <c r="P209" s="88" t="e">
        <f>INDEX('RBC Assumptions'!$D$44:$D$62,MATCH($C203,'RBC Assumptions'!$A$44:$A$62,0))</f>
        <v>#N/A</v>
      </c>
      <c r="Q209" s="88" t="e">
        <f>INDEX('RBC Assumptions'!$D$44:$D$62,MATCH($C203,'RBC Assumptions'!$A$44:$A$62,0))</f>
        <v>#N/A</v>
      </c>
      <c r="R209" s="88" t="e">
        <f>INDEX('RBC Assumptions'!$D$44:$D$62,MATCH($C203,'RBC Assumptions'!$A$44:$A$62,0))</f>
        <v>#N/A</v>
      </c>
      <c r="S209" s="88" t="e">
        <f>INDEX('RBC Assumptions'!$D$44:$D$62,MATCH($C203,'RBC Assumptions'!$A$44:$A$62,0))</f>
        <v>#N/A</v>
      </c>
      <c r="T209" s="88" t="e">
        <f>INDEX('RBC Assumptions'!$D$44:$D$62,MATCH($C203,'RBC Assumptions'!$A$44:$A$62,0))</f>
        <v>#N/A</v>
      </c>
      <c r="U209" s="88" t="e">
        <f>INDEX('RBC Assumptions'!$D$44:$D$62,MATCH($C203,'RBC Assumptions'!$A$44:$A$62,0))</f>
        <v>#N/A</v>
      </c>
      <c r="V209" s="88" t="e">
        <f>INDEX('RBC Assumptions'!$D$44:$D$62,MATCH($C203,'RBC Assumptions'!$A$44:$A$62,0))</f>
        <v>#N/A</v>
      </c>
    </row>
    <row r="210" spans="1:22" x14ac:dyDescent="0.45">
      <c r="A210" s="76" t="str">
        <f>A208</f>
        <v>P018</v>
      </c>
      <c r="B210" s="89" t="s">
        <v>333</v>
      </c>
      <c r="C210" s="91" t="e">
        <f ca="1">MAX(0,(((C208+1)*C209)-1)*C204)</f>
        <v>#N/A</v>
      </c>
      <c r="D210" s="91" t="e">
        <f t="shared" ref="D210" ca="1" si="924">MAX(0,(((D208+1)*D209)-1)*D204)</f>
        <v>#N/A</v>
      </c>
      <c r="E210" s="91" t="e">
        <f t="shared" ref="E210" ca="1" si="925">MAX(0,(((E208+1)*E209)-1)*E204)</f>
        <v>#N/A</v>
      </c>
      <c r="F210" s="91" t="e">
        <f t="shared" ref="F210" ca="1" si="926">MAX(0,(((F208+1)*F209)-1)*F204)</f>
        <v>#N/A</v>
      </c>
      <c r="G210" s="91" t="e">
        <f t="shared" ref="G210" ca="1" si="927">MAX(0,(((G208+1)*G209)-1)*G204)</f>
        <v>#N/A</v>
      </c>
      <c r="H210" s="91" t="e">
        <f t="shared" ref="H210" ca="1" si="928">MAX(0,(((H208+1)*H209)-1)*H204)</f>
        <v>#N/A</v>
      </c>
      <c r="I210" s="91" t="e">
        <f t="shared" ref="I210" ca="1" si="929">MAX(0,(((I208+1)*I209)-1)*I204)</f>
        <v>#N/A</v>
      </c>
      <c r="J210" s="91" t="e">
        <f t="shared" ref="J210" ca="1" si="930">MAX(0,(((J208+1)*J209)-1)*J204)</f>
        <v>#N/A</v>
      </c>
      <c r="K210" s="91" t="e">
        <f t="shared" ref="K210" ca="1" si="931">MAX(0,(((K208+1)*K209)-1)*K204)</f>
        <v>#N/A</v>
      </c>
      <c r="L210" s="91" t="e">
        <f t="shared" ref="L210" ca="1" si="932">MAX(0,(((L208+1)*L209)-1)*L204)</f>
        <v>#N/A</v>
      </c>
      <c r="M210" s="91" t="e">
        <f t="shared" ref="M210" ca="1" si="933">MAX(0,(((M208+1)*M209)-1)*M204)</f>
        <v>#N/A</v>
      </c>
      <c r="N210" s="91" t="e">
        <f t="shared" ref="N210" ca="1" si="934">MAX(0,(((N208+1)*N209)-1)*N204)</f>
        <v>#N/A</v>
      </c>
      <c r="O210" s="91" t="e">
        <f t="shared" ref="O210" ca="1" si="935">MAX(0,(((O208+1)*O209)-1)*O204)</f>
        <v>#N/A</v>
      </c>
      <c r="P210" s="91" t="e">
        <f t="shared" ref="P210" ca="1" si="936">MAX(0,(((P208+1)*P209)-1)*P204)</f>
        <v>#N/A</v>
      </c>
      <c r="Q210" s="91" t="e">
        <f t="shared" ref="Q210" ca="1" si="937">MAX(0,(((Q208+1)*Q209)-1)*Q204)</f>
        <v>#N/A</v>
      </c>
      <c r="R210" s="91" t="e">
        <f t="shared" ref="R210" ca="1" si="938">MAX(0,(((R208+1)*R209)-1)*R204)</f>
        <v>#N/A</v>
      </c>
      <c r="S210" s="91" t="e">
        <f t="shared" ref="S210" ca="1" si="939">MAX(0,(((S208+1)*S209)-1)*S204)</f>
        <v>#N/A</v>
      </c>
      <c r="T210" s="91" t="e">
        <f t="shared" ref="T210" ca="1" si="940">MAX(0,(((T208+1)*T209)-1)*T204)</f>
        <v>#N/A</v>
      </c>
      <c r="U210" s="91" t="e">
        <f t="shared" ref="U210" ca="1" si="941">MAX(0,(((U208+1)*U209)-1)*U204)</f>
        <v>#N/A</v>
      </c>
      <c r="V210" s="91" t="e">
        <f t="shared" ref="V210" ca="1" si="942">MAX(0,(((V208+1)*V209)-1)*V204)</f>
        <v>#N/A</v>
      </c>
    </row>
    <row r="211" spans="1:22" x14ac:dyDescent="0.45">
      <c r="A211" s="76" t="str">
        <f t="shared" ref="A211:A212" si="943">A210</f>
        <v>P018</v>
      </c>
      <c r="B211" s="90" t="s">
        <v>334</v>
      </c>
      <c r="C211" s="91">
        <v>0</v>
      </c>
      <c r="D211" s="91">
        <v>0</v>
      </c>
      <c r="E211" s="91">
        <v>0</v>
      </c>
      <c r="F211" s="91">
        <v>0</v>
      </c>
      <c r="G211" s="91">
        <v>0</v>
      </c>
      <c r="H211" s="91">
        <v>0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0</v>
      </c>
      <c r="V211" s="91">
        <v>0</v>
      </c>
    </row>
    <row r="212" spans="1:22" x14ac:dyDescent="0.45">
      <c r="A212" s="76" t="str">
        <f t="shared" si="943"/>
        <v>P018</v>
      </c>
      <c r="B212" s="92" t="s">
        <v>335</v>
      </c>
      <c r="C212" s="93">
        <f ca="1">IFERROR(C210-C211,0)</f>
        <v>0</v>
      </c>
      <c r="D212" s="93">
        <f t="shared" ref="D212" ca="1" si="944">IFERROR(D210-D211,0)</f>
        <v>0</v>
      </c>
      <c r="E212" s="93">
        <f t="shared" ref="E212" ca="1" si="945">IFERROR(E210-E211,0)</f>
        <v>0</v>
      </c>
      <c r="F212" s="93">
        <f t="shared" ref="F212" ca="1" si="946">IFERROR(F210-F211,0)</f>
        <v>0</v>
      </c>
      <c r="G212" s="93">
        <f t="shared" ref="G212" ca="1" si="947">IFERROR(G210-G211,0)</f>
        <v>0</v>
      </c>
      <c r="H212" s="93">
        <f t="shared" ref="H212" ca="1" si="948">IFERROR(H210-H211,0)</f>
        <v>0</v>
      </c>
      <c r="I212" s="93">
        <f t="shared" ref="I212" ca="1" si="949">IFERROR(I210-I211,0)</f>
        <v>0</v>
      </c>
      <c r="J212" s="93">
        <f t="shared" ref="J212" ca="1" si="950">IFERROR(J210-J211,0)</f>
        <v>0</v>
      </c>
      <c r="K212" s="93">
        <f t="shared" ref="K212" ca="1" si="951">IFERROR(K210-K211,0)</f>
        <v>0</v>
      </c>
      <c r="L212" s="93">
        <f t="shared" ref="L212" ca="1" si="952">IFERROR(L210-L211,0)</f>
        <v>0</v>
      </c>
      <c r="M212" s="93">
        <f t="shared" ref="M212" ca="1" si="953">IFERROR(M210-M211,0)</f>
        <v>0</v>
      </c>
      <c r="N212" s="93">
        <f t="shared" ref="N212" ca="1" si="954">IFERROR(N210-N211,0)</f>
        <v>0</v>
      </c>
      <c r="O212" s="93">
        <f t="shared" ref="O212" ca="1" si="955">IFERROR(O210-O211,0)</f>
        <v>0</v>
      </c>
      <c r="P212" s="93">
        <f t="shared" ref="P212" ca="1" si="956">IFERROR(P210-P211,0)</f>
        <v>0</v>
      </c>
      <c r="Q212" s="93">
        <f t="shared" ref="Q212" ca="1" si="957">IFERROR(Q210-Q211,0)</f>
        <v>0</v>
      </c>
      <c r="R212" s="93">
        <f t="shared" ref="R212" ca="1" si="958">IFERROR(R210-R211,0)</f>
        <v>0</v>
      </c>
      <c r="S212" s="93">
        <f t="shared" ref="S212" ca="1" si="959">IFERROR(S210-S211,0)</f>
        <v>0</v>
      </c>
      <c r="T212" s="93">
        <f t="shared" ref="T212" ca="1" si="960">IFERROR(T210-T211,0)</f>
        <v>0</v>
      </c>
      <c r="U212" s="93">
        <f t="shared" ref="U212" ca="1" si="961">IFERROR(U210-U211,0)</f>
        <v>0</v>
      </c>
      <c r="V212" s="93">
        <f t="shared" ref="V212" ca="1" si="962">IFERROR(V210-V211,0)</f>
        <v>0</v>
      </c>
    </row>
    <row r="214" spans="1:22" x14ac:dyDescent="0.45">
      <c r="A214" s="2" t="s">
        <v>382</v>
      </c>
      <c r="B214" s="2">
        <f>INDEX('Program Inputs'!$B$9:$B$28,MATCH(A214,'Program Inputs'!$A$9:$A$28,0))</f>
        <v>0</v>
      </c>
      <c r="C214" s="2">
        <f>INDEX('Program Inputs'!$L$9:$L$28,MATCH(A214,'Program Inputs'!$A$9:$A$28,0))</f>
        <v>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45">
      <c r="A215" s="76" t="str">
        <f>A214</f>
        <v>P019</v>
      </c>
      <c r="B215" s="87" t="s">
        <v>331</v>
      </c>
      <c r="C215" s="95">
        <f ca="1">'Loss Proj'!X622</f>
        <v>0</v>
      </c>
      <c r="D215" s="95">
        <f ca="1">'Loss Proj'!Y622</f>
        <v>0</v>
      </c>
      <c r="E215" s="95">
        <f ca="1">'Loss Proj'!Z622</f>
        <v>0</v>
      </c>
      <c r="F215" s="95">
        <f ca="1">'Loss Proj'!AA622</f>
        <v>0</v>
      </c>
      <c r="G215" s="95">
        <f ca="1">'Loss Proj'!AB622</f>
        <v>0</v>
      </c>
      <c r="H215" s="95">
        <f ca="1">'Loss Proj'!AC622</f>
        <v>0</v>
      </c>
      <c r="I215" s="95">
        <f ca="1">'Loss Proj'!AD622</f>
        <v>0</v>
      </c>
      <c r="J215" s="95">
        <f ca="1">'Loss Proj'!AE622</f>
        <v>0</v>
      </c>
      <c r="K215" s="95">
        <f ca="1">'Loss Proj'!AF622</f>
        <v>0</v>
      </c>
      <c r="L215" s="95">
        <f ca="1">'Loss Proj'!AG622</f>
        <v>0</v>
      </c>
      <c r="M215" s="95">
        <f ca="1">'Loss Proj'!AH622</f>
        <v>0</v>
      </c>
      <c r="N215" s="95">
        <f ca="1">'Loss Proj'!AI622</f>
        <v>0</v>
      </c>
      <c r="O215" s="95">
        <f ca="1">'Loss Proj'!AJ622</f>
        <v>0</v>
      </c>
      <c r="P215" s="95">
        <f ca="1">'Loss Proj'!AK622</f>
        <v>0</v>
      </c>
      <c r="Q215" s="95">
        <f ca="1">'Loss Proj'!AL622</f>
        <v>0</v>
      </c>
      <c r="R215" s="95">
        <f ca="1">'Loss Proj'!AM622</f>
        <v>0</v>
      </c>
      <c r="S215" s="95">
        <f ca="1">'Loss Proj'!AN622</f>
        <v>0</v>
      </c>
      <c r="T215" s="95">
        <f ca="1">'Loss Proj'!AO622</f>
        <v>0</v>
      </c>
      <c r="U215" s="95">
        <f ca="1">'Loss Proj'!AP622</f>
        <v>0</v>
      </c>
      <c r="V215" s="95">
        <f ca="1">'Loss Proj'!AQ622</f>
        <v>0</v>
      </c>
    </row>
    <row r="216" spans="1:22" x14ac:dyDescent="0.45">
      <c r="A216" s="76" t="str">
        <f>A214</f>
        <v>P019</v>
      </c>
      <c r="B216" s="87" t="s">
        <v>529</v>
      </c>
      <c r="C216" s="88" t="e">
        <f>INDEX('RBC Assumptions'!$B$44:$B$62,MATCH($C214,'RBC Assumptions'!$A$44:$A$62,0))</f>
        <v>#N/A</v>
      </c>
      <c r="D216" s="88" t="e">
        <f>INDEX('RBC Assumptions'!$B$44:$B$62,MATCH($C214,'RBC Assumptions'!$A$44:$A$62,0))</f>
        <v>#N/A</v>
      </c>
      <c r="E216" s="88" t="e">
        <f>INDEX('RBC Assumptions'!$B$44:$B$62,MATCH($C214,'RBC Assumptions'!$A$44:$A$62,0))</f>
        <v>#N/A</v>
      </c>
      <c r="F216" s="88" t="e">
        <f>INDEX('RBC Assumptions'!$B$44:$B$62,MATCH($C214,'RBC Assumptions'!$A$44:$A$62,0))</f>
        <v>#N/A</v>
      </c>
      <c r="G216" s="88" t="e">
        <f>INDEX('RBC Assumptions'!$B$44:$B$62,MATCH($C214,'RBC Assumptions'!$A$44:$A$62,0))</f>
        <v>#N/A</v>
      </c>
      <c r="H216" s="88" t="e">
        <f>INDEX('RBC Assumptions'!$B$44:$B$62,MATCH($C214,'RBC Assumptions'!$A$44:$A$62,0))</f>
        <v>#N/A</v>
      </c>
      <c r="I216" s="88" t="e">
        <f>INDEX('RBC Assumptions'!$B$44:$B$62,MATCH($C214,'RBC Assumptions'!$A$44:$A$62,0))</f>
        <v>#N/A</v>
      </c>
      <c r="J216" s="88" t="e">
        <f>INDEX('RBC Assumptions'!$B$44:$B$62,MATCH($C214,'RBC Assumptions'!$A$44:$A$62,0))</f>
        <v>#N/A</v>
      </c>
      <c r="K216" s="88" t="e">
        <f>INDEX('RBC Assumptions'!$B$44:$B$62,MATCH($C214,'RBC Assumptions'!$A$44:$A$62,0))</f>
        <v>#N/A</v>
      </c>
      <c r="L216" s="88" t="e">
        <f>INDEX('RBC Assumptions'!$B$44:$B$62,MATCH($C214,'RBC Assumptions'!$A$44:$A$62,0))</f>
        <v>#N/A</v>
      </c>
      <c r="M216" s="88" t="e">
        <f>INDEX('RBC Assumptions'!$B$44:$B$62,MATCH($C214,'RBC Assumptions'!$A$44:$A$62,0))</f>
        <v>#N/A</v>
      </c>
      <c r="N216" s="88" t="e">
        <f>INDEX('RBC Assumptions'!$B$44:$B$62,MATCH($C214,'RBC Assumptions'!$A$44:$A$62,0))</f>
        <v>#N/A</v>
      </c>
      <c r="O216" s="88" t="e">
        <f>INDEX('RBC Assumptions'!$B$44:$B$62,MATCH($C214,'RBC Assumptions'!$A$44:$A$62,0))</f>
        <v>#N/A</v>
      </c>
      <c r="P216" s="88" t="e">
        <f>INDEX('RBC Assumptions'!$B$44:$B$62,MATCH($C214,'RBC Assumptions'!$A$44:$A$62,0))</f>
        <v>#N/A</v>
      </c>
      <c r="Q216" s="88" t="e">
        <f>INDEX('RBC Assumptions'!$B$44:$B$62,MATCH($C214,'RBC Assumptions'!$A$44:$A$62,0))</f>
        <v>#N/A</v>
      </c>
      <c r="R216" s="88" t="e">
        <f>INDEX('RBC Assumptions'!$B$44:$B$62,MATCH($C214,'RBC Assumptions'!$A$44:$A$62,0))</f>
        <v>#N/A</v>
      </c>
      <c r="S216" s="88" t="e">
        <f>INDEX('RBC Assumptions'!$B$44:$B$62,MATCH($C214,'RBC Assumptions'!$A$44:$A$62,0))</f>
        <v>#N/A</v>
      </c>
      <c r="T216" s="88" t="e">
        <f>INDEX('RBC Assumptions'!$B$44:$B$62,MATCH($C214,'RBC Assumptions'!$A$44:$A$62,0))</f>
        <v>#N/A</v>
      </c>
      <c r="U216" s="88" t="e">
        <f>INDEX('RBC Assumptions'!$B$44:$B$62,MATCH($C214,'RBC Assumptions'!$A$44:$A$62,0))</f>
        <v>#N/A</v>
      </c>
      <c r="V216" s="88" t="e">
        <f>INDEX('RBC Assumptions'!$B$44:$B$62,MATCH($C214,'RBC Assumptions'!$A$44:$A$62,0))</f>
        <v>#N/A</v>
      </c>
    </row>
    <row r="217" spans="1:22" x14ac:dyDescent="0.45">
      <c r="A217" s="76" t="str">
        <f t="shared" ref="A217:A218" si="963">A215</f>
        <v>P019</v>
      </c>
      <c r="B217" s="87" t="s">
        <v>512</v>
      </c>
      <c r="C217" s="88" t="e">
        <f>INDEX('RBC Assumptions'!$C$44:$C$62,MATCH($C214,'RBC Assumptions'!$A$44:$A$62,0))</f>
        <v>#N/A</v>
      </c>
      <c r="D217" s="88" t="e">
        <f>INDEX('RBC Assumptions'!$C$44:$C$62,MATCH($C214,'RBC Assumptions'!$A$44:$A$62,0))</f>
        <v>#N/A</v>
      </c>
      <c r="E217" s="88" t="e">
        <f>INDEX('RBC Assumptions'!$C$44:$C$62,MATCH($C214,'RBC Assumptions'!$A$44:$A$62,0))</f>
        <v>#N/A</v>
      </c>
      <c r="F217" s="88" t="e">
        <f>INDEX('RBC Assumptions'!$C$44:$C$62,MATCH($C214,'RBC Assumptions'!$A$44:$A$62,0))</f>
        <v>#N/A</v>
      </c>
      <c r="G217" s="88" t="e">
        <f>INDEX('RBC Assumptions'!$C$44:$C$62,MATCH($C214,'RBC Assumptions'!$A$44:$A$62,0))</f>
        <v>#N/A</v>
      </c>
      <c r="H217" s="88" t="e">
        <f>INDEX('RBC Assumptions'!$C$44:$C$62,MATCH($C214,'RBC Assumptions'!$A$44:$A$62,0))</f>
        <v>#N/A</v>
      </c>
      <c r="I217" s="88" t="e">
        <f>INDEX('RBC Assumptions'!$C$44:$C$62,MATCH($C214,'RBC Assumptions'!$A$44:$A$62,0))</f>
        <v>#N/A</v>
      </c>
      <c r="J217" s="88" t="e">
        <f>INDEX('RBC Assumptions'!$C$44:$C$62,MATCH($C214,'RBC Assumptions'!$A$44:$A$62,0))</f>
        <v>#N/A</v>
      </c>
      <c r="K217" s="88" t="e">
        <f>INDEX('RBC Assumptions'!$C$44:$C$62,MATCH($C214,'RBC Assumptions'!$A$44:$A$62,0))</f>
        <v>#N/A</v>
      </c>
      <c r="L217" s="88" t="e">
        <f>INDEX('RBC Assumptions'!$C$44:$C$62,MATCH($C214,'RBC Assumptions'!$A$44:$A$62,0))</f>
        <v>#N/A</v>
      </c>
      <c r="M217" s="88" t="e">
        <f>INDEX('RBC Assumptions'!$C$44:$C$62,MATCH($C214,'RBC Assumptions'!$A$44:$A$62,0))</f>
        <v>#N/A</v>
      </c>
      <c r="N217" s="88" t="e">
        <f>INDEX('RBC Assumptions'!$C$44:$C$62,MATCH($C214,'RBC Assumptions'!$A$44:$A$62,0))</f>
        <v>#N/A</v>
      </c>
      <c r="O217" s="88" t="e">
        <f>INDEX('RBC Assumptions'!$C$44:$C$62,MATCH($C214,'RBC Assumptions'!$A$44:$A$62,0))</f>
        <v>#N/A</v>
      </c>
      <c r="P217" s="88" t="e">
        <f>INDEX('RBC Assumptions'!$C$44:$C$62,MATCH($C214,'RBC Assumptions'!$A$44:$A$62,0))</f>
        <v>#N/A</v>
      </c>
      <c r="Q217" s="88" t="e">
        <f>INDEX('RBC Assumptions'!$C$44:$C$62,MATCH($C214,'RBC Assumptions'!$A$44:$A$62,0))</f>
        <v>#N/A</v>
      </c>
      <c r="R217" s="88" t="e">
        <f>INDEX('RBC Assumptions'!$C$44:$C$62,MATCH($C214,'RBC Assumptions'!$A$44:$A$62,0))</f>
        <v>#N/A</v>
      </c>
      <c r="S217" s="88" t="e">
        <f>INDEX('RBC Assumptions'!$C$44:$C$62,MATCH($C214,'RBC Assumptions'!$A$44:$A$62,0))</f>
        <v>#N/A</v>
      </c>
      <c r="T217" s="88" t="e">
        <f>INDEX('RBC Assumptions'!$C$44:$C$62,MATCH($C214,'RBC Assumptions'!$A$44:$A$62,0))</f>
        <v>#N/A</v>
      </c>
      <c r="U217" s="88" t="e">
        <f>INDEX('RBC Assumptions'!$C$44:$C$62,MATCH($C214,'RBC Assumptions'!$A$44:$A$62,0))</f>
        <v>#N/A</v>
      </c>
      <c r="V217" s="88" t="e">
        <f>INDEX('RBC Assumptions'!$C$44:$C$62,MATCH($C214,'RBC Assumptions'!$A$44:$A$62,0))</f>
        <v>#N/A</v>
      </c>
    </row>
    <row r="218" spans="1:22" x14ac:dyDescent="0.45">
      <c r="A218" s="76" t="str">
        <f t="shared" si="963"/>
        <v>P019</v>
      </c>
      <c r="B218" s="87" t="s">
        <v>513</v>
      </c>
      <c r="C218" s="88" t="e">
        <f>MIN('RBC Assumptions'!ASSM_DevRatioCap,INDEX('RBC Assumptions'!$J$44:$J$62,MATCH($C214,'RBC Assumptions'!$A$44:$A$62,0)))</f>
        <v>#N/A</v>
      </c>
      <c r="D218" s="88" t="e">
        <f>MIN('RBC Assumptions'!ASSM_DevRatioCap,INDEX('RBC Assumptions'!$J$44:$J$62,MATCH($C214,'RBC Assumptions'!$A$44:$A$62,0)))</f>
        <v>#N/A</v>
      </c>
      <c r="E218" s="88" t="e">
        <f>MIN('RBC Assumptions'!ASSM_DevRatioCap,INDEX('RBC Assumptions'!$J$44:$J$62,MATCH($C214,'RBC Assumptions'!$A$44:$A$62,0)))</f>
        <v>#N/A</v>
      </c>
      <c r="F218" s="88" t="e">
        <f>MIN('RBC Assumptions'!ASSM_DevRatioCap,INDEX('RBC Assumptions'!$J$44:$J$62,MATCH($C214,'RBC Assumptions'!$A$44:$A$62,0)))</f>
        <v>#N/A</v>
      </c>
      <c r="G218" s="88" t="e">
        <f>MIN('RBC Assumptions'!ASSM_DevRatioCap,INDEX('RBC Assumptions'!$J$44:$J$62,MATCH($C214,'RBC Assumptions'!$A$44:$A$62,0)))</f>
        <v>#N/A</v>
      </c>
      <c r="H218" s="88" t="e">
        <f>MIN('RBC Assumptions'!ASSM_DevRatioCap,INDEX('RBC Assumptions'!$J$44:$J$62,MATCH($C214,'RBC Assumptions'!$A$44:$A$62,0)))</f>
        <v>#N/A</v>
      </c>
      <c r="I218" s="88" t="e">
        <f>MIN('RBC Assumptions'!ASSM_DevRatioCap,INDEX('RBC Assumptions'!$J$44:$J$62,MATCH($C214,'RBC Assumptions'!$A$44:$A$62,0)))</f>
        <v>#N/A</v>
      </c>
      <c r="J218" s="88" t="e">
        <f>MIN('RBC Assumptions'!ASSM_DevRatioCap,INDEX('RBC Assumptions'!$J$44:$J$62,MATCH($C214,'RBC Assumptions'!$A$44:$A$62,0)))</f>
        <v>#N/A</v>
      </c>
      <c r="K218" s="88" t="e">
        <f>MIN('RBC Assumptions'!ASSM_DevRatioCap,INDEX('RBC Assumptions'!$J$44:$J$62,MATCH($C214,'RBC Assumptions'!$A$44:$A$62,0)))</f>
        <v>#N/A</v>
      </c>
      <c r="L218" s="88" t="e">
        <f>MIN('RBC Assumptions'!ASSM_DevRatioCap,INDEX('RBC Assumptions'!$J$44:$J$62,MATCH($C214,'RBC Assumptions'!$A$44:$A$62,0)))</f>
        <v>#N/A</v>
      </c>
      <c r="M218" s="88" t="e">
        <f>MIN('RBC Assumptions'!ASSM_DevRatioCap,INDEX('RBC Assumptions'!$J$44:$J$62,MATCH($C214,'RBC Assumptions'!$A$44:$A$62,0)))</f>
        <v>#N/A</v>
      </c>
      <c r="N218" s="88" t="e">
        <f>MIN('RBC Assumptions'!ASSM_DevRatioCap,INDEX('RBC Assumptions'!$J$44:$J$62,MATCH($C214,'RBC Assumptions'!$A$44:$A$62,0)))</f>
        <v>#N/A</v>
      </c>
      <c r="O218" s="88" t="e">
        <f>MIN('RBC Assumptions'!ASSM_DevRatioCap,INDEX('RBC Assumptions'!$J$44:$J$62,MATCH($C214,'RBC Assumptions'!$A$44:$A$62,0)))</f>
        <v>#N/A</v>
      </c>
      <c r="P218" s="88" t="e">
        <f>MIN('RBC Assumptions'!ASSM_DevRatioCap,INDEX('RBC Assumptions'!$J$44:$J$62,MATCH($C214,'RBC Assumptions'!$A$44:$A$62,0)))</f>
        <v>#N/A</v>
      </c>
      <c r="Q218" s="88" t="e">
        <f>MIN('RBC Assumptions'!ASSM_DevRatioCap,INDEX('RBC Assumptions'!$J$44:$J$62,MATCH($C214,'RBC Assumptions'!$A$44:$A$62,0)))</f>
        <v>#N/A</v>
      </c>
      <c r="R218" s="88" t="e">
        <f>MIN('RBC Assumptions'!ASSM_DevRatioCap,INDEX('RBC Assumptions'!$J$44:$J$62,MATCH($C214,'RBC Assumptions'!$A$44:$A$62,0)))</f>
        <v>#N/A</v>
      </c>
      <c r="S218" s="88" t="e">
        <f>MIN('RBC Assumptions'!ASSM_DevRatioCap,INDEX('RBC Assumptions'!$J$44:$J$62,MATCH($C214,'RBC Assumptions'!$A$44:$A$62,0)))</f>
        <v>#N/A</v>
      </c>
      <c r="T218" s="88" t="e">
        <f>MIN('RBC Assumptions'!ASSM_DevRatioCap,INDEX('RBC Assumptions'!$J$44:$J$62,MATCH($C214,'RBC Assumptions'!$A$44:$A$62,0)))</f>
        <v>#N/A</v>
      </c>
      <c r="U218" s="88" t="e">
        <f>MIN('RBC Assumptions'!ASSM_DevRatioCap,INDEX('RBC Assumptions'!$J$44:$J$62,MATCH($C214,'RBC Assumptions'!$A$44:$A$62,0)))</f>
        <v>#N/A</v>
      </c>
      <c r="V218" s="88" t="e">
        <f>MIN('RBC Assumptions'!ASSM_DevRatioCap,INDEX('RBC Assumptions'!$J$44:$J$62,MATCH($C214,'RBC Assumptions'!$A$44:$A$62,0)))</f>
        <v>#N/A</v>
      </c>
    </row>
    <row r="219" spans="1:22" x14ac:dyDescent="0.45">
      <c r="A219" s="76" t="str">
        <f>A215</f>
        <v>P019</v>
      </c>
      <c r="B219" s="87" t="s">
        <v>332</v>
      </c>
      <c r="C219" s="88" t="e">
        <f>0.5*C216+0.5*(C218/C217)*C216</f>
        <v>#N/A</v>
      </c>
      <c r="D219" s="88" t="e">
        <f t="shared" ref="D219" si="964">0.5*D216+0.5*(D218/D217)*D216</f>
        <v>#N/A</v>
      </c>
      <c r="E219" s="88" t="e">
        <f t="shared" ref="E219" si="965">0.5*E216+0.5*(E218/E217)*E216</f>
        <v>#N/A</v>
      </c>
      <c r="F219" s="88" t="e">
        <f t="shared" ref="F219" si="966">0.5*F216+0.5*(F218/F217)*F216</f>
        <v>#N/A</v>
      </c>
      <c r="G219" s="88" t="e">
        <f t="shared" ref="G219" si="967">0.5*G216+0.5*(G218/G217)*G216</f>
        <v>#N/A</v>
      </c>
      <c r="H219" s="88" t="e">
        <f t="shared" ref="H219" si="968">0.5*H216+0.5*(H218/H217)*H216</f>
        <v>#N/A</v>
      </c>
      <c r="I219" s="88" t="e">
        <f t="shared" ref="I219" si="969">0.5*I216+0.5*(I218/I217)*I216</f>
        <v>#N/A</v>
      </c>
      <c r="J219" s="88" t="e">
        <f t="shared" ref="J219" si="970">0.5*J216+0.5*(J218/J217)*J216</f>
        <v>#N/A</v>
      </c>
      <c r="K219" s="88" t="e">
        <f t="shared" ref="K219" si="971">0.5*K216+0.5*(K218/K217)*K216</f>
        <v>#N/A</v>
      </c>
      <c r="L219" s="88" t="e">
        <f t="shared" ref="L219" si="972">0.5*L216+0.5*(L218/L217)*L216</f>
        <v>#N/A</v>
      </c>
      <c r="M219" s="88" t="e">
        <f t="shared" ref="M219" si="973">0.5*M216+0.5*(M218/M217)*M216</f>
        <v>#N/A</v>
      </c>
      <c r="N219" s="88" t="e">
        <f t="shared" ref="N219" si="974">0.5*N216+0.5*(N218/N217)*N216</f>
        <v>#N/A</v>
      </c>
      <c r="O219" s="88" t="e">
        <f t="shared" ref="O219" si="975">0.5*O216+0.5*(O218/O217)*O216</f>
        <v>#N/A</v>
      </c>
      <c r="P219" s="88" t="e">
        <f t="shared" ref="P219" si="976">0.5*P216+0.5*(P218/P217)*P216</f>
        <v>#N/A</v>
      </c>
      <c r="Q219" s="88" t="e">
        <f t="shared" ref="Q219" si="977">0.5*Q216+0.5*(Q218/Q217)*Q216</f>
        <v>#N/A</v>
      </c>
      <c r="R219" s="88" t="e">
        <f t="shared" ref="R219" si="978">0.5*R216+0.5*(R218/R217)*R216</f>
        <v>#N/A</v>
      </c>
      <c r="S219" s="88" t="e">
        <f t="shared" ref="S219" si="979">0.5*S216+0.5*(S218/S217)*S216</f>
        <v>#N/A</v>
      </c>
      <c r="T219" s="88" t="e">
        <f t="shared" ref="T219" si="980">0.5*T216+0.5*(T218/T217)*T216</f>
        <v>#N/A</v>
      </c>
      <c r="U219" s="88" t="e">
        <f t="shared" ref="U219" si="981">0.5*U216+0.5*(U218/U217)*U216</f>
        <v>#N/A</v>
      </c>
      <c r="V219" s="88" t="e">
        <f t="shared" ref="V219" si="982">0.5*V216+0.5*(V218/V217)*V216</f>
        <v>#N/A</v>
      </c>
    </row>
    <row r="220" spans="1:22" x14ac:dyDescent="0.45">
      <c r="A220" s="76" t="str">
        <f>A216</f>
        <v>P019</v>
      </c>
      <c r="B220" s="87" t="s">
        <v>535</v>
      </c>
      <c r="C220" s="88" t="e">
        <f>INDEX('RBC Assumptions'!$D$44:$D$62,MATCH($C214,'RBC Assumptions'!$A$44:$A$62,0))</f>
        <v>#N/A</v>
      </c>
      <c r="D220" s="88" t="e">
        <f>INDEX('RBC Assumptions'!$D$44:$D$62,MATCH($C214,'RBC Assumptions'!$A$44:$A$62,0))</f>
        <v>#N/A</v>
      </c>
      <c r="E220" s="88" t="e">
        <f>INDEX('RBC Assumptions'!$D$44:$D$62,MATCH($C214,'RBC Assumptions'!$A$44:$A$62,0))</f>
        <v>#N/A</v>
      </c>
      <c r="F220" s="88" t="e">
        <f>INDEX('RBC Assumptions'!$D$44:$D$62,MATCH($C214,'RBC Assumptions'!$A$44:$A$62,0))</f>
        <v>#N/A</v>
      </c>
      <c r="G220" s="88" t="e">
        <f>INDEX('RBC Assumptions'!$D$44:$D$62,MATCH($C214,'RBC Assumptions'!$A$44:$A$62,0))</f>
        <v>#N/A</v>
      </c>
      <c r="H220" s="88" t="e">
        <f>INDEX('RBC Assumptions'!$D$44:$D$62,MATCH($C214,'RBC Assumptions'!$A$44:$A$62,0))</f>
        <v>#N/A</v>
      </c>
      <c r="I220" s="88" t="e">
        <f>INDEX('RBC Assumptions'!$D$44:$D$62,MATCH($C214,'RBC Assumptions'!$A$44:$A$62,0))</f>
        <v>#N/A</v>
      </c>
      <c r="J220" s="88" t="e">
        <f>INDEX('RBC Assumptions'!$D$44:$D$62,MATCH($C214,'RBC Assumptions'!$A$44:$A$62,0))</f>
        <v>#N/A</v>
      </c>
      <c r="K220" s="88" t="e">
        <f>INDEX('RBC Assumptions'!$D$44:$D$62,MATCH($C214,'RBC Assumptions'!$A$44:$A$62,0))</f>
        <v>#N/A</v>
      </c>
      <c r="L220" s="88" t="e">
        <f>INDEX('RBC Assumptions'!$D$44:$D$62,MATCH($C214,'RBC Assumptions'!$A$44:$A$62,0))</f>
        <v>#N/A</v>
      </c>
      <c r="M220" s="88" t="e">
        <f>INDEX('RBC Assumptions'!$D$44:$D$62,MATCH($C214,'RBC Assumptions'!$A$44:$A$62,0))</f>
        <v>#N/A</v>
      </c>
      <c r="N220" s="88" t="e">
        <f>INDEX('RBC Assumptions'!$D$44:$D$62,MATCH($C214,'RBC Assumptions'!$A$44:$A$62,0))</f>
        <v>#N/A</v>
      </c>
      <c r="O220" s="88" t="e">
        <f>INDEX('RBC Assumptions'!$D$44:$D$62,MATCH($C214,'RBC Assumptions'!$A$44:$A$62,0))</f>
        <v>#N/A</v>
      </c>
      <c r="P220" s="88" t="e">
        <f>INDEX('RBC Assumptions'!$D$44:$D$62,MATCH($C214,'RBC Assumptions'!$A$44:$A$62,0))</f>
        <v>#N/A</v>
      </c>
      <c r="Q220" s="88" t="e">
        <f>INDEX('RBC Assumptions'!$D$44:$D$62,MATCH($C214,'RBC Assumptions'!$A$44:$A$62,0))</f>
        <v>#N/A</v>
      </c>
      <c r="R220" s="88" t="e">
        <f>INDEX('RBC Assumptions'!$D$44:$D$62,MATCH($C214,'RBC Assumptions'!$A$44:$A$62,0))</f>
        <v>#N/A</v>
      </c>
      <c r="S220" s="88" t="e">
        <f>INDEX('RBC Assumptions'!$D$44:$D$62,MATCH($C214,'RBC Assumptions'!$A$44:$A$62,0))</f>
        <v>#N/A</v>
      </c>
      <c r="T220" s="88" t="e">
        <f>INDEX('RBC Assumptions'!$D$44:$D$62,MATCH($C214,'RBC Assumptions'!$A$44:$A$62,0))</f>
        <v>#N/A</v>
      </c>
      <c r="U220" s="88" t="e">
        <f>INDEX('RBC Assumptions'!$D$44:$D$62,MATCH($C214,'RBC Assumptions'!$A$44:$A$62,0))</f>
        <v>#N/A</v>
      </c>
      <c r="V220" s="88" t="e">
        <f>INDEX('RBC Assumptions'!$D$44:$D$62,MATCH($C214,'RBC Assumptions'!$A$44:$A$62,0))</f>
        <v>#N/A</v>
      </c>
    </row>
    <row r="221" spans="1:22" x14ac:dyDescent="0.45">
      <c r="A221" s="76" t="str">
        <f>A219</f>
        <v>P019</v>
      </c>
      <c r="B221" s="89" t="s">
        <v>333</v>
      </c>
      <c r="C221" s="91" t="e">
        <f ca="1">MAX(0,(((C219+1)*C220)-1)*C215)</f>
        <v>#N/A</v>
      </c>
      <c r="D221" s="91" t="e">
        <f t="shared" ref="D221" ca="1" si="983">MAX(0,(((D219+1)*D220)-1)*D215)</f>
        <v>#N/A</v>
      </c>
      <c r="E221" s="91" t="e">
        <f t="shared" ref="E221" ca="1" si="984">MAX(0,(((E219+1)*E220)-1)*E215)</f>
        <v>#N/A</v>
      </c>
      <c r="F221" s="91" t="e">
        <f t="shared" ref="F221" ca="1" si="985">MAX(0,(((F219+1)*F220)-1)*F215)</f>
        <v>#N/A</v>
      </c>
      <c r="G221" s="91" t="e">
        <f t="shared" ref="G221" ca="1" si="986">MAX(0,(((G219+1)*G220)-1)*G215)</f>
        <v>#N/A</v>
      </c>
      <c r="H221" s="91" t="e">
        <f t="shared" ref="H221" ca="1" si="987">MAX(0,(((H219+1)*H220)-1)*H215)</f>
        <v>#N/A</v>
      </c>
      <c r="I221" s="91" t="e">
        <f t="shared" ref="I221" ca="1" si="988">MAX(0,(((I219+1)*I220)-1)*I215)</f>
        <v>#N/A</v>
      </c>
      <c r="J221" s="91" t="e">
        <f t="shared" ref="J221" ca="1" si="989">MAX(0,(((J219+1)*J220)-1)*J215)</f>
        <v>#N/A</v>
      </c>
      <c r="K221" s="91" t="e">
        <f t="shared" ref="K221" ca="1" si="990">MAX(0,(((K219+1)*K220)-1)*K215)</f>
        <v>#N/A</v>
      </c>
      <c r="L221" s="91" t="e">
        <f t="shared" ref="L221" ca="1" si="991">MAX(0,(((L219+1)*L220)-1)*L215)</f>
        <v>#N/A</v>
      </c>
      <c r="M221" s="91" t="e">
        <f t="shared" ref="M221" ca="1" si="992">MAX(0,(((M219+1)*M220)-1)*M215)</f>
        <v>#N/A</v>
      </c>
      <c r="N221" s="91" t="e">
        <f t="shared" ref="N221" ca="1" si="993">MAX(0,(((N219+1)*N220)-1)*N215)</f>
        <v>#N/A</v>
      </c>
      <c r="O221" s="91" t="e">
        <f t="shared" ref="O221" ca="1" si="994">MAX(0,(((O219+1)*O220)-1)*O215)</f>
        <v>#N/A</v>
      </c>
      <c r="P221" s="91" t="e">
        <f t="shared" ref="P221" ca="1" si="995">MAX(0,(((P219+1)*P220)-1)*P215)</f>
        <v>#N/A</v>
      </c>
      <c r="Q221" s="91" t="e">
        <f t="shared" ref="Q221" ca="1" si="996">MAX(0,(((Q219+1)*Q220)-1)*Q215)</f>
        <v>#N/A</v>
      </c>
      <c r="R221" s="91" t="e">
        <f t="shared" ref="R221" ca="1" si="997">MAX(0,(((R219+1)*R220)-1)*R215)</f>
        <v>#N/A</v>
      </c>
      <c r="S221" s="91" t="e">
        <f t="shared" ref="S221" ca="1" si="998">MAX(0,(((S219+1)*S220)-1)*S215)</f>
        <v>#N/A</v>
      </c>
      <c r="T221" s="91" t="e">
        <f t="shared" ref="T221" ca="1" si="999">MAX(0,(((T219+1)*T220)-1)*T215)</f>
        <v>#N/A</v>
      </c>
      <c r="U221" s="91" t="e">
        <f t="shared" ref="U221" ca="1" si="1000">MAX(0,(((U219+1)*U220)-1)*U215)</f>
        <v>#N/A</v>
      </c>
      <c r="V221" s="91" t="e">
        <f t="shared" ref="V221" ca="1" si="1001">MAX(0,(((V219+1)*V220)-1)*V215)</f>
        <v>#N/A</v>
      </c>
    </row>
    <row r="222" spans="1:22" x14ac:dyDescent="0.45">
      <c r="A222" s="76" t="str">
        <f t="shared" ref="A222:A223" si="1002">A221</f>
        <v>P019</v>
      </c>
      <c r="B222" s="90" t="s">
        <v>334</v>
      </c>
      <c r="C222" s="91">
        <v>0</v>
      </c>
      <c r="D222" s="91">
        <v>0</v>
      </c>
      <c r="E222" s="91">
        <v>0</v>
      </c>
      <c r="F222" s="91">
        <v>0</v>
      </c>
      <c r="G222" s="91">
        <v>0</v>
      </c>
      <c r="H222" s="91">
        <v>0</v>
      </c>
      <c r="I222" s="91">
        <v>0</v>
      </c>
      <c r="J222" s="91">
        <v>0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0</v>
      </c>
      <c r="S222" s="91">
        <v>0</v>
      </c>
      <c r="T222" s="91">
        <v>0</v>
      </c>
      <c r="U222" s="91">
        <v>0</v>
      </c>
      <c r="V222" s="91">
        <v>0</v>
      </c>
    </row>
    <row r="223" spans="1:22" x14ac:dyDescent="0.45">
      <c r="A223" s="76" t="str">
        <f t="shared" si="1002"/>
        <v>P019</v>
      </c>
      <c r="B223" s="92" t="s">
        <v>335</v>
      </c>
      <c r="C223" s="93">
        <f ca="1">IFERROR(C221-C222,0)</f>
        <v>0</v>
      </c>
      <c r="D223" s="93">
        <f t="shared" ref="D223" ca="1" si="1003">IFERROR(D221-D222,0)</f>
        <v>0</v>
      </c>
      <c r="E223" s="93">
        <f t="shared" ref="E223" ca="1" si="1004">IFERROR(E221-E222,0)</f>
        <v>0</v>
      </c>
      <c r="F223" s="93">
        <f t="shared" ref="F223" ca="1" si="1005">IFERROR(F221-F222,0)</f>
        <v>0</v>
      </c>
      <c r="G223" s="93">
        <f t="shared" ref="G223" ca="1" si="1006">IFERROR(G221-G222,0)</f>
        <v>0</v>
      </c>
      <c r="H223" s="93">
        <f t="shared" ref="H223" ca="1" si="1007">IFERROR(H221-H222,0)</f>
        <v>0</v>
      </c>
      <c r="I223" s="93">
        <f t="shared" ref="I223" ca="1" si="1008">IFERROR(I221-I222,0)</f>
        <v>0</v>
      </c>
      <c r="J223" s="93">
        <f t="shared" ref="J223" ca="1" si="1009">IFERROR(J221-J222,0)</f>
        <v>0</v>
      </c>
      <c r="K223" s="93">
        <f t="shared" ref="K223" ca="1" si="1010">IFERROR(K221-K222,0)</f>
        <v>0</v>
      </c>
      <c r="L223" s="93">
        <f t="shared" ref="L223" ca="1" si="1011">IFERROR(L221-L222,0)</f>
        <v>0</v>
      </c>
      <c r="M223" s="93">
        <f t="shared" ref="M223" ca="1" si="1012">IFERROR(M221-M222,0)</f>
        <v>0</v>
      </c>
      <c r="N223" s="93">
        <f t="shared" ref="N223" ca="1" si="1013">IFERROR(N221-N222,0)</f>
        <v>0</v>
      </c>
      <c r="O223" s="93">
        <f t="shared" ref="O223" ca="1" si="1014">IFERROR(O221-O222,0)</f>
        <v>0</v>
      </c>
      <c r="P223" s="93">
        <f t="shared" ref="P223" ca="1" si="1015">IFERROR(P221-P222,0)</f>
        <v>0</v>
      </c>
      <c r="Q223" s="93">
        <f t="shared" ref="Q223" ca="1" si="1016">IFERROR(Q221-Q222,0)</f>
        <v>0</v>
      </c>
      <c r="R223" s="93">
        <f t="shared" ref="R223" ca="1" si="1017">IFERROR(R221-R222,0)</f>
        <v>0</v>
      </c>
      <c r="S223" s="93">
        <f t="shared" ref="S223" ca="1" si="1018">IFERROR(S221-S222,0)</f>
        <v>0</v>
      </c>
      <c r="T223" s="93">
        <f t="shared" ref="T223" ca="1" si="1019">IFERROR(T221-T222,0)</f>
        <v>0</v>
      </c>
      <c r="U223" s="93">
        <f t="shared" ref="U223" ca="1" si="1020">IFERROR(U221-U222,0)</f>
        <v>0</v>
      </c>
      <c r="V223" s="93">
        <f t="shared" ref="V223" ca="1" si="1021">IFERROR(V221-V222,0)</f>
        <v>0</v>
      </c>
    </row>
    <row r="225" spans="1:22" x14ac:dyDescent="0.45">
      <c r="A225" s="2" t="s">
        <v>383</v>
      </c>
      <c r="B225" s="2">
        <f>INDEX('Program Inputs'!$B$9:$B$28,MATCH(A225,'Program Inputs'!$A$9:$A$28,0))</f>
        <v>0</v>
      </c>
      <c r="C225" s="2">
        <f>INDEX('Program Inputs'!$L$9:$L$28,MATCH(A225,'Program Inputs'!$A$9:$A$28,0))</f>
        <v>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45">
      <c r="A226" s="76" t="str">
        <f>A225</f>
        <v>P020</v>
      </c>
      <c r="B226" s="87" t="s">
        <v>331</v>
      </c>
      <c r="C226" s="95">
        <f ca="1">'Loss Proj'!X653</f>
        <v>0</v>
      </c>
      <c r="D226" s="95">
        <f ca="1">'Loss Proj'!Y653</f>
        <v>0</v>
      </c>
      <c r="E226" s="95">
        <f ca="1">'Loss Proj'!Z653</f>
        <v>0</v>
      </c>
      <c r="F226" s="95">
        <f ca="1">'Loss Proj'!AA653</f>
        <v>0</v>
      </c>
      <c r="G226" s="95">
        <f ca="1">'Loss Proj'!AB653</f>
        <v>0</v>
      </c>
      <c r="H226" s="95">
        <f ca="1">'Loss Proj'!AC653</f>
        <v>0</v>
      </c>
      <c r="I226" s="95">
        <f ca="1">'Loss Proj'!AD653</f>
        <v>0</v>
      </c>
      <c r="J226" s="95">
        <f ca="1">'Loss Proj'!AE653</f>
        <v>0</v>
      </c>
      <c r="K226" s="95">
        <f ca="1">'Loss Proj'!AF653</f>
        <v>0</v>
      </c>
      <c r="L226" s="95">
        <f ca="1">'Loss Proj'!AG653</f>
        <v>0</v>
      </c>
      <c r="M226" s="95">
        <f ca="1">'Loss Proj'!AH653</f>
        <v>0</v>
      </c>
      <c r="N226" s="95">
        <f ca="1">'Loss Proj'!AI653</f>
        <v>0</v>
      </c>
      <c r="O226" s="95">
        <f ca="1">'Loss Proj'!AJ653</f>
        <v>0</v>
      </c>
      <c r="P226" s="95">
        <f ca="1">'Loss Proj'!AK653</f>
        <v>0</v>
      </c>
      <c r="Q226" s="95">
        <f ca="1">'Loss Proj'!AL653</f>
        <v>0</v>
      </c>
      <c r="R226" s="95">
        <f ca="1">'Loss Proj'!AM653</f>
        <v>0</v>
      </c>
      <c r="S226" s="95">
        <f ca="1">'Loss Proj'!AN653</f>
        <v>0</v>
      </c>
      <c r="T226" s="95">
        <f ca="1">'Loss Proj'!AO653</f>
        <v>0</v>
      </c>
      <c r="U226" s="95">
        <f ca="1">'Loss Proj'!AP653</f>
        <v>0</v>
      </c>
      <c r="V226" s="95">
        <f ca="1">'Loss Proj'!AQ653</f>
        <v>0</v>
      </c>
    </row>
    <row r="227" spans="1:22" x14ac:dyDescent="0.45">
      <c r="A227" s="76" t="str">
        <f>A225</f>
        <v>P020</v>
      </c>
      <c r="B227" s="87" t="s">
        <v>529</v>
      </c>
      <c r="C227" s="88" t="e">
        <f>INDEX('RBC Assumptions'!$B$44:$B$62,MATCH($C225,'RBC Assumptions'!$A$44:$A$62,0))</f>
        <v>#N/A</v>
      </c>
      <c r="D227" s="88" t="e">
        <f>INDEX('RBC Assumptions'!$B$44:$B$62,MATCH($C225,'RBC Assumptions'!$A$44:$A$62,0))</f>
        <v>#N/A</v>
      </c>
      <c r="E227" s="88" t="e">
        <f>INDEX('RBC Assumptions'!$B$44:$B$62,MATCH($C225,'RBC Assumptions'!$A$44:$A$62,0))</f>
        <v>#N/A</v>
      </c>
      <c r="F227" s="88" t="e">
        <f>INDEX('RBC Assumptions'!$B$44:$B$62,MATCH($C225,'RBC Assumptions'!$A$44:$A$62,0))</f>
        <v>#N/A</v>
      </c>
      <c r="G227" s="88" t="e">
        <f>INDEX('RBC Assumptions'!$B$44:$B$62,MATCH($C225,'RBC Assumptions'!$A$44:$A$62,0))</f>
        <v>#N/A</v>
      </c>
      <c r="H227" s="88" t="e">
        <f>INDEX('RBC Assumptions'!$B$44:$B$62,MATCH($C225,'RBC Assumptions'!$A$44:$A$62,0))</f>
        <v>#N/A</v>
      </c>
      <c r="I227" s="88" t="e">
        <f>INDEX('RBC Assumptions'!$B$44:$B$62,MATCH($C225,'RBC Assumptions'!$A$44:$A$62,0))</f>
        <v>#N/A</v>
      </c>
      <c r="J227" s="88" t="e">
        <f>INDEX('RBC Assumptions'!$B$44:$B$62,MATCH($C225,'RBC Assumptions'!$A$44:$A$62,0))</f>
        <v>#N/A</v>
      </c>
      <c r="K227" s="88" t="e">
        <f>INDEX('RBC Assumptions'!$B$44:$B$62,MATCH($C225,'RBC Assumptions'!$A$44:$A$62,0))</f>
        <v>#N/A</v>
      </c>
      <c r="L227" s="88" t="e">
        <f>INDEX('RBC Assumptions'!$B$44:$B$62,MATCH($C225,'RBC Assumptions'!$A$44:$A$62,0))</f>
        <v>#N/A</v>
      </c>
      <c r="M227" s="88" t="e">
        <f>INDEX('RBC Assumptions'!$B$44:$B$62,MATCH($C225,'RBC Assumptions'!$A$44:$A$62,0))</f>
        <v>#N/A</v>
      </c>
      <c r="N227" s="88" t="e">
        <f>INDEX('RBC Assumptions'!$B$44:$B$62,MATCH($C225,'RBC Assumptions'!$A$44:$A$62,0))</f>
        <v>#N/A</v>
      </c>
      <c r="O227" s="88" t="e">
        <f>INDEX('RBC Assumptions'!$B$44:$B$62,MATCH($C225,'RBC Assumptions'!$A$44:$A$62,0))</f>
        <v>#N/A</v>
      </c>
      <c r="P227" s="88" t="e">
        <f>INDEX('RBC Assumptions'!$B$44:$B$62,MATCH($C225,'RBC Assumptions'!$A$44:$A$62,0))</f>
        <v>#N/A</v>
      </c>
      <c r="Q227" s="88" t="e">
        <f>INDEX('RBC Assumptions'!$B$44:$B$62,MATCH($C225,'RBC Assumptions'!$A$44:$A$62,0))</f>
        <v>#N/A</v>
      </c>
      <c r="R227" s="88" t="e">
        <f>INDEX('RBC Assumptions'!$B$44:$B$62,MATCH($C225,'RBC Assumptions'!$A$44:$A$62,0))</f>
        <v>#N/A</v>
      </c>
      <c r="S227" s="88" t="e">
        <f>INDEX('RBC Assumptions'!$B$44:$B$62,MATCH($C225,'RBC Assumptions'!$A$44:$A$62,0))</f>
        <v>#N/A</v>
      </c>
      <c r="T227" s="88" t="e">
        <f>INDEX('RBC Assumptions'!$B$44:$B$62,MATCH($C225,'RBC Assumptions'!$A$44:$A$62,0))</f>
        <v>#N/A</v>
      </c>
      <c r="U227" s="88" t="e">
        <f>INDEX('RBC Assumptions'!$B$44:$B$62,MATCH($C225,'RBC Assumptions'!$A$44:$A$62,0))</f>
        <v>#N/A</v>
      </c>
      <c r="V227" s="88" t="e">
        <f>INDEX('RBC Assumptions'!$B$44:$B$62,MATCH($C225,'RBC Assumptions'!$A$44:$A$62,0))</f>
        <v>#N/A</v>
      </c>
    </row>
    <row r="228" spans="1:22" x14ac:dyDescent="0.45">
      <c r="A228" s="76" t="str">
        <f t="shared" ref="A228:A229" si="1022">A226</f>
        <v>P020</v>
      </c>
      <c r="B228" s="87" t="s">
        <v>512</v>
      </c>
      <c r="C228" s="88" t="e">
        <f>INDEX('RBC Assumptions'!$C$44:$C$62,MATCH($C225,'RBC Assumptions'!$A$44:$A$62,0))</f>
        <v>#N/A</v>
      </c>
      <c r="D228" s="88" t="e">
        <f>INDEX('RBC Assumptions'!$C$44:$C$62,MATCH($C225,'RBC Assumptions'!$A$44:$A$62,0))</f>
        <v>#N/A</v>
      </c>
      <c r="E228" s="88" t="e">
        <f>INDEX('RBC Assumptions'!$C$44:$C$62,MATCH($C225,'RBC Assumptions'!$A$44:$A$62,0))</f>
        <v>#N/A</v>
      </c>
      <c r="F228" s="88" t="e">
        <f>INDEX('RBC Assumptions'!$C$44:$C$62,MATCH($C225,'RBC Assumptions'!$A$44:$A$62,0))</f>
        <v>#N/A</v>
      </c>
      <c r="G228" s="88" t="e">
        <f>INDEX('RBC Assumptions'!$C$44:$C$62,MATCH($C225,'RBC Assumptions'!$A$44:$A$62,0))</f>
        <v>#N/A</v>
      </c>
      <c r="H228" s="88" t="e">
        <f>INDEX('RBC Assumptions'!$C$44:$C$62,MATCH($C225,'RBC Assumptions'!$A$44:$A$62,0))</f>
        <v>#N/A</v>
      </c>
      <c r="I228" s="88" t="e">
        <f>INDEX('RBC Assumptions'!$C$44:$C$62,MATCH($C225,'RBC Assumptions'!$A$44:$A$62,0))</f>
        <v>#N/A</v>
      </c>
      <c r="J228" s="88" t="e">
        <f>INDEX('RBC Assumptions'!$C$44:$C$62,MATCH($C225,'RBC Assumptions'!$A$44:$A$62,0))</f>
        <v>#N/A</v>
      </c>
      <c r="K228" s="88" t="e">
        <f>INDEX('RBC Assumptions'!$C$44:$C$62,MATCH($C225,'RBC Assumptions'!$A$44:$A$62,0))</f>
        <v>#N/A</v>
      </c>
      <c r="L228" s="88" t="e">
        <f>INDEX('RBC Assumptions'!$C$44:$C$62,MATCH($C225,'RBC Assumptions'!$A$44:$A$62,0))</f>
        <v>#N/A</v>
      </c>
      <c r="M228" s="88" t="e">
        <f>INDEX('RBC Assumptions'!$C$44:$C$62,MATCH($C225,'RBC Assumptions'!$A$44:$A$62,0))</f>
        <v>#N/A</v>
      </c>
      <c r="N228" s="88" t="e">
        <f>INDEX('RBC Assumptions'!$C$44:$C$62,MATCH($C225,'RBC Assumptions'!$A$44:$A$62,0))</f>
        <v>#N/A</v>
      </c>
      <c r="O228" s="88" t="e">
        <f>INDEX('RBC Assumptions'!$C$44:$C$62,MATCH($C225,'RBC Assumptions'!$A$44:$A$62,0))</f>
        <v>#N/A</v>
      </c>
      <c r="P228" s="88" t="e">
        <f>INDEX('RBC Assumptions'!$C$44:$C$62,MATCH($C225,'RBC Assumptions'!$A$44:$A$62,0))</f>
        <v>#N/A</v>
      </c>
      <c r="Q228" s="88" t="e">
        <f>INDEX('RBC Assumptions'!$C$44:$C$62,MATCH($C225,'RBC Assumptions'!$A$44:$A$62,0))</f>
        <v>#N/A</v>
      </c>
      <c r="R228" s="88" t="e">
        <f>INDEX('RBC Assumptions'!$C$44:$C$62,MATCH($C225,'RBC Assumptions'!$A$44:$A$62,0))</f>
        <v>#N/A</v>
      </c>
      <c r="S228" s="88" t="e">
        <f>INDEX('RBC Assumptions'!$C$44:$C$62,MATCH($C225,'RBC Assumptions'!$A$44:$A$62,0))</f>
        <v>#N/A</v>
      </c>
      <c r="T228" s="88" t="e">
        <f>INDEX('RBC Assumptions'!$C$44:$C$62,MATCH($C225,'RBC Assumptions'!$A$44:$A$62,0))</f>
        <v>#N/A</v>
      </c>
      <c r="U228" s="88" t="e">
        <f>INDEX('RBC Assumptions'!$C$44:$C$62,MATCH($C225,'RBC Assumptions'!$A$44:$A$62,0))</f>
        <v>#N/A</v>
      </c>
      <c r="V228" s="88" t="e">
        <f>INDEX('RBC Assumptions'!$C$44:$C$62,MATCH($C225,'RBC Assumptions'!$A$44:$A$62,0))</f>
        <v>#N/A</v>
      </c>
    </row>
    <row r="229" spans="1:22" x14ac:dyDescent="0.45">
      <c r="A229" s="76" t="str">
        <f t="shared" si="1022"/>
        <v>P020</v>
      </c>
      <c r="B229" s="87" t="s">
        <v>513</v>
      </c>
      <c r="C229" s="88" t="e">
        <f>MIN('RBC Assumptions'!ASSM_DevRatioCap,INDEX('RBC Assumptions'!$J$44:$J$62,MATCH($C225,'RBC Assumptions'!$A$44:$A$62,0)))</f>
        <v>#N/A</v>
      </c>
      <c r="D229" s="88" t="e">
        <f>MIN('RBC Assumptions'!ASSM_DevRatioCap,INDEX('RBC Assumptions'!$J$44:$J$62,MATCH($C225,'RBC Assumptions'!$A$44:$A$62,0)))</f>
        <v>#N/A</v>
      </c>
      <c r="E229" s="88" t="e">
        <f>MIN('RBC Assumptions'!ASSM_DevRatioCap,INDEX('RBC Assumptions'!$J$44:$J$62,MATCH($C225,'RBC Assumptions'!$A$44:$A$62,0)))</f>
        <v>#N/A</v>
      </c>
      <c r="F229" s="88" t="e">
        <f>MIN('RBC Assumptions'!ASSM_DevRatioCap,INDEX('RBC Assumptions'!$J$44:$J$62,MATCH($C225,'RBC Assumptions'!$A$44:$A$62,0)))</f>
        <v>#N/A</v>
      </c>
      <c r="G229" s="88" t="e">
        <f>MIN('RBC Assumptions'!ASSM_DevRatioCap,INDEX('RBC Assumptions'!$J$44:$J$62,MATCH($C225,'RBC Assumptions'!$A$44:$A$62,0)))</f>
        <v>#N/A</v>
      </c>
      <c r="H229" s="88" t="e">
        <f>MIN('RBC Assumptions'!ASSM_DevRatioCap,INDEX('RBC Assumptions'!$J$44:$J$62,MATCH($C225,'RBC Assumptions'!$A$44:$A$62,0)))</f>
        <v>#N/A</v>
      </c>
      <c r="I229" s="88" t="e">
        <f>MIN('RBC Assumptions'!ASSM_DevRatioCap,INDEX('RBC Assumptions'!$J$44:$J$62,MATCH($C225,'RBC Assumptions'!$A$44:$A$62,0)))</f>
        <v>#N/A</v>
      </c>
      <c r="J229" s="88" t="e">
        <f>MIN('RBC Assumptions'!ASSM_DevRatioCap,INDEX('RBC Assumptions'!$J$44:$J$62,MATCH($C225,'RBC Assumptions'!$A$44:$A$62,0)))</f>
        <v>#N/A</v>
      </c>
      <c r="K229" s="88" t="e">
        <f>MIN('RBC Assumptions'!ASSM_DevRatioCap,INDEX('RBC Assumptions'!$J$44:$J$62,MATCH($C225,'RBC Assumptions'!$A$44:$A$62,0)))</f>
        <v>#N/A</v>
      </c>
      <c r="L229" s="88" t="e">
        <f>MIN('RBC Assumptions'!ASSM_DevRatioCap,INDEX('RBC Assumptions'!$J$44:$J$62,MATCH($C225,'RBC Assumptions'!$A$44:$A$62,0)))</f>
        <v>#N/A</v>
      </c>
      <c r="M229" s="88" t="e">
        <f>MIN('RBC Assumptions'!ASSM_DevRatioCap,INDEX('RBC Assumptions'!$J$44:$J$62,MATCH($C225,'RBC Assumptions'!$A$44:$A$62,0)))</f>
        <v>#N/A</v>
      </c>
      <c r="N229" s="88" t="e">
        <f>MIN('RBC Assumptions'!ASSM_DevRatioCap,INDEX('RBC Assumptions'!$J$44:$J$62,MATCH($C225,'RBC Assumptions'!$A$44:$A$62,0)))</f>
        <v>#N/A</v>
      </c>
      <c r="O229" s="88" t="e">
        <f>MIN('RBC Assumptions'!ASSM_DevRatioCap,INDEX('RBC Assumptions'!$J$44:$J$62,MATCH($C225,'RBC Assumptions'!$A$44:$A$62,0)))</f>
        <v>#N/A</v>
      </c>
      <c r="P229" s="88" t="e">
        <f>MIN('RBC Assumptions'!ASSM_DevRatioCap,INDEX('RBC Assumptions'!$J$44:$J$62,MATCH($C225,'RBC Assumptions'!$A$44:$A$62,0)))</f>
        <v>#N/A</v>
      </c>
      <c r="Q229" s="88" t="e">
        <f>MIN('RBC Assumptions'!ASSM_DevRatioCap,INDEX('RBC Assumptions'!$J$44:$J$62,MATCH($C225,'RBC Assumptions'!$A$44:$A$62,0)))</f>
        <v>#N/A</v>
      </c>
      <c r="R229" s="88" t="e">
        <f>MIN('RBC Assumptions'!ASSM_DevRatioCap,INDEX('RBC Assumptions'!$J$44:$J$62,MATCH($C225,'RBC Assumptions'!$A$44:$A$62,0)))</f>
        <v>#N/A</v>
      </c>
      <c r="S229" s="88" t="e">
        <f>MIN('RBC Assumptions'!ASSM_DevRatioCap,INDEX('RBC Assumptions'!$J$44:$J$62,MATCH($C225,'RBC Assumptions'!$A$44:$A$62,0)))</f>
        <v>#N/A</v>
      </c>
      <c r="T229" s="88" t="e">
        <f>MIN('RBC Assumptions'!ASSM_DevRatioCap,INDEX('RBC Assumptions'!$J$44:$J$62,MATCH($C225,'RBC Assumptions'!$A$44:$A$62,0)))</f>
        <v>#N/A</v>
      </c>
      <c r="U229" s="88" t="e">
        <f>MIN('RBC Assumptions'!ASSM_DevRatioCap,INDEX('RBC Assumptions'!$J$44:$J$62,MATCH($C225,'RBC Assumptions'!$A$44:$A$62,0)))</f>
        <v>#N/A</v>
      </c>
      <c r="V229" s="88" t="e">
        <f>MIN('RBC Assumptions'!ASSM_DevRatioCap,INDEX('RBC Assumptions'!$J$44:$J$62,MATCH($C225,'RBC Assumptions'!$A$44:$A$62,0)))</f>
        <v>#N/A</v>
      </c>
    </row>
    <row r="230" spans="1:22" x14ac:dyDescent="0.45">
      <c r="A230" s="76" t="str">
        <f>A226</f>
        <v>P020</v>
      </c>
      <c r="B230" s="87" t="s">
        <v>332</v>
      </c>
      <c r="C230" s="88" t="e">
        <f>0.5*C227+0.5*(C229/C228)*C227</f>
        <v>#N/A</v>
      </c>
      <c r="D230" s="88" t="e">
        <f t="shared" ref="D230" si="1023">0.5*D227+0.5*(D229/D228)*D227</f>
        <v>#N/A</v>
      </c>
      <c r="E230" s="88" t="e">
        <f t="shared" ref="E230" si="1024">0.5*E227+0.5*(E229/E228)*E227</f>
        <v>#N/A</v>
      </c>
      <c r="F230" s="88" t="e">
        <f t="shared" ref="F230" si="1025">0.5*F227+0.5*(F229/F228)*F227</f>
        <v>#N/A</v>
      </c>
      <c r="G230" s="88" t="e">
        <f t="shared" ref="G230" si="1026">0.5*G227+0.5*(G229/G228)*G227</f>
        <v>#N/A</v>
      </c>
      <c r="H230" s="88" t="e">
        <f t="shared" ref="H230" si="1027">0.5*H227+0.5*(H229/H228)*H227</f>
        <v>#N/A</v>
      </c>
      <c r="I230" s="88" t="e">
        <f t="shared" ref="I230" si="1028">0.5*I227+0.5*(I229/I228)*I227</f>
        <v>#N/A</v>
      </c>
      <c r="J230" s="88" t="e">
        <f t="shared" ref="J230" si="1029">0.5*J227+0.5*(J229/J228)*J227</f>
        <v>#N/A</v>
      </c>
      <c r="K230" s="88" t="e">
        <f t="shared" ref="K230" si="1030">0.5*K227+0.5*(K229/K228)*K227</f>
        <v>#N/A</v>
      </c>
      <c r="L230" s="88" t="e">
        <f t="shared" ref="L230" si="1031">0.5*L227+0.5*(L229/L228)*L227</f>
        <v>#N/A</v>
      </c>
      <c r="M230" s="88" t="e">
        <f t="shared" ref="M230" si="1032">0.5*M227+0.5*(M229/M228)*M227</f>
        <v>#N/A</v>
      </c>
      <c r="N230" s="88" t="e">
        <f t="shared" ref="N230" si="1033">0.5*N227+0.5*(N229/N228)*N227</f>
        <v>#N/A</v>
      </c>
      <c r="O230" s="88" t="e">
        <f t="shared" ref="O230" si="1034">0.5*O227+0.5*(O229/O228)*O227</f>
        <v>#N/A</v>
      </c>
      <c r="P230" s="88" t="e">
        <f t="shared" ref="P230" si="1035">0.5*P227+0.5*(P229/P228)*P227</f>
        <v>#N/A</v>
      </c>
      <c r="Q230" s="88" t="e">
        <f t="shared" ref="Q230" si="1036">0.5*Q227+0.5*(Q229/Q228)*Q227</f>
        <v>#N/A</v>
      </c>
      <c r="R230" s="88" t="e">
        <f t="shared" ref="R230" si="1037">0.5*R227+0.5*(R229/R228)*R227</f>
        <v>#N/A</v>
      </c>
      <c r="S230" s="88" t="e">
        <f t="shared" ref="S230" si="1038">0.5*S227+0.5*(S229/S228)*S227</f>
        <v>#N/A</v>
      </c>
      <c r="T230" s="88" t="e">
        <f t="shared" ref="T230" si="1039">0.5*T227+0.5*(T229/T228)*T227</f>
        <v>#N/A</v>
      </c>
      <c r="U230" s="88" t="e">
        <f t="shared" ref="U230" si="1040">0.5*U227+0.5*(U229/U228)*U227</f>
        <v>#N/A</v>
      </c>
      <c r="V230" s="88" t="e">
        <f t="shared" ref="V230" si="1041">0.5*V227+0.5*(V229/V228)*V227</f>
        <v>#N/A</v>
      </c>
    </row>
    <row r="231" spans="1:22" x14ac:dyDescent="0.45">
      <c r="A231" s="76" t="str">
        <f>A227</f>
        <v>P020</v>
      </c>
      <c r="B231" s="87" t="s">
        <v>535</v>
      </c>
      <c r="C231" s="88" t="e">
        <f>INDEX('RBC Assumptions'!$D$44:$D$62,MATCH($C225,'RBC Assumptions'!$A$44:$A$62,0))</f>
        <v>#N/A</v>
      </c>
      <c r="D231" s="88" t="e">
        <f>INDEX('RBC Assumptions'!$D$44:$D$62,MATCH($C225,'RBC Assumptions'!$A$44:$A$62,0))</f>
        <v>#N/A</v>
      </c>
      <c r="E231" s="88" t="e">
        <f>INDEX('RBC Assumptions'!$D$44:$D$62,MATCH($C225,'RBC Assumptions'!$A$44:$A$62,0))</f>
        <v>#N/A</v>
      </c>
      <c r="F231" s="88" t="e">
        <f>INDEX('RBC Assumptions'!$D$44:$D$62,MATCH($C225,'RBC Assumptions'!$A$44:$A$62,0))</f>
        <v>#N/A</v>
      </c>
      <c r="G231" s="88" t="e">
        <f>INDEX('RBC Assumptions'!$D$44:$D$62,MATCH($C225,'RBC Assumptions'!$A$44:$A$62,0))</f>
        <v>#N/A</v>
      </c>
      <c r="H231" s="88" t="e">
        <f>INDEX('RBC Assumptions'!$D$44:$D$62,MATCH($C225,'RBC Assumptions'!$A$44:$A$62,0))</f>
        <v>#N/A</v>
      </c>
      <c r="I231" s="88" t="e">
        <f>INDEX('RBC Assumptions'!$D$44:$D$62,MATCH($C225,'RBC Assumptions'!$A$44:$A$62,0))</f>
        <v>#N/A</v>
      </c>
      <c r="J231" s="88" t="e">
        <f>INDEX('RBC Assumptions'!$D$44:$D$62,MATCH($C225,'RBC Assumptions'!$A$44:$A$62,0))</f>
        <v>#N/A</v>
      </c>
      <c r="K231" s="88" t="e">
        <f>INDEX('RBC Assumptions'!$D$44:$D$62,MATCH($C225,'RBC Assumptions'!$A$44:$A$62,0))</f>
        <v>#N/A</v>
      </c>
      <c r="L231" s="88" t="e">
        <f>INDEX('RBC Assumptions'!$D$44:$D$62,MATCH($C225,'RBC Assumptions'!$A$44:$A$62,0))</f>
        <v>#N/A</v>
      </c>
      <c r="M231" s="88" t="e">
        <f>INDEX('RBC Assumptions'!$D$44:$D$62,MATCH($C225,'RBC Assumptions'!$A$44:$A$62,0))</f>
        <v>#N/A</v>
      </c>
      <c r="N231" s="88" t="e">
        <f>INDEX('RBC Assumptions'!$D$44:$D$62,MATCH($C225,'RBC Assumptions'!$A$44:$A$62,0))</f>
        <v>#N/A</v>
      </c>
      <c r="O231" s="88" t="e">
        <f>INDEX('RBC Assumptions'!$D$44:$D$62,MATCH($C225,'RBC Assumptions'!$A$44:$A$62,0))</f>
        <v>#N/A</v>
      </c>
      <c r="P231" s="88" t="e">
        <f>INDEX('RBC Assumptions'!$D$44:$D$62,MATCH($C225,'RBC Assumptions'!$A$44:$A$62,0))</f>
        <v>#N/A</v>
      </c>
      <c r="Q231" s="88" t="e">
        <f>INDEX('RBC Assumptions'!$D$44:$D$62,MATCH($C225,'RBC Assumptions'!$A$44:$A$62,0))</f>
        <v>#N/A</v>
      </c>
      <c r="R231" s="88" t="e">
        <f>INDEX('RBC Assumptions'!$D$44:$D$62,MATCH($C225,'RBC Assumptions'!$A$44:$A$62,0))</f>
        <v>#N/A</v>
      </c>
      <c r="S231" s="88" t="e">
        <f>INDEX('RBC Assumptions'!$D$44:$D$62,MATCH($C225,'RBC Assumptions'!$A$44:$A$62,0))</f>
        <v>#N/A</v>
      </c>
      <c r="T231" s="88" t="e">
        <f>INDEX('RBC Assumptions'!$D$44:$D$62,MATCH($C225,'RBC Assumptions'!$A$44:$A$62,0))</f>
        <v>#N/A</v>
      </c>
      <c r="U231" s="88" t="e">
        <f>INDEX('RBC Assumptions'!$D$44:$D$62,MATCH($C225,'RBC Assumptions'!$A$44:$A$62,0))</f>
        <v>#N/A</v>
      </c>
      <c r="V231" s="88" t="e">
        <f>INDEX('RBC Assumptions'!$D$44:$D$62,MATCH($C225,'RBC Assumptions'!$A$44:$A$62,0))</f>
        <v>#N/A</v>
      </c>
    </row>
    <row r="232" spans="1:22" x14ac:dyDescent="0.45">
      <c r="A232" s="76" t="str">
        <f>A230</f>
        <v>P020</v>
      </c>
      <c r="B232" s="89" t="s">
        <v>333</v>
      </c>
      <c r="C232" s="91" t="e">
        <f ca="1">MAX(0,(((C230+1)*C231)-1)*C226)</f>
        <v>#N/A</v>
      </c>
      <c r="D232" s="91" t="e">
        <f t="shared" ref="D232" ca="1" si="1042">MAX(0,(((D230+1)*D231)-1)*D226)</f>
        <v>#N/A</v>
      </c>
      <c r="E232" s="91" t="e">
        <f t="shared" ref="E232" ca="1" si="1043">MAX(0,(((E230+1)*E231)-1)*E226)</f>
        <v>#N/A</v>
      </c>
      <c r="F232" s="91" t="e">
        <f t="shared" ref="F232" ca="1" si="1044">MAX(0,(((F230+1)*F231)-1)*F226)</f>
        <v>#N/A</v>
      </c>
      <c r="G232" s="91" t="e">
        <f t="shared" ref="G232" ca="1" si="1045">MAX(0,(((G230+1)*G231)-1)*G226)</f>
        <v>#N/A</v>
      </c>
      <c r="H232" s="91" t="e">
        <f t="shared" ref="H232" ca="1" si="1046">MAX(0,(((H230+1)*H231)-1)*H226)</f>
        <v>#N/A</v>
      </c>
      <c r="I232" s="91" t="e">
        <f t="shared" ref="I232" ca="1" si="1047">MAX(0,(((I230+1)*I231)-1)*I226)</f>
        <v>#N/A</v>
      </c>
      <c r="J232" s="91" t="e">
        <f t="shared" ref="J232" ca="1" si="1048">MAX(0,(((J230+1)*J231)-1)*J226)</f>
        <v>#N/A</v>
      </c>
      <c r="K232" s="91" t="e">
        <f t="shared" ref="K232" ca="1" si="1049">MAX(0,(((K230+1)*K231)-1)*K226)</f>
        <v>#N/A</v>
      </c>
      <c r="L232" s="91" t="e">
        <f t="shared" ref="L232" ca="1" si="1050">MAX(0,(((L230+1)*L231)-1)*L226)</f>
        <v>#N/A</v>
      </c>
      <c r="M232" s="91" t="e">
        <f t="shared" ref="M232" ca="1" si="1051">MAX(0,(((M230+1)*M231)-1)*M226)</f>
        <v>#N/A</v>
      </c>
      <c r="N232" s="91" t="e">
        <f t="shared" ref="N232" ca="1" si="1052">MAX(0,(((N230+1)*N231)-1)*N226)</f>
        <v>#N/A</v>
      </c>
      <c r="O232" s="91" t="e">
        <f t="shared" ref="O232" ca="1" si="1053">MAX(0,(((O230+1)*O231)-1)*O226)</f>
        <v>#N/A</v>
      </c>
      <c r="P232" s="91" t="e">
        <f t="shared" ref="P232" ca="1" si="1054">MAX(0,(((P230+1)*P231)-1)*P226)</f>
        <v>#N/A</v>
      </c>
      <c r="Q232" s="91" t="e">
        <f t="shared" ref="Q232" ca="1" si="1055">MAX(0,(((Q230+1)*Q231)-1)*Q226)</f>
        <v>#N/A</v>
      </c>
      <c r="R232" s="91" t="e">
        <f t="shared" ref="R232" ca="1" si="1056">MAX(0,(((R230+1)*R231)-1)*R226)</f>
        <v>#N/A</v>
      </c>
      <c r="S232" s="91" t="e">
        <f t="shared" ref="S232" ca="1" si="1057">MAX(0,(((S230+1)*S231)-1)*S226)</f>
        <v>#N/A</v>
      </c>
      <c r="T232" s="91" t="e">
        <f t="shared" ref="T232" ca="1" si="1058">MAX(0,(((T230+1)*T231)-1)*T226)</f>
        <v>#N/A</v>
      </c>
      <c r="U232" s="91" t="e">
        <f t="shared" ref="U232" ca="1" si="1059">MAX(0,(((U230+1)*U231)-1)*U226)</f>
        <v>#N/A</v>
      </c>
      <c r="V232" s="91" t="e">
        <f t="shared" ref="V232" ca="1" si="1060">MAX(0,(((V230+1)*V231)-1)*V226)</f>
        <v>#N/A</v>
      </c>
    </row>
    <row r="233" spans="1:22" x14ac:dyDescent="0.45">
      <c r="A233" s="76" t="str">
        <f t="shared" ref="A233:A234" si="1061">A232</f>
        <v>P020</v>
      </c>
      <c r="B233" s="90" t="s">
        <v>334</v>
      </c>
      <c r="C233" s="91">
        <v>0</v>
      </c>
      <c r="D233" s="91">
        <v>0</v>
      </c>
      <c r="E233" s="91">
        <v>0</v>
      </c>
      <c r="F233" s="91">
        <v>0</v>
      </c>
      <c r="G233" s="91">
        <v>0</v>
      </c>
      <c r="H233" s="91">
        <v>0</v>
      </c>
      <c r="I233" s="91">
        <v>0</v>
      </c>
      <c r="J233" s="91">
        <v>0</v>
      </c>
      <c r="K233" s="91">
        <v>0</v>
      </c>
      <c r="L233" s="91">
        <v>0</v>
      </c>
      <c r="M233" s="91">
        <v>0</v>
      </c>
      <c r="N233" s="91">
        <v>0</v>
      </c>
      <c r="O233" s="91">
        <v>0</v>
      </c>
      <c r="P233" s="91">
        <v>0</v>
      </c>
      <c r="Q233" s="91">
        <v>0</v>
      </c>
      <c r="R233" s="91">
        <v>0</v>
      </c>
      <c r="S233" s="91">
        <v>0</v>
      </c>
      <c r="T233" s="91">
        <v>0</v>
      </c>
      <c r="U233" s="91">
        <v>0</v>
      </c>
      <c r="V233" s="91">
        <v>0</v>
      </c>
    </row>
    <row r="234" spans="1:22" x14ac:dyDescent="0.45">
      <c r="A234" s="76" t="str">
        <f t="shared" si="1061"/>
        <v>P020</v>
      </c>
      <c r="B234" s="92" t="s">
        <v>335</v>
      </c>
      <c r="C234" s="93">
        <f ca="1">IFERROR(C232-C233,0)</f>
        <v>0</v>
      </c>
      <c r="D234" s="93">
        <f t="shared" ref="D234" ca="1" si="1062">IFERROR(D232-D233,0)</f>
        <v>0</v>
      </c>
      <c r="E234" s="93">
        <f t="shared" ref="E234" ca="1" si="1063">IFERROR(E232-E233,0)</f>
        <v>0</v>
      </c>
      <c r="F234" s="93">
        <f t="shared" ref="F234" ca="1" si="1064">IFERROR(F232-F233,0)</f>
        <v>0</v>
      </c>
      <c r="G234" s="93">
        <f t="shared" ref="G234" ca="1" si="1065">IFERROR(G232-G233,0)</f>
        <v>0</v>
      </c>
      <c r="H234" s="93">
        <f t="shared" ref="H234" ca="1" si="1066">IFERROR(H232-H233,0)</f>
        <v>0</v>
      </c>
      <c r="I234" s="93">
        <f t="shared" ref="I234" ca="1" si="1067">IFERROR(I232-I233,0)</f>
        <v>0</v>
      </c>
      <c r="J234" s="93">
        <f t="shared" ref="J234" ca="1" si="1068">IFERROR(J232-J233,0)</f>
        <v>0</v>
      </c>
      <c r="K234" s="93">
        <f t="shared" ref="K234" ca="1" si="1069">IFERROR(K232-K233,0)</f>
        <v>0</v>
      </c>
      <c r="L234" s="93">
        <f t="shared" ref="L234" ca="1" si="1070">IFERROR(L232-L233,0)</f>
        <v>0</v>
      </c>
      <c r="M234" s="93">
        <f t="shared" ref="M234" ca="1" si="1071">IFERROR(M232-M233,0)</f>
        <v>0</v>
      </c>
      <c r="N234" s="93">
        <f t="shared" ref="N234" ca="1" si="1072">IFERROR(N232-N233,0)</f>
        <v>0</v>
      </c>
      <c r="O234" s="93">
        <f t="shared" ref="O234" ca="1" si="1073">IFERROR(O232-O233,0)</f>
        <v>0</v>
      </c>
      <c r="P234" s="93">
        <f t="shared" ref="P234" ca="1" si="1074">IFERROR(P232-P233,0)</f>
        <v>0</v>
      </c>
      <c r="Q234" s="93">
        <f t="shared" ref="Q234" ca="1" si="1075">IFERROR(Q232-Q233,0)</f>
        <v>0</v>
      </c>
      <c r="R234" s="93">
        <f t="shared" ref="R234" ca="1" si="1076">IFERROR(R232-R233,0)</f>
        <v>0</v>
      </c>
      <c r="S234" s="93">
        <f t="shared" ref="S234" ca="1" si="1077">IFERROR(S232-S233,0)</f>
        <v>0</v>
      </c>
      <c r="T234" s="93">
        <f t="shared" ref="T234" ca="1" si="1078">IFERROR(T232-T233,0)</f>
        <v>0</v>
      </c>
      <c r="U234" s="93">
        <f t="shared" ref="U234" ca="1" si="1079">IFERROR(U232-U233,0)</f>
        <v>0</v>
      </c>
      <c r="V234" s="93">
        <f t="shared" ref="V234" ca="1" si="1080">IFERROR(V232-V233,0)</f>
        <v>0</v>
      </c>
    </row>
  </sheetData>
  <phoneticPr fontId="2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A1DD-C5D0-475C-BB10-7F7221F452BF}">
  <sheetPr>
    <tabColor theme="9" tint="-0.249977111117893"/>
  </sheetPr>
  <dimension ref="A1:V234"/>
  <sheetViews>
    <sheetView zoomScaleNormal="100" workbookViewId="0">
      <pane xSplit="2" ySplit="15" topLeftCell="C150" activePane="bottomRight" state="frozen"/>
      <selection activeCell="D4" sqref="D4"/>
      <selection pane="topRight" activeCell="D4" sqref="D4"/>
      <selection pane="bottomLeft" activeCell="D4" sqref="D4"/>
      <selection pane="bottomRight" activeCell="C155" sqref="C155"/>
    </sheetView>
  </sheetViews>
  <sheetFormatPr defaultColWidth="8.6640625" defaultRowHeight="14.25" x14ac:dyDescent="0.45"/>
  <cols>
    <col min="1" max="1" width="12" style="76" customWidth="1"/>
    <col min="2" max="2" width="42.3984375" style="76" customWidth="1"/>
    <col min="3" max="22" width="9.59765625" style="76" customWidth="1"/>
    <col min="23" max="16384" width="8.6640625" style="76"/>
  </cols>
  <sheetData>
    <row r="1" spans="1:22" s="163" customFormat="1" ht="15.4" x14ac:dyDescent="0.45">
      <c r="A1" s="61" t="s">
        <v>549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s="163" customFormat="1" ht="15" x14ac:dyDescent="0.45">
      <c r="A2" s="49" t="s">
        <v>547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</row>
    <row r="3" spans="1:22" x14ac:dyDescent="0.45">
      <c r="A3" s="86" t="s">
        <v>551</v>
      </c>
    </row>
    <row r="4" spans="1:22" x14ac:dyDescent="0.45">
      <c r="A4" s="86" t="s">
        <v>550</v>
      </c>
    </row>
    <row r="6" spans="1:22" x14ac:dyDescent="0.45">
      <c r="A6" s="148" t="s">
        <v>336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</row>
    <row r="7" spans="1:22" x14ac:dyDescent="0.45">
      <c r="A7" s="89" t="s">
        <v>348</v>
      </c>
      <c r="C7" s="94">
        <f>C25+C36+C47+C58+C69+C80+C91+C102+C113+C124+C135+C146+C157+C168+C179+C190+C201+C212+C223+C234</f>
        <v>3348.593127928425</v>
      </c>
      <c r="D7" s="94">
        <f t="shared" ref="D7:V7" si="0">D25+D36+D47+D58+D69+D80+D91+D102+D113+D124+D135+D146+D157+D168+D179+D190+D201+D212+D223+D234</f>
        <v>3348.593127928425</v>
      </c>
      <c r="E7" s="94">
        <f t="shared" si="0"/>
        <v>3348.593127928425</v>
      </c>
      <c r="F7" s="94">
        <f t="shared" si="0"/>
        <v>3348.593127928425</v>
      </c>
      <c r="G7" s="94">
        <f t="shared" si="0"/>
        <v>5189.8209087313135</v>
      </c>
      <c r="H7" s="94">
        <f t="shared" si="0"/>
        <v>5189.8209087313135</v>
      </c>
      <c r="I7" s="94">
        <f t="shared" si="0"/>
        <v>5189.8209087313135</v>
      </c>
      <c r="J7" s="94">
        <f t="shared" si="0"/>
        <v>5189.8209087313135</v>
      </c>
      <c r="K7" s="94">
        <f t="shared" si="0"/>
        <v>7262.066423211556</v>
      </c>
      <c r="L7" s="94">
        <f t="shared" si="0"/>
        <v>7262.066423211556</v>
      </c>
      <c r="M7" s="94">
        <f t="shared" si="0"/>
        <v>7262.066423211556</v>
      </c>
      <c r="N7" s="94">
        <f t="shared" si="0"/>
        <v>7262.066423211556</v>
      </c>
      <c r="O7" s="94">
        <f t="shared" si="0"/>
        <v>10538.1276101244</v>
      </c>
      <c r="P7" s="94">
        <f t="shared" si="0"/>
        <v>10538.1276101244</v>
      </c>
      <c r="Q7" s="94">
        <f t="shared" si="0"/>
        <v>10538.1276101244</v>
      </c>
      <c r="R7" s="94">
        <f t="shared" si="0"/>
        <v>10538.1276101244</v>
      </c>
      <c r="S7" s="94">
        <f t="shared" si="0"/>
        <v>13814.188797037245</v>
      </c>
      <c r="T7" s="94">
        <f t="shared" si="0"/>
        <v>13814.188797037245</v>
      </c>
      <c r="U7" s="94">
        <f t="shared" si="0"/>
        <v>13814.188797037245</v>
      </c>
      <c r="V7" s="94">
        <f t="shared" si="0"/>
        <v>13814.188797037245</v>
      </c>
    </row>
    <row r="8" spans="1:22" x14ac:dyDescent="0.45">
      <c r="A8" s="87" t="s">
        <v>349</v>
      </c>
      <c r="C8" s="79">
        <f>C17+C28+C39+C50+C61+C72+C83+C94+C105+C116+C127+C138+C149+C160+C171+C182+C193+C204+C215+C226</f>
        <v>19250</v>
      </c>
      <c r="D8" s="79">
        <f t="shared" ref="D8:V8" si="1">D17+D28+D39+D50+D61+D72+D83+D94+D105+D116+D127+D138+D149+D160+D171+D182+D193+D204+D215+D226</f>
        <v>19250</v>
      </c>
      <c r="E8" s="79">
        <f t="shared" si="1"/>
        <v>19250</v>
      </c>
      <c r="F8" s="79">
        <f t="shared" si="1"/>
        <v>19250</v>
      </c>
      <c r="G8" s="79">
        <f t="shared" si="1"/>
        <v>31150</v>
      </c>
      <c r="H8" s="79">
        <f t="shared" si="1"/>
        <v>31150</v>
      </c>
      <c r="I8" s="79">
        <f t="shared" si="1"/>
        <v>31150</v>
      </c>
      <c r="J8" s="79">
        <f t="shared" si="1"/>
        <v>31150</v>
      </c>
      <c r="K8" s="79">
        <f t="shared" si="1"/>
        <v>43700</v>
      </c>
      <c r="L8" s="79">
        <f t="shared" si="1"/>
        <v>43700</v>
      </c>
      <c r="M8" s="79">
        <f t="shared" si="1"/>
        <v>43700</v>
      </c>
      <c r="N8" s="79">
        <f t="shared" si="1"/>
        <v>43700</v>
      </c>
      <c r="O8" s="79">
        <f t="shared" si="1"/>
        <v>63150</v>
      </c>
      <c r="P8" s="79">
        <f t="shared" si="1"/>
        <v>63150</v>
      </c>
      <c r="Q8" s="79">
        <f t="shared" si="1"/>
        <v>63150</v>
      </c>
      <c r="R8" s="79">
        <f t="shared" si="1"/>
        <v>63150</v>
      </c>
      <c r="S8" s="79">
        <f t="shared" si="1"/>
        <v>83200</v>
      </c>
      <c r="T8" s="79">
        <f t="shared" si="1"/>
        <v>83200</v>
      </c>
      <c r="U8" s="79">
        <f t="shared" si="1"/>
        <v>83200</v>
      </c>
      <c r="V8" s="79">
        <f t="shared" si="1"/>
        <v>83200</v>
      </c>
    </row>
    <row r="9" spans="1:22" x14ac:dyDescent="0.45">
      <c r="A9" s="87" t="s">
        <v>350</v>
      </c>
      <c r="C9" s="91">
        <f>MAX(C17,C28,C39,C50,C61,C72,C83,C94,C105,C116,C127,C138,C149,C160,C171,C182,C193,C204,C215,C226)</f>
        <v>12000</v>
      </c>
      <c r="D9" s="91">
        <f t="shared" ref="D9:V9" si="2">MAX(D17,D28,D39,D50,D61,D72,D83,D94,D105,D116,D127,D138,D149,D160,D171,D182,D193,D204,D215,D226)</f>
        <v>12000</v>
      </c>
      <c r="E9" s="91">
        <f t="shared" si="2"/>
        <v>12000</v>
      </c>
      <c r="F9" s="91">
        <f t="shared" si="2"/>
        <v>12000</v>
      </c>
      <c r="G9" s="91">
        <f t="shared" si="2"/>
        <v>15000</v>
      </c>
      <c r="H9" s="91">
        <f t="shared" si="2"/>
        <v>15000</v>
      </c>
      <c r="I9" s="91">
        <f t="shared" si="2"/>
        <v>15000</v>
      </c>
      <c r="J9" s="91">
        <f t="shared" si="2"/>
        <v>15000</v>
      </c>
      <c r="K9" s="91">
        <f t="shared" si="2"/>
        <v>18000</v>
      </c>
      <c r="L9" s="91">
        <f t="shared" si="2"/>
        <v>18000</v>
      </c>
      <c r="M9" s="91">
        <f t="shared" si="2"/>
        <v>18000</v>
      </c>
      <c r="N9" s="91">
        <f t="shared" si="2"/>
        <v>18000</v>
      </c>
      <c r="O9" s="91">
        <f t="shared" si="2"/>
        <v>21000</v>
      </c>
      <c r="P9" s="91">
        <f t="shared" si="2"/>
        <v>21000</v>
      </c>
      <c r="Q9" s="91">
        <f t="shared" si="2"/>
        <v>21000</v>
      </c>
      <c r="R9" s="91">
        <f t="shared" si="2"/>
        <v>21000</v>
      </c>
      <c r="S9" s="91">
        <f t="shared" si="2"/>
        <v>24000</v>
      </c>
      <c r="T9" s="91">
        <f t="shared" si="2"/>
        <v>24000</v>
      </c>
      <c r="U9" s="91">
        <f t="shared" si="2"/>
        <v>24000</v>
      </c>
      <c r="V9" s="91">
        <f t="shared" si="2"/>
        <v>24000</v>
      </c>
    </row>
    <row r="10" spans="1:22" x14ac:dyDescent="0.45">
      <c r="A10" s="89" t="s">
        <v>351</v>
      </c>
      <c r="C10" s="88">
        <f t="shared" ref="C10:N10" si="3">IF(C8=0,1,0.3*(C9/C8)+0.7)</f>
        <v>0.88701298701298692</v>
      </c>
      <c r="D10" s="88">
        <f t="shared" si="3"/>
        <v>0.88701298701298692</v>
      </c>
      <c r="E10" s="88">
        <f t="shared" si="3"/>
        <v>0.88701298701298692</v>
      </c>
      <c r="F10" s="88">
        <f t="shared" si="3"/>
        <v>0.88701298701298692</v>
      </c>
      <c r="G10" s="88">
        <f t="shared" si="3"/>
        <v>0.84446227929373996</v>
      </c>
      <c r="H10" s="88">
        <f t="shared" si="3"/>
        <v>0.84446227929373996</v>
      </c>
      <c r="I10" s="88">
        <f t="shared" si="3"/>
        <v>0.84446227929373996</v>
      </c>
      <c r="J10" s="88">
        <f t="shared" si="3"/>
        <v>0.84446227929373996</v>
      </c>
      <c r="K10" s="88">
        <f t="shared" si="3"/>
        <v>0.82356979405034325</v>
      </c>
      <c r="L10" s="88">
        <f t="shared" si="3"/>
        <v>0.82356979405034325</v>
      </c>
      <c r="M10" s="88">
        <f t="shared" si="3"/>
        <v>0.82356979405034325</v>
      </c>
      <c r="N10" s="88">
        <f t="shared" si="3"/>
        <v>0.82356979405034325</v>
      </c>
      <c r="O10" s="88">
        <f t="shared" ref="O10:V10" si="4">IF(O8=0,1,0.3*(O9/O8)+0.7)</f>
        <v>0.79976247030878855</v>
      </c>
      <c r="P10" s="88">
        <f t="shared" si="4"/>
        <v>0.79976247030878855</v>
      </c>
      <c r="Q10" s="88">
        <f t="shared" si="4"/>
        <v>0.79976247030878855</v>
      </c>
      <c r="R10" s="88">
        <f t="shared" si="4"/>
        <v>0.79976247030878855</v>
      </c>
      <c r="S10" s="88">
        <f t="shared" si="4"/>
        <v>0.78653846153846152</v>
      </c>
      <c r="T10" s="88">
        <f t="shared" si="4"/>
        <v>0.78653846153846152</v>
      </c>
      <c r="U10" s="88">
        <f t="shared" si="4"/>
        <v>0.78653846153846152</v>
      </c>
      <c r="V10" s="88">
        <f t="shared" si="4"/>
        <v>0.78653846153846152</v>
      </c>
    </row>
    <row r="11" spans="1:22" x14ac:dyDescent="0.45">
      <c r="A11" s="89" t="s">
        <v>352</v>
      </c>
      <c r="C11" s="91">
        <f t="shared" ref="C11:N11" si="5">C7*C10</f>
        <v>2970.2455926949533</v>
      </c>
      <c r="D11" s="91">
        <f t="shared" si="5"/>
        <v>2970.2455926949533</v>
      </c>
      <c r="E11" s="91">
        <f t="shared" si="5"/>
        <v>2970.2455926949533</v>
      </c>
      <c r="F11" s="91">
        <f t="shared" si="5"/>
        <v>2970.2455926949533</v>
      </c>
      <c r="G11" s="91">
        <f t="shared" si="5"/>
        <v>4382.6079937135537</v>
      </c>
      <c r="H11" s="91">
        <f t="shared" si="5"/>
        <v>4382.6079937135537</v>
      </c>
      <c r="I11" s="91">
        <f t="shared" si="5"/>
        <v>4382.6079937135537</v>
      </c>
      <c r="J11" s="91">
        <f t="shared" si="5"/>
        <v>4382.6079937135537</v>
      </c>
      <c r="K11" s="91">
        <f t="shared" si="5"/>
        <v>5980.8185485442536</v>
      </c>
      <c r="L11" s="91">
        <f t="shared" si="5"/>
        <v>5980.8185485442536</v>
      </c>
      <c r="M11" s="91">
        <f t="shared" si="5"/>
        <v>5980.8185485442536</v>
      </c>
      <c r="N11" s="91">
        <f t="shared" si="5"/>
        <v>5980.8185485442536</v>
      </c>
      <c r="O11" s="91">
        <f t="shared" ref="O11:V11" si="6">O7*O10</f>
        <v>8427.9989699023408</v>
      </c>
      <c r="P11" s="91">
        <f t="shared" si="6"/>
        <v>8427.9989699023408</v>
      </c>
      <c r="Q11" s="91">
        <f t="shared" si="6"/>
        <v>8427.9989699023408</v>
      </c>
      <c r="R11" s="91">
        <f t="shared" si="6"/>
        <v>8427.9989699023408</v>
      </c>
      <c r="S11" s="91">
        <f t="shared" si="6"/>
        <v>10865.390803823524</v>
      </c>
      <c r="T11" s="91">
        <f t="shared" si="6"/>
        <v>10865.390803823524</v>
      </c>
      <c r="U11" s="91">
        <f t="shared" si="6"/>
        <v>10865.390803823524</v>
      </c>
      <c r="V11" s="91">
        <f t="shared" si="6"/>
        <v>10865.390803823524</v>
      </c>
    </row>
    <row r="12" spans="1:22" x14ac:dyDescent="0.45">
      <c r="A12" s="87" t="s">
        <v>353</v>
      </c>
      <c r="C12" s="91">
        <f>'RBC Assumptions'!ASSM_RBC_GrowthFactor*'RBC Assumptions'!ASSM_EG_MultPrem*C8</f>
        <v>1299.3750000000005</v>
      </c>
      <c r="D12" s="91">
        <f>'RBC Assumptions'!ASSM_RBC_GrowthFactor*'RBC Assumptions'!ASSM_EG_MultPrem*D8</f>
        <v>1299.3750000000005</v>
      </c>
      <c r="E12" s="91">
        <f>'RBC Assumptions'!ASSM_RBC_GrowthFactor*'RBC Assumptions'!ASSM_EG_MultPrem*E8</f>
        <v>1299.3750000000005</v>
      </c>
      <c r="F12" s="91">
        <f>'RBC Assumptions'!ASSM_RBC_GrowthFactor*'RBC Assumptions'!ASSM_EG_MultPrem*F8</f>
        <v>1299.3750000000005</v>
      </c>
      <c r="G12" s="91">
        <f>'RBC Assumptions'!ASSM_RBC_GrowthFactor*'RBC Assumptions'!ASSM_EG_MultPrem*G8</f>
        <v>2102.6250000000005</v>
      </c>
      <c r="H12" s="91">
        <f>'RBC Assumptions'!ASSM_RBC_GrowthFactor*'RBC Assumptions'!ASSM_EG_MultPrem*H8</f>
        <v>2102.6250000000005</v>
      </c>
      <c r="I12" s="91">
        <f>'RBC Assumptions'!ASSM_RBC_GrowthFactor*'RBC Assumptions'!ASSM_EG_MultPrem*I8</f>
        <v>2102.6250000000005</v>
      </c>
      <c r="J12" s="91">
        <f>'RBC Assumptions'!ASSM_RBC_GrowthFactor*'RBC Assumptions'!ASSM_EG_MultPrem*J8</f>
        <v>2102.6250000000005</v>
      </c>
      <c r="K12" s="91">
        <f>'RBC Assumptions'!ASSM_RBC_GrowthFactor*'RBC Assumptions'!ASSM_EG_MultPrem*K8</f>
        <v>2949.7500000000009</v>
      </c>
      <c r="L12" s="91">
        <f>'RBC Assumptions'!ASSM_RBC_GrowthFactor*'RBC Assumptions'!ASSM_EG_MultPrem*L8</f>
        <v>2949.7500000000009</v>
      </c>
      <c r="M12" s="91">
        <f>'RBC Assumptions'!ASSM_RBC_GrowthFactor*'RBC Assumptions'!ASSM_EG_MultPrem*M8</f>
        <v>2949.7500000000009</v>
      </c>
      <c r="N12" s="91">
        <f>'RBC Assumptions'!ASSM_RBC_GrowthFactor*'RBC Assumptions'!ASSM_EG_MultPrem*N8</f>
        <v>2949.7500000000009</v>
      </c>
      <c r="O12" s="91">
        <f>'RBC Assumptions'!ASSM_RBC_GrowthFactor*'RBC Assumptions'!ASSM_EG_MultPrem*O8</f>
        <v>4262.6250000000009</v>
      </c>
      <c r="P12" s="91">
        <f>'RBC Assumptions'!ASSM_RBC_GrowthFactor*'RBC Assumptions'!ASSM_EG_MultPrem*P8</f>
        <v>4262.6250000000009</v>
      </c>
      <c r="Q12" s="91">
        <f>'RBC Assumptions'!ASSM_RBC_GrowthFactor*'RBC Assumptions'!ASSM_EG_MultPrem*Q8</f>
        <v>4262.6250000000009</v>
      </c>
      <c r="R12" s="91">
        <f>'RBC Assumptions'!ASSM_RBC_GrowthFactor*'RBC Assumptions'!ASSM_EG_MultPrem*R8</f>
        <v>4262.6250000000009</v>
      </c>
      <c r="S12" s="91">
        <f>'RBC Assumptions'!ASSM_RBC_GrowthFactor*'RBC Assumptions'!ASSM_EG_MultPrem*S8</f>
        <v>5616.0000000000018</v>
      </c>
      <c r="T12" s="91">
        <f>'RBC Assumptions'!ASSM_RBC_GrowthFactor*'RBC Assumptions'!ASSM_EG_MultPrem*T8</f>
        <v>5616.0000000000018</v>
      </c>
      <c r="U12" s="91">
        <f>'RBC Assumptions'!ASSM_RBC_GrowthFactor*'RBC Assumptions'!ASSM_EG_MultPrem*U8</f>
        <v>5616.0000000000018</v>
      </c>
      <c r="V12" s="91">
        <f>'RBC Assumptions'!ASSM_RBC_GrowthFactor*'RBC Assumptions'!ASSM_EG_MultPrem*V8</f>
        <v>5616.0000000000018</v>
      </c>
    </row>
    <row r="13" spans="1:22" x14ac:dyDescent="0.45">
      <c r="A13" s="96" t="s">
        <v>354</v>
      </c>
      <c r="B13" s="96"/>
      <c r="C13" s="97">
        <f t="shared" ref="C13:N13" si="7">C11+C12</f>
        <v>4269.6205926949533</v>
      </c>
      <c r="D13" s="97">
        <f t="shared" si="7"/>
        <v>4269.6205926949533</v>
      </c>
      <c r="E13" s="97">
        <f t="shared" si="7"/>
        <v>4269.6205926949533</v>
      </c>
      <c r="F13" s="97">
        <f t="shared" si="7"/>
        <v>4269.6205926949533</v>
      </c>
      <c r="G13" s="97">
        <f t="shared" si="7"/>
        <v>6485.2329937135546</v>
      </c>
      <c r="H13" s="97">
        <f t="shared" si="7"/>
        <v>6485.2329937135546</v>
      </c>
      <c r="I13" s="97">
        <f t="shared" si="7"/>
        <v>6485.2329937135546</v>
      </c>
      <c r="J13" s="97">
        <f t="shared" si="7"/>
        <v>6485.2329937135546</v>
      </c>
      <c r="K13" s="97">
        <f t="shared" si="7"/>
        <v>8930.5685485442555</v>
      </c>
      <c r="L13" s="97">
        <f t="shared" si="7"/>
        <v>8930.5685485442555</v>
      </c>
      <c r="M13" s="97">
        <f t="shared" si="7"/>
        <v>8930.5685485442555</v>
      </c>
      <c r="N13" s="97">
        <f t="shared" si="7"/>
        <v>8930.5685485442555</v>
      </c>
      <c r="O13" s="97">
        <f t="shared" ref="O13:V13" si="8">O11+O12</f>
        <v>12690.623969902343</v>
      </c>
      <c r="P13" s="97">
        <f t="shared" si="8"/>
        <v>12690.623969902343</v>
      </c>
      <c r="Q13" s="97">
        <f t="shared" si="8"/>
        <v>12690.623969902343</v>
      </c>
      <c r="R13" s="97">
        <f t="shared" si="8"/>
        <v>12690.623969902343</v>
      </c>
      <c r="S13" s="97">
        <f t="shared" si="8"/>
        <v>16481.390803823524</v>
      </c>
      <c r="T13" s="97">
        <f t="shared" si="8"/>
        <v>16481.390803823524</v>
      </c>
      <c r="U13" s="97">
        <f t="shared" si="8"/>
        <v>16481.390803823524</v>
      </c>
      <c r="V13" s="97">
        <f t="shared" si="8"/>
        <v>16481.390803823524</v>
      </c>
    </row>
    <row r="15" spans="1:22" x14ac:dyDescent="0.45">
      <c r="A15" s="2" t="s">
        <v>330</v>
      </c>
      <c r="B15" s="2" t="s">
        <v>26</v>
      </c>
      <c r="C15" s="3" t="str">
        <f>'Program Qtrly'!D$6</f>
        <v>2026 Q2</v>
      </c>
      <c r="D15" s="3" t="str">
        <f>'Program Qtrly'!E$6</f>
        <v>2026 Q3</v>
      </c>
      <c r="E15" s="3" t="str">
        <f>'Program Qtrly'!F$6</f>
        <v>2026 Q4</v>
      </c>
      <c r="F15" s="3" t="str">
        <f>'Program Qtrly'!G$6</f>
        <v>2027 Q1</v>
      </c>
      <c r="G15" s="3" t="str">
        <f>'Program Qtrly'!H$6</f>
        <v>2027 Q2</v>
      </c>
      <c r="H15" s="3" t="str">
        <f>'Program Qtrly'!I$6</f>
        <v>2027 Q3</v>
      </c>
      <c r="I15" s="3" t="str">
        <f>'Program Qtrly'!J$6</f>
        <v>2027 Q4</v>
      </c>
      <c r="J15" s="3" t="str">
        <f>'Program Qtrly'!K$6</f>
        <v>2028 Q1</v>
      </c>
      <c r="K15" s="3" t="str">
        <f>'Program Qtrly'!L$6</f>
        <v>2028 Q2</v>
      </c>
      <c r="L15" s="3" t="str">
        <f>'Program Qtrly'!M$6</f>
        <v>2028 Q3</v>
      </c>
      <c r="M15" s="3" t="str">
        <f>'Program Qtrly'!N$6</f>
        <v>2028 Q4</v>
      </c>
      <c r="N15" s="3" t="str">
        <f>'Program Qtrly'!O$6</f>
        <v>2029 Q1</v>
      </c>
      <c r="O15" s="3" t="str">
        <f>'Program Qtrly'!P$6</f>
        <v>2029 Q2</v>
      </c>
      <c r="P15" s="3" t="str">
        <f>'Program Qtrly'!Q$6</f>
        <v>2029 Q3</v>
      </c>
      <c r="Q15" s="3" t="str">
        <f>'Program Qtrly'!R$6</f>
        <v>2029 Q4</v>
      </c>
      <c r="R15" s="3" t="str">
        <f>'Program Qtrly'!S$6</f>
        <v>2030 Q1</v>
      </c>
      <c r="S15" s="3" t="str">
        <f>'Program Qtrly'!T$6</f>
        <v>2030 Q2</v>
      </c>
      <c r="T15" s="3" t="str">
        <f>'Program Qtrly'!U$6</f>
        <v>2030 Q3</v>
      </c>
      <c r="U15" s="3" t="str">
        <f>'Program Qtrly'!V$6</f>
        <v>2030 Q4</v>
      </c>
      <c r="V15" s="3" t="str">
        <f>'Program Qtrly'!W$6</f>
        <v>2031 Q1</v>
      </c>
    </row>
    <row r="16" spans="1:22" x14ac:dyDescent="0.45">
      <c r="A16" s="2" t="s">
        <v>55</v>
      </c>
      <c r="B16" s="2" t="str">
        <f>INDEX('Program Inputs'!$B$9:$B$28,MATCH(A16,'Program Inputs'!$A$9:$A$28,0))</f>
        <v>VI: Sports Refund</v>
      </c>
      <c r="C16" s="2" t="str">
        <f>INDEX('Program Inputs'!$L$9:$L$28,MATCH(A16,'Program Inputs'!$A$9:$A$28,0))</f>
        <v>Special Liability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45">
      <c r="A17" s="76" t="str">
        <f>A16</f>
        <v>P001</v>
      </c>
      <c r="B17" s="87" t="s">
        <v>345</v>
      </c>
      <c r="C17" s="95">
        <f>4*SUMIFS('Program Qtrly'!D:D,'Program Qtrly'!$A:$A,$A17,'Program Qtrly'!$C:$C,"NWP")</f>
        <v>12000</v>
      </c>
      <c r="D17" s="95">
        <f>4*SUMIFS('Program Qtrly'!E:E,'Program Qtrly'!$A:$A,$A17,'Program Qtrly'!$C:$C,"NWP")</f>
        <v>12000</v>
      </c>
      <c r="E17" s="95">
        <f>4*SUMIFS('Program Qtrly'!F:F,'Program Qtrly'!$A:$A,$A17,'Program Qtrly'!$C:$C,"NWP")</f>
        <v>12000</v>
      </c>
      <c r="F17" s="95">
        <f>4*SUMIFS('Program Qtrly'!G:G,'Program Qtrly'!$A:$A,$A17,'Program Qtrly'!$C:$C,"NWP")</f>
        <v>12000</v>
      </c>
      <c r="G17" s="95">
        <f>4*SUMIFS('Program Qtrly'!H:H,'Program Qtrly'!$A:$A,$A17,'Program Qtrly'!$C:$C,"NWP")</f>
        <v>15000</v>
      </c>
      <c r="H17" s="95">
        <f>4*SUMIFS('Program Qtrly'!I:I,'Program Qtrly'!$A:$A,$A17,'Program Qtrly'!$C:$C,"NWP")</f>
        <v>15000</v>
      </c>
      <c r="I17" s="95">
        <f>4*SUMIFS('Program Qtrly'!J:J,'Program Qtrly'!$A:$A,$A17,'Program Qtrly'!$C:$C,"NWP")</f>
        <v>15000</v>
      </c>
      <c r="J17" s="95">
        <f>4*SUMIFS('Program Qtrly'!K:K,'Program Qtrly'!$A:$A,$A17,'Program Qtrly'!$C:$C,"NWP")</f>
        <v>15000</v>
      </c>
      <c r="K17" s="95">
        <f>4*SUMIFS('Program Qtrly'!L:L,'Program Qtrly'!$A:$A,$A17,'Program Qtrly'!$C:$C,"NWP")</f>
        <v>18000</v>
      </c>
      <c r="L17" s="95">
        <f>4*SUMIFS('Program Qtrly'!M:M,'Program Qtrly'!$A:$A,$A17,'Program Qtrly'!$C:$C,"NWP")</f>
        <v>18000</v>
      </c>
      <c r="M17" s="95">
        <f>4*SUMIFS('Program Qtrly'!N:N,'Program Qtrly'!$A:$A,$A17,'Program Qtrly'!$C:$C,"NWP")</f>
        <v>18000</v>
      </c>
      <c r="N17" s="95">
        <f>4*SUMIFS('Program Qtrly'!O:O,'Program Qtrly'!$A:$A,$A17,'Program Qtrly'!$C:$C,"NWP")</f>
        <v>18000</v>
      </c>
      <c r="O17" s="95">
        <f>4*SUMIFS('Program Qtrly'!P:P,'Program Qtrly'!$A:$A,$A17,'Program Qtrly'!$C:$C,"NWP")</f>
        <v>21000</v>
      </c>
      <c r="P17" s="95">
        <f>4*SUMIFS('Program Qtrly'!Q:Q,'Program Qtrly'!$A:$A,$A17,'Program Qtrly'!$C:$C,"NWP")</f>
        <v>21000</v>
      </c>
      <c r="Q17" s="95">
        <f>4*SUMIFS('Program Qtrly'!R:R,'Program Qtrly'!$A:$A,$A17,'Program Qtrly'!$C:$C,"NWP")</f>
        <v>21000</v>
      </c>
      <c r="R17" s="95">
        <f>4*SUMIFS('Program Qtrly'!S:S,'Program Qtrly'!$A:$A,$A17,'Program Qtrly'!$C:$C,"NWP")</f>
        <v>21000</v>
      </c>
      <c r="S17" s="95">
        <f>4*SUMIFS('Program Qtrly'!T:T,'Program Qtrly'!$A:$A,$A17,'Program Qtrly'!$C:$C,"NWP")</f>
        <v>24000</v>
      </c>
      <c r="T17" s="95">
        <f>4*SUMIFS('Program Qtrly'!U:U,'Program Qtrly'!$A:$A,$A17,'Program Qtrly'!$C:$C,"NWP")</f>
        <v>24000</v>
      </c>
      <c r="U17" s="95">
        <f>4*SUMIFS('Program Qtrly'!V:V,'Program Qtrly'!$A:$A,$A17,'Program Qtrly'!$C:$C,"NWP")</f>
        <v>24000</v>
      </c>
      <c r="V17" s="95">
        <f>4*SUMIFS('Program Qtrly'!W:W,'Program Qtrly'!$A:$A,$A17,'Program Qtrly'!$C:$C,"NWP")</f>
        <v>24000</v>
      </c>
    </row>
    <row r="18" spans="1:22" x14ac:dyDescent="0.45">
      <c r="A18" s="76" t="str">
        <f t="shared" ref="A18:A25" si="9">A17</f>
        <v>P001</v>
      </c>
      <c r="B18" s="87" t="s">
        <v>530</v>
      </c>
      <c r="C18" s="88">
        <f>INDEX('RBC Assumptions'!$E$44:$E$62,MATCH($C16,'RBC Assumptions'!$A$44:$A$62,0))</f>
        <v>0.89400000000000002</v>
      </c>
      <c r="D18" s="88">
        <f>INDEX('RBC Assumptions'!$E$44:$E$62,MATCH($C16,'RBC Assumptions'!$A$44:$A$62,0))</f>
        <v>0.89400000000000002</v>
      </c>
      <c r="E18" s="88">
        <f>INDEX('RBC Assumptions'!$E$44:$E$62,MATCH($C16,'RBC Assumptions'!$A$44:$A$62,0))</f>
        <v>0.89400000000000002</v>
      </c>
      <c r="F18" s="88">
        <f>INDEX('RBC Assumptions'!$E$44:$E$62,MATCH($C16,'RBC Assumptions'!$A$44:$A$62,0))</f>
        <v>0.89400000000000002</v>
      </c>
      <c r="G18" s="88">
        <f>INDEX('RBC Assumptions'!$E$44:$E$62,MATCH($C16,'RBC Assumptions'!$A$44:$A$62,0))</f>
        <v>0.89400000000000002</v>
      </c>
      <c r="H18" s="88">
        <f>INDEX('RBC Assumptions'!$E$44:$E$62,MATCH($C16,'RBC Assumptions'!$A$44:$A$62,0))</f>
        <v>0.89400000000000002</v>
      </c>
      <c r="I18" s="88">
        <f>INDEX('RBC Assumptions'!$E$44:$E$62,MATCH($C16,'RBC Assumptions'!$A$44:$A$62,0))</f>
        <v>0.89400000000000002</v>
      </c>
      <c r="J18" s="88">
        <f>INDEX('RBC Assumptions'!$E$44:$E$62,MATCH($C16,'RBC Assumptions'!$A$44:$A$62,0))</f>
        <v>0.89400000000000002</v>
      </c>
      <c r="K18" s="88">
        <f>INDEX('RBC Assumptions'!$E$44:$E$62,MATCH($C16,'RBC Assumptions'!$A$44:$A$62,0))</f>
        <v>0.89400000000000002</v>
      </c>
      <c r="L18" s="88">
        <f>INDEX('RBC Assumptions'!$E$44:$E$62,MATCH($C16,'RBC Assumptions'!$A$44:$A$62,0))</f>
        <v>0.89400000000000002</v>
      </c>
      <c r="M18" s="88">
        <f>INDEX('RBC Assumptions'!$E$44:$E$62,MATCH($C16,'RBC Assumptions'!$A$44:$A$62,0))</f>
        <v>0.89400000000000002</v>
      </c>
      <c r="N18" s="88">
        <f>INDEX('RBC Assumptions'!$E$44:$E$62,MATCH($C16,'RBC Assumptions'!$A$44:$A$62,0))</f>
        <v>0.89400000000000002</v>
      </c>
      <c r="O18" s="88">
        <f>INDEX('RBC Assumptions'!$E$44:$E$62,MATCH($C16,'RBC Assumptions'!$A$44:$A$62,0))</f>
        <v>0.89400000000000002</v>
      </c>
      <c r="P18" s="88">
        <f>INDEX('RBC Assumptions'!$E$44:$E$62,MATCH($C16,'RBC Assumptions'!$A$44:$A$62,0))</f>
        <v>0.89400000000000002</v>
      </c>
      <c r="Q18" s="88">
        <f>INDEX('RBC Assumptions'!$E$44:$E$62,MATCH($C16,'RBC Assumptions'!$A$44:$A$62,0))</f>
        <v>0.89400000000000002</v>
      </c>
      <c r="R18" s="88">
        <f>INDEX('RBC Assumptions'!$E$44:$E$62,MATCH($C16,'RBC Assumptions'!$A$44:$A$62,0))</f>
        <v>0.89400000000000002</v>
      </c>
      <c r="S18" s="88">
        <f>INDEX('RBC Assumptions'!$E$44:$E$62,MATCH($C16,'RBC Assumptions'!$A$44:$A$62,0))</f>
        <v>0.89400000000000002</v>
      </c>
      <c r="T18" s="88">
        <f>INDEX('RBC Assumptions'!$E$44:$E$62,MATCH($C16,'RBC Assumptions'!$A$44:$A$62,0))</f>
        <v>0.89400000000000002</v>
      </c>
      <c r="U18" s="88">
        <f>INDEX('RBC Assumptions'!$E$44:$E$62,MATCH($C16,'RBC Assumptions'!$A$44:$A$62,0))</f>
        <v>0.89400000000000002</v>
      </c>
      <c r="V18" s="88">
        <f>INDEX('RBC Assumptions'!$E$44:$E$62,MATCH($C16,'RBC Assumptions'!$A$44:$A$62,0))</f>
        <v>0.89400000000000002</v>
      </c>
    </row>
    <row r="19" spans="1:22" x14ac:dyDescent="0.45">
      <c r="A19" s="76" t="str">
        <f t="shared" si="9"/>
        <v>P001</v>
      </c>
      <c r="B19" s="87" t="s">
        <v>532</v>
      </c>
      <c r="C19" s="88">
        <f>INDEX('RBC Assumptions'!$F$44:$F$62,MATCH($C16,'RBC Assumptions'!$A$44:$A$62,0))</f>
        <v>0.56499999999999995</v>
      </c>
      <c r="D19" s="88">
        <f>INDEX('RBC Assumptions'!$F$44:$F$62,MATCH($C16,'RBC Assumptions'!$A$44:$A$62,0))</f>
        <v>0.56499999999999995</v>
      </c>
      <c r="E19" s="88">
        <f>INDEX('RBC Assumptions'!$F$44:$F$62,MATCH($C16,'RBC Assumptions'!$A$44:$A$62,0))</f>
        <v>0.56499999999999995</v>
      </c>
      <c r="F19" s="88">
        <f>INDEX('RBC Assumptions'!$F$44:$F$62,MATCH($C16,'RBC Assumptions'!$A$44:$A$62,0))</f>
        <v>0.56499999999999995</v>
      </c>
      <c r="G19" s="88">
        <f>INDEX('RBC Assumptions'!$F$44:$F$62,MATCH($C16,'RBC Assumptions'!$A$44:$A$62,0))</f>
        <v>0.56499999999999995</v>
      </c>
      <c r="H19" s="88">
        <f>INDEX('RBC Assumptions'!$F$44:$F$62,MATCH($C16,'RBC Assumptions'!$A$44:$A$62,0))</f>
        <v>0.56499999999999995</v>
      </c>
      <c r="I19" s="88">
        <f>INDEX('RBC Assumptions'!$F$44:$F$62,MATCH($C16,'RBC Assumptions'!$A$44:$A$62,0))</f>
        <v>0.56499999999999995</v>
      </c>
      <c r="J19" s="88">
        <f>INDEX('RBC Assumptions'!$F$44:$F$62,MATCH($C16,'RBC Assumptions'!$A$44:$A$62,0))</f>
        <v>0.56499999999999995</v>
      </c>
      <c r="K19" s="88">
        <f>INDEX('RBC Assumptions'!$F$44:$F$62,MATCH($C16,'RBC Assumptions'!$A$44:$A$62,0))</f>
        <v>0.56499999999999995</v>
      </c>
      <c r="L19" s="88">
        <f>INDEX('RBC Assumptions'!$F$44:$F$62,MATCH($C16,'RBC Assumptions'!$A$44:$A$62,0))</f>
        <v>0.56499999999999995</v>
      </c>
      <c r="M19" s="88">
        <f>INDEX('RBC Assumptions'!$F$44:$F$62,MATCH($C16,'RBC Assumptions'!$A$44:$A$62,0))</f>
        <v>0.56499999999999995</v>
      </c>
      <c r="N19" s="88">
        <f>INDEX('RBC Assumptions'!$F$44:$F$62,MATCH($C16,'RBC Assumptions'!$A$44:$A$62,0))</f>
        <v>0.56499999999999995</v>
      </c>
      <c r="O19" s="88">
        <f>INDEX('RBC Assumptions'!$F$44:$F$62,MATCH($C16,'RBC Assumptions'!$A$44:$A$62,0))</f>
        <v>0.56499999999999995</v>
      </c>
      <c r="P19" s="88">
        <f>INDEX('RBC Assumptions'!$F$44:$F$62,MATCH($C16,'RBC Assumptions'!$A$44:$A$62,0))</f>
        <v>0.56499999999999995</v>
      </c>
      <c r="Q19" s="88">
        <f>INDEX('RBC Assumptions'!$F$44:$F$62,MATCH($C16,'RBC Assumptions'!$A$44:$A$62,0))</f>
        <v>0.56499999999999995</v>
      </c>
      <c r="R19" s="88">
        <f>INDEX('RBC Assumptions'!$F$44:$F$62,MATCH($C16,'RBC Assumptions'!$A$44:$A$62,0))</f>
        <v>0.56499999999999995</v>
      </c>
      <c r="S19" s="88">
        <f>INDEX('RBC Assumptions'!$F$44:$F$62,MATCH($C16,'RBC Assumptions'!$A$44:$A$62,0))</f>
        <v>0.56499999999999995</v>
      </c>
      <c r="T19" s="88">
        <f>INDEX('RBC Assumptions'!$F$44:$F$62,MATCH($C16,'RBC Assumptions'!$A$44:$A$62,0))</f>
        <v>0.56499999999999995</v>
      </c>
      <c r="U19" s="88">
        <f>INDEX('RBC Assumptions'!$F$44:$F$62,MATCH($C16,'RBC Assumptions'!$A$44:$A$62,0))</f>
        <v>0.56499999999999995</v>
      </c>
      <c r="V19" s="88">
        <f>INDEX('RBC Assumptions'!$F$44:$F$62,MATCH($C16,'RBC Assumptions'!$A$44:$A$62,0))</f>
        <v>0.56499999999999995</v>
      </c>
    </row>
    <row r="20" spans="1:22" x14ac:dyDescent="0.45">
      <c r="A20" s="76" t="str">
        <f t="shared" si="9"/>
        <v>P001</v>
      </c>
      <c r="B20" s="87" t="s">
        <v>534</v>
      </c>
      <c r="C20" s="88">
        <f>MIN('RBC Assumptions'!ASSM_LLAERatioCap,INDEX('RBC Assumptions'!$K$44:$K$62,MATCH($C16,'RBC Assumptions'!$A$44:$A$62,0)))</f>
        <v>0.56499999999999995</v>
      </c>
      <c r="D20" s="88">
        <f>MIN('RBC Assumptions'!ASSM_LLAERatioCap,INDEX('RBC Assumptions'!$K$44:$K$62,MATCH($C16,'RBC Assumptions'!$A$44:$A$62,0)))</f>
        <v>0.56499999999999995</v>
      </c>
      <c r="E20" s="88">
        <f>MIN('RBC Assumptions'!ASSM_LLAERatioCap,INDEX('RBC Assumptions'!$K$44:$K$62,MATCH($C16,'RBC Assumptions'!$A$44:$A$62,0)))</f>
        <v>0.56499999999999995</v>
      </c>
      <c r="F20" s="88">
        <f>MIN('RBC Assumptions'!ASSM_LLAERatioCap,INDEX('RBC Assumptions'!$K$44:$K$62,MATCH($C16,'RBC Assumptions'!$A$44:$A$62,0)))</f>
        <v>0.56499999999999995</v>
      </c>
      <c r="G20" s="88">
        <f>MIN('RBC Assumptions'!ASSM_LLAERatioCap,INDEX('RBC Assumptions'!$K$44:$K$62,MATCH($C16,'RBC Assumptions'!$A$44:$A$62,0)))</f>
        <v>0.56499999999999995</v>
      </c>
      <c r="H20" s="88">
        <f>MIN('RBC Assumptions'!ASSM_LLAERatioCap,INDEX('RBC Assumptions'!$K$44:$K$62,MATCH($C16,'RBC Assumptions'!$A$44:$A$62,0)))</f>
        <v>0.56499999999999995</v>
      </c>
      <c r="I20" s="88">
        <f>MIN('RBC Assumptions'!ASSM_LLAERatioCap,INDEX('RBC Assumptions'!$K$44:$K$62,MATCH($C16,'RBC Assumptions'!$A$44:$A$62,0)))</f>
        <v>0.56499999999999995</v>
      </c>
      <c r="J20" s="88">
        <f>MIN('RBC Assumptions'!ASSM_LLAERatioCap,INDEX('RBC Assumptions'!$K$44:$K$62,MATCH($C16,'RBC Assumptions'!$A$44:$A$62,0)))</f>
        <v>0.56499999999999995</v>
      </c>
      <c r="K20" s="88">
        <f>MIN('RBC Assumptions'!ASSM_LLAERatioCap,INDEX('RBC Assumptions'!$K$44:$K$62,MATCH($C16,'RBC Assumptions'!$A$44:$A$62,0)))</f>
        <v>0.56499999999999995</v>
      </c>
      <c r="L20" s="88">
        <f>MIN('RBC Assumptions'!ASSM_LLAERatioCap,INDEX('RBC Assumptions'!$K$44:$K$62,MATCH($C16,'RBC Assumptions'!$A$44:$A$62,0)))</f>
        <v>0.56499999999999995</v>
      </c>
      <c r="M20" s="88">
        <f>MIN('RBC Assumptions'!ASSM_LLAERatioCap,INDEX('RBC Assumptions'!$K$44:$K$62,MATCH($C16,'RBC Assumptions'!$A$44:$A$62,0)))</f>
        <v>0.56499999999999995</v>
      </c>
      <c r="N20" s="88">
        <f>MIN('RBC Assumptions'!ASSM_LLAERatioCap,INDEX('RBC Assumptions'!$K$44:$K$62,MATCH($C16,'RBC Assumptions'!$A$44:$A$62,0)))</f>
        <v>0.56499999999999995</v>
      </c>
      <c r="O20" s="88">
        <f>MIN('RBC Assumptions'!ASSM_LLAERatioCap,INDEX('RBC Assumptions'!$K$44:$K$62,MATCH($C16,'RBC Assumptions'!$A$44:$A$62,0)))</f>
        <v>0.56499999999999995</v>
      </c>
      <c r="P20" s="88">
        <f>MIN('RBC Assumptions'!ASSM_LLAERatioCap,INDEX('RBC Assumptions'!$K$44:$K$62,MATCH($C16,'RBC Assumptions'!$A$44:$A$62,0)))</f>
        <v>0.56499999999999995</v>
      </c>
      <c r="Q20" s="88">
        <f>MIN('RBC Assumptions'!ASSM_LLAERatioCap,INDEX('RBC Assumptions'!$K$44:$K$62,MATCH($C16,'RBC Assumptions'!$A$44:$A$62,0)))</f>
        <v>0.56499999999999995</v>
      </c>
      <c r="R20" s="88">
        <f>MIN('RBC Assumptions'!ASSM_LLAERatioCap,INDEX('RBC Assumptions'!$K$44:$K$62,MATCH($C16,'RBC Assumptions'!$A$44:$A$62,0)))</f>
        <v>0.56499999999999995</v>
      </c>
      <c r="S20" s="88">
        <f>MIN('RBC Assumptions'!ASSM_LLAERatioCap,INDEX('RBC Assumptions'!$K$44:$K$62,MATCH($C16,'RBC Assumptions'!$A$44:$A$62,0)))</f>
        <v>0.56499999999999995</v>
      </c>
      <c r="T20" s="88">
        <f>MIN('RBC Assumptions'!ASSM_LLAERatioCap,INDEX('RBC Assumptions'!$K$44:$K$62,MATCH($C16,'RBC Assumptions'!$A$44:$A$62,0)))</f>
        <v>0.56499999999999995</v>
      </c>
      <c r="U20" s="88">
        <f>MIN('RBC Assumptions'!ASSM_LLAERatioCap,INDEX('RBC Assumptions'!$K$44:$K$62,MATCH($C16,'RBC Assumptions'!$A$44:$A$62,0)))</f>
        <v>0.56499999999999995</v>
      </c>
      <c r="V20" s="88">
        <f>MIN('RBC Assumptions'!ASSM_LLAERatioCap,INDEX('RBC Assumptions'!$K$44:$K$62,MATCH($C16,'RBC Assumptions'!$A$44:$A$62,0)))</f>
        <v>0.56499999999999995</v>
      </c>
    </row>
    <row r="21" spans="1:22" x14ac:dyDescent="0.45">
      <c r="A21" s="76" t="str">
        <f t="shared" si="9"/>
        <v>P001</v>
      </c>
      <c r="B21" s="87" t="s">
        <v>531</v>
      </c>
      <c r="C21" s="88">
        <f>0.5*C18+0.5*(C20/C19)*C18</f>
        <v>0.89400000000000002</v>
      </c>
      <c r="D21" s="88">
        <f t="shared" ref="D21:V21" si="10">0.5*D18+0.5*(D20/D19)*D18</f>
        <v>0.89400000000000002</v>
      </c>
      <c r="E21" s="88">
        <f t="shared" si="10"/>
        <v>0.89400000000000002</v>
      </c>
      <c r="F21" s="88">
        <f t="shared" si="10"/>
        <v>0.89400000000000002</v>
      </c>
      <c r="G21" s="88">
        <f t="shared" si="10"/>
        <v>0.89400000000000002</v>
      </c>
      <c r="H21" s="88">
        <f t="shared" si="10"/>
        <v>0.89400000000000002</v>
      </c>
      <c r="I21" s="88">
        <f t="shared" si="10"/>
        <v>0.89400000000000002</v>
      </c>
      <c r="J21" s="88">
        <f t="shared" si="10"/>
        <v>0.89400000000000002</v>
      </c>
      <c r="K21" s="88">
        <f t="shared" si="10"/>
        <v>0.89400000000000002</v>
      </c>
      <c r="L21" s="88">
        <f t="shared" si="10"/>
        <v>0.89400000000000002</v>
      </c>
      <c r="M21" s="88">
        <f t="shared" si="10"/>
        <v>0.89400000000000002</v>
      </c>
      <c r="N21" s="88">
        <f t="shared" si="10"/>
        <v>0.89400000000000002</v>
      </c>
      <c r="O21" s="88">
        <f t="shared" si="10"/>
        <v>0.89400000000000002</v>
      </c>
      <c r="P21" s="88">
        <f t="shared" si="10"/>
        <v>0.89400000000000002</v>
      </c>
      <c r="Q21" s="88">
        <f t="shared" si="10"/>
        <v>0.89400000000000002</v>
      </c>
      <c r="R21" s="88">
        <f t="shared" si="10"/>
        <v>0.89400000000000002</v>
      </c>
      <c r="S21" s="88">
        <f t="shared" si="10"/>
        <v>0.89400000000000002</v>
      </c>
      <c r="T21" s="88">
        <f t="shared" si="10"/>
        <v>0.89400000000000002</v>
      </c>
      <c r="U21" s="88">
        <f t="shared" si="10"/>
        <v>0.89400000000000002</v>
      </c>
      <c r="V21" s="88">
        <f t="shared" si="10"/>
        <v>0.89400000000000002</v>
      </c>
    </row>
    <row r="22" spans="1:22" x14ac:dyDescent="0.45">
      <c r="A22" s="76" t="str">
        <f t="shared" si="9"/>
        <v>P001</v>
      </c>
      <c r="B22" s="87" t="s">
        <v>536</v>
      </c>
      <c r="C22" s="88">
        <f>INDEX('RBC Assumptions'!$G$44:$G$62,MATCH($C16,'RBC Assumptions'!$A$44:$A$62,0))</f>
        <v>0.92400000000000004</v>
      </c>
      <c r="D22" s="88">
        <f>INDEX('RBC Assumptions'!$G$44:$G$62,MATCH($C16,'RBC Assumptions'!$A$44:$A$62,0))</f>
        <v>0.92400000000000004</v>
      </c>
      <c r="E22" s="88">
        <f>INDEX('RBC Assumptions'!$G$44:$G$62,MATCH($C16,'RBC Assumptions'!$A$44:$A$62,0))</f>
        <v>0.92400000000000004</v>
      </c>
      <c r="F22" s="88">
        <f>INDEX('RBC Assumptions'!$G$44:$G$62,MATCH($C16,'RBC Assumptions'!$A$44:$A$62,0))</f>
        <v>0.92400000000000004</v>
      </c>
      <c r="G22" s="88">
        <f>INDEX('RBC Assumptions'!$G$44:$G$62,MATCH($C16,'RBC Assumptions'!$A$44:$A$62,0))</f>
        <v>0.92400000000000004</v>
      </c>
      <c r="H22" s="88">
        <f>INDEX('RBC Assumptions'!$G$44:$G$62,MATCH($C16,'RBC Assumptions'!$A$44:$A$62,0))</f>
        <v>0.92400000000000004</v>
      </c>
      <c r="I22" s="88">
        <f>INDEX('RBC Assumptions'!$G$44:$G$62,MATCH($C16,'RBC Assumptions'!$A$44:$A$62,0))</f>
        <v>0.92400000000000004</v>
      </c>
      <c r="J22" s="88">
        <f>INDEX('RBC Assumptions'!$G$44:$G$62,MATCH($C16,'RBC Assumptions'!$A$44:$A$62,0))</f>
        <v>0.92400000000000004</v>
      </c>
      <c r="K22" s="88">
        <f>INDEX('RBC Assumptions'!$G$44:$G$62,MATCH($C16,'RBC Assumptions'!$A$44:$A$62,0))</f>
        <v>0.92400000000000004</v>
      </c>
      <c r="L22" s="88">
        <f>INDEX('RBC Assumptions'!$G$44:$G$62,MATCH($C16,'RBC Assumptions'!$A$44:$A$62,0))</f>
        <v>0.92400000000000004</v>
      </c>
      <c r="M22" s="88">
        <f>INDEX('RBC Assumptions'!$G$44:$G$62,MATCH($C16,'RBC Assumptions'!$A$44:$A$62,0))</f>
        <v>0.92400000000000004</v>
      </c>
      <c r="N22" s="88">
        <f>INDEX('RBC Assumptions'!$G$44:$G$62,MATCH($C16,'RBC Assumptions'!$A$44:$A$62,0))</f>
        <v>0.92400000000000004</v>
      </c>
      <c r="O22" s="88">
        <f>INDEX('RBC Assumptions'!$G$44:$G$62,MATCH($C16,'RBC Assumptions'!$A$44:$A$62,0))</f>
        <v>0.92400000000000004</v>
      </c>
      <c r="P22" s="88">
        <f>INDEX('RBC Assumptions'!$G$44:$G$62,MATCH($C16,'RBC Assumptions'!$A$44:$A$62,0))</f>
        <v>0.92400000000000004</v>
      </c>
      <c r="Q22" s="88">
        <f>INDEX('RBC Assumptions'!$G$44:$G$62,MATCH($C16,'RBC Assumptions'!$A$44:$A$62,0))</f>
        <v>0.92400000000000004</v>
      </c>
      <c r="R22" s="88">
        <f>INDEX('RBC Assumptions'!$G$44:$G$62,MATCH($C16,'RBC Assumptions'!$A$44:$A$62,0))</f>
        <v>0.92400000000000004</v>
      </c>
      <c r="S22" s="88">
        <f>INDEX('RBC Assumptions'!$G$44:$G$62,MATCH($C16,'RBC Assumptions'!$A$44:$A$62,0))</f>
        <v>0.92400000000000004</v>
      </c>
      <c r="T22" s="88">
        <f>INDEX('RBC Assumptions'!$G$44:$G$62,MATCH($C16,'RBC Assumptions'!$A$44:$A$62,0))</f>
        <v>0.92400000000000004</v>
      </c>
      <c r="U22" s="88">
        <f>INDEX('RBC Assumptions'!$G$44:$G$62,MATCH($C16,'RBC Assumptions'!$A$44:$A$62,0))</f>
        <v>0.92400000000000004</v>
      </c>
      <c r="V22" s="88">
        <f>INDEX('RBC Assumptions'!$G$44:$G$62,MATCH($C16,'RBC Assumptions'!$A$44:$A$62,0))</f>
        <v>0.92400000000000004</v>
      </c>
    </row>
    <row r="23" spans="1:22" x14ac:dyDescent="0.45">
      <c r="A23" s="76" t="str">
        <f t="shared" si="9"/>
        <v>P001</v>
      </c>
      <c r="B23" s="89" t="s">
        <v>346</v>
      </c>
      <c r="C23" s="91">
        <f>MAX(0,C17*((C21*C22)+'RBC Assumptions'!ASSM_UWExpRatio-1))</f>
        <v>2196.9521316956416</v>
      </c>
      <c r="D23" s="91">
        <f>MAX(0,D17*((D21*D22)+'RBC Assumptions'!ASSM_UWExpRatio-1))</f>
        <v>2196.9521316956416</v>
      </c>
      <c r="E23" s="91">
        <f>MAX(0,E17*((E21*E22)+'RBC Assumptions'!ASSM_UWExpRatio-1))</f>
        <v>2196.9521316956416</v>
      </c>
      <c r="F23" s="91">
        <f>MAX(0,F17*((F21*F22)+'RBC Assumptions'!ASSM_UWExpRatio-1))</f>
        <v>2196.9521316956416</v>
      </c>
      <c r="G23" s="91">
        <f>MAX(0,G17*((G21*G22)+'RBC Assumptions'!ASSM_UWExpRatio-1))</f>
        <v>2746.190164619552</v>
      </c>
      <c r="H23" s="91">
        <f>MAX(0,H17*((H21*H22)+'RBC Assumptions'!ASSM_UWExpRatio-1))</f>
        <v>2746.190164619552</v>
      </c>
      <c r="I23" s="91">
        <f>MAX(0,I17*((I21*I22)+'RBC Assumptions'!ASSM_UWExpRatio-1))</f>
        <v>2746.190164619552</v>
      </c>
      <c r="J23" s="91">
        <f>MAX(0,J17*((J21*J22)+'RBC Assumptions'!ASSM_UWExpRatio-1))</f>
        <v>2746.190164619552</v>
      </c>
      <c r="K23" s="91">
        <f>MAX(0,K17*((K21*K22)+'RBC Assumptions'!ASSM_UWExpRatio-1))</f>
        <v>3295.4281975434624</v>
      </c>
      <c r="L23" s="91">
        <f>MAX(0,L17*((L21*L22)+'RBC Assumptions'!ASSM_UWExpRatio-1))</f>
        <v>3295.4281975434624</v>
      </c>
      <c r="M23" s="91">
        <f>MAX(0,M17*((M21*M22)+'RBC Assumptions'!ASSM_UWExpRatio-1))</f>
        <v>3295.4281975434624</v>
      </c>
      <c r="N23" s="91">
        <f>MAX(0,N17*((N21*N22)+'RBC Assumptions'!ASSM_UWExpRatio-1))</f>
        <v>3295.4281975434624</v>
      </c>
      <c r="O23" s="91">
        <f>MAX(0,O17*((O21*O22)+'RBC Assumptions'!ASSM_UWExpRatio-1))</f>
        <v>3844.6662304673728</v>
      </c>
      <c r="P23" s="91">
        <f>MAX(0,P17*((P21*P22)+'RBC Assumptions'!ASSM_UWExpRatio-1))</f>
        <v>3844.6662304673728</v>
      </c>
      <c r="Q23" s="91">
        <f>MAX(0,Q17*((Q21*Q22)+'RBC Assumptions'!ASSM_UWExpRatio-1))</f>
        <v>3844.6662304673728</v>
      </c>
      <c r="R23" s="91">
        <f>MAX(0,R17*((R21*R22)+'RBC Assumptions'!ASSM_UWExpRatio-1))</f>
        <v>3844.6662304673728</v>
      </c>
      <c r="S23" s="91">
        <f>MAX(0,S17*((S21*S22)+'RBC Assumptions'!ASSM_UWExpRatio-1))</f>
        <v>4393.9042633912832</v>
      </c>
      <c r="T23" s="91">
        <f>MAX(0,T17*((T21*T22)+'RBC Assumptions'!ASSM_UWExpRatio-1))</f>
        <v>4393.9042633912832</v>
      </c>
      <c r="U23" s="91">
        <f>MAX(0,U17*((U21*U22)+'RBC Assumptions'!ASSM_UWExpRatio-1))</f>
        <v>4393.9042633912832</v>
      </c>
      <c r="V23" s="91">
        <f>MAX(0,V17*((V21*V22)+'RBC Assumptions'!ASSM_UWExpRatio-1))</f>
        <v>4393.9042633912832</v>
      </c>
    </row>
    <row r="24" spans="1:22" x14ac:dyDescent="0.45">
      <c r="A24" s="76" t="str">
        <f t="shared" si="9"/>
        <v>P001</v>
      </c>
      <c r="B24" s="90" t="s">
        <v>334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</row>
    <row r="25" spans="1:22" x14ac:dyDescent="0.45">
      <c r="A25" s="76" t="str">
        <f t="shared" si="9"/>
        <v>P001</v>
      </c>
      <c r="B25" s="92" t="s">
        <v>347</v>
      </c>
      <c r="C25" s="93">
        <f>IFERROR(C23-C24,0)</f>
        <v>2196.9521316956416</v>
      </c>
      <c r="D25" s="93">
        <f t="shared" ref="D25:V25" si="11">IFERROR(D23-D24,0)</f>
        <v>2196.9521316956416</v>
      </c>
      <c r="E25" s="93">
        <f t="shared" si="11"/>
        <v>2196.9521316956416</v>
      </c>
      <c r="F25" s="93">
        <f t="shared" si="11"/>
        <v>2196.9521316956416</v>
      </c>
      <c r="G25" s="93">
        <f t="shared" si="11"/>
        <v>2746.190164619552</v>
      </c>
      <c r="H25" s="93">
        <f t="shared" si="11"/>
        <v>2746.190164619552</v>
      </c>
      <c r="I25" s="93">
        <f t="shared" si="11"/>
        <v>2746.190164619552</v>
      </c>
      <c r="J25" s="93">
        <f t="shared" si="11"/>
        <v>2746.190164619552</v>
      </c>
      <c r="K25" s="93">
        <f t="shared" si="11"/>
        <v>3295.4281975434624</v>
      </c>
      <c r="L25" s="93">
        <f t="shared" si="11"/>
        <v>3295.4281975434624</v>
      </c>
      <c r="M25" s="93">
        <f t="shared" si="11"/>
        <v>3295.4281975434624</v>
      </c>
      <c r="N25" s="93">
        <f t="shared" si="11"/>
        <v>3295.4281975434624</v>
      </c>
      <c r="O25" s="93">
        <f t="shared" si="11"/>
        <v>3844.6662304673728</v>
      </c>
      <c r="P25" s="93">
        <f t="shared" si="11"/>
        <v>3844.6662304673728</v>
      </c>
      <c r="Q25" s="93">
        <f t="shared" si="11"/>
        <v>3844.6662304673728</v>
      </c>
      <c r="R25" s="93">
        <f t="shared" si="11"/>
        <v>3844.6662304673728</v>
      </c>
      <c r="S25" s="93">
        <f t="shared" si="11"/>
        <v>4393.9042633912832</v>
      </c>
      <c r="T25" s="93">
        <f t="shared" si="11"/>
        <v>4393.9042633912832</v>
      </c>
      <c r="U25" s="93">
        <f t="shared" si="11"/>
        <v>4393.9042633912832</v>
      </c>
      <c r="V25" s="93">
        <f t="shared" si="11"/>
        <v>4393.9042633912832</v>
      </c>
    </row>
    <row r="27" spans="1:22" x14ac:dyDescent="0.45">
      <c r="A27" s="2" t="s">
        <v>60</v>
      </c>
      <c r="B27" s="2" t="str">
        <f>INDEX('Program Inputs'!$B$9:$B$28,MATCH(A27,'Program Inputs'!$A$9:$A$28,0))</f>
        <v>VI: Event</v>
      </c>
      <c r="C27" s="2" t="str">
        <f>INDEX('Program Inputs'!$L$9:$L$28,MATCH(A27,'Program Inputs'!$A$9:$A$28,0))</f>
        <v>Special Liability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45">
      <c r="A28" s="76" t="str">
        <f>A27</f>
        <v>P002</v>
      </c>
      <c r="B28" s="87" t="s">
        <v>345</v>
      </c>
      <c r="C28" s="95">
        <f>4*SUMIFS('Program Qtrly'!D:D,'Program Qtrly'!$A:$A,$A28,'Program Qtrly'!$C:$C,"NWP")</f>
        <v>999.99999999999977</v>
      </c>
      <c r="D28" s="95">
        <f>4*SUMIFS('Program Qtrly'!E:E,'Program Qtrly'!$A:$A,$A28,'Program Qtrly'!$C:$C,"NWP")</f>
        <v>999.99999999999977</v>
      </c>
      <c r="E28" s="95">
        <f>4*SUMIFS('Program Qtrly'!F:F,'Program Qtrly'!$A:$A,$A28,'Program Qtrly'!$C:$C,"NWP")</f>
        <v>999.99999999999977</v>
      </c>
      <c r="F28" s="95">
        <f>4*SUMIFS('Program Qtrly'!G:G,'Program Qtrly'!$A:$A,$A28,'Program Qtrly'!$C:$C,"NWP")</f>
        <v>999.99999999999977</v>
      </c>
      <c r="G28" s="95">
        <f>4*SUMIFS('Program Qtrly'!H:H,'Program Qtrly'!$A:$A,$A28,'Program Qtrly'!$C:$C,"NWP")</f>
        <v>1399.9999999999998</v>
      </c>
      <c r="H28" s="95">
        <f>4*SUMIFS('Program Qtrly'!I:I,'Program Qtrly'!$A:$A,$A28,'Program Qtrly'!$C:$C,"NWP")</f>
        <v>1399.9999999999998</v>
      </c>
      <c r="I28" s="95">
        <f>4*SUMIFS('Program Qtrly'!J:J,'Program Qtrly'!$A:$A,$A28,'Program Qtrly'!$C:$C,"NWP")</f>
        <v>1399.9999999999998</v>
      </c>
      <c r="J28" s="95">
        <f>4*SUMIFS('Program Qtrly'!K:K,'Program Qtrly'!$A:$A,$A28,'Program Qtrly'!$C:$C,"NWP")</f>
        <v>1399.9999999999998</v>
      </c>
      <c r="K28" s="95">
        <f>4*SUMIFS('Program Qtrly'!L:L,'Program Qtrly'!$A:$A,$A28,'Program Qtrly'!$C:$C,"NWP")</f>
        <v>1799.9999999999995</v>
      </c>
      <c r="L28" s="95">
        <f>4*SUMIFS('Program Qtrly'!M:M,'Program Qtrly'!$A:$A,$A28,'Program Qtrly'!$C:$C,"NWP")</f>
        <v>1799.9999999999995</v>
      </c>
      <c r="M28" s="95">
        <f>4*SUMIFS('Program Qtrly'!N:N,'Program Qtrly'!$A:$A,$A28,'Program Qtrly'!$C:$C,"NWP")</f>
        <v>1799.9999999999995</v>
      </c>
      <c r="N28" s="95">
        <f>4*SUMIFS('Program Qtrly'!O:O,'Program Qtrly'!$A:$A,$A28,'Program Qtrly'!$C:$C,"NWP")</f>
        <v>1799.9999999999995</v>
      </c>
      <c r="O28" s="95">
        <f>4*SUMIFS('Program Qtrly'!P:P,'Program Qtrly'!$A:$A,$A28,'Program Qtrly'!$C:$C,"NWP")</f>
        <v>2199.9999999999995</v>
      </c>
      <c r="P28" s="95">
        <f>4*SUMIFS('Program Qtrly'!Q:Q,'Program Qtrly'!$A:$A,$A28,'Program Qtrly'!$C:$C,"NWP")</f>
        <v>2199.9999999999995</v>
      </c>
      <c r="Q28" s="95">
        <f>4*SUMIFS('Program Qtrly'!R:R,'Program Qtrly'!$A:$A,$A28,'Program Qtrly'!$C:$C,"NWP")</f>
        <v>2199.9999999999995</v>
      </c>
      <c r="R28" s="95">
        <f>4*SUMIFS('Program Qtrly'!S:S,'Program Qtrly'!$A:$A,$A28,'Program Qtrly'!$C:$C,"NWP")</f>
        <v>2199.9999999999995</v>
      </c>
      <c r="S28" s="95">
        <f>4*SUMIFS('Program Qtrly'!T:T,'Program Qtrly'!$A:$A,$A28,'Program Qtrly'!$C:$C,"NWP")</f>
        <v>2599.9999999999995</v>
      </c>
      <c r="T28" s="95">
        <f>4*SUMIFS('Program Qtrly'!U:U,'Program Qtrly'!$A:$A,$A28,'Program Qtrly'!$C:$C,"NWP")</f>
        <v>2599.9999999999995</v>
      </c>
      <c r="U28" s="95">
        <f>4*SUMIFS('Program Qtrly'!V:V,'Program Qtrly'!$A:$A,$A28,'Program Qtrly'!$C:$C,"NWP")</f>
        <v>2599.9999999999995</v>
      </c>
      <c r="V28" s="95">
        <f>4*SUMIFS('Program Qtrly'!W:W,'Program Qtrly'!$A:$A,$A28,'Program Qtrly'!$C:$C,"NWP")</f>
        <v>2599.9999999999995</v>
      </c>
    </row>
    <row r="29" spans="1:22" x14ac:dyDescent="0.45">
      <c r="A29" s="76" t="str">
        <f t="shared" ref="A29:A36" si="12">A28</f>
        <v>P002</v>
      </c>
      <c r="B29" s="87" t="s">
        <v>530</v>
      </c>
      <c r="C29" s="88">
        <f>INDEX('RBC Assumptions'!$E$44:$E$62,MATCH($C27,'RBC Assumptions'!$A$44:$A$62,0))</f>
        <v>0.89400000000000002</v>
      </c>
      <c r="D29" s="88">
        <f>INDEX('RBC Assumptions'!$E$44:$E$62,MATCH($C27,'RBC Assumptions'!$A$44:$A$62,0))</f>
        <v>0.89400000000000002</v>
      </c>
      <c r="E29" s="88">
        <f>INDEX('RBC Assumptions'!$E$44:$E$62,MATCH($C27,'RBC Assumptions'!$A$44:$A$62,0))</f>
        <v>0.89400000000000002</v>
      </c>
      <c r="F29" s="88">
        <f>INDEX('RBC Assumptions'!$E$44:$E$62,MATCH($C27,'RBC Assumptions'!$A$44:$A$62,0))</f>
        <v>0.89400000000000002</v>
      </c>
      <c r="G29" s="88">
        <f>INDEX('RBC Assumptions'!$E$44:$E$62,MATCH($C27,'RBC Assumptions'!$A$44:$A$62,0))</f>
        <v>0.89400000000000002</v>
      </c>
      <c r="H29" s="88">
        <f>INDEX('RBC Assumptions'!$E$44:$E$62,MATCH($C27,'RBC Assumptions'!$A$44:$A$62,0))</f>
        <v>0.89400000000000002</v>
      </c>
      <c r="I29" s="88">
        <f>INDEX('RBC Assumptions'!$E$44:$E$62,MATCH($C27,'RBC Assumptions'!$A$44:$A$62,0))</f>
        <v>0.89400000000000002</v>
      </c>
      <c r="J29" s="88">
        <f>INDEX('RBC Assumptions'!$E$44:$E$62,MATCH($C27,'RBC Assumptions'!$A$44:$A$62,0))</f>
        <v>0.89400000000000002</v>
      </c>
      <c r="K29" s="88">
        <f>INDEX('RBC Assumptions'!$E$44:$E$62,MATCH($C27,'RBC Assumptions'!$A$44:$A$62,0))</f>
        <v>0.89400000000000002</v>
      </c>
      <c r="L29" s="88">
        <f>INDEX('RBC Assumptions'!$E$44:$E$62,MATCH($C27,'RBC Assumptions'!$A$44:$A$62,0))</f>
        <v>0.89400000000000002</v>
      </c>
      <c r="M29" s="88">
        <f>INDEX('RBC Assumptions'!$E$44:$E$62,MATCH($C27,'RBC Assumptions'!$A$44:$A$62,0))</f>
        <v>0.89400000000000002</v>
      </c>
      <c r="N29" s="88">
        <f>INDEX('RBC Assumptions'!$E$44:$E$62,MATCH($C27,'RBC Assumptions'!$A$44:$A$62,0))</f>
        <v>0.89400000000000002</v>
      </c>
      <c r="O29" s="88">
        <f>INDEX('RBC Assumptions'!$E$44:$E$62,MATCH($C27,'RBC Assumptions'!$A$44:$A$62,0))</f>
        <v>0.89400000000000002</v>
      </c>
      <c r="P29" s="88">
        <f>INDEX('RBC Assumptions'!$E$44:$E$62,MATCH($C27,'RBC Assumptions'!$A$44:$A$62,0))</f>
        <v>0.89400000000000002</v>
      </c>
      <c r="Q29" s="88">
        <f>INDEX('RBC Assumptions'!$E$44:$E$62,MATCH($C27,'RBC Assumptions'!$A$44:$A$62,0))</f>
        <v>0.89400000000000002</v>
      </c>
      <c r="R29" s="88">
        <f>INDEX('RBC Assumptions'!$E$44:$E$62,MATCH($C27,'RBC Assumptions'!$A$44:$A$62,0))</f>
        <v>0.89400000000000002</v>
      </c>
      <c r="S29" s="88">
        <f>INDEX('RBC Assumptions'!$E$44:$E$62,MATCH($C27,'RBC Assumptions'!$A$44:$A$62,0))</f>
        <v>0.89400000000000002</v>
      </c>
      <c r="T29" s="88">
        <f>INDEX('RBC Assumptions'!$E$44:$E$62,MATCH($C27,'RBC Assumptions'!$A$44:$A$62,0))</f>
        <v>0.89400000000000002</v>
      </c>
      <c r="U29" s="88">
        <f>INDEX('RBC Assumptions'!$E$44:$E$62,MATCH($C27,'RBC Assumptions'!$A$44:$A$62,0))</f>
        <v>0.89400000000000002</v>
      </c>
      <c r="V29" s="88">
        <f>INDEX('RBC Assumptions'!$E$44:$E$62,MATCH($C27,'RBC Assumptions'!$A$44:$A$62,0))</f>
        <v>0.89400000000000002</v>
      </c>
    </row>
    <row r="30" spans="1:22" x14ac:dyDescent="0.45">
      <c r="A30" s="76" t="str">
        <f t="shared" si="12"/>
        <v>P002</v>
      </c>
      <c r="B30" s="87" t="s">
        <v>532</v>
      </c>
      <c r="C30" s="88">
        <f>INDEX('RBC Assumptions'!$F$44:$F$62,MATCH($C27,'RBC Assumptions'!$A$44:$A$62,0))</f>
        <v>0.56499999999999995</v>
      </c>
      <c r="D30" s="88">
        <f>INDEX('RBC Assumptions'!$F$44:$F$62,MATCH($C27,'RBC Assumptions'!$A$44:$A$62,0))</f>
        <v>0.56499999999999995</v>
      </c>
      <c r="E30" s="88">
        <f>INDEX('RBC Assumptions'!$F$44:$F$62,MATCH($C27,'RBC Assumptions'!$A$44:$A$62,0))</f>
        <v>0.56499999999999995</v>
      </c>
      <c r="F30" s="88">
        <f>INDEX('RBC Assumptions'!$F$44:$F$62,MATCH($C27,'RBC Assumptions'!$A$44:$A$62,0))</f>
        <v>0.56499999999999995</v>
      </c>
      <c r="G30" s="88">
        <f>INDEX('RBC Assumptions'!$F$44:$F$62,MATCH($C27,'RBC Assumptions'!$A$44:$A$62,0))</f>
        <v>0.56499999999999995</v>
      </c>
      <c r="H30" s="88">
        <f>INDEX('RBC Assumptions'!$F$44:$F$62,MATCH($C27,'RBC Assumptions'!$A$44:$A$62,0))</f>
        <v>0.56499999999999995</v>
      </c>
      <c r="I30" s="88">
        <f>INDEX('RBC Assumptions'!$F$44:$F$62,MATCH($C27,'RBC Assumptions'!$A$44:$A$62,0))</f>
        <v>0.56499999999999995</v>
      </c>
      <c r="J30" s="88">
        <f>INDEX('RBC Assumptions'!$F$44:$F$62,MATCH($C27,'RBC Assumptions'!$A$44:$A$62,0))</f>
        <v>0.56499999999999995</v>
      </c>
      <c r="K30" s="88">
        <f>INDEX('RBC Assumptions'!$F$44:$F$62,MATCH($C27,'RBC Assumptions'!$A$44:$A$62,0))</f>
        <v>0.56499999999999995</v>
      </c>
      <c r="L30" s="88">
        <f>INDEX('RBC Assumptions'!$F$44:$F$62,MATCH($C27,'RBC Assumptions'!$A$44:$A$62,0))</f>
        <v>0.56499999999999995</v>
      </c>
      <c r="M30" s="88">
        <f>INDEX('RBC Assumptions'!$F$44:$F$62,MATCH($C27,'RBC Assumptions'!$A$44:$A$62,0))</f>
        <v>0.56499999999999995</v>
      </c>
      <c r="N30" s="88">
        <f>INDEX('RBC Assumptions'!$F$44:$F$62,MATCH($C27,'RBC Assumptions'!$A$44:$A$62,0))</f>
        <v>0.56499999999999995</v>
      </c>
      <c r="O30" s="88">
        <f>INDEX('RBC Assumptions'!$F$44:$F$62,MATCH($C27,'RBC Assumptions'!$A$44:$A$62,0))</f>
        <v>0.56499999999999995</v>
      </c>
      <c r="P30" s="88">
        <f>INDEX('RBC Assumptions'!$F$44:$F$62,MATCH($C27,'RBC Assumptions'!$A$44:$A$62,0))</f>
        <v>0.56499999999999995</v>
      </c>
      <c r="Q30" s="88">
        <f>INDEX('RBC Assumptions'!$F$44:$F$62,MATCH($C27,'RBC Assumptions'!$A$44:$A$62,0))</f>
        <v>0.56499999999999995</v>
      </c>
      <c r="R30" s="88">
        <f>INDEX('RBC Assumptions'!$F$44:$F$62,MATCH($C27,'RBC Assumptions'!$A$44:$A$62,0))</f>
        <v>0.56499999999999995</v>
      </c>
      <c r="S30" s="88">
        <f>INDEX('RBC Assumptions'!$F$44:$F$62,MATCH($C27,'RBC Assumptions'!$A$44:$A$62,0))</f>
        <v>0.56499999999999995</v>
      </c>
      <c r="T30" s="88">
        <f>INDEX('RBC Assumptions'!$F$44:$F$62,MATCH($C27,'RBC Assumptions'!$A$44:$A$62,0))</f>
        <v>0.56499999999999995</v>
      </c>
      <c r="U30" s="88">
        <f>INDEX('RBC Assumptions'!$F$44:$F$62,MATCH($C27,'RBC Assumptions'!$A$44:$A$62,0))</f>
        <v>0.56499999999999995</v>
      </c>
      <c r="V30" s="88">
        <f>INDEX('RBC Assumptions'!$F$44:$F$62,MATCH($C27,'RBC Assumptions'!$A$44:$A$62,0))</f>
        <v>0.56499999999999995</v>
      </c>
    </row>
    <row r="31" spans="1:22" x14ac:dyDescent="0.45">
      <c r="A31" s="76" t="str">
        <f t="shared" si="12"/>
        <v>P002</v>
      </c>
      <c r="B31" s="87" t="s">
        <v>534</v>
      </c>
      <c r="C31" s="88">
        <f>MIN('RBC Assumptions'!ASSM_LLAERatioCap,INDEX('RBC Assumptions'!$K$44:$K$62,MATCH($C27,'RBC Assumptions'!$A$44:$A$62,0)))</f>
        <v>0.56499999999999995</v>
      </c>
      <c r="D31" s="88">
        <f>MIN('RBC Assumptions'!ASSM_LLAERatioCap,INDEX('RBC Assumptions'!$K$44:$K$62,MATCH($C27,'RBC Assumptions'!$A$44:$A$62,0)))</f>
        <v>0.56499999999999995</v>
      </c>
      <c r="E31" s="88">
        <f>MIN('RBC Assumptions'!ASSM_LLAERatioCap,INDEX('RBC Assumptions'!$K$44:$K$62,MATCH($C27,'RBC Assumptions'!$A$44:$A$62,0)))</f>
        <v>0.56499999999999995</v>
      </c>
      <c r="F31" s="88">
        <f>MIN('RBC Assumptions'!ASSM_LLAERatioCap,INDEX('RBC Assumptions'!$K$44:$K$62,MATCH($C27,'RBC Assumptions'!$A$44:$A$62,0)))</f>
        <v>0.56499999999999995</v>
      </c>
      <c r="G31" s="88">
        <f>MIN('RBC Assumptions'!ASSM_LLAERatioCap,INDEX('RBC Assumptions'!$K$44:$K$62,MATCH($C27,'RBC Assumptions'!$A$44:$A$62,0)))</f>
        <v>0.56499999999999995</v>
      </c>
      <c r="H31" s="88">
        <f>MIN('RBC Assumptions'!ASSM_LLAERatioCap,INDEX('RBC Assumptions'!$K$44:$K$62,MATCH($C27,'RBC Assumptions'!$A$44:$A$62,0)))</f>
        <v>0.56499999999999995</v>
      </c>
      <c r="I31" s="88">
        <f>MIN('RBC Assumptions'!ASSM_LLAERatioCap,INDEX('RBC Assumptions'!$K$44:$K$62,MATCH($C27,'RBC Assumptions'!$A$44:$A$62,0)))</f>
        <v>0.56499999999999995</v>
      </c>
      <c r="J31" s="88">
        <f>MIN('RBC Assumptions'!ASSM_LLAERatioCap,INDEX('RBC Assumptions'!$K$44:$K$62,MATCH($C27,'RBC Assumptions'!$A$44:$A$62,0)))</f>
        <v>0.56499999999999995</v>
      </c>
      <c r="K31" s="88">
        <f>MIN('RBC Assumptions'!ASSM_LLAERatioCap,INDEX('RBC Assumptions'!$K$44:$K$62,MATCH($C27,'RBC Assumptions'!$A$44:$A$62,0)))</f>
        <v>0.56499999999999995</v>
      </c>
      <c r="L31" s="88">
        <f>MIN('RBC Assumptions'!ASSM_LLAERatioCap,INDEX('RBC Assumptions'!$K$44:$K$62,MATCH($C27,'RBC Assumptions'!$A$44:$A$62,0)))</f>
        <v>0.56499999999999995</v>
      </c>
      <c r="M31" s="88">
        <f>MIN('RBC Assumptions'!ASSM_LLAERatioCap,INDEX('RBC Assumptions'!$K$44:$K$62,MATCH($C27,'RBC Assumptions'!$A$44:$A$62,0)))</f>
        <v>0.56499999999999995</v>
      </c>
      <c r="N31" s="88">
        <f>MIN('RBC Assumptions'!ASSM_LLAERatioCap,INDEX('RBC Assumptions'!$K$44:$K$62,MATCH($C27,'RBC Assumptions'!$A$44:$A$62,0)))</f>
        <v>0.56499999999999995</v>
      </c>
      <c r="O31" s="88">
        <f>MIN('RBC Assumptions'!ASSM_LLAERatioCap,INDEX('RBC Assumptions'!$K$44:$K$62,MATCH($C27,'RBC Assumptions'!$A$44:$A$62,0)))</f>
        <v>0.56499999999999995</v>
      </c>
      <c r="P31" s="88">
        <f>MIN('RBC Assumptions'!ASSM_LLAERatioCap,INDEX('RBC Assumptions'!$K$44:$K$62,MATCH($C27,'RBC Assumptions'!$A$44:$A$62,0)))</f>
        <v>0.56499999999999995</v>
      </c>
      <c r="Q31" s="88">
        <f>MIN('RBC Assumptions'!ASSM_LLAERatioCap,INDEX('RBC Assumptions'!$K$44:$K$62,MATCH($C27,'RBC Assumptions'!$A$44:$A$62,0)))</f>
        <v>0.56499999999999995</v>
      </c>
      <c r="R31" s="88">
        <f>MIN('RBC Assumptions'!ASSM_LLAERatioCap,INDEX('RBC Assumptions'!$K$44:$K$62,MATCH($C27,'RBC Assumptions'!$A$44:$A$62,0)))</f>
        <v>0.56499999999999995</v>
      </c>
      <c r="S31" s="88">
        <f>MIN('RBC Assumptions'!ASSM_LLAERatioCap,INDEX('RBC Assumptions'!$K$44:$K$62,MATCH($C27,'RBC Assumptions'!$A$44:$A$62,0)))</f>
        <v>0.56499999999999995</v>
      </c>
      <c r="T31" s="88">
        <f>MIN('RBC Assumptions'!ASSM_LLAERatioCap,INDEX('RBC Assumptions'!$K$44:$K$62,MATCH($C27,'RBC Assumptions'!$A$44:$A$62,0)))</f>
        <v>0.56499999999999995</v>
      </c>
      <c r="U31" s="88">
        <f>MIN('RBC Assumptions'!ASSM_LLAERatioCap,INDEX('RBC Assumptions'!$K$44:$K$62,MATCH($C27,'RBC Assumptions'!$A$44:$A$62,0)))</f>
        <v>0.56499999999999995</v>
      </c>
      <c r="V31" s="88">
        <f>MIN('RBC Assumptions'!ASSM_LLAERatioCap,INDEX('RBC Assumptions'!$K$44:$K$62,MATCH($C27,'RBC Assumptions'!$A$44:$A$62,0)))</f>
        <v>0.56499999999999995</v>
      </c>
    </row>
    <row r="32" spans="1:22" x14ac:dyDescent="0.45">
      <c r="A32" s="76" t="str">
        <f t="shared" si="12"/>
        <v>P002</v>
      </c>
      <c r="B32" s="87" t="s">
        <v>531</v>
      </c>
      <c r="C32" s="88">
        <f>0.5*C29+0.5*(C31/C30)*C29</f>
        <v>0.89400000000000002</v>
      </c>
      <c r="D32" s="88">
        <f t="shared" ref="D32" si="13">0.5*D29+0.5*(D31/D30)*D29</f>
        <v>0.89400000000000002</v>
      </c>
      <c r="E32" s="88">
        <f t="shared" ref="E32" si="14">0.5*E29+0.5*(E31/E30)*E29</f>
        <v>0.89400000000000002</v>
      </c>
      <c r="F32" s="88">
        <f t="shared" ref="F32" si="15">0.5*F29+0.5*(F31/F30)*F29</f>
        <v>0.89400000000000002</v>
      </c>
      <c r="G32" s="88">
        <f t="shared" ref="G32" si="16">0.5*G29+0.5*(G31/G30)*G29</f>
        <v>0.89400000000000002</v>
      </c>
      <c r="H32" s="88">
        <f t="shared" ref="H32" si="17">0.5*H29+0.5*(H31/H30)*H29</f>
        <v>0.89400000000000002</v>
      </c>
      <c r="I32" s="88">
        <f t="shared" ref="I32" si="18">0.5*I29+0.5*(I31/I30)*I29</f>
        <v>0.89400000000000002</v>
      </c>
      <c r="J32" s="88">
        <f t="shared" ref="J32" si="19">0.5*J29+0.5*(J31/J30)*J29</f>
        <v>0.89400000000000002</v>
      </c>
      <c r="K32" s="88">
        <f t="shared" ref="K32" si="20">0.5*K29+0.5*(K31/K30)*K29</f>
        <v>0.89400000000000002</v>
      </c>
      <c r="L32" s="88">
        <f t="shared" ref="L32" si="21">0.5*L29+0.5*(L31/L30)*L29</f>
        <v>0.89400000000000002</v>
      </c>
      <c r="M32" s="88">
        <f t="shared" ref="M32" si="22">0.5*M29+0.5*(M31/M30)*M29</f>
        <v>0.89400000000000002</v>
      </c>
      <c r="N32" s="88">
        <f t="shared" ref="N32" si="23">0.5*N29+0.5*(N31/N30)*N29</f>
        <v>0.89400000000000002</v>
      </c>
      <c r="O32" s="88">
        <f t="shared" ref="O32" si="24">0.5*O29+0.5*(O31/O30)*O29</f>
        <v>0.89400000000000002</v>
      </c>
      <c r="P32" s="88">
        <f t="shared" ref="P32" si="25">0.5*P29+0.5*(P31/P30)*P29</f>
        <v>0.89400000000000002</v>
      </c>
      <c r="Q32" s="88">
        <f t="shared" ref="Q32" si="26">0.5*Q29+0.5*(Q31/Q30)*Q29</f>
        <v>0.89400000000000002</v>
      </c>
      <c r="R32" s="88">
        <f t="shared" ref="R32" si="27">0.5*R29+0.5*(R31/R30)*R29</f>
        <v>0.89400000000000002</v>
      </c>
      <c r="S32" s="88">
        <f t="shared" ref="S32" si="28">0.5*S29+0.5*(S31/S30)*S29</f>
        <v>0.89400000000000002</v>
      </c>
      <c r="T32" s="88">
        <f t="shared" ref="T32" si="29">0.5*T29+0.5*(T31/T30)*T29</f>
        <v>0.89400000000000002</v>
      </c>
      <c r="U32" s="88">
        <f t="shared" ref="U32" si="30">0.5*U29+0.5*(U31/U30)*U29</f>
        <v>0.89400000000000002</v>
      </c>
      <c r="V32" s="88">
        <f t="shared" ref="V32" si="31">0.5*V29+0.5*(V31/V30)*V29</f>
        <v>0.89400000000000002</v>
      </c>
    </row>
    <row r="33" spans="1:22" x14ac:dyDescent="0.45">
      <c r="A33" s="76" t="str">
        <f t="shared" si="12"/>
        <v>P002</v>
      </c>
      <c r="B33" s="87" t="s">
        <v>536</v>
      </c>
      <c r="C33" s="88">
        <f>INDEX('RBC Assumptions'!$G$44:$G$62,MATCH($C27,'RBC Assumptions'!$A$44:$A$62,0))</f>
        <v>0.92400000000000004</v>
      </c>
      <c r="D33" s="88">
        <f>INDEX('RBC Assumptions'!$G$44:$G$62,MATCH($C27,'RBC Assumptions'!$A$44:$A$62,0))</f>
        <v>0.92400000000000004</v>
      </c>
      <c r="E33" s="88">
        <f>INDEX('RBC Assumptions'!$G$44:$G$62,MATCH($C27,'RBC Assumptions'!$A$44:$A$62,0))</f>
        <v>0.92400000000000004</v>
      </c>
      <c r="F33" s="88">
        <f>INDEX('RBC Assumptions'!$G$44:$G$62,MATCH($C27,'RBC Assumptions'!$A$44:$A$62,0))</f>
        <v>0.92400000000000004</v>
      </c>
      <c r="G33" s="88">
        <f>INDEX('RBC Assumptions'!$G$44:$G$62,MATCH($C27,'RBC Assumptions'!$A$44:$A$62,0))</f>
        <v>0.92400000000000004</v>
      </c>
      <c r="H33" s="88">
        <f>INDEX('RBC Assumptions'!$G$44:$G$62,MATCH($C27,'RBC Assumptions'!$A$44:$A$62,0))</f>
        <v>0.92400000000000004</v>
      </c>
      <c r="I33" s="88">
        <f>INDEX('RBC Assumptions'!$G$44:$G$62,MATCH($C27,'RBC Assumptions'!$A$44:$A$62,0))</f>
        <v>0.92400000000000004</v>
      </c>
      <c r="J33" s="88">
        <f>INDEX('RBC Assumptions'!$G$44:$G$62,MATCH($C27,'RBC Assumptions'!$A$44:$A$62,0))</f>
        <v>0.92400000000000004</v>
      </c>
      <c r="K33" s="88">
        <f>INDEX('RBC Assumptions'!$G$44:$G$62,MATCH($C27,'RBC Assumptions'!$A$44:$A$62,0))</f>
        <v>0.92400000000000004</v>
      </c>
      <c r="L33" s="88">
        <f>INDEX('RBC Assumptions'!$G$44:$G$62,MATCH($C27,'RBC Assumptions'!$A$44:$A$62,0))</f>
        <v>0.92400000000000004</v>
      </c>
      <c r="M33" s="88">
        <f>INDEX('RBC Assumptions'!$G$44:$G$62,MATCH($C27,'RBC Assumptions'!$A$44:$A$62,0))</f>
        <v>0.92400000000000004</v>
      </c>
      <c r="N33" s="88">
        <f>INDEX('RBC Assumptions'!$G$44:$G$62,MATCH($C27,'RBC Assumptions'!$A$44:$A$62,0))</f>
        <v>0.92400000000000004</v>
      </c>
      <c r="O33" s="88">
        <f>INDEX('RBC Assumptions'!$G$44:$G$62,MATCH($C27,'RBC Assumptions'!$A$44:$A$62,0))</f>
        <v>0.92400000000000004</v>
      </c>
      <c r="P33" s="88">
        <f>INDEX('RBC Assumptions'!$G$44:$G$62,MATCH($C27,'RBC Assumptions'!$A$44:$A$62,0))</f>
        <v>0.92400000000000004</v>
      </c>
      <c r="Q33" s="88">
        <f>INDEX('RBC Assumptions'!$G$44:$G$62,MATCH($C27,'RBC Assumptions'!$A$44:$A$62,0))</f>
        <v>0.92400000000000004</v>
      </c>
      <c r="R33" s="88">
        <f>INDEX('RBC Assumptions'!$G$44:$G$62,MATCH($C27,'RBC Assumptions'!$A$44:$A$62,0))</f>
        <v>0.92400000000000004</v>
      </c>
      <c r="S33" s="88">
        <f>INDEX('RBC Assumptions'!$G$44:$G$62,MATCH($C27,'RBC Assumptions'!$A$44:$A$62,0))</f>
        <v>0.92400000000000004</v>
      </c>
      <c r="T33" s="88">
        <f>INDEX('RBC Assumptions'!$G$44:$G$62,MATCH($C27,'RBC Assumptions'!$A$44:$A$62,0))</f>
        <v>0.92400000000000004</v>
      </c>
      <c r="U33" s="88">
        <f>INDEX('RBC Assumptions'!$G$44:$G$62,MATCH($C27,'RBC Assumptions'!$A$44:$A$62,0))</f>
        <v>0.92400000000000004</v>
      </c>
      <c r="V33" s="88">
        <f>INDEX('RBC Assumptions'!$G$44:$G$62,MATCH($C27,'RBC Assumptions'!$A$44:$A$62,0))</f>
        <v>0.92400000000000004</v>
      </c>
    </row>
    <row r="34" spans="1:22" x14ac:dyDescent="0.45">
      <c r="A34" s="76" t="str">
        <f t="shared" si="12"/>
        <v>P002</v>
      </c>
      <c r="B34" s="89" t="s">
        <v>346</v>
      </c>
      <c r="C34" s="91">
        <f>MAX(0,C28*((C32*C33)+'RBC Assumptions'!ASSM_UWExpRatio-1))</f>
        <v>183.07934430797008</v>
      </c>
      <c r="D34" s="91">
        <f>MAX(0,D28*((D32*D33)+'RBC Assumptions'!ASSM_UWExpRatio-1))</f>
        <v>183.07934430797008</v>
      </c>
      <c r="E34" s="91">
        <f>MAX(0,E28*((E32*E33)+'RBC Assumptions'!ASSM_UWExpRatio-1))</f>
        <v>183.07934430797008</v>
      </c>
      <c r="F34" s="91">
        <f>MAX(0,F28*((F32*F33)+'RBC Assumptions'!ASSM_UWExpRatio-1))</f>
        <v>183.07934430797008</v>
      </c>
      <c r="G34" s="91">
        <f>MAX(0,G28*((G32*G33)+'RBC Assumptions'!ASSM_UWExpRatio-1))</f>
        <v>256.31108203115815</v>
      </c>
      <c r="H34" s="91">
        <f>MAX(0,H28*((H32*H33)+'RBC Assumptions'!ASSM_UWExpRatio-1))</f>
        <v>256.31108203115815</v>
      </c>
      <c r="I34" s="91">
        <f>MAX(0,I28*((I32*I33)+'RBC Assumptions'!ASSM_UWExpRatio-1))</f>
        <v>256.31108203115815</v>
      </c>
      <c r="J34" s="91">
        <f>MAX(0,J28*((J32*J33)+'RBC Assumptions'!ASSM_UWExpRatio-1))</f>
        <v>256.31108203115815</v>
      </c>
      <c r="K34" s="91">
        <f>MAX(0,K28*((K32*K33)+'RBC Assumptions'!ASSM_UWExpRatio-1))</f>
        <v>329.54281975434617</v>
      </c>
      <c r="L34" s="91">
        <f>MAX(0,L28*((L32*L33)+'RBC Assumptions'!ASSM_UWExpRatio-1))</f>
        <v>329.54281975434617</v>
      </c>
      <c r="M34" s="91">
        <f>MAX(0,M28*((M32*M33)+'RBC Assumptions'!ASSM_UWExpRatio-1))</f>
        <v>329.54281975434617</v>
      </c>
      <c r="N34" s="91">
        <f>MAX(0,N28*((N32*N33)+'RBC Assumptions'!ASSM_UWExpRatio-1))</f>
        <v>329.54281975434617</v>
      </c>
      <c r="O34" s="91">
        <f>MAX(0,O28*((O32*O33)+'RBC Assumptions'!ASSM_UWExpRatio-1))</f>
        <v>402.77455747753419</v>
      </c>
      <c r="P34" s="91">
        <f>MAX(0,P28*((P32*P33)+'RBC Assumptions'!ASSM_UWExpRatio-1))</f>
        <v>402.77455747753419</v>
      </c>
      <c r="Q34" s="91">
        <f>MAX(0,Q28*((Q32*Q33)+'RBC Assumptions'!ASSM_UWExpRatio-1))</f>
        <v>402.77455747753419</v>
      </c>
      <c r="R34" s="91">
        <f>MAX(0,R28*((R32*R33)+'RBC Assumptions'!ASSM_UWExpRatio-1))</f>
        <v>402.77455747753419</v>
      </c>
      <c r="S34" s="91">
        <f>MAX(0,S28*((S32*S33)+'RBC Assumptions'!ASSM_UWExpRatio-1))</f>
        <v>476.00629520072226</v>
      </c>
      <c r="T34" s="91">
        <f>MAX(0,T28*((T32*T33)+'RBC Assumptions'!ASSM_UWExpRatio-1))</f>
        <v>476.00629520072226</v>
      </c>
      <c r="U34" s="91">
        <f>MAX(0,U28*((U32*U33)+'RBC Assumptions'!ASSM_UWExpRatio-1))</f>
        <v>476.00629520072226</v>
      </c>
      <c r="V34" s="91">
        <f>MAX(0,V28*((V32*V33)+'RBC Assumptions'!ASSM_UWExpRatio-1))</f>
        <v>476.00629520072226</v>
      </c>
    </row>
    <row r="35" spans="1:22" x14ac:dyDescent="0.45">
      <c r="A35" s="76" t="str">
        <f t="shared" si="12"/>
        <v>P002</v>
      </c>
      <c r="B35" s="90" t="s">
        <v>334</v>
      </c>
      <c r="C35" s="91">
        <v>0</v>
      </c>
      <c r="D35" s="91">
        <v>0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</row>
    <row r="36" spans="1:22" x14ac:dyDescent="0.45">
      <c r="A36" s="76" t="str">
        <f t="shared" si="12"/>
        <v>P002</v>
      </c>
      <c r="B36" s="92" t="s">
        <v>347</v>
      </c>
      <c r="C36" s="93">
        <f>IFERROR(C34-C35,0)</f>
        <v>183.07934430797008</v>
      </c>
      <c r="D36" s="93">
        <f t="shared" ref="D36" si="32">IFERROR(D34-D35,0)</f>
        <v>183.07934430797008</v>
      </c>
      <c r="E36" s="93">
        <f t="shared" ref="E36" si="33">IFERROR(E34-E35,0)</f>
        <v>183.07934430797008</v>
      </c>
      <c r="F36" s="93">
        <f t="shared" ref="F36" si="34">IFERROR(F34-F35,0)</f>
        <v>183.07934430797008</v>
      </c>
      <c r="G36" s="93">
        <f t="shared" ref="G36" si="35">IFERROR(G34-G35,0)</f>
        <v>256.31108203115815</v>
      </c>
      <c r="H36" s="93">
        <f t="shared" ref="H36" si="36">IFERROR(H34-H35,0)</f>
        <v>256.31108203115815</v>
      </c>
      <c r="I36" s="93">
        <f t="shared" ref="I36" si="37">IFERROR(I34-I35,0)</f>
        <v>256.31108203115815</v>
      </c>
      <c r="J36" s="93">
        <f t="shared" ref="J36" si="38">IFERROR(J34-J35,0)</f>
        <v>256.31108203115815</v>
      </c>
      <c r="K36" s="93">
        <f t="shared" ref="K36" si="39">IFERROR(K34-K35,0)</f>
        <v>329.54281975434617</v>
      </c>
      <c r="L36" s="93">
        <f t="shared" ref="L36" si="40">IFERROR(L34-L35,0)</f>
        <v>329.54281975434617</v>
      </c>
      <c r="M36" s="93">
        <f t="shared" ref="M36" si="41">IFERROR(M34-M35,0)</f>
        <v>329.54281975434617</v>
      </c>
      <c r="N36" s="93">
        <f t="shared" ref="N36" si="42">IFERROR(N34-N35,0)</f>
        <v>329.54281975434617</v>
      </c>
      <c r="O36" s="93">
        <f t="shared" ref="O36" si="43">IFERROR(O34-O35,0)</f>
        <v>402.77455747753419</v>
      </c>
      <c r="P36" s="93">
        <f t="shared" ref="P36" si="44">IFERROR(P34-P35,0)</f>
        <v>402.77455747753419</v>
      </c>
      <c r="Q36" s="93">
        <f t="shared" ref="Q36" si="45">IFERROR(Q34-Q35,0)</f>
        <v>402.77455747753419</v>
      </c>
      <c r="R36" s="93">
        <f t="shared" ref="R36" si="46">IFERROR(R34-R35,0)</f>
        <v>402.77455747753419</v>
      </c>
      <c r="S36" s="93">
        <f t="shared" ref="S36" si="47">IFERROR(S34-S35,0)</f>
        <v>476.00629520072226</v>
      </c>
      <c r="T36" s="93">
        <f t="shared" ref="T36" si="48">IFERROR(T34-T35,0)</f>
        <v>476.00629520072226</v>
      </c>
      <c r="U36" s="93">
        <f t="shared" ref="U36" si="49">IFERROR(U34-U35,0)</f>
        <v>476.00629520072226</v>
      </c>
      <c r="V36" s="93">
        <f t="shared" ref="V36" si="50">IFERROR(V34-V35,0)</f>
        <v>476.00629520072226</v>
      </c>
    </row>
    <row r="38" spans="1:22" x14ac:dyDescent="0.45">
      <c r="A38" s="2" t="s">
        <v>64</v>
      </c>
      <c r="B38" s="2" t="str">
        <f>INDEX('Program Inputs'!$B$9:$B$28,MATCH(A38,'Program Inputs'!$A$9:$A$28,0))</f>
        <v>VI: Pet</v>
      </c>
      <c r="C38" s="2" t="str">
        <f>INDEX('Program Inputs'!$L$9:$L$28,MATCH(A38,'Program Inputs'!$A$9:$A$28,0))</f>
        <v>Special Property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45">
      <c r="A39" s="76" t="str">
        <f>A38</f>
        <v>P003</v>
      </c>
      <c r="B39" s="87" t="s">
        <v>345</v>
      </c>
      <c r="C39" s="95">
        <f>4*SUMIFS('Program Qtrly'!D:D,'Program Qtrly'!$A:$A,$A39,'Program Qtrly'!$C:$C,"NWP")</f>
        <v>999.99999999999977</v>
      </c>
      <c r="D39" s="95">
        <f>4*SUMIFS('Program Qtrly'!E:E,'Program Qtrly'!$A:$A,$A39,'Program Qtrly'!$C:$C,"NWP")</f>
        <v>999.99999999999977</v>
      </c>
      <c r="E39" s="95">
        <f>4*SUMIFS('Program Qtrly'!F:F,'Program Qtrly'!$A:$A,$A39,'Program Qtrly'!$C:$C,"NWP")</f>
        <v>999.99999999999977</v>
      </c>
      <c r="F39" s="95">
        <f>4*SUMIFS('Program Qtrly'!G:G,'Program Qtrly'!$A:$A,$A39,'Program Qtrly'!$C:$C,"NWP")</f>
        <v>999.99999999999977</v>
      </c>
      <c r="G39" s="95">
        <f>4*SUMIFS('Program Qtrly'!H:H,'Program Qtrly'!$A:$A,$A39,'Program Qtrly'!$C:$C,"NWP")</f>
        <v>1399.9999999999998</v>
      </c>
      <c r="H39" s="95">
        <f>4*SUMIFS('Program Qtrly'!I:I,'Program Qtrly'!$A:$A,$A39,'Program Qtrly'!$C:$C,"NWP")</f>
        <v>1399.9999999999998</v>
      </c>
      <c r="I39" s="95">
        <f>4*SUMIFS('Program Qtrly'!J:J,'Program Qtrly'!$A:$A,$A39,'Program Qtrly'!$C:$C,"NWP")</f>
        <v>1399.9999999999998</v>
      </c>
      <c r="J39" s="95">
        <f>4*SUMIFS('Program Qtrly'!K:K,'Program Qtrly'!$A:$A,$A39,'Program Qtrly'!$C:$C,"NWP")</f>
        <v>1399.9999999999998</v>
      </c>
      <c r="K39" s="95">
        <f>4*SUMIFS('Program Qtrly'!L:L,'Program Qtrly'!$A:$A,$A39,'Program Qtrly'!$C:$C,"NWP")</f>
        <v>1799.9999999999995</v>
      </c>
      <c r="L39" s="95">
        <f>4*SUMIFS('Program Qtrly'!M:M,'Program Qtrly'!$A:$A,$A39,'Program Qtrly'!$C:$C,"NWP")</f>
        <v>1799.9999999999995</v>
      </c>
      <c r="M39" s="95">
        <f>4*SUMIFS('Program Qtrly'!N:N,'Program Qtrly'!$A:$A,$A39,'Program Qtrly'!$C:$C,"NWP")</f>
        <v>1799.9999999999995</v>
      </c>
      <c r="N39" s="95">
        <f>4*SUMIFS('Program Qtrly'!O:O,'Program Qtrly'!$A:$A,$A39,'Program Qtrly'!$C:$C,"NWP")</f>
        <v>1799.9999999999995</v>
      </c>
      <c r="O39" s="95">
        <f>4*SUMIFS('Program Qtrly'!P:P,'Program Qtrly'!$A:$A,$A39,'Program Qtrly'!$C:$C,"NWP")</f>
        <v>2199.9999999999995</v>
      </c>
      <c r="P39" s="95">
        <f>4*SUMIFS('Program Qtrly'!Q:Q,'Program Qtrly'!$A:$A,$A39,'Program Qtrly'!$C:$C,"NWP")</f>
        <v>2199.9999999999995</v>
      </c>
      <c r="Q39" s="95">
        <f>4*SUMIFS('Program Qtrly'!R:R,'Program Qtrly'!$A:$A,$A39,'Program Qtrly'!$C:$C,"NWP")</f>
        <v>2199.9999999999995</v>
      </c>
      <c r="R39" s="95">
        <f>4*SUMIFS('Program Qtrly'!S:S,'Program Qtrly'!$A:$A,$A39,'Program Qtrly'!$C:$C,"NWP")</f>
        <v>2199.9999999999995</v>
      </c>
      <c r="S39" s="95">
        <f>4*SUMIFS('Program Qtrly'!T:T,'Program Qtrly'!$A:$A,$A39,'Program Qtrly'!$C:$C,"NWP")</f>
        <v>2599.9999999999995</v>
      </c>
      <c r="T39" s="95">
        <f>4*SUMIFS('Program Qtrly'!U:U,'Program Qtrly'!$A:$A,$A39,'Program Qtrly'!$C:$C,"NWP")</f>
        <v>2599.9999999999995</v>
      </c>
      <c r="U39" s="95">
        <f>4*SUMIFS('Program Qtrly'!V:V,'Program Qtrly'!$A:$A,$A39,'Program Qtrly'!$C:$C,"NWP")</f>
        <v>2599.9999999999995</v>
      </c>
      <c r="V39" s="95">
        <f>4*SUMIFS('Program Qtrly'!W:W,'Program Qtrly'!$A:$A,$A39,'Program Qtrly'!$C:$C,"NWP")</f>
        <v>2599.9999999999995</v>
      </c>
    </row>
    <row r="40" spans="1:22" x14ac:dyDescent="0.45">
      <c r="A40" s="76" t="str">
        <f t="shared" ref="A40:A47" si="51">A39</f>
        <v>P003</v>
      </c>
      <c r="B40" s="87" t="s">
        <v>530</v>
      </c>
      <c r="C40" s="88">
        <f>INDEX('RBC Assumptions'!$E$44:$E$62,MATCH($C38,'RBC Assumptions'!$A$44:$A$62,0))</f>
        <v>0.79500000000000004</v>
      </c>
      <c r="D40" s="88">
        <f>INDEX('RBC Assumptions'!$E$44:$E$62,MATCH($C38,'RBC Assumptions'!$A$44:$A$62,0))</f>
        <v>0.79500000000000004</v>
      </c>
      <c r="E40" s="88">
        <f>INDEX('RBC Assumptions'!$E$44:$E$62,MATCH($C38,'RBC Assumptions'!$A$44:$A$62,0))</f>
        <v>0.79500000000000004</v>
      </c>
      <c r="F40" s="88">
        <f>INDEX('RBC Assumptions'!$E$44:$E$62,MATCH($C38,'RBC Assumptions'!$A$44:$A$62,0))</f>
        <v>0.79500000000000004</v>
      </c>
      <c r="G40" s="88">
        <f>INDEX('RBC Assumptions'!$E$44:$E$62,MATCH($C38,'RBC Assumptions'!$A$44:$A$62,0))</f>
        <v>0.79500000000000004</v>
      </c>
      <c r="H40" s="88">
        <f>INDEX('RBC Assumptions'!$E$44:$E$62,MATCH($C38,'RBC Assumptions'!$A$44:$A$62,0))</f>
        <v>0.79500000000000004</v>
      </c>
      <c r="I40" s="88">
        <f>INDEX('RBC Assumptions'!$E$44:$E$62,MATCH($C38,'RBC Assumptions'!$A$44:$A$62,0))</f>
        <v>0.79500000000000004</v>
      </c>
      <c r="J40" s="88">
        <f>INDEX('RBC Assumptions'!$E$44:$E$62,MATCH($C38,'RBC Assumptions'!$A$44:$A$62,0))</f>
        <v>0.79500000000000004</v>
      </c>
      <c r="K40" s="88">
        <f>INDEX('RBC Assumptions'!$E$44:$E$62,MATCH($C38,'RBC Assumptions'!$A$44:$A$62,0))</f>
        <v>0.79500000000000004</v>
      </c>
      <c r="L40" s="88">
        <f>INDEX('RBC Assumptions'!$E$44:$E$62,MATCH($C38,'RBC Assumptions'!$A$44:$A$62,0))</f>
        <v>0.79500000000000004</v>
      </c>
      <c r="M40" s="88">
        <f>INDEX('RBC Assumptions'!$E$44:$E$62,MATCH($C38,'RBC Assumptions'!$A$44:$A$62,0))</f>
        <v>0.79500000000000004</v>
      </c>
      <c r="N40" s="88">
        <f>INDEX('RBC Assumptions'!$E$44:$E$62,MATCH($C38,'RBC Assumptions'!$A$44:$A$62,0))</f>
        <v>0.79500000000000004</v>
      </c>
      <c r="O40" s="88">
        <f>INDEX('RBC Assumptions'!$E$44:$E$62,MATCH($C38,'RBC Assumptions'!$A$44:$A$62,0))</f>
        <v>0.79500000000000004</v>
      </c>
      <c r="P40" s="88">
        <f>INDEX('RBC Assumptions'!$E$44:$E$62,MATCH($C38,'RBC Assumptions'!$A$44:$A$62,0))</f>
        <v>0.79500000000000004</v>
      </c>
      <c r="Q40" s="88">
        <f>INDEX('RBC Assumptions'!$E$44:$E$62,MATCH($C38,'RBC Assumptions'!$A$44:$A$62,0))</f>
        <v>0.79500000000000004</v>
      </c>
      <c r="R40" s="88">
        <f>INDEX('RBC Assumptions'!$E$44:$E$62,MATCH($C38,'RBC Assumptions'!$A$44:$A$62,0))</f>
        <v>0.79500000000000004</v>
      </c>
      <c r="S40" s="88">
        <f>INDEX('RBC Assumptions'!$E$44:$E$62,MATCH($C38,'RBC Assumptions'!$A$44:$A$62,0))</f>
        <v>0.79500000000000004</v>
      </c>
      <c r="T40" s="88">
        <f>INDEX('RBC Assumptions'!$E$44:$E$62,MATCH($C38,'RBC Assumptions'!$A$44:$A$62,0))</f>
        <v>0.79500000000000004</v>
      </c>
      <c r="U40" s="88">
        <f>INDEX('RBC Assumptions'!$E$44:$E$62,MATCH($C38,'RBC Assumptions'!$A$44:$A$62,0))</f>
        <v>0.79500000000000004</v>
      </c>
      <c r="V40" s="88">
        <f>INDEX('RBC Assumptions'!$E$44:$E$62,MATCH($C38,'RBC Assumptions'!$A$44:$A$62,0))</f>
        <v>0.79500000000000004</v>
      </c>
    </row>
    <row r="41" spans="1:22" x14ac:dyDescent="0.45">
      <c r="A41" s="76" t="str">
        <f t="shared" si="51"/>
        <v>P003</v>
      </c>
      <c r="B41" s="87" t="s">
        <v>532</v>
      </c>
      <c r="C41" s="88">
        <f>INDEX('RBC Assumptions'!$F$44:$F$62,MATCH($C38,'RBC Assumptions'!$A$44:$A$62,0))</f>
        <v>0.55200000000000005</v>
      </c>
      <c r="D41" s="88">
        <f>INDEX('RBC Assumptions'!$F$44:$F$62,MATCH($C38,'RBC Assumptions'!$A$44:$A$62,0))</f>
        <v>0.55200000000000005</v>
      </c>
      <c r="E41" s="88">
        <f>INDEX('RBC Assumptions'!$F$44:$F$62,MATCH($C38,'RBC Assumptions'!$A$44:$A$62,0))</f>
        <v>0.55200000000000005</v>
      </c>
      <c r="F41" s="88">
        <f>INDEX('RBC Assumptions'!$F$44:$F$62,MATCH($C38,'RBC Assumptions'!$A$44:$A$62,0))</f>
        <v>0.55200000000000005</v>
      </c>
      <c r="G41" s="88">
        <f>INDEX('RBC Assumptions'!$F$44:$F$62,MATCH($C38,'RBC Assumptions'!$A$44:$A$62,0))</f>
        <v>0.55200000000000005</v>
      </c>
      <c r="H41" s="88">
        <f>INDEX('RBC Assumptions'!$F$44:$F$62,MATCH($C38,'RBC Assumptions'!$A$44:$A$62,0))</f>
        <v>0.55200000000000005</v>
      </c>
      <c r="I41" s="88">
        <f>INDEX('RBC Assumptions'!$F$44:$F$62,MATCH($C38,'RBC Assumptions'!$A$44:$A$62,0))</f>
        <v>0.55200000000000005</v>
      </c>
      <c r="J41" s="88">
        <f>INDEX('RBC Assumptions'!$F$44:$F$62,MATCH($C38,'RBC Assumptions'!$A$44:$A$62,0))</f>
        <v>0.55200000000000005</v>
      </c>
      <c r="K41" s="88">
        <f>INDEX('RBC Assumptions'!$F$44:$F$62,MATCH($C38,'RBC Assumptions'!$A$44:$A$62,0))</f>
        <v>0.55200000000000005</v>
      </c>
      <c r="L41" s="88">
        <f>INDEX('RBC Assumptions'!$F$44:$F$62,MATCH($C38,'RBC Assumptions'!$A$44:$A$62,0))</f>
        <v>0.55200000000000005</v>
      </c>
      <c r="M41" s="88">
        <f>INDEX('RBC Assumptions'!$F$44:$F$62,MATCH($C38,'RBC Assumptions'!$A$44:$A$62,0))</f>
        <v>0.55200000000000005</v>
      </c>
      <c r="N41" s="88">
        <f>INDEX('RBC Assumptions'!$F$44:$F$62,MATCH($C38,'RBC Assumptions'!$A$44:$A$62,0))</f>
        <v>0.55200000000000005</v>
      </c>
      <c r="O41" s="88">
        <f>INDEX('RBC Assumptions'!$F$44:$F$62,MATCH($C38,'RBC Assumptions'!$A$44:$A$62,0))</f>
        <v>0.55200000000000005</v>
      </c>
      <c r="P41" s="88">
        <f>INDEX('RBC Assumptions'!$F$44:$F$62,MATCH($C38,'RBC Assumptions'!$A$44:$A$62,0))</f>
        <v>0.55200000000000005</v>
      </c>
      <c r="Q41" s="88">
        <f>INDEX('RBC Assumptions'!$F$44:$F$62,MATCH($C38,'RBC Assumptions'!$A$44:$A$62,0))</f>
        <v>0.55200000000000005</v>
      </c>
      <c r="R41" s="88">
        <f>INDEX('RBC Assumptions'!$F$44:$F$62,MATCH($C38,'RBC Assumptions'!$A$44:$A$62,0))</f>
        <v>0.55200000000000005</v>
      </c>
      <c r="S41" s="88">
        <f>INDEX('RBC Assumptions'!$F$44:$F$62,MATCH($C38,'RBC Assumptions'!$A$44:$A$62,0))</f>
        <v>0.55200000000000005</v>
      </c>
      <c r="T41" s="88">
        <f>INDEX('RBC Assumptions'!$F$44:$F$62,MATCH($C38,'RBC Assumptions'!$A$44:$A$62,0))</f>
        <v>0.55200000000000005</v>
      </c>
      <c r="U41" s="88">
        <f>INDEX('RBC Assumptions'!$F$44:$F$62,MATCH($C38,'RBC Assumptions'!$A$44:$A$62,0))</f>
        <v>0.55200000000000005</v>
      </c>
      <c r="V41" s="88">
        <f>INDEX('RBC Assumptions'!$F$44:$F$62,MATCH($C38,'RBC Assumptions'!$A$44:$A$62,0))</f>
        <v>0.55200000000000005</v>
      </c>
    </row>
    <row r="42" spans="1:22" x14ac:dyDescent="0.45">
      <c r="A42" s="76" t="str">
        <f t="shared" si="51"/>
        <v>P003</v>
      </c>
      <c r="B42" s="87" t="s">
        <v>534</v>
      </c>
      <c r="C42" s="88">
        <f>MIN('RBC Assumptions'!ASSM_LLAERatioCap,INDEX('RBC Assumptions'!$K$44:$K$62,MATCH($C38,'RBC Assumptions'!$A$44:$A$62,0)))</f>
        <v>0.55200000000000005</v>
      </c>
      <c r="D42" s="88">
        <f>MIN('RBC Assumptions'!ASSM_LLAERatioCap,INDEX('RBC Assumptions'!$K$44:$K$62,MATCH($C38,'RBC Assumptions'!$A$44:$A$62,0)))</f>
        <v>0.55200000000000005</v>
      </c>
      <c r="E42" s="88">
        <f>MIN('RBC Assumptions'!ASSM_LLAERatioCap,INDEX('RBC Assumptions'!$K$44:$K$62,MATCH($C38,'RBC Assumptions'!$A$44:$A$62,0)))</f>
        <v>0.55200000000000005</v>
      </c>
      <c r="F42" s="88">
        <f>MIN('RBC Assumptions'!ASSM_LLAERatioCap,INDEX('RBC Assumptions'!$K$44:$K$62,MATCH($C38,'RBC Assumptions'!$A$44:$A$62,0)))</f>
        <v>0.55200000000000005</v>
      </c>
      <c r="G42" s="88">
        <f>MIN('RBC Assumptions'!ASSM_LLAERatioCap,INDEX('RBC Assumptions'!$K$44:$K$62,MATCH($C38,'RBC Assumptions'!$A$44:$A$62,0)))</f>
        <v>0.55200000000000005</v>
      </c>
      <c r="H42" s="88">
        <f>MIN('RBC Assumptions'!ASSM_LLAERatioCap,INDEX('RBC Assumptions'!$K$44:$K$62,MATCH($C38,'RBC Assumptions'!$A$44:$A$62,0)))</f>
        <v>0.55200000000000005</v>
      </c>
      <c r="I42" s="88">
        <f>MIN('RBC Assumptions'!ASSM_LLAERatioCap,INDEX('RBC Assumptions'!$K$44:$K$62,MATCH($C38,'RBC Assumptions'!$A$44:$A$62,0)))</f>
        <v>0.55200000000000005</v>
      </c>
      <c r="J42" s="88">
        <f>MIN('RBC Assumptions'!ASSM_LLAERatioCap,INDEX('RBC Assumptions'!$K$44:$K$62,MATCH($C38,'RBC Assumptions'!$A$44:$A$62,0)))</f>
        <v>0.55200000000000005</v>
      </c>
      <c r="K42" s="88">
        <f>MIN('RBC Assumptions'!ASSM_LLAERatioCap,INDEX('RBC Assumptions'!$K$44:$K$62,MATCH($C38,'RBC Assumptions'!$A$44:$A$62,0)))</f>
        <v>0.55200000000000005</v>
      </c>
      <c r="L42" s="88">
        <f>MIN('RBC Assumptions'!ASSM_LLAERatioCap,INDEX('RBC Assumptions'!$K$44:$K$62,MATCH($C38,'RBC Assumptions'!$A$44:$A$62,0)))</f>
        <v>0.55200000000000005</v>
      </c>
      <c r="M42" s="88">
        <f>MIN('RBC Assumptions'!ASSM_LLAERatioCap,INDEX('RBC Assumptions'!$K$44:$K$62,MATCH($C38,'RBC Assumptions'!$A$44:$A$62,0)))</f>
        <v>0.55200000000000005</v>
      </c>
      <c r="N42" s="88">
        <f>MIN('RBC Assumptions'!ASSM_LLAERatioCap,INDEX('RBC Assumptions'!$K$44:$K$62,MATCH($C38,'RBC Assumptions'!$A$44:$A$62,0)))</f>
        <v>0.55200000000000005</v>
      </c>
      <c r="O42" s="88">
        <f>MIN('RBC Assumptions'!ASSM_LLAERatioCap,INDEX('RBC Assumptions'!$K$44:$K$62,MATCH($C38,'RBC Assumptions'!$A$44:$A$62,0)))</f>
        <v>0.55200000000000005</v>
      </c>
      <c r="P42" s="88">
        <f>MIN('RBC Assumptions'!ASSM_LLAERatioCap,INDEX('RBC Assumptions'!$K$44:$K$62,MATCH($C38,'RBC Assumptions'!$A$44:$A$62,0)))</f>
        <v>0.55200000000000005</v>
      </c>
      <c r="Q42" s="88">
        <f>MIN('RBC Assumptions'!ASSM_LLAERatioCap,INDEX('RBC Assumptions'!$K$44:$K$62,MATCH($C38,'RBC Assumptions'!$A$44:$A$62,0)))</f>
        <v>0.55200000000000005</v>
      </c>
      <c r="R42" s="88">
        <f>MIN('RBC Assumptions'!ASSM_LLAERatioCap,INDEX('RBC Assumptions'!$K$44:$K$62,MATCH($C38,'RBC Assumptions'!$A$44:$A$62,0)))</f>
        <v>0.55200000000000005</v>
      </c>
      <c r="S42" s="88">
        <f>MIN('RBC Assumptions'!ASSM_LLAERatioCap,INDEX('RBC Assumptions'!$K$44:$K$62,MATCH($C38,'RBC Assumptions'!$A$44:$A$62,0)))</f>
        <v>0.55200000000000005</v>
      </c>
      <c r="T42" s="88">
        <f>MIN('RBC Assumptions'!ASSM_LLAERatioCap,INDEX('RBC Assumptions'!$K$44:$K$62,MATCH($C38,'RBC Assumptions'!$A$44:$A$62,0)))</f>
        <v>0.55200000000000005</v>
      </c>
      <c r="U42" s="88">
        <f>MIN('RBC Assumptions'!ASSM_LLAERatioCap,INDEX('RBC Assumptions'!$K$44:$K$62,MATCH($C38,'RBC Assumptions'!$A$44:$A$62,0)))</f>
        <v>0.55200000000000005</v>
      </c>
      <c r="V42" s="88">
        <f>MIN('RBC Assumptions'!ASSM_LLAERatioCap,INDEX('RBC Assumptions'!$K$44:$K$62,MATCH($C38,'RBC Assumptions'!$A$44:$A$62,0)))</f>
        <v>0.55200000000000005</v>
      </c>
    </row>
    <row r="43" spans="1:22" x14ac:dyDescent="0.45">
      <c r="A43" s="76" t="str">
        <f t="shared" si="51"/>
        <v>P003</v>
      </c>
      <c r="B43" s="87" t="s">
        <v>531</v>
      </c>
      <c r="C43" s="88">
        <f>0.5*C40+0.5*(C42/C41)*C40</f>
        <v>0.79500000000000004</v>
      </c>
      <c r="D43" s="88">
        <f t="shared" ref="D43" si="52">0.5*D40+0.5*(D42/D41)*D40</f>
        <v>0.79500000000000004</v>
      </c>
      <c r="E43" s="88">
        <f t="shared" ref="E43" si="53">0.5*E40+0.5*(E42/E41)*E40</f>
        <v>0.79500000000000004</v>
      </c>
      <c r="F43" s="88">
        <f t="shared" ref="F43" si="54">0.5*F40+0.5*(F42/F41)*F40</f>
        <v>0.79500000000000004</v>
      </c>
      <c r="G43" s="88">
        <f t="shared" ref="G43" si="55">0.5*G40+0.5*(G42/G41)*G40</f>
        <v>0.79500000000000004</v>
      </c>
      <c r="H43" s="88">
        <f t="shared" ref="H43" si="56">0.5*H40+0.5*(H42/H41)*H40</f>
        <v>0.79500000000000004</v>
      </c>
      <c r="I43" s="88">
        <f t="shared" ref="I43" si="57">0.5*I40+0.5*(I42/I41)*I40</f>
        <v>0.79500000000000004</v>
      </c>
      <c r="J43" s="88">
        <f t="shared" ref="J43" si="58">0.5*J40+0.5*(J42/J41)*J40</f>
        <v>0.79500000000000004</v>
      </c>
      <c r="K43" s="88">
        <f t="shared" ref="K43" si="59">0.5*K40+0.5*(K42/K41)*K40</f>
        <v>0.79500000000000004</v>
      </c>
      <c r="L43" s="88">
        <f t="shared" ref="L43" si="60">0.5*L40+0.5*(L42/L41)*L40</f>
        <v>0.79500000000000004</v>
      </c>
      <c r="M43" s="88">
        <f t="shared" ref="M43" si="61">0.5*M40+0.5*(M42/M41)*M40</f>
        <v>0.79500000000000004</v>
      </c>
      <c r="N43" s="88">
        <f t="shared" ref="N43" si="62">0.5*N40+0.5*(N42/N41)*N40</f>
        <v>0.79500000000000004</v>
      </c>
      <c r="O43" s="88">
        <f t="shared" ref="O43" si="63">0.5*O40+0.5*(O42/O41)*O40</f>
        <v>0.79500000000000004</v>
      </c>
      <c r="P43" s="88">
        <f t="shared" ref="P43" si="64">0.5*P40+0.5*(P42/P41)*P40</f>
        <v>0.79500000000000004</v>
      </c>
      <c r="Q43" s="88">
        <f t="shared" ref="Q43" si="65">0.5*Q40+0.5*(Q42/Q41)*Q40</f>
        <v>0.79500000000000004</v>
      </c>
      <c r="R43" s="88">
        <f t="shared" ref="R43" si="66">0.5*R40+0.5*(R42/R41)*R40</f>
        <v>0.79500000000000004</v>
      </c>
      <c r="S43" s="88">
        <f t="shared" ref="S43" si="67">0.5*S40+0.5*(S42/S41)*S40</f>
        <v>0.79500000000000004</v>
      </c>
      <c r="T43" s="88">
        <f t="shared" ref="T43" si="68">0.5*T40+0.5*(T42/T41)*T40</f>
        <v>0.79500000000000004</v>
      </c>
      <c r="U43" s="88">
        <f t="shared" ref="U43" si="69">0.5*U40+0.5*(U42/U41)*U40</f>
        <v>0.79500000000000004</v>
      </c>
      <c r="V43" s="88">
        <f t="shared" ref="V43" si="70">0.5*V40+0.5*(V42/V41)*V40</f>
        <v>0.79500000000000004</v>
      </c>
    </row>
    <row r="44" spans="1:22" x14ac:dyDescent="0.45">
      <c r="A44" s="76" t="str">
        <f t="shared" si="51"/>
        <v>P003</v>
      </c>
      <c r="B44" s="87" t="s">
        <v>536</v>
      </c>
      <c r="C44" s="88">
        <f>INDEX('RBC Assumptions'!$G$44:$G$62,MATCH($C38,'RBC Assumptions'!$A$44:$A$62,0))</f>
        <v>0.95699999999999996</v>
      </c>
      <c r="D44" s="88">
        <f>INDEX('RBC Assumptions'!$G$44:$G$62,MATCH($C38,'RBC Assumptions'!$A$44:$A$62,0))</f>
        <v>0.95699999999999996</v>
      </c>
      <c r="E44" s="88">
        <f>INDEX('RBC Assumptions'!$G$44:$G$62,MATCH($C38,'RBC Assumptions'!$A$44:$A$62,0))</f>
        <v>0.95699999999999996</v>
      </c>
      <c r="F44" s="88">
        <f>INDEX('RBC Assumptions'!$G$44:$G$62,MATCH($C38,'RBC Assumptions'!$A$44:$A$62,0))</f>
        <v>0.95699999999999996</v>
      </c>
      <c r="G44" s="88">
        <f>INDEX('RBC Assumptions'!$G$44:$G$62,MATCH($C38,'RBC Assumptions'!$A$44:$A$62,0))</f>
        <v>0.95699999999999996</v>
      </c>
      <c r="H44" s="88">
        <f>INDEX('RBC Assumptions'!$G$44:$G$62,MATCH($C38,'RBC Assumptions'!$A$44:$A$62,0))</f>
        <v>0.95699999999999996</v>
      </c>
      <c r="I44" s="88">
        <f>INDEX('RBC Assumptions'!$G$44:$G$62,MATCH($C38,'RBC Assumptions'!$A$44:$A$62,0))</f>
        <v>0.95699999999999996</v>
      </c>
      <c r="J44" s="88">
        <f>INDEX('RBC Assumptions'!$G$44:$G$62,MATCH($C38,'RBC Assumptions'!$A$44:$A$62,0))</f>
        <v>0.95699999999999996</v>
      </c>
      <c r="K44" s="88">
        <f>INDEX('RBC Assumptions'!$G$44:$G$62,MATCH($C38,'RBC Assumptions'!$A$44:$A$62,0))</f>
        <v>0.95699999999999996</v>
      </c>
      <c r="L44" s="88">
        <f>INDEX('RBC Assumptions'!$G$44:$G$62,MATCH($C38,'RBC Assumptions'!$A$44:$A$62,0))</f>
        <v>0.95699999999999996</v>
      </c>
      <c r="M44" s="88">
        <f>INDEX('RBC Assumptions'!$G$44:$G$62,MATCH($C38,'RBC Assumptions'!$A$44:$A$62,0))</f>
        <v>0.95699999999999996</v>
      </c>
      <c r="N44" s="88">
        <f>INDEX('RBC Assumptions'!$G$44:$G$62,MATCH($C38,'RBC Assumptions'!$A$44:$A$62,0))</f>
        <v>0.95699999999999996</v>
      </c>
      <c r="O44" s="88">
        <f>INDEX('RBC Assumptions'!$G$44:$G$62,MATCH($C38,'RBC Assumptions'!$A$44:$A$62,0))</f>
        <v>0.95699999999999996</v>
      </c>
      <c r="P44" s="88">
        <f>INDEX('RBC Assumptions'!$G$44:$G$62,MATCH($C38,'RBC Assumptions'!$A$44:$A$62,0))</f>
        <v>0.95699999999999996</v>
      </c>
      <c r="Q44" s="88">
        <f>INDEX('RBC Assumptions'!$G$44:$G$62,MATCH($C38,'RBC Assumptions'!$A$44:$A$62,0))</f>
        <v>0.95699999999999996</v>
      </c>
      <c r="R44" s="88">
        <f>INDEX('RBC Assumptions'!$G$44:$G$62,MATCH($C38,'RBC Assumptions'!$A$44:$A$62,0))</f>
        <v>0.95699999999999996</v>
      </c>
      <c r="S44" s="88">
        <f>INDEX('RBC Assumptions'!$G$44:$G$62,MATCH($C38,'RBC Assumptions'!$A$44:$A$62,0))</f>
        <v>0.95699999999999996</v>
      </c>
      <c r="T44" s="88">
        <f>INDEX('RBC Assumptions'!$G$44:$G$62,MATCH($C38,'RBC Assumptions'!$A$44:$A$62,0))</f>
        <v>0.95699999999999996</v>
      </c>
      <c r="U44" s="88">
        <f>INDEX('RBC Assumptions'!$G$44:$G$62,MATCH($C38,'RBC Assumptions'!$A$44:$A$62,0))</f>
        <v>0.95699999999999996</v>
      </c>
      <c r="V44" s="88">
        <f>INDEX('RBC Assumptions'!$G$44:$G$62,MATCH($C38,'RBC Assumptions'!$A$44:$A$62,0))</f>
        <v>0.95699999999999996</v>
      </c>
    </row>
    <row r="45" spans="1:22" x14ac:dyDescent="0.45">
      <c r="A45" s="76" t="str">
        <f t="shared" si="51"/>
        <v>P003</v>
      </c>
      <c r="B45" s="89" t="s">
        <v>346</v>
      </c>
      <c r="C45" s="91">
        <f>MAX(0,C39*((C43*C44)+'RBC Assumptions'!ASSM_UWExpRatio-1))</f>
        <v>117.83834430796999</v>
      </c>
      <c r="D45" s="91">
        <f>MAX(0,D39*((D43*D44)+'RBC Assumptions'!ASSM_UWExpRatio-1))</f>
        <v>117.83834430796999</v>
      </c>
      <c r="E45" s="91">
        <f>MAX(0,E39*((E43*E44)+'RBC Assumptions'!ASSM_UWExpRatio-1))</f>
        <v>117.83834430796999</v>
      </c>
      <c r="F45" s="91">
        <f>MAX(0,F39*((F43*F44)+'RBC Assumptions'!ASSM_UWExpRatio-1))</f>
        <v>117.83834430796999</v>
      </c>
      <c r="G45" s="91">
        <f>MAX(0,G39*((G43*G44)+'RBC Assumptions'!ASSM_UWExpRatio-1))</f>
        <v>164.97368203115801</v>
      </c>
      <c r="H45" s="91">
        <f>MAX(0,H39*((H43*H44)+'RBC Assumptions'!ASSM_UWExpRatio-1))</f>
        <v>164.97368203115801</v>
      </c>
      <c r="I45" s="91">
        <f>MAX(0,I39*((I43*I44)+'RBC Assumptions'!ASSM_UWExpRatio-1))</f>
        <v>164.97368203115801</v>
      </c>
      <c r="J45" s="91">
        <f>MAX(0,J39*((J43*J44)+'RBC Assumptions'!ASSM_UWExpRatio-1))</f>
        <v>164.97368203115801</v>
      </c>
      <c r="K45" s="91">
        <f>MAX(0,K39*((K43*K44)+'RBC Assumptions'!ASSM_UWExpRatio-1))</f>
        <v>212.10901975434598</v>
      </c>
      <c r="L45" s="91">
        <f>MAX(0,L39*((L43*L44)+'RBC Assumptions'!ASSM_UWExpRatio-1))</f>
        <v>212.10901975434598</v>
      </c>
      <c r="M45" s="91">
        <f>MAX(0,M39*((M43*M44)+'RBC Assumptions'!ASSM_UWExpRatio-1))</f>
        <v>212.10901975434598</v>
      </c>
      <c r="N45" s="91">
        <f>MAX(0,N39*((N43*N44)+'RBC Assumptions'!ASSM_UWExpRatio-1))</f>
        <v>212.10901975434598</v>
      </c>
      <c r="O45" s="91">
        <f>MAX(0,O39*((O43*O44)+'RBC Assumptions'!ASSM_UWExpRatio-1))</f>
        <v>259.24435747753398</v>
      </c>
      <c r="P45" s="91">
        <f>MAX(0,P39*((P43*P44)+'RBC Assumptions'!ASSM_UWExpRatio-1))</f>
        <v>259.24435747753398</v>
      </c>
      <c r="Q45" s="91">
        <f>MAX(0,Q39*((Q43*Q44)+'RBC Assumptions'!ASSM_UWExpRatio-1))</f>
        <v>259.24435747753398</v>
      </c>
      <c r="R45" s="91">
        <f>MAX(0,R39*((R43*R44)+'RBC Assumptions'!ASSM_UWExpRatio-1))</f>
        <v>259.24435747753398</v>
      </c>
      <c r="S45" s="91">
        <f>MAX(0,S39*((S43*S44)+'RBC Assumptions'!ASSM_UWExpRatio-1))</f>
        <v>306.37969520072198</v>
      </c>
      <c r="T45" s="91">
        <f>MAX(0,T39*((T43*T44)+'RBC Assumptions'!ASSM_UWExpRatio-1))</f>
        <v>306.37969520072198</v>
      </c>
      <c r="U45" s="91">
        <f>MAX(0,U39*((U43*U44)+'RBC Assumptions'!ASSM_UWExpRatio-1))</f>
        <v>306.37969520072198</v>
      </c>
      <c r="V45" s="91">
        <f>MAX(0,V39*((V43*V44)+'RBC Assumptions'!ASSM_UWExpRatio-1))</f>
        <v>306.37969520072198</v>
      </c>
    </row>
    <row r="46" spans="1:22" x14ac:dyDescent="0.45">
      <c r="A46" s="76" t="str">
        <f t="shared" si="51"/>
        <v>P003</v>
      </c>
      <c r="B46" s="90" t="s">
        <v>334</v>
      </c>
      <c r="C46" s="91">
        <v>0</v>
      </c>
      <c r="D46" s="91">
        <v>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</row>
    <row r="47" spans="1:22" x14ac:dyDescent="0.45">
      <c r="A47" s="76" t="str">
        <f t="shared" si="51"/>
        <v>P003</v>
      </c>
      <c r="B47" s="92" t="s">
        <v>347</v>
      </c>
      <c r="C47" s="93">
        <f>IFERROR(C45-C46,0)</f>
        <v>117.83834430796999</v>
      </c>
      <c r="D47" s="93">
        <f t="shared" ref="D47" si="71">IFERROR(D45-D46,0)</f>
        <v>117.83834430796999</v>
      </c>
      <c r="E47" s="93">
        <f t="shared" ref="E47" si="72">IFERROR(E45-E46,0)</f>
        <v>117.83834430796999</v>
      </c>
      <c r="F47" s="93">
        <f t="shared" ref="F47" si="73">IFERROR(F45-F46,0)</f>
        <v>117.83834430796999</v>
      </c>
      <c r="G47" s="93">
        <f t="shared" ref="G47" si="74">IFERROR(G45-G46,0)</f>
        <v>164.97368203115801</v>
      </c>
      <c r="H47" s="93">
        <f t="shared" ref="H47" si="75">IFERROR(H45-H46,0)</f>
        <v>164.97368203115801</v>
      </c>
      <c r="I47" s="93">
        <f t="shared" ref="I47" si="76">IFERROR(I45-I46,0)</f>
        <v>164.97368203115801</v>
      </c>
      <c r="J47" s="93">
        <f t="shared" ref="J47" si="77">IFERROR(J45-J46,0)</f>
        <v>164.97368203115801</v>
      </c>
      <c r="K47" s="93">
        <f t="shared" ref="K47" si="78">IFERROR(K45-K46,0)</f>
        <v>212.10901975434598</v>
      </c>
      <c r="L47" s="93">
        <f t="shared" ref="L47" si="79">IFERROR(L45-L46,0)</f>
        <v>212.10901975434598</v>
      </c>
      <c r="M47" s="93">
        <f t="shared" ref="M47" si="80">IFERROR(M45-M46,0)</f>
        <v>212.10901975434598</v>
      </c>
      <c r="N47" s="93">
        <f t="shared" ref="N47" si="81">IFERROR(N45-N46,0)</f>
        <v>212.10901975434598</v>
      </c>
      <c r="O47" s="93">
        <f t="shared" ref="O47" si="82">IFERROR(O45-O46,0)</f>
        <v>259.24435747753398</v>
      </c>
      <c r="P47" s="93">
        <f t="shared" ref="P47" si="83">IFERROR(P45-P46,0)</f>
        <v>259.24435747753398</v>
      </c>
      <c r="Q47" s="93">
        <f t="shared" ref="Q47" si="84">IFERROR(Q45-Q46,0)</f>
        <v>259.24435747753398</v>
      </c>
      <c r="R47" s="93">
        <f t="shared" ref="R47" si="85">IFERROR(R45-R46,0)</f>
        <v>259.24435747753398</v>
      </c>
      <c r="S47" s="93">
        <f t="shared" ref="S47" si="86">IFERROR(S45-S46,0)</f>
        <v>306.37969520072198</v>
      </c>
      <c r="T47" s="93">
        <f t="shared" ref="T47" si="87">IFERROR(T45-T46,0)</f>
        <v>306.37969520072198</v>
      </c>
      <c r="U47" s="93">
        <f t="shared" ref="U47" si="88">IFERROR(U45-U46,0)</f>
        <v>306.37969520072198</v>
      </c>
      <c r="V47" s="93">
        <f t="shared" ref="V47" si="89">IFERROR(V45-V46,0)</f>
        <v>306.37969520072198</v>
      </c>
    </row>
    <row r="49" spans="1:22" x14ac:dyDescent="0.45">
      <c r="A49" s="2" t="s">
        <v>68</v>
      </c>
      <c r="B49" s="2" t="str">
        <f>INDEX('Program Inputs'!$B$9:$B$28,MATCH(A49,'Program Inputs'!$A$9:$A$28,0))</f>
        <v>VI: Tuition Reimbursement</v>
      </c>
      <c r="C49" s="2" t="str">
        <f>INDEX('Program Inputs'!$L$9:$L$28,MATCH(A49,'Program Inputs'!$A$9:$A$28,0))</f>
        <v>Special Liability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45">
      <c r="A50" s="76" t="str">
        <f>A49</f>
        <v>P004</v>
      </c>
      <c r="B50" s="87" t="s">
        <v>345</v>
      </c>
      <c r="C50" s="95">
        <f>4*SUMIFS('Program Qtrly'!D:D,'Program Qtrly'!$A:$A,$A50,'Program Qtrly'!$C:$C,"NWP")</f>
        <v>2500</v>
      </c>
      <c r="D50" s="95">
        <f>4*SUMIFS('Program Qtrly'!E:E,'Program Qtrly'!$A:$A,$A50,'Program Qtrly'!$C:$C,"NWP")</f>
        <v>2500</v>
      </c>
      <c r="E50" s="95">
        <f>4*SUMIFS('Program Qtrly'!F:F,'Program Qtrly'!$A:$A,$A50,'Program Qtrly'!$C:$C,"NWP")</f>
        <v>2500</v>
      </c>
      <c r="F50" s="95">
        <f>4*SUMIFS('Program Qtrly'!G:G,'Program Qtrly'!$A:$A,$A50,'Program Qtrly'!$C:$C,"NWP")</f>
        <v>2500</v>
      </c>
      <c r="G50" s="95">
        <f>4*SUMIFS('Program Qtrly'!H:H,'Program Qtrly'!$A:$A,$A50,'Program Qtrly'!$C:$C,"NWP")</f>
        <v>3500</v>
      </c>
      <c r="H50" s="95">
        <f>4*SUMIFS('Program Qtrly'!I:I,'Program Qtrly'!$A:$A,$A50,'Program Qtrly'!$C:$C,"NWP")</f>
        <v>3500</v>
      </c>
      <c r="I50" s="95">
        <f>4*SUMIFS('Program Qtrly'!J:J,'Program Qtrly'!$A:$A,$A50,'Program Qtrly'!$C:$C,"NWP")</f>
        <v>3500</v>
      </c>
      <c r="J50" s="95">
        <f>4*SUMIFS('Program Qtrly'!K:K,'Program Qtrly'!$A:$A,$A50,'Program Qtrly'!$C:$C,"NWP")</f>
        <v>3500</v>
      </c>
      <c r="K50" s="95">
        <f>4*SUMIFS('Program Qtrly'!L:L,'Program Qtrly'!$A:$A,$A50,'Program Qtrly'!$C:$C,"NWP")</f>
        <v>4500</v>
      </c>
      <c r="L50" s="95">
        <f>4*SUMIFS('Program Qtrly'!M:M,'Program Qtrly'!$A:$A,$A50,'Program Qtrly'!$C:$C,"NWP")</f>
        <v>4500</v>
      </c>
      <c r="M50" s="95">
        <f>4*SUMIFS('Program Qtrly'!N:N,'Program Qtrly'!$A:$A,$A50,'Program Qtrly'!$C:$C,"NWP")</f>
        <v>4500</v>
      </c>
      <c r="N50" s="95">
        <f>4*SUMIFS('Program Qtrly'!O:O,'Program Qtrly'!$A:$A,$A50,'Program Qtrly'!$C:$C,"NWP")</f>
        <v>4500</v>
      </c>
      <c r="O50" s="95">
        <f>4*SUMIFS('Program Qtrly'!P:P,'Program Qtrly'!$A:$A,$A50,'Program Qtrly'!$C:$C,"NWP")</f>
        <v>5500</v>
      </c>
      <c r="P50" s="95">
        <f>4*SUMIFS('Program Qtrly'!Q:Q,'Program Qtrly'!$A:$A,$A50,'Program Qtrly'!$C:$C,"NWP")</f>
        <v>5500</v>
      </c>
      <c r="Q50" s="95">
        <f>4*SUMIFS('Program Qtrly'!R:R,'Program Qtrly'!$A:$A,$A50,'Program Qtrly'!$C:$C,"NWP")</f>
        <v>5500</v>
      </c>
      <c r="R50" s="95">
        <f>4*SUMIFS('Program Qtrly'!S:S,'Program Qtrly'!$A:$A,$A50,'Program Qtrly'!$C:$C,"NWP")</f>
        <v>5500</v>
      </c>
      <c r="S50" s="95">
        <f>4*SUMIFS('Program Qtrly'!T:T,'Program Qtrly'!$A:$A,$A50,'Program Qtrly'!$C:$C,"NWP")</f>
        <v>6500</v>
      </c>
      <c r="T50" s="95">
        <f>4*SUMIFS('Program Qtrly'!U:U,'Program Qtrly'!$A:$A,$A50,'Program Qtrly'!$C:$C,"NWP")</f>
        <v>6500</v>
      </c>
      <c r="U50" s="95">
        <f>4*SUMIFS('Program Qtrly'!V:V,'Program Qtrly'!$A:$A,$A50,'Program Qtrly'!$C:$C,"NWP")</f>
        <v>6500</v>
      </c>
      <c r="V50" s="95">
        <f>4*SUMIFS('Program Qtrly'!W:W,'Program Qtrly'!$A:$A,$A50,'Program Qtrly'!$C:$C,"NWP")</f>
        <v>6500</v>
      </c>
    </row>
    <row r="51" spans="1:22" x14ac:dyDescent="0.45">
      <c r="A51" s="76" t="str">
        <f t="shared" ref="A51:A58" si="90">A50</f>
        <v>P004</v>
      </c>
      <c r="B51" s="87" t="s">
        <v>530</v>
      </c>
      <c r="C51" s="88">
        <f>INDEX('RBC Assumptions'!$E$44:$E$62,MATCH($C49,'RBC Assumptions'!$A$44:$A$62,0))</f>
        <v>0.89400000000000002</v>
      </c>
      <c r="D51" s="88">
        <f>INDEX('RBC Assumptions'!$E$44:$E$62,MATCH($C49,'RBC Assumptions'!$A$44:$A$62,0))</f>
        <v>0.89400000000000002</v>
      </c>
      <c r="E51" s="88">
        <f>INDEX('RBC Assumptions'!$E$44:$E$62,MATCH($C49,'RBC Assumptions'!$A$44:$A$62,0))</f>
        <v>0.89400000000000002</v>
      </c>
      <c r="F51" s="88">
        <f>INDEX('RBC Assumptions'!$E$44:$E$62,MATCH($C49,'RBC Assumptions'!$A$44:$A$62,0))</f>
        <v>0.89400000000000002</v>
      </c>
      <c r="G51" s="88">
        <f>INDEX('RBC Assumptions'!$E$44:$E$62,MATCH($C49,'RBC Assumptions'!$A$44:$A$62,0))</f>
        <v>0.89400000000000002</v>
      </c>
      <c r="H51" s="88">
        <f>INDEX('RBC Assumptions'!$E$44:$E$62,MATCH($C49,'RBC Assumptions'!$A$44:$A$62,0))</f>
        <v>0.89400000000000002</v>
      </c>
      <c r="I51" s="88">
        <f>INDEX('RBC Assumptions'!$E$44:$E$62,MATCH($C49,'RBC Assumptions'!$A$44:$A$62,0))</f>
        <v>0.89400000000000002</v>
      </c>
      <c r="J51" s="88">
        <f>INDEX('RBC Assumptions'!$E$44:$E$62,MATCH($C49,'RBC Assumptions'!$A$44:$A$62,0))</f>
        <v>0.89400000000000002</v>
      </c>
      <c r="K51" s="88">
        <f>INDEX('RBC Assumptions'!$E$44:$E$62,MATCH($C49,'RBC Assumptions'!$A$44:$A$62,0))</f>
        <v>0.89400000000000002</v>
      </c>
      <c r="L51" s="88">
        <f>INDEX('RBC Assumptions'!$E$44:$E$62,MATCH($C49,'RBC Assumptions'!$A$44:$A$62,0))</f>
        <v>0.89400000000000002</v>
      </c>
      <c r="M51" s="88">
        <f>INDEX('RBC Assumptions'!$E$44:$E$62,MATCH($C49,'RBC Assumptions'!$A$44:$A$62,0))</f>
        <v>0.89400000000000002</v>
      </c>
      <c r="N51" s="88">
        <f>INDEX('RBC Assumptions'!$E$44:$E$62,MATCH($C49,'RBC Assumptions'!$A$44:$A$62,0))</f>
        <v>0.89400000000000002</v>
      </c>
      <c r="O51" s="88">
        <f>INDEX('RBC Assumptions'!$E$44:$E$62,MATCH($C49,'RBC Assumptions'!$A$44:$A$62,0))</f>
        <v>0.89400000000000002</v>
      </c>
      <c r="P51" s="88">
        <f>INDEX('RBC Assumptions'!$E$44:$E$62,MATCH($C49,'RBC Assumptions'!$A$44:$A$62,0))</f>
        <v>0.89400000000000002</v>
      </c>
      <c r="Q51" s="88">
        <f>INDEX('RBC Assumptions'!$E$44:$E$62,MATCH($C49,'RBC Assumptions'!$A$44:$A$62,0))</f>
        <v>0.89400000000000002</v>
      </c>
      <c r="R51" s="88">
        <f>INDEX('RBC Assumptions'!$E$44:$E$62,MATCH($C49,'RBC Assumptions'!$A$44:$A$62,0))</f>
        <v>0.89400000000000002</v>
      </c>
      <c r="S51" s="88">
        <f>INDEX('RBC Assumptions'!$E$44:$E$62,MATCH($C49,'RBC Assumptions'!$A$44:$A$62,0))</f>
        <v>0.89400000000000002</v>
      </c>
      <c r="T51" s="88">
        <f>INDEX('RBC Assumptions'!$E$44:$E$62,MATCH($C49,'RBC Assumptions'!$A$44:$A$62,0))</f>
        <v>0.89400000000000002</v>
      </c>
      <c r="U51" s="88">
        <f>INDEX('RBC Assumptions'!$E$44:$E$62,MATCH($C49,'RBC Assumptions'!$A$44:$A$62,0))</f>
        <v>0.89400000000000002</v>
      </c>
      <c r="V51" s="88">
        <f>INDEX('RBC Assumptions'!$E$44:$E$62,MATCH($C49,'RBC Assumptions'!$A$44:$A$62,0))</f>
        <v>0.89400000000000002</v>
      </c>
    </row>
    <row r="52" spans="1:22" x14ac:dyDescent="0.45">
      <c r="A52" s="76" t="str">
        <f t="shared" si="90"/>
        <v>P004</v>
      </c>
      <c r="B52" s="87" t="s">
        <v>532</v>
      </c>
      <c r="C52" s="88">
        <f>INDEX('RBC Assumptions'!$F$44:$F$62,MATCH($C49,'RBC Assumptions'!$A$44:$A$62,0))</f>
        <v>0.56499999999999995</v>
      </c>
      <c r="D52" s="88">
        <f>INDEX('RBC Assumptions'!$F$44:$F$62,MATCH($C49,'RBC Assumptions'!$A$44:$A$62,0))</f>
        <v>0.56499999999999995</v>
      </c>
      <c r="E52" s="88">
        <f>INDEX('RBC Assumptions'!$F$44:$F$62,MATCH($C49,'RBC Assumptions'!$A$44:$A$62,0))</f>
        <v>0.56499999999999995</v>
      </c>
      <c r="F52" s="88">
        <f>INDEX('RBC Assumptions'!$F$44:$F$62,MATCH($C49,'RBC Assumptions'!$A$44:$A$62,0))</f>
        <v>0.56499999999999995</v>
      </c>
      <c r="G52" s="88">
        <f>INDEX('RBC Assumptions'!$F$44:$F$62,MATCH($C49,'RBC Assumptions'!$A$44:$A$62,0))</f>
        <v>0.56499999999999995</v>
      </c>
      <c r="H52" s="88">
        <f>INDEX('RBC Assumptions'!$F$44:$F$62,MATCH($C49,'RBC Assumptions'!$A$44:$A$62,0))</f>
        <v>0.56499999999999995</v>
      </c>
      <c r="I52" s="88">
        <f>INDEX('RBC Assumptions'!$F$44:$F$62,MATCH($C49,'RBC Assumptions'!$A$44:$A$62,0))</f>
        <v>0.56499999999999995</v>
      </c>
      <c r="J52" s="88">
        <f>INDEX('RBC Assumptions'!$F$44:$F$62,MATCH($C49,'RBC Assumptions'!$A$44:$A$62,0))</f>
        <v>0.56499999999999995</v>
      </c>
      <c r="K52" s="88">
        <f>INDEX('RBC Assumptions'!$F$44:$F$62,MATCH($C49,'RBC Assumptions'!$A$44:$A$62,0))</f>
        <v>0.56499999999999995</v>
      </c>
      <c r="L52" s="88">
        <f>INDEX('RBC Assumptions'!$F$44:$F$62,MATCH($C49,'RBC Assumptions'!$A$44:$A$62,0))</f>
        <v>0.56499999999999995</v>
      </c>
      <c r="M52" s="88">
        <f>INDEX('RBC Assumptions'!$F$44:$F$62,MATCH($C49,'RBC Assumptions'!$A$44:$A$62,0))</f>
        <v>0.56499999999999995</v>
      </c>
      <c r="N52" s="88">
        <f>INDEX('RBC Assumptions'!$F$44:$F$62,MATCH($C49,'RBC Assumptions'!$A$44:$A$62,0))</f>
        <v>0.56499999999999995</v>
      </c>
      <c r="O52" s="88">
        <f>INDEX('RBC Assumptions'!$F$44:$F$62,MATCH($C49,'RBC Assumptions'!$A$44:$A$62,0))</f>
        <v>0.56499999999999995</v>
      </c>
      <c r="P52" s="88">
        <f>INDEX('RBC Assumptions'!$F$44:$F$62,MATCH($C49,'RBC Assumptions'!$A$44:$A$62,0))</f>
        <v>0.56499999999999995</v>
      </c>
      <c r="Q52" s="88">
        <f>INDEX('RBC Assumptions'!$F$44:$F$62,MATCH($C49,'RBC Assumptions'!$A$44:$A$62,0))</f>
        <v>0.56499999999999995</v>
      </c>
      <c r="R52" s="88">
        <f>INDEX('RBC Assumptions'!$F$44:$F$62,MATCH($C49,'RBC Assumptions'!$A$44:$A$62,0))</f>
        <v>0.56499999999999995</v>
      </c>
      <c r="S52" s="88">
        <f>INDEX('RBC Assumptions'!$F$44:$F$62,MATCH($C49,'RBC Assumptions'!$A$44:$A$62,0))</f>
        <v>0.56499999999999995</v>
      </c>
      <c r="T52" s="88">
        <f>INDEX('RBC Assumptions'!$F$44:$F$62,MATCH($C49,'RBC Assumptions'!$A$44:$A$62,0))</f>
        <v>0.56499999999999995</v>
      </c>
      <c r="U52" s="88">
        <f>INDEX('RBC Assumptions'!$F$44:$F$62,MATCH($C49,'RBC Assumptions'!$A$44:$A$62,0))</f>
        <v>0.56499999999999995</v>
      </c>
      <c r="V52" s="88">
        <f>INDEX('RBC Assumptions'!$F$44:$F$62,MATCH($C49,'RBC Assumptions'!$A$44:$A$62,0))</f>
        <v>0.56499999999999995</v>
      </c>
    </row>
    <row r="53" spans="1:22" x14ac:dyDescent="0.45">
      <c r="A53" s="76" t="str">
        <f t="shared" si="90"/>
        <v>P004</v>
      </c>
      <c r="B53" s="87" t="s">
        <v>534</v>
      </c>
      <c r="C53" s="88">
        <f>MIN('RBC Assumptions'!ASSM_LLAERatioCap,INDEX('RBC Assumptions'!$K$44:$K$62,MATCH($C49,'RBC Assumptions'!$A$44:$A$62,0)))</f>
        <v>0.56499999999999995</v>
      </c>
      <c r="D53" s="88">
        <f>MIN('RBC Assumptions'!ASSM_LLAERatioCap,INDEX('RBC Assumptions'!$K$44:$K$62,MATCH($C49,'RBC Assumptions'!$A$44:$A$62,0)))</f>
        <v>0.56499999999999995</v>
      </c>
      <c r="E53" s="88">
        <f>MIN('RBC Assumptions'!ASSM_LLAERatioCap,INDEX('RBC Assumptions'!$K$44:$K$62,MATCH($C49,'RBC Assumptions'!$A$44:$A$62,0)))</f>
        <v>0.56499999999999995</v>
      </c>
      <c r="F53" s="88">
        <f>MIN('RBC Assumptions'!ASSM_LLAERatioCap,INDEX('RBC Assumptions'!$K$44:$K$62,MATCH($C49,'RBC Assumptions'!$A$44:$A$62,0)))</f>
        <v>0.56499999999999995</v>
      </c>
      <c r="G53" s="88">
        <f>MIN('RBC Assumptions'!ASSM_LLAERatioCap,INDEX('RBC Assumptions'!$K$44:$K$62,MATCH($C49,'RBC Assumptions'!$A$44:$A$62,0)))</f>
        <v>0.56499999999999995</v>
      </c>
      <c r="H53" s="88">
        <f>MIN('RBC Assumptions'!ASSM_LLAERatioCap,INDEX('RBC Assumptions'!$K$44:$K$62,MATCH($C49,'RBC Assumptions'!$A$44:$A$62,0)))</f>
        <v>0.56499999999999995</v>
      </c>
      <c r="I53" s="88">
        <f>MIN('RBC Assumptions'!ASSM_LLAERatioCap,INDEX('RBC Assumptions'!$K$44:$K$62,MATCH($C49,'RBC Assumptions'!$A$44:$A$62,0)))</f>
        <v>0.56499999999999995</v>
      </c>
      <c r="J53" s="88">
        <f>MIN('RBC Assumptions'!ASSM_LLAERatioCap,INDEX('RBC Assumptions'!$K$44:$K$62,MATCH($C49,'RBC Assumptions'!$A$44:$A$62,0)))</f>
        <v>0.56499999999999995</v>
      </c>
      <c r="K53" s="88">
        <f>MIN('RBC Assumptions'!ASSM_LLAERatioCap,INDEX('RBC Assumptions'!$K$44:$K$62,MATCH($C49,'RBC Assumptions'!$A$44:$A$62,0)))</f>
        <v>0.56499999999999995</v>
      </c>
      <c r="L53" s="88">
        <f>MIN('RBC Assumptions'!ASSM_LLAERatioCap,INDEX('RBC Assumptions'!$K$44:$K$62,MATCH($C49,'RBC Assumptions'!$A$44:$A$62,0)))</f>
        <v>0.56499999999999995</v>
      </c>
      <c r="M53" s="88">
        <f>MIN('RBC Assumptions'!ASSM_LLAERatioCap,INDEX('RBC Assumptions'!$K$44:$K$62,MATCH($C49,'RBC Assumptions'!$A$44:$A$62,0)))</f>
        <v>0.56499999999999995</v>
      </c>
      <c r="N53" s="88">
        <f>MIN('RBC Assumptions'!ASSM_LLAERatioCap,INDEX('RBC Assumptions'!$K$44:$K$62,MATCH($C49,'RBC Assumptions'!$A$44:$A$62,0)))</f>
        <v>0.56499999999999995</v>
      </c>
      <c r="O53" s="88">
        <f>MIN('RBC Assumptions'!ASSM_LLAERatioCap,INDEX('RBC Assumptions'!$K$44:$K$62,MATCH($C49,'RBC Assumptions'!$A$44:$A$62,0)))</f>
        <v>0.56499999999999995</v>
      </c>
      <c r="P53" s="88">
        <f>MIN('RBC Assumptions'!ASSM_LLAERatioCap,INDEX('RBC Assumptions'!$K$44:$K$62,MATCH($C49,'RBC Assumptions'!$A$44:$A$62,0)))</f>
        <v>0.56499999999999995</v>
      </c>
      <c r="Q53" s="88">
        <f>MIN('RBC Assumptions'!ASSM_LLAERatioCap,INDEX('RBC Assumptions'!$K$44:$K$62,MATCH($C49,'RBC Assumptions'!$A$44:$A$62,0)))</f>
        <v>0.56499999999999995</v>
      </c>
      <c r="R53" s="88">
        <f>MIN('RBC Assumptions'!ASSM_LLAERatioCap,INDEX('RBC Assumptions'!$K$44:$K$62,MATCH($C49,'RBC Assumptions'!$A$44:$A$62,0)))</f>
        <v>0.56499999999999995</v>
      </c>
      <c r="S53" s="88">
        <f>MIN('RBC Assumptions'!ASSM_LLAERatioCap,INDEX('RBC Assumptions'!$K$44:$K$62,MATCH($C49,'RBC Assumptions'!$A$44:$A$62,0)))</f>
        <v>0.56499999999999995</v>
      </c>
      <c r="T53" s="88">
        <f>MIN('RBC Assumptions'!ASSM_LLAERatioCap,INDEX('RBC Assumptions'!$K$44:$K$62,MATCH($C49,'RBC Assumptions'!$A$44:$A$62,0)))</f>
        <v>0.56499999999999995</v>
      </c>
      <c r="U53" s="88">
        <f>MIN('RBC Assumptions'!ASSM_LLAERatioCap,INDEX('RBC Assumptions'!$K$44:$K$62,MATCH($C49,'RBC Assumptions'!$A$44:$A$62,0)))</f>
        <v>0.56499999999999995</v>
      </c>
      <c r="V53" s="88">
        <f>MIN('RBC Assumptions'!ASSM_LLAERatioCap,INDEX('RBC Assumptions'!$K$44:$K$62,MATCH($C49,'RBC Assumptions'!$A$44:$A$62,0)))</f>
        <v>0.56499999999999995</v>
      </c>
    </row>
    <row r="54" spans="1:22" x14ac:dyDescent="0.45">
      <c r="A54" s="76" t="str">
        <f t="shared" si="90"/>
        <v>P004</v>
      </c>
      <c r="B54" s="87" t="s">
        <v>531</v>
      </c>
      <c r="C54" s="88">
        <f>0.5*C51+0.5*(C53/C52)*C51</f>
        <v>0.89400000000000002</v>
      </c>
      <c r="D54" s="88">
        <f t="shared" ref="D54" si="91">0.5*D51+0.5*(D53/D52)*D51</f>
        <v>0.89400000000000002</v>
      </c>
      <c r="E54" s="88">
        <f t="shared" ref="E54" si="92">0.5*E51+0.5*(E53/E52)*E51</f>
        <v>0.89400000000000002</v>
      </c>
      <c r="F54" s="88">
        <f t="shared" ref="F54" si="93">0.5*F51+0.5*(F53/F52)*F51</f>
        <v>0.89400000000000002</v>
      </c>
      <c r="G54" s="88">
        <f t="shared" ref="G54" si="94">0.5*G51+0.5*(G53/G52)*G51</f>
        <v>0.89400000000000002</v>
      </c>
      <c r="H54" s="88">
        <f t="shared" ref="H54" si="95">0.5*H51+0.5*(H53/H52)*H51</f>
        <v>0.89400000000000002</v>
      </c>
      <c r="I54" s="88">
        <f t="shared" ref="I54" si="96">0.5*I51+0.5*(I53/I52)*I51</f>
        <v>0.89400000000000002</v>
      </c>
      <c r="J54" s="88">
        <f t="shared" ref="J54" si="97">0.5*J51+0.5*(J53/J52)*J51</f>
        <v>0.89400000000000002</v>
      </c>
      <c r="K54" s="88">
        <f t="shared" ref="K54" si="98">0.5*K51+0.5*(K53/K52)*K51</f>
        <v>0.89400000000000002</v>
      </c>
      <c r="L54" s="88">
        <f t="shared" ref="L54" si="99">0.5*L51+0.5*(L53/L52)*L51</f>
        <v>0.89400000000000002</v>
      </c>
      <c r="M54" s="88">
        <f t="shared" ref="M54" si="100">0.5*M51+0.5*(M53/M52)*M51</f>
        <v>0.89400000000000002</v>
      </c>
      <c r="N54" s="88">
        <f t="shared" ref="N54" si="101">0.5*N51+0.5*(N53/N52)*N51</f>
        <v>0.89400000000000002</v>
      </c>
      <c r="O54" s="88">
        <f t="shared" ref="O54" si="102">0.5*O51+0.5*(O53/O52)*O51</f>
        <v>0.89400000000000002</v>
      </c>
      <c r="P54" s="88">
        <f t="shared" ref="P54" si="103">0.5*P51+0.5*(P53/P52)*P51</f>
        <v>0.89400000000000002</v>
      </c>
      <c r="Q54" s="88">
        <f t="shared" ref="Q54" si="104">0.5*Q51+0.5*(Q53/Q52)*Q51</f>
        <v>0.89400000000000002</v>
      </c>
      <c r="R54" s="88">
        <f t="shared" ref="R54" si="105">0.5*R51+0.5*(R53/R52)*R51</f>
        <v>0.89400000000000002</v>
      </c>
      <c r="S54" s="88">
        <f t="shared" ref="S54" si="106">0.5*S51+0.5*(S53/S52)*S51</f>
        <v>0.89400000000000002</v>
      </c>
      <c r="T54" s="88">
        <f t="shared" ref="T54" si="107">0.5*T51+0.5*(T53/T52)*T51</f>
        <v>0.89400000000000002</v>
      </c>
      <c r="U54" s="88">
        <f t="shared" ref="U54" si="108">0.5*U51+0.5*(U53/U52)*U51</f>
        <v>0.89400000000000002</v>
      </c>
      <c r="V54" s="88">
        <f t="shared" ref="V54" si="109">0.5*V51+0.5*(V53/V52)*V51</f>
        <v>0.89400000000000002</v>
      </c>
    </row>
    <row r="55" spans="1:22" x14ac:dyDescent="0.45">
      <c r="A55" s="76" t="str">
        <f t="shared" si="90"/>
        <v>P004</v>
      </c>
      <c r="B55" s="87" t="s">
        <v>536</v>
      </c>
      <c r="C55" s="88">
        <f>INDEX('RBC Assumptions'!$G$44:$G$62,MATCH($C49,'RBC Assumptions'!$A$44:$A$62,0))</f>
        <v>0.92400000000000004</v>
      </c>
      <c r="D55" s="88">
        <f>INDEX('RBC Assumptions'!$G$44:$G$62,MATCH($C49,'RBC Assumptions'!$A$44:$A$62,0))</f>
        <v>0.92400000000000004</v>
      </c>
      <c r="E55" s="88">
        <f>INDEX('RBC Assumptions'!$G$44:$G$62,MATCH($C49,'RBC Assumptions'!$A$44:$A$62,0))</f>
        <v>0.92400000000000004</v>
      </c>
      <c r="F55" s="88">
        <f>INDEX('RBC Assumptions'!$G$44:$G$62,MATCH($C49,'RBC Assumptions'!$A$44:$A$62,0))</f>
        <v>0.92400000000000004</v>
      </c>
      <c r="G55" s="88">
        <f>INDEX('RBC Assumptions'!$G$44:$G$62,MATCH($C49,'RBC Assumptions'!$A$44:$A$62,0))</f>
        <v>0.92400000000000004</v>
      </c>
      <c r="H55" s="88">
        <f>INDEX('RBC Assumptions'!$G$44:$G$62,MATCH($C49,'RBC Assumptions'!$A$44:$A$62,0))</f>
        <v>0.92400000000000004</v>
      </c>
      <c r="I55" s="88">
        <f>INDEX('RBC Assumptions'!$G$44:$G$62,MATCH($C49,'RBC Assumptions'!$A$44:$A$62,0))</f>
        <v>0.92400000000000004</v>
      </c>
      <c r="J55" s="88">
        <f>INDEX('RBC Assumptions'!$G$44:$G$62,MATCH($C49,'RBC Assumptions'!$A$44:$A$62,0))</f>
        <v>0.92400000000000004</v>
      </c>
      <c r="K55" s="88">
        <f>INDEX('RBC Assumptions'!$G$44:$G$62,MATCH($C49,'RBC Assumptions'!$A$44:$A$62,0))</f>
        <v>0.92400000000000004</v>
      </c>
      <c r="L55" s="88">
        <f>INDEX('RBC Assumptions'!$G$44:$G$62,MATCH($C49,'RBC Assumptions'!$A$44:$A$62,0))</f>
        <v>0.92400000000000004</v>
      </c>
      <c r="M55" s="88">
        <f>INDEX('RBC Assumptions'!$G$44:$G$62,MATCH($C49,'RBC Assumptions'!$A$44:$A$62,0))</f>
        <v>0.92400000000000004</v>
      </c>
      <c r="N55" s="88">
        <f>INDEX('RBC Assumptions'!$G$44:$G$62,MATCH($C49,'RBC Assumptions'!$A$44:$A$62,0))</f>
        <v>0.92400000000000004</v>
      </c>
      <c r="O55" s="88">
        <f>INDEX('RBC Assumptions'!$G$44:$G$62,MATCH($C49,'RBC Assumptions'!$A$44:$A$62,0))</f>
        <v>0.92400000000000004</v>
      </c>
      <c r="P55" s="88">
        <f>INDEX('RBC Assumptions'!$G$44:$G$62,MATCH($C49,'RBC Assumptions'!$A$44:$A$62,0))</f>
        <v>0.92400000000000004</v>
      </c>
      <c r="Q55" s="88">
        <f>INDEX('RBC Assumptions'!$G$44:$G$62,MATCH($C49,'RBC Assumptions'!$A$44:$A$62,0))</f>
        <v>0.92400000000000004</v>
      </c>
      <c r="R55" s="88">
        <f>INDEX('RBC Assumptions'!$G$44:$G$62,MATCH($C49,'RBC Assumptions'!$A$44:$A$62,0))</f>
        <v>0.92400000000000004</v>
      </c>
      <c r="S55" s="88">
        <f>INDEX('RBC Assumptions'!$G$44:$G$62,MATCH($C49,'RBC Assumptions'!$A$44:$A$62,0))</f>
        <v>0.92400000000000004</v>
      </c>
      <c r="T55" s="88">
        <f>INDEX('RBC Assumptions'!$G$44:$G$62,MATCH($C49,'RBC Assumptions'!$A$44:$A$62,0))</f>
        <v>0.92400000000000004</v>
      </c>
      <c r="U55" s="88">
        <f>INDEX('RBC Assumptions'!$G$44:$G$62,MATCH($C49,'RBC Assumptions'!$A$44:$A$62,0))</f>
        <v>0.92400000000000004</v>
      </c>
      <c r="V55" s="88">
        <f>INDEX('RBC Assumptions'!$G$44:$G$62,MATCH($C49,'RBC Assumptions'!$A$44:$A$62,0))</f>
        <v>0.92400000000000004</v>
      </c>
    </row>
    <row r="56" spans="1:22" x14ac:dyDescent="0.45">
      <c r="A56" s="76" t="str">
        <f t="shared" si="90"/>
        <v>P004</v>
      </c>
      <c r="B56" s="89" t="s">
        <v>346</v>
      </c>
      <c r="C56" s="91">
        <f>MAX(0,C50*((C54*C55)+'RBC Assumptions'!ASSM_UWExpRatio-1))</f>
        <v>457.69836076992533</v>
      </c>
      <c r="D56" s="91">
        <f>MAX(0,D50*((D54*D55)+'RBC Assumptions'!ASSM_UWExpRatio-1))</f>
        <v>457.69836076992533</v>
      </c>
      <c r="E56" s="91">
        <f>MAX(0,E50*((E54*E55)+'RBC Assumptions'!ASSM_UWExpRatio-1))</f>
        <v>457.69836076992533</v>
      </c>
      <c r="F56" s="91">
        <f>MAX(0,F50*((F54*F55)+'RBC Assumptions'!ASSM_UWExpRatio-1))</f>
        <v>457.69836076992533</v>
      </c>
      <c r="G56" s="91">
        <f>MAX(0,G50*((G54*G55)+'RBC Assumptions'!ASSM_UWExpRatio-1))</f>
        <v>640.77770507789546</v>
      </c>
      <c r="H56" s="91">
        <f>MAX(0,H50*((H54*H55)+'RBC Assumptions'!ASSM_UWExpRatio-1))</f>
        <v>640.77770507789546</v>
      </c>
      <c r="I56" s="91">
        <f>MAX(0,I50*((I54*I55)+'RBC Assumptions'!ASSM_UWExpRatio-1))</f>
        <v>640.77770507789546</v>
      </c>
      <c r="J56" s="91">
        <f>MAX(0,J50*((J54*J55)+'RBC Assumptions'!ASSM_UWExpRatio-1))</f>
        <v>640.77770507789546</v>
      </c>
      <c r="K56" s="91">
        <f>MAX(0,K50*((K54*K55)+'RBC Assumptions'!ASSM_UWExpRatio-1))</f>
        <v>823.85704938586559</v>
      </c>
      <c r="L56" s="91">
        <f>MAX(0,L50*((L54*L55)+'RBC Assumptions'!ASSM_UWExpRatio-1))</f>
        <v>823.85704938586559</v>
      </c>
      <c r="M56" s="91">
        <f>MAX(0,M50*((M54*M55)+'RBC Assumptions'!ASSM_UWExpRatio-1))</f>
        <v>823.85704938586559</v>
      </c>
      <c r="N56" s="91">
        <f>MAX(0,N50*((N54*N55)+'RBC Assumptions'!ASSM_UWExpRatio-1))</f>
        <v>823.85704938586559</v>
      </c>
      <c r="O56" s="91">
        <f>MAX(0,O50*((O54*O55)+'RBC Assumptions'!ASSM_UWExpRatio-1))</f>
        <v>1006.9363936938357</v>
      </c>
      <c r="P56" s="91">
        <f>MAX(0,P50*((P54*P55)+'RBC Assumptions'!ASSM_UWExpRatio-1))</f>
        <v>1006.9363936938357</v>
      </c>
      <c r="Q56" s="91">
        <f>MAX(0,Q50*((Q54*Q55)+'RBC Assumptions'!ASSM_UWExpRatio-1))</f>
        <v>1006.9363936938357</v>
      </c>
      <c r="R56" s="91">
        <f>MAX(0,R50*((R54*R55)+'RBC Assumptions'!ASSM_UWExpRatio-1))</f>
        <v>1006.9363936938357</v>
      </c>
      <c r="S56" s="91">
        <f>MAX(0,S50*((S54*S55)+'RBC Assumptions'!ASSM_UWExpRatio-1))</f>
        <v>1190.0157380018059</v>
      </c>
      <c r="T56" s="91">
        <f>MAX(0,T50*((T54*T55)+'RBC Assumptions'!ASSM_UWExpRatio-1))</f>
        <v>1190.0157380018059</v>
      </c>
      <c r="U56" s="91">
        <f>MAX(0,U50*((U54*U55)+'RBC Assumptions'!ASSM_UWExpRatio-1))</f>
        <v>1190.0157380018059</v>
      </c>
      <c r="V56" s="91">
        <f>MAX(0,V50*((V54*V55)+'RBC Assumptions'!ASSM_UWExpRatio-1))</f>
        <v>1190.0157380018059</v>
      </c>
    </row>
    <row r="57" spans="1:22" x14ac:dyDescent="0.45">
      <c r="A57" s="76" t="str">
        <f t="shared" si="90"/>
        <v>P004</v>
      </c>
      <c r="B57" s="90" t="s">
        <v>334</v>
      </c>
      <c r="C57" s="91">
        <v>0</v>
      </c>
      <c r="D57" s="91">
        <v>0</v>
      </c>
      <c r="E57" s="91">
        <v>0</v>
      </c>
      <c r="F57" s="91">
        <v>0</v>
      </c>
      <c r="G57" s="91">
        <v>0</v>
      </c>
      <c r="H57" s="91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</row>
    <row r="58" spans="1:22" x14ac:dyDescent="0.45">
      <c r="A58" s="76" t="str">
        <f t="shared" si="90"/>
        <v>P004</v>
      </c>
      <c r="B58" s="92" t="s">
        <v>347</v>
      </c>
      <c r="C58" s="93">
        <f>IFERROR(C56-C57,0)</f>
        <v>457.69836076992533</v>
      </c>
      <c r="D58" s="93">
        <f t="shared" ref="D58" si="110">IFERROR(D56-D57,0)</f>
        <v>457.69836076992533</v>
      </c>
      <c r="E58" s="93">
        <f t="shared" ref="E58" si="111">IFERROR(E56-E57,0)</f>
        <v>457.69836076992533</v>
      </c>
      <c r="F58" s="93">
        <f t="shared" ref="F58" si="112">IFERROR(F56-F57,0)</f>
        <v>457.69836076992533</v>
      </c>
      <c r="G58" s="93">
        <f t="shared" ref="G58" si="113">IFERROR(G56-G57,0)</f>
        <v>640.77770507789546</v>
      </c>
      <c r="H58" s="93">
        <f t="shared" ref="H58" si="114">IFERROR(H56-H57,0)</f>
        <v>640.77770507789546</v>
      </c>
      <c r="I58" s="93">
        <f t="shared" ref="I58" si="115">IFERROR(I56-I57,0)</f>
        <v>640.77770507789546</v>
      </c>
      <c r="J58" s="93">
        <f t="shared" ref="J58" si="116">IFERROR(J56-J57,0)</f>
        <v>640.77770507789546</v>
      </c>
      <c r="K58" s="93">
        <f t="shared" ref="K58" si="117">IFERROR(K56-K57,0)</f>
        <v>823.85704938586559</v>
      </c>
      <c r="L58" s="93">
        <f t="shared" ref="L58" si="118">IFERROR(L56-L57,0)</f>
        <v>823.85704938586559</v>
      </c>
      <c r="M58" s="93">
        <f t="shared" ref="M58" si="119">IFERROR(M56-M57,0)</f>
        <v>823.85704938586559</v>
      </c>
      <c r="N58" s="93">
        <f t="shared" ref="N58" si="120">IFERROR(N56-N57,0)</f>
        <v>823.85704938586559</v>
      </c>
      <c r="O58" s="93">
        <f t="shared" ref="O58" si="121">IFERROR(O56-O57,0)</f>
        <v>1006.9363936938357</v>
      </c>
      <c r="P58" s="93">
        <f t="shared" ref="P58" si="122">IFERROR(P56-P57,0)</f>
        <v>1006.9363936938357</v>
      </c>
      <c r="Q58" s="93">
        <f t="shared" ref="Q58" si="123">IFERROR(Q56-Q57,0)</f>
        <v>1006.9363936938357</v>
      </c>
      <c r="R58" s="93">
        <f t="shared" ref="R58" si="124">IFERROR(R56-R57,0)</f>
        <v>1006.9363936938357</v>
      </c>
      <c r="S58" s="93">
        <f t="shared" ref="S58" si="125">IFERROR(S56-S57,0)</f>
        <v>1190.0157380018059</v>
      </c>
      <c r="T58" s="93">
        <f t="shared" ref="T58" si="126">IFERROR(T56-T57,0)</f>
        <v>1190.0157380018059</v>
      </c>
      <c r="U58" s="93">
        <f t="shared" ref="U58" si="127">IFERROR(U56-U57,0)</f>
        <v>1190.0157380018059</v>
      </c>
      <c r="V58" s="93">
        <f t="shared" ref="V58" si="128">IFERROR(V56-V57,0)</f>
        <v>1190.0157380018059</v>
      </c>
    </row>
    <row r="60" spans="1:22" x14ac:dyDescent="0.45">
      <c r="A60" s="2" t="s">
        <v>71</v>
      </c>
      <c r="B60" s="2" t="str">
        <f>INDEX('Program Inputs'!$B$9:$B$28,MATCH(A60,'Program Inputs'!$A$9:$A$28,0))</f>
        <v>Greenlight MGAs</v>
      </c>
      <c r="C60" s="2" t="str">
        <f>INDEX('Program Inputs'!$L$9:$L$28,MATCH(A60,'Program Inputs'!$A$9:$A$28,0))</f>
        <v>Commercial Multi Peril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45">
      <c r="A61" s="76" t="str">
        <f>A60</f>
        <v>P005</v>
      </c>
      <c r="B61" s="87" t="s">
        <v>345</v>
      </c>
      <c r="C61" s="95">
        <f>4*SUMIFS('Program Qtrly'!D:D,'Program Qtrly'!$A:$A,$A61,'Program Qtrly'!$C:$C,"NWP")</f>
        <v>999.99999999999977</v>
      </c>
      <c r="D61" s="95">
        <f>4*SUMIFS('Program Qtrly'!E:E,'Program Qtrly'!$A:$A,$A61,'Program Qtrly'!$C:$C,"NWP")</f>
        <v>999.99999999999977</v>
      </c>
      <c r="E61" s="95">
        <f>4*SUMIFS('Program Qtrly'!F:F,'Program Qtrly'!$A:$A,$A61,'Program Qtrly'!$C:$C,"NWP")</f>
        <v>999.99999999999977</v>
      </c>
      <c r="F61" s="95">
        <f>4*SUMIFS('Program Qtrly'!G:G,'Program Qtrly'!$A:$A,$A61,'Program Qtrly'!$C:$C,"NWP")</f>
        <v>999.99999999999977</v>
      </c>
      <c r="G61" s="95">
        <f>4*SUMIFS('Program Qtrly'!H:H,'Program Qtrly'!$A:$A,$A61,'Program Qtrly'!$C:$C,"NWP")</f>
        <v>1999.9999999999995</v>
      </c>
      <c r="H61" s="95">
        <f>4*SUMIFS('Program Qtrly'!I:I,'Program Qtrly'!$A:$A,$A61,'Program Qtrly'!$C:$C,"NWP")</f>
        <v>1999.9999999999995</v>
      </c>
      <c r="I61" s="95">
        <f>4*SUMIFS('Program Qtrly'!J:J,'Program Qtrly'!$A:$A,$A61,'Program Qtrly'!$C:$C,"NWP")</f>
        <v>1999.9999999999995</v>
      </c>
      <c r="J61" s="95">
        <f>4*SUMIFS('Program Qtrly'!K:K,'Program Qtrly'!$A:$A,$A61,'Program Qtrly'!$C:$C,"NWP")</f>
        <v>1999.9999999999995</v>
      </c>
      <c r="K61" s="95">
        <f>4*SUMIFS('Program Qtrly'!L:L,'Program Qtrly'!$A:$A,$A61,'Program Qtrly'!$C:$C,"NWP")</f>
        <v>3999.9999999999991</v>
      </c>
      <c r="L61" s="95">
        <f>4*SUMIFS('Program Qtrly'!M:M,'Program Qtrly'!$A:$A,$A61,'Program Qtrly'!$C:$C,"NWP")</f>
        <v>3999.9999999999991</v>
      </c>
      <c r="M61" s="95">
        <f>4*SUMIFS('Program Qtrly'!N:N,'Program Qtrly'!$A:$A,$A61,'Program Qtrly'!$C:$C,"NWP")</f>
        <v>3999.9999999999991</v>
      </c>
      <c r="N61" s="95">
        <f>4*SUMIFS('Program Qtrly'!O:O,'Program Qtrly'!$A:$A,$A61,'Program Qtrly'!$C:$C,"NWP")</f>
        <v>3999.9999999999991</v>
      </c>
      <c r="O61" s="95">
        <f>4*SUMIFS('Program Qtrly'!P:P,'Program Qtrly'!$A:$A,$A61,'Program Qtrly'!$C:$C,"NWP")</f>
        <v>5999.9999999999991</v>
      </c>
      <c r="P61" s="95">
        <f>4*SUMIFS('Program Qtrly'!Q:Q,'Program Qtrly'!$A:$A,$A61,'Program Qtrly'!$C:$C,"NWP")</f>
        <v>5999.9999999999991</v>
      </c>
      <c r="Q61" s="95">
        <f>4*SUMIFS('Program Qtrly'!R:R,'Program Qtrly'!$A:$A,$A61,'Program Qtrly'!$C:$C,"NWP")</f>
        <v>5999.9999999999991</v>
      </c>
      <c r="R61" s="95">
        <f>4*SUMIFS('Program Qtrly'!S:S,'Program Qtrly'!$A:$A,$A61,'Program Qtrly'!$C:$C,"NWP")</f>
        <v>5999.9999999999991</v>
      </c>
      <c r="S61" s="95">
        <f>4*SUMIFS('Program Qtrly'!T:T,'Program Qtrly'!$A:$A,$A61,'Program Qtrly'!$C:$C,"NWP")</f>
        <v>7999.9999999999982</v>
      </c>
      <c r="T61" s="95">
        <f>4*SUMIFS('Program Qtrly'!U:U,'Program Qtrly'!$A:$A,$A61,'Program Qtrly'!$C:$C,"NWP")</f>
        <v>7999.9999999999982</v>
      </c>
      <c r="U61" s="95">
        <f>4*SUMIFS('Program Qtrly'!V:V,'Program Qtrly'!$A:$A,$A61,'Program Qtrly'!$C:$C,"NWP")</f>
        <v>7999.9999999999982</v>
      </c>
      <c r="V61" s="95">
        <f>4*SUMIFS('Program Qtrly'!W:W,'Program Qtrly'!$A:$A,$A61,'Program Qtrly'!$C:$C,"NWP")</f>
        <v>7999.9999999999982</v>
      </c>
    </row>
    <row r="62" spans="1:22" x14ac:dyDescent="0.45">
      <c r="A62" s="76" t="str">
        <f t="shared" ref="A62:A69" si="129">A61</f>
        <v>P005</v>
      </c>
      <c r="B62" s="87" t="s">
        <v>530</v>
      </c>
      <c r="C62" s="88">
        <f>INDEX('RBC Assumptions'!$E$44:$E$62,MATCH($C60,'RBC Assumptions'!$A$44:$A$62,0))</f>
        <v>0.873</v>
      </c>
      <c r="D62" s="88">
        <f>INDEX('RBC Assumptions'!$E$44:$E$62,MATCH($C60,'RBC Assumptions'!$A$44:$A$62,0))</f>
        <v>0.873</v>
      </c>
      <c r="E62" s="88">
        <f>INDEX('RBC Assumptions'!$E$44:$E$62,MATCH($C60,'RBC Assumptions'!$A$44:$A$62,0))</f>
        <v>0.873</v>
      </c>
      <c r="F62" s="88">
        <f>INDEX('RBC Assumptions'!$E$44:$E$62,MATCH($C60,'RBC Assumptions'!$A$44:$A$62,0))</f>
        <v>0.873</v>
      </c>
      <c r="G62" s="88">
        <f>INDEX('RBC Assumptions'!$E$44:$E$62,MATCH($C60,'RBC Assumptions'!$A$44:$A$62,0))</f>
        <v>0.873</v>
      </c>
      <c r="H62" s="88">
        <f>INDEX('RBC Assumptions'!$E$44:$E$62,MATCH($C60,'RBC Assumptions'!$A$44:$A$62,0))</f>
        <v>0.873</v>
      </c>
      <c r="I62" s="88">
        <f>INDEX('RBC Assumptions'!$E$44:$E$62,MATCH($C60,'RBC Assumptions'!$A$44:$A$62,0))</f>
        <v>0.873</v>
      </c>
      <c r="J62" s="88">
        <f>INDEX('RBC Assumptions'!$E$44:$E$62,MATCH($C60,'RBC Assumptions'!$A$44:$A$62,0))</f>
        <v>0.873</v>
      </c>
      <c r="K62" s="88">
        <f>INDEX('RBC Assumptions'!$E$44:$E$62,MATCH($C60,'RBC Assumptions'!$A$44:$A$62,0))</f>
        <v>0.873</v>
      </c>
      <c r="L62" s="88">
        <f>INDEX('RBC Assumptions'!$E$44:$E$62,MATCH($C60,'RBC Assumptions'!$A$44:$A$62,0))</f>
        <v>0.873</v>
      </c>
      <c r="M62" s="88">
        <f>INDEX('RBC Assumptions'!$E$44:$E$62,MATCH($C60,'RBC Assumptions'!$A$44:$A$62,0))</f>
        <v>0.873</v>
      </c>
      <c r="N62" s="88">
        <f>INDEX('RBC Assumptions'!$E$44:$E$62,MATCH($C60,'RBC Assumptions'!$A$44:$A$62,0))</f>
        <v>0.873</v>
      </c>
      <c r="O62" s="88">
        <f>INDEX('RBC Assumptions'!$E$44:$E$62,MATCH($C60,'RBC Assumptions'!$A$44:$A$62,0))</f>
        <v>0.873</v>
      </c>
      <c r="P62" s="88">
        <f>INDEX('RBC Assumptions'!$E$44:$E$62,MATCH($C60,'RBC Assumptions'!$A$44:$A$62,0))</f>
        <v>0.873</v>
      </c>
      <c r="Q62" s="88">
        <f>INDEX('RBC Assumptions'!$E$44:$E$62,MATCH($C60,'RBC Assumptions'!$A$44:$A$62,0))</f>
        <v>0.873</v>
      </c>
      <c r="R62" s="88">
        <f>INDEX('RBC Assumptions'!$E$44:$E$62,MATCH($C60,'RBC Assumptions'!$A$44:$A$62,0))</f>
        <v>0.873</v>
      </c>
      <c r="S62" s="88">
        <f>INDEX('RBC Assumptions'!$E$44:$E$62,MATCH($C60,'RBC Assumptions'!$A$44:$A$62,0))</f>
        <v>0.873</v>
      </c>
      <c r="T62" s="88">
        <f>INDEX('RBC Assumptions'!$E$44:$E$62,MATCH($C60,'RBC Assumptions'!$A$44:$A$62,0))</f>
        <v>0.873</v>
      </c>
      <c r="U62" s="88">
        <f>INDEX('RBC Assumptions'!$E$44:$E$62,MATCH($C60,'RBC Assumptions'!$A$44:$A$62,0))</f>
        <v>0.873</v>
      </c>
      <c r="V62" s="88">
        <f>INDEX('RBC Assumptions'!$E$44:$E$62,MATCH($C60,'RBC Assumptions'!$A$44:$A$62,0))</f>
        <v>0.873</v>
      </c>
    </row>
    <row r="63" spans="1:22" x14ac:dyDescent="0.45">
      <c r="A63" s="76" t="str">
        <f t="shared" si="129"/>
        <v>P005</v>
      </c>
      <c r="B63" s="87" t="s">
        <v>532</v>
      </c>
      <c r="C63" s="88">
        <f>INDEX('RBC Assumptions'!$F$44:$F$62,MATCH($C60,'RBC Assumptions'!$A$44:$A$62,0))</f>
        <v>0.68300000000000005</v>
      </c>
      <c r="D63" s="88">
        <f>INDEX('RBC Assumptions'!$F$44:$F$62,MATCH($C60,'RBC Assumptions'!$A$44:$A$62,0))</f>
        <v>0.68300000000000005</v>
      </c>
      <c r="E63" s="88">
        <f>INDEX('RBC Assumptions'!$F$44:$F$62,MATCH($C60,'RBC Assumptions'!$A$44:$A$62,0))</f>
        <v>0.68300000000000005</v>
      </c>
      <c r="F63" s="88">
        <f>INDEX('RBC Assumptions'!$F$44:$F$62,MATCH($C60,'RBC Assumptions'!$A$44:$A$62,0))</f>
        <v>0.68300000000000005</v>
      </c>
      <c r="G63" s="88">
        <f>INDEX('RBC Assumptions'!$F$44:$F$62,MATCH($C60,'RBC Assumptions'!$A$44:$A$62,0))</f>
        <v>0.68300000000000005</v>
      </c>
      <c r="H63" s="88">
        <f>INDEX('RBC Assumptions'!$F$44:$F$62,MATCH($C60,'RBC Assumptions'!$A$44:$A$62,0))</f>
        <v>0.68300000000000005</v>
      </c>
      <c r="I63" s="88">
        <f>INDEX('RBC Assumptions'!$F$44:$F$62,MATCH($C60,'RBC Assumptions'!$A$44:$A$62,0))</f>
        <v>0.68300000000000005</v>
      </c>
      <c r="J63" s="88">
        <f>INDEX('RBC Assumptions'!$F$44:$F$62,MATCH($C60,'RBC Assumptions'!$A$44:$A$62,0))</f>
        <v>0.68300000000000005</v>
      </c>
      <c r="K63" s="88">
        <f>INDEX('RBC Assumptions'!$F$44:$F$62,MATCH($C60,'RBC Assumptions'!$A$44:$A$62,0))</f>
        <v>0.68300000000000005</v>
      </c>
      <c r="L63" s="88">
        <f>INDEX('RBC Assumptions'!$F$44:$F$62,MATCH($C60,'RBC Assumptions'!$A$44:$A$62,0))</f>
        <v>0.68300000000000005</v>
      </c>
      <c r="M63" s="88">
        <f>INDEX('RBC Assumptions'!$F$44:$F$62,MATCH($C60,'RBC Assumptions'!$A$44:$A$62,0))</f>
        <v>0.68300000000000005</v>
      </c>
      <c r="N63" s="88">
        <f>INDEX('RBC Assumptions'!$F$44:$F$62,MATCH($C60,'RBC Assumptions'!$A$44:$A$62,0))</f>
        <v>0.68300000000000005</v>
      </c>
      <c r="O63" s="88">
        <f>INDEX('RBC Assumptions'!$F$44:$F$62,MATCH($C60,'RBC Assumptions'!$A$44:$A$62,0))</f>
        <v>0.68300000000000005</v>
      </c>
      <c r="P63" s="88">
        <f>INDEX('RBC Assumptions'!$F$44:$F$62,MATCH($C60,'RBC Assumptions'!$A$44:$A$62,0))</f>
        <v>0.68300000000000005</v>
      </c>
      <c r="Q63" s="88">
        <f>INDEX('RBC Assumptions'!$F$44:$F$62,MATCH($C60,'RBC Assumptions'!$A$44:$A$62,0))</f>
        <v>0.68300000000000005</v>
      </c>
      <c r="R63" s="88">
        <f>INDEX('RBC Assumptions'!$F$44:$F$62,MATCH($C60,'RBC Assumptions'!$A$44:$A$62,0))</f>
        <v>0.68300000000000005</v>
      </c>
      <c r="S63" s="88">
        <f>INDEX('RBC Assumptions'!$F$44:$F$62,MATCH($C60,'RBC Assumptions'!$A$44:$A$62,0))</f>
        <v>0.68300000000000005</v>
      </c>
      <c r="T63" s="88">
        <f>INDEX('RBC Assumptions'!$F$44:$F$62,MATCH($C60,'RBC Assumptions'!$A$44:$A$62,0))</f>
        <v>0.68300000000000005</v>
      </c>
      <c r="U63" s="88">
        <f>INDEX('RBC Assumptions'!$F$44:$F$62,MATCH($C60,'RBC Assumptions'!$A$44:$A$62,0))</f>
        <v>0.68300000000000005</v>
      </c>
      <c r="V63" s="88">
        <f>INDEX('RBC Assumptions'!$F$44:$F$62,MATCH($C60,'RBC Assumptions'!$A$44:$A$62,0))</f>
        <v>0.68300000000000005</v>
      </c>
    </row>
    <row r="64" spans="1:22" x14ac:dyDescent="0.45">
      <c r="A64" s="76" t="str">
        <f t="shared" si="129"/>
        <v>P005</v>
      </c>
      <c r="B64" s="87" t="s">
        <v>534</v>
      </c>
      <c r="C64" s="88">
        <f>MIN('RBC Assumptions'!ASSM_LLAERatioCap,INDEX('RBC Assumptions'!$K$44:$K$62,MATCH($C60,'RBC Assumptions'!$A$44:$A$62,0)))</f>
        <v>0.68300000000000005</v>
      </c>
      <c r="D64" s="88">
        <f>MIN('RBC Assumptions'!ASSM_LLAERatioCap,INDEX('RBC Assumptions'!$K$44:$K$62,MATCH($C60,'RBC Assumptions'!$A$44:$A$62,0)))</f>
        <v>0.68300000000000005</v>
      </c>
      <c r="E64" s="88">
        <f>MIN('RBC Assumptions'!ASSM_LLAERatioCap,INDEX('RBC Assumptions'!$K$44:$K$62,MATCH($C60,'RBC Assumptions'!$A$44:$A$62,0)))</f>
        <v>0.68300000000000005</v>
      </c>
      <c r="F64" s="88">
        <f>MIN('RBC Assumptions'!ASSM_LLAERatioCap,INDEX('RBC Assumptions'!$K$44:$K$62,MATCH($C60,'RBC Assumptions'!$A$44:$A$62,0)))</f>
        <v>0.68300000000000005</v>
      </c>
      <c r="G64" s="88">
        <f>MIN('RBC Assumptions'!ASSM_LLAERatioCap,INDEX('RBC Assumptions'!$K$44:$K$62,MATCH($C60,'RBC Assumptions'!$A$44:$A$62,0)))</f>
        <v>0.68300000000000005</v>
      </c>
      <c r="H64" s="88">
        <f>MIN('RBC Assumptions'!ASSM_LLAERatioCap,INDEX('RBC Assumptions'!$K$44:$K$62,MATCH($C60,'RBC Assumptions'!$A$44:$A$62,0)))</f>
        <v>0.68300000000000005</v>
      </c>
      <c r="I64" s="88">
        <f>MIN('RBC Assumptions'!ASSM_LLAERatioCap,INDEX('RBC Assumptions'!$K$44:$K$62,MATCH($C60,'RBC Assumptions'!$A$44:$A$62,0)))</f>
        <v>0.68300000000000005</v>
      </c>
      <c r="J64" s="88">
        <f>MIN('RBC Assumptions'!ASSM_LLAERatioCap,INDEX('RBC Assumptions'!$K$44:$K$62,MATCH($C60,'RBC Assumptions'!$A$44:$A$62,0)))</f>
        <v>0.68300000000000005</v>
      </c>
      <c r="K64" s="88">
        <f>MIN('RBC Assumptions'!ASSM_LLAERatioCap,INDEX('RBC Assumptions'!$K$44:$K$62,MATCH($C60,'RBC Assumptions'!$A$44:$A$62,0)))</f>
        <v>0.68300000000000005</v>
      </c>
      <c r="L64" s="88">
        <f>MIN('RBC Assumptions'!ASSM_LLAERatioCap,INDEX('RBC Assumptions'!$K$44:$K$62,MATCH($C60,'RBC Assumptions'!$A$44:$A$62,0)))</f>
        <v>0.68300000000000005</v>
      </c>
      <c r="M64" s="88">
        <f>MIN('RBC Assumptions'!ASSM_LLAERatioCap,INDEX('RBC Assumptions'!$K$44:$K$62,MATCH($C60,'RBC Assumptions'!$A$44:$A$62,0)))</f>
        <v>0.68300000000000005</v>
      </c>
      <c r="N64" s="88">
        <f>MIN('RBC Assumptions'!ASSM_LLAERatioCap,INDEX('RBC Assumptions'!$K$44:$K$62,MATCH($C60,'RBC Assumptions'!$A$44:$A$62,0)))</f>
        <v>0.68300000000000005</v>
      </c>
      <c r="O64" s="88">
        <f>MIN('RBC Assumptions'!ASSM_LLAERatioCap,INDEX('RBC Assumptions'!$K$44:$K$62,MATCH($C60,'RBC Assumptions'!$A$44:$A$62,0)))</f>
        <v>0.68300000000000005</v>
      </c>
      <c r="P64" s="88">
        <f>MIN('RBC Assumptions'!ASSM_LLAERatioCap,INDEX('RBC Assumptions'!$K$44:$K$62,MATCH($C60,'RBC Assumptions'!$A$44:$A$62,0)))</f>
        <v>0.68300000000000005</v>
      </c>
      <c r="Q64" s="88">
        <f>MIN('RBC Assumptions'!ASSM_LLAERatioCap,INDEX('RBC Assumptions'!$K$44:$K$62,MATCH($C60,'RBC Assumptions'!$A$44:$A$62,0)))</f>
        <v>0.68300000000000005</v>
      </c>
      <c r="R64" s="88">
        <f>MIN('RBC Assumptions'!ASSM_LLAERatioCap,INDEX('RBC Assumptions'!$K$44:$K$62,MATCH($C60,'RBC Assumptions'!$A$44:$A$62,0)))</f>
        <v>0.68300000000000005</v>
      </c>
      <c r="S64" s="88">
        <f>MIN('RBC Assumptions'!ASSM_LLAERatioCap,INDEX('RBC Assumptions'!$K$44:$K$62,MATCH($C60,'RBC Assumptions'!$A$44:$A$62,0)))</f>
        <v>0.68300000000000005</v>
      </c>
      <c r="T64" s="88">
        <f>MIN('RBC Assumptions'!ASSM_LLAERatioCap,INDEX('RBC Assumptions'!$K$44:$K$62,MATCH($C60,'RBC Assumptions'!$A$44:$A$62,0)))</f>
        <v>0.68300000000000005</v>
      </c>
      <c r="U64" s="88">
        <f>MIN('RBC Assumptions'!ASSM_LLAERatioCap,INDEX('RBC Assumptions'!$K$44:$K$62,MATCH($C60,'RBC Assumptions'!$A$44:$A$62,0)))</f>
        <v>0.68300000000000005</v>
      </c>
      <c r="V64" s="88">
        <f>MIN('RBC Assumptions'!ASSM_LLAERatioCap,INDEX('RBC Assumptions'!$K$44:$K$62,MATCH($C60,'RBC Assumptions'!$A$44:$A$62,0)))</f>
        <v>0.68300000000000005</v>
      </c>
    </row>
    <row r="65" spans="1:22" x14ac:dyDescent="0.45">
      <c r="A65" s="76" t="str">
        <f t="shared" si="129"/>
        <v>P005</v>
      </c>
      <c r="B65" s="87" t="s">
        <v>531</v>
      </c>
      <c r="C65" s="88">
        <f>0.5*C62+0.5*(C64/C63)*C62</f>
        <v>0.873</v>
      </c>
      <c r="D65" s="88">
        <f t="shared" ref="D65" si="130">0.5*D62+0.5*(D64/D63)*D62</f>
        <v>0.873</v>
      </c>
      <c r="E65" s="88">
        <f t="shared" ref="E65" si="131">0.5*E62+0.5*(E64/E63)*E62</f>
        <v>0.873</v>
      </c>
      <c r="F65" s="88">
        <f t="shared" ref="F65" si="132">0.5*F62+0.5*(F64/F63)*F62</f>
        <v>0.873</v>
      </c>
      <c r="G65" s="88">
        <f t="shared" ref="G65" si="133">0.5*G62+0.5*(G64/G63)*G62</f>
        <v>0.873</v>
      </c>
      <c r="H65" s="88">
        <f t="shared" ref="H65" si="134">0.5*H62+0.5*(H64/H63)*H62</f>
        <v>0.873</v>
      </c>
      <c r="I65" s="88">
        <f t="shared" ref="I65" si="135">0.5*I62+0.5*(I64/I63)*I62</f>
        <v>0.873</v>
      </c>
      <c r="J65" s="88">
        <f t="shared" ref="J65" si="136">0.5*J62+0.5*(J64/J63)*J62</f>
        <v>0.873</v>
      </c>
      <c r="K65" s="88">
        <f t="shared" ref="K65" si="137">0.5*K62+0.5*(K64/K63)*K62</f>
        <v>0.873</v>
      </c>
      <c r="L65" s="88">
        <f t="shared" ref="L65" si="138">0.5*L62+0.5*(L64/L63)*L62</f>
        <v>0.873</v>
      </c>
      <c r="M65" s="88">
        <f t="shared" ref="M65" si="139">0.5*M62+0.5*(M64/M63)*M62</f>
        <v>0.873</v>
      </c>
      <c r="N65" s="88">
        <f t="shared" ref="N65" si="140">0.5*N62+0.5*(N64/N63)*N62</f>
        <v>0.873</v>
      </c>
      <c r="O65" s="88">
        <f t="shared" ref="O65" si="141">0.5*O62+0.5*(O64/O63)*O62</f>
        <v>0.873</v>
      </c>
      <c r="P65" s="88">
        <f t="shared" ref="P65" si="142">0.5*P62+0.5*(P64/P63)*P62</f>
        <v>0.873</v>
      </c>
      <c r="Q65" s="88">
        <f t="shared" ref="Q65" si="143">0.5*Q62+0.5*(Q64/Q63)*Q62</f>
        <v>0.873</v>
      </c>
      <c r="R65" s="88">
        <f t="shared" ref="R65" si="144">0.5*R62+0.5*(R64/R63)*R62</f>
        <v>0.873</v>
      </c>
      <c r="S65" s="88">
        <f t="shared" ref="S65" si="145">0.5*S62+0.5*(S64/S63)*S62</f>
        <v>0.873</v>
      </c>
      <c r="T65" s="88">
        <f t="shared" ref="T65" si="146">0.5*T62+0.5*(T64/T63)*T62</f>
        <v>0.873</v>
      </c>
      <c r="U65" s="88">
        <f t="shared" ref="U65" si="147">0.5*U62+0.5*(U64/U63)*U62</f>
        <v>0.873</v>
      </c>
      <c r="V65" s="88">
        <f t="shared" ref="V65" si="148">0.5*V62+0.5*(V64/V63)*V62</f>
        <v>0.873</v>
      </c>
    </row>
    <row r="66" spans="1:22" x14ac:dyDescent="0.45">
      <c r="A66" s="76" t="str">
        <f t="shared" si="129"/>
        <v>P005</v>
      </c>
      <c r="B66" s="87" t="s">
        <v>536</v>
      </c>
      <c r="C66" s="88">
        <f>INDEX('RBC Assumptions'!$G$44:$G$62,MATCH($C60,'RBC Assumptions'!$A$44:$A$62,0))</f>
        <v>0.92100000000000004</v>
      </c>
      <c r="D66" s="88">
        <f>INDEX('RBC Assumptions'!$G$44:$G$62,MATCH($C60,'RBC Assumptions'!$A$44:$A$62,0))</f>
        <v>0.92100000000000004</v>
      </c>
      <c r="E66" s="88">
        <f>INDEX('RBC Assumptions'!$G$44:$G$62,MATCH($C60,'RBC Assumptions'!$A$44:$A$62,0))</f>
        <v>0.92100000000000004</v>
      </c>
      <c r="F66" s="88">
        <f>INDEX('RBC Assumptions'!$G$44:$G$62,MATCH($C60,'RBC Assumptions'!$A$44:$A$62,0))</f>
        <v>0.92100000000000004</v>
      </c>
      <c r="G66" s="88">
        <f>INDEX('RBC Assumptions'!$G$44:$G$62,MATCH($C60,'RBC Assumptions'!$A$44:$A$62,0))</f>
        <v>0.92100000000000004</v>
      </c>
      <c r="H66" s="88">
        <f>INDEX('RBC Assumptions'!$G$44:$G$62,MATCH($C60,'RBC Assumptions'!$A$44:$A$62,0))</f>
        <v>0.92100000000000004</v>
      </c>
      <c r="I66" s="88">
        <f>INDEX('RBC Assumptions'!$G$44:$G$62,MATCH($C60,'RBC Assumptions'!$A$44:$A$62,0))</f>
        <v>0.92100000000000004</v>
      </c>
      <c r="J66" s="88">
        <f>INDEX('RBC Assumptions'!$G$44:$G$62,MATCH($C60,'RBC Assumptions'!$A$44:$A$62,0))</f>
        <v>0.92100000000000004</v>
      </c>
      <c r="K66" s="88">
        <f>INDEX('RBC Assumptions'!$G$44:$G$62,MATCH($C60,'RBC Assumptions'!$A$44:$A$62,0))</f>
        <v>0.92100000000000004</v>
      </c>
      <c r="L66" s="88">
        <f>INDEX('RBC Assumptions'!$G$44:$G$62,MATCH($C60,'RBC Assumptions'!$A$44:$A$62,0))</f>
        <v>0.92100000000000004</v>
      </c>
      <c r="M66" s="88">
        <f>INDEX('RBC Assumptions'!$G$44:$G$62,MATCH($C60,'RBC Assumptions'!$A$44:$A$62,0))</f>
        <v>0.92100000000000004</v>
      </c>
      <c r="N66" s="88">
        <f>INDEX('RBC Assumptions'!$G$44:$G$62,MATCH($C60,'RBC Assumptions'!$A$44:$A$62,0))</f>
        <v>0.92100000000000004</v>
      </c>
      <c r="O66" s="88">
        <f>INDEX('RBC Assumptions'!$G$44:$G$62,MATCH($C60,'RBC Assumptions'!$A$44:$A$62,0))</f>
        <v>0.92100000000000004</v>
      </c>
      <c r="P66" s="88">
        <f>INDEX('RBC Assumptions'!$G$44:$G$62,MATCH($C60,'RBC Assumptions'!$A$44:$A$62,0))</f>
        <v>0.92100000000000004</v>
      </c>
      <c r="Q66" s="88">
        <f>INDEX('RBC Assumptions'!$G$44:$G$62,MATCH($C60,'RBC Assumptions'!$A$44:$A$62,0))</f>
        <v>0.92100000000000004</v>
      </c>
      <c r="R66" s="88">
        <f>INDEX('RBC Assumptions'!$G$44:$G$62,MATCH($C60,'RBC Assumptions'!$A$44:$A$62,0))</f>
        <v>0.92100000000000004</v>
      </c>
      <c r="S66" s="88">
        <f>INDEX('RBC Assumptions'!$G$44:$G$62,MATCH($C60,'RBC Assumptions'!$A$44:$A$62,0))</f>
        <v>0.92100000000000004</v>
      </c>
      <c r="T66" s="88">
        <f>INDEX('RBC Assumptions'!$G$44:$G$62,MATCH($C60,'RBC Assumptions'!$A$44:$A$62,0))</f>
        <v>0.92100000000000004</v>
      </c>
      <c r="U66" s="88">
        <f>INDEX('RBC Assumptions'!$G$44:$G$62,MATCH($C60,'RBC Assumptions'!$A$44:$A$62,0))</f>
        <v>0.92100000000000004</v>
      </c>
      <c r="V66" s="88">
        <f>INDEX('RBC Assumptions'!$G$44:$G$62,MATCH($C60,'RBC Assumptions'!$A$44:$A$62,0))</f>
        <v>0.92100000000000004</v>
      </c>
    </row>
    <row r="67" spans="1:22" x14ac:dyDescent="0.45">
      <c r="A67" s="76" t="str">
        <f t="shared" si="129"/>
        <v>P005</v>
      </c>
      <c r="B67" s="89" t="s">
        <v>346</v>
      </c>
      <c r="C67" s="91">
        <f>MAX(0,C61*((C65*C66)+'RBC Assumptions'!ASSM_UWExpRatio-1))</f>
        <v>161.05634430796997</v>
      </c>
      <c r="D67" s="91">
        <f>MAX(0,D61*((D65*D66)+'RBC Assumptions'!ASSM_UWExpRatio-1))</f>
        <v>161.05634430796997</v>
      </c>
      <c r="E67" s="91">
        <f>MAX(0,E61*((E65*E66)+'RBC Assumptions'!ASSM_UWExpRatio-1))</f>
        <v>161.05634430796997</v>
      </c>
      <c r="F67" s="91">
        <f>MAX(0,F61*((F65*F66)+'RBC Assumptions'!ASSM_UWExpRatio-1))</f>
        <v>161.05634430796997</v>
      </c>
      <c r="G67" s="91">
        <f>MAX(0,G61*((G65*G66)+'RBC Assumptions'!ASSM_UWExpRatio-1))</f>
        <v>322.11268861593993</v>
      </c>
      <c r="H67" s="91">
        <f>MAX(0,H61*((H65*H66)+'RBC Assumptions'!ASSM_UWExpRatio-1))</f>
        <v>322.11268861593993</v>
      </c>
      <c r="I67" s="91">
        <f>MAX(0,I61*((I65*I66)+'RBC Assumptions'!ASSM_UWExpRatio-1))</f>
        <v>322.11268861593993</v>
      </c>
      <c r="J67" s="91">
        <f>MAX(0,J61*((J65*J66)+'RBC Assumptions'!ASSM_UWExpRatio-1))</f>
        <v>322.11268861593993</v>
      </c>
      <c r="K67" s="91">
        <f>MAX(0,K61*((K65*K66)+'RBC Assumptions'!ASSM_UWExpRatio-1))</f>
        <v>644.22537723187986</v>
      </c>
      <c r="L67" s="91">
        <f>MAX(0,L61*((L65*L66)+'RBC Assumptions'!ASSM_UWExpRatio-1))</f>
        <v>644.22537723187986</v>
      </c>
      <c r="M67" s="91">
        <f>MAX(0,M61*((M65*M66)+'RBC Assumptions'!ASSM_UWExpRatio-1))</f>
        <v>644.22537723187986</v>
      </c>
      <c r="N67" s="91">
        <f>MAX(0,N61*((N65*N66)+'RBC Assumptions'!ASSM_UWExpRatio-1))</f>
        <v>644.22537723187986</v>
      </c>
      <c r="O67" s="91">
        <f>MAX(0,O61*((O65*O66)+'RBC Assumptions'!ASSM_UWExpRatio-1))</f>
        <v>966.33806584781985</v>
      </c>
      <c r="P67" s="91">
        <f>MAX(0,P61*((P65*P66)+'RBC Assumptions'!ASSM_UWExpRatio-1))</f>
        <v>966.33806584781985</v>
      </c>
      <c r="Q67" s="91">
        <f>MAX(0,Q61*((Q65*Q66)+'RBC Assumptions'!ASSM_UWExpRatio-1))</f>
        <v>966.33806584781985</v>
      </c>
      <c r="R67" s="91">
        <f>MAX(0,R61*((R65*R66)+'RBC Assumptions'!ASSM_UWExpRatio-1))</f>
        <v>966.33806584781985</v>
      </c>
      <c r="S67" s="91">
        <f>MAX(0,S61*((S65*S66)+'RBC Assumptions'!ASSM_UWExpRatio-1))</f>
        <v>1288.4507544637597</v>
      </c>
      <c r="T67" s="91">
        <f>MAX(0,T61*((T65*T66)+'RBC Assumptions'!ASSM_UWExpRatio-1))</f>
        <v>1288.4507544637597</v>
      </c>
      <c r="U67" s="91">
        <f>MAX(0,U61*((U65*U66)+'RBC Assumptions'!ASSM_UWExpRatio-1))</f>
        <v>1288.4507544637597</v>
      </c>
      <c r="V67" s="91">
        <f>MAX(0,V61*((V65*V66)+'RBC Assumptions'!ASSM_UWExpRatio-1))</f>
        <v>1288.4507544637597</v>
      </c>
    </row>
    <row r="68" spans="1:22" x14ac:dyDescent="0.45">
      <c r="A68" s="76" t="str">
        <f t="shared" si="129"/>
        <v>P005</v>
      </c>
      <c r="B68" s="90" t="s">
        <v>334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</row>
    <row r="69" spans="1:22" x14ac:dyDescent="0.45">
      <c r="A69" s="76" t="str">
        <f t="shared" si="129"/>
        <v>P005</v>
      </c>
      <c r="B69" s="92" t="s">
        <v>347</v>
      </c>
      <c r="C69" s="93">
        <f>IFERROR(C67-C68,0)</f>
        <v>161.05634430796997</v>
      </c>
      <c r="D69" s="93">
        <f t="shared" ref="D69" si="149">IFERROR(D67-D68,0)</f>
        <v>161.05634430796997</v>
      </c>
      <c r="E69" s="93">
        <f t="shared" ref="E69" si="150">IFERROR(E67-E68,0)</f>
        <v>161.05634430796997</v>
      </c>
      <c r="F69" s="93">
        <f t="shared" ref="F69" si="151">IFERROR(F67-F68,0)</f>
        <v>161.05634430796997</v>
      </c>
      <c r="G69" s="93">
        <f t="shared" ref="G69" si="152">IFERROR(G67-G68,0)</f>
        <v>322.11268861593993</v>
      </c>
      <c r="H69" s="93">
        <f t="shared" ref="H69" si="153">IFERROR(H67-H68,0)</f>
        <v>322.11268861593993</v>
      </c>
      <c r="I69" s="93">
        <f t="shared" ref="I69" si="154">IFERROR(I67-I68,0)</f>
        <v>322.11268861593993</v>
      </c>
      <c r="J69" s="93">
        <f t="shared" ref="J69" si="155">IFERROR(J67-J68,0)</f>
        <v>322.11268861593993</v>
      </c>
      <c r="K69" s="93">
        <f t="shared" ref="K69" si="156">IFERROR(K67-K68,0)</f>
        <v>644.22537723187986</v>
      </c>
      <c r="L69" s="93">
        <f t="shared" ref="L69" si="157">IFERROR(L67-L68,0)</f>
        <v>644.22537723187986</v>
      </c>
      <c r="M69" s="93">
        <f t="shared" ref="M69" si="158">IFERROR(M67-M68,0)</f>
        <v>644.22537723187986</v>
      </c>
      <c r="N69" s="93">
        <f t="shared" ref="N69" si="159">IFERROR(N67-N68,0)</f>
        <v>644.22537723187986</v>
      </c>
      <c r="O69" s="93">
        <f t="shared" ref="O69" si="160">IFERROR(O67-O68,0)</f>
        <v>966.33806584781985</v>
      </c>
      <c r="P69" s="93">
        <f t="shared" ref="P69" si="161">IFERROR(P67-P68,0)</f>
        <v>966.33806584781985</v>
      </c>
      <c r="Q69" s="93">
        <f t="shared" ref="Q69" si="162">IFERROR(Q67-Q68,0)</f>
        <v>966.33806584781985</v>
      </c>
      <c r="R69" s="93">
        <f t="shared" ref="R69" si="163">IFERROR(R67-R68,0)</f>
        <v>966.33806584781985</v>
      </c>
      <c r="S69" s="93">
        <f t="shared" ref="S69" si="164">IFERROR(S67-S68,0)</f>
        <v>1288.4507544637597</v>
      </c>
      <c r="T69" s="93">
        <f t="shared" ref="T69" si="165">IFERROR(T67-T68,0)</f>
        <v>1288.4507544637597</v>
      </c>
      <c r="U69" s="93">
        <f t="shared" ref="U69" si="166">IFERROR(U67-U68,0)</f>
        <v>1288.4507544637597</v>
      </c>
      <c r="V69" s="93">
        <f t="shared" ref="V69" si="167">IFERROR(V67-V68,0)</f>
        <v>1288.4507544637597</v>
      </c>
    </row>
    <row r="71" spans="1:22" x14ac:dyDescent="0.45">
      <c r="A71" s="2" t="s">
        <v>73</v>
      </c>
      <c r="B71" s="2" t="str">
        <f>INDEX('Program Inputs'!$B$9:$B$28,MATCH(A71,'Program Inputs'!$A$9:$A$28,0))</f>
        <v>Gigsafe</v>
      </c>
      <c r="C71" s="2" t="str">
        <f>INDEX('Program Inputs'!$L$9:$L$28,MATCH(A71,'Program Inputs'!$A$9:$A$28,0))</f>
        <v>Workers' Compensation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45">
      <c r="A72" s="76" t="str">
        <f>A71</f>
        <v>P006</v>
      </c>
      <c r="B72" s="87" t="s">
        <v>345</v>
      </c>
      <c r="C72" s="95">
        <f>4*SUMIFS('Program Qtrly'!D:D,'Program Qtrly'!$A:$A,$A72,'Program Qtrly'!$C:$C,"NWP")</f>
        <v>249.99999999999994</v>
      </c>
      <c r="D72" s="95">
        <f>4*SUMIFS('Program Qtrly'!E:E,'Program Qtrly'!$A:$A,$A72,'Program Qtrly'!$C:$C,"NWP")</f>
        <v>249.99999999999994</v>
      </c>
      <c r="E72" s="95">
        <f>4*SUMIFS('Program Qtrly'!F:F,'Program Qtrly'!$A:$A,$A72,'Program Qtrly'!$C:$C,"NWP")</f>
        <v>249.99999999999994</v>
      </c>
      <c r="F72" s="95">
        <f>4*SUMIFS('Program Qtrly'!G:G,'Program Qtrly'!$A:$A,$A72,'Program Qtrly'!$C:$C,"NWP")</f>
        <v>249.99999999999994</v>
      </c>
      <c r="G72" s="95">
        <f>4*SUMIFS('Program Qtrly'!H:H,'Program Qtrly'!$A:$A,$A72,'Program Qtrly'!$C:$C,"NWP")</f>
        <v>349.99999999999994</v>
      </c>
      <c r="H72" s="95">
        <f>4*SUMIFS('Program Qtrly'!I:I,'Program Qtrly'!$A:$A,$A72,'Program Qtrly'!$C:$C,"NWP")</f>
        <v>349.99999999999994</v>
      </c>
      <c r="I72" s="95">
        <f>4*SUMIFS('Program Qtrly'!J:J,'Program Qtrly'!$A:$A,$A72,'Program Qtrly'!$C:$C,"NWP")</f>
        <v>349.99999999999994</v>
      </c>
      <c r="J72" s="95">
        <f>4*SUMIFS('Program Qtrly'!K:K,'Program Qtrly'!$A:$A,$A72,'Program Qtrly'!$C:$C,"NWP")</f>
        <v>349.99999999999994</v>
      </c>
      <c r="K72" s="95">
        <f>4*SUMIFS('Program Qtrly'!L:L,'Program Qtrly'!$A:$A,$A72,'Program Qtrly'!$C:$C,"NWP")</f>
        <v>499.99999999999989</v>
      </c>
      <c r="L72" s="95">
        <f>4*SUMIFS('Program Qtrly'!M:M,'Program Qtrly'!$A:$A,$A72,'Program Qtrly'!$C:$C,"NWP")</f>
        <v>499.99999999999989</v>
      </c>
      <c r="M72" s="95">
        <f>4*SUMIFS('Program Qtrly'!N:N,'Program Qtrly'!$A:$A,$A72,'Program Qtrly'!$C:$C,"NWP")</f>
        <v>499.99999999999989</v>
      </c>
      <c r="N72" s="95">
        <f>4*SUMIFS('Program Qtrly'!O:O,'Program Qtrly'!$A:$A,$A72,'Program Qtrly'!$C:$C,"NWP")</f>
        <v>499.99999999999989</v>
      </c>
      <c r="O72" s="95">
        <f>4*SUMIFS('Program Qtrly'!P:P,'Program Qtrly'!$A:$A,$A72,'Program Qtrly'!$C:$C,"NWP")</f>
        <v>749.99999999999989</v>
      </c>
      <c r="P72" s="95">
        <f>4*SUMIFS('Program Qtrly'!Q:Q,'Program Qtrly'!$A:$A,$A72,'Program Qtrly'!$C:$C,"NWP")</f>
        <v>749.99999999999989</v>
      </c>
      <c r="Q72" s="95">
        <f>4*SUMIFS('Program Qtrly'!R:R,'Program Qtrly'!$A:$A,$A72,'Program Qtrly'!$C:$C,"NWP")</f>
        <v>749.99999999999989</v>
      </c>
      <c r="R72" s="95">
        <f>4*SUMIFS('Program Qtrly'!S:S,'Program Qtrly'!$A:$A,$A72,'Program Qtrly'!$C:$C,"NWP")</f>
        <v>749.99999999999989</v>
      </c>
      <c r="S72" s="95">
        <f>4*SUMIFS('Program Qtrly'!T:T,'Program Qtrly'!$A:$A,$A72,'Program Qtrly'!$C:$C,"NWP")</f>
        <v>999.99999999999977</v>
      </c>
      <c r="T72" s="95">
        <f>4*SUMIFS('Program Qtrly'!U:U,'Program Qtrly'!$A:$A,$A72,'Program Qtrly'!$C:$C,"NWP")</f>
        <v>999.99999999999977</v>
      </c>
      <c r="U72" s="95">
        <f>4*SUMIFS('Program Qtrly'!V:V,'Program Qtrly'!$A:$A,$A72,'Program Qtrly'!$C:$C,"NWP")</f>
        <v>999.99999999999977</v>
      </c>
      <c r="V72" s="95">
        <f>4*SUMIFS('Program Qtrly'!W:W,'Program Qtrly'!$A:$A,$A72,'Program Qtrly'!$C:$C,"NWP")</f>
        <v>999.99999999999977</v>
      </c>
    </row>
    <row r="73" spans="1:22" x14ac:dyDescent="0.45">
      <c r="A73" s="76" t="str">
        <f t="shared" ref="A73:A80" si="168">A72</f>
        <v>P006</v>
      </c>
      <c r="B73" s="87" t="s">
        <v>530</v>
      </c>
      <c r="C73" s="88">
        <f>INDEX('RBC Assumptions'!$E$44:$E$62,MATCH($C71,'RBC Assumptions'!$A$44:$A$62,0))</f>
        <v>1.0369999999999999</v>
      </c>
      <c r="D73" s="88">
        <f>INDEX('RBC Assumptions'!$E$44:$E$62,MATCH($C71,'RBC Assumptions'!$A$44:$A$62,0))</f>
        <v>1.0369999999999999</v>
      </c>
      <c r="E73" s="88">
        <f>INDEX('RBC Assumptions'!$E$44:$E$62,MATCH($C71,'RBC Assumptions'!$A$44:$A$62,0))</f>
        <v>1.0369999999999999</v>
      </c>
      <c r="F73" s="88">
        <f>INDEX('RBC Assumptions'!$E$44:$E$62,MATCH($C71,'RBC Assumptions'!$A$44:$A$62,0))</f>
        <v>1.0369999999999999</v>
      </c>
      <c r="G73" s="88">
        <f>INDEX('RBC Assumptions'!$E$44:$E$62,MATCH($C71,'RBC Assumptions'!$A$44:$A$62,0))</f>
        <v>1.0369999999999999</v>
      </c>
      <c r="H73" s="88">
        <f>INDEX('RBC Assumptions'!$E$44:$E$62,MATCH($C71,'RBC Assumptions'!$A$44:$A$62,0))</f>
        <v>1.0369999999999999</v>
      </c>
      <c r="I73" s="88">
        <f>INDEX('RBC Assumptions'!$E$44:$E$62,MATCH($C71,'RBC Assumptions'!$A$44:$A$62,0))</f>
        <v>1.0369999999999999</v>
      </c>
      <c r="J73" s="88">
        <f>INDEX('RBC Assumptions'!$E$44:$E$62,MATCH($C71,'RBC Assumptions'!$A$44:$A$62,0))</f>
        <v>1.0369999999999999</v>
      </c>
      <c r="K73" s="88">
        <f>INDEX('RBC Assumptions'!$E$44:$E$62,MATCH($C71,'RBC Assumptions'!$A$44:$A$62,0))</f>
        <v>1.0369999999999999</v>
      </c>
      <c r="L73" s="88">
        <f>INDEX('RBC Assumptions'!$E$44:$E$62,MATCH($C71,'RBC Assumptions'!$A$44:$A$62,0))</f>
        <v>1.0369999999999999</v>
      </c>
      <c r="M73" s="88">
        <f>INDEX('RBC Assumptions'!$E$44:$E$62,MATCH($C71,'RBC Assumptions'!$A$44:$A$62,0))</f>
        <v>1.0369999999999999</v>
      </c>
      <c r="N73" s="88">
        <f>INDEX('RBC Assumptions'!$E$44:$E$62,MATCH($C71,'RBC Assumptions'!$A$44:$A$62,0))</f>
        <v>1.0369999999999999</v>
      </c>
      <c r="O73" s="88">
        <f>INDEX('RBC Assumptions'!$E$44:$E$62,MATCH($C71,'RBC Assumptions'!$A$44:$A$62,0))</f>
        <v>1.0369999999999999</v>
      </c>
      <c r="P73" s="88">
        <f>INDEX('RBC Assumptions'!$E$44:$E$62,MATCH($C71,'RBC Assumptions'!$A$44:$A$62,0))</f>
        <v>1.0369999999999999</v>
      </c>
      <c r="Q73" s="88">
        <f>INDEX('RBC Assumptions'!$E$44:$E$62,MATCH($C71,'RBC Assumptions'!$A$44:$A$62,0))</f>
        <v>1.0369999999999999</v>
      </c>
      <c r="R73" s="88">
        <f>INDEX('RBC Assumptions'!$E$44:$E$62,MATCH($C71,'RBC Assumptions'!$A$44:$A$62,0))</f>
        <v>1.0369999999999999</v>
      </c>
      <c r="S73" s="88">
        <f>INDEX('RBC Assumptions'!$E$44:$E$62,MATCH($C71,'RBC Assumptions'!$A$44:$A$62,0))</f>
        <v>1.0369999999999999</v>
      </c>
      <c r="T73" s="88">
        <f>INDEX('RBC Assumptions'!$E$44:$E$62,MATCH($C71,'RBC Assumptions'!$A$44:$A$62,0))</f>
        <v>1.0369999999999999</v>
      </c>
      <c r="U73" s="88">
        <f>INDEX('RBC Assumptions'!$E$44:$E$62,MATCH($C71,'RBC Assumptions'!$A$44:$A$62,0))</f>
        <v>1.0369999999999999</v>
      </c>
      <c r="V73" s="88">
        <f>INDEX('RBC Assumptions'!$E$44:$E$62,MATCH($C71,'RBC Assumptions'!$A$44:$A$62,0))</f>
        <v>1.0369999999999999</v>
      </c>
    </row>
    <row r="74" spans="1:22" x14ac:dyDescent="0.45">
      <c r="A74" s="76" t="str">
        <f t="shared" si="168"/>
        <v>P006</v>
      </c>
      <c r="B74" s="87" t="s">
        <v>532</v>
      </c>
      <c r="C74" s="88">
        <f>INDEX('RBC Assumptions'!$F$44:$F$62,MATCH($C71,'RBC Assumptions'!$A$44:$A$62,0))</f>
        <v>0.64900000000000002</v>
      </c>
      <c r="D74" s="88">
        <f>INDEX('RBC Assumptions'!$F$44:$F$62,MATCH($C71,'RBC Assumptions'!$A$44:$A$62,0))</f>
        <v>0.64900000000000002</v>
      </c>
      <c r="E74" s="88">
        <f>INDEX('RBC Assumptions'!$F$44:$F$62,MATCH($C71,'RBC Assumptions'!$A$44:$A$62,0))</f>
        <v>0.64900000000000002</v>
      </c>
      <c r="F74" s="88">
        <f>INDEX('RBC Assumptions'!$F$44:$F$62,MATCH($C71,'RBC Assumptions'!$A$44:$A$62,0))</f>
        <v>0.64900000000000002</v>
      </c>
      <c r="G74" s="88">
        <f>INDEX('RBC Assumptions'!$F$44:$F$62,MATCH($C71,'RBC Assumptions'!$A$44:$A$62,0))</f>
        <v>0.64900000000000002</v>
      </c>
      <c r="H74" s="88">
        <f>INDEX('RBC Assumptions'!$F$44:$F$62,MATCH($C71,'RBC Assumptions'!$A$44:$A$62,0))</f>
        <v>0.64900000000000002</v>
      </c>
      <c r="I74" s="88">
        <f>INDEX('RBC Assumptions'!$F$44:$F$62,MATCH($C71,'RBC Assumptions'!$A$44:$A$62,0))</f>
        <v>0.64900000000000002</v>
      </c>
      <c r="J74" s="88">
        <f>INDEX('RBC Assumptions'!$F$44:$F$62,MATCH($C71,'RBC Assumptions'!$A$44:$A$62,0))</f>
        <v>0.64900000000000002</v>
      </c>
      <c r="K74" s="88">
        <f>INDEX('RBC Assumptions'!$F$44:$F$62,MATCH($C71,'RBC Assumptions'!$A$44:$A$62,0))</f>
        <v>0.64900000000000002</v>
      </c>
      <c r="L74" s="88">
        <f>INDEX('RBC Assumptions'!$F$44:$F$62,MATCH($C71,'RBC Assumptions'!$A$44:$A$62,0))</f>
        <v>0.64900000000000002</v>
      </c>
      <c r="M74" s="88">
        <f>INDEX('RBC Assumptions'!$F$44:$F$62,MATCH($C71,'RBC Assumptions'!$A$44:$A$62,0))</f>
        <v>0.64900000000000002</v>
      </c>
      <c r="N74" s="88">
        <f>INDEX('RBC Assumptions'!$F$44:$F$62,MATCH($C71,'RBC Assumptions'!$A$44:$A$62,0))</f>
        <v>0.64900000000000002</v>
      </c>
      <c r="O74" s="88">
        <f>INDEX('RBC Assumptions'!$F$44:$F$62,MATCH($C71,'RBC Assumptions'!$A$44:$A$62,0))</f>
        <v>0.64900000000000002</v>
      </c>
      <c r="P74" s="88">
        <f>INDEX('RBC Assumptions'!$F$44:$F$62,MATCH($C71,'RBC Assumptions'!$A$44:$A$62,0))</f>
        <v>0.64900000000000002</v>
      </c>
      <c r="Q74" s="88">
        <f>INDEX('RBC Assumptions'!$F$44:$F$62,MATCH($C71,'RBC Assumptions'!$A$44:$A$62,0))</f>
        <v>0.64900000000000002</v>
      </c>
      <c r="R74" s="88">
        <f>INDEX('RBC Assumptions'!$F$44:$F$62,MATCH($C71,'RBC Assumptions'!$A$44:$A$62,0))</f>
        <v>0.64900000000000002</v>
      </c>
      <c r="S74" s="88">
        <f>INDEX('RBC Assumptions'!$F$44:$F$62,MATCH($C71,'RBC Assumptions'!$A$44:$A$62,0))</f>
        <v>0.64900000000000002</v>
      </c>
      <c r="T74" s="88">
        <f>INDEX('RBC Assumptions'!$F$44:$F$62,MATCH($C71,'RBC Assumptions'!$A$44:$A$62,0))</f>
        <v>0.64900000000000002</v>
      </c>
      <c r="U74" s="88">
        <f>INDEX('RBC Assumptions'!$F$44:$F$62,MATCH($C71,'RBC Assumptions'!$A$44:$A$62,0))</f>
        <v>0.64900000000000002</v>
      </c>
      <c r="V74" s="88">
        <f>INDEX('RBC Assumptions'!$F$44:$F$62,MATCH($C71,'RBC Assumptions'!$A$44:$A$62,0))</f>
        <v>0.64900000000000002</v>
      </c>
    </row>
    <row r="75" spans="1:22" x14ac:dyDescent="0.45">
      <c r="A75" s="76" t="str">
        <f t="shared" si="168"/>
        <v>P006</v>
      </c>
      <c r="B75" s="87" t="s">
        <v>534</v>
      </c>
      <c r="C75" s="88">
        <f>MIN('RBC Assumptions'!ASSM_LLAERatioCap,INDEX('RBC Assumptions'!$K$44:$K$62,MATCH($C71,'RBC Assumptions'!$A$44:$A$62,0)))</f>
        <v>0.64900000000000002</v>
      </c>
      <c r="D75" s="88">
        <f>MIN('RBC Assumptions'!ASSM_LLAERatioCap,INDEX('RBC Assumptions'!$K$44:$K$62,MATCH($C71,'RBC Assumptions'!$A$44:$A$62,0)))</f>
        <v>0.64900000000000002</v>
      </c>
      <c r="E75" s="88">
        <f>MIN('RBC Assumptions'!ASSM_LLAERatioCap,INDEX('RBC Assumptions'!$K$44:$K$62,MATCH($C71,'RBC Assumptions'!$A$44:$A$62,0)))</f>
        <v>0.64900000000000002</v>
      </c>
      <c r="F75" s="88">
        <f>MIN('RBC Assumptions'!ASSM_LLAERatioCap,INDEX('RBC Assumptions'!$K$44:$K$62,MATCH($C71,'RBC Assumptions'!$A$44:$A$62,0)))</f>
        <v>0.64900000000000002</v>
      </c>
      <c r="G75" s="88">
        <f>MIN('RBC Assumptions'!ASSM_LLAERatioCap,INDEX('RBC Assumptions'!$K$44:$K$62,MATCH($C71,'RBC Assumptions'!$A$44:$A$62,0)))</f>
        <v>0.64900000000000002</v>
      </c>
      <c r="H75" s="88">
        <f>MIN('RBC Assumptions'!ASSM_LLAERatioCap,INDEX('RBC Assumptions'!$K$44:$K$62,MATCH($C71,'RBC Assumptions'!$A$44:$A$62,0)))</f>
        <v>0.64900000000000002</v>
      </c>
      <c r="I75" s="88">
        <f>MIN('RBC Assumptions'!ASSM_LLAERatioCap,INDEX('RBC Assumptions'!$K$44:$K$62,MATCH($C71,'RBC Assumptions'!$A$44:$A$62,0)))</f>
        <v>0.64900000000000002</v>
      </c>
      <c r="J75" s="88">
        <f>MIN('RBC Assumptions'!ASSM_LLAERatioCap,INDEX('RBC Assumptions'!$K$44:$K$62,MATCH($C71,'RBC Assumptions'!$A$44:$A$62,0)))</f>
        <v>0.64900000000000002</v>
      </c>
      <c r="K75" s="88">
        <f>MIN('RBC Assumptions'!ASSM_LLAERatioCap,INDEX('RBC Assumptions'!$K$44:$K$62,MATCH($C71,'RBC Assumptions'!$A$44:$A$62,0)))</f>
        <v>0.64900000000000002</v>
      </c>
      <c r="L75" s="88">
        <f>MIN('RBC Assumptions'!ASSM_LLAERatioCap,INDEX('RBC Assumptions'!$K$44:$K$62,MATCH($C71,'RBC Assumptions'!$A$44:$A$62,0)))</f>
        <v>0.64900000000000002</v>
      </c>
      <c r="M75" s="88">
        <f>MIN('RBC Assumptions'!ASSM_LLAERatioCap,INDEX('RBC Assumptions'!$K$44:$K$62,MATCH($C71,'RBC Assumptions'!$A$44:$A$62,0)))</f>
        <v>0.64900000000000002</v>
      </c>
      <c r="N75" s="88">
        <f>MIN('RBC Assumptions'!ASSM_LLAERatioCap,INDEX('RBC Assumptions'!$K$44:$K$62,MATCH($C71,'RBC Assumptions'!$A$44:$A$62,0)))</f>
        <v>0.64900000000000002</v>
      </c>
      <c r="O75" s="88">
        <f>MIN('RBC Assumptions'!ASSM_LLAERatioCap,INDEX('RBC Assumptions'!$K$44:$K$62,MATCH($C71,'RBC Assumptions'!$A$44:$A$62,0)))</f>
        <v>0.64900000000000002</v>
      </c>
      <c r="P75" s="88">
        <f>MIN('RBC Assumptions'!ASSM_LLAERatioCap,INDEX('RBC Assumptions'!$K$44:$K$62,MATCH($C71,'RBC Assumptions'!$A$44:$A$62,0)))</f>
        <v>0.64900000000000002</v>
      </c>
      <c r="Q75" s="88">
        <f>MIN('RBC Assumptions'!ASSM_LLAERatioCap,INDEX('RBC Assumptions'!$K$44:$K$62,MATCH($C71,'RBC Assumptions'!$A$44:$A$62,0)))</f>
        <v>0.64900000000000002</v>
      </c>
      <c r="R75" s="88">
        <f>MIN('RBC Assumptions'!ASSM_LLAERatioCap,INDEX('RBC Assumptions'!$K$44:$K$62,MATCH($C71,'RBC Assumptions'!$A$44:$A$62,0)))</f>
        <v>0.64900000000000002</v>
      </c>
      <c r="S75" s="88">
        <f>MIN('RBC Assumptions'!ASSM_LLAERatioCap,INDEX('RBC Assumptions'!$K$44:$K$62,MATCH($C71,'RBC Assumptions'!$A$44:$A$62,0)))</f>
        <v>0.64900000000000002</v>
      </c>
      <c r="T75" s="88">
        <f>MIN('RBC Assumptions'!ASSM_LLAERatioCap,INDEX('RBC Assumptions'!$K$44:$K$62,MATCH($C71,'RBC Assumptions'!$A$44:$A$62,0)))</f>
        <v>0.64900000000000002</v>
      </c>
      <c r="U75" s="88">
        <f>MIN('RBC Assumptions'!ASSM_LLAERatioCap,INDEX('RBC Assumptions'!$K$44:$K$62,MATCH($C71,'RBC Assumptions'!$A$44:$A$62,0)))</f>
        <v>0.64900000000000002</v>
      </c>
      <c r="V75" s="88">
        <f>MIN('RBC Assumptions'!ASSM_LLAERatioCap,INDEX('RBC Assumptions'!$K$44:$K$62,MATCH($C71,'RBC Assumptions'!$A$44:$A$62,0)))</f>
        <v>0.64900000000000002</v>
      </c>
    </row>
    <row r="76" spans="1:22" x14ac:dyDescent="0.45">
      <c r="A76" s="76" t="str">
        <f t="shared" si="168"/>
        <v>P006</v>
      </c>
      <c r="B76" s="87" t="s">
        <v>531</v>
      </c>
      <c r="C76" s="88">
        <f>0.5*C73+0.5*(C75/C74)*C73</f>
        <v>1.0369999999999999</v>
      </c>
      <c r="D76" s="88">
        <f t="shared" ref="D76" si="169">0.5*D73+0.5*(D75/D74)*D73</f>
        <v>1.0369999999999999</v>
      </c>
      <c r="E76" s="88">
        <f t="shared" ref="E76" si="170">0.5*E73+0.5*(E75/E74)*E73</f>
        <v>1.0369999999999999</v>
      </c>
      <c r="F76" s="88">
        <f t="shared" ref="F76" si="171">0.5*F73+0.5*(F75/F74)*F73</f>
        <v>1.0369999999999999</v>
      </c>
      <c r="G76" s="88">
        <f t="shared" ref="G76" si="172">0.5*G73+0.5*(G75/G74)*G73</f>
        <v>1.0369999999999999</v>
      </c>
      <c r="H76" s="88">
        <f t="shared" ref="H76" si="173">0.5*H73+0.5*(H75/H74)*H73</f>
        <v>1.0369999999999999</v>
      </c>
      <c r="I76" s="88">
        <f t="shared" ref="I76" si="174">0.5*I73+0.5*(I75/I74)*I73</f>
        <v>1.0369999999999999</v>
      </c>
      <c r="J76" s="88">
        <f t="shared" ref="J76" si="175">0.5*J73+0.5*(J75/J74)*J73</f>
        <v>1.0369999999999999</v>
      </c>
      <c r="K76" s="88">
        <f t="shared" ref="K76" si="176">0.5*K73+0.5*(K75/K74)*K73</f>
        <v>1.0369999999999999</v>
      </c>
      <c r="L76" s="88">
        <f t="shared" ref="L76" si="177">0.5*L73+0.5*(L75/L74)*L73</f>
        <v>1.0369999999999999</v>
      </c>
      <c r="M76" s="88">
        <f t="shared" ref="M76" si="178">0.5*M73+0.5*(M75/M74)*M73</f>
        <v>1.0369999999999999</v>
      </c>
      <c r="N76" s="88">
        <f t="shared" ref="N76" si="179">0.5*N73+0.5*(N75/N74)*N73</f>
        <v>1.0369999999999999</v>
      </c>
      <c r="O76" s="88">
        <f t="shared" ref="O76" si="180">0.5*O73+0.5*(O75/O74)*O73</f>
        <v>1.0369999999999999</v>
      </c>
      <c r="P76" s="88">
        <f t="shared" ref="P76" si="181">0.5*P73+0.5*(P75/P74)*P73</f>
        <v>1.0369999999999999</v>
      </c>
      <c r="Q76" s="88">
        <f t="shared" ref="Q76" si="182">0.5*Q73+0.5*(Q75/Q74)*Q73</f>
        <v>1.0369999999999999</v>
      </c>
      <c r="R76" s="88">
        <f t="shared" ref="R76" si="183">0.5*R73+0.5*(R75/R74)*R73</f>
        <v>1.0369999999999999</v>
      </c>
      <c r="S76" s="88">
        <f t="shared" ref="S76" si="184">0.5*S73+0.5*(S75/S74)*S73</f>
        <v>1.0369999999999999</v>
      </c>
      <c r="T76" s="88">
        <f t="shared" ref="T76" si="185">0.5*T73+0.5*(T75/T74)*T73</f>
        <v>1.0369999999999999</v>
      </c>
      <c r="U76" s="88">
        <f t="shared" ref="U76" si="186">0.5*U73+0.5*(U75/U74)*U73</f>
        <v>1.0369999999999999</v>
      </c>
      <c r="V76" s="88">
        <f t="shared" ref="V76" si="187">0.5*V73+0.5*(V75/V74)*V73</f>
        <v>1.0369999999999999</v>
      </c>
    </row>
    <row r="77" spans="1:22" x14ac:dyDescent="0.45">
      <c r="A77" s="76" t="str">
        <f t="shared" si="168"/>
        <v>P006</v>
      </c>
      <c r="B77" s="87" t="s">
        <v>536</v>
      </c>
      <c r="C77" s="88">
        <f>INDEX('RBC Assumptions'!$G$44:$G$62,MATCH($C71,'RBC Assumptions'!$A$44:$A$62,0))</f>
        <v>0.83299999999999996</v>
      </c>
      <c r="D77" s="88">
        <f>INDEX('RBC Assumptions'!$G$44:$G$62,MATCH($C71,'RBC Assumptions'!$A$44:$A$62,0))</f>
        <v>0.83299999999999996</v>
      </c>
      <c r="E77" s="88">
        <f>INDEX('RBC Assumptions'!$G$44:$G$62,MATCH($C71,'RBC Assumptions'!$A$44:$A$62,0))</f>
        <v>0.83299999999999996</v>
      </c>
      <c r="F77" s="88">
        <f>INDEX('RBC Assumptions'!$G$44:$G$62,MATCH($C71,'RBC Assumptions'!$A$44:$A$62,0))</f>
        <v>0.83299999999999996</v>
      </c>
      <c r="G77" s="88">
        <f>INDEX('RBC Assumptions'!$G$44:$G$62,MATCH($C71,'RBC Assumptions'!$A$44:$A$62,0))</f>
        <v>0.83299999999999996</v>
      </c>
      <c r="H77" s="88">
        <f>INDEX('RBC Assumptions'!$G$44:$G$62,MATCH($C71,'RBC Assumptions'!$A$44:$A$62,0))</f>
        <v>0.83299999999999996</v>
      </c>
      <c r="I77" s="88">
        <f>INDEX('RBC Assumptions'!$G$44:$G$62,MATCH($C71,'RBC Assumptions'!$A$44:$A$62,0))</f>
        <v>0.83299999999999996</v>
      </c>
      <c r="J77" s="88">
        <f>INDEX('RBC Assumptions'!$G$44:$G$62,MATCH($C71,'RBC Assumptions'!$A$44:$A$62,0))</f>
        <v>0.83299999999999996</v>
      </c>
      <c r="K77" s="88">
        <f>INDEX('RBC Assumptions'!$G$44:$G$62,MATCH($C71,'RBC Assumptions'!$A$44:$A$62,0))</f>
        <v>0.83299999999999996</v>
      </c>
      <c r="L77" s="88">
        <f>INDEX('RBC Assumptions'!$G$44:$G$62,MATCH($C71,'RBC Assumptions'!$A$44:$A$62,0))</f>
        <v>0.83299999999999996</v>
      </c>
      <c r="M77" s="88">
        <f>INDEX('RBC Assumptions'!$G$44:$G$62,MATCH($C71,'RBC Assumptions'!$A$44:$A$62,0))</f>
        <v>0.83299999999999996</v>
      </c>
      <c r="N77" s="88">
        <f>INDEX('RBC Assumptions'!$G$44:$G$62,MATCH($C71,'RBC Assumptions'!$A$44:$A$62,0))</f>
        <v>0.83299999999999996</v>
      </c>
      <c r="O77" s="88">
        <f>INDEX('RBC Assumptions'!$G$44:$G$62,MATCH($C71,'RBC Assumptions'!$A$44:$A$62,0))</f>
        <v>0.83299999999999996</v>
      </c>
      <c r="P77" s="88">
        <f>INDEX('RBC Assumptions'!$G$44:$G$62,MATCH($C71,'RBC Assumptions'!$A$44:$A$62,0))</f>
        <v>0.83299999999999996</v>
      </c>
      <c r="Q77" s="88">
        <f>INDEX('RBC Assumptions'!$G$44:$G$62,MATCH($C71,'RBC Assumptions'!$A$44:$A$62,0))</f>
        <v>0.83299999999999996</v>
      </c>
      <c r="R77" s="88">
        <f>INDEX('RBC Assumptions'!$G$44:$G$62,MATCH($C71,'RBC Assumptions'!$A$44:$A$62,0))</f>
        <v>0.83299999999999996</v>
      </c>
      <c r="S77" s="88">
        <f>INDEX('RBC Assumptions'!$G$44:$G$62,MATCH($C71,'RBC Assumptions'!$A$44:$A$62,0))</f>
        <v>0.83299999999999996</v>
      </c>
      <c r="T77" s="88">
        <f>INDEX('RBC Assumptions'!$G$44:$G$62,MATCH($C71,'RBC Assumptions'!$A$44:$A$62,0))</f>
        <v>0.83299999999999996</v>
      </c>
      <c r="U77" s="88">
        <f>INDEX('RBC Assumptions'!$G$44:$G$62,MATCH($C71,'RBC Assumptions'!$A$44:$A$62,0))</f>
        <v>0.83299999999999996</v>
      </c>
      <c r="V77" s="88">
        <f>INDEX('RBC Assumptions'!$G$44:$G$62,MATCH($C71,'RBC Assumptions'!$A$44:$A$62,0))</f>
        <v>0.83299999999999996</v>
      </c>
    </row>
    <row r="78" spans="1:22" x14ac:dyDescent="0.45">
      <c r="A78" s="76" t="str">
        <f t="shared" si="168"/>
        <v>P006</v>
      </c>
      <c r="B78" s="89" t="s">
        <v>346</v>
      </c>
      <c r="C78" s="91">
        <f>MAX(0,C72*((C76*C77)+'RBC Assumptions'!ASSM_UWExpRatio-1))</f>
        <v>55.21108607699253</v>
      </c>
      <c r="D78" s="91">
        <f>MAX(0,D72*((D76*D77)+'RBC Assumptions'!ASSM_UWExpRatio-1))</f>
        <v>55.21108607699253</v>
      </c>
      <c r="E78" s="91">
        <f>MAX(0,E72*((E76*E77)+'RBC Assumptions'!ASSM_UWExpRatio-1))</f>
        <v>55.21108607699253</v>
      </c>
      <c r="F78" s="91">
        <f>MAX(0,F72*((F76*F77)+'RBC Assumptions'!ASSM_UWExpRatio-1))</f>
        <v>55.21108607699253</v>
      </c>
      <c r="G78" s="91">
        <f>MAX(0,G72*((G76*G77)+'RBC Assumptions'!ASSM_UWExpRatio-1))</f>
        <v>77.295520507789547</v>
      </c>
      <c r="H78" s="91">
        <f>MAX(0,H72*((H76*H77)+'RBC Assumptions'!ASSM_UWExpRatio-1))</f>
        <v>77.295520507789547</v>
      </c>
      <c r="I78" s="91">
        <f>MAX(0,I72*((I76*I77)+'RBC Assumptions'!ASSM_UWExpRatio-1))</f>
        <v>77.295520507789547</v>
      </c>
      <c r="J78" s="91">
        <f>MAX(0,J72*((J76*J77)+'RBC Assumptions'!ASSM_UWExpRatio-1))</f>
        <v>77.295520507789547</v>
      </c>
      <c r="K78" s="91">
        <f>MAX(0,K72*((K76*K77)+'RBC Assumptions'!ASSM_UWExpRatio-1))</f>
        <v>110.42217215398506</v>
      </c>
      <c r="L78" s="91">
        <f>MAX(0,L72*((L76*L77)+'RBC Assumptions'!ASSM_UWExpRatio-1))</f>
        <v>110.42217215398506</v>
      </c>
      <c r="M78" s="91">
        <f>MAX(0,M72*((M76*M77)+'RBC Assumptions'!ASSM_UWExpRatio-1))</f>
        <v>110.42217215398506</v>
      </c>
      <c r="N78" s="91">
        <f>MAX(0,N72*((N76*N77)+'RBC Assumptions'!ASSM_UWExpRatio-1))</f>
        <v>110.42217215398506</v>
      </c>
      <c r="O78" s="91">
        <f>MAX(0,O72*((O76*O77)+'RBC Assumptions'!ASSM_UWExpRatio-1))</f>
        <v>165.63325823097762</v>
      </c>
      <c r="P78" s="91">
        <f>MAX(0,P72*((P76*P77)+'RBC Assumptions'!ASSM_UWExpRatio-1))</f>
        <v>165.63325823097762</v>
      </c>
      <c r="Q78" s="91">
        <f>MAX(0,Q72*((Q76*Q77)+'RBC Assumptions'!ASSM_UWExpRatio-1))</f>
        <v>165.63325823097762</v>
      </c>
      <c r="R78" s="91">
        <f>MAX(0,R72*((R76*R77)+'RBC Assumptions'!ASSM_UWExpRatio-1))</f>
        <v>165.63325823097762</v>
      </c>
      <c r="S78" s="91">
        <f>MAX(0,S72*((S76*S77)+'RBC Assumptions'!ASSM_UWExpRatio-1))</f>
        <v>220.84434430797012</v>
      </c>
      <c r="T78" s="91">
        <f>MAX(0,T72*((T76*T77)+'RBC Assumptions'!ASSM_UWExpRatio-1))</f>
        <v>220.84434430797012</v>
      </c>
      <c r="U78" s="91">
        <f>MAX(0,U72*((U76*U77)+'RBC Assumptions'!ASSM_UWExpRatio-1))</f>
        <v>220.84434430797012</v>
      </c>
      <c r="V78" s="91">
        <f>MAX(0,V72*((V76*V77)+'RBC Assumptions'!ASSM_UWExpRatio-1))</f>
        <v>220.84434430797012</v>
      </c>
    </row>
    <row r="79" spans="1:22" x14ac:dyDescent="0.45">
      <c r="A79" s="76" t="str">
        <f t="shared" si="168"/>
        <v>P006</v>
      </c>
      <c r="B79" s="90" t="s">
        <v>334</v>
      </c>
      <c r="C79" s="91">
        <v>0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</row>
    <row r="80" spans="1:22" x14ac:dyDescent="0.45">
      <c r="A80" s="76" t="str">
        <f t="shared" si="168"/>
        <v>P006</v>
      </c>
      <c r="B80" s="92" t="s">
        <v>347</v>
      </c>
      <c r="C80" s="93">
        <f>IFERROR(C78-C79,0)</f>
        <v>55.21108607699253</v>
      </c>
      <c r="D80" s="93">
        <f t="shared" ref="D80" si="188">IFERROR(D78-D79,0)</f>
        <v>55.21108607699253</v>
      </c>
      <c r="E80" s="93">
        <f t="shared" ref="E80" si="189">IFERROR(E78-E79,0)</f>
        <v>55.21108607699253</v>
      </c>
      <c r="F80" s="93">
        <f t="shared" ref="F80" si="190">IFERROR(F78-F79,0)</f>
        <v>55.21108607699253</v>
      </c>
      <c r="G80" s="93">
        <f t="shared" ref="G80" si="191">IFERROR(G78-G79,0)</f>
        <v>77.295520507789547</v>
      </c>
      <c r="H80" s="93">
        <f t="shared" ref="H80" si="192">IFERROR(H78-H79,0)</f>
        <v>77.295520507789547</v>
      </c>
      <c r="I80" s="93">
        <f t="shared" ref="I80" si="193">IFERROR(I78-I79,0)</f>
        <v>77.295520507789547</v>
      </c>
      <c r="J80" s="93">
        <f t="shared" ref="J80" si="194">IFERROR(J78-J79,0)</f>
        <v>77.295520507789547</v>
      </c>
      <c r="K80" s="93">
        <f t="shared" ref="K80" si="195">IFERROR(K78-K79,0)</f>
        <v>110.42217215398506</v>
      </c>
      <c r="L80" s="93">
        <f t="shared" ref="L80" si="196">IFERROR(L78-L79,0)</f>
        <v>110.42217215398506</v>
      </c>
      <c r="M80" s="93">
        <f t="shared" ref="M80" si="197">IFERROR(M78-M79,0)</f>
        <v>110.42217215398506</v>
      </c>
      <c r="N80" s="93">
        <f t="shared" ref="N80" si="198">IFERROR(N78-N79,0)</f>
        <v>110.42217215398506</v>
      </c>
      <c r="O80" s="93">
        <f t="shared" ref="O80" si="199">IFERROR(O78-O79,0)</f>
        <v>165.63325823097762</v>
      </c>
      <c r="P80" s="93">
        <f t="shared" ref="P80" si="200">IFERROR(P78-P79,0)</f>
        <v>165.63325823097762</v>
      </c>
      <c r="Q80" s="93">
        <f t="shared" ref="Q80" si="201">IFERROR(Q78-Q79,0)</f>
        <v>165.63325823097762</v>
      </c>
      <c r="R80" s="93">
        <f t="shared" ref="R80" si="202">IFERROR(R78-R79,0)</f>
        <v>165.63325823097762</v>
      </c>
      <c r="S80" s="93">
        <f t="shared" ref="S80" si="203">IFERROR(S78-S79,0)</f>
        <v>220.84434430797012</v>
      </c>
      <c r="T80" s="93">
        <f t="shared" ref="T80" si="204">IFERROR(T78-T79,0)</f>
        <v>220.84434430797012</v>
      </c>
      <c r="U80" s="93">
        <f t="shared" ref="U80" si="205">IFERROR(U78-U79,0)</f>
        <v>220.84434430797012</v>
      </c>
      <c r="V80" s="93">
        <f t="shared" ref="V80" si="206">IFERROR(V78-V79,0)</f>
        <v>220.84434430797012</v>
      </c>
    </row>
    <row r="82" spans="1:22" x14ac:dyDescent="0.45">
      <c r="A82" s="2" t="s">
        <v>77</v>
      </c>
      <c r="B82" s="2" t="str">
        <f>INDEX('Program Inputs'!$B$9:$B$28,MATCH(A82,'Program Inputs'!$A$9:$A$28,0))</f>
        <v>Leaselock</v>
      </c>
      <c r="C82" s="2" t="str">
        <f>INDEX('Program Inputs'!$L$9:$L$28,MATCH(A82,'Program Inputs'!$A$9:$A$28,0))</f>
        <v>Special Property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45">
      <c r="A83" s="76" t="str">
        <f>A82</f>
        <v>P007</v>
      </c>
      <c r="B83" s="87" t="s">
        <v>345</v>
      </c>
      <c r="C83" s="95">
        <f>4*SUMIFS('Program Qtrly'!D:D,'Program Qtrly'!$A:$A,$A83,'Program Qtrly'!$C:$C,"NWP")</f>
        <v>999.99999999999977</v>
      </c>
      <c r="D83" s="95">
        <f>4*SUMIFS('Program Qtrly'!E:E,'Program Qtrly'!$A:$A,$A83,'Program Qtrly'!$C:$C,"NWP")</f>
        <v>999.99999999999977</v>
      </c>
      <c r="E83" s="95">
        <f>4*SUMIFS('Program Qtrly'!F:F,'Program Qtrly'!$A:$A,$A83,'Program Qtrly'!$C:$C,"NWP")</f>
        <v>999.99999999999977</v>
      </c>
      <c r="F83" s="95">
        <f>4*SUMIFS('Program Qtrly'!G:G,'Program Qtrly'!$A:$A,$A83,'Program Qtrly'!$C:$C,"NWP")</f>
        <v>999.99999999999977</v>
      </c>
      <c r="G83" s="95">
        <f>4*SUMIFS('Program Qtrly'!H:H,'Program Qtrly'!$A:$A,$A83,'Program Qtrly'!$C:$C,"NWP")</f>
        <v>1499.9999999999998</v>
      </c>
      <c r="H83" s="95">
        <f>4*SUMIFS('Program Qtrly'!I:I,'Program Qtrly'!$A:$A,$A83,'Program Qtrly'!$C:$C,"NWP")</f>
        <v>1499.9999999999998</v>
      </c>
      <c r="I83" s="95">
        <f>4*SUMIFS('Program Qtrly'!J:J,'Program Qtrly'!$A:$A,$A83,'Program Qtrly'!$C:$C,"NWP")</f>
        <v>1499.9999999999998</v>
      </c>
      <c r="J83" s="95">
        <f>4*SUMIFS('Program Qtrly'!K:K,'Program Qtrly'!$A:$A,$A83,'Program Qtrly'!$C:$C,"NWP")</f>
        <v>1499.9999999999998</v>
      </c>
      <c r="K83" s="95">
        <f>4*SUMIFS('Program Qtrly'!L:L,'Program Qtrly'!$A:$A,$A83,'Program Qtrly'!$C:$C,"NWP")</f>
        <v>1999.9999999999995</v>
      </c>
      <c r="L83" s="95">
        <f>4*SUMIFS('Program Qtrly'!M:M,'Program Qtrly'!$A:$A,$A83,'Program Qtrly'!$C:$C,"NWP")</f>
        <v>1999.9999999999995</v>
      </c>
      <c r="M83" s="95">
        <f>4*SUMIFS('Program Qtrly'!N:N,'Program Qtrly'!$A:$A,$A83,'Program Qtrly'!$C:$C,"NWP")</f>
        <v>1999.9999999999995</v>
      </c>
      <c r="N83" s="95">
        <f>4*SUMIFS('Program Qtrly'!O:O,'Program Qtrly'!$A:$A,$A83,'Program Qtrly'!$C:$C,"NWP")</f>
        <v>1999.9999999999995</v>
      </c>
      <c r="O83" s="95">
        <f>4*SUMIFS('Program Qtrly'!P:P,'Program Qtrly'!$A:$A,$A83,'Program Qtrly'!$C:$C,"NWP")</f>
        <v>2499.9999999999995</v>
      </c>
      <c r="P83" s="95">
        <f>4*SUMIFS('Program Qtrly'!Q:Q,'Program Qtrly'!$A:$A,$A83,'Program Qtrly'!$C:$C,"NWP")</f>
        <v>2499.9999999999995</v>
      </c>
      <c r="Q83" s="95">
        <f>4*SUMIFS('Program Qtrly'!R:R,'Program Qtrly'!$A:$A,$A83,'Program Qtrly'!$C:$C,"NWP")</f>
        <v>2499.9999999999995</v>
      </c>
      <c r="R83" s="95">
        <f>4*SUMIFS('Program Qtrly'!S:S,'Program Qtrly'!$A:$A,$A83,'Program Qtrly'!$C:$C,"NWP")</f>
        <v>2499.9999999999995</v>
      </c>
      <c r="S83" s="95">
        <f>4*SUMIFS('Program Qtrly'!T:T,'Program Qtrly'!$A:$A,$A83,'Program Qtrly'!$C:$C,"NWP")</f>
        <v>2999.9999999999995</v>
      </c>
      <c r="T83" s="95">
        <f>4*SUMIFS('Program Qtrly'!U:U,'Program Qtrly'!$A:$A,$A83,'Program Qtrly'!$C:$C,"NWP")</f>
        <v>2999.9999999999995</v>
      </c>
      <c r="U83" s="95">
        <f>4*SUMIFS('Program Qtrly'!V:V,'Program Qtrly'!$A:$A,$A83,'Program Qtrly'!$C:$C,"NWP")</f>
        <v>2999.9999999999995</v>
      </c>
      <c r="V83" s="95">
        <f>4*SUMIFS('Program Qtrly'!W:W,'Program Qtrly'!$A:$A,$A83,'Program Qtrly'!$C:$C,"NWP")</f>
        <v>2999.9999999999995</v>
      </c>
    </row>
    <row r="84" spans="1:22" x14ac:dyDescent="0.45">
      <c r="A84" s="76" t="str">
        <f t="shared" ref="A84:A91" si="207">A83</f>
        <v>P007</v>
      </c>
      <c r="B84" s="87" t="s">
        <v>530</v>
      </c>
      <c r="C84" s="88">
        <f>INDEX('RBC Assumptions'!$E$44:$E$62,MATCH($C82,'RBC Assumptions'!$A$44:$A$62,0))</f>
        <v>0.79500000000000004</v>
      </c>
      <c r="D84" s="88">
        <f>INDEX('RBC Assumptions'!$E$44:$E$62,MATCH($C82,'RBC Assumptions'!$A$44:$A$62,0))</f>
        <v>0.79500000000000004</v>
      </c>
      <c r="E84" s="88">
        <f>INDEX('RBC Assumptions'!$E$44:$E$62,MATCH($C82,'RBC Assumptions'!$A$44:$A$62,0))</f>
        <v>0.79500000000000004</v>
      </c>
      <c r="F84" s="88">
        <f>INDEX('RBC Assumptions'!$E$44:$E$62,MATCH($C82,'RBC Assumptions'!$A$44:$A$62,0))</f>
        <v>0.79500000000000004</v>
      </c>
      <c r="G84" s="88">
        <f>INDEX('RBC Assumptions'!$E$44:$E$62,MATCH($C82,'RBC Assumptions'!$A$44:$A$62,0))</f>
        <v>0.79500000000000004</v>
      </c>
      <c r="H84" s="88">
        <f>INDEX('RBC Assumptions'!$E$44:$E$62,MATCH($C82,'RBC Assumptions'!$A$44:$A$62,0))</f>
        <v>0.79500000000000004</v>
      </c>
      <c r="I84" s="88">
        <f>INDEX('RBC Assumptions'!$E$44:$E$62,MATCH($C82,'RBC Assumptions'!$A$44:$A$62,0))</f>
        <v>0.79500000000000004</v>
      </c>
      <c r="J84" s="88">
        <f>INDEX('RBC Assumptions'!$E$44:$E$62,MATCH($C82,'RBC Assumptions'!$A$44:$A$62,0))</f>
        <v>0.79500000000000004</v>
      </c>
      <c r="K84" s="88">
        <f>INDEX('RBC Assumptions'!$E$44:$E$62,MATCH($C82,'RBC Assumptions'!$A$44:$A$62,0))</f>
        <v>0.79500000000000004</v>
      </c>
      <c r="L84" s="88">
        <f>INDEX('RBC Assumptions'!$E$44:$E$62,MATCH($C82,'RBC Assumptions'!$A$44:$A$62,0))</f>
        <v>0.79500000000000004</v>
      </c>
      <c r="M84" s="88">
        <f>INDEX('RBC Assumptions'!$E$44:$E$62,MATCH($C82,'RBC Assumptions'!$A$44:$A$62,0))</f>
        <v>0.79500000000000004</v>
      </c>
      <c r="N84" s="88">
        <f>INDEX('RBC Assumptions'!$E$44:$E$62,MATCH($C82,'RBC Assumptions'!$A$44:$A$62,0))</f>
        <v>0.79500000000000004</v>
      </c>
      <c r="O84" s="88">
        <f>INDEX('RBC Assumptions'!$E$44:$E$62,MATCH($C82,'RBC Assumptions'!$A$44:$A$62,0))</f>
        <v>0.79500000000000004</v>
      </c>
      <c r="P84" s="88">
        <f>INDEX('RBC Assumptions'!$E$44:$E$62,MATCH($C82,'RBC Assumptions'!$A$44:$A$62,0))</f>
        <v>0.79500000000000004</v>
      </c>
      <c r="Q84" s="88">
        <f>INDEX('RBC Assumptions'!$E$44:$E$62,MATCH($C82,'RBC Assumptions'!$A$44:$A$62,0))</f>
        <v>0.79500000000000004</v>
      </c>
      <c r="R84" s="88">
        <f>INDEX('RBC Assumptions'!$E$44:$E$62,MATCH($C82,'RBC Assumptions'!$A$44:$A$62,0))</f>
        <v>0.79500000000000004</v>
      </c>
      <c r="S84" s="88">
        <f>INDEX('RBC Assumptions'!$E$44:$E$62,MATCH($C82,'RBC Assumptions'!$A$44:$A$62,0))</f>
        <v>0.79500000000000004</v>
      </c>
      <c r="T84" s="88">
        <f>INDEX('RBC Assumptions'!$E$44:$E$62,MATCH($C82,'RBC Assumptions'!$A$44:$A$62,0))</f>
        <v>0.79500000000000004</v>
      </c>
      <c r="U84" s="88">
        <f>INDEX('RBC Assumptions'!$E$44:$E$62,MATCH($C82,'RBC Assumptions'!$A$44:$A$62,0))</f>
        <v>0.79500000000000004</v>
      </c>
      <c r="V84" s="88">
        <f>INDEX('RBC Assumptions'!$E$44:$E$62,MATCH($C82,'RBC Assumptions'!$A$44:$A$62,0))</f>
        <v>0.79500000000000004</v>
      </c>
    </row>
    <row r="85" spans="1:22" x14ac:dyDescent="0.45">
      <c r="A85" s="76" t="str">
        <f t="shared" si="207"/>
        <v>P007</v>
      </c>
      <c r="B85" s="87" t="s">
        <v>532</v>
      </c>
      <c r="C85" s="88">
        <f>INDEX('RBC Assumptions'!$F$44:$F$62,MATCH($C82,'RBC Assumptions'!$A$44:$A$62,0))</f>
        <v>0.55200000000000005</v>
      </c>
      <c r="D85" s="88">
        <f>INDEX('RBC Assumptions'!$F$44:$F$62,MATCH($C82,'RBC Assumptions'!$A$44:$A$62,0))</f>
        <v>0.55200000000000005</v>
      </c>
      <c r="E85" s="88">
        <f>INDEX('RBC Assumptions'!$F$44:$F$62,MATCH($C82,'RBC Assumptions'!$A$44:$A$62,0))</f>
        <v>0.55200000000000005</v>
      </c>
      <c r="F85" s="88">
        <f>INDEX('RBC Assumptions'!$F$44:$F$62,MATCH($C82,'RBC Assumptions'!$A$44:$A$62,0))</f>
        <v>0.55200000000000005</v>
      </c>
      <c r="G85" s="88">
        <f>INDEX('RBC Assumptions'!$F$44:$F$62,MATCH($C82,'RBC Assumptions'!$A$44:$A$62,0))</f>
        <v>0.55200000000000005</v>
      </c>
      <c r="H85" s="88">
        <f>INDEX('RBC Assumptions'!$F$44:$F$62,MATCH($C82,'RBC Assumptions'!$A$44:$A$62,0))</f>
        <v>0.55200000000000005</v>
      </c>
      <c r="I85" s="88">
        <f>INDEX('RBC Assumptions'!$F$44:$F$62,MATCH($C82,'RBC Assumptions'!$A$44:$A$62,0))</f>
        <v>0.55200000000000005</v>
      </c>
      <c r="J85" s="88">
        <f>INDEX('RBC Assumptions'!$F$44:$F$62,MATCH($C82,'RBC Assumptions'!$A$44:$A$62,0))</f>
        <v>0.55200000000000005</v>
      </c>
      <c r="K85" s="88">
        <f>INDEX('RBC Assumptions'!$F$44:$F$62,MATCH($C82,'RBC Assumptions'!$A$44:$A$62,0))</f>
        <v>0.55200000000000005</v>
      </c>
      <c r="L85" s="88">
        <f>INDEX('RBC Assumptions'!$F$44:$F$62,MATCH($C82,'RBC Assumptions'!$A$44:$A$62,0))</f>
        <v>0.55200000000000005</v>
      </c>
      <c r="M85" s="88">
        <f>INDEX('RBC Assumptions'!$F$44:$F$62,MATCH($C82,'RBC Assumptions'!$A$44:$A$62,0))</f>
        <v>0.55200000000000005</v>
      </c>
      <c r="N85" s="88">
        <f>INDEX('RBC Assumptions'!$F$44:$F$62,MATCH($C82,'RBC Assumptions'!$A$44:$A$62,0))</f>
        <v>0.55200000000000005</v>
      </c>
      <c r="O85" s="88">
        <f>INDEX('RBC Assumptions'!$F$44:$F$62,MATCH($C82,'RBC Assumptions'!$A$44:$A$62,0))</f>
        <v>0.55200000000000005</v>
      </c>
      <c r="P85" s="88">
        <f>INDEX('RBC Assumptions'!$F$44:$F$62,MATCH($C82,'RBC Assumptions'!$A$44:$A$62,0))</f>
        <v>0.55200000000000005</v>
      </c>
      <c r="Q85" s="88">
        <f>INDEX('RBC Assumptions'!$F$44:$F$62,MATCH($C82,'RBC Assumptions'!$A$44:$A$62,0))</f>
        <v>0.55200000000000005</v>
      </c>
      <c r="R85" s="88">
        <f>INDEX('RBC Assumptions'!$F$44:$F$62,MATCH($C82,'RBC Assumptions'!$A$44:$A$62,0))</f>
        <v>0.55200000000000005</v>
      </c>
      <c r="S85" s="88">
        <f>INDEX('RBC Assumptions'!$F$44:$F$62,MATCH($C82,'RBC Assumptions'!$A$44:$A$62,0))</f>
        <v>0.55200000000000005</v>
      </c>
      <c r="T85" s="88">
        <f>INDEX('RBC Assumptions'!$F$44:$F$62,MATCH($C82,'RBC Assumptions'!$A$44:$A$62,0))</f>
        <v>0.55200000000000005</v>
      </c>
      <c r="U85" s="88">
        <f>INDEX('RBC Assumptions'!$F$44:$F$62,MATCH($C82,'RBC Assumptions'!$A$44:$A$62,0))</f>
        <v>0.55200000000000005</v>
      </c>
      <c r="V85" s="88">
        <f>INDEX('RBC Assumptions'!$F$44:$F$62,MATCH($C82,'RBC Assumptions'!$A$44:$A$62,0))</f>
        <v>0.55200000000000005</v>
      </c>
    </row>
    <row r="86" spans="1:22" x14ac:dyDescent="0.45">
      <c r="A86" s="76" t="str">
        <f t="shared" si="207"/>
        <v>P007</v>
      </c>
      <c r="B86" s="87" t="s">
        <v>534</v>
      </c>
      <c r="C86" s="88">
        <f>MIN('RBC Assumptions'!ASSM_LLAERatioCap,INDEX('RBC Assumptions'!$K$44:$K$62,MATCH($C82,'RBC Assumptions'!$A$44:$A$62,0)))</f>
        <v>0.55200000000000005</v>
      </c>
      <c r="D86" s="88">
        <f>MIN('RBC Assumptions'!ASSM_LLAERatioCap,INDEX('RBC Assumptions'!$K$44:$K$62,MATCH($C82,'RBC Assumptions'!$A$44:$A$62,0)))</f>
        <v>0.55200000000000005</v>
      </c>
      <c r="E86" s="88">
        <f>MIN('RBC Assumptions'!ASSM_LLAERatioCap,INDEX('RBC Assumptions'!$K$44:$K$62,MATCH($C82,'RBC Assumptions'!$A$44:$A$62,0)))</f>
        <v>0.55200000000000005</v>
      </c>
      <c r="F86" s="88">
        <f>MIN('RBC Assumptions'!ASSM_LLAERatioCap,INDEX('RBC Assumptions'!$K$44:$K$62,MATCH($C82,'RBC Assumptions'!$A$44:$A$62,0)))</f>
        <v>0.55200000000000005</v>
      </c>
      <c r="G86" s="88">
        <f>MIN('RBC Assumptions'!ASSM_LLAERatioCap,INDEX('RBC Assumptions'!$K$44:$K$62,MATCH($C82,'RBC Assumptions'!$A$44:$A$62,0)))</f>
        <v>0.55200000000000005</v>
      </c>
      <c r="H86" s="88">
        <f>MIN('RBC Assumptions'!ASSM_LLAERatioCap,INDEX('RBC Assumptions'!$K$44:$K$62,MATCH($C82,'RBC Assumptions'!$A$44:$A$62,0)))</f>
        <v>0.55200000000000005</v>
      </c>
      <c r="I86" s="88">
        <f>MIN('RBC Assumptions'!ASSM_LLAERatioCap,INDEX('RBC Assumptions'!$K$44:$K$62,MATCH($C82,'RBC Assumptions'!$A$44:$A$62,0)))</f>
        <v>0.55200000000000005</v>
      </c>
      <c r="J86" s="88">
        <f>MIN('RBC Assumptions'!ASSM_LLAERatioCap,INDEX('RBC Assumptions'!$K$44:$K$62,MATCH($C82,'RBC Assumptions'!$A$44:$A$62,0)))</f>
        <v>0.55200000000000005</v>
      </c>
      <c r="K86" s="88">
        <f>MIN('RBC Assumptions'!ASSM_LLAERatioCap,INDEX('RBC Assumptions'!$K$44:$K$62,MATCH($C82,'RBC Assumptions'!$A$44:$A$62,0)))</f>
        <v>0.55200000000000005</v>
      </c>
      <c r="L86" s="88">
        <f>MIN('RBC Assumptions'!ASSM_LLAERatioCap,INDEX('RBC Assumptions'!$K$44:$K$62,MATCH($C82,'RBC Assumptions'!$A$44:$A$62,0)))</f>
        <v>0.55200000000000005</v>
      </c>
      <c r="M86" s="88">
        <f>MIN('RBC Assumptions'!ASSM_LLAERatioCap,INDEX('RBC Assumptions'!$K$44:$K$62,MATCH($C82,'RBC Assumptions'!$A$44:$A$62,0)))</f>
        <v>0.55200000000000005</v>
      </c>
      <c r="N86" s="88">
        <f>MIN('RBC Assumptions'!ASSM_LLAERatioCap,INDEX('RBC Assumptions'!$K$44:$K$62,MATCH($C82,'RBC Assumptions'!$A$44:$A$62,0)))</f>
        <v>0.55200000000000005</v>
      </c>
      <c r="O86" s="88">
        <f>MIN('RBC Assumptions'!ASSM_LLAERatioCap,INDEX('RBC Assumptions'!$K$44:$K$62,MATCH($C82,'RBC Assumptions'!$A$44:$A$62,0)))</f>
        <v>0.55200000000000005</v>
      </c>
      <c r="P86" s="88">
        <f>MIN('RBC Assumptions'!ASSM_LLAERatioCap,INDEX('RBC Assumptions'!$K$44:$K$62,MATCH($C82,'RBC Assumptions'!$A$44:$A$62,0)))</f>
        <v>0.55200000000000005</v>
      </c>
      <c r="Q86" s="88">
        <f>MIN('RBC Assumptions'!ASSM_LLAERatioCap,INDEX('RBC Assumptions'!$K$44:$K$62,MATCH($C82,'RBC Assumptions'!$A$44:$A$62,0)))</f>
        <v>0.55200000000000005</v>
      </c>
      <c r="R86" s="88">
        <f>MIN('RBC Assumptions'!ASSM_LLAERatioCap,INDEX('RBC Assumptions'!$K$44:$K$62,MATCH($C82,'RBC Assumptions'!$A$44:$A$62,0)))</f>
        <v>0.55200000000000005</v>
      </c>
      <c r="S86" s="88">
        <f>MIN('RBC Assumptions'!ASSM_LLAERatioCap,INDEX('RBC Assumptions'!$K$44:$K$62,MATCH($C82,'RBC Assumptions'!$A$44:$A$62,0)))</f>
        <v>0.55200000000000005</v>
      </c>
      <c r="T86" s="88">
        <f>MIN('RBC Assumptions'!ASSM_LLAERatioCap,INDEX('RBC Assumptions'!$K$44:$K$62,MATCH($C82,'RBC Assumptions'!$A$44:$A$62,0)))</f>
        <v>0.55200000000000005</v>
      </c>
      <c r="U86" s="88">
        <f>MIN('RBC Assumptions'!ASSM_LLAERatioCap,INDEX('RBC Assumptions'!$K$44:$K$62,MATCH($C82,'RBC Assumptions'!$A$44:$A$62,0)))</f>
        <v>0.55200000000000005</v>
      </c>
      <c r="V86" s="88">
        <f>MIN('RBC Assumptions'!ASSM_LLAERatioCap,INDEX('RBC Assumptions'!$K$44:$K$62,MATCH($C82,'RBC Assumptions'!$A$44:$A$62,0)))</f>
        <v>0.55200000000000005</v>
      </c>
    </row>
    <row r="87" spans="1:22" x14ac:dyDescent="0.45">
      <c r="A87" s="76" t="str">
        <f t="shared" si="207"/>
        <v>P007</v>
      </c>
      <c r="B87" s="87" t="s">
        <v>531</v>
      </c>
      <c r="C87" s="88">
        <f>0.5*C84+0.5*(C86/C85)*C84</f>
        <v>0.79500000000000004</v>
      </c>
      <c r="D87" s="88">
        <f t="shared" ref="D87" si="208">0.5*D84+0.5*(D86/D85)*D84</f>
        <v>0.79500000000000004</v>
      </c>
      <c r="E87" s="88">
        <f t="shared" ref="E87" si="209">0.5*E84+0.5*(E86/E85)*E84</f>
        <v>0.79500000000000004</v>
      </c>
      <c r="F87" s="88">
        <f t="shared" ref="F87" si="210">0.5*F84+0.5*(F86/F85)*F84</f>
        <v>0.79500000000000004</v>
      </c>
      <c r="G87" s="88">
        <f t="shared" ref="G87" si="211">0.5*G84+0.5*(G86/G85)*G84</f>
        <v>0.79500000000000004</v>
      </c>
      <c r="H87" s="88">
        <f t="shared" ref="H87" si="212">0.5*H84+0.5*(H86/H85)*H84</f>
        <v>0.79500000000000004</v>
      </c>
      <c r="I87" s="88">
        <f t="shared" ref="I87" si="213">0.5*I84+0.5*(I86/I85)*I84</f>
        <v>0.79500000000000004</v>
      </c>
      <c r="J87" s="88">
        <f t="shared" ref="J87" si="214">0.5*J84+0.5*(J86/J85)*J84</f>
        <v>0.79500000000000004</v>
      </c>
      <c r="K87" s="88">
        <f t="shared" ref="K87" si="215">0.5*K84+0.5*(K86/K85)*K84</f>
        <v>0.79500000000000004</v>
      </c>
      <c r="L87" s="88">
        <f t="shared" ref="L87" si="216">0.5*L84+0.5*(L86/L85)*L84</f>
        <v>0.79500000000000004</v>
      </c>
      <c r="M87" s="88">
        <f t="shared" ref="M87" si="217">0.5*M84+0.5*(M86/M85)*M84</f>
        <v>0.79500000000000004</v>
      </c>
      <c r="N87" s="88">
        <f t="shared" ref="N87" si="218">0.5*N84+0.5*(N86/N85)*N84</f>
        <v>0.79500000000000004</v>
      </c>
      <c r="O87" s="88">
        <f t="shared" ref="O87" si="219">0.5*O84+0.5*(O86/O85)*O84</f>
        <v>0.79500000000000004</v>
      </c>
      <c r="P87" s="88">
        <f t="shared" ref="P87" si="220">0.5*P84+0.5*(P86/P85)*P84</f>
        <v>0.79500000000000004</v>
      </c>
      <c r="Q87" s="88">
        <f t="shared" ref="Q87" si="221">0.5*Q84+0.5*(Q86/Q85)*Q84</f>
        <v>0.79500000000000004</v>
      </c>
      <c r="R87" s="88">
        <f t="shared" ref="R87" si="222">0.5*R84+0.5*(R86/R85)*R84</f>
        <v>0.79500000000000004</v>
      </c>
      <c r="S87" s="88">
        <f t="shared" ref="S87" si="223">0.5*S84+0.5*(S86/S85)*S84</f>
        <v>0.79500000000000004</v>
      </c>
      <c r="T87" s="88">
        <f t="shared" ref="T87" si="224">0.5*T84+0.5*(T86/T85)*T84</f>
        <v>0.79500000000000004</v>
      </c>
      <c r="U87" s="88">
        <f t="shared" ref="U87" si="225">0.5*U84+0.5*(U86/U85)*U84</f>
        <v>0.79500000000000004</v>
      </c>
      <c r="V87" s="88">
        <f t="shared" ref="V87" si="226">0.5*V84+0.5*(V86/V85)*V84</f>
        <v>0.79500000000000004</v>
      </c>
    </row>
    <row r="88" spans="1:22" x14ac:dyDescent="0.45">
      <c r="A88" s="76" t="str">
        <f t="shared" si="207"/>
        <v>P007</v>
      </c>
      <c r="B88" s="87" t="s">
        <v>536</v>
      </c>
      <c r="C88" s="88">
        <f>INDEX('RBC Assumptions'!$G$44:$G$62,MATCH($C82,'RBC Assumptions'!$A$44:$A$62,0))</f>
        <v>0.95699999999999996</v>
      </c>
      <c r="D88" s="88">
        <f>INDEX('RBC Assumptions'!$G$44:$G$62,MATCH($C82,'RBC Assumptions'!$A$44:$A$62,0))</f>
        <v>0.95699999999999996</v>
      </c>
      <c r="E88" s="88">
        <f>INDEX('RBC Assumptions'!$G$44:$G$62,MATCH($C82,'RBC Assumptions'!$A$44:$A$62,0))</f>
        <v>0.95699999999999996</v>
      </c>
      <c r="F88" s="88">
        <f>INDEX('RBC Assumptions'!$G$44:$G$62,MATCH($C82,'RBC Assumptions'!$A$44:$A$62,0))</f>
        <v>0.95699999999999996</v>
      </c>
      <c r="G88" s="88">
        <f>INDEX('RBC Assumptions'!$G$44:$G$62,MATCH($C82,'RBC Assumptions'!$A$44:$A$62,0))</f>
        <v>0.95699999999999996</v>
      </c>
      <c r="H88" s="88">
        <f>INDEX('RBC Assumptions'!$G$44:$G$62,MATCH($C82,'RBC Assumptions'!$A$44:$A$62,0))</f>
        <v>0.95699999999999996</v>
      </c>
      <c r="I88" s="88">
        <f>INDEX('RBC Assumptions'!$G$44:$G$62,MATCH($C82,'RBC Assumptions'!$A$44:$A$62,0))</f>
        <v>0.95699999999999996</v>
      </c>
      <c r="J88" s="88">
        <f>INDEX('RBC Assumptions'!$G$44:$G$62,MATCH($C82,'RBC Assumptions'!$A$44:$A$62,0))</f>
        <v>0.95699999999999996</v>
      </c>
      <c r="K88" s="88">
        <f>INDEX('RBC Assumptions'!$G$44:$G$62,MATCH($C82,'RBC Assumptions'!$A$44:$A$62,0))</f>
        <v>0.95699999999999996</v>
      </c>
      <c r="L88" s="88">
        <f>INDEX('RBC Assumptions'!$G$44:$G$62,MATCH($C82,'RBC Assumptions'!$A$44:$A$62,0))</f>
        <v>0.95699999999999996</v>
      </c>
      <c r="M88" s="88">
        <f>INDEX('RBC Assumptions'!$G$44:$G$62,MATCH($C82,'RBC Assumptions'!$A$44:$A$62,0))</f>
        <v>0.95699999999999996</v>
      </c>
      <c r="N88" s="88">
        <f>INDEX('RBC Assumptions'!$G$44:$G$62,MATCH($C82,'RBC Assumptions'!$A$44:$A$62,0))</f>
        <v>0.95699999999999996</v>
      </c>
      <c r="O88" s="88">
        <f>INDEX('RBC Assumptions'!$G$44:$G$62,MATCH($C82,'RBC Assumptions'!$A$44:$A$62,0))</f>
        <v>0.95699999999999996</v>
      </c>
      <c r="P88" s="88">
        <f>INDEX('RBC Assumptions'!$G$44:$G$62,MATCH($C82,'RBC Assumptions'!$A$44:$A$62,0))</f>
        <v>0.95699999999999996</v>
      </c>
      <c r="Q88" s="88">
        <f>INDEX('RBC Assumptions'!$G$44:$G$62,MATCH($C82,'RBC Assumptions'!$A$44:$A$62,0))</f>
        <v>0.95699999999999996</v>
      </c>
      <c r="R88" s="88">
        <f>INDEX('RBC Assumptions'!$G$44:$G$62,MATCH($C82,'RBC Assumptions'!$A$44:$A$62,0))</f>
        <v>0.95699999999999996</v>
      </c>
      <c r="S88" s="88">
        <f>INDEX('RBC Assumptions'!$G$44:$G$62,MATCH($C82,'RBC Assumptions'!$A$44:$A$62,0))</f>
        <v>0.95699999999999996</v>
      </c>
      <c r="T88" s="88">
        <f>INDEX('RBC Assumptions'!$G$44:$G$62,MATCH($C82,'RBC Assumptions'!$A$44:$A$62,0))</f>
        <v>0.95699999999999996</v>
      </c>
      <c r="U88" s="88">
        <f>INDEX('RBC Assumptions'!$G$44:$G$62,MATCH($C82,'RBC Assumptions'!$A$44:$A$62,0))</f>
        <v>0.95699999999999996</v>
      </c>
      <c r="V88" s="88">
        <f>INDEX('RBC Assumptions'!$G$44:$G$62,MATCH($C82,'RBC Assumptions'!$A$44:$A$62,0))</f>
        <v>0.95699999999999996</v>
      </c>
    </row>
    <row r="89" spans="1:22" x14ac:dyDescent="0.45">
      <c r="A89" s="76" t="str">
        <f t="shared" si="207"/>
        <v>P007</v>
      </c>
      <c r="B89" s="89" t="s">
        <v>346</v>
      </c>
      <c r="C89" s="91">
        <f>MAX(0,C83*((C87*C88)+'RBC Assumptions'!ASSM_UWExpRatio-1))</f>
        <v>117.83834430796999</v>
      </c>
      <c r="D89" s="91">
        <f>MAX(0,D83*((D87*D88)+'RBC Assumptions'!ASSM_UWExpRatio-1))</f>
        <v>117.83834430796999</v>
      </c>
      <c r="E89" s="91">
        <f>MAX(0,E83*((E87*E88)+'RBC Assumptions'!ASSM_UWExpRatio-1))</f>
        <v>117.83834430796999</v>
      </c>
      <c r="F89" s="91">
        <f>MAX(0,F83*((F87*F88)+'RBC Assumptions'!ASSM_UWExpRatio-1))</f>
        <v>117.83834430796999</v>
      </c>
      <c r="G89" s="91">
        <f>MAX(0,G83*((G87*G88)+'RBC Assumptions'!ASSM_UWExpRatio-1))</f>
        <v>176.75751646195499</v>
      </c>
      <c r="H89" s="91">
        <f>MAX(0,H83*((H87*H88)+'RBC Assumptions'!ASSM_UWExpRatio-1))</f>
        <v>176.75751646195499</v>
      </c>
      <c r="I89" s="91">
        <f>MAX(0,I83*((I87*I88)+'RBC Assumptions'!ASSM_UWExpRatio-1))</f>
        <v>176.75751646195499</v>
      </c>
      <c r="J89" s="91">
        <f>MAX(0,J83*((J87*J88)+'RBC Assumptions'!ASSM_UWExpRatio-1))</f>
        <v>176.75751646195499</v>
      </c>
      <c r="K89" s="91">
        <f>MAX(0,K83*((K87*K88)+'RBC Assumptions'!ASSM_UWExpRatio-1))</f>
        <v>235.67668861593998</v>
      </c>
      <c r="L89" s="91">
        <f>MAX(0,L83*((L87*L88)+'RBC Assumptions'!ASSM_UWExpRatio-1))</f>
        <v>235.67668861593998</v>
      </c>
      <c r="M89" s="91">
        <f>MAX(0,M83*((M87*M88)+'RBC Assumptions'!ASSM_UWExpRatio-1))</f>
        <v>235.67668861593998</v>
      </c>
      <c r="N89" s="91">
        <f>MAX(0,N83*((N87*N88)+'RBC Assumptions'!ASSM_UWExpRatio-1))</f>
        <v>235.67668861593998</v>
      </c>
      <c r="O89" s="91">
        <f>MAX(0,O83*((O87*O88)+'RBC Assumptions'!ASSM_UWExpRatio-1))</f>
        <v>294.59586076992503</v>
      </c>
      <c r="P89" s="91">
        <f>MAX(0,P83*((P87*P88)+'RBC Assumptions'!ASSM_UWExpRatio-1))</f>
        <v>294.59586076992503</v>
      </c>
      <c r="Q89" s="91">
        <f>MAX(0,Q83*((Q87*Q88)+'RBC Assumptions'!ASSM_UWExpRatio-1))</f>
        <v>294.59586076992503</v>
      </c>
      <c r="R89" s="91">
        <f>MAX(0,R83*((R87*R88)+'RBC Assumptions'!ASSM_UWExpRatio-1))</f>
        <v>294.59586076992503</v>
      </c>
      <c r="S89" s="91">
        <f>MAX(0,S83*((S87*S88)+'RBC Assumptions'!ASSM_UWExpRatio-1))</f>
        <v>353.51503292390998</v>
      </c>
      <c r="T89" s="91">
        <f>MAX(0,T83*((T87*T88)+'RBC Assumptions'!ASSM_UWExpRatio-1))</f>
        <v>353.51503292390998</v>
      </c>
      <c r="U89" s="91">
        <f>MAX(0,U83*((U87*U88)+'RBC Assumptions'!ASSM_UWExpRatio-1))</f>
        <v>353.51503292390998</v>
      </c>
      <c r="V89" s="91">
        <f>MAX(0,V83*((V87*V88)+'RBC Assumptions'!ASSM_UWExpRatio-1))</f>
        <v>353.51503292390998</v>
      </c>
    </row>
    <row r="90" spans="1:22" x14ac:dyDescent="0.45">
      <c r="A90" s="76" t="str">
        <f t="shared" si="207"/>
        <v>P007</v>
      </c>
      <c r="B90" s="90" t="s">
        <v>334</v>
      </c>
      <c r="C90" s="91">
        <v>0</v>
      </c>
      <c r="D90" s="91">
        <v>0</v>
      </c>
      <c r="E90" s="91">
        <v>0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</row>
    <row r="91" spans="1:22" x14ac:dyDescent="0.45">
      <c r="A91" s="76" t="str">
        <f t="shared" si="207"/>
        <v>P007</v>
      </c>
      <c r="B91" s="92" t="s">
        <v>347</v>
      </c>
      <c r="C91" s="93">
        <f>IFERROR(C89-C90,0)</f>
        <v>117.83834430796999</v>
      </c>
      <c r="D91" s="93">
        <f t="shared" ref="D91" si="227">IFERROR(D89-D90,0)</f>
        <v>117.83834430796999</v>
      </c>
      <c r="E91" s="93">
        <f t="shared" ref="E91" si="228">IFERROR(E89-E90,0)</f>
        <v>117.83834430796999</v>
      </c>
      <c r="F91" s="93">
        <f t="shared" ref="F91" si="229">IFERROR(F89-F90,0)</f>
        <v>117.83834430796999</v>
      </c>
      <c r="G91" s="93">
        <f t="shared" ref="G91" si="230">IFERROR(G89-G90,0)</f>
        <v>176.75751646195499</v>
      </c>
      <c r="H91" s="93">
        <f t="shared" ref="H91" si="231">IFERROR(H89-H90,0)</f>
        <v>176.75751646195499</v>
      </c>
      <c r="I91" s="93">
        <f t="shared" ref="I91" si="232">IFERROR(I89-I90,0)</f>
        <v>176.75751646195499</v>
      </c>
      <c r="J91" s="93">
        <f t="shared" ref="J91" si="233">IFERROR(J89-J90,0)</f>
        <v>176.75751646195499</v>
      </c>
      <c r="K91" s="93">
        <f t="shared" ref="K91" si="234">IFERROR(K89-K90,0)</f>
        <v>235.67668861593998</v>
      </c>
      <c r="L91" s="93">
        <f t="shared" ref="L91" si="235">IFERROR(L89-L90,0)</f>
        <v>235.67668861593998</v>
      </c>
      <c r="M91" s="93">
        <f t="shared" ref="M91" si="236">IFERROR(M89-M90,0)</f>
        <v>235.67668861593998</v>
      </c>
      <c r="N91" s="93">
        <f t="shared" ref="N91" si="237">IFERROR(N89-N90,0)</f>
        <v>235.67668861593998</v>
      </c>
      <c r="O91" s="93">
        <f t="shared" ref="O91" si="238">IFERROR(O89-O90,0)</f>
        <v>294.59586076992503</v>
      </c>
      <c r="P91" s="93">
        <f t="shared" ref="P91" si="239">IFERROR(P89-P90,0)</f>
        <v>294.59586076992503</v>
      </c>
      <c r="Q91" s="93">
        <f t="shared" ref="Q91" si="240">IFERROR(Q89-Q90,0)</f>
        <v>294.59586076992503</v>
      </c>
      <c r="R91" s="93">
        <f t="shared" ref="R91" si="241">IFERROR(R89-R90,0)</f>
        <v>294.59586076992503</v>
      </c>
      <c r="S91" s="93">
        <f t="shared" ref="S91" si="242">IFERROR(S89-S90,0)</f>
        <v>353.51503292390998</v>
      </c>
      <c r="T91" s="93">
        <f t="shared" ref="T91" si="243">IFERROR(T89-T90,0)</f>
        <v>353.51503292390998</v>
      </c>
      <c r="U91" s="93">
        <f t="shared" ref="U91" si="244">IFERROR(U89-U90,0)</f>
        <v>353.51503292390998</v>
      </c>
      <c r="V91" s="93">
        <f t="shared" ref="V91" si="245">IFERROR(V89-V90,0)</f>
        <v>353.51503292390998</v>
      </c>
    </row>
    <row r="93" spans="1:22" x14ac:dyDescent="0.45">
      <c r="A93" s="2" t="s">
        <v>81</v>
      </c>
      <c r="B93" s="2" t="str">
        <f>INDEX('Program Inputs'!$B$9:$B$28,MATCH(A93,'Program Inputs'!$A$9:$A$28,0))</f>
        <v>Surety</v>
      </c>
      <c r="C93" s="2" t="str">
        <f>INDEX('Program Inputs'!$L$9:$L$28,MATCH(A93,'Program Inputs'!$A$9:$A$28,0))</f>
        <v>Fidelity and Surety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45">
      <c r="A94" s="76" t="str">
        <f>A93</f>
        <v>P008</v>
      </c>
      <c r="B94" s="87" t="s">
        <v>345</v>
      </c>
      <c r="C94" s="95">
        <f>4*SUMIFS('Program Qtrly'!D:D,'Program Qtrly'!$A:$A,$A94,'Program Qtrly'!$C:$C,"NWP")</f>
        <v>0</v>
      </c>
      <c r="D94" s="95">
        <f>4*SUMIFS('Program Qtrly'!E:E,'Program Qtrly'!$A:$A,$A94,'Program Qtrly'!$C:$C,"NWP")</f>
        <v>0</v>
      </c>
      <c r="E94" s="95">
        <f>4*SUMIFS('Program Qtrly'!F:F,'Program Qtrly'!$A:$A,$A94,'Program Qtrly'!$C:$C,"NWP")</f>
        <v>0</v>
      </c>
      <c r="F94" s="95">
        <f>4*SUMIFS('Program Qtrly'!G:G,'Program Qtrly'!$A:$A,$A94,'Program Qtrly'!$C:$C,"NWP")</f>
        <v>0</v>
      </c>
      <c r="G94" s="95">
        <f>4*SUMIFS('Program Qtrly'!H:H,'Program Qtrly'!$A:$A,$A94,'Program Qtrly'!$C:$C,"NWP")</f>
        <v>1500.0000000000002</v>
      </c>
      <c r="H94" s="95">
        <f>4*SUMIFS('Program Qtrly'!I:I,'Program Qtrly'!$A:$A,$A94,'Program Qtrly'!$C:$C,"NWP")</f>
        <v>1500.0000000000002</v>
      </c>
      <c r="I94" s="95">
        <f>4*SUMIFS('Program Qtrly'!J:J,'Program Qtrly'!$A:$A,$A94,'Program Qtrly'!$C:$C,"NWP")</f>
        <v>1500.0000000000002</v>
      </c>
      <c r="J94" s="95">
        <f>4*SUMIFS('Program Qtrly'!K:K,'Program Qtrly'!$A:$A,$A94,'Program Qtrly'!$C:$C,"NWP")</f>
        <v>1500.0000000000002</v>
      </c>
      <c r="K94" s="95">
        <f>4*SUMIFS('Program Qtrly'!L:L,'Program Qtrly'!$A:$A,$A94,'Program Qtrly'!$C:$C,"NWP")</f>
        <v>2100.0000000000005</v>
      </c>
      <c r="L94" s="95">
        <f>4*SUMIFS('Program Qtrly'!M:M,'Program Qtrly'!$A:$A,$A94,'Program Qtrly'!$C:$C,"NWP")</f>
        <v>2100.0000000000005</v>
      </c>
      <c r="M94" s="95">
        <f>4*SUMIFS('Program Qtrly'!N:N,'Program Qtrly'!$A:$A,$A94,'Program Qtrly'!$C:$C,"NWP")</f>
        <v>2100.0000000000005</v>
      </c>
      <c r="N94" s="95">
        <f>4*SUMIFS('Program Qtrly'!O:O,'Program Qtrly'!$A:$A,$A94,'Program Qtrly'!$C:$C,"NWP")</f>
        <v>2100.0000000000005</v>
      </c>
      <c r="O94" s="95">
        <f>4*SUMIFS('Program Qtrly'!P:P,'Program Qtrly'!$A:$A,$A94,'Program Qtrly'!$C:$C,"NWP")</f>
        <v>3000.0000000000005</v>
      </c>
      <c r="P94" s="95">
        <f>4*SUMIFS('Program Qtrly'!Q:Q,'Program Qtrly'!$A:$A,$A94,'Program Qtrly'!$C:$C,"NWP")</f>
        <v>3000.0000000000005</v>
      </c>
      <c r="Q94" s="95">
        <f>4*SUMIFS('Program Qtrly'!R:R,'Program Qtrly'!$A:$A,$A94,'Program Qtrly'!$C:$C,"NWP")</f>
        <v>3000.0000000000005</v>
      </c>
      <c r="R94" s="95">
        <f>4*SUMIFS('Program Qtrly'!S:S,'Program Qtrly'!$A:$A,$A94,'Program Qtrly'!$C:$C,"NWP")</f>
        <v>3000.0000000000005</v>
      </c>
      <c r="S94" s="95">
        <f>4*SUMIFS('Program Qtrly'!T:T,'Program Qtrly'!$A:$A,$A94,'Program Qtrly'!$C:$C,"NWP")</f>
        <v>4500.0000000000009</v>
      </c>
      <c r="T94" s="95">
        <f>4*SUMIFS('Program Qtrly'!U:U,'Program Qtrly'!$A:$A,$A94,'Program Qtrly'!$C:$C,"NWP")</f>
        <v>4500.0000000000009</v>
      </c>
      <c r="U94" s="95">
        <f>4*SUMIFS('Program Qtrly'!V:V,'Program Qtrly'!$A:$A,$A94,'Program Qtrly'!$C:$C,"NWP")</f>
        <v>4500.0000000000009</v>
      </c>
      <c r="V94" s="95">
        <f>4*SUMIFS('Program Qtrly'!W:W,'Program Qtrly'!$A:$A,$A94,'Program Qtrly'!$C:$C,"NWP")</f>
        <v>4500.0000000000009</v>
      </c>
    </row>
    <row r="95" spans="1:22" x14ac:dyDescent="0.45">
      <c r="A95" s="76" t="str">
        <f t="shared" ref="A95:A102" si="246">A94</f>
        <v>P008</v>
      </c>
      <c r="B95" s="87" t="s">
        <v>530</v>
      </c>
      <c r="C95" s="88">
        <f>INDEX('RBC Assumptions'!$E$44:$E$62,MATCH($C93,'RBC Assumptions'!$A$44:$A$62,0))</f>
        <v>0.65700000000000003</v>
      </c>
      <c r="D95" s="88">
        <f>INDEX('RBC Assumptions'!$E$44:$E$62,MATCH($C93,'RBC Assumptions'!$A$44:$A$62,0))</f>
        <v>0.65700000000000003</v>
      </c>
      <c r="E95" s="88">
        <f>INDEX('RBC Assumptions'!$E$44:$E$62,MATCH($C93,'RBC Assumptions'!$A$44:$A$62,0))</f>
        <v>0.65700000000000003</v>
      </c>
      <c r="F95" s="88">
        <f>INDEX('RBC Assumptions'!$E$44:$E$62,MATCH($C93,'RBC Assumptions'!$A$44:$A$62,0))</f>
        <v>0.65700000000000003</v>
      </c>
      <c r="G95" s="88">
        <f>INDEX('RBC Assumptions'!$E$44:$E$62,MATCH($C93,'RBC Assumptions'!$A$44:$A$62,0))</f>
        <v>0.65700000000000003</v>
      </c>
      <c r="H95" s="88">
        <f>INDEX('RBC Assumptions'!$E$44:$E$62,MATCH($C93,'RBC Assumptions'!$A$44:$A$62,0))</f>
        <v>0.65700000000000003</v>
      </c>
      <c r="I95" s="88">
        <f>INDEX('RBC Assumptions'!$E$44:$E$62,MATCH($C93,'RBC Assumptions'!$A$44:$A$62,0))</f>
        <v>0.65700000000000003</v>
      </c>
      <c r="J95" s="88">
        <f>INDEX('RBC Assumptions'!$E$44:$E$62,MATCH($C93,'RBC Assumptions'!$A$44:$A$62,0))</f>
        <v>0.65700000000000003</v>
      </c>
      <c r="K95" s="88">
        <f>INDEX('RBC Assumptions'!$E$44:$E$62,MATCH($C93,'RBC Assumptions'!$A$44:$A$62,0))</f>
        <v>0.65700000000000003</v>
      </c>
      <c r="L95" s="88">
        <f>INDEX('RBC Assumptions'!$E$44:$E$62,MATCH($C93,'RBC Assumptions'!$A$44:$A$62,0))</f>
        <v>0.65700000000000003</v>
      </c>
      <c r="M95" s="88">
        <f>INDEX('RBC Assumptions'!$E$44:$E$62,MATCH($C93,'RBC Assumptions'!$A$44:$A$62,0))</f>
        <v>0.65700000000000003</v>
      </c>
      <c r="N95" s="88">
        <f>INDEX('RBC Assumptions'!$E$44:$E$62,MATCH($C93,'RBC Assumptions'!$A$44:$A$62,0))</f>
        <v>0.65700000000000003</v>
      </c>
      <c r="O95" s="88">
        <f>INDEX('RBC Assumptions'!$E$44:$E$62,MATCH($C93,'RBC Assumptions'!$A$44:$A$62,0))</f>
        <v>0.65700000000000003</v>
      </c>
      <c r="P95" s="88">
        <f>INDEX('RBC Assumptions'!$E$44:$E$62,MATCH($C93,'RBC Assumptions'!$A$44:$A$62,0))</f>
        <v>0.65700000000000003</v>
      </c>
      <c r="Q95" s="88">
        <f>INDEX('RBC Assumptions'!$E$44:$E$62,MATCH($C93,'RBC Assumptions'!$A$44:$A$62,0))</f>
        <v>0.65700000000000003</v>
      </c>
      <c r="R95" s="88">
        <f>INDEX('RBC Assumptions'!$E$44:$E$62,MATCH($C93,'RBC Assumptions'!$A$44:$A$62,0))</f>
        <v>0.65700000000000003</v>
      </c>
      <c r="S95" s="88">
        <f>INDEX('RBC Assumptions'!$E$44:$E$62,MATCH($C93,'RBC Assumptions'!$A$44:$A$62,0))</f>
        <v>0.65700000000000003</v>
      </c>
      <c r="T95" s="88">
        <f>INDEX('RBC Assumptions'!$E$44:$E$62,MATCH($C93,'RBC Assumptions'!$A$44:$A$62,0))</f>
        <v>0.65700000000000003</v>
      </c>
      <c r="U95" s="88">
        <f>INDEX('RBC Assumptions'!$E$44:$E$62,MATCH($C93,'RBC Assumptions'!$A$44:$A$62,0))</f>
        <v>0.65700000000000003</v>
      </c>
      <c r="V95" s="88">
        <f>INDEX('RBC Assumptions'!$E$44:$E$62,MATCH($C93,'RBC Assumptions'!$A$44:$A$62,0))</f>
        <v>0.65700000000000003</v>
      </c>
    </row>
    <row r="96" spans="1:22" x14ac:dyDescent="0.45">
      <c r="A96" s="76" t="str">
        <f t="shared" si="246"/>
        <v>P008</v>
      </c>
      <c r="B96" s="87" t="s">
        <v>532</v>
      </c>
      <c r="C96" s="88">
        <f>INDEX('RBC Assumptions'!$F$44:$F$62,MATCH($C93,'RBC Assumptions'!$A$44:$A$62,0))</f>
        <v>0.374</v>
      </c>
      <c r="D96" s="88">
        <f>INDEX('RBC Assumptions'!$F$44:$F$62,MATCH($C93,'RBC Assumptions'!$A$44:$A$62,0))</f>
        <v>0.374</v>
      </c>
      <c r="E96" s="88">
        <f>INDEX('RBC Assumptions'!$F$44:$F$62,MATCH($C93,'RBC Assumptions'!$A$44:$A$62,0))</f>
        <v>0.374</v>
      </c>
      <c r="F96" s="88">
        <f>INDEX('RBC Assumptions'!$F$44:$F$62,MATCH($C93,'RBC Assumptions'!$A$44:$A$62,0))</f>
        <v>0.374</v>
      </c>
      <c r="G96" s="88">
        <f>INDEX('RBC Assumptions'!$F$44:$F$62,MATCH($C93,'RBC Assumptions'!$A$44:$A$62,0))</f>
        <v>0.374</v>
      </c>
      <c r="H96" s="88">
        <f>INDEX('RBC Assumptions'!$F$44:$F$62,MATCH($C93,'RBC Assumptions'!$A$44:$A$62,0))</f>
        <v>0.374</v>
      </c>
      <c r="I96" s="88">
        <f>INDEX('RBC Assumptions'!$F$44:$F$62,MATCH($C93,'RBC Assumptions'!$A$44:$A$62,0))</f>
        <v>0.374</v>
      </c>
      <c r="J96" s="88">
        <f>INDEX('RBC Assumptions'!$F$44:$F$62,MATCH($C93,'RBC Assumptions'!$A$44:$A$62,0))</f>
        <v>0.374</v>
      </c>
      <c r="K96" s="88">
        <f>INDEX('RBC Assumptions'!$F$44:$F$62,MATCH($C93,'RBC Assumptions'!$A$44:$A$62,0))</f>
        <v>0.374</v>
      </c>
      <c r="L96" s="88">
        <f>INDEX('RBC Assumptions'!$F$44:$F$62,MATCH($C93,'RBC Assumptions'!$A$44:$A$62,0))</f>
        <v>0.374</v>
      </c>
      <c r="M96" s="88">
        <f>INDEX('RBC Assumptions'!$F$44:$F$62,MATCH($C93,'RBC Assumptions'!$A$44:$A$62,0))</f>
        <v>0.374</v>
      </c>
      <c r="N96" s="88">
        <f>INDEX('RBC Assumptions'!$F$44:$F$62,MATCH($C93,'RBC Assumptions'!$A$44:$A$62,0))</f>
        <v>0.374</v>
      </c>
      <c r="O96" s="88">
        <f>INDEX('RBC Assumptions'!$F$44:$F$62,MATCH($C93,'RBC Assumptions'!$A$44:$A$62,0))</f>
        <v>0.374</v>
      </c>
      <c r="P96" s="88">
        <f>INDEX('RBC Assumptions'!$F$44:$F$62,MATCH($C93,'RBC Assumptions'!$A$44:$A$62,0))</f>
        <v>0.374</v>
      </c>
      <c r="Q96" s="88">
        <f>INDEX('RBC Assumptions'!$F$44:$F$62,MATCH($C93,'RBC Assumptions'!$A$44:$A$62,0))</f>
        <v>0.374</v>
      </c>
      <c r="R96" s="88">
        <f>INDEX('RBC Assumptions'!$F$44:$F$62,MATCH($C93,'RBC Assumptions'!$A$44:$A$62,0))</f>
        <v>0.374</v>
      </c>
      <c r="S96" s="88">
        <f>INDEX('RBC Assumptions'!$F$44:$F$62,MATCH($C93,'RBC Assumptions'!$A$44:$A$62,0))</f>
        <v>0.374</v>
      </c>
      <c r="T96" s="88">
        <f>INDEX('RBC Assumptions'!$F$44:$F$62,MATCH($C93,'RBC Assumptions'!$A$44:$A$62,0))</f>
        <v>0.374</v>
      </c>
      <c r="U96" s="88">
        <f>INDEX('RBC Assumptions'!$F$44:$F$62,MATCH($C93,'RBC Assumptions'!$A$44:$A$62,0))</f>
        <v>0.374</v>
      </c>
      <c r="V96" s="88">
        <f>INDEX('RBC Assumptions'!$F$44:$F$62,MATCH($C93,'RBC Assumptions'!$A$44:$A$62,0))</f>
        <v>0.374</v>
      </c>
    </row>
    <row r="97" spans="1:22" x14ac:dyDescent="0.45">
      <c r="A97" s="76" t="str">
        <f t="shared" si="246"/>
        <v>P008</v>
      </c>
      <c r="B97" s="87" t="s">
        <v>534</v>
      </c>
      <c r="C97" s="88">
        <f>MIN('RBC Assumptions'!ASSM_LLAERatioCap,INDEX('RBC Assumptions'!$K$44:$K$62,MATCH($C93,'RBC Assumptions'!$A$44:$A$62,0)))</f>
        <v>0.374</v>
      </c>
      <c r="D97" s="88">
        <f>MIN('RBC Assumptions'!ASSM_LLAERatioCap,INDEX('RBC Assumptions'!$K$44:$K$62,MATCH($C93,'RBC Assumptions'!$A$44:$A$62,0)))</f>
        <v>0.374</v>
      </c>
      <c r="E97" s="88">
        <f>MIN('RBC Assumptions'!ASSM_LLAERatioCap,INDEX('RBC Assumptions'!$K$44:$K$62,MATCH($C93,'RBC Assumptions'!$A$44:$A$62,0)))</f>
        <v>0.374</v>
      </c>
      <c r="F97" s="88">
        <f>MIN('RBC Assumptions'!ASSM_LLAERatioCap,INDEX('RBC Assumptions'!$K$44:$K$62,MATCH($C93,'RBC Assumptions'!$A$44:$A$62,0)))</f>
        <v>0.374</v>
      </c>
      <c r="G97" s="88">
        <f>MIN('RBC Assumptions'!ASSM_LLAERatioCap,INDEX('RBC Assumptions'!$K$44:$K$62,MATCH($C93,'RBC Assumptions'!$A$44:$A$62,0)))</f>
        <v>0.374</v>
      </c>
      <c r="H97" s="88">
        <f>MIN('RBC Assumptions'!ASSM_LLAERatioCap,INDEX('RBC Assumptions'!$K$44:$K$62,MATCH($C93,'RBC Assumptions'!$A$44:$A$62,0)))</f>
        <v>0.374</v>
      </c>
      <c r="I97" s="88">
        <f>MIN('RBC Assumptions'!ASSM_LLAERatioCap,INDEX('RBC Assumptions'!$K$44:$K$62,MATCH($C93,'RBC Assumptions'!$A$44:$A$62,0)))</f>
        <v>0.374</v>
      </c>
      <c r="J97" s="88">
        <f>MIN('RBC Assumptions'!ASSM_LLAERatioCap,INDEX('RBC Assumptions'!$K$44:$K$62,MATCH($C93,'RBC Assumptions'!$A$44:$A$62,0)))</f>
        <v>0.374</v>
      </c>
      <c r="K97" s="88">
        <f>MIN('RBC Assumptions'!ASSM_LLAERatioCap,INDEX('RBC Assumptions'!$K$44:$K$62,MATCH($C93,'RBC Assumptions'!$A$44:$A$62,0)))</f>
        <v>0.374</v>
      </c>
      <c r="L97" s="88">
        <f>MIN('RBC Assumptions'!ASSM_LLAERatioCap,INDEX('RBC Assumptions'!$K$44:$K$62,MATCH($C93,'RBC Assumptions'!$A$44:$A$62,0)))</f>
        <v>0.374</v>
      </c>
      <c r="M97" s="88">
        <f>MIN('RBC Assumptions'!ASSM_LLAERatioCap,INDEX('RBC Assumptions'!$K$44:$K$62,MATCH($C93,'RBC Assumptions'!$A$44:$A$62,0)))</f>
        <v>0.374</v>
      </c>
      <c r="N97" s="88">
        <f>MIN('RBC Assumptions'!ASSM_LLAERatioCap,INDEX('RBC Assumptions'!$K$44:$K$62,MATCH($C93,'RBC Assumptions'!$A$44:$A$62,0)))</f>
        <v>0.374</v>
      </c>
      <c r="O97" s="88">
        <f>MIN('RBC Assumptions'!ASSM_LLAERatioCap,INDEX('RBC Assumptions'!$K$44:$K$62,MATCH($C93,'RBC Assumptions'!$A$44:$A$62,0)))</f>
        <v>0.374</v>
      </c>
      <c r="P97" s="88">
        <f>MIN('RBC Assumptions'!ASSM_LLAERatioCap,INDEX('RBC Assumptions'!$K$44:$K$62,MATCH($C93,'RBC Assumptions'!$A$44:$A$62,0)))</f>
        <v>0.374</v>
      </c>
      <c r="Q97" s="88">
        <f>MIN('RBC Assumptions'!ASSM_LLAERatioCap,INDEX('RBC Assumptions'!$K$44:$K$62,MATCH($C93,'RBC Assumptions'!$A$44:$A$62,0)))</f>
        <v>0.374</v>
      </c>
      <c r="R97" s="88">
        <f>MIN('RBC Assumptions'!ASSM_LLAERatioCap,INDEX('RBC Assumptions'!$K$44:$K$62,MATCH($C93,'RBC Assumptions'!$A$44:$A$62,0)))</f>
        <v>0.374</v>
      </c>
      <c r="S97" s="88">
        <f>MIN('RBC Assumptions'!ASSM_LLAERatioCap,INDEX('RBC Assumptions'!$K$44:$K$62,MATCH($C93,'RBC Assumptions'!$A$44:$A$62,0)))</f>
        <v>0.374</v>
      </c>
      <c r="T97" s="88">
        <f>MIN('RBC Assumptions'!ASSM_LLAERatioCap,INDEX('RBC Assumptions'!$K$44:$K$62,MATCH($C93,'RBC Assumptions'!$A$44:$A$62,0)))</f>
        <v>0.374</v>
      </c>
      <c r="U97" s="88">
        <f>MIN('RBC Assumptions'!ASSM_LLAERatioCap,INDEX('RBC Assumptions'!$K$44:$K$62,MATCH($C93,'RBC Assumptions'!$A$44:$A$62,0)))</f>
        <v>0.374</v>
      </c>
      <c r="V97" s="88">
        <f>MIN('RBC Assumptions'!ASSM_LLAERatioCap,INDEX('RBC Assumptions'!$K$44:$K$62,MATCH($C93,'RBC Assumptions'!$A$44:$A$62,0)))</f>
        <v>0.374</v>
      </c>
    </row>
    <row r="98" spans="1:22" x14ac:dyDescent="0.45">
      <c r="A98" s="76" t="str">
        <f t="shared" si="246"/>
        <v>P008</v>
      </c>
      <c r="B98" s="87" t="s">
        <v>531</v>
      </c>
      <c r="C98" s="88">
        <f>0.5*C95+0.5*(C97/C96)*C95</f>
        <v>0.65700000000000003</v>
      </c>
      <c r="D98" s="88">
        <f t="shared" ref="D98" si="247">0.5*D95+0.5*(D97/D96)*D95</f>
        <v>0.65700000000000003</v>
      </c>
      <c r="E98" s="88">
        <f t="shared" ref="E98" si="248">0.5*E95+0.5*(E97/E96)*E95</f>
        <v>0.65700000000000003</v>
      </c>
      <c r="F98" s="88">
        <f t="shared" ref="F98" si="249">0.5*F95+0.5*(F97/F96)*F95</f>
        <v>0.65700000000000003</v>
      </c>
      <c r="G98" s="88">
        <f t="shared" ref="G98" si="250">0.5*G95+0.5*(G97/G96)*G95</f>
        <v>0.65700000000000003</v>
      </c>
      <c r="H98" s="88">
        <f t="shared" ref="H98" si="251">0.5*H95+0.5*(H97/H96)*H95</f>
        <v>0.65700000000000003</v>
      </c>
      <c r="I98" s="88">
        <f t="shared" ref="I98" si="252">0.5*I95+0.5*(I97/I96)*I95</f>
        <v>0.65700000000000003</v>
      </c>
      <c r="J98" s="88">
        <f t="shared" ref="J98" si="253">0.5*J95+0.5*(J97/J96)*J95</f>
        <v>0.65700000000000003</v>
      </c>
      <c r="K98" s="88">
        <f t="shared" ref="K98" si="254">0.5*K95+0.5*(K97/K96)*K95</f>
        <v>0.65700000000000003</v>
      </c>
      <c r="L98" s="88">
        <f t="shared" ref="L98" si="255">0.5*L95+0.5*(L97/L96)*L95</f>
        <v>0.65700000000000003</v>
      </c>
      <c r="M98" s="88">
        <f t="shared" ref="M98" si="256">0.5*M95+0.5*(M97/M96)*M95</f>
        <v>0.65700000000000003</v>
      </c>
      <c r="N98" s="88">
        <f t="shared" ref="N98" si="257">0.5*N95+0.5*(N97/N96)*N95</f>
        <v>0.65700000000000003</v>
      </c>
      <c r="O98" s="88">
        <f t="shared" ref="O98" si="258">0.5*O95+0.5*(O97/O96)*O95</f>
        <v>0.65700000000000003</v>
      </c>
      <c r="P98" s="88">
        <f t="shared" ref="P98" si="259">0.5*P95+0.5*(P97/P96)*P95</f>
        <v>0.65700000000000003</v>
      </c>
      <c r="Q98" s="88">
        <f t="shared" ref="Q98" si="260">0.5*Q95+0.5*(Q97/Q96)*Q95</f>
        <v>0.65700000000000003</v>
      </c>
      <c r="R98" s="88">
        <f t="shared" ref="R98" si="261">0.5*R95+0.5*(R97/R96)*R95</f>
        <v>0.65700000000000003</v>
      </c>
      <c r="S98" s="88">
        <f t="shared" ref="S98" si="262">0.5*S95+0.5*(S97/S96)*S95</f>
        <v>0.65700000000000003</v>
      </c>
      <c r="T98" s="88">
        <f t="shared" ref="T98" si="263">0.5*T95+0.5*(T97/T96)*T95</f>
        <v>0.65700000000000003</v>
      </c>
      <c r="U98" s="88">
        <f t="shared" ref="U98" si="264">0.5*U95+0.5*(U97/U96)*U95</f>
        <v>0.65700000000000003</v>
      </c>
      <c r="V98" s="88">
        <f t="shared" ref="V98" si="265">0.5*V95+0.5*(V97/V96)*V95</f>
        <v>0.65700000000000003</v>
      </c>
    </row>
    <row r="99" spans="1:22" x14ac:dyDescent="0.45">
      <c r="A99" s="76" t="str">
        <f t="shared" si="246"/>
        <v>P008</v>
      </c>
      <c r="B99" s="87" t="s">
        <v>536</v>
      </c>
      <c r="C99" s="88">
        <f>INDEX('RBC Assumptions'!$G$44:$G$62,MATCH($C93,'RBC Assumptions'!$A$44:$A$62,0))</f>
        <v>0.92200000000000004</v>
      </c>
      <c r="D99" s="88">
        <f>INDEX('RBC Assumptions'!$G$44:$G$62,MATCH($C93,'RBC Assumptions'!$A$44:$A$62,0))</f>
        <v>0.92200000000000004</v>
      </c>
      <c r="E99" s="88">
        <f>INDEX('RBC Assumptions'!$G$44:$G$62,MATCH($C93,'RBC Assumptions'!$A$44:$A$62,0))</f>
        <v>0.92200000000000004</v>
      </c>
      <c r="F99" s="88">
        <f>INDEX('RBC Assumptions'!$G$44:$G$62,MATCH($C93,'RBC Assumptions'!$A$44:$A$62,0))</f>
        <v>0.92200000000000004</v>
      </c>
      <c r="G99" s="88">
        <f>INDEX('RBC Assumptions'!$G$44:$G$62,MATCH($C93,'RBC Assumptions'!$A$44:$A$62,0))</f>
        <v>0.92200000000000004</v>
      </c>
      <c r="H99" s="88">
        <f>INDEX('RBC Assumptions'!$G$44:$G$62,MATCH($C93,'RBC Assumptions'!$A$44:$A$62,0))</f>
        <v>0.92200000000000004</v>
      </c>
      <c r="I99" s="88">
        <f>INDEX('RBC Assumptions'!$G$44:$G$62,MATCH($C93,'RBC Assumptions'!$A$44:$A$62,0))</f>
        <v>0.92200000000000004</v>
      </c>
      <c r="J99" s="88">
        <f>INDEX('RBC Assumptions'!$G$44:$G$62,MATCH($C93,'RBC Assumptions'!$A$44:$A$62,0))</f>
        <v>0.92200000000000004</v>
      </c>
      <c r="K99" s="88">
        <f>INDEX('RBC Assumptions'!$G$44:$G$62,MATCH($C93,'RBC Assumptions'!$A$44:$A$62,0))</f>
        <v>0.92200000000000004</v>
      </c>
      <c r="L99" s="88">
        <f>INDEX('RBC Assumptions'!$G$44:$G$62,MATCH($C93,'RBC Assumptions'!$A$44:$A$62,0))</f>
        <v>0.92200000000000004</v>
      </c>
      <c r="M99" s="88">
        <f>INDEX('RBC Assumptions'!$G$44:$G$62,MATCH($C93,'RBC Assumptions'!$A$44:$A$62,0))</f>
        <v>0.92200000000000004</v>
      </c>
      <c r="N99" s="88">
        <f>INDEX('RBC Assumptions'!$G$44:$G$62,MATCH($C93,'RBC Assumptions'!$A$44:$A$62,0))</f>
        <v>0.92200000000000004</v>
      </c>
      <c r="O99" s="88">
        <f>INDEX('RBC Assumptions'!$G$44:$G$62,MATCH($C93,'RBC Assumptions'!$A$44:$A$62,0))</f>
        <v>0.92200000000000004</v>
      </c>
      <c r="P99" s="88">
        <f>INDEX('RBC Assumptions'!$G$44:$G$62,MATCH($C93,'RBC Assumptions'!$A$44:$A$62,0))</f>
        <v>0.92200000000000004</v>
      </c>
      <c r="Q99" s="88">
        <f>INDEX('RBC Assumptions'!$G$44:$G$62,MATCH($C93,'RBC Assumptions'!$A$44:$A$62,0))</f>
        <v>0.92200000000000004</v>
      </c>
      <c r="R99" s="88">
        <f>INDEX('RBC Assumptions'!$G$44:$G$62,MATCH($C93,'RBC Assumptions'!$A$44:$A$62,0))</f>
        <v>0.92200000000000004</v>
      </c>
      <c r="S99" s="88">
        <f>INDEX('RBC Assumptions'!$G$44:$G$62,MATCH($C93,'RBC Assumptions'!$A$44:$A$62,0))</f>
        <v>0.92200000000000004</v>
      </c>
      <c r="T99" s="88">
        <f>INDEX('RBC Assumptions'!$G$44:$G$62,MATCH($C93,'RBC Assumptions'!$A$44:$A$62,0))</f>
        <v>0.92200000000000004</v>
      </c>
      <c r="U99" s="88">
        <f>INDEX('RBC Assumptions'!$G$44:$G$62,MATCH($C93,'RBC Assumptions'!$A$44:$A$62,0))</f>
        <v>0.92200000000000004</v>
      </c>
      <c r="V99" s="88">
        <f>INDEX('RBC Assumptions'!$G$44:$G$62,MATCH($C93,'RBC Assumptions'!$A$44:$A$62,0))</f>
        <v>0.92200000000000004</v>
      </c>
    </row>
    <row r="100" spans="1:22" x14ac:dyDescent="0.45">
      <c r="A100" s="76" t="str">
        <f t="shared" si="246"/>
        <v>P008</v>
      </c>
      <c r="B100" s="89" t="s">
        <v>346</v>
      </c>
      <c r="C100" s="91">
        <f>MAX(0,C94*((C98*C99)+'RBC Assumptions'!ASSM_UWExpRatio-1))</f>
        <v>0</v>
      </c>
      <c r="D100" s="91">
        <f>MAX(0,D94*((D98*D99)+'RBC Assumptions'!ASSM_UWExpRatio-1))</f>
        <v>0</v>
      </c>
      <c r="E100" s="91">
        <f>MAX(0,E94*((E98*E99)+'RBC Assumptions'!ASSM_UWExpRatio-1))</f>
        <v>0</v>
      </c>
      <c r="F100" s="91">
        <f>MAX(0,F94*((F98*F99)+'RBC Assumptions'!ASSM_UWExpRatio-1))</f>
        <v>0</v>
      </c>
      <c r="G100" s="91">
        <f>MAX(0,G94*((G98*G99)+'RBC Assumptions'!ASSM_UWExpRatio-1))</f>
        <v>0</v>
      </c>
      <c r="H100" s="91">
        <f>MAX(0,H94*((H98*H99)+'RBC Assumptions'!ASSM_UWExpRatio-1))</f>
        <v>0</v>
      </c>
      <c r="I100" s="91">
        <f>MAX(0,I94*((I98*I99)+'RBC Assumptions'!ASSM_UWExpRatio-1))</f>
        <v>0</v>
      </c>
      <c r="J100" s="91">
        <f>MAX(0,J94*((J98*J99)+'RBC Assumptions'!ASSM_UWExpRatio-1))</f>
        <v>0</v>
      </c>
      <c r="K100" s="91">
        <f>MAX(0,K94*((K98*K99)+'RBC Assumptions'!ASSM_UWExpRatio-1))</f>
        <v>0</v>
      </c>
      <c r="L100" s="91">
        <f>MAX(0,L94*((L98*L99)+'RBC Assumptions'!ASSM_UWExpRatio-1))</f>
        <v>0</v>
      </c>
      <c r="M100" s="91">
        <f>MAX(0,M94*((M98*M99)+'RBC Assumptions'!ASSM_UWExpRatio-1))</f>
        <v>0</v>
      </c>
      <c r="N100" s="91">
        <f>MAX(0,N94*((N98*N99)+'RBC Assumptions'!ASSM_UWExpRatio-1))</f>
        <v>0</v>
      </c>
      <c r="O100" s="91">
        <f>MAX(0,O94*((O98*O99)+'RBC Assumptions'!ASSM_UWExpRatio-1))</f>
        <v>0</v>
      </c>
      <c r="P100" s="91">
        <f>MAX(0,P94*((P98*P99)+'RBC Assumptions'!ASSM_UWExpRatio-1))</f>
        <v>0</v>
      </c>
      <c r="Q100" s="91">
        <f>MAX(0,Q94*((Q98*Q99)+'RBC Assumptions'!ASSM_UWExpRatio-1))</f>
        <v>0</v>
      </c>
      <c r="R100" s="91">
        <f>MAX(0,R94*((R98*R99)+'RBC Assumptions'!ASSM_UWExpRatio-1))</f>
        <v>0</v>
      </c>
      <c r="S100" s="91">
        <f>MAX(0,S94*((S98*S99)+'RBC Assumptions'!ASSM_UWExpRatio-1))</f>
        <v>0</v>
      </c>
      <c r="T100" s="91">
        <f>MAX(0,T94*((T98*T99)+'RBC Assumptions'!ASSM_UWExpRatio-1))</f>
        <v>0</v>
      </c>
      <c r="U100" s="91">
        <f>MAX(0,U94*((U98*U99)+'RBC Assumptions'!ASSM_UWExpRatio-1))</f>
        <v>0</v>
      </c>
      <c r="V100" s="91">
        <f>MAX(0,V94*((V98*V99)+'RBC Assumptions'!ASSM_UWExpRatio-1))</f>
        <v>0</v>
      </c>
    </row>
    <row r="101" spans="1:22" x14ac:dyDescent="0.45">
      <c r="A101" s="76" t="str">
        <f t="shared" si="246"/>
        <v>P008</v>
      </c>
      <c r="B101" s="90" t="s">
        <v>334</v>
      </c>
      <c r="C101" s="91">
        <v>0</v>
      </c>
      <c r="D101" s="91">
        <v>0</v>
      </c>
      <c r="E101" s="91">
        <v>0</v>
      </c>
      <c r="F101" s="91">
        <v>0</v>
      </c>
      <c r="G101" s="91">
        <v>0</v>
      </c>
      <c r="H101" s="91">
        <v>0</v>
      </c>
      <c r="I101" s="91">
        <v>0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</row>
    <row r="102" spans="1:22" x14ac:dyDescent="0.45">
      <c r="A102" s="76" t="str">
        <f t="shared" si="246"/>
        <v>P008</v>
      </c>
      <c r="B102" s="92" t="s">
        <v>347</v>
      </c>
      <c r="C102" s="93">
        <f>IFERROR(C100-C101,0)</f>
        <v>0</v>
      </c>
      <c r="D102" s="93">
        <f t="shared" ref="D102" si="266">IFERROR(D100-D101,0)</f>
        <v>0</v>
      </c>
      <c r="E102" s="93">
        <f t="shared" ref="E102" si="267">IFERROR(E100-E101,0)</f>
        <v>0</v>
      </c>
      <c r="F102" s="93">
        <f t="shared" ref="F102" si="268">IFERROR(F100-F101,0)</f>
        <v>0</v>
      </c>
      <c r="G102" s="93">
        <f t="shared" ref="G102" si="269">IFERROR(G100-G101,0)</f>
        <v>0</v>
      </c>
      <c r="H102" s="93">
        <f t="shared" ref="H102" si="270">IFERROR(H100-H101,0)</f>
        <v>0</v>
      </c>
      <c r="I102" s="93">
        <f t="shared" ref="I102" si="271">IFERROR(I100-I101,0)</f>
        <v>0</v>
      </c>
      <c r="J102" s="93">
        <f t="shared" ref="J102" si="272">IFERROR(J100-J101,0)</f>
        <v>0</v>
      </c>
      <c r="K102" s="93">
        <f t="shared" ref="K102" si="273">IFERROR(K100-K101,0)</f>
        <v>0</v>
      </c>
      <c r="L102" s="93">
        <f t="shared" ref="L102" si="274">IFERROR(L100-L101,0)</f>
        <v>0</v>
      </c>
      <c r="M102" s="93">
        <f t="shared" ref="M102" si="275">IFERROR(M100-M101,0)</f>
        <v>0</v>
      </c>
      <c r="N102" s="93">
        <f t="shared" ref="N102" si="276">IFERROR(N100-N101,0)</f>
        <v>0</v>
      </c>
      <c r="O102" s="93">
        <f t="shared" ref="O102" si="277">IFERROR(O100-O101,0)</f>
        <v>0</v>
      </c>
      <c r="P102" s="93">
        <f t="shared" ref="P102" si="278">IFERROR(P100-P101,0)</f>
        <v>0</v>
      </c>
      <c r="Q102" s="93">
        <f t="shared" ref="Q102" si="279">IFERROR(Q100-Q101,0)</f>
        <v>0</v>
      </c>
      <c r="R102" s="93">
        <f t="shared" ref="R102" si="280">IFERROR(R100-R101,0)</f>
        <v>0</v>
      </c>
      <c r="S102" s="93">
        <f t="shared" ref="S102" si="281">IFERROR(S100-S101,0)</f>
        <v>0</v>
      </c>
      <c r="T102" s="93">
        <f t="shared" ref="T102" si="282">IFERROR(T100-T101,0)</f>
        <v>0</v>
      </c>
      <c r="U102" s="93">
        <f t="shared" ref="U102" si="283">IFERROR(U100-U101,0)</f>
        <v>0</v>
      </c>
      <c r="V102" s="93">
        <f t="shared" ref="V102" si="284">IFERROR(V100-V101,0)</f>
        <v>0</v>
      </c>
    </row>
    <row r="104" spans="1:22" x14ac:dyDescent="0.45">
      <c r="A104" s="2" t="s">
        <v>85</v>
      </c>
      <c r="B104" s="2" t="str">
        <f>INDEX('Program Inputs'!$B$9:$B$28,MATCH(A104,'Program Inputs'!$A$9:$A$28,0))</f>
        <v>Fronting Property</v>
      </c>
      <c r="C104" s="2" t="str">
        <f>INDEX('Program Inputs'!$L$9:$L$28,MATCH(A104,'Program Inputs'!$A$9:$A$28,0))</f>
        <v>Commercial Multi Peril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45">
      <c r="A105" s="76" t="str">
        <f>A104</f>
        <v>P009</v>
      </c>
      <c r="B105" s="87" t="s">
        <v>345</v>
      </c>
      <c r="C105" s="95">
        <f>4*SUMIFS('Program Qtrly'!D:D,'Program Qtrly'!$A:$A,$A105,'Program Qtrly'!$C:$C,"NWP")</f>
        <v>0</v>
      </c>
      <c r="D105" s="95">
        <f>4*SUMIFS('Program Qtrly'!E:E,'Program Qtrly'!$A:$A,$A105,'Program Qtrly'!$C:$C,"NWP")</f>
        <v>0</v>
      </c>
      <c r="E105" s="95">
        <f>4*SUMIFS('Program Qtrly'!F:F,'Program Qtrly'!$A:$A,$A105,'Program Qtrly'!$C:$C,"NWP")</f>
        <v>0</v>
      </c>
      <c r="F105" s="95">
        <f>4*SUMIFS('Program Qtrly'!G:G,'Program Qtrly'!$A:$A,$A105,'Program Qtrly'!$C:$C,"NWP")</f>
        <v>0</v>
      </c>
      <c r="G105" s="95">
        <f>4*SUMIFS('Program Qtrly'!H:H,'Program Qtrly'!$A:$A,$A105,'Program Qtrly'!$C:$C,"NWP")</f>
        <v>0</v>
      </c>
      <c r="H105" s="95">
        <f>4*SUMIFS('Program Qtrly'!I:I,'Program Qtrly'!$A:$A,$A105,'Program Qtrly'!$C:$C,"NWP")</f>
        <v>0</v>
      </c>
      <c r="I105" s="95">
        <f>4*SUMIFS('Program Qtrly'!J:J,'Program Qtrly'!$A:$A,$A105,'Program Qtrly'!$C:$C,"NWP")</f>
        <v>0</v>
      </c>
      <c r="J105" s="95">
        <f>4*SUMIFS('Program Qtrly'!K:K,'Program Qtrly'!$A:$A,$A105,'Program Qtrly'!$C:$C,"NWP")</f>
        <v>0</v>
      </c>
      <c r="K105" s="95">
        <f>4*SUMIFS('Program Qtrly'!L:L,'Program Qtrly'!$A:$A,$A105,'Program Qtrly'!$C:$C,"NWP")</f>
        <v>0</v>
      </c>
      <c r="L105" s="95">
        <f>4*SUMIFS('Program Qtrly'!M:M,'Program Qtrly'!$A:$A,$A105,'Program Qtrly'!$C:$C,"NWP")</f>
        <v>0</v>
      </c>
      <c r="M105" s="95">
        <f>4*SUMIFS('Program Qtrly'!N:N,'Program Qtrly'!$A:$A,$A105,'Program Qtrly'!$C:$C,"NWP")</f>
        <v>0</v>
      </c>
      <c r="N105" s="95">
        <f>4*SUMIFS('Program Qtrly'!O:O,'Program Qtrly'!$A:$A,$A105,'Program Qtrly'!$C:$C,"NWP")</f>
        <v>0</v>
      </c>
      <c r="O105" s="95">
        <f>4*SUMIFS('Program Qtrly'!P:P,'Program Qtrly'!$A:$A,$A105,'Program Qtrly'!$C:$C,"NWP")</f>
        <v>0</v>
      </c>
      <c r="P105" s="95">
        <f>4*SUMIFS('Program Qtrly'!Q:Q,'Program Qtrly'!$A:$A,$A105,'Program Qtrly'!$C:$C,"NWP")</f>
        <v>0</v>
      </c>
      <c r="Q105" s="95">
        <f>4*SUMIFS('Program Qtrly'!R:R,'Program Qtrly'!$A:$A,$A105,'Program Qtrly'!$C:$C,"NWP")</f>
        <v>0</v>
      </c>
      <c r="R105" s="95">
        <f>4*SUMIFS('Program Qtrly'!S:S,'Program Qtrly'!$A:$A,$A105,'Program Qtrly'!$C:$C,"NWP")</f>
        <v>0</v>
      </c>
      <c r="S105" s="95">
        <f>4*SUMIFS('Program Qtrly'!T:T,'Program Qtrly'!$A:$A,$A105,'Program Qtrly'!$C:$C,"NWP")</f>
        <v>0</v>
      </c>
      <c r="T105" s="95">
        <f>4*SUMIFS('Program Qtrly'!U:U,'Program Qtrly'!$A:$A,$A105,'Program Qtrly'!$C:$C,"NWP")</f>
        <v>0</v>
      </c>
      <c r="U105" s="95">
        <f>4*SUMIFS('Program Qtrly'!V:V,'Program Qtrly'!$A:$A,$A105,'Program Qtrly'!$C:$C,"NWP")</f>
        <v>0</v>
      </c>
      <c r="V105" s="95">
        <f>4*SUMIFS('Program Qtrly'!W:W,'Program Qtrly'!$A:$A,$A105,'Program Qtrly'!$C:$C,"NWP")</f>
        <v>0</v>
      </c>
    </row>
    <row r="106" spans="1:22" x14ac:dyDescent="0.45">
      <c r="A106" s="76" t="str">
        <f t="shared" ref="A106:A113" si="285">A105</f>
        <v>P009</v>
      </c>
      <c r="B106" s="87" t="s">
        <v>530</v>
      </c>
      <c r="C106" s="88">
        <f>INDEX('RBC Assumptions'!$E$44:$E$62,MATCH($C104,'RBC Assumptions'!$A$44:$A$62,0))</f>
        <v>0.873</v>
      </c>
      <c r="D106" s="88">
        <f>INDEX('RBC Assumptions'!$E$44:$E$62,MATCH($C104,'RBC Assumptions'!$A$44:$A$62,0))</f>
        <v>0.873</v>
      </c>
      <c r="E106" s="88">
        <f>INDEX('RBC Assumptions'!$E$44:$E$62,MATCH($C104,'RBC Assumptions'!$A$44:$A$62,0))</f>
        <v>0.873</v>
      </c>
      <c r="F106" s="88">
        <f>INDEX('RBC Assumptions'!$E$44:$E$62,MATCH($C104,'RBC Assumptions'!$A$44:$A$62,0))</f>
        <v>0.873</v>
      </c>
      <c r="G106" s="88">
        <f>INDEX('RBC Assumptions'!$E$44:$E$62,MATCH($C104,'RBC Assumptions'!$A$44:$A$62,0))</f>
        <v>0.873</v>
      </c>
      <c r="H106" s="88">
        <f>INDEX('RBC Assumptions'!$E$44:$E$62,MATCH($C104,'RBC Assumptions'!$A$44:$A$62,0))</f>
        <v>0.873</v>
      </c>
      <c r="I106" s="88">
        <f>INDEX('RBC Assumptions'!$E$44:$E$62,MATCH($C104,'RBC Assumptions'!$A$44:$A$62,0))</f>
        <v>0.873</v>
      </c>
      <c r="J106" s="88">
        <f>INDEX('RBC Assumptions'!$E$44:$E$62,MATCH($C104,'RBC Assumptions'!$A$44:$A$62,0))</f>
        <v>0.873</v>
      </c>
      <c r="K106" s="88">
        <f>INDEX('RBC Assumptions'!$E$44:$E$62,MATCH($C104,'RBC Assumptions'!$A$44:$A$62,0))</f>
        <v>0.873</v>
      </c>
      <c r="L106" s="88">
        <f>INDEX('RBC Assumptions'!$E$44:$E$62,MATCH($C104,'RBC Assumptions'!$A$44:$A$62,0))</f>
        <v>0.873</v>
      </c>
      <c r="M106" s="88">
        <f>INDEX('RBC Assumptions'!$E$44:$E$62,MATCH($C104,'RBC Assumptions'!$A$44:$A$62,0))</f>
        <v>0.873</v>
      </c>
      <c r="N106" s="88">
        <f>INDEX('RBC Assumptions'!$E$44:$E$62,MATCH($C104,'RBC Assumptions'!$A$44:$A$62,0))</f>
        <v>0.873</v>
      </c>
      <c r="O106" s="88">
        <f>INDEX('RBC Assumptions'!$E$44:$E$62,MATCH($C104,'RBC Assumptions'!$A$44:$A$62,0))</f>
        <v>0.873</v>
      </c>
      <c r="P106" s="88">
        <f>INDEX('RBC Assumptions'!$E$44:$E$62,MATCH($C104,'RBC Assumptions'!$A$44:$A$62,0))</f>
        <v>0.873</v>
      </c>
      <c r="Q106" s="88">
        <f>INDEX('RBC Assumptions'!$E$44:$E$62,MATCH($C104,'RBC Assumptions'!$A$44:$A$62,0))</f>
        <v>0.873</v>
      </c>
      <c r="R106" s="88">
        <f>INDEX('RBC Assumptions'!$E$44:$E$62,MATCH($C104,'RBC Assumptions'!$A$44:$A$62,0))</f>
        <v>0.873</v>
      </c>
      <c r="S106" s="88">
        <f>INDEX('RBC Assumptions'!$E$44:$E$62,MATCH($C104,'RBC Assumptions'!$A$44:$A$62,0))</f>
        <v>0.873</v>
      </c>
      <c r="T106" s="88">
        <f>INDEX('RBC Assumptions'!$E$44:$E$62,MATCH($C104,'RBC Assumptions'!$A$44:$A$62,0))</f>
        <v>0.873</v>
      </c>
      <c r="U106" s="88">
        <f>INDEX('RBC Assumptions'!$E$44:$E$62,MATCH($C104,'RBC Assumptions'!$A$44:$A$62,0))</f>
        <v>0.873</v>
      </c>
      <c r="V106" s="88">
        <f>INDEX('RBC Assumptions'!$E$44:$E$62,MATCH($C104,'RBC Assumptions'!$A$44:$A$62,0))</f>
        <v>0.873</v>
      </c>
    </row>
    <row r="107" spans="1:22" x14ac:dyDescent="0.45">
      <c r="A107" s="76" t="str">
        <f t="shared" si="285"/>
        <v>P009</v>
      </c>
      <c r="B107" s="87" t="s">
        <v>532</v>
      </c>
      <c r="C107" s="88">
        <f>INDEX('RBC Assumptions'!$F$44:$F$62,MATCH($C104,'RBC Assumptions'!$A$44:$A$62,0))</f>
        <v>0.68300000000000005</v>
      </c>
      <c r="D107" s="88">
        <f>INDEX('RBC Assumptions'!$F$44:$F$62,MATCH($C104,'RBC Assumptions'!$A$44:$A$62,0))</f>
        <v>0.68300000000000005</v>
      </c>
      <c r="E107" s="88">
        <f>INDEX('RBC Assumptions'!$F$44:$F$62,MATCH($C104,'RBC Assumptions'!$A$44:$A$62,0))</f>
        <v>0.68300000000000005</v>
      </c>
      <c r="F107" s="88">
        <f>INDEX('RBC Assumptions'!$F$44:$F$62,MATCH($C104,'RBC Assumptions'!$A$44:$A$62,0))</f>
        <v>0.68300000000000005</v>
      </c>
      <c r="G107" s="88">
        <f>INDEX('RBC Assumptions'!$F$44:$F$62,MATCH($C104,'RBC Assumptions'!$A$44:$A$62,0))</f>
        <v>0.68300000000000005</v>
      </c>
      <c r="H107" s="88">
        <f>INDEX('RBC Assumptions'!$F$44:$F$62,MATCH($C104,'RBC Assumptions'!$A$44:$A$62,0))</f>
        <v>0.68300000000000005</v>
      </c>
      <c r="I107" s="88">
        <f>INDEX('RBC Assumptions'!$F$44:$F$62,MATCH($C104,'RBC Assumptions'!$A$44:$A$62,0))</f>
        <v>0.68300000000000005</v>
      </c>
      <c r="J107" s="88">
        <f>INDEX('RBC Assumptions'!$F$44:$F$62,MATCH($C104,'RBC Assumptions'!$A$44:$A$62,0))</f>
        <v>0.68300000000000005</v>
      </c>
      <c r="K107" s="88">
        <f>INDEX('RBC Assumptions'!$F$44:$F$62,MATCH($C104,'RBC Assumptions'!$A$44:$A$62,0))</f>
        <v>0.68300000000000005</v>
      </c>
      <c r="L107" s="88">
        <f>INDEX('RBC Assumptions'!$F$44:$F$62,MATCH($C104,'RBC Assumptions'!$A$44:$A$62,0))</f>
        <v>0.68300000000000005</v>
      </c>
      <c r="M107" s="88">
        <f>INDEX('RBC Assumptions'!$F$44:$F$62,MATCH($C104,'RBC Assumptions'!$A$44:$A$62,0))</f>
        <v>0.68300000000000005</v>
      </c>
      <c r="N107" s="88">
        <f>INDEX('RBC Assumptions'!$F$44:$F$62,MATCH($C104,'RBC Assumptions'!$A$44:$A$62,0))</f>
        <v>0.68300000000000005</v>
      </c>
      <c r="O107" s="88">
        <f>INDEX('RBC Assumptions'!$F$44:$F$62,MATCH($C104,'RBC Assumptions'!$A$44:$A$62,0))</f>
        <v>0.68300000000000005</v>
      </c>
      <c r="P107" s="88">
        <f>INDEX('RBC Assumptions'!$F$44:$F$62,MATCH($C104,'RBC Assumptions'!$A$44:$A$62,0))</f>
        <v>0.68300000000000005</v>
      </c>
      <c r="Q107" s="88">
        <f>INDEX('RBC Assumptions'!$F$44:$F$62,MATCH($C104,'RBC Assumptions'!$A$44:$A$62,0))</f>
        <v>0.68300000000000005</v>
      </c>
      <c r="R107" s="88">
        <f>INDEX('RBC Assumptions'!$F$44:$F$62,MATCH($C104,'RBC Assumptions'!$A$44:$A$62,0))</f>
        <v>0.68300000000000005</v>
      </c>
      <c r="S107" s="88">
        <f>INDEX('RBC Assumptions'!$F$44:$F$62,MATCH($C104,'RBC Assumptions'!$A$44:$A$62,0))</f>
        <v>0.68300000000000005</v>
      </c>
      <c r="T107" s="88">
        <f>INDEX('RBC Assumptions'!$F$44:$F$62,MATCH($C104,'RBC Assumptions'!$A$44:$A$62,0))</f>
        <v>0.68300000000000005</v>
      </c>
      <c r="U107" s="88">
        <f>INDEX('RBC Assumptions'!$F$44:$F$62,MATCH($C104,'RBC Assumptions'!$A$44:$A$62,0))</f>
        <v>0.68300000000000005</v>
      </c>
      <c r="V107" s="88">
        <f>INDEX('RBC Assumptions'!$F$44:$F$62,MATCH($C104,'RBC Assumptions'!$A$44:$A$62,0))</f>
        <v>0.68300000000000005</v>
      </c>
    </row>
    <row r="108" spans="1:22" x14ac:dyDescent="0.45">
      <c r="A108" s="76" t="str">
        <f t="shared" si="285"/>
        <v>P009</v>
      </c>
      <c r="B108" s="87" t="s">
        <v>534</v>
      </c>
      <c r="C108" s="88">
        <f>MIN('RBC Assumptions'!ASSM_LLAERatioCap,INDEX('RBC Assumptions'!$K$44:$K$62,MATCH($C104,'RBC Assumptions'!$A$44:$A$62,0)))</f>
        <v>0.68300000000000005</v>
      </c>
      <c r="D108" s="88">
        <f>MIN('RBC Assumptions'!ASSM_LLAERatioCap,INDEX('RBC Assumptions'!$K$44:$K$62,MATCH($C104,'RBC Assumptions'!$A$44:$A$62,0)))</f>
        <v>0.68300000000000005</v>
      </c>
      <c r="E108" s="88">
        <f>MIN('RBC Assumptions'!ASSM_LLAERatioCap,INDEX('RBC Assumptions'!$K$44:$K$62,MATCH($C104,'RBC Assumptions'!$A$44:$A$62,0)))</f>
        <v>0.68300000000000005</v>
      </c>
      <c r="F108" s="88">
        <f>MIN('RBC Assumptions'!ASSM_LLAERatioCap,INDEX('RBC Assumptions'!$K$44:$K$62,MATCH($C104,'RBC Assumptions'!$A$44:$A$62,0)))</f>
        <v>0.68300000000000005</v>
      </c>
      <c r="G108" s="88">
        <f>MIN('RBC Assumptions'!ASSM_LLAERatioCap,INDEX('RBC Assumptions'!$K$44:$K$62,MATCH($C104,'RBC Assumptions'!$A$44:$A$62,0)))</f>
        <v>0.68300000000000005</v>
      </c>
      <c r="H108" s="88">
        <f>MIN('RBC Assumptions'!ASSM_LLAERatioCap,INDEX('RBC Assumptions'!$K$44:$K$62,MATCH($C104,'RBC Assumptions'!$A$44:$A$62,0)))</f>
        <v>0.68300000000000005</v>
      </c>
      <c r="I108" s="88">
        <f>MIN('RBC Assumptions'!ASSM_LLAERatioCap,INDEX('RBC Assumptions'!$K$44:$K$62,MATCH($C104,'RBC Assumptions'!$A$44:$A$62,0)))</f>
        <v>0.68300000000000005</v>
      </c>
      <c r="J108" s="88">
        <f>MIN('RBC Assumptions'!ASSM_LLAERatioCap,INDEX('RBC Assumptions'!$K$44:$K$62,MATCH($C104,'RBC Assumptions'!$A$44:$A$62,0)))</f>
        <v>0.68300000000000005</v>
      </c>
      <c r="K108" s="88">
        <f>MIN('RBC Assumptions'!ASSM_LLAERatioCap,INDEX('RBC Assumptions'!$K$44:$K$62,MATCH($C104,'RBC Assumptions'!$A$44:$A$62,0)))</f>
        <v>0.68300000000000005</v>
      </c>
      <c r="L108" s="88">
        <f>MIN('RBC Assumptions'!ASSM_LLAERatioCap,INDEX('RBC Assumptions'!$K$44:$K$62,MATCH($C104,'RBC Assumptions'!$A$44:$A$62,0)))</f>
        <v>0.68300000000000005</v>
      </c>
      <c r="M108" s="88">
        <f>MIN('RBC Assumptions'!ASSM_LLAERatioCap,INDEX('RBC Assumptions'!$K$44:$K$62,MATCH($C104,'RBC Assumptions'!$A$44:$A$62,0)))</f>
        <v>0.68300000000000005</v>
      </c>
      <c r="N108" s="88">
        <f>MIN('RBC Assumptions'!ASSM_LLAERatioCap,INDEX('RBC Assumptions'!$K$44:$K$62,MATCH($C104,'RBC Assumptions'!$A$44:$A$62,0)))</f>
        <v>0.68300000000000005</v>
      </c>
      <c r="O108" s="88">
        <f>MIN('RBC Assumptions'!ASSM_LLAERatioCap,INDEX('RBC Assumptions'!$K$44:$K$62,MATCH($C104,'RBC Assumptions'!$A$44:$A$62,0)))</f>
        <v>0.68300000000000005</v>
      </c>
      <c r="P108" s="88">
        <f>MIN('RBC Assumptions'!ASSM_LLAERatioCap,INDEX('RBC Assumptions'!$K$44:$K$62,MATCH($C104,'RBC Assumptions'!$A$44:$A$62,0)))</f>
        <v>0.68300000000000005</v>
      </c>
      <c r="Q108" s="88">
        <f>MIN('RBC Assumptions'!ASSM_LLAERatioCap,INDEX('RBC Assumptions'!$K$44:$K$62,MATCH($C104,'RBC Assumptions'!$A$44:$A$62,0)))</f>
        <v>0.68300000000000005</v>
      </c>
      <c r="R108" s="88">
        <f>MIN('RBC Assumptions'!ASSM_LLAERatioCap,INDEX('RBC Assumptions'!$K$44:$K$62,MATCH($C104,'RBC Assumptions'!$A$44:$A$62,0)))</f>
        <v>0.68300000000000005</v>
      </c>
      <c r="S108" s="88">
        <f>MIN('RBC Assumptions'!ASSM_LLAERatioCap,INDEX('RBC Assumptions'!$K$44:$K$62,MATCH($C104,'RBC Assumptions'!$A$44:$A$62,0)))</f>
        <v>0.68300000000000005</v>
      </c>
      <c r="T108" s="88">
        <f>MIN('RBC Assumptions'!ASSM_LLAERatioCap,INDEX('RBC Assumptions'!$K$44:$K$62,MATCH($C104,'RBC Assumptions'!$A$44:$A$62,0)))</f>
        <v>0.68300000000000005</v>
      </c>
      <c r="U108" s="88">
        <f>MIN('RBC Assumptions'!ASSM_LLAERatioCap,INDEX('RBC Assumptions'!$K$44:$K$62,MATCH($C104,'RBC Assumptions'!$A$44:$A$62,0)))</f>
        <v>0.68300000000000005</v>
      </c>
      <c r="V108" s="88">
        <f>MIN('RBC Assumptions'!ASSM_LLAERatioCap,INDEX('RBC Assumptions'!$K$44:$K$62,MATCH($C104,'RBC Assumptions'!$A$44:$A$62,0)))</f>
        <v>0.68300000000000005</v>
      </c>
    </row>
    <row r="109" spans="1:22" x14ac:dyDescent="0.45">
      <c r="A109" s="76" t="str">
        <f t="shared" si="285"/>
        <v>P009</v>
      </c>
      <c r="B109" s="87" t="s">
        <v>531</v>
      </c>
      <c r="C109" s="88">
        <f>0.5*C106+0.5*(C108/C107)*C106</f>
        <v>0.873</v>
      </c>
      <c r="D109" s="88">
        <f t="shared" ref="D109" si="286">0.5*D106+0.5*(D108/D107)*D106</f>
        <v>0.873</v>
      </c>
      <c r="E109" s="88">
        <f t="shared" ref="E109" si="287">0.5*E106+0.5*(E108/E107)*E106</f>
        <v>0.873</v>
      </c>
      <c r="F109" s="88">
        <f t="shared" ref="F109" si="288">0.5*F106+0.5*(F108/F107)*F106</f>
        <v>0.873</v>
      </c>
      <c r="G109" s="88">
        <f t="shared" ref="G109" si="289">0.5*G106+0.5*(G108/G107)*G106</f>
        <v>0.873</v>
      </c>
      <c r="H109" s="88">
        <f t="shared" ref="H109" si="290">0.5*H106+0.5*(H108/H107)*H106</f>
        <v>0.873</v>
      </c>
      <c r="I109" s="88">
        <f t="shared" ref="I109" si="291">0.5*I106+0.5*(I108/I107)*I106</f>
        <v>0.873</v>
      </c>
      <c r="J109" s="88">
        <f t="shared" ref="J109" si="292">0.5*J106+0.5*(J108/J107)*J106</f>
        <v>0.873</v>
      </c>
      <c r="K109" s="88">
        <f t="shared" ref="K109" si="293">0.5*K106+0.5*(K108/K107)*K106</f>
        <v>0.873</v>
      </c>
      <c r="L109" s="88">
        <f t="shared" ref="L109" si="294">0.5*L106+0.5*(L108/L107)*L106</f>
        <v>0.873</v>
      </c>
      <c r="M109" s="88">
        <f t="shared" ref="M109" si="295">0.5*M106+0.5*(M108/M107)*M106</f>
        <v>0.873</v>
      </c>
      <c r="N109" s="88">
        <f t="shared" ref="N109" si="296">0.5*N106+0.5*(N108/N107)*N106</f>
        <v>0.873</v>
      </c>
      <c r="O109" s="88">
        <f t="shared" ref="O109" si="297">0.5*O106+0.5*(O108/O107)*O106</f>
        <v>0.873</v>
      </c>
      <c r="P109" s="88">
        <f t="shared" ref="P109" si="298">0.5*P106+0.5*(P108/P107)*P106</f>
        <v>0.873</v>
      </c>
      <c r="Q109" s="88">
        <f t="shared" ref="Q109" si="299">0.5*Q106+0.5*(Q108/Q107)*Q106</f>
        <v>0.873</v>
      </c>
      <c r="R109" s="88">
        <f t="shared" ref="R109" si="300">0.5*R106+0.5*(R108/R107)*R106</f>
        <v>0.873</v>
      </c>
      <c r="S109" s="88">
        <f t="shared" ref="S109" si="301">0.5*S106+0.5*(S108/S107)*S106</f>
        <v>0.873</v>
      </c>
      <c r="T109" s="88">
        <f t="shared" ref="T109" si="302">0.5*T106+0.5*(T108/T107)*T106</f>
        <v>0.873</v>
      </c>
      <c r="U109" s="88">
        <f t="shared" ref="U109" si="303">0.5*U106+0.5*(U108/U107)*U106</f>
        <v>0.873</v>
      </c>
      <c r="V109" s="88">
        <f t="shared" ref="V109" si="304">0.5*V106+0.5*(V108/V107)*V106</f>
        <v>0.873</v>
      </c>
    </row>
    <row r="110" spans="1:22" x14ac:dyDescent="0.45">
      <c r="A110" s="76" t="str">
        <f t="shared" si="285"/>
        <v>P009</v>
      </c>
      <c r="B110" s="87" t="s">
        <v>536</v>
      </c>
      <c r="C110" s="88">
        <f>INDEX('RBC Assumptions'!$G$44:$G$62,MATCH($C104,'RBC Assumptions'!$A$44:$A$62,0))</f>
        <v>0.92100000000000004</v>
      </c>
      <c r="D110" s="88">
        <f>INDEX('RBC Assumptions'!$G$44:$G$62,MATCH($C104,'RBC Assumptions'!$A$44:$A$62,0))</f>
        <v>0.92100000000000004</v>
      </c>
      <c r="E110" s="88">
        <f>INDEX('RBC Assumptions'!$G$44:$G$62,MATCH($C104,'RBC Assumptions'!$A$44:$A$62,0))</f>
        <v>0.92100000000000004</v>
      </c>
      <c r="F110" s="88">
        <f>INDEX('RBC Assumptions'!$G$44:$G$62,MATCH($C104,'RBC Assumptions'!$A$44:$A$62,0))</f>
        <v>0.92100000000000004</v>
      </c>
      <c r="G110" s="88">
        <f>INDEX('RBC Assumptions'!$G$44:$G$62,MATCH($C104,'RBC Assumptions'!$A$44:$A$62,0))</f>
        <v>0.92100000000000004</v>
      </c>
      <c r="H110" s="88">
        <f>INDEX('RBC Assumptions'!$G$44:$G$62,MATCH($C104,'RBC Assumptions'!$A$44:$A$62,0))</f>
        <v>0.92100000000000004</v>
      </c>
      <c r="I110" s="88">
        <f>INDEX('RBC Assumptions'!$G$44:$G$62,MATCH($C104,'RBC Assumptions'!$A$44:$A$62,0))</f>
        <v>0.92100000000000004</v>
      </c>
      <c r="J110" s="88">
        <f>INDEX('RBC Assumptions'!$G$44:$G$62,MATCH($C104,'RBC Assumptions'!$A$44:$A$62,0))</f>
        <v>0.92100000000000004</v>
      </c>
      <c r="K110" s="88">
        <f>INDEX('RBC Assumptions'!$G$44:$G$62,MATCH($C104,'RBC Assumptions'!$A$44:$A$62,0))</f>
        <v>0.92100000000000004</v>
      </c>
      <c r="L110" s="88">
        <f>INDEX('RBC Assumptions'!$G$44:$G$62,MATCH($C104,'RBC Assumptions'!$A$44:$A$62,0))</f>
        <v>0.92100000000000004</v>
      </c>
      <c r="M110" s="88">
        <f>INDEX('RBC Assumptions'!$G$44:$G$62,MATCH($C104,'RBC Assumptions'!$A$44:$A$62,0))</f>
        <v>0.92100000000000004</v>
      </c>
      <c r="N110" s="88">
        <f>INDEX('RBC Assumptions'!$G$44:$G$62,MATCH($C104,'RBC Assumptions'!$A$44:$A$62,0))</f>
        <v>0.92100000000000004</v>
      </c>
      <c r="O110" s="88">
        <f>INDEX('RBC Assumptions'!$G$44:$G$62,MATCH($C104,'RBC Assumptions'!$A$44:$A$62,0))</f>
        <v>0.92100000000000004</v>
      </c>
      <c r="P110" s="88">
        <f>INDEX('RBC Assumptions'!$G$44:$G$62,MATCH($C104,'RBC Assumptions'!$A$44:$A$62,0))</f>
        <v>0.92100000000000004</v>
      </c>
      <c r="Q110" s="88">
        <f>INDEX('RBC Assumptions'!$G$44:$G$62,MATCH($C104,'RBC Assumptions'!$A$44:$A$62,0))</f>
        <v>0.92100000000000004</v>
      </c>
      <c r="R110" s="88">
        <f>INDEX('RBC Assumptions'!$G$44:$G$62,MATCH($C104,'RBC Assumptions'!$A$44:$A$62,0))</f>
        <v>0.92100000000000004</v>
      </c>
      <c r="S110" s="88">
        <f>INDEX('RBC Assumptions'!$G$44:$G$62,MATCH($C104,'RBC Assumptions'!$A$44:$A$62,0))</f>
        <v>0.92100000000000004</v>
      </c>
      <c r="T110" s="88">
        <f>INDEX('RBC Assumptions'!$G$44:$G$62,MATCH($C104,'RBC Assumptions'!$A$44:$A$62,0))</f>
        <v>0.92100000000000004</v>
      </c>
      <c r="U110" s="88">
        <f>INDEX('RBC Assumptions'!$G$44:$G$62,MATCH($C104,'RBC Assumptions'!$A$44:$A$62,0))</f>
        <v>0.92100000000000004</v>
      </c>
      <c r="V110" s="88">
        <f>INDEX('RBC Assumptions'!$G$44:$G$62,MATCH($C104,'RBC Assumptions'!$A$44:$A$62,0))</f>
        <v>0.92100000000000004</v>
      </c>
    </row>
    <row r="111" spans="1:22" x14ac:dyDescent="0.45">
      <c r="A111" s="76" t="str">
        <f t="shared" si="285"/>
        <v>P009</v>
      </c>
      <c r="B111" s="89" t="s">
        <v>346</v>
      </c>
      <c r="C111" s="91">
        <f>MAX(0,C105*((C109*C110)+'RBC Assumptions'!ASSM_UWExpRatio-1))</f>
        <v>0</v>
      </c>
      <c r="D111" s="91">
        <f>MAX(0,D105*((D109*D110)+'RBC Assumptions'!ASSM_UWExpRatio-1))</f>
        <v>0</v>
      </c>
      <c r="E111" s="91">
        <f>MAX(0,E105*((E109*E110)+'RBC Assumptions'!ASSM_UWExpRatio-1))</f>
        <v>0</v>
      </c>
      <c r="F111" s="91">
        <f>MAX(0,F105*((F109*F110)+'RBC Assumptions'!ASSM_UWExpRatio-1))</f>
        <v>0</v>
      </c>
      <c r="G111" s="91">
        <f>MAX(0,G105*((G109*G110)+'RBC Assumptions'!ASSM_UWExpRatio-1))</f>
        <v>0</v>
      </c>
      <c r="H111" s="91">
        <f>MAX(0,H105*((H109*H110)+'RBC Assumptions'!ASSM_UWExpRatio-1))</f>
        <v>0</v>
      </c>
      <c r="I111" s="91">
        <f>MAX(0,I105*((I109*I110)+'RBC Assumptions'!ASSM_UWExpRatio-1))</f>
        <v>0</v>
      </c>
      <c r="J111" s="91">
        <f>MAX(0,J105*((J109*J110)+'RBC Assumptions'!ASSM_UWExpRatio-1))</f>
        <v>0</v>
      </c>
      <c r="K111" s="91">
        <f>MAX(0,K105*((K109*K110)+'RBC Assumptions'!ASSM_UWExpRatio-1))</f>
        <v>0</v>
      </c>
      <c r="L111" s="91">
        <f>MAX(0,L105*((L109*L110)+'RBC Assumptions'!ASSM_UWExpRatio-1))</f>
        <v>0</v>
      </c>
      <c r="M111" s="91">
        <f>MAX(0,M105*((M109*M110)+'RBC Assumptions'!ASSM_UWExpRatio-1))</f>
        <v>0</v>
      </c>
      <c r="N111" s="91">
        <f>MAX(0,N105*((N109*N110)+'RBC Assumptions'!ASSM_UWExpRatio-1))</f>
        <v>0</v>
      </c>
      <c r="O111" s="91">
        <f>MAX(0,O105*((O109*O110)+'RBC Assumptions'!ASSM_UWExpRatio-1))</f>
        <v>0</v>
      </c>
      <c r="P111" s="91">
        <f>MAX(0,P105*((P109*P110)+'RBC Assumptions'!ASSM_UWExpRatio-1))</f>
        <v>0</v>
      </c>
      <c r="Q111" s="91">
        <f>MAX(0,Q105*((Q109*Q110)+'RBC Assumptions'!ASSM_UWExpRatio-1))</f>
        <v>0</v>
      </c>
      <c r="R111" s="91">
        <f>MAX(0,R105*((R109*R110)+'RBC Assumptions'!ASSM_UWExpRatio-1))</f>
        <v>0</v>
      </c>
      <c r="S111" s="91">
        <f>MAX(0,S105*((S109*S110)+'RBC Assumptions'!ASSM_UWExpRatio-1))</f>
        <v>0</v>
      </c>
      <c r="T111" s="91">
        <f>MAX(0,T105*((T109*T110)+'RBC Assumptions'!ASSM_UWExpRatio-1))</f>
        <v>0</v>
      </c>
      <c r="U111" s="91">
        <f>MAX(0,U105*((U109*U110)+'RBC Assumptions'!ASSM_UWExpRatio-1))</f>
        <v>0</v>
      </c>
      <c r="V111" s="91">
        <f>MAX(0,V105*((V109*V110)+'RBC Assumptions'!ASSM_UWExpRatio-1))</f>
        <v>0</v>
      </c>
    </row>
    <row r="112" spans="1:22" x14ac:dyDescent="0.45">
      <c r="A112" s="76" t="str">
        <f t="shared" si="285"/>
        <v>P009</v>
      </c>
      <c r="B112" s="90" t="s">
        <v>334</v>
      </c>
      <c r="C112" s="91">
        <v>0</v>
      </c>
      <c r="D112" s="91">
        <v>0</v>
      </c>
      <c r="E112" s="91">
        <v>0</v>
      </c>
      <c r="F112" s="91">
        <v>0</v>
      </c>
      <c r="G112" s="91">
        <v>0</v>
      </c>
      <c r="H112" s="91">
        <v>0</v>
      </c>
      <c r="I112" s="91">
        <v>0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</row>
    <row r="113" spans="1:22" x14ac:dyDescent="0.45">
      <c r="A113" s="76" t="str">
        <f t="shared" si="285"/>
        <v>P009</v>
      </c>
      <c r="B113" s="92" t="s">
        <v>347</v>
      </c>
      <c r="C113" s="93">
        <f>IFERROR(C111-C112,0)</f>
        <v>0</v>
      </c>
      <c r="D113" s="93">
        <f t="shared" ref="D113" si="305">IFERROR(D111-D112,0)</f>
        <v>0</v>
      </c>
      <c r="E113" s="93">
        <f t="shared" ref="E113" si="306">IFERROR(E111-E112,0)</f>
        <v>0</v>
      </c>
      <c r="F113" s="93">
        <f t="shared" ref="F113" si="307">IFERROR(F111-F112,0)</f>
        <v>0</v>
      </c>
      <c r="G113" s="93">
        <f t="shared" ref="G113" si="308">IFERROR(G111-G112,0)</f>
        <v>0</v>
      </c>
      <c r="H113" s="93">
        <f t="shared" ref="H113" si="309">IFERROR(H111-H112,0)</f>
        <v>0</v>
      </c>
      <c r="I113" s="93">
        <f t="shared" ref="I113" si="310">IFERROR(I111-I112,0)</f>
        <v>0</v>
      </c>
      <c r="J113" s="93">
        <f t="shared" ref="J113" si="311">IFERROR(J111-J112,0)</f>
        <v>0</v>
      </c>
      <c r="K113" s="93">
        <f t="shared" ref="K113" si="312">IFERROR(K111-K112,0)</f>
        <v>0</v>
      </c>
      <c r="L113" s="93">
        <f t="shared" ref="L113" si="313">IFERROR(L111-L112,0)</f>
        <v>0</v>
      </c>
      <c r="M113" s="93">
        <f t="shared" ref="M113" si="314">IFERROR(M111-M112,0)</f>
        <v>0</v>
      </c>
      <c r="N113" s="93">
        <f t="shared" ref="N113" si="315">IFERROR(N111-N112,0)</f>
        <v>0</v>
      </c>
      <c r="O113" s="93">
        <f t="shared" ref="O113" si="316">IFERROR(O111-O112,0)</f>
        <v>0</v>
      </c>
      <c r="P113" s="93">
        <f t="shared" ref="P113" si="317">IFERROR(P111-P112,0)</f>
        <v>0</v>
      </c>
      <c r="Q113" s="93">
        <f t="shared" ref="Q113" si="318">IFERROR(Q111-Q112,0)</f>
        <v>0</v>
      </c>
      <c r="R113" s="93">
        <f t="shared" ref="R113" si="319">IFERROR(R111-R112,0)</f>
        <v>0</v>
      </c>
      <c r="S113" s="93">
        <f t="shared" ref="S113" si="320">IFERROR(S111-S112,0)</f>
        <v>0</v>
      </c>
      <c r="T113" s="93">
        <f t="shared" ref="T113" si="321">IFERROR(T111-T112,0)</f>
        <v>0</v>
      </c>
      <c r="U113" s="93">
        <f t="shared" ref="U113" si="322">IFERROR(U111-U112,0)</f>
        <v>0</v>
      </c>
      <c r="V113" s="93">
        <f t="shared" ref="V113" si="323">IFERROR(V111-V112,0)</f>
        <v>0</v>
      </c>
    </row>
    <row r="115" spans="1:22" x14ac:dyDescent="0.45">
      <c r="A115" s="2" t="s">
        <v>88</v>
      </c>
      <c r="B115" s="2" t="str">
        <f>INDEX('Program Inputs'!$B$9:$B$28,MATCH(A115,'Program Inputs'!$A$9:$A$28,0))</f>
        <v>Fronting Casualty</v>
      </c>
      <c r="C115" s="2" t="str">
        <f>INDEX('Program Inputs'!$L$9:$L$28,MATCH(A115,'Program Inputs'!$A$9:$A$28,0))</f>
        <v>Other Liability Occurrence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45">
      <c r="A116" s="76" t="str">
        <f>A115</f>
        <v>P010</v>
      </c>
      <c r="B116" s="87" t="s">
        <v>345</v>
      </c>
      <c r="C116" s="95">
        <f>4*SUMIFS('Program Qtrly'!D:D,'Program Qtrly'!$A:$A,$A116,'Program Qtrly'!$C:$C,"NWP")</f>
        <v>0</v>
      </c>
      <c r="D116" s="95">
        <f>4*SUMIFS('Program Qtrly'!E:E,'Program Qtrly'!$A:$A,$A116,'Program Qtrly'!$C:$C,"NWP")</f>
        <v>0</v>
      </c>
      <c r="E116" s="95">
        <f>4*SUMIFS('Program Qtrly'!F:F,'Program Qtrly'!$A:$A,$A116,'Program Qtrly'!$C:$C,"NWP")</f>
        <v>0</v>
      </c>
      <c r="F116" s="95">
        <f>4*SUMIFS('Program Qtrly'!G:G,'Program Qtrly'!$A:$A,$A116,'Program Qtrly'!$C:$C,"NWP")</f>
        <v>0</v>
      </c>
      <c r="G116" s="95">
        <f>4*SUMIFS('Program Qtrly'!H:H,'Program Qtrly'!$A:$A,$A116,'Program Qtrly'!$C:$C,"NWP")</f>
        <v>0</v>
      </c>
      <c r="H116" s="95">
        <f>4*SUMIFS('Program Qtrly'!I:I,'Program Qtrly'!$A:$A,$A116,'Program Qtrly'!$C:$C,"NWP")</f>
        <v>0</v>
      </c>
      <c r="I116" s="95">
        <f>4*SUMIFS('Program Qtrly'!J:J,'Program Qtrly'!$A:$A,$A116,'Program Qtrly'!$C:$C,"NWP")</f>
        <v>0</v>
      </c>
      <c r="J116" s="95">
        <f>4*SUMIFS('Program Qtrly'!K:K,'Program Qtrly'!$A:$A,$A116,'Program Qtrly'!$C:$C,"NWP")</f>
        <v>0</v>
      </c>
      <c r="K116" s="95">
        <f>4*SUMIFS('Program Qtrly'!L:L,'Program Qtrly'!$A:$A,$A116,'Program Qtrly'!$C:$C,"NWP")</f>
        <v>0</v>
      </c>
      <c r="L116" s="95">
        <f>4*SUMIFS('Program Qtrly'!M:M,'Program Qtrly'!$A:$A,$A116,'Program Qtrly'!$C:$C,"NWP")</f>
        <v>0</v>
      </c>
      <c r="M116" s="95">
        <f>4*SUMIFS('Program Qtrly'!N:N,'Program Qtrly'!$A:$A,$A116,'Program Qtrly'!$C:$C,"NWP")</f>
        <v>0</v>
      </c>
      <c r="N116" s="95">
        <f>4*SUMIFS('Program Qtrly'!O:O,'Program Qtrly'!$A:$A,$A116,'Program Qtrly'!$C:$C,"NWP")</f>
        <v>0</v>
      </c>
      <c r="O116" s="95">
        <f>4*SUMIFS('Program Qtrly'!P:P,'Program Qtrly'!$A:$A,$A116,'Program Qtrly'!$C:$C,"NWP")</f>
        <v>0</v>
      </c>
      <c r="P116" s="95">
        <f>4*SUMIFS('Program Qtrly'!Q:Q,'Program Qtrly'!$A:$A,$A116,'Program Qtrly'!$C:$C,"NWP")</f>
        <v>0</v>
      </c>
      <c r="Q116" s="95">
        <f>4*SUMIFS('Program Qtrly'!R:R,'Program Qtrly'!$A:$A,$A116,'Program Qtrly'!$C:$C,"NWP")</f>
        <v>0</v>
      </c>
      <c r="R116" s="95">
        <f>4*SUMIFS('Program Qtrly'!S:S,'Program Qtrly'!$A:$A,$A116,'Program Qtrly'!$C:$C,"NWP")</f>
        <v>0</v>
      </c>
      <c r="S116" s="95">
        <f>4*SUMIFS('Program Qtrly'!T:T,'Program Qtrly'!$A:$A,$A116,'Program Qtrly'!$C:$C,"NWP")</f>
        <v>0</v>
      </c>
      <c r="T116" s="95">
        <f>4*SUMIFS('Program Qtrly'!U:U,'Program Qtrly'!$A:$A,$A116,'Program Qtrly'!$C:$C,"NWP")</f>
        <v>0</v>
      </c>
      <c r="U116" s="95">
        <f>4*SUMIFS('Program Qtrly'!V:V,'Program Qtrly'!$A:$A,$A116,'Program Qtrly'!$C:$C,"NWP")</f>
        <v>0</v>
      </c>
      <c r="V116" s="95">
        <f>4*SUMIFS('Program Qtrly'!W:W,'Program Qtrly'!$A:$A,$A116,'Program Qtrly'!$C:$C,"NWP")</f>
        <v>0</v>
      </c>
    </row>
    <row r="117" spans="1:22" x14ac:dyDescent="0.45">
      <c r="A117" s="76" t="str">
        <f t="shared" ref="A117:A124" si="324">A116</f>
        <v>P010</v>
      </c>
      <c r="B117" s="87" t="s">
        <v>530</v>
      </c>
      <c r="C117" s="88">
        <f>INDEX('RBC Assumptions'!$E$44:$E$62,MATCH($C115,'RBC Assumptions'!$A$44:$A$62,0))</f>
        <v>0.99299999999999999</v>
      </c>
      <c r="D117" s="88">
        <f>INDEX('RBC Assumptions'!$E$44:$E$62,MATCH($C115,'RBC Assumptions'!$A$44:$A$62,0))</f>
        <v>0.99299999999999999</v>
      </c>
      <c r="E117" s="88">
        <f>INDEX('RBC Assumptions'!$E$44:$E$62,MATCH($C115,'RBC Assumptions'!$A$44:$A$62,0))</f>
        <v>0.99299999999999999</v>
      </c>
      <c r="F117" s="88">
        <f>INDEX('RBC Assumptions'!$E$44:$E$62,MATCH($C115,'RBC Assumptions'!$A$44:$A$62,0))</f>
        <v>0.99299999999999999</v>
      </c>
      <c r="G117" s="88">
        <f>INDEX('RBC Assumptions'!$E$44:$E$62,MATCH($C115,'RBC Assumptions'!$A$44:$A$62,0))</f>
        <v>0.99299999999999999</v>
      </c>
      <c r="H117" s="88">
        <f>INDEX('RBC Assumptions'!$E$44:$E$62,MATCH($C115,'RBC Assumptions'!$A$44:$A$62,0))</f>
        <v>0.99299999999999999</v>
      </c>
      <c r="I117" s="88">
        <f>INDEX('RBC Assumptions'!$E$44:$E$62,MATCH($C115,'RBC Assumptions'!$A$44:$A$62,0))</f>
        <v>0.99299999999999999</v>
      </c>
      <c r="J117" s="88">
        <f>INDEX('RBC Assumptions'!$E$44:$E$62,MATCH($C115,'RBC Assumptions'!$A$44:$A$62,0))</f>
        <v>0.99299999999999999</v>
      </c>
      <c r="K117" s="88">
        <f>INDEX('RBC Assumptions'!$E$44:$E$62,MATCH($C115,'RBC Assumptions'!$A$44:$A$62,0))</f>
        <v>0.99299999999999999</v>
      </c>
      <c r="L117" s="88">
        <f>INDEX('RBC Assumptions'!$E$44:$E$62,MATCH($C115,'RBC Assumptions'!$A$44:$A$62,0))</f>
        <v>0.99299999999999999</v>
      </c>
      <c r="M117" s="88">
        <f>INDEX('RBC Assumptions'!$E$44:$E$62,MATCH($C115,'RBC Assumptions'!$A$44:$A$62,0))</f>
        <v>0.99299999999999999</v>
      </c>
      <c r="N117" s="88">
        <f>INDEX('RBC Assumptions'!$E$44:$E$62,MATCH($C115,'RBC Assumptions'!$A$44:$A$62,0))</f>
        <v>0.99299999999999999</v>
      </c>
      <c r="O117" s="88">
        <f>INDEX('RBC Assumptions'!$E$44:$E$62,MATCH($C115,'RBC Assumptions'!$A$44:$A$62,0))</f>
        <v>0.99299999999999999</v>
      </c>
      <c r="P117" s="88">
        <f>INDEX('RBC Assumptions'!$E$44:$E$62,MATCH($C115,'RBC Assumptions'!$A$44:$A$62,0))</f>
        <v>0.99299999999999999</v>
      </c>
      <c r="Q117" s="88">
        <f>INDEX('RBC Assumptions'!$E$44:$E$62,MATCH($C115,'RBC Assumptions'!$A$44:$A$62,0))</f>
        <v>0.99299999999999999</v>
      </c>
      <c r="R117" s="88">
        <f>INDEX('RBC Assumptions'!$E$44:$E$62,MATCH($C115,'RBC Assumptions'!$A$44:$A$62,0))</f>
        <v>0.99299999999999999</v>
      </c>
      <c r="S117" s="88">
        <f>INDEX('RBC Assumptions'!$E$44:$E$62,MATCH($C115,'RBC Assumptions'!$A$44:$A$62,0))</f>
        <v>0.99299999999999999</v>
      </c>
      <c r="T117" s="88">
        <f>INDEX('RBC Assumptions'!$E$44:$E$62,MATCH($C115,'RBC Assumptions'!$A$44:$A$62,0))</f>
        <v>0.99299999999999999</v>
      </c>
      <c r="U117" s="88">
        <f>INDEX('RBC Assumptions'!$E$44:$E$62,MATCH($C115,'RBC Assumptions'!$A$44:$A$62,0))</f>
        <v>0.99299999999999999</v>
      </c>
      <c r="V117" s="88">
        <f>INDEX('RBC Assumptions'!$E$44:$E$62,MATCH($C115,'RBC Assumptions'!$A$44:$A$62,0))</f>
        <v>0.99299999999999999</v>
      </c>
    </row>
    <row r="118" spans="1:22" x14ac:dyDescent="0.45">
      <c r="A118" s="76" t="str">
        <f t="shared" si="324"/>
        <v>P010</v>
      </c>
      <c r="B118" s="87" t="s">
        <v>532</v>
      </c>
      <c r="C118" s="88">
        <f>INDEX('RBC Assumptions'!$F$44:$F$62,MATCH($C115,'RBC Assumptions'!$A$44:$A$62,0))</f>
        <v>0.66400000000000003</v>
      </c>
      <c r="D118" s="88">
        <f>INDEX('RBC Assumptions'!$F$44:$F$62,MATCH($C115,'RBC Assumptions'!$A$44:$A$62,0))</f>
        <v>0.66400000000000003</v>
      </c>
      <c r="E118" s="88">
        <f>INDEX('RBC Assumptions'!$F$44:$F$62,MATCH($C115,'RBC Assumptions'!$A$44:$A$62,0))</f>
        <v>0.66400000000000003</v>
      </c>
      <c r="F118" s="88">
        <f>INDEX('RBC Assumptions'!$F$44:$F$62,MATCH($C115,'RBC Assumptions'!$A$44:$A$62,0))</f>
        <v>0.66400000000000003</v>
      </c>
      <c r="G118" s="88">
        <f>INDEX('RBC Assumptions'!$F$44:$F$62,MATCH($C115,'RBC Assumptions'!$A$44:$A$62,0))</f>
        <v>0.66400000000000003</v>
      </c>
      <c r="H118" s="88">
        <f>INDEX('RBC Assumptions'!$F$44:$F$62,MATCH($C115,'RBC Assumptions'!$A$44:$A$62,0))</f>
        <v>0.66400000000000003</v>
      </c>
      <c r="I118" s="88">
        <f>INDEX('RBC Assumptions'!$F$44:$F$62,MATCH($C115,'RBC Assumptions'!$A$44:$A$62,0))</f>
        <v>0.66400000000000003</v>
      </c>
      <c r="J118" s="88">
        <f>INDEX('RBC Assumptions'!$F$44:$F$62,MATCH($C115,'RBC Assumptions'!$A$44:$A$62,0))</f>
        <v>0.66400000000000003</v>
      </c>
      <c r="K118" s="88">
        <f>INDEX('RBC Assumptions'!$F$44:$F$62,MATCH($C115,'RBC Assumptions'!$A$44:$A$62,0))</f>
        <v>0.66400000000000003</v>
      </c>
      <c r="L118" s="88">
        <f>INDEX('RBC Assumptions'!$F$44:$F$62,MATCH($C115,'RBC Assumptions'!$A$44:$A$62,0))</f>
        <v>0.66400000000000003</v>
      </c>
      <c r="M118" s="88">
        <f>INDEX('RBC Assumptions'!$F$44:$F$62,MATCH($C115,'RBC Assumptions'!$A$44:$A$62,0))</f>
        <v>0.66400000000000003</v>
      </c>
      <c r="N118" s="88">
        <f>INDEX('RBC Assumptions'!$F$44:$F$62,MATCH($C115,'RBC Assumptions'!$A$44:$A$62,0))</f>
        <v>0.66400000000000003</v>
      </c>
      <c r="O118" s="88">
        <f>INDEX('RBC Assumptions'!$F$44:$F$62,MATCH($C115,'RBC Assumptions'!$A$44:$A$62,0))</f>
        <v>0.66400000000000003</v>
      </c>
      <c r="P118" s="88">
        <f>INDEX('RBC Assumptions'!$F$44:$F$62,MATCH($C115,'RBC Assumptions'!$A$44:$A$62,0))</f>
        <v>0.66400000000000003</v>
      </c>
      <c r="Q118" s="88">
        <f>INDEX('RBC Assumptions'!$F$44:$F$62,MATCH($C115,'RBC Assumptions'!$A$44:$A$62,0))</f>
        <v>0.66400000000000003</v>
      </c>
      <c r="R118" s="88">
        <f>INDEX('RBC Assumptions'!$F$44:$F$62,MATCH($C115,'RBC Assumptions'!$A$44:$A$62,0))</f>
        <v>0.66400000000000003</v>
      </c>
      <c r="S118" s="88">
        <f>INDEX('RBC Assumptions'!$F$44:$F$62,MATCH($C115,'RBC Assumptions'!$A$44:$A$62,0))</f>
        <v>0.66400000000000003</v>
      </c>
      <c r="T118" s="88">
        <f>INDEX('RBC Assumptions'!$F$44:$F$62,MATCH($C115,'RBC Assumptions'!$A$44:$A$62,0))</f>
        <v>0.66400000000000003</v>
      </c>
      <c r="U118" s="88">
        <f>INDEX('RBC Assumptions'!$F$44:$F$62,MATCH($C115,'RBC Assumptions'!$A$44:$A$62,0))</f>
        <v>0.66400000000000003</v>
      </c>
      <c r="V118" s="88">
        <f>INDEX('RBC Assumptions'!$F$44:$F$62,MATCH($C115,'RBC Assumptions'!$A$44:$A$62,0))</f>
        <v>0.66400000000000003</v>
      </c>
    </row>
    <row r="119" spans="1:22" x14ac:dyDescent="0.45">
      <c r="A119" s="76" t="str">
        <f t="shared" si="324"/>
        <v>P010</v>
      </c>
      <c r="B119" s="87" t="s">
        <v>534</v>
      </c>
      <c r="C119" s="88">
        <f>MIN('RBC Assumptions'!ASSM_LLAERatioCap,INDEX('RBC Assumptions'!$K$44:$K$62,MATCH($C115,'RBC Assumptions'!$A$44:$A$62,0)))</f>
        <v>0.66400000000000003</v>
      </c>
      <c r="D119" s="88">
        <f>MIN('RBC Assumptions'!ASSM_LLAERatioCap,INDEX('RBC Assumptions'!$K$44:$K$62,MATCH($C115,'RBC Assumptions'!$A$44:$A$62,0)))</f>
        <v>0.66400000000000003</v>
      </c>
      <c r="E119" s="88">
        <f>MIN('RBC Assumptions'!ASSM_LLAERatioCap,INDEX('RBC Assumptions'!$K$44:$K$62,MATCH($C115,'RBC Assumptions'!$A$44:$A$62,0)))</f>
        <v>0.66400000000000003</v>
      </c>
      <c r="F119" s="88">
        <f>MIN('RBC Assumptions'!ASSM_LLAERatioCap,INDEX('RBC Assumptions'!$K$44:$K$62,MATCH($C115,'RBC Assumptions'!$A$44:$A$62,0)))</f>
        <v>0.66400000000000003</v>
      </c>
      <c r="G119" s="88">
        <f>MIN('RBC Assumptions'!ASSM_LLAERatioCap,INDEX('RBC Assumptions'!$K$44:$K$62,MATCH($C115,'RBC Assumptions'!$A$44:$A$62,0)))</f>
        <v>0.66400000000000003</v>
      </c>
      <c r="H119" s="88">
        <f>MIN('RBC Assumptions'!ASSM_LLAERatioCap,INDEX('RBC Assumptions'!$K$44:$K$62,MATCH($C115,'RBC Assumptions'!$A$44:$A$62,0)))</f>
        <v>0.66400000000000003</v>
      </c>
      <c r="I119" s="88">
        <f>MIN('RBC Assumptions'!ASSM_LLAERatioCap,INDEX('RBC Assumptions'!$K$44:$K$62,MATCH($C115,'RBC Assumptions'!$A$44:$A$62,0)))</f>
        <v>0.66400000000000003</v>
      </c>
      <c r="J119" s="88">
        <f>MIN('RBC Assumptions'!ASSM_LLAERatioCap,INDEX('RBC Assumptions'!$K$44:$K$62,MATCH($C115,'RBC Assumptions'!$A$44:$A$62,0)))</f>
        <v>0.66400000000000003</v>
      </c>
      <c r="K119" s="88">
        <f>MIN('RBC Assumptions'!ASSM_LLAERatioCap,INDEX('RBC Assumptions'!$K$44:$K$62,MATCH($C115,'RBC Assumptions'!$A$44:$A$62,0)))</f>
        <v>0.66400000000000003</v>
      </c>
      <c r="L119" s="88">
        <f>MIN('RBC Assumptions'!ASSM_LLAERatioCap,INDEX('RBC Assumptions'!$K$44:$K$62,MATCH($C115,'RBC Assumptions'!$A$44:$A$62,0)))</f>
        <v>0.66400000000000003</v>
      </c>
      <c r="M119" s="88">
        <f>MIN('RBC Assumptions'!ASSM_LLAERatioCap,INDEX('RBC Assumptions'!$K$44:$K$62,MATCH($C115,'RBC Assumptions'!$A$44:$A$62,0)))</f>
        <v>0.66400000000000003</v>
      </c>
      <c r="N119" s="88">
        <f>MIN('RBC Assumptions'!ASSM_LLAERatioCap,INDEX('RBC Assumptions'!$K$44:$K$62,MATCH($C115,'RBC Assumptions'!$A$44:$A$62,0)))</f>
        <v>0.66400000000000003</v>
      </c>
      <c r="O119" s="88">
        <f>MIN('RBC Assumptions'!ASSM_LLAERatioCap,INDEX('RBC Assumptions'!$K$44:$K$62,MATCH($C115,'RBC Assumptions'!$A$44:$A$62,0)))</f>
        <v>0.66400000000000003</v>
      </c>
      <c r="P119" s="88">
        <f>MIN('RBC Assumptions'!ASSM_LLAERatioCap,INDEX('RBC Assumptions'!$K$44:$K$62,MATCH($C115,'RBC Assumptions'!$A$44:$A$62,0)))</f>
        <v>0.66400000000000003</v>
      </c>
      <c r="Q119" s="88">
        <f>MIN('RBC Assumptions'!ASSM_LLAERatioCap,INDEX('RBC Assumptions'!$K$44:$K$62,MATCH($C115,'RBC Assumptions'!$A$44:$A$62,0)))</f>
        <v>0.66400000000000003</v>
      </c>
      <c r="R119" s="88">
        <f>MIN('RBC Assumptions'!ASSM_LLAERatioCap,INDEX('RBC Assumptions'!$K$44:$K$62,MATCH($C115,'RBC Assumptions'!$A$44:$A$62,0)))</f>
        <v>0.66400000000000003</v>
      </c>
      <c r="S119" s="88">
        <f>MIN('RBC Assumptions'!ASSM_LLAERatioCap,INDEX('RBC Assumptions'!$K$44:$K$62,MATCH($C115,'RBC Assumptions'!$A$44:$A$62,0)))</f>
        <v>0.66400000000000003</v>
      </c>
      <c r="T119" s="88">
        <f>MIN('RBC Assumptions'!ASSM_LLAERatioCap,INDEX('RBC Assumptions'!$K$44:$K$62,MATCH($C115,'RBC Assumptions'!$A$44:$A$62,0)))</f>
        <v>0.66400000000000003</v>
      </c>
      <c r="U119" s="88">
        <f>MIN('RBC Assumptions'!ASSM_LLAERatioCap,INDEX('RBC Assumptions'!$K$44:$K$62,MATCH($C115,'RBC Assumptions'!$A$44:$A$62,0)))</f>
        <v>0.66400000000000003</v>
      </c>
      <c r="V119" s="88">
        <f>MIN('RBC Assumptions'!ASSM_LLAERatioCap,INDEX('RBC Assumptions'!$K$44:$K$62,MATCH($C115,'RBC Assumptions'!$A$44:$A$62,0)))</f>
        <v>0.66400000000000003</v>
      </c>
    </row>
    <row r="120" spans="1:22" x14ac:dyDescent="0.45">
      <c r="A120" s="76" t="str">
        <f t="shared" si="324"/>
        <v>P010</v>
      </c>
      <c r="B120" s="87" t="s">
        <v>531</v>
      </c>
      <c r="C120" s="88">
        <f>0.5*C117+0.5*(C119/C118)*C117</f>
        <v>0.99299999999999999</v>
      </c>
      <c r="D120" s="88">
        <f t="shared" ref="D120" si="325">0.5*D117+0.5*(D119/D118)*D117</f>
        <v>0.99299999999999999</v>
      </c>
      <c r="E120" s="88">
        <f t="shared" ref="E120" si="326">0.5*E117+0.5*(E119/E118)*E117</f>
        <v>0.99299999999999999</v>
      </c>
      <c r="F120" s="88">
        <f t="shared" ref="F120" si="327">0.5*F117+0.5*(F119/F118)*F117</f>
        <v>0.99299999999999999</v>
      </c>
      <c r="G120" s="88">
        <f t="shared" ref="G120" si="328">0.5*G117+0.5*(G119/G118)*G117</f>
        <v>0.99299999999999999</v>
      </c>
      <c r="H120" s="88">
        <f t="shared" ref="H120" si="329">0.5*H117+0.5*(H119/H118)*H117</f>
        <v>0.99299999999999999</v>
      </c>
      <c r="I120" s="88">
        <f t="shared" ref="I120" si="330">0.5*I117+0.5*(I119/I118)*I117</f>
        <v>0.99299999999999999</v>
      </c>
      <c r="J120" s="88">
        <f t="shared" ref="J120" si="331">0.5*J117+0.5*(J119/J118)*J117</f>
        <v>0.99299999999999999</v>
      </c>
      <c r="K120" s="88">
        <f t="shared" ref="K120" si="332">0.5*K117+0.5*(K119/K118)*K117</f>
        <v>0.99299999999999999</v>
      </c>
      <c r="L120" s="88">
        <f t="shared" ref="L120" si="333">0.5*L117+0.5*(L119/L118)*L117</f>
        <v>0.99299999999999999</v>
      </c>
      <c r="M120" s="88">
        <f t="shared" ref="M120" si="334">0.5*M117+0.5*(M119/M118)*M117</f>
        <v>0.99299999999999999</v>
      </c>
      <c r="N120" s="88">
        <f t="shared" ref="N120" si="335">0.5*N117+0.5*(N119/N118)*N117</f>
        <v>0.99299999999999999</v>
      </c>
      <c r="O120" s="88">
        <f t="shared" ref="O120" si="336">0.5*O117+0.5*(O119/O118)*O117</f>
        <v>0.99299999999999999</v>
      </c>
      <c r="P120" s="88">
        <f t="shared" ref="P120" si="337">0.5*P117+0.5*(P119/P118)*P117</f>
        <v>0.99299999999999999</v>
      </c>
      <c r="Q120" s="88">
        <f t="shared" ref="Q120" si="338">0.5*Q117+0.5*(Q119/Q118)*Q117</f>
        <v>0.99299999999999999</v>
      </c>
      <c r="R120" s="88">
        <f t="shared" ref="R120" si="339">0.5*R117+0.5*(R119/R118)*R117</f>
        <v>0.99299999999999999</v>
      </c>
      <c r="S120" s="88">
        <f t="shared" ref="S120" si="340">0.5*S117+0.5*(S119/S118)*S117</f>
        <v>0.99299999999999999</v>
      </c>
      <c r="T120" s="88">
        <f t="shared" ref="T120" si="341">0.5*T117+0.5*(T119/T118)*T117</f>
        <v>0.99299999999999999</v>
      </c>
      <c r="U120" s="88">
        <f t="shared" ref="U120" si="342">0.5*U117+0.5*(U119/U118)*U117</f>
        <v>0.99299999999999999</v>
      </c>
      <c r="V120" s="88">
        <f t="shared" ref="V120" si="343">0.5*V117+0.5*(V119/V118)*V117</f>
        <v>0.99299999999999999</v>
      </c>
    </row>
    <row r="121" spans="1:22" x14ac:dyDescent="0.45">
      <c r="A121" s="76" t="str">
        <f t="shared" si="324"/>
        <v>P010</v>
      </c>
      <c r="B121" s="87" t="s">
        <v>536</v>
      </c>
      <c r="C121" s="88">
        <f>INDEX('RBC Assumptions'!$G$44:$G$62,MATCH($C115,'RBC Assumptions'!$A$44:$A$62,0))</f>
        <v>0.83699999999999997</v>
      </c>
      <c r="D121" s="88">
        <f>INDEX('RBC Assumptions'!$G$44:$G$62,MATCH($C115,'RBC Assumptions'!$A$44:$A$62,0))</f>
        <v>0.83699999999999997</v>
      </c>
      <c r="E121" s="88">
        <f>INDEX('RBC Assumptions'!$G$44:$G$62,MATCH($C115,'RBC Assumptions'!$A$44:$A$62,0))</f>
        <v>0.83699999999999997</v>
      </c>
      <c r="F121" s="88">
        <f>INDEX('RBC Assumptions'!$G$44:$G$62,MATCH($C115,'RBC Assumptions'!$A$44:$A$62,0))</f>
        <v>0.83699999999999997</v>
      </c>
      <c r="G121" s="88">
        <f>INDEX('RBC Assumptions'!$G$44:$G$62,MATCH($C115,'RBC Assumptions'!$A$44:$A$62,0))</f>
        <v>0.83699999999999997</v>
      </c>
      <c r="H121" s="88">
        <f>INDEX('RBC Assumptions'!$G$44:$G$62,MATCH($C115,'RBC Assumptions'!$A$44:$A$62,0))</f>
        <v>0.83699999999999997</v>
      </c>
      <c r="I121" s="88">
        <f>INDEX('RBC Assumptions'!$G$44:$G$62,MATCH($C115,'RBC Assumptions'!$A$44:$A$62,0))</f>
        <v>0.83699999999999997</v>
      </c>
      <c r="J121" s="88">
        <f>INDEX('RBC Assumptions'!$G$44:$G$62,MATCH($C115,'RBC Assumptions'!$A$44:$A$62,0))</f>
        <v>0.83699999999999997</v>
      </c>
      <c r="K121" s="88">
        <f>INDEX('RBC Assumptions'!$G$44:$G$62,MATCH($C115,'RBC Assumptions'!$A$44:$A$62,0))</f>
        <v>0.83699999999999997</v>
      </c>
      <c r="L121" s="88">
        <f>INDEX('RBC Assumptions'!$G$44:$G$62,MATCH($C115,'RBC Assumptions'!$A$44:$A$62,0))</f>
        <v>0.83699999999999997</v>
      </c>
      <c r="M121" s="88">
        <f>INDEX('RBC Assumptions'!$G$44:$G$62,MATCH($C115,'RBC Assumptions'!$A$44:$A$62,0))</f>
        <v>0.83699999999999997</v>
      </c>
      <c r="N121" s="88">
        <f>INDEX('RBC Assumptions'!$G$44:$G$62,MATCH($C115,'RBC Assumptions'!$A$44:$A$62,0))</f>
        <v>0.83699999999999997</v>
      </c>
      <c r="O121" s="88">
        <f>INDEX('RBC Assumptions'!$G$44:$G$62,MATCH($C115,'RBC Assumptions'!$A$44:$A$62,0))</f>
        <v>0.83699999999999997</v>
      </c>
      <c r="P121" s="88">
        <f>INDEX('RBC Assumptions'!$G$44:$G$62,MATCH($C115,'RBC Assumptions'!$A$44:$A$62,0))</f>
        <v>0.83699999999999997</v>
      </c>
      <c r="Q121" s="88">
        <f>INDEX('RBC Assumptions'!$G$44:$G$62,MATCH($C115,'RBC Assumptions'!$A$44:$A$62,0))</f>
        <v>0.83699999999999997</v>
      </c>
      <c r="R121" s="88">
        <f>INDEX('RBC Assumptions'!$G$44:$G$62,MATCH($C115,'RBC Assumptions'!$A$44:$A$62,0))</f>
        <v>0.83699999999999997</v>
      </c>
      <c r="S121" s="88">
        <f>INDEX('RBC Assumptions'!$G$44:$G$62,MATCH($C115,'RBC Assumptions'!$A$44:$A$62,0))</f>
        <v>0.83699999999999997</v>
      </c>
      <c r="T121" s="88">
        <f>INDEX('RBC Assumptions'!$G$44:$G$62,MATCH($C115,'RBC Assumptions'!$A$44:$A$62,0))</f>
        <v>0.83699999999999997</v>
      </c>
      <c r="U121" s="88">
        <f>INDEX('RBC Assumptions'!$G$44:$G$62,MATCH($C115,'RBC Assumptions'!$A$44:$A$62,0))</f>
        <v>0.83699999999999997</v>
      </c>
      <c r="V121" s="88">
        <f>INDEX('RBC Assumptions'!$G$44:$G$62,MATCH($C115,'RBC Assumptions'!$A$44:$A$62,0))</f>
        <v>0.83699999999999997</v>
      </c>
    </row>
    <row r="122" spans="1:22" x14ac:dyDescent="0.45">
      <c r="A122" s="76" t="str">
        <f t="shared" si="324"/>
        <v>P010</v>
      </c>
      <c r="B122" s="89" t="s">
        <v>346</v>
      </c>
      <c r="C122" s="91">
        <f>MAX(0,C116*((C120*C121)+'RBC Assumptions'!ASSM_UWExpRatio-1))</f>
        <v>0</v>
      </c>
      <c r="D122" s="91">
        <f>MAX(0,D116*((D120*D121)+'RBC Assumptions'!ASSM_UWExpRatio-1))</f>
        <v>0</v>
      </c>
      <c r="E122" s="91">
        <f>MAX(0,E116*((E120*E121)+'RBC Assumptions'!ASSM_UWExpRatio-1))</f>
        <v>0</v>
      </c>
      <c r="F122" s="91">
        <f>MAX(0,F116*((F120*F121)+'RBC Assumptions'!ASSM_UWExpRatio-1))</f>
        <v>0</v>
      </c>
      <c r="G122" s="91">
        <f>MAX(0,G116*((G120*G121)+'RBC Assumptions'!ASSM_UWExpRatio-1))</f>
        <v>0</v>
      </c>
      <c r="H122" s="91">
        <f>MAX(0,H116*((H120*H121)+'RBC Assumptions'!ASSM_UWExpRatio-1))</f>
        <v>0</v>
      </c>
      <c r="I122" s="91">
        <f>MAX(0,I116*((I120*I121)+'RBC Assumptions'!ASSM_UWExpRatio-1))</f>
        <v>0</v>
      </c>
      <c r="J122" s="91">
        <f>MAX(0,J116*((J120*J121)+'RBC Assumptions'!ASSM_UWExpRatio-1))</f>
        <v>0</v>
      </c>
      <c r="K122" s="91">
        <f>MAX(0,K116*((K120*K121)+'RBC Assumptions'!ASSM_UWExpRatio-1))</f>
        <v>0</v>
      </c>
      <c r="L122" s="91">
        <f>MAX(0,L116*((L120*L121)+'RBC Assumptions'!ASSM_UWExpRatio-1))</f>
        <v>0</v>
      </c>
      <c r="M122" s="91">
        <f>MAX(0,M116*((M120*M121)+'RBC Assumptions'!ASSM_UWExpRatio-1))</f>
        <v>0</v>
      </c>
      <c r="N122" s="91">
        <f>MAX(0,N116*((N120*N121)+'RBC Assumptions'!ASSM_UWExpRatio-1))</f>
        <v>0</v>
      </c>
      <c r="O122" s="91">
        <f>MAX(0,O116*((O120*O121)+'RBC Assumptions'!ASSM_UWExpRatio-1))</f>
        <v>0</v>
      </c>
      <c r="P122" s="91">
        <f>MAX(0,P116*((P120*P121)+'RBC Assumptions'!ASSM_UWExpRatio-1))</f>
        <v>0</v>
      </c>
      <c r="Q122" s="91">
        <f>MAX(0,Q116*((Q120*Q121)+'RBC Assumptions'!ASSM_UWExpRatio-1))</f>
        <v>0</v>
      </c>
      <c r="R122" s="91">
        <f>MAX(0,R116*((R120*R121)+'RBC Assumptions'!ASSM_UWExpRatio-1))</f>
        <v>0</v>
      </c>
      <c r="S122" s="91">
        <f>MAX(0,S116*((S120*S121)+'RBC Assumptions'!ASSM_UWExpRatio-1))</f>
        <v>0</v>
      </c>
      <c r="T122" s="91">
        <f>MAX(0,T116*((T120*T121)+'RBC Assumptions'!ASSM_UWExpRatio-1))</f>
        <v>0</v>
      </c>
      <c r="U122" s="91">
        <f>MAX(0,U116*((U120*U121)+'RBC Assumptions'!ASSM_UWExpRatio-1))</f>
        <v>0</v>
      </c>
      <c r="V122" s="91">
        <f>MAX(0,V116*((V120*V121)+'RBC Assumptions'!ASSM_UWExpRatio-1))</f>
        <v>0</v>
      </c>
    </row>
    <row r="123" spans="1:22" x14ac:dyDescent="0.45">
      <c r="A123" s="76" t="str">
        <f t="shared" si="324"/>
        <v>P010</v>
      </c>
      <c r="B123" s="90" t="s">
        <v>334</v>
      </c>
      <c r="C123" s="91">
        <v>0</v>
      </c>
      <c r="D123" s="91">
        <v>0</v>
      </c>
      <c r="E123" s="91">
        <v>0</v>
      </c>
      <c r="F123" s="91">
        <v>0</v>
      </c>
      <c r="G123" s="91">
        <v>0</v>
      </c>
      <c r="H123" s="91">
        <v>0</v>
      </c>
      <c r="I123" s="91">
        <v>0</v>
      </c>
      <c r="J123" s="91">
        <v>0</v>
      </c>
      <c r="K123" s="91">
        <v>0</v>
      </c>
      <c r="L123" s="91">
        <v>0</v>
      </c>
      <c r="M123" s="91">
        <v>0</v>
      </c>
      <c r="N123" s="91">
        <v>0</v>
      </c>
      <c r="O123" s="91">
        <v>0</v>
      </c>
      <c r="P123" s="91">
        <v>0</v>
      </c>
      <c r="Q123" s="91">
        <v>0</v>
      </c>
      <c r="R123" s="91">
        <v>0</v>
      </c>
      <c r="S123" s="91">
        <v>0</v>
      </c>
      <c r="T123" s="91">
        <v>0</v>
      </c>
      <c r="U123" s="91">
        <v>0</v>
      </c>
      <c r="V123" s="91">
        <v>0</v>
      </c>
    </row>
    <row r="124" spans="1:22" x14ac:dyDescent="0.45">
      <c r="A124" s="76" t="str">
        <f t="shared" si="324"/>
        <v>P010</v>
      </c>
      <c r="B124" s="92" t="s">
        <v>347</v>
      </c>
      <c r="C124" s="93">
        <f>IFERROR(C122-C123,0)</f>
        <v>0</v>
      </c>
      <c r="D124" s="93">
        <f t="shared" ref="D124" si="344">IFERROR(D122-D123,0)</f>
        <v>0</v>
      </c>
      <c r="E124" s="93">
        <f t="shared" ref="E124" si="345">IFERROR(E122-E123,0)</f>
        <v>0</v>
      </c>
      <c r="F124" s="93">
        <f t="shared" ref="F124" si="346">IFERROR(F122-F123,0)</f>
        <v>0</v>
      </c>
      <c r="G124" s="93">
        <f t="shared" ref="G124" si="347">IFERROR(G122-G123,0)</f>
        <v>0</v>
      </c>
      <c r="H124" s="93">
        <f t="shared" ref="H124" si="348">IFERROR(H122-H123,0)</f>
        <v>0</v>
      </c>
      <c r="I124" s="93">
        <f t="shared" ref="I124" si="349">IFERROR(I122-I123,0)</f>
        <v>0</v>
      </c>
      <c r="J124" s="93">
        <f t="shared" ref="J124" si="350">IFERROR(J122-J123,0)</f>
        <v>0</v>
      </c>
      <c r="K124" s="93">
        <f t="shared" ref="K124" si="351">IFERROR(K122-K123,0)</f>
        <v>0</v>
      </c>
      <c r="L124" s="93">
        <f t="shared" ref="L124" si="352">IFERROR(L122-L123,0)</f>
        <v>0</v>
      </c>
      <c r="M124" s="93">
        <f t="shared" ref="M124" si="353">IFERROR(M122-M123,0)</f>
        <v>0</v>
      </c>
      <c r="N124" s="93">
        <f t="shared" ref="N124" si="354">IFERROR(N122-N123,0)</f>
        <v>0</v>
      </c>
      <c r="O124" s="93">
        <f t="shared" ref="O124" si="355">IFERROR(O122-O123,0)</f>
        <v>0</v>
      </c>
      <c r="P124" s="93">
        <f t="shared" ref="P124" si="356">IFERROR(P122-P123,0)</f>
        <v>0</v>
      </c>
      <c r="Q124" s="93">
        <f t="shared" ref="Q124" si="357">IFERROR(Q122-Q123,0)</f>
        <v>0</v>
      </c>
      <c r="R124" s="93">
        <f t="shared" ref="R124" si="358">IFERROR(R122-R123,0)</f>
        <v>0</v>
      </c>
      <c r="S124" s="93">
        <f t="shared" ref="S124" si="359">IFERROR(S122-S123,0)</f>
        <v>0</v>
      </c>
      <c r="T124" s="93">
        <f t="shared" ref="T124" si="360">IFERROR(T122-T123,0)</f>
        <v>0</v>
      </c>
      <c r="U124" s="93">
        <f t="shared" ref="U124" si="361">IFERROR(U122-U123,0)</f>
        <v>0</v>
      </c>
      <c r="V124" s="93">
        <f t="shared" ref="V124" si="362">IFERROR(V122-V123,0)</f>
        <v>0</v>
      </c>
    </row>
    <row r="126" spans="1:22" x14ac:dyDescent="0.45">
      <c r="A126" s="2" t="s">
        <v>174</v>
      </c>
      <c r="B126" s="2" t="str">
        <f>INDEX('Program Inputs'!$B$9:$B$28,MATCH(A126,'Program Inputs'!$A$9:$A$28,0))</f>
        <v>Short-tail</v>
      </c>
      <c r="C126" s="2" t="str">
        <f>INDEX('Program Inputs'!$L$9:$L$28,MATCH(A126,'Program Inputs'!$A$9:$A$28,0))</f>
        <v>Homeowners and Farmowners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45">
      <c r="A127" s="76" t="str">
        <f>A126</f>
        <v>P011</v>
      </c>
      <c r="B127" s="87" t="s">
        <v>345</v>
      </c>
      <c r="C127" s="95">
        <f>4*SUMIFS('Program Qtrly'!D:D,'Program Qtrly'!$A:$A,$A127,'Program Qtrly'!$C:$C,"NWP")</f>
        <v>0</v>
      </c>
      <c r="D127" s="95">
        <f>4*SUMIFS('Program Qtrly'!E:E,'Program Qtrly'!$A:$A,$A127,'Program Qtrly'!$C:$C,"NWP")</f>
        <v>0</v>
      </c>
      <c r="E127" s="95">
        <f>4*SUMIFS('Program Qtrly'!F:F,'Program Qtrly'!$A:$A,$A127,'Program Qtrly'!$C:$C,"NWP")</f>
        <v>0</v>
      </c>
      <c r="F127" s="95">
        <f>4*SUMIFS('Program Qtrly'!G:G,'Program Qtrly'!$A:$A,$A127,'Program Qtrly'!$C:$C,"NWP")</f>
        <v>0</v>
      </c>
      <c r="G127" s="95">
        <f>4*SUMIFS('Program Qtrly'!H:H,'Program Qtrly'!$A:$A,$A127,'Program Qtrly'!$C:$C,"NWP")</f>
        <v>1999.9999999999995</v>
      </c>
      <c r="H127" s="95">
        <f>4*SUMIFS('Program Qtrly'!I:I,'Program Qtrly'!$A:$A,$A127,'Program Qtrly'!$C:$C,"NWP")</f>
        <v>1999.9999999999995</v>
      </c>
      <c r="I127" s="95">
        <f>4*SUMIFS('Program Qtrly'!J:J,'Program Qtrly'!$A:$A,$A127,'Program Qtrly'!$C:$C,"NWP")</f>
        <v>1999.9999999999995</v>
      </c>
      <c r="J127" s="95">
        <f>4*SUMIFS('Program Qtrly'!K:K,'Program Qtrly'!$A:$A,$A127,'Program Qtrly'!$C:$C,"NWP")</f>
        <v>1999.9999999999995</v>
      </c>
      <c r="K127" s="95">
        <f>4*SUMIFS('Program Qtrly'!L:L,'Program Qtrly'!$A:$A,$A127,'Program Qtrly'!$C:$C,"NWP")</f>
        <v>3999.9999999999991</v>
      </c>
      <c r="L127" s="95">
        <f>4*SUMIFS('Program Qtrly'!M:M,'Program Qtrly'!$A:$A,$A127,'Program Qtrly'!$C:$C,"NWP")</f>
        <v>3999.9999999999991</v>
      </c>
      <c r="M127" s="95">
        <f>4*SUMIFS('Program Qtrly'!N:N,'Program Qtrly'!$A:$A,$A127,'Program Qtrly'!$C:$C,"NWP")</f>
        <v>3999.9999999999991</v>
      </c>
      <c r="N127" s="95">
        <f>4*SUMIFS('Program Qtrly'!O:O,'Program Qtrly'!$A:$A,$A127,'Program Qtrly'!$C:$C,"NWP")</f>
        <v>3999.9999999999991</v>
      </c>
      <c r="O127" s="95">
        <f>4*SUMIFS('Program Qtrly'!P:P,'Program Qtrly'!$A:$A,$A127,'Program Qtrly'!$C:$C,"NWP")</f>
        <v>7999.9999999999982</v>
      </c>
      <c r="P127" s="95">
        <f>4*SUMIFS('Program Qtrly'!Q:Q,'Program Qtrly'!$A:$A,$A127,'Program Qtrly'!$C:$C,"NWP")</f>
        <v>7999.9999999999982</v>
      </c>
      <c r="Q127" s="95">
        <f>4*SUMIFS('Program Qtrly'!R:R,'Program Qtrly'!$A:$A,$A127,'Program Qtrly'!$C:$C,"NWP")</f>
        <v>7999.9999999999982</v>
      </c>
      <c r="R127" s="95">
        <f>4*SUMIFS('Program Qtrly'!S:S,'Program Qtrly'!$A:$A,$A127,'Program Qtrly'!$C:$C,"NWP")</f>
        <v>7999.9999999999982</v>
      </c>
      <c r="S127" s="95">
        <f>4*SUMIFS('Program Qtrly'!T:T,'Program Qtrly'!$A:$A,$A127,'Program Qtrly'!$C:$C,"NWP")</f>
        <v>11999.999999999998</v>
      </c>
      <c r="T127" s="95">
        <f>4*SUMIFS('Program Qtrly'!U:U,'Program Qtrly'!$A:$A,$A127,'Program Qtrly'!$C:$C,"NWP")</f>
        <v>11999.999999999998</v>
      </c>
      <c r="U127" s="95">
        <f>4*SUMIFS('Program Qtrly'!V:V,'Program Qtrly'!$A:$A,$A127,'Program Qtrly'!$C:$C,"NWP")</f>
        <v>11999.999999999998</v>
      </c>
      <c r="V127" s="95">
        <f>4*SUMIFS('Program Qtrly'!W:W,'Program Qtrly'!$A:$A,$A127,'Program Qtrly'!$C:$C,"NWP")</f>
        <v>11999.999999999998</v>
      </c>
    </row>
    <row r="128" spans="1:22" x14ac:dyDescent="0.45">
      <c r="A128" s="76" t="str">
        <f t="shared" ref="A128:A135" si="363">A127</f>
        <v>P011</v>
      </c>
      <c r="B128" s="87" t="s">
        <v>530</v>
      </c>
      <c r="C128" s="88">
        <f>INDEX('RBC Assumptions'!$E$44:$E$62,MATCH($C126,'RBC Assumptions'!$A$44:$A$62,0))</f>
        <v>0.93</v>
      </c>
      <c r="D128" s="88">
        <f>INDEX('RBC Assumptions'!$E$44:$E$62,MATCH($C126,'RBC Assumptions'!$A$44:$A$62,0))</f>
        <v>0.93</v>
      </c>
      <c r="E128" s="88">
        <f>INDEX('RBC Assumptions'!$E$44:$E$62,MATCH($C126,'RBC Assumptions'!$A$44:$A$62,0))</f>
        <v>0.93</v>
      </c>
      <c r="F128" s="88">
        <f>INDEX('RBC Assumptions'!$E$44:$E$62,MATCH($C126,'RBC Assumptions'!$A$44:$A$62,0))</f>
        <v>0.93</v>
      </c>
      <c r="G128" s="88">
        <f>INDEX('RBC Assumptions'!$E$44:$E$62,MATCH($C126,'RBC Assumptions'!$A$44:$A$62,0))</f>
        <v>0.93</v>
      </c>
      <c r="H128" s="88">
        <f>INDEX('RBC Assumptions'!$E$44:$E$62,MATCH($C126,'RBC Assumptions'!$A$44:$A$62,0))</f>
        <v>0.93</v>
      </c>
      <c r="I128" s="88">
        <f>INDEX('RBC Assumptions'!$E$44:$E$62,MATCH($C126,'RBC Assumptions'!$A$44:$A$62,0))</f>
        <v>0.93</v>
      </c>
      <c r="J128" s="88">
        <f>INDEX('RBC Assumptions'!$E$44:$E$62,MATCH($C126,'RBC Assumptions'!$A$44:$A$62,0))</f>
        <v>0.93</v>
      </c>
      <c r="K128" s="88">
        <f>INDEX('RBC Assumptions'!$E$44:$E$62,MATCH($C126,'RBC Assumptions'!$A$44:$A$62,0))</f>
        <v>0.93</v>
      </c>
      <c r="L128" s="88">
        <f>INDEX('RBC Assumptions'!$E$44:$E$62,MATCH($C126,'RBC Assumptions'!$A$44:$A$62,0))</f>
        <v>0.93</v>
      </c>
      <c r="M128" s="88">
        <f>INDEX('RBC Assumptions'!$E$44:$E$62,MATCH($C126,'RBC Assumptions'!$A$44:$A$62,0))</f>
        <v>0.93</v>
      </c>
      <c r="N128" s="88">
        <f>INDEX('RBC Assumptions'!$E$44:$E$62,MATCH($C126,'RBC Assumptions'!$A$44:$A$62,0))</f>
        <v>0.93</v>
      </c>
      <c r="O128" s="88">
        <f>INDEX('RBC Assumptions'!$E$44:$E$62,MATCH($C126,'RBC Assumptions'!$A$44:$A$62,0))</f>
        <v>0.93</v>
      </c>
      <c r="P128" s="88">
        <f>INDEX('RBC Assumptions'!$E$44:$E$62,MATCH($C126,'RBC Assumptions'!$A$44:$A$62,0))</f>
        <v>0.93</v>
      </c>
      <c r="Q128" s="88">
        <f>INDEX('RBC Assumptions'!$E$44:$E$62,MATCH($C126,'RBC Assumptions'!$A$44:$A$62,0))</f>
        <v>0.93</v>
      </c>
      <c r="R128" s="88">
        <f>INDEX('RBC Assumptions'!$E$44:$E$62,MATCH($C126,'RBC Assumptions'!$A$44:$A$62,0))</f>
        <v>0.93</v>
      </c>
      <c r="S128" s="88">
        <f>INDEX('RBC Assumptions'!$E$44:$E$62,MATCH($C126,'RBC Assumptions'!$A$44:$A$62,0))</f>
        <v>0.93</v>
      </c>
      <c r="T128" s="88">
        <f>INDEX('RBC Assumptions'!$E$44:$E$62,MATCH($C126,'RBC Assumptions'!$A$44:$A$62,0))</f>
        <v>0.93</v>
      </c>
      <c r="U128" s="88">
        <f>INDEX('RBC Assumptions'!$E$44:$E$62,MATCH($C126,'RBC Assumptions'!$A$44:$A$62,0))</f>
        <v>0.93</v>
      </c>
      <c r="V128" s="88">
        <f>INDEX('RBC Assumptions'!$E$44:$E$62,MATCH($C126,'RBC Assumptions'!$A$44:$A$62,0))</f>
        <v>0.93</v>
      </c>
    </row>
    <row r="129" spans="1:22" x14ac:dyDescent="0.45">
      <c r="A129" s="76" t="str">
        <f t="shared" si="363"/>
        <v>P011</v>
      </c>
      <c r="B129" s="87" t="s">
        <v>532</v>
      </c>
      <c r="C129" s="88">
        <f>INDEX('RBC Assumptions'!$F$44:$F$62,MATCH($C126,'RBC Assumptions'!$A$44:$A$62,0))</f>
        <v>0.7</v>
      </c>
      <c r="D129" s="88">
        <f>INDEX('RBC Assumptions'!$F$44:$F$62,MATCH($C126,'RBC Assumptions'!$A$44:$A$62,0))</f>
        <v>0.7</v>
      </c>
      <c r="E129" s="88">
        <f>INDEX('RBC Assumptions'!$F$44:$F$62,MATCH($C126,'RBC Assumptions'!$A$44:$A$62,0))</f>
        <v>0.7</v>
      </c>
      <c r="F129" s="88">
        <f>INDEX('RBC Assumptions'!$F$44:$F$62,MATCH($C126,'RBC Assumptions'!$A$44:$A$62,0))</f>
        <v>0.7</v>
      </c>
      <c r="G129" s="88">
        <f>INDEX('RBC Assumptions'!$F$44:$F$62,MATCH($C126,'RBC Assumptions'!$A$44:$A$62,0))</f>
        <v>0.7</v>
      </c>
      <c r="H129" s="88">
        <f>INDEX('RBC Assumptions'!$F$44:$F$62,MATCH($C126,'RBC Assumptions'!$A$44:$A$62,0))</f>
        <v>0.7</v>
      </c>
      <c r="I129" s="88">
        <f>INDEX('RBC Assumptions'!$F$44:$F$62,MATCH($C126,'RBC Assumptions'!$A$44:$A$62,0))</f>
        <v>0.7</v>
      </c>
      <c r="J129" s="88">
        <f>INDEX('RBC Assumptions'!$F$44:$F$62,MATCH($C126,'RBC Assumptions'!$A$44:$A$62,0))</f>
        <v>0.7</v>
      </c>
      <c r="K129" s="88">
        <f>INDEX('RBC Assumptions'!$F$44:$F$62,MATCH($C126,'RBC Assumptions'!$A$44:$A$62,0))</f>
        <v>0.7</v>
      </c>
      <c r="L129" s="88">
        <f>INDEX('RBC Assumptions'!$F$44:$F$62,MATCH($C126,'RBC Assumptions'!$A$44:$A$62,0))</f>
        <v>0.7</v>
      </c>
      <c r="M129" s="88">
        <f>INDEX('RBC Assumptions'!$F$44:$F$62,MATCH($C126,'RBC Assumptions'!$A$44:$A$62,0))</f>
        <v>0.7</v>
      </c>
      <c r="N129" s="88">
        <f>INDEX('RBC Assumptions'!$F$44:$F$62,MATCH($C126,'RBC Assumptions'!$A$44:$A$62,0))</f>
        <v>0.7</v>
      </c>
      <c r="O129" s="88">
        <f>INDEX('RBC Assumptions'!$F$44:$F$62,MATCH($C126,'RBC Assumptions'!$A$44:$A$62,0))</f>
        <v>0.7</v>
      </c>
      <c r="P129" s="88">
        <f>INDEX('RBC Assumptions'!$F$44:$F$62,MATCH($C126,'RBC Assumptions'!$A$44:$A$62,0))</f>
        <v>0.7</v>
      </c>
      <c r="Q129" s="88">
        <f>INDEX('RBC Assumptions'!$F$44:$F$62,MATCH($C126,'RBC Assumptions'!$A$44:$A$62,0))</f>
        <v>0.7</v>
      </c>
      <c r="R129" s="88">
        <f>INDEX('RBC Assumptions'!$F$44:$F$62,MATCH($C126,'RBC Assumptions'!$A$44:$A$62,0))</f>
        <v>0.7</v>
      </c>
      <c r="S129" s="88">
        <f>INDEX('RBC Assumptions'!$F$44:$F$62,MATCH($C126,'RBC Assumptions'!$A$44:$A$62,0))</f>
        <v>0.7</v>
      </c>
      <c r="T129" s="88">
        <f>INDEX('RBC Assumptions'!$F$44:$F$62,MATCH($C126,'RBC Assumptions'!$A$44:$A$62,0))</f>
        <v>0.7</v>
      </c>
      <c r="U129" s="88">
        <f>INDEX('RBC Assumptions'!$F$44:$F$62,MATCH($C126,'RBC Assumptions'!$A$44:$A$62,0))</f>
        <v>0.7</v>
      </c>
      <c r="V129" s="88">
        <f>INDEX('RBC Assumptions'!$F$44:$F$62,MATCH($C126,'RBC Assumptions'!$A$44:$A$62,0))</f>
        <v>0.7</v>
      </c>
    </row>
    <row r="130" spans="1:22" x14ac:dyDescent="0.45">
      <c r="A130" s="76" t="str">
        <f t="shared" si="363"/>
        <v>P011</v>
      </c>
      <c r="B130" s="87" t="s">
        <v>534</v>
      </c>
      <c r="C130" s="88">
        <f>MIN('RBC Assumptions'!ASSM_LLAERatioCap,INDEX('RBC Assumptions'!$K$44:$K$62,MATCH($C126,'RBC Assumptions'!$A$44:$A$62,0)))</f>
        <v>0.7</v>
      </c>
      <c r="D130" s="88">
        <f>MIN('RBC Assumptions'!ASSM_LLAERatioCap,INDEX('RBC Assumptions'!$K$44:$K$62,MATCH($C126,'RBC Assumptions'!$A$44:$A$62,0)))</f>
        <v>0.7</v>
      </c>
      <c r="E130" s="88">
        <f>MIN('RBC Assumptions'!ASSM_LLAERatioCap,INDEX('RBC Assumptions'!$K$44:$K$62,MATCH($C126,'RBC Assumptions'!$A$44:$A$62,0)))</f>
        <v>0.7</v>
      </c>
      <c r="F130" s="88">
        <f>MIN('RBC Assumptions'!ASSM_LLAERatioCap,INDEX('RBC Assumptions'!$K$44:$K$62,MATCH($C126,'RBC Assumptions'!$A$44:$A$62,0)))</f>
        <v>0.7</v>
      </c>
      <c r="G130" s="88">
        <f>MIN('RBC Assumptions'!ASSM_LLAERatioCap,INDEX('RBC Assumptions'!$K$44:$K$62,MATCH($C126,'RBC Assumptions'!$A$44:$A$62,0)))</f>
        <v>0.7</v>
      </c>
      <c r="H130" s="88">
        <f>MIN('RBC Assumptions'!ASSM_LLAERatioCap,INDEX('RBC Assumptions'!$K$44:$K$62,MATCH($C126,'RBC Assumptions'!$A$44:$A$62,0)))</f>
        <v>0.7</v>
      </c>
      <c r="I130" s="88">
        <f>MIN('RBC Assumptions'!ASSM_LLAERatioCap,INDEX('RBC Assumptions'!$K$44:$K$62,MATCH($C126,'RBC Assumptions'!$A$44:$A$62,0)))</f>
        <v>0.7</v>
      </c>
      <c r="J130" s="88">
        <f>MIN('RBC Assumptions'!ASSM_LLAERatioCap,INDEX('RBC Assumptions'!$K$44:$K$62,MATCH($C126,'RBC Assumptions'!$A$44:$A$62,0)))</f>
        <v>0.7</v>
      </c>
      <c r="K130" s="88">
        <f>MIN('RBC Assumptions'!ASSM_LLAERatioCap,INDEX('RBC Assumptions'!$K$44:$K$62,MATCH($C126,'RBC Assumptions'!$A$44:$A$62,0)))</f>
        <v>0.7</v>
      </c>
      <c r="L130" s="88">
        <f>MIN('RBC Assumptions'!ASSM_LLAERatioCap,INDEX('RBC Assumptions'!$K$44:$K$62,MATCH($C126,'RBC Assumptions'!$A$44:$A$62,0)))</f>
        <v>0.7</v>
      </c>
      <c r="M130" s="88">
        <f>MIN('RBC Assumptions'!ASSM_LLAERatioCap,INDEX('RBC Assumptions'!$K$44:$K$62,MATCH($C126,'RBC Assumptions'!$A$44:$A$62,0)))</f>
        <v>0.7</v>
      </c>
      <c r="N130" s="88">
        <f>MIN('RBC Assumptions'!ASSM_LLAERatioCap,INDEX('RBC Assumptions'!$K$44:$K$62,MATCH($C126,'RBC Assumptions'!$A$44:$A$62,0)))</f>
        <v>0.7</v>
      </c>
      <c r="O130" s="88">
        <f>MIN('RBC Assumptions'!ASSM_LLAERatioCap,INDEX('RBC Assumptions'!$K$44:$K$62,MATCH($C126,'RBC Assumptions'!$A$44:$A$62,0)))</f>
        <v>0.7</v>
      </c>
      <c r="P130" s="88">
        <f>MIN('RBC Assumptions'!ASSM_LLAERatioCap,INDEX('RBC Assumptions'!$K$44:$K$62,MATCH($C126,'RBC Assumptions'!$A$44:$A$62,0)))</f>
        <v>0.7</v>
      </c>
      <c r="Q130" s="88">
        <f>MIN('RBC Assumptions'!ASSM_LLAERatioCap,INDEX('RBC Assumptions'!$K$44:$K$62,MATCH($C126,'RBC Assumptions'!$A$44:$A$62,0)))</f>
        <v>0.7</v>
      </c>
      <c r="R130" s="88">
        <f>MIN('RBC Assumptions'!ASSM_LLAERatioCap,INDEX('RBC Assumptions'!$K$44:$K$62,MATCH($C126,'RBC Assumptions'!$A$44:$A$62,0)))</f>
        <v>0.7</v>
      </c>
      <c r="S130" s="88">
        <f>MIN('RBC Assumptions'!ASSM_LLAERatioCap,INDEX('RBC Assumptions'!$K$44:$K$62,MATCH($C126,'RBC Assumptions'!$A$44:$A$62,0)))</f>
        <v>0.7</v>
      </c>
      <c r="T130" s="88">
        <f>MIN('RBC Assumptions'!ASSM_LLAERatioCap,INDEX('RBC Assumptions'!$K$44:$K$62,MATCH($C126,'RBC Assumptions'!$A$44:$A$62,0)))</f>
        <v>0.7</v>
      </c>
      <c r="U130" s="88">
        <f>MIN('RBC Assumptions'!ASSM_LLAERatioCap,INDEX('RBC Assumptions'!$K$44:$K$62,MATCH($C126,'RBC Assumptions'!$A$44:$A$62,0)))</f>
        <v>0.7</v>
      </c>
      <c r="V130" s="88">
        <f>MIN('RBC Assumptions'!ASSM_LLAERatioCap,INDEX('RBC Assumptions'!$K$44:$K$62,MATCH($C126,'RBC Assumptions'!$A$44:$A$62,0)))</f>
        <v>0.7</v>
      </c>
    </row>
    <row r="131" spans="1:22" x14ac:dyDescent="0.45">
      <c r="A131" s="76" t="str">
        <f t="shared" si="363"/>
        <v>P011</v>
      </c>
      <c r="B131" s="87" t="s">
        <v>531</v>
      </c>
      <c r="C131" s="88">
        <f>0.5*C128+0.5*(C130/C129)*C128</f>
        <v>0.93</v>
      </c>
      <c r="D131" s="88">
        <f t="shared" ref="D131" si="364">0.5*D128+0.5*(D130/D129)*D128</f>
        <v>0.93</v>
      </c>
      <c r="E131" s="88">
        <f t="shared" ref="E131" si="365">0.5*E128+0.5*(E130/E129)*E128</f>
        <v>0.93</v>
      </c>
      <c r="F131" s="88">
        <f t="shared" ref="F131" si="366">0.5*F128+0.5*(F130/F129)*F128</f>
        <v>0.93</v>
      </c>
      <c r="G131" s="88">
        <f t="shared" ref="G131" si="367">0.5*G128+0.5*(G130/G129)*G128</f>
        <v>0.93</v>
      </c>
      <c r="H131" s="88">
        <f t="shared" ref="H131" si="368">0.5*H128+0.5*(H130/H129)*H128</f>
        <v>0.93</v>
      </c>
      <c r="I131" s="88">
        <f t="shared" ref="I131" si="369">0.5*I128+0.5*(I130/I129)*I128</f>
        <v>0.93</v>
      </c>
      <c r="J131" s="88">
        <f t="shared" ref="J131" si="370">0.5*J128+0.5*(J130/J129)*J128</f>
        <v>0.93</v>
      </c>
      <c r="K131" s="88">
        <f t="shared" ref="K131" si="371">0.5*K128+0.5*(K130/K129)*K128</f>
        <v>0.93</v>
      </c>
      <c r="L131" s="88">
        <f t="shared" ref="L131" si="372">0.5*L128+0.5*(L130/L129)*L128</f>
        <v>0.93</v>
      </c>
      <c r="M131" s="88">
        <f t="shared" ref="M131" si="373">0.5*M128+0.5*(M130/M129)*M128</f>
        <v>0.93</v>
      </c>
      <c r="N131" s="88">
        <f t="shared" ref="N131" si="374">0.5*N128+0.5*(N130/N129)*N128</f>
        <v>0.93</v>
      </c>
      <c r="O131" s="88">
        <f t="shared" ref="O131" si="375">0.5*O128+0.5*(O130/O129)*O128</f>
        <v>0.93</v>
      </c>
      <c r="P131" s="88">
        <f t="shared" ref="P131" si="376">0.5*P128+0.5*(P130/P129)*P128</f>
        <v>0.93</v>
      </c>
      <c r="Q131" s="88">
        <f t="shared" ref="Q131" si="377">0.5*Q128+0.5*(Q130/Q129)*Q128</f>
        <v>0.93</v>
      </c>
      <c r="R131" s="88">
        <f t="shared" ref="R131" si="378">0.5*R128+0.5*(R130/R129)*R128</f>
        <v>0.93</v>
      </c>
      <c r="S131" s="88">
        <f t="shared" ref="S131" si="379">0.5*S128+0.5*(S130/S129)*S128</f>
        <v>0.93</v>
      </c>
      <c r="T131" s="88">
        <f t="shared" ref="T131" si="380">0.5*T128+0.5*(T130/T129)*T128</f>
        <v>0.93</v>
      </c>
      <c r="U131" s="88">
        <f t="shared" ref="U131" si="381">0.5*U128+0.5*(U130/U129)*U128</f>
        <v>0.93</v>
      </c>
      <c r="V131" s="88">
        <f t="shared" ref="V131" si="382">0.5*V128+0.5*(V130/V129)*V128</f>
        <v>0.93</v>
      </c>
    </row>
    <row r="132" spans="1:22" x14ac:dyDescent="0.45">
      <c r="A132" s="76" t="str">
        <f t="shared" si="363"/>
        <v>P011</v>
      </c>
      <c r="B132" s="87" t="s">
        <v>536</v>
      </c>
      <c r="C132" s="88">
        <f>INDEX('RBC Assumptions'!$G$44:$G$62,MATCH($C126,'RBC Assumptions'!$A$44:$A$62,0))</f>
        <v>0.96599999999999997</v>
      </c>
      <c r="D132" s="88">
        <f>INDEX('RBC Assumptions'!$G$44:$G$62,MATCH($C126,'RBC Assumptions'!$A$44:$A$62,0))</f>
        <v>0.96599999999999997</v>
      </c>
      <c r="E132" s="88">
        <f>INDEX('RBC Assumptions'!$G$44:$G$62,MATCH($C126,'RBC Assumptions'!$A$44:$A$62,0))</f>
        <v>0.96599999999999997</v>
      </c>
      <c r="F132" s="88">
        <f>INDEX('RBC Assumptions'!$G$44:$G$62,MATCH($C126,'RBC Assumptions'!$A$44:$A$62,0))</f>
        <v>0.96599999999999997</v>
      </c>
      <c r="G132" s="88">
        <f>INDEX('RBC Assumptions'!$G$44:$G$62,MATCH($C126,'RBC Assumptions'!$A$44:$A$62,0))</f>
        <v>0.96599999999999997</v>
      </c>
      <c r="H132" s="88">
        <f>INDEX('RBC Assumptions'!$G$44:$G$62,MATCH($C126,'RBC Assumptions'!$A$44:$A$62,0))</f>
        <v>0.96599999999999997</v>
      </c>
      <c r="I132" s="88">
        <f>INDEX('RBC Assumptions'!$G$44:$G$62,MATCH($C126,'RBC Assumptions'!$A$44:$A$62,0))</f>
        <v>0.96599999999999997</v>
      </c>
      <c r="J132" s="88">
        <f>INDEX('RBC Assumptions'!$G$44:$G$62,MATCH($C126,'RBC Assumptions'!$A$44:$A$62,0))</f>
        <v>0.96599999999999997</v>
      </c>
      <c r="K132" s="88">
        <f>INDEX('RBC Assumptions'!$G$44:$G$62,MATCH($C126,'RBC Assumptions'!$A$44:$A$62,0))</f>
        <v>0.96599999999999997</v>
      </c>
      <c r="L132" s="88">
        <f>INDEX('RBC Assumptions'!$G$44:$G$62,MATCH($C126,'RBC Assumptions'!$A$44:$A$62,0))</f>
        <v>0.96599999999999997</v>
      </c>
      <c r="M132" s="88">
        <f>INDEX('RBC Assumptions'!$G$44:$G$62,MATCH($C126,'RBC Assumptions'!$A$44:$A$62,0))</f>
        <v>0.96599999999999997</v>
      </c>
      <c r="N132" s="88">
        <f>INDEX('RBC Assumptions'!$G$44:$G$62,MATCH($C126,'RBC Assumptions'!$A$44:$A$62,0))</f>
        <v>0.96599999999999997</v>
      </c>
      <c r="O132" s="88">
        <f>INDEX('RBC Assumptions'!$G$44:$G$62,MATCH($C126,'RBC Assumptions'!$A$44:$A$62,0))</f>
        <v>0.96599999999999997</v>
      </c>
      <c r="P132" s="88">
        <f>INDEX('RBC Assumptions'!$G$44:$G$62,MATCH($C126,'RBC Assumptions'!$A$44:$A$62,0))</f>
        <v>0.96599999999999997</v>
      </c>
      <c r="Q132" s="88">
        <f>INDEX('RBC Assumptions'!$G$44:$G$62,MATCH($C126,'RBC Assumptions'!$A$44:$A$62,0))</f>
        <v>0.96599999999999997</v>
      </c>
      <c r="R132" s="88">
        <f>INDEX('RBC Assumptions'!$G$44:$G$62,MATCH($C126,'RBC Assumptions'!$A$44:$A$62,0))</f>
        <v>0.96599999999999997</v>
      </c>
      <c r="S132" s="88">
        <f>INDEX('RBC Assumptions'!$G$44:$G$62,MATCH($C126,'RBC Assumptions'!$A$44:$A$62,0))</f>
        <v>0.96599999999999997</v>
      </c>
      <c r="T132" s="88">
        <f>INDEX('RBC Assumptions'!$G$44:$G$62,MATCH($C126,'RBC Assumptions'!$A$44:$A$62,0))</f>
        <v>0.96599999999999997</v>
      </c>
      <c r="U132" s="88">
        <f>INDEX('RBC Assumptions'!$G$44:$G$62,MATCH($C126,'RBC Assumptions'!$A$44:$A$62,0))</f>
        <v>0.96599999999999997</v>
      </c>
      <c r="V132" s="88">
        <f>INDEX('RBC Assumptions'!$G$44:$G$62,MATCH($C126,'RBC Assumptions'!$A$44:$A$62,0))</f>
        <v>0.96599999999999997</v>
      </c>
    </row>
    <row r="133" spans="1:22" x14ac:dyDescent="0.45">
      <c r="A133" s="76" t="str">
        <f t="shared" si="363"/>
        <v>P011</v>
      </c>
      <c r="B133" s="89" t="s">
        <v>346</v>
      </c>
      <c r="C133" s="91">
        <f>MAX(0,C127*((C131*C132)+'RBC Assumptions'!ASSM_UWExpRatio-1))</f>
        <v>0</v>
      </c>
      <c r="D133" s="91">
        <f>MAX(0,D127*((D131*D132)+'RBC Assumptions'!ASSM_UWExpRatio-1))</f>
        <v>0</v>
      </c>
      <c r="E133" s="91">
        <f>MAX(0,E127*((E131*E132)+'RBC Assumptions'!ASSM_UWExpRatio-1))</f>
        <v>0</v>
      </c>
      <c r="F133" s="91">
        <f>MAX(0,F127*((F131*F132)+'RBC Assumptions'!ASSM_UWExpRatio-1))</f>
        <v>0</v>
      </c>
      <c r="G133" s="91">
        <f>MAX(0,G127*((G131*G132)+'RBC Assumptions'!ASSM_UWExpRatio-1))</f>
        <v>510.80668861594023</v>
      </c>
      <c r="H133" s="91">
        <f>MAX(0,H127*((H131*H132)+'RBC Assumptions'!ASSM_UWExpRatio-1))</f>
        <v>510.80668861594023</v>
      </c>
      <c r="I133" s="91">
        <f>MAX(0,I127*((I131*I132)+'RBC Assumptions'!ASSM_UWExpRatio-1))</f>
        <v>510.80668861594023</v>
      </c>
      <c r="J133" s="91">
        <f>MAX(0,J127*((J131*J132)+'RBC Assumptions'!ASSM_UWExpRatio-1))</f>
        <v>510.80668861594023</v>
      </c>
      <c r="K133" s="91">
        <f>MAX(0,K127*((K131*K132)+'RBC Assumptions'!ASSM_UWExpRatio-1))</f>
        <v>1021.6133772318805</v>
      </c>
      <c r="L133" s="91">
        <f>MAX(0,L127*((L131*L132)+'RBC Assumptions'!ASSM_UWExpRatio-1))</f>
        <v>1021.6133772318805</v>
      </c>
      <c r="M133" s="91">
        <f>MAX(0,M127*((M131*M132)+'RBC Assumptions'!ASSM_UWExpRatio-1))</f>
        <v>1021.6133772318805</v>
      </c>
      <c r="N133" s="91">
        <f>MAX(0,N127*((N131*N132)+'RBC Assumptions'!ASSM_UWExpRatio-1))</f>
        <v>1021.6133772318805</v>
      </c>
      <c r="O133" s="91">
        <f>MAX(0,O127*((O131*O132)+'RBC Assumptions'!ASSM_UWExpRatio-1))</f>
        <v>2043.2267544637609</v>
      </c>
      <c r="P133" s="91">
        <f>MAX(0,P127*((P131*P132)+'RBC Assumptions'!ASSM_UWExpRatio-1))</f>
        <v>2043.2267544637609</v>
      </c>
      <c r="Q133" s="91">
        <f>MAX(0,Q127*((Q131*Q132)+'RBC Assumptions'!ASSM_UWExpRatio-1))</f>
        <v>2043.2267544637609</v>
      </c>
      <c r="R133" s="91">
        <f>MAX(0,R127*((R131*R132)+'RBC Assumptions'!ASSM_UWExpRatio-1))</f>
        <v>2043.2267544637609</v>
      </c>
      <c r="S133" s="91">
        <f>MAX(0,S127*((S131*S132)+'RBC Assumptions'!ASSM_UWExpRatio-1))</f>
        <v>3064.8401316956415</v>
      </c>
      <c r="T133" s="91">
        <f>MAX(0,T127*((T131*T132)+'RBC Assumptions'!ASSM_UWExpRatio-1))</f>
        <v>3064.8401316956415</v>
      </c>
      <c r="U133" s="91">
        <f>MAX(0,U127*((U131*U132)+'RBC Assumptions'!ASSM_UWExpRatio-1))</f>
        <v>3064.8401316956415</v>
      </c>
      <c r="V133" s="91">
        <f>MAX(0,V127*((V131*V132)+'RBC Assumptions'!ASSM_UWExpRatio-1))</f>
        <v>3064.8401316956415</v>
      </c>
    </row>
    <row r="134" spans="1:22" x14ac:dyDescent="0.45">
      <c r="A134" s="76" t="str">
        <f t="shared" si="363"/>
        <v>P011</v>
      </c>
      <c r="B134" s="90" t="s">
        <v>334</v>
      </c>
      <c r="C134" s="91">
        <v>0</v>
      </c>
      <c r="D134" s="91">
        <v>0</v>
      </c>
      <c r="E134" s="91">
        <v>0</v>
      </c>
      <c r="F134" s="91">
        <v>0</v>
      </c>
      <c r="G134" s="91">
        <v>0</v>
      </c>
      <c r="H134" s="91">
        <v>0</v>
      </c>
      <c r="I134" s="91">
        <v>0</v>
      </c>
      <c r="J134" s="91">
        <v>0</v>
      </c>
      <c r="K134" s="91">
        <v>0</v>
      </c>
      <c r="L134" s="91">
        <v>0</v>
      </c>
      <c r="M134" s="91">
        <v>0</v>
      </c>
      <c r="N134" s="91">
        <v>0</v>
      </c>
      <c r="O134" s="91">
        <v>0</v>
      </c>
      <c r="P134" s="91">
        <v>0</v>
      </c>
      <c r="Q134" s="91">
        <v>0</v>
      </c>
      <c r="R134" s="91">
        <v>0</v>
      </c>
      <c r="S134" s="91">
        <v>0</v>
      </c>
      <c r="T134" s="91">
        <v>0</v>
      </c>
      <c r="U134" s="91">
        <v>0</v>
      </c>
      <c r="V134" s="91">
        <v>0</v>
      </c>
    </row>
    <row r="135" spans="1:22" x14ac:dyDescent="0.45">
      <c r="A135" s="76" t="str">
        <f t="shared" si="363"/>
        <v>P011</v>
      </c>
      <c r="B135" s="92" t="s">
        <v>347</v>
      </c>
      <c r="C135" s="93">
        <f>IFERROR(C133-C134,0)</f>
        <v>0</v>
      </c>
      <c r="D135" s="93">
        <f t="shared" ref="D135" si="383">IFERROR(D133-D134,0)</f>
        <v>0</v>
      </c>
      <c r="E135" s="93">
        <f t="shared" ref="E135" si="384">IFERROR(E133-E134,0)</f>
        <v>0</v>
      </c>
      <c r="F135" s="93">
        <f t="shared" ref="F135" si="385">IFERROR(F133-F134,0)</f>
        <v>0</v>
      </c>
      <c r="G135" s="93">
        <f t="shared" ref="G135" si="386">IFERROR(G133-G134,0)</f>
        <v>510.80668861594023</v>
      </c>
      <c r="H135" s="93">
        <f t="shared" ref="H135" si="387">IFERROR(H133-H134,0)</f>
        <v>510.80668861594023</v>
      </c>
      <c r="I135" s="93">
        <f t="shared" ref="I135" si="388">IFERROR(I133-I134,0)</f>
        <v>510.80668861594023</v>
      </c>
      <c r="J135" s="93">
        <f t="shared" ref="J135" si="389">IFERROR(J133-J134,0)</f>
        <v>510.80668861594023</v>
      </c>
      <c r="K135" s="93">
        <f t="shared" ref="K135" si="390">IFERROR(K133-K134,0)</f>
        <v>1021.6133772318805</v>
      </c>
      <c r="L135" s="93">
        <f t="shared" ref="L135" si="391">IFERROR(L133-L134,0)</f>
        <v>1021.6133772318805</v>
      </c>
      <c r="M135" s="93">
        <f t="shared" ref="M135" si="392">IFERROR(M133-M134,0)</f>
        <v>1021.6133772318805</v>
      </c>
      <c r="N135" s="93">
        <f t="shared" ref="N135" si="393">IFERROR(N133-N134,0)</f>
        <v>1021.6133772318805</v>
      </c>
      <c r="O135" s="93">
        <f t="shared" ref="O135" si="394">IFERROR(O133-O134,0)</f>
        <v>2043.2267544637609</v>
      </c>
      <c r="P135" s="93">
        <f t="shared" ref="P135" si="395">IFERROR(P133-P134,0)</f>
        <v>2043.2267544637609</v>
      </c>
      <c r="Q135" s="93">
        <f t="shared" ref="Q135" si="396">IFERROR(Q133-Q134,0)</f>
        <v>2043.2267544637609</v>
      </c>
      <c r="R135" s="93">
        <f t="shared" ref="R135" si="397">IFERROR(R133-R134,0)</f>
        <v>2043.2267544637609</v>
      </c>
      <c r="S135" s="93">
        <f t="shared" ref="S135" si="398">IFERROR(S133-S134,0)</f>
        <v>3064.8401316956415</v>
      </c>
      <c r="T135" s="93">
        <f t="shared" ref="T135" si="399">IFERROR(T133-T134,0)</f>
        <v>3064.8401316956415</v>
      </c>
      <c r="U135" s="93">
        <f t="shared" ref="U135" si="400">IFERROR(U133-U134,0)</f>
        <v>3064.8401316956415</v>
      </c>
      <c r="V135" s="93">
        <f t="shared" ref="V135" si="401">IFERROR(V133-V134,0)</f>
        <v>3064.8401316956415</v>
      </c>
    </row>
    <row r="137" spans="1:22" x14ac:dyDescent="0.45">
      <c r="A137" s="2" t="s">
        <v>175</v>
      </c>
      <c r="B137" s="2" t="str">
        <f>INDEX('Program Inputs'!$B$9:$B$28,MATCH(A137,'Program Inputs'!$A$9:$A$28,0))</f>
        <v>Long-tail</v>
      </c>
      <c r="C137" s="2" t="str">
        <f>INDEX('Program Inputs'!$L$9:$L$28,MATCH(A137,'Program Inputs'!$A$9:$A$28,0))</f>
        <v>Other Liability Occurrence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45">
      <c r="A138" s="76" t="str">
        <f>A137</f>
        <v>P012</v>
      </c>
      <c r="B138" s="87" t="s">
        <v>345</v>
      </c>
      <c r="C138" s="95">
        <f>4*SUMIFS('Program Qtrly'!D:D,'Program Qtrly'!$A:$A,$A138,'Program Qtrly'!$C:$C,"NWP")</f>
        <v>0</v>
      </c>
      <c r="D138" s="95">
        <f>4*SUMIFS('Program Qtrly'!E:E,'Program Qtrly'!$A:$A,$A138,'Program Qtrly'!$C:$C,"NWP")</f>
        <v>0</v>
      </c>
      <c r="E138" s="95">
        <f>4*SUMIFS('Program Qtrly'!F:F,'Program Qtrly'!$A:$A,$A138,'Program Qtrly'!$C:$C,"NWP")</f>
        <v>0</v>
      </c>
      <c r="F138" s="95">
        <f>4*SUMIFS('Program Qtrly'!G:G,'Program Qtrly'!$A:$A,$A138,'Program Qtrly'!$C:$C,"NWP")</f>
        <v>0</v>
      </c>
      <c r="G138" s="95">
        <f>4*SUMIFS('Program Qtrly'!H:H,'Program Qtrly'!$A:$A,$A138,'Program Qtrly'!$C:$C,"NWP")</f>
        <v>0</v>
      </c>
      <c r="H138" s="95">
        <f>4*SUMIFS('Program Qtrly'!I:I,'Program Qtrly'!$A:$A,$A138,'Program Qtrly'!$C:$C,"NWP")</f>
        <v>0</v>
      </c>
      <c r="I138" s="95">
        <f>4*SUMIFS('Program Qtrly'!J:J,'Program Qtrly'!$A:$A,$A138,'Program Qtrly'!$C:$C,"NWP")</f>
        <v>0</v>
      </c>
      <c r="J138" s="95">
        <f>4*SUMIFS('Program Qtrly'!K:K,'Program Qtrly'!$A:$A,$A138,'Program Qtrly'!$C:$C,"NWP")</f>
        <v>0</v>
      </c>
      <c r="K138" s="95">
        <f>4*SUMIFS('Program Qtrly'!L:L,'Program Qtrly'!$A:$A,$A138,'Program Qtrly'!$C:$C,"NWP")</f>
        <v>0</v>
      </c>
      <c r="L138" s="95">
        <f>4*SUMIFS('Program Qtrly'!M:M,'Program Qtrly'!$A:$A,$A138,'Program Qtrly'!$C:$C,"NWP")</f>
        <v>0</v>
      </c>
      <c r="M138" s="95">
        <f>4*SUMIFS('Program Qtrly'!N:N,'Program Qtrly'!$A:$A,$A138,'Program Qtrly'!$C:$C,"NWP")</f>
        <v>0</v>
      </c>
      <c r="N138" s="95">
        <f>4*SUMIFS('Program Qtrly'!O:O,'Program Qtrly'!$A:$A,$A138,'Program Qtrly'!$C:$C,"NWP")</f>
        <v>0</v>
      </c>
      <c r="O138" s="95">
        <f>4*SUMIFS('Program Qtrly'!P:P,'Program Qtrly'!$A:$A,$A138,'Program Qtrly'!$C:$C,"NWP")</f>
        <v>1999.9999999999995</v>
      </c>
      <c r="P138" s="95">
        <f>4*SUMIFS('Program Qtrly'!Q:Q,'Program Qtrly'!$A:$A,$A138,'Program Qtrly'!$C:$C,"NWP")</f>
        <v>1999.9999999999995</v>
      </c>
      <c r="Q138" s="95">
        <f>4*SUMIFS('Program Qtrly'!R:R,'Program Qtrly'!$A:$A,$A138,'Program Qtrly'!$C:$C,"NWP")</f>
        <v>1999.9999999999995</v>
      </c>
      <c r="R138" s="95">
        <f>4*SUMIFS('Program Qtrly'!S:S,'Program Qtrly'!$A:$A,$A138,'Program Qtrly'!$C:$C,"NWP")</f>
        <v>1999.9999999999995</v>
      </c>
      <c r="S138" s="95">
        <f>4*SUMIFS('Program Qtrly'!T:T,'Program Qtrly'!$A:$A,$A138,'Program Qtrly'!$C:$C,"NWP")</f>
        <v>3999.9999999999991</v>
      </c>
      <c r="T138" s="95">
        <f>4*SUMIFS('Program Qtrly'!U:U,'Program Qtrly'!$A:$A,$A138,'Program Qtrly'!$C:$C,"NWP")</f>
        <v>3999.9999999999991</v>
      </c>
      <c r="U138" s="95">
        <f>4*SUMIFS('Program Qtrly'!V:V,'Program Qtrly'!$A:$A,$A138,'Program Qtrly'!$C:$C,"NWP")</f>
        <v>3999.9999999999991</v>
      </c>
      <c r="V138" s="95">
        <f>4*SUMIFS('Program Qtrly'!W:W,'Program Qtrly'!$A:$A,$A138,'Program Qtrly'!$C:$C,"NWP")</f>
        <v>3999.9999999999991</v>
      </c>
    </row>
    <row r="139" spans="1:22" x14ac:dyDescent="0.45">
      <c r="A139" s="76" t="str">
        <f t="shared" ref="A139:A146" si="402">A138</f>
        <v>P012</v>
      </c>
      <c r="B139" s="87" t="s">
        <v>530</v>
      </c>
      <c r="C139" s="88">
        <f>INDEX('RBC Assumptions'!$E$44:$E$62,MATCH($C137,'RBC Assumptions'!$A$44:$A$62,0))</f>
        <v>0.99299999999999999</v>
      </c>
      <c r="D139" s="88">
        <f>INDEX('RBC Assumptions'!$E$44:$E$62,MATCH($C137,'RBC Assumptions'!$A$44:$A$62,0))</f>
        <v>0.99299999999999999</v>
      </c>
      <c r="E139" s="88">
        <f>INDEX('RBC Assumptions'!$E$44:$E$62,MATCH($C137,'RBC Assumptions'!$A$44:$A$62,0))</f>
        <v>0.99299999999999999</v>
      </c>
      <c r="F139" s="88">
        <f>INDEX('RBC Assumptions'!$E$44:$E$62,MATCH($C137,'RBC Assumptions'!$A$44:$A$62,0))</f>
        <v>0.99299999999999999</v>
      </c>
      <c r="G139" s="88">
        <f>INDEX('RBC Assumptions'!$E$44:$E$62,MATCH($C137,'RBC Assumptions'!$A$44:$A$62,0))</f>
        <v>0.99299999999999999</v>
      </c>
      <c r="H139" s="88">
        <f>INDEX('RBC Assumptions'!$E$44:$E$62,MATCH($C137,'RBC Assumptions'!$A$44:$A$62,0))</f>
        <v>0.99299999999999999</v>
      </c>
      <c r="I139" s="88">
        <f>INDEX('RBC Assumptions'!$E$44:$E$62,MATCH($C137,'RBC Assumptions'!$A$44:$A$62,0))</f>
        <v>0.99299999999999999</v>
      </c>
      <c r="J139" s="88">
        <f>INDEX('RBC Assumptions'!$E$44:$E$62,MATCH($C137,'RBC Assumptions'!$A$44:$A$62,0))</f>
        <v>0.99299999999999999</v>
      </c>
      <c r="K139" s="88">
        <f>INDEX('RBC Assumptions'!$E$44:$E$62,MATCH($C137,'RBC Assumptions'!$A$44:$A$62,0))</f>
        <v>0.99299999999999999</v>
      </c>
      <c r="L139" s="88">
        <f>INDEX('RBC Assumptions'!$E$44:$E$62,MATCH($C137,'RBC Assumptions'!$A$44:$A$62,0))</f>
        <v>0.99299999999999999</v>
      </c>
      <c r="M139" s="88">
        <f>INDEX('RBC Assumptions'!$E$44:$E$62,MATCH($C137,'RBC Assumptions'!$A$44:$A$62,0))</f>
        <v>0.99299999999999999</v>
      </c>
      <c r="N139" s="88">
        <f>INDEX('RBC Assumptions'!$E$44:$E$62,MATCH($C137,'RBC Assumptions'!$A$44:$A$62,0))</f>
        <v>0.99299999999999999</v>
      </c>
      <c r="O139" s="88">
        <f>INDEX('RBC Assumptions'!$E$44:$E$62,MATCH($C137,'RBC Assumptions'!$A$44:$A$62,0))</f>
        <v>0.99299999999999999</v>
      </c>
      <c r="P139" s="88">
        <f>INDEX('RBC Assumptions'!$E$44:$E$62,MATCH($C137,'RBC Assumptions'!$A$44:$A$62,0))</f>
        <v>0.99299999999999999</v>
      </c>
      <c r="Q139" s="88">
        <f>INDEX('RBC Assumptions'!$E$44:$E$62,MATCH($C137,'RBC Assumptions'!$A$44:$A$62,0))</f>
        <v>0.99299999999999999</v>
      </c>
      <c r="R139" s="88">
        <f>INDEX('RBC Assumptions'!$E$44:$E$62,MATCH($C137,'RBC Assumptions'!$A$44:$A$62,0))</f>
        <v>0.99299999999999999</v>
      </c>
      <c r="S139" s="88">
        <f>INDEX('RBC Assumptions'!$E$44:$E$62,MATCH($C137,'RBC Assumptions'!$A$44:$A$62,0))</f>
        <v>0.99299999999999999</v>
      </c>
      <c r="T139" s="88">
        <f>INDEX('RBC Assumptions'!$E$44:$E$62,MATCH($C137,'RBC Assumptions'!$A$44:$A$62,0))</f>
        <v>0.99299999999999999</v>
      </c>
      <c r="U139" s="88">
        <f>INDEX('RBC Assumptions'!$E$44:$E$62,MATCH($C137,'RBC Assumptions'!$A$44:$A$62,0))</f>
        <v>0.99299999999999999</v>
      </c>
      <c r="V139" s="88">
        <f>INDEX('RBC Assumptions'!$E$44:$E$62,MATCH($C137,'RBC Assumptions'!$A$44:$A$62,0))</f>
        <v>0.99299999999999999</v>
      </c>
    </row>
    <row r="140" spans="1:22" x14ac:dyDescent="0.45">
      <c r="A140" s="76" t="str">
        <f t="shared" si="402"/>
        <v>P012</v>
      </c>
      <c r="B140" s="87" t="s">
        <v>532</v>
      </c>
      <c r="C140" s="88">
        <f>INDEX('RBC Assumptions'!$F$44:$F$62,MATCH($C137,'RBC Assumptions'!$A$44:$A$62,0))</f>
        <v>0.66400000000000003</v>
      </c>
      <c r="D140" s="88">
        <f>INDEX('RBC Assumptions'!$F$44:$F$62,MATCH($C137,'RBC Assumptions'!$A$44:$A$62,0))</f>
        <v>0.66400000000000003</v>
      </c>
      <c r="E140" s="88">
        <f>INDEX('RBC Assumptions'!$F$44:$F$62,MATCH($C137,'RBC Assumptions'!$A$44:$A$62,0))</f>
        <v>0.66400000000000003</v>
      </c>
      <c r="F140" s="88">
        <f>INDEX('RBC Assumptions'!$F$44:$F$62,MATCH($C137,'RBC Assumptions'!$A$44:$A$62,0))</f>
        <v>0.66400000000000003</v>
      </c>
      <c r="G140" s="88">
        <f>INDEX('RBC Assumptions'!$F$44:$F$62,MATCH($C137,'RBC Assumptions'!$A$44:$A$62,0))</f>
        <v>0.66400000000000003</v>
      </c>
      <c r="H140" s="88">
        <f>INDEX('RBC Assumptions'!$F$44:$F$62,MATCH($C137,'RBC Assumptions'!$A$44:$A$62,0))</f>
        <v>0.66400000000000003</v>
      </c>
      <c r="I140" s="88">
        <f>INDEX('RBC Assumptions'!$F$44:$F$62,MATCH($C137,'RBC Assumptions'!$A$44:$A$62,0))</f>
        <v>0.66400000000000003</v>
      </c>
      <c r="J140" s="88">
        <f>INDEX('RBC Assumptions'!$F$44:$F$62,MATCH($C137,'RBC Assumptions'!$A$44:$A$62,0))</f>
        <v>0.66400000000000003</v>
      </c>
      <c r="K140" s="88">
        <f>INDEX('RBC Assumptions'!$F$44:$F$62,MATCH($C137,'RBC Assumptions'!$A$44:$A$62,0))</f>
        <v>0.66400000000000003</v>
      </c>
      <c r="L140" s="88">
        <f>INDEX('RBC Assumptions'!$F$44:$F$62,MATCH($C137,'RBC Assumptions'!$A$44:$A$62,0))</f>
        <v>0.66400000000000003</v>
      </c>
      <c r="M140" s="88">
        <f>INDEX('RBC Assumptions'!$F$44:$F$62,MATCH($C137,'RBC Assumptions'!$A$44:$A$62,0))</f>
        <v>0.66400000000000003</v>
      </c>
      <c r="N140" s="88">
        <f>INDEX('RBC Assumptions'!$F$44:$F$62,MATCH($C137,'RBC Assumptions'!$A$44:$A$62,0))</f>
        <v>0.66400000000000003</v>
      </c>
      <c r="O140" s="88">
        <f>INDEX('RBC Assumptions'!$F$44:$F$62,MATCH($C137,'RBC Assumptions'!$A$44:$A$62,0))</f>
        <v>0.66400000000000003</v>
      </c>
      <c r="P140" s="88">
        <f>INDEX('RBC Assumptions'!$F$44:$F$62,MATCH($C137,'RBC Assumptions'!$A$44:$A$62,0))</f>
        <v>0.66400000000000003</v>
      </c>
      <c r="Q140" s="88">
        <f>INDEX('RBC Assumptions'!$F$44:$F$62,MATCH($C137,'RBC Assumptions'!$A$44:$A$62,0))</f>
        <v>0.66400000000000003</v>
      </c>
      <c r="R140" s="88">
        <f>INDEX('RBC Assumptions'!$F$44:$F$62,MATCH($C137,'RBC Assumptions'!$A$44:$A$62,0))</f>
        <v>0.66400000000000003</v>
      </c>
      <c r="S140" s="88">
        <f>INDEX('RBC Assumptions'!$F$44:$F$62,MATCH($C137,'RBC Assumptions'!$A$44:$A$62,0))</f>
        <v>0.66400000000000003</v>
      </c>
      <c r="T140" s="88">
        <f>INDEX('RBC Assumptions'!$F$44:$F$62,MATCH($C137,'RBC Assumptions'!$A$44:$A$62,0))</f>
        <v>0.66400000000000003</v>
      </c>
      <c r="U140" s="88">
        <f>INDEX('RBC Assumptions'!$F$44:$F$62,MATCH($C137,'RBC Assumptions'!$A$44:$A$62,0))</f>
        <v>0.66400000000000003</v>
      </c>
      <c r="V140" s="88">
        <f>INDEX('RBC Assumptions'!$F$44:$F$62,MATCH($C137,'RBC Assumptions'!$A$44:$A$62,0))</f>
        <v>0.66400000000000003</v>
      </c>
    </row>
    <row r="141" spans="1:22" x14ac:dyDescent="0.45">
      <c r="A141" s="76" t="str">
        <f t="shared" si="402"/>
        <v>P012</v>
      </c>
      <c r="B141" s="87" t="s">
        <v>534</v>
      </c>
      <c r="C141" s="88">
        <f>MIN('RBC Assumptions'!ASSM_LLAERatioCap,INDEX('RBC Assumptions'!$K$44:$K$62,MATCH($C137,'RBC Assumptions'!$A$44:$A$62,0)))</f>
        <v>0.66400000000000003</v>
      </c>
      <c r="D141" s="88">
        <f>MIN('RBC Assumptions'!ASSM_LLAERatioCap,INDEX('RBC Assumptions'!$K$44:$K$62,MATCH($C137,'RBC Assumptions'!$A$44:$A$62,0)))</f>
        <v>0.66400000000000003</v>
      </c>
      <c r="E141" s="88">
        <f>MIN('RBC Assumptions'!ASSM_LLAERatioCap,INDEX('RBC Assumptions'!$K$44:$K$62,MATCH($C137,'RBC Assumptions'!$A$44:$A$62,0)))</f>
        <v>0.66400000000000003</v>
      </c>
      <c r="F141" s="88">
        <f>MIN('RBC Assumptions'!ASSM_LLAERatioCap,INDEX('RBC Assumptions'!$K$44:$K$62,MATCH($C137,'RBC Assumptions'!$A$44:$A$62,0)))</f>
        <v>0.66400000000000003</v>
      </c>
      <c r="G141" s="88">
        <f>MIN('RBC Assumptions'!ASSM_LLAERatioCap,INDEX('RBC Assumptions'!$K$44:$K$62,MATCH($C137,'RBC Assumptions'!$A$44:$A$62,0)))</f>
        <v>0.66400000000000003</v>
      </c>
      <c r="H141" s="88">
        <f>MIN('RBC Assumptions'!ASSM_LLAERatioCap,INDEX('RBC Assumptions'!$K$44:$K$62,MATCH($C137,'RBC Assumptions'!$A$44:$A$62,0)))</f>
        <v>0.66400000000000003</v>
      </c>
      <c r="I141" s="88">
        <f>MIN('RBC Assumptions'!ASSM_LLAERatioCap,INDEX('RBC Assumptions'!$K$44:$K$62,MATCH($C137,'RBC Assumptions'!$A$44:$A$62,0)))</f>
        <v>0.66400000000000003</v>
      </c>
      <c r="J141" s="88">
        <f>MIN('RBC Assumptions'!ASSM_LLAERatioCap,INDEX('RBC Assumptions'!$K$44:$K$62,MATCH($C137,'RBC Assumptions'!$A$44:$A$62,0)))</f>
        <v>0.66400000000000003</v>
      </c>
      <c r="K141" s="88">
        <f>MIN('RBC Assumptions'!ASSM_LLAERatioCap,INDEX('RBC Assumptions'!$K$44:$K$62,MATCH($C137,'RBC Assumptions'!$A$44:$A$62,0)))</f>
        <v>0.66400000000000003</v>
      </c>
      <c r="L141" s="88">
        <f>MIN('RBC Assumptions'!ASSM_LLAERatioCap,INDEX('RBC Assumptions'!$K$44:$K$62,MATCH($C137,'RBC Assumptions'!$A$44:$A$62,0)))</f>
        <v>0.66400000000000003</v>
      </c>
      <c r="M141" s="88">
        <f>MIN('RBC Assumptions'!ASSM_LLAERatioCap,INDEX('RBC Assumptions'!$K$44:$K$62,MATCH($C137,'RBC Assumptions'!$A$44:$A$62,0)))</f>
        <v>0.66400000000000003</v>
      </c>
      <c r="N141" s="88">
        <f>MIN('RBC Assumptions'!ASSM_LLAERatioCap,INDEX('RBC Assumptions'!$K$44:$K$62,MATCH($C137,'RBC Assumptions'!$A$44:$A$62,0)))</f>
        <v>0.66400000000000003</v>
      </c>
      <c r="O141" s="88">
        <f>MIN('RBC Assumptions'!ASSM_LLAERatioCap,INDEX('RBC Assumptions'!$K$44:$K$62,MATCH($C137,'RBC Assumptions'!$A$44:$A$62,0)))</f>
        <v>0.66400000000000003</v>
      </c>
      <c r="P141" s="88">
        <f>MIN('RBC Assumptions'!ASSM_LLAERatioCap,INDEX('RBC Assumptions'!$K$44:$K$62,MATCH($C137,'RBC Assumptions'!$A$44:$A$62,0)))</f>
        <v>0.66400000000000003</v>
      </c>
      <c r="Q141" s="88">
        <f>MIN('RBC Assumptions'!ASSM_LLAERatioCap,INDEX('RBC Assumptions'!$K$44:$K$62,MATCH($C137,'RBC Assumptions'!$A$44:$A$62,0)))</f>
        <v>0.66400000000000003</v>
      </c>
      <c r="R141" s="88">
        <f>MIN('RBC Assumptions'!ASSM_LLAERatioCap,INDEX('RBC Assumptions'!$K$44:$K$62,MATCH($C137,'RBC Assumptions'!$A$44:$A$62,0)))</f>
        <v>0.66400000000000003</v>
      </c>
      <c r="S141" s="88">
        <f>MIN('RBC Assumptions'!ASSM_LLAERatioCap,INDEX('RBC Assumptions'!$K$44:$K$62,MATCH($C137,'RBC Assumptions'!$A$44:$A$62,0)))</f>
        <v>0.66400000000000003</v>
      </c>
      <c r="T141" s="88">
        <f>MIN('RBC Assumptions'!ASSM_LLAERatioCap,INDEX('RBC Assumptions'!$K$44:$K$62,MATCH($C137,'RBC Assumptions'!$A$44:$A$62,0)))</f>
        <v>0.66400000000000003</v>
      </c>
      <c r="U141" s="88">
        <f>MIN('RBC Assumptions'!ASSM_LLAERatioCap,INDEX('RBC Assumptions'!$K$44:$K$62,MATCH($C137,'RBC Assumptions'!$A$44:$A$62,0)))</f>
        <v>0.66400000000000003</v>
      </c>
      <c r="V141" s="88">
        <f>MIN('RBC Assumptions'!ASSM_LLAERatioCap,INDEX('RBC Assumptions'!$K$44:$K$62,MATCH($C137,'RBC Assumptions'!$A$44:$A$62,0)))</f>
        <v>0.66400000000000003</v>
      </c>
    </row>
    <row r="142" spans="1:22" x14ac:dyDescent="0.45">
      <c r="A142" s="76" t="str">
        <f t="shared" si="402"/>
        <v>P012</v>
      </c>
      <c r="B142" s="87" t="s">
        <v>531</v>
      </c>
      <c r="C142" s="88">
        <f>0.5*C139+0.5*(C141/C140)*C139</f>
        <v>0.99299999999999999</v>
      </c>
      <c r="D142" s="88">
        <f t="shared" ref="D142" si="403">0.5*D139+0.5*(D141/D140)*D139</f>
        <v>0.99299999999999999</v>
      </c>
      <c r="E142" s="88">
        <f t="shared" ref="E142" si="404">0.5*E139+0.5*(E141/E140)*E139</f>
        <v>0.99299999999999999</v>
      </c>
      <c r="F142" s="88">
        <f t="shared" ref="F142" si="405">0.5*F139+0.5*(F141/F140)*F139</f>
        <v>0.99299999999999999</v>
      </c>
      <c r="G142" s="88">
        <f t="shared" ref="G142" si="406">0.5*G139+0.5*(G141/G140)*G139</f>
        <v>0.99299999999999999</v>
      </c>
      <c r="H142" s="88">
        <f t="shared" ref="H142" si="407">0.5*H139+0.5*(H141/H140)*H139</f>
        <v>0.99299999999999999</v>
      </c>
      <c r="I142" s="88">
        <f t="shared" ref="I142" si="408">0.5*I139+0.5*(I141/I140)*I139</f>
        <v>0.99299999999999999</v>
      </c>
      <c r="J142" s="88">
        <f t="shared" ref="J142" si="409">0.5*J139+0.5*(J141/J140)*J139</f>
        <v>0.99299999999999999</v>
      </c>
      <c r="K142" s="88">
        <f t="shared" ref="K142" si="410">0.5*K139+0.5*(K141/K140)*K139</f>
        <v>0.99299999999999999</v>
      </c>
      <c r="L142" s="88">
        <f t="shared" ref="L142" si="411">0.5*L139+0.5*(L141/L140)*L139</f>
        <v>0.99299999999999999</v>
      </c>
      <c r="M142" s="88">
        <f t="shared" ref="M142" si="412">0.5*M139+0.5*(M141/M140)*M139</f>
        <v>0.99299999999999999</v>
      </c>
      <c r="N142" s="88">
        <f t="shared" ref="N142" si="413">0.5*N139+0.5*(N141/N140)*N139</f>
        <v>0.99299999999999999</v>
      </c>
      <c r="O142" s="88">
        <f t="shared" ref="O142" si="414">0.5*O139+0.5*(O141/O140)*O139</f>
        <v>0.99299999999999999</v>
      </c>
      <c r="P142" s="88">
        <f t="shared" ref="P142" si="415">0.5*P139+0.5*(P141/P140)*P139</f>
        <v>0.99299999999999999</v>
      </c>
      <c r="Q142" s="88">
        <f t="shared" ref="Q142" si="416">0.5*Q139+0.5*(Q141/Q140)*Q139</f>
        <v>0.99299999999999999</v>
      </c>
      <c r="R142" s="88">
        <f t="shared" ref="R142" si="417">0.5*R139+0.5*(R141/R140)*R139</f>
        <v>0.99299999999999999</v>
      </c>
      <c r="S142" s="88">
        <f t="shared" ref="S142" si="418">0.5*S139+0.5*(S141/S140)*S139</f>
        <v>0.99299999999999999</v>
      </c>
      <c r="T142" s="88">
        <f t="shared" ref="T142" si="419">0.5*T139+0.5*(T141/T140)*T139</f>
        <v>0.99299999999999999</v>
      </c>
      <c r="U142" s="88">
        <f t="shared" ref="U142" si="420">0.5*U139+0.5*(U141/U140)*U139</f>
        <v>0.99299999999999999</v>
      </c>
      <c r="V142" s="88">
        <f t="shared" ref="V142" si="421">0.5*V139+0.5*(V141/V140)*V139</f>
        <v>0.99299999999999999</v>
      </c>
    </row>
    <row r="143" spans="1:22" x14ac:dyDescent="0.45">
      <c r="A143" s="76" t="str">
        <f t="shared" si="402"/>
        <v>P012</v>
      </c>
      <c r="B143" s="87" t="s">
        <v>536</v>
      </c>
      <c r="C143" s="88">
        <f>INDEX('RBC Assumptions'!$G$44:$G$62,MATCH($C137,'RBC Assumptions'!$A$44:$A$62,0))</f>
        <v>0.83699999999999997</v>
      </c>
      <c r="D143" s="88">
        <f>INDEX('RBC Assumptions'!$G$44:$G$62,MATCH($C137,'RBC Assumptions'!$A$44:$A$62,0))</f>
        <v>0.83699999999999997</v>
      </c>
      <c r="E143" s="88">
        <f>INDEX('RBC Assumptions'!$G$44:$G$62,MATCH($C137,'RBC Assumptions'!$A$44:$A$62,0))</f>
        <v>0.83699999999999997</v>
      </c>
      <c r="F143" s="88">
        <f>INDEX('RBC Assumptions'!$G$44:$G$62,MATCH($C137,'RBC Assumptions'!$A$44:$A$62,0))</f>
        <v>0.83699999999999997</v>
      </c>
      <c r="G143" s="88">
        <f>INDEX('RBC Assumptions'!$G$44:$G$62,MATCH($C137,'RBC Assumptions'!$A$44:$A$62,0))</f>
        <v>0.83699999999999997</v>
      </c>
      <c r="H143" s="88">
        <f>INDEX('RBC Assumptions'!$G$44:$G$62,MATCH($C137,'RBC Assumptions'!$A$44:$A$62,0))</f>
        <v>0.83699999999999997</v>
      </c>
      <c r="I143" s="88">
        <f>INDEX('RBC Assumptions'!$G$44:$G$62,MATCH($C137,'RBC Assumptions'!$A$44:$A$62,0))</f>
        <v>0.83699999999999997</v>
      </c>
      <c r="J143" s="88">
        <f>INDEX('RBC Assumptions'!$G$44:$G$62,MATCH($C137,'RBC Assumptions'!$A$44:$A$62,0))</f>
        <v>0.83699999999999997</v>
      </c>
      <c r="K143" s="88">
        <f>INDEX('RBC Assumptions'!$G$44:$G$62,MATCH($C137,'RBC Assumptions'!$A$44:$A$62,0))</f>
        <v>0.83699999999999997</v>
      </c>
      <c r="L143" s="88">
        <f>INDEX('RBC Assumptions'!$G$44:$G$62,MATCH($C137,'RBC Assumptions'!$A$44:$A$62,0))</f>
        <v>0.83699999999999997</v>
      </c>
      <c r="M143" s="88">
        <f>INDEX('RBC Assumptions'!$G$44:$G$62,MATCH($C137,'RBC Assumptions'!$A$44:$A$62,0))</f>
        <v>0.83699999999999997</v>
      </c>
      <c r="N143" s="88">
        <f>INDEX('RBC Assumptions'!$G$44:$G$62,MATCH($C137,'RBC Assumptions'!$A$44:$A$62,0))</f>
        <v>0.83699999999999997</v>
      </c>
      <c r="O143" s="88">
        <f>INDEX('RBC Assumptions'!$G$44:$G$62,MATCH($C137,'RBC Assumptions'!$A$44:$A$62,0))</f>
        <v>0.83699999999999997</v>
      </c>
      <c r="P143" s="88">
        <f>INDEX('RBC Assumptions'!$G$44:$G$62,MATCH($C137,'RBC Assumptions'!$A$44:$A$62,0))</f>
        <v>0.83699999999999997</v>
      </c>
      <c r="Q143" s="88">
        <f>INDEX('RBC Assumptions'!$G$44:$G$62,MATCH($C137,'RBC Assumptions'!$A$44:$A$62,0))</f>
        <v>0.83699999999999997</v>
      </c>
      <c r="R143" s="88">
        <f>INDEX('RBC Assumptions'!$G$44:$G$62,MATCH($C137,'RBC Assumptions'!$A$44:$A$62,0))</f>
        <v>0.83699999999999997</v>
      </c>
      <c r="S143" s="88">
        <f>INDEX('RBC Assumptions'!$G$44:$G$62,MATCH($C137,'RBC Assumptions'!$A$44:$A$62,0))</f>
        <v>0.83699999999999997</v>
      </c>
      <c r="T143" s="88">
        <f>INDEX('RBC Assumptions'!$G$44:$G$62,MATCH($C137,'RBC Assumptions'!$A$44:$A$62,0))</f>
        <v>0.83699999999999997</v>
      </c>
      <c r="U143" s="88">
        <f>INDEX('RBC Assumptions'!$G$44:$G$62,MATCH($C137,'RBC Assumptions'!$A$44:$A$62,0))</f>
        <v>0.83699999999999997</v>
      </c>
      <c r="V143" s="88">
        <f>INDEX('RBC Assumptions'!$G$44:$G$62,MATCH($C137,'RBC Assumptions'!$A$44:$A$62,0))</f>
        <v>0.83699999999999997</v>
      </c>
    </row>
    <row r="144" spans="1:22" x14ac:dyDescent="0.45">
      <c r="A144" s="76" t="str">
        <f t="shared" si="402"/>
        <v>P012</v>
      </c>
      <c r="B144" s="89" t="s">
        <v>346</v>
      </c>
      <c r="C144" s="91">
        <f>MAX(0,C138*((C142*C143)+'RBC Assumptions'!ASSM_UWExpRatio-1))</f>
        <v>0</v>
      </c>
      <c r="D144" s="91">
        <f>MAX(0,D138*((D142*D143)+'RBC Assumptions'!ASSM_UWExpRatio-1))</f>
        <v>0</v>
      </c>
      <c r="E144" s="91">
        <f>MAX(0,E138*((E142*E143)+'RBC Assumptions'!ASSM_UWExpRatio-1))</f>
        <v>0</v>
      </c>
      <c r="F144" s="91">
        <f>MAX(0,F138*((F142*F143)+'RBC Assumptions'!ASSM_UWExpRatio-1))</f>
        <v>0</v>
      </c>
      <c r="G144" s="91">
        <f>MAX(0,G138*((G142*G143)+'RBC Assumptions'!ASSM_UWExpRatio-1))</f>
        <v>0</v>
      </c>
      <c r="H144" s="91">
        <f>MAX(0,H138*((H142*H143)+'RBC Assumptions'!ASSM_UWExpRatio-1))</f>
        <v>0</v>
      </c>
      <c r="I144" s="91">
        <f>MAX(0,I138*((I142*I143)+'RBC Assumptions'!ASSM_UWExpRatio-1))</f>
        <v>0</v>
      </c>
      <c r="J144" s="91">
        <f>MAX(0,J138*((J142*J143)+'RBC Assumptions'!ASSM_UWExpRatio-1))</f>
        <v>0</v>
      </c>
      <c r="K144" s="91">
        <f>MAX(0,K138*((K142*K143)+'RBC Assumptions'!ASSM_UWExpRatio-1))</f>
        <v>0</v>
      </c>
      <c r="L144" s="91">
        <f>MAX(0,L138*((L142*L143)+'RBC Assumptions'!ASSM_UWExpRatio-1))</f>
        <v>0</v>
      </c>
      <c r="M144" s="91">
        <f>MAX(0,M138*((M142*M143)+'RBC Assumptions'!ASSM_UWExpRatio-1))</f>
        <v>0</v>
      </c>
      <c r="N144" s="91">
        <f>MAX(0,N138*((N142*N143)+'RBC Assumptions'!ASSM_UWExpRatio-1))</f>
        <v>0</v>
      </c>
      <c r="O144" s="91">
        <f>MAX(0,O138*((O142*O143)+'RBC Assumptions'!ASSM_UWExpRatio-1))</f>
        <v>376.32868861594017</v>
      </c>
      <c r="P144" s="91">
        <f>MAX(0,P138*((P142*P143)+'RBC Assumptions'!ASSM_UWExpRatio-1))</f>
        <v>376.32868861594017</v>
      </c>
      <c r="Q144" s="91">
        <f>MAX(0,Q138*((Q142*Q143)+'RBC Assumptions'!ASSM_UWExpRatio-1))</f>
        <v>376.32868861594017</v>
      </c>
      <c r="R144" s="91">
        <f>MAX(0,R138*((R142*R143)+'RBC Assumptions'!ASSM_UWExpRatio-1))</f>
        <v>376.32868861594017</v>
      </c>
      <c r="S144" s="91">
        <f>MAX(0,S138*((S142*S143)+'RBC Assumptions'!ASSM_UWExpRatio-1))</f>
        <v>752.65737723188033</v>
      </c>
      <c r="T144" s="91">
        <f>MAX(0,T138*((T142*T143)+'RBC Assumptions'!ASSM_UWExpRatio-1))</f>
        <v>752.65737723188033</v>
      </c>
      <c r="U144" s="91">
        <f>MAX(0,U138*((U142*U143)+'RBC Assumptions'!ASSM_UWExpRatio-1))</f>
        <v>752.65737723188033</v>
      </c>
      <c r="V144" s="91">
        <f>MAX(0,V138*((V142*V143)+'RBC Assumptions'!ASSM_UWExpRatio-1))</f>
        <v>752.65737723188033</v>
      </c>
    </row>
    <row r="145" spans="1:22" x14ac:dyDescent="0.45">
      <c r="A145" s="76" t="str">
        <f t="shared" si="402"/>
        <v>P012</v>
      </c>
      <c r="B145" s="90" t="s">
        <v>334</v>
      </c>
      <c r="C145" s="91">
        <v>0</v>
      </c>
      <c r="D145" s="91">
        <v>0</v>
      </c>
      <c r="E145" s="91">
        <v>0</v>
      </c>
      <c r="F145" s="91">
        <v>0</v>
      </c>
      <c r="G145" s="91">
        <v>0</v>
      </c>
      <c r="H145" s="91">
        <v>0</v>
      </c>
      <c r="I145" s="91">
        <v>0</v>
      </c>
      <c r="J145" s="91">
        <v>0</v>
      </c>
      <c r="K145" s="91">
        <v>0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91">
        <v>0</v>
      </c>
      <c r="R145" s="91">
        <v>0</v>
      </c>
      <c r="S145" s="91">
        <v>0</v>
      </c>
      <c r="T145" s="91">
        <v>0</v>
      </c>
      <c r="U145" s="91">
        <v>0</v>
      </c>
      <c r="V145" s="91">
        <v>0</v>
      </c>
    </row>
    <row r="146" spans="1:22" x14ac:dyDescent="0.45">
      <c r="A146" s="76" t="str">
        <f t="shared" si="402"/>
        <v>P012</v>
      </c>
      <c r="B146" s="92" t="s">
        <v>347</v>
      </c>
      <c r="C146" s="93">
        <f>IFERROR(C144-C145,0)</f>
        <v>0</v>
      </c>
      <c r="D146" s="93">
        <f t="shared" ref="D146" si="422">IFERROR(D144-D145,0)</f>
        <v>0</v>
      </c>
      <c r="E146" s="93">
        <f t="shared" ref="E146" si="423">IFERROR(E144-E145,0)</f>
        <v>0</v>
      </c>
      <c r="F146" s="93">
        <f t="shared" ref="F146" si="424">IFERROR(F144-F145,0)</f>
        <v>0</v>
      </c>
      <c r="G146" s="93">
        <f t="shared" ref="G146" si="425">IFERROR(G144-G145,0)</f>
        <v>0</v>
      </c>
      <c r="H146" s="93">
        <f t="shared" ref="H146" si="426">IFERROR(H144-H145,0)</f>
        <v>0</v>
      </c>
      <c r="I146" s="93">
        <f t="shared" ref="I146" si="427">IFERROR(I144-I145,0)</f>
        <v>0</v>
      </c>
      <c r="J146" s="93">
        <f t="shared" ref="J146" si="428">IFERROR(J144-J145,0)</f>
        <v>0</v>
      </c>
      <c r="K146" s="93">
        <f t="shared" ref="K146" si="429">IFERROR(K144-K145,0)</f>
        <v>0</v>
      </c>
      <c r="L146" s="93">
        <f t="shared" ref="L146" si="430">IFERROR(L144-L145,0)</f>
        <v>0</v>
      </c>
      <c r="M146" s="93">
        <f t="shared" ref="M146" si="431">IFERROR(M144-M145,0)</f>
        <v>0</v>
      </c>
      <c r="N146" s="93">
        <f t="shared" ref="N146" si="432">IFERROR(N144-N145,0)</f>
        <v>0</v>
      </c>
      <c r="O146" s="93">
        <f t="shared" ref="O146" si="433">IFERROR(O144-O145,0)</f>
        <v>376.32868861594017</v>
      </c>
      <c r="P146" s="93">
        <f t="shared" ref="P146" si="434">IFERROR(P144-P145,0)</f>
        <v>376.32868861594017</v>
      </c>
      <c r="Q146" s="93">
        <f t="shared" ref="Q146" si="435">IFERROR(Q144-Q145,0)</f>
        <v>376.32868861594017</v>
      </c>
      <c r="R146" s="93">
        <f t="shared" ref="R146" si="436">IFERROR(R144-R145,0)</f>
        <v>376.32868861594017</v>
      </c>
      <c r="S146" s="93">
        <f t="shared" ref="S146" si="437">IFERROR(S144-S145,0)</f>
        <v>752.65737723188033</v>
      </c>
      <c r="T146" s="93">
        <f t="shared" ref="T146" si="438">IFERROR(T144-T145,0)</f>
        <v>752.65737723188033</v>
      </c>
      <c r="U146" s="93">
        <f t="shared" ref="U146" si="439">IFERROR(U144-U145,0)</f>
        <v>752.65737723188033</v>
      </c>
      <c r="V146" s="93">
        <f t="shared" ref="V146" si="440">IFERROR(V144-V145,0)</f>
        <v>752.65737723188033</v>
      </c>
    </row>
    <row r="148" spans="1:22" x14ac:dyDescent="0.45">
      <c r="A148" s="2" t="s">
        <v>176</v>
      </c>
      <c r="B148" s="2" t="str">
        <f>INDEX('Program Inputs'!$B$9:$B$28,MATCH(A148,'Program Inputs'!$A$9:$A$28,0))</f>
        <v>Other</v>
      </c>
      <c r="C148" s="2" t="str">
        <f>INDEX('Program Inputs'!$L$9:$L$28,MATCH(A148,'Program Inputs'!$A$9:$A$28,0))</f>
        <v>Special Property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45">
      <c r="A149" s="76" t="str">
        <f>A148</f>
        <v>P013</v>
      </c>
      <c r="B149" s="87" t="s">
        <v>345</v>
      </c>
      <c r="C149" s="95">
        <f>4*SUMIFS('Program Qtrly'!D:D,'Program Qtrly'!$A:$A,$A149,'Program Qtrly'!$C:$C,"NWP")</f>
        <v>500</v>
      </c>
      <c r="D149" s="95">
        <f>4*SUMIFS('Program Qtrly'!E:E,'Program Qtrly'!$A:$A,$A149,'Program Qtrly'!$C:$C,"NWP")</f>
        <v>500</v>
      </c>
      <c r="E149" s="95">
        <f>4*SUMIFS('Program Qtrly'!F:F,'Program Qtrly'!$A:$A,$A149,'Program Qtrly'!$C:$C,"NWP")</f>
        <v>500</v>
      </c>
      <c r="F149" s="95">
        <f>4*SUMIFS('Program Qtrly'!G:G,'Program Qtrly'!$A:$A,$A149,'Program Qtrly'!$C:$C,"NWP")</f>
        <v>500</v>
      </c>
      <c r="G149" s="95">
        <f>4*SUMIFS('Program Qtrly'!H:H,'Program Qtrly'!$A:$A,$A149,'Program Qtrly'!$C:$C,"NWP")</f>
        <v>2500</v>
      </c>
      <c r="H149" s="95">
        <f>4*SUMIFS('Program Qtrly'!I:I,'Program Qtrly'!$A:$A,$A149,'Program Qtrly'!$C:$C,"NWP")</f>
        <v>2500</v>
      </c>
      <c r="I149" s="95">
        <f>4*SUMIFS('Program Qtrly'!J:J,'Program Qtrly'!$A:$A,$A149,'Program Qtrly'!$C:$C,"NWP")</f>
        <v>2500</v>
      </c>
      <c r="J149" s="95">
        <f>4*SUMIFS('Program Qtrly'!K:K,'Program Qtrly'!$A:$A,$A149,'Program Qtrly'!$C:$C,"NWP")</f>
        <v>2500</v>
      </c>
      <c r="K149" s="95">
        <f>4*SUMIFS('Program Qtrly'!L:L,'Program Qtrly'!$A:$A,$A149,'Program Qtrly'!$C:$C,"NWP")</f>
        <v>5000</v>
      </c>
      <c r="L149" s="95">
        <f>4*SUMIFS('Program Qtrly'!M:M,'Program Qtrly'!$A:$A,$A149,'Program Qtrly'!$C:$C,"NWP")</f>
        <v>5000</v>
      </c>
      <c r="M149" s="95">
        <f>4*SUMIFS('Program Qtrly'!N:N,'Program Qtrly'!$A:$A,$A149,'Program Qtrly'!$C:$C,"NWP")</f>
        <v>5000</v>
      </c>
      <c r="N149" s="95">
        <f>4*SUMIFS('Program Qtrly'!O:O,'Program Qtrly'!$A:$A,$A149,'Program Qtrly'!$C:$C,"NWP")</f>
        <v>5000</v>
      </c>
      <c r="O149" s="95">
        <f>4*SUMIFS('Program Qtrly'!P:P,'Program Qtrly'!$A:$A,$A149,'Program Qtrly'!$C:$C,"NWP")</f>
        <v>10000</v>
      </c>
      <c r="P149" s="95">
        <f>4*SUMIFS('Program Qtrly'!Q:Q,'Program Qtrly'!$A:$A,$A149,'Program Qtrly'!$C:$C,"NWP")</f>
        <v>10000</v>
      </c>
      <c r="Q149" s="95">
        <f>4*SUMIFS('Program Qtrly'!R:R,'Program Qtrly'!$A:$A,$A149,'Program Qtrly'!$C:$C,"NWP")</f>
        <v>10000</v>
      </c>
      <c r="R149" s="95">
        <f>4*SUMIFS('Program Qtrly'!S:S,'Program Qtrly'!$A:$A,$A149,'Program Qtrly'!$C:$C,"NWP")</f>
        <v>10000</v>
      </c>
      <c r="S149" s="95">
        <f>4*SUMIFS('Program Qtrly'!T:T,'Program Qtrly'!$A:$A,$A149,'Program Qtrly'!$C:$C,"NWP")</f>
        <v>15000</v>
      </c>
      <c r="T149" s="95">
        <f>4*SUMIFS('Program Qtrly'!U:U,'Program Qtrly'!$A:$A,$A149,'Program Qtrly'!$C:$C,"NWP")</f>
        <v>15000</v>
      </c>
      <c r="U149" s="95">
        <f>4*SUMIFS('Program Qtrly'!V:V,'Program Qtrly'!$A:$A,$A149,'Program Qtrly'!$C:$C,"NWP")</f>
        <v>15000</v>
      </c>
      <c r="V149" s="95">
        <f>4*SUMIFS('Program Qtrly'!W:W,'Program Qtrly'!$A:$A,$A149,'Program Qtrly'!$C:$C,"NWP")</f>
        <v>15000</v>
      </c>
    </row>
    <row r="150" spans="1:22" x14ac:dyDescent="0.45">
      <c r="A150" s="76" t="str">
        <f t="shared" ref="A150:A157" si="441">A149</f>
        <v>P013</v>
      </c>
      <c r="B150" s="87" t="s">
        <v>530</v>
      </c>
      <c r="C150" s="88">
        <f>INDEX('RBC Assumptions'!$E$44:$E$62,MATCH($C148,'RBC Assumptions'!$A$44:$A$62,0))</f>
        <v>0.79500000000000004</v>
      </c>
      <c r="D150" s="88">
        <f>INDEX('RBC Assumptions'!$E$44:$E$62,MATCH($C148,'RBC Assumptions'!$A$44:$A$62,0))</f>
        <v>0.79500000000000004</v>
      </c>
      <c r="E150" s="88">
        <f>INDEX('RBC Assumptions'!$E$44:$E$62,MATCH($C148,'RBC Assumptions'!$A$44:$A$62,0))</f>
        <v>0.79500000000000004</v>
      </c>
      <c r="F150" s="88">
        <f>INDEX('RBC Assumptions'!$E$44:$E$62,MATCH($C148,'RBC Assumptions'!$A$44:$A$62,0))</f>
        <v>0.79500000000000004</v>
      </c>
      <c r="G150" s="88">
        <f>INDEX('RBC Assumptions'!$E$44:$E$62,MATCH($C148,'RBC Assumptions'!$A$44:$A$62,0))</f>
        <v>0.79500000000000004</v>
      </c>
      <c r="H150" s="88">
        <f>INDEX('RBC Assumptions'!$E$44:$E$62,MATCH($C148,'RBC Assumptions'!$A$44:$A$62,0))</f>
        <v>0.79500000000000004</v>
      </c>
      <c r="I150" s="88">
        <f>INDEX('RBC Assumptions'!$E$44:$E$62,MATCH($C148,'RBC Assumptions'!$A$44:$A$62,0))</f>
        <v>0.79500000000000004</v>
      </c>
      <c r="J150" s="88">
        <f>INDEX('RBC Assumptions'!$E$44:$E$62,MATCH($C148,'RBC Assumptions'!$A$44:$A$62,0))</f>
        <v>0.79500000000000004</v>
      </c>
      <c r="K150" s="88">
        <f>INDEX('RBC Assumptions'!$E$44:$E$62,MATCH($C148,'RBC Assumptions'!$A$44:$A$62,0))</f>
        <v>0.79500000000000004</v>
      </c>
      <c r="L150" s="88">
        <f>INDEX('RBC Assumptions'!$E$44:$E$62,MATCH($C148,'RBC Assumptions'!$A$44:$A$62,0))</f>
        <v>0.79500000000000004</v>
      </c>
      <c r="M150" s="88">
        <f>INDEX('RBC Assumptions'!$E$44:$E$62,MATCH($C148,'RBC Assumptions'!$A$44:$A$62,0))</f>
        <v>0.79500000000000004</v>
      </c>
      <c r="N150" s="88">
        <f>INDEX('RBC Assumptions'!$E$44:$E$62,MATCH($C148,'RBC Assumptions'!$A$44:$A$62,0))</f>
        <v>0.79500000000000004</v>
      </c>
      <c r="O150" s="88">
        <f>INDEX('RBC Assumptions'!$E$44:$E$62,MATCH($C148,'RBC Assumptions'!$A$44:$A$62,0))</f>
        <v>0.79500000000000004</v>
      </c>
      <c r="P150" s="88">
        <f>INDEX('RBC Assumptions'!$E$44:$E$62,MATCH($C148,'RBC Assumptions'!$A$44:$A$62,0))</f>
        <v>0.79500000000000004</v>
      </c>
      <c r="Q150" s="88">
        <f>INDEX('RBC Assumptions'!$E$44:$E$62,MATCH($C148,'RBC Assumptions'!$A$44:$A$62,0))</f>
        <v>0.79500000000000004</v>
      </c>
      <c r="R150" s="88">
        <f>INDEX('RBC Assumptions'!$E$44:$E$62,MATCH($C148,'RBC Assumptions'!$A$44:$A$62,0))</f>
        <v>0.79500000000000004</v>
      </c>
      <c r="S150" s="88">
        <f>INDEX('RBC Assumptions'!$E$44:$E$62,MATCH($C148,'RBC Assumptions'!$A$44:$A$62,0))</f>
        <v>0.79500000000000004</v>
      </c>
      <c r="T150" s="88">
        <f>INDEX('RBC Assumptions'!$E$44:$E$62,MATCH($C148,'RBC Assumptions'!$A$44:$A$62,0))</f>
        <v>0.79500000000000004</v>
      </c>
      <c r="U150" s="88">
        <f>INDEX('RBC Assumptions'!$E$44:$E$62,MATCH($C148,'RBC Assumptions'!$A$44:$A$62,0))</f>
        <v>0.79500000000000004</v>
      </c>
      <c r="V150" s="88">
        <f>INDEX('RBC Assumptions'!$E$44:$E$62,MATCH($C148,'RBC Assumptions'!$A$44:$A$62,0))</f>
        <v>0.79500000000000004</v>
      </c>
    </row>
    <row r="151" spans="1:22" x14ac:dyDescent="0.45">
      <c r="A151" s="76" t="str">
        <f t="shared" si="441"/>
        <v>P013</v>
      </c>
      <c r="B151" s="87" t="s">
        <v>532</v>
      </c>
      <c r="C151" s="88">
        <f>INDEX('RBC Assumptions'!$F$44:$F$62,MATCH($C148,'RBC Assumptions'!$A$44:$A$62,0))</f>
        <v>0.55200000000000005</v>
      </c>
      <c r="D151" s="88">
        <f>INDEX('RBC Assumptions'!$F$44:$F$62,MATCH($C148,'RBC Assumptions'!$A$44:$A$62,0))</f>
        <v>0.55200000000000005</v>
      </c>
      <c r="E151" s="88">
        <f>INDEX('RBC Assumptions'!$F$44:$F$62,MATCH($C148,'RBC Assumptions'!$A$44:$A$62,0))</f>
        <v>0.55200000000000005</v>
      </c>
      <c r="F151" s="88">
        <f>INDEX('RBC Assumptions'!$F$44:$F$62,MATCH($C148,'RBC Assumptions'!$A$44:$A$62,0))</f>
        <v>0.55200000000000005</v>
      </c>
      <c r="G151" s="88">
        <f>INDEX('RBC Assumptions'!$F$44:$F$62,MATCH($C148,'RBC Assumptions'!$A$44:$A$62,0))</f>
        <v>0.55200000000000005</v>
      </c>
      <c r="H151" s="88">
        <f>INDEX('RBC Assumptions'!$F$44:$F$62,MATCH($C148,'RBC Assumptions'!$A$44:$A$62,0))</f>
        <v>0.55200000000000005</v>
      </c>
      <c r="I151" s="88">
        <f>INDEX('RBC Assumptions'!$F$44:$F$62,MATCH($C148,'RBC Assumptions'!$A$44:$A$62,0))</f>
        <v>0.55200000000000005</v>
      </c>
      <c r="J151" s="88">
        <f>INDEX('RBC Assumptions'!$F$44:$F$62,MATCH($C148,'RBC Assumptions'!$A$44:$A$62,0))</f>
        <v>0.55200000000000005</v>
      </c>
      <c r="K151" s="88">
        <f>INDEX('RBC Assumptions'!$F$44:$F$62,MATCH($C148,'RBC Assumptions'!$A$44:$A$62,0))</f>
        <v>0.55200000000000005</v>
      </c>
      <c r="L151" s="88">
        <f>INDEX('RBC Assumptions'!$F$44:$F$62,MATCH($C148,'RBC Assumptions'!$A$44:$A$62,0))</f>
        <v>0.55200000000000005</v>
      </c>
      <c r="M151" s="88">
        <f>INDEX('RBC Assumptions'!$F$44:$F$62,MATCH($C148,'RBC Assumptions'!$A$44:$A$62,0))</f>
        <v>0.55200000000000005</v>
      </c>
      <c r="N151" s="88">
        <f>INDEX('RBC Assumptions'!$F$44:$F$62,MATCH($C148,'RBC Assumptions'!$A$44:$A$62,0))</f>
        <v>0.55200000000000005</v>
      </c>
      <c r="O151" s="88">
        <f>INDEX('RBC Assumptions'!$F$44:$F$62,MATCH($C148,'RBC Assumptions'!$A$44:$A$62,0))</f>
        <v>0.55200000000000005</v>
      </c>
      <c r="P151" s="88">
        <f>INDEX('RBC Assumptions'!$F$44:$F$62,MATCH($C148,'RBC Assumptions'!$A$44:$A$62,0))</f>
        <v>0.55200000000000005</v>
      </c>
      <c r="Q151" s="88">
        <f>INDEX('RBC Assumptions'!$F$44:$F$62,MATCH($C148,'RBC Assumptions'!$A$44:$A$62,0))</f>
        <v>0.55200000000000005</v>
      </c>
      <c r="R151" s="88">
        <f>INDEX('RBC Assumptions'!$F$44:$F$62,MATCH($C148,'RBC Assumptions'!$A$44:$A$62,0))</f>
        <v>0.55200000000000005</v>
      </c>
      <c r="S151" s="88">
        <f>INDEX('RBC Assumptions'!$F$44:$F$62,MATCH($C148,'RBC Assumptions'!$A$44:$A$62,0))</f>
        <v>0.55200000000000005</v>
      </c>
      <c r="T151" s="88">
        <f>INDEX('RBC Assumptions'!$F$44:$F$62,MATCH($C148,'RBC Assumptions'!$A$44:$A$62,0))</f>
        <v>0.55200000000000005</v>
      </c>
      <c r="U151" s="88">
        <f>INDEX('RBC Assumptions'!$F$44:$F$62,MATCH($C148,'RBC Assumptions'!$A$44:$A$62,0))</f>
        <v>0.55200000000000005</v>
      </c>
      <c r="V151" s="88">
        <f>INDEX('RBC Assumptions'!$F$44:$F$62,MATCH($C148,'RBC Assumptions'!$A$44:$A$62,0))</f>
        <v>0.55200000000000005</v>
      </c>
    </row>
    <row r="152" spans="1:22" x14ac:dyDescent="0.45">
      <c r="A152" s="76" t="str">
        <f t="shared" si="441"/>
        <v>P013</v>
      </c>
      <c r="B152" s="87" t="s">
        <v>534</v>
      </c>
      <c r="C152" s="88">
        <f>MIN('RBC Assumptions'!ASSM_LLAERatioCap,INDEX('RBC Assumptions'!$K$44:$K$62,MATCH($C148,'RBC Assumptions'!$A$44:$A$62,0)))</f>
        <v>0.55200000000000005</v>
      </c>
      <c r="D152" s="88">
        <f>MIN('RBC Assumptions'!ASSM_LLAERatioCap,INDEX('RBC Assumptions'!$K$44:$K$62,MATCH($C148,'RBC Assumptions'!$A$44:$A$62,0)))</f>
        <v>0.55200000000000005</v>
      </c>
      <c r="E152" s="88">
        <f>MIN('RBC Assumptions'!ASSM_LLAERatioCap,INDEX('RBC Assumptions'!$K$44:$K$62,MATCH($C148,'RBC Assumptions'!$A$44:$A$62,0)))</f>
        <v>0.55200000000000005</v>
      </c>
      <c r="F152" s="88">
        <f>MIN('RBC Assumptions'!ASSM_LLAERatioCap,INDEX('RBC Assumptions'!$K$44:$K$62,MATCH($C148,'RBC Assumptions'!$A$44:$A$62,0)))</f>
        <v>0.55200000000000005</v>
      </c>
      <c r="G152" s="88">
        <f>MIN('RBC Assumptions'!ASSM_LLAERatioCap,INDEX('RBC Assumptions'!$K$44:$K$62,MATCH($C148,'RBC Assumptions'!$A$44:$A$62,0)))</f>
        <v>0.55200000000000005</v>
      </c>
      <c r="H152" s="88">
        <f>MIN('RBC Assumptions'!ASSM_LLAERatioCap,INDEX('RBC Assumptions'!$K$44:$K$62,MATCH($C148,'RBC Assumptions'!$A$44:$A$62,0)))</f>
        <v>0.55200000000000005</v>
      </c>
      <c r="I152" s="88">
        <f>MIN('RBC Assumptions'!ASSM_LLAERatioCap,INDEX('RBC Assumptions'!$K$44:$K$62,MATCH($C148,'RBC Assumptions'!$A$44:$A$62,0)))</f>
        <v>0.55200000000000005</v>
      </c>
      <c r="J152" s="88">
        <f>MIN('RBC Assumptions'!ASSM_LLAERatioCap,INDEX('RBC Assumptions'!$K$44:$K$62,MATCH($C148,'RBC Assumptions'!$A$44:$A$62,0)))</f>
        <v>0.55200000000000005</v>
      </c>
      <c r="K152" s="88">
        <f>MIN('RBC Assumptions'!ASSM_LLAERatioCap,INDEX('RBC Assumptions'!$K$44:$K$62,MATCH($C148,'RBC Assumptions'!$A$44:$A$62,0)))</f>
        <v>0.55200000000000005</v>
      </c>
      <c r="L152" s="88">
        <f>MIN('RBC Assumptions'!ASSM_LLAERatioCap,INDEX('RBC Assumptions'!$K$44:$K$62,MATCH($C148,'RBC Assumptions'!$A$44:$A$62,0)))</f>
        <v>0.55200000000000005</v>
      </c>
      <c r="M152" s="88">
        <f>MIN('RBC Assumptions'!ASSM_LLAERatioCap,INDEX('RBC Assumptions'!$K$44:$K$62,MATCH($C148,'RBC Assumptions'!$A$44:$A$62,0)))</f>
        <v>0.55200000000000005</v>
      </c>
      <c r="N152" s="88">
        <f>MIN('RBC Assumptions'!ASSM_LLAERatioCap,INDEX('RBC Assumptions'!$K$44:$K$62,MATCH($C148,'RBC Assumptions'!$A$44:$A$62,0)))</f>
        <v>0.55200000000000005</v>
      </c>
      <c r="O152" s="88">
        <f>MIN('RBC Assumptions'!ASSM_LLAERatioCap,INDEX('RBC Assumptions'!$K$44:$K$62,MATCH($C148,'RBC Assumptions'!$A$44:$A$62,0)))</f>
        <v>0.55200000000000005</v>
      </c>
      <c r="P152" s="88">
        <f>MIN('RBC Assumptions'!ASSM_LLAERatioCap,INDEX('RBC Assumptions'!$K$44:$K$62,MATCH($C148,'RBC Assumptions'!$A$44:$A$62,0)))</f>
        <v>0.55200000000000005</v>
      </c>
      <c r="Q152" s="88">
        <f>MIN('RBC Assumptions'!ASSM_LLAERatioCap,INDEX('RBC Assumptions'!$K$44:$K$62,MATCH($C148,'RBC Assumptions'!$A$44:$A$62,0)))</f>
        <v>0.55200000000000005</v>
      </c>
      <c r="R152" s="88">
        <f>MIN('RBC Assumptions'!ASSM_LLAERatioCap,INDEX('RBC Assumptions'!$K$44:$K$62,MATCH($C148,'RBC Assumptions'!$A$44:$A$62,0)))</f>
        <v>0.55200000000000005</v>
      </c>
      <c r="S152" s="88">
        <f>MIN('RBC Assumptions'!ASSM_LLAERatioCap,INDEX('RBC Assumptions'!$K$44:$K$62,MATCH($C148,'RBC Assumptions'!$A$44:$A$62,0)))</f>
        <v>0.55200000000000005</v>
      </c>
      <c r="T152" s="88">
        <f>MIN('RBC Assumptions'!ASSM_LLAERatioCap,INDEX('RBC Assumptions'!$K$44:$K$62,MATCH($C148,'RBC Assumptions'!$A$44:$A$62,0)))</f>
        <v>0.55200000000000005</v>
      </c>
      <c r="U152" s="88">
        <f>MIN('RBC Assumptions'!ASSM_LLAERatioCap,INDEX('RBC Assumptions'!$K$44:$K$62,MATCH($C148,'RBC Assumptions'!$A$44:$A$62,0)))</f>
        <v>0.55200000000000005</v>
      </c>
      <c r="V152" s="88">
        <f>MIN('RBC Assumptions'!ASSM_LLAERatioCap,INDEX('RBC Assumptions'!$K$44:$K$62,MATCH($C148,'RBC Assumptions'!$A$44:$A$62,0)))</f>
        <v>0.55200000000000005</v>
      </c>
    </row>
    <row r="153" spans="1:22" x14ac:dyDescent="0.45">
      <c r="A153" s="76" t="str">
        <f t="shared" si="441"/>
        <v>P013</v>
      </c>
      <c r="B153" s="87" t="s">
        <v>531</v>
      </c>
      <c r="C153" s="88">
        <f>0.5*C150+0.5*(C152/C151)*C150</f>
        <v>0.79500000000000004</v>
      </c>
      <c r="D153" s="88">
        <f t="shared" ref="D153" si="442">0.5*D150+0.5*(D152/D151)*D150</f>
        <v>0.79500000000000004</v>
      </c>
      <c r="E153" s="88">
        <f t="shared" ref="E153" si="443">0.5*E150+0.5*(E152/E151)*E150</f>
        <v>0.79500000000000004</v>
      </c>
      <c r="F153" s="88">
        <f t="shared" ref="F153" si="444">0.5*F150+0.5*(F152/F151)*F150</f>
        <v>0.79500000000000004</v>
      </c>
      <c r="G153" s="88">
        <f t="shared" ref="G153" si="445">0.5*G150+0.5*(G152/G151)*G150</f>
        <v>0.79500000000000004</v>
      </c>
      <c r="H153" s="88">
        <f t="shared" ref="H153" si="446">0.5*H150+0.5*(H152/H151)*H150</f>
        <v>0.79500000000000004</v>
      </c>
      <c r="I153" s="88">
        <f t="shared" ref="I153" si="447">0.5*I150+0.5*(I152/I151)*I150</f>
        <v>0.79500000000000004</v>
      </c>
      <c r="J153" s="88">
        <f t="shared" ref="J153" si="448">0.5*J150+0.5*(J152/J151)*J150</f>
        <v>0.79500000000000004</v>
      </c>
      <c r="K153" s="88">
        <f t="shared" ref="K153" si="449">0.5*K150+0.5*(K152/K151)*K150</f>
        <v>0.79500000000000004</v>
      </c>
      <c r="L153" s="88">
        <f t="shared" ref="L153" si="450">0.5*L150+0.5*(L152/L151)*L150</f>
        <v>0.79500000000000004</v>
      </c>
      <c r="M153" s="88">
        <f t="shared" ref="M153" si="451">0.5*M150+0.5*(M152/M151)*M150</f>
        <v>0.79500000000000004</v>
      </c>
      <c r="N153" s="88">
        <f t="shared" ref="N153" si="452">0.5*N150+0.5*(N152/N151)*N150</f>
        <v>0.79500000000000004</v>
      </c>
      <c r="O153" s="88">
        <f t="shared" ref="O153" si="453">0.5*O150+0.5*(O152/O151)*O150</f>
        <v>0.79500000000000004</v>
      </c>
      <c r="P153" s="88">
        <f t="shared" ref="P153" si="454">0.5*P150+0.5*(P152/P151)*P150</f>
        <v>0.79500000000000004</v>
      </c>
      <c r="Q153" s="88">
        <f t="shared" ref="Q153" si="455">0.5*Q150+0.5*(Q152/Q151)*Q150</f>
        <v>0.79500000000000004</v>
      </c>
      <c r="R153" s="88">
        <f t="shared" ref="R153" si="456">0.5*R150+0.5*(R152/R151)*R150</f>
        <v>0.79500000000000004</v>
      </c>
      <c r="S153" s="88">
        <f t="shared" ref="S153" si="457">0.5*S150+0.5*(S152/S151)*S150</f>
        <v>0.79500000000000004</v>
      </c>
      <c r="T153" s="88">
        <f t="shared" ref="T153" si="458">0.5*T150+0.5*(T152/T151)*T150</f>
        <v>0.79500000000000004</v>
      </c>
      <c r="U153" s="88">
        <f t="shared" ref="U153" si="459">0.5*U150+0.5*(U152/U151)*U150</f>
        <v>0.79500000000000004</v>
      </c>
      <c r="V153" s="88">
        <f t="shared" ref="V153" si="460">0.5*V150+0.5*(V152/V151)*V150</f>
        <v>0.79500000000000004</v>
      </c>
    </row>
    <row r="154" spans="1:22" x14ac:dyDescent="0.45">
      <c r="A154" s="76" t="str">
        <f t="shared" si="441"/>
        <v>P013</v>
      </c>
      <c r="B154" s="87" t="s">
        <v>536</v>
      </c>
      <c r="C154" s="88">
        <f>INDEX('RBC Assumptions'!$G$44:$G$62,MATCH($C148,'RBC Assumptions'!$A$44:$A$62,0))</f>
        <v>0.95699999999999996</v>
      </c>
      <c r="D154" s="88">
        <f>INDEX('RBC Assumptions'!$G$44:$G$62,MATCH($C148,'RBC Assumptions'!$A$44:$A$62,0))</f>
        <v>0.95699999999999996</v>
      </c>
      <c r="E154" s="88">
        <f>INDEX('RBC Assumptions'!$G$44:$G$62,MATCH($C148,'RBC Assumptions'!$A$44:$A$62,0))</f>
        <v>0.95699999999999996</v>
      </c>
      <c r="F154" s="88">
        <f>INDEX('RBC Assumptions'!$G$44:$G$62,MATCH($C148,'RBC Assumptions'!$A$44:$A$62,0))</f>
        <v>0.95699999999999996</v>
      </c>
      <c r="G154" s="88">
        <f>INDEX('RBC Assumptions'!$G$44:$G$62,MATCH($C148,'RBC Assumptions'!$A$44:$A$62,0))</f>
        <v>0.95699999999999996</v>
      </c>
      <c r="H154" s="88">
        <f>INDEX('RBC Assumptions'!$G$44:$G$62,MATCH($C148,'RBC Assumptions'!$A$44:$A$62,0))</f>
        <v>0.95699999999999996</v>
      </c>
      <c r="I154" s="88">
        <f>INDEX('RBC Assumptions'!$G$44:$G$62,MATCH($C148,'RBC Assumptions'!$A$44:$A$62,0))</f>
        <v>0.95699999999999996</v>
      </c>
      <c r="J154" s="88">
        <f>INDEX('RBC Assumptions'!$G$44:$G$62,MATCH($C148,'RBC Assumptions'!$A$44:$A$62,0))</f>
        <v>0.95699999999999996</v>
      </c>
      <c r="K154" s="88">
        <f>INDEX('RBC Assumptions'!$G$44:$G$62,MATCH($C148,'RBC Assumptions'!$A$44:$A$62,0))</f>
        <v>0.95699999999999996</v>
      </c>
      <c r="L154" s="88">
        <f>INDEX('RBC Assumptions'!$G$44:$G$62,MATCH($C148,'RBC Assumptions'!$A$44:$A$62,0))</f>
        <v>0.95699999999999996</v>
      </c>
      <c r="M154" s="88">
        <f>INDEX('RBC Assumptions'!$G$44:$G$62,MATCH($C148,'RBC Assumptions'!$A$44:$A$62,0))</f>
        <v>0.95699999999999996</v>
      </c>
      <c r="N154" s="88">
        <f>INDEX('RBC Assumptions'!$G$44:$G$62,MATCH($C148,'RBC Assumptions'!$A$44:$A$62,0))</f>
        <v>0.95699999999999996</v>
      </c>
      <c r="O154" s="88">
        <f>INDEX('RBC Assumptions'!$G$44:$G$62,MATCH($C148,'RBC Assumptions'!$A$44:$A$62,0))</f>
        <v>0.95699999999999996</v>
      </c>
      <c r="P154" s="88">
        <f>INDEX('RBC Assumptions'!$G$44:$G$62,MATCH($C148,'RBC Assumptions'!$A$44:$A$62,0))</f>
        <v>0.95699999999999996</v>
      </c>
      <c r="Q154" s="88">
        <f>INDEX('RBC Assumptions'!$G$44:$G$62,MATCH($C148,'RBC Assumptions'!$A$44:$A$62,0))</f>
        <v>0.95699999999999996</v>
      </c>
      <c r="R154" s="88">
        <f>INDEX('RBC Assumptions'!$G$44:$G$62,MATCH($C148,'RBC Assumptions'!$A$44:$A$62,0))</f>
        <v>0.95699999999999996</v>
      </c>
      <c r="S154" s="88">
        <f>INDEX('RBC Assumptions'!$G$44:$G$62,MATCH($C148,'RBC Assumptions'!$A$44:$A$62,0))</f>
        <v>0.95699999999999996</v>
      </c>
      <c r="T154" s="88">
        <f>INDEX('RBC Assumptions'!$G$44:$G$62,MATCH($C148,'RBC Assumptions'!$A$44:$A$62,0))</f>
        <v>0.95699999999999996</v>
      </c>
      <c r="U154" s="88">
        <f>INDEX('RBC Assumptions'!$G$44:$G$62,MATCH($C148,'RBC Assumptions'!$A$44:$A$62,0))</f>
        <v>0.95699999999999996</v>
      </c>
      <c r="V154" s="88">
        <f>INDEX('RBC Assumptions'!$G$44:$G$62,MATCH($C148,'RBC Assumptions'!$A$44:$A$62,0))</f>
        <v>0.95699999999999996</v>
      </c>
    </row>
    <row r="155" spans="1:22" x14ac:dyDescent="0.45">
      <c r="A155" s="76" t="str">
        <f t="shared" si="441"/>
        <v>P013</v>
      </c>
      <c r="B155" s="89" t="s">
        <v>346</v>
      </c>
      <c r="C155" s="91">
        <f>MAX(0,C149*((C153*C154)+'RBC Assumptions'!ASSM_UWExpRatio-1))</f>
        <v>58.919172153985009</v>
      </c>
      <c r="D155" s="91">
        <f>MAX(0,D149*((D153*D154)+'RBC Assumptions'!ASSM_UWExpRatio-1))</f>
        <v>58.919172153985009</v>
      </c>
      <c r="E155" s="91">
        <f>MAX(0,E149*((E153*E154)+'RBC Assumptions'!ASSM_UWExpRatio-1))</f>
        <v>58.919172153985009</v>
      </c>
      <c r="F155" s="91">
        <f>MAX(0,F149*((F153*F154)+'RBC Assumptions'!ASSM_UWExpRatio-1))</f>
        <v>58.919172153985009</v>
      </c>
      <c r="G155" s="91">
        <f>MAX(0,G149*((G153*G154)+'RBC Assumptions'!ASSM_UWExpRatio-1))</f>
        <v>294.59586076992508</v>
      </c>
      <c r="H155" s="91">
        <f>MAX(0,H149*((H153*H154)+'RBC Assumptions'!ASSM_UWExpRatio-1))</f>
        <v>294.59586076992508</v>
      </c>
      <c r="I155" s="91">
        <f>MAX(0,I149*((I153*I154)+'RBC Assumptions'!ASSM_UWExpRatio-1))</f>
        <v>294.59586076992508</v>
      </c>
      <c r="J155" s="91">
        <f>MAX(0,J149*((J153*J154)+'RBC Assumptions'!ASSM_UWExpRatio-1))</f>
        <v>294.59586076992508</v>
      </c>
      <c r="K155" s="91">
        <f>MAX(0,K149*((K153*K154)+'RBC Assumptions'!ASSM_UWExpRatio-1))</f>
        <v>589.19172153985016</v>
      </c>
      <c r="L155" s="91">
        <f>MAX(0,L149*((L153*L154)+'RBC Assumptions'!ASSM_UWExpRatio-1))</f>
        <v>589.19172153985016</v>
      </c>
      <c r="M155" s="91">
        <f>MAX(0,M149*((M153*M154)+'RBC Assumptions'!ASSM_UWExpRatio-1))</f>
        <v>589.19172153985016</v>
      </c>
      <c r="N155" s="91">
        <f>MAX(0,N149*((N153*N154)+'RBC Assumptions'!ASSM_UWExpRatio-1))</f>
        <v>589.19172153985016</v>
      </c>
      <c r="O155" s="91">
        <f>MAX(0,O149*((O153*O154)+'RBC Assumptions'!ASSM_UWExpRatio-1))</f>
        <v>1178.3834430797003</v>
      </c>
      <c r="P155" s="91">
        <f>MAX(0,P149*((P153*P154)+'RBC Assumptions'!ASSM_UWExpRatio-1))</f>
        <v>1178.3834430797003</v>
      </c>
      <c r="Q155" s="91">
        <f>MAX(0,Q149*((Q153*Q154)+'RBC Assumptions'!ASSM_UWExpRatio-1))</f>
        <v>1178.3834430797003</v>
      </c>
      <c r="R155" s="91">
        <f>MAX(0,R149*((R153*R154)+'RBC Assumptions'!ASSM_UWExpRatio-1))</f>
        <v>1178.3834430797003</v>
      </c>
      <c r="S155" s="91">
        <f>MAX(0,S149*((S153*S154)+'RBC Assumptions'!ASSM_UWExpRatio-1))</f>
        <v>1767.5751646195504</v>
      </c>
      <c r="T155" s="91">
        <f>MAX(0,T149*((T153*T154)+'RBC Assumptions'!ASSM_UWExpRatio-1))</f>
        <v>1767.5751646195504</v>
      </c>
      <c r="U155" s="91">
        <f>MAX(0,U149*((U153*U154)+'RBC Assumptions'!ASSM_UWExpRatio-1))</f>
        <v>1767.5751646195504</v>
      </c>
      <c r="V155" s="91">
        <f>MAX(0,V149*((V153*V154)+'RBC Assumptions'!ASSM_UWExpRatio-1))</f>
        <v>1767.5751646195504</v>
      </c>
    </row>
    <row r="156" spans="1:22" x14ac:dyDescent="0.45">
      <c r="A156" s="76" t="str">
        <f t="shared" si="441"/>
        <v>P013</v>
      </c>
      <c r="B156" s="90" t="s">
        <v>334</v>
      </c>
      <c r="C156" s="91">
        <v>0</v>
      </c>
      <c r="D156" s="91">
        <v>0</v>
      </c>
      <c r="E156" s="91">
        <v>0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  <c r="L156" s="91">
        <v>0</v>
      </c>
      <c r="M156" s="91">
        <v>0</v>
      </c>
      <c r="N156" s="91">
        <v>0</v>
      </c>
      <c r="O156" s="91">
        <v>0</v>
      </c>
      <c r="P156" s="91">
        <v>0</v>
      </c>
      <c r="Q156" s="91">
        <v>0</v>
      </c>
      <c r="R156" s="91">
        <v>0</v>
      </c>
      <c r="S156" s="91">
        <v>0</v>
      </c>
      <c r="T156" s="91">
        <v>0</v>
      </c>
      <c r="U156" s="91">
        <v>0</v>
      </c>
      <c r="V156" s="91">
        <v>0</v>
      </c>
    </row>
    <row r="157" spans="1:22" x14ac:dyDescent="0.45">
      <c r="A157" s="76" t="str">
        <f t="shared" si="441"/>
        <v>P013</v>
      </c>
      <c r="B157" s="92" t="s">
        <v>347</v>
      </c>
      <c r="C157" s="93">
        <f>IFERROR(C155-C156,0)</f>
        <v>58.919172153985009</v>
      </c>
      <c r="D157" s="93">
        <f t="shared" ref="D157" si="461">IFERROR(D155-D156,0)</f>
        <v>58.919172153985009</v>
      </c>
      <c r="E157" s="93">
        <f t="shared" ref="E157" si="462">IFERROR(E155-E156,0)</f>
        <v>58.919172153985009</v>
      </c>
      <c r="F157" s="93">
        <f t="shared" ref="F157" si="463">IFERROR(F155-F156,0)</f>
        <v>58.919172153985009</v>
      </c>
      <c r="G157" s="93">
        <f t="shared" ref="G157" si="464">IFERROR(G155-G156,0)</f>
        <v>294.59586076992508</v>
      </c>
      <c r="H157" s="93">
        <f t="shared" ref="H157" si="465">IFERROR(H155-H156,0)</f>
        <v>294.59586076992508</v>
      </c>
      <c r="I157" s="93">
        <f t="shared" ref="I157" si="466">IFERROR(I155-I156,0)</f>
        <v>294.59586076992508</v>
      </c>
      <c r="J157" s="93">
        <f t="shared" ref="J157" si="467">IFERROR(J155-J156,0)</f>
        <v>294.59586076992508</v>
      </c>
      <c r="K157" s="93">
        <f t="shared" ref="K157" si="468">IFERROR(K155-K156,0)</f>
        <v>589.19172153985016</v>
      </c>
      <c r="L157" s="93">
        <f t="shared" ref="L157" si="469">IFERROR(L155-L156,0)</f>
        <v>589.19172153985016</v>
      </c>
      <c r="M157" s="93">
        <f t="shared" ref="M157" si="470">IFERROR(M155-M156,0)</f>
        <v>589.19172153985016</v>
      </c>
      <c r="N157" s="93">
        <f t="shared" ref="N157" si="471">IFERROR(N155-N156,0)</f>
        <v>589.19172153985016</v>
      </c>
      <c r="O157" s="93">
        <f t="shared" ref="O157" si="472">IFERROR(O155-O156,0)</f>
        <v>1178.3834430797003</v>
      </c>
      <c r="P157" s="93">
        <f t="shared" ref="P157" si="473">IFERROR(P155-P156,0)</f>
        <v>1178.3834430797003</v>
      </c>
      <c r="Q157" s="93">
        <f t="shared" ref="Q157" si="474">IFERROR(Q155-Q156,0)</f>
        <v>1178.3834430797003</v>
      </c>
      <c r="R157" s="93">
        <f t="shared" ref="R157" si="475">IFERROR(R155-R156,0)</f>
        <v>1178.3834430797003</v>
      </c>
      <c r="S157" s="93">
        <f t="shared" ref="S157" si="476">IFERROR(S155-S156,0)</f>
        <v>1767.5751646195504</v>
      </c>
      <c r="T157" s="93">
        <f t="shared" ref="T157" si="477">IFERROR(T155-T156,0)</f>
        <v>1767.5751646195504</v>
      </c>
      <c r="U157" s="93">
        <f t="shared" ref="U157" si="478">IFERROR(U155-U156,0)</f>
        <v>1767.5751646195504</v>
      </c>
      <c r="V157" s="93">
        <f t="shared" ref="V157" si="479">IFERROR(V155-V156,0)</f>
        <v>1767.5751646195504</v>
      </c>
    </row>
    <row r="159" spans="1:22" x14ac:dyDescent="0.45">
      <c r="A159" s="2" t="s">
        <v>177</v>
      </c>
      <c r="B159" s="2">
        <f>INDEX('Program Inputs'!$B$9:$B$28,MATCH(A159,'Program Inputs'!$A$9:$A$28,0))</f>
        <v>0</v>
      </c>
      <c r="C159" s="2">
        <f>INDEX('Program Inputs'!$L$9:$L$28,MATCH(A159,'Program Inputs'!$A$9:$A$28,0))</f>
        <v>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45">
      <c r="A160" s="76" t="str">
        <f>A159</f>
        <v>P014</v>
      </c>
      <c r="B160" s="87" t="s">
        <v>345</v>
      </c>
      <c r="C160" s="95">
        <f>4*SUMIFS('Program Qtrly'!D:D,'Program Qtrly'!$A:$A,$A160,'Program Qtrly'!$C:$C,"NWP")</f>
        <v>0</v>
      </c>
      <c r="D160" s="95">
        <f>4*SUMIFS('Program Qtrly'!E:E,'Program Qtrly'!$A:$A,$A160,'Program Qtrly'!$C:$C,"NWP")</f>
        <v>0</v>
      </c>
      <c r="E160" s="95">
        <f>4*SUMIFS('Program Qtrly'!F:F,'Program Qtrly'!$A:$A,$A160,'Program Qtrly'!$C:$C,"NWP")</f>
        <v>0</v>
      </c>
      <c r="F160" s="95">
        <f>4*SUMIFS('Program Qtrly'!G:G,'Program Qtrly'!$A:$A,$A160,'Program Qtrly'!$C:$C,"NWP")</f>
        <v>0</v>
      </c>
      <c r="G160" s="95">
        <f>4*SUMIFS('Program Qtrly'!H:H,'Program Qtrly'!$A:$A,$A160,'Program Qtrly'!$C:$C,"NWP")</f>
        <v>0</v>
      </c>
      <c r="H160" s="95">
        <f>4*SUMIFS('Program Qtrly'!I:I,'Program Qtrly'!$A:$A,$A160,'Program Qtrly'!$C:$C,"NWP")</f>
        <v>0</v>
      </c>
      <c r="I160" s="95">
        <f>4*SUMIFS('Program Qtrly'!J:J,'Program Qtrly'!$A:$A,$A160,'Program Qtrly'!$C:$C,"NWP")</f>
        <v>0</v>
      </c>
      <c r="J160" s="95">
        <f>4*SUMIFS('Program Qtrly'!K:K,'Program Qtrly'!$A:$A,$A160,'Program Qtrly'!$C:$C,"NWP")</f>
        <v>0</v>
      </c>
      <c r="K160" s="95">
        <f>4*SUMIFS('Program Qtrly'!L:L,'Program Qtrly'!$A:$A,$A160,'Program Qtrly'!$C:$C,"NWP")</f>
        <v>0</v>
      </c>
      <c r="L160" s="95">
        <f>4*SUMIFS('Program Qtrly'!M:M,'Program Qtrly'!$A:$A,$A160,'Program Qtrly'!$C:$C,"NWP")</f>
        <v>0</v>
      </c>
      <c r="M160" s="95">
        <f>4*SUMIFS('Program Qtrly'!N:N,'Program Qtrly'!$A:$A,$A160,'Program Qtrly'!$C:$C,"NWP")</f>
        <v>0</v>
      </c>
      <c r="N160" s="95">
        <f>4*SUMIFS('Program Qtrly'!O:O,'Program Qtrly'!$A:$A,$A160,'Program Qtrly'!$C:$C,"NWP")</f>
        <v>0</v>
      </c>
      <c r="O160" s="95">
        <f>4*SUMIFS('Program Qtrly'!P:P,'Program Qtrly'!$A:$A,$A160,'Program Qtrly'!$C:$C,"NWP")</f>
        <v>0</v>
      </c>
      <c r="P160" s="95">
        <f>4*SUMIFS('Program Qtrly'!Q:Q,'Program Qtrly'!$A:$A,$A160,'Program Qtrly'!$C:$C,"NWP")</f>
        <v>0</v>
      </c>
      <c r="Q160" s="95">
        <f>4*SUMIFS('Program Qtrly'!R:R,'Program Qtrly'!$A:$A,$A160,'Program Qtrly'!$C:$C,"NWP")</f>
        <v>0</v>
      </c>
      <c r="R160" s="95">
        <f>4*SUMIFS('Program Qtrly'!S:S,'Program Qtrly'!$A:$A,$A160,'Program Qtrly'!$C:$C,"NWP")</f>
        <v>0</v>
      </c>
      <c r="S160" s="95">
        <f>4*SUMIFS('Program Qtrly'!T:T,'Program Qtrly'!$A:$A,$A160,'Program Qtrly'!$C:$C,"NWP")</f>
        <v>0</v>
      </c>
      <c r="T160" s="95">
        <f>4*SUMIFS('Program Qtrly'!U:U,'Program Qtrly'!$A:$A,$A160,'Program Qtrly'!$C:$C,"NWP")</f>
        <v>0</v>
      </c>
      <c r="U160" s="95">
        <f>4*SUMIFS('Program Qtrly'!V:V,'Program Qtrly'!$A:$A,$A160,'Program Qtrly'!$C:$C,"NWP")</f>
        <v>0</v>
      </c>
      <c r="V160" s="95">
        <f>4*SUMIFS('Program Qtrly'!W:W,'Program Qtrly'!$A:$A,$A160,'Program Qtrly'!$C:$C,"NWP")</f>
        <v>0</v>
      </c>
    </row>
    <row r="161" spans="1:22" x14ac:dyDescent="0.45">
      <c r="A161" s="76" t="str">
        <f t="shared" ref="A161:A168" si="480">A160</f>
        <v>P014</v>
      </c>
      <c r="B161" s="87" t="s">
        <v>530</v>
      </c>
      <c r="C161" s="88" t="e">
        <f>INDEX('RBC Assumptions'!$E$44:$E$62,MATCH($C159,'RBC Assumptions'!$A$44:$A$62,0))</f>
        <v>#N/A</v>
      </c>
      <c r="D161" s="88" t="e">
        <f>INDEX('RBC Assumptions'!$E$44:$E$62,MATCH($C159,'RBC Assumptions'!$A$44:$A$62,0))</f>
        <v>#N/A</v>
      </c>
      <c r="E161" s="88" t="e">
        <f>INDEX('RBC Assumptions'!$E$44:$E$62,MATCH($C159,'RBC Assumptions'!$A$44:$A$62,0))</f>
        <v>#N/A</v>
      </c>
      <c r="F161" s="88" t="e">
        <f>INDEX('RBC Assumptions'!$E$44:$E$62,MATCH($C159,'RBC Assumptions'!$A$44:$A$62,0))</f>
        <v>#N/A</v>
      </c>
      <c r="G161" s="88" t="e">
        <f>INDEX('RBC Assumptions'!$E$44:$E$62,MATCH($C159,'RBC Assumptions'!$A$44:$A$62,0))</f>
        <v>#N/A</v>
      </c>
      <c r="H161" s="88" t="e">
        <f>INDEX('RBC Assumptions'!$E$44:$E$62,MATCH($C159,'RBC Assumptions'!$A$44:$A$62,0))</f>
        <v>#N/A</v>
      </c>
      <c r="I161" s="88" t="e">
        <f>INDEX('RBC Assumptions'!$E$44:$E$62,MATCH($C159,'RBC Assumptions'!$A$44:$A$62,0))</f>
        <v>#N/A</v>
      </c>
      <c r="J161" s="88" t="e">
        <f>INDEX('RBC Assumptions'!$E$44:$E$62,MATCH($C159,'RBC Assumptions'!$A$44:$A$62,0))</f>
        <v>#N/A</v>
      </c>
      <c r="K161" s="88" t="e">
        <f>INDEX('RBC Assumptions'!$E$44:$E$62,MATCH($C159,'RBC Assumptions'!$A$44:$A$62,0))</f>
        <v>#N/A</v>
      </c>
      <c r="L161" s="88" t="e">
        <f>INDEX('RBC Assumptions'!$E$44:$E$62,MATCH($C159,'RBC Assumptions'!$A$44:$A$62,0))</f>
        <v>#N/A</v>
      </c>
      <c r="M161" s="88" t="e">
        <f>INDEX('RBC Assumptions'!$E$44:$E$62,MATCH($C159,'RBC Assumptions'!$A$44:$A$62,0))</f>
        <v>#N/A</v>
      </c>
      <c r="N161" s="88" t="e">
        <f>INDEX('RBC Assumptions'!$E$44:$E$62,MATCH($C159,'RBC Assumptions'!$A$44:$A$62,0))</f>
        <v>#N/A</v>
      </c>
      <c r="O161" s="88" t="e">
        <f>INDEX('RBC Assumptions'!$E$44:$E$62,MATCH($C159,'RBC Assumptions'!$A$44:$A$62,0))</f>
        <v>#N/A</v>
      </c>
      <c r="P161" s="88" t="e">
        <f>INDEX('RBC Assumptions'!$E$44:$E$62,MATCH($C159,'RBC Assumptions'!$A$44:$A$62,0))</f>
        <v>#N/A</v>
      </c>
      <c r="Q161" s="88" t="e">
        <f>INDEX('RBC Assumptions'!$E$44:$E$62,MATCH($C159,'RBC Assumptions'!$A$44:$A$62,0))</f>
        <v>#N/A</v>
      </c>
      <c r="R161" s="88" t="e">
        <f>INDEX('RBC Assumptions'!$E$44:$E$62,MATCH($C159,'RBC Assumptions'!$A$44:$A$62,0))</f>
        <v>#N/A</v>
      </c>
      <c r="S161" s="88" t="e">
        <f>INDEX('RBC Assumptions'!$E$44:$E$62,MATCH($C159,'RBC Assumptions'!$A$44:$A$62,0))</f>
        <v>#N/A</v>
      </c>
      <c r="T161" s="88" t="e">
        <f>INDEX('RBC Assumptions'!$E$44:$E$62,MATCH($C159,'RBC Assumptions'!$A$44:$A$62,0))</f>
        <v>#N/A</v>
      </c>
      <c r="U161" s="88" t="e">
        <f>INDEX('RBC Assumptions'!$E$44:$E$62,MATCH($C159,'RBC Assumptions'!$A$44:$A$62,0))</f>
        <v>#N/A</v>
      </c>
      <c r="V161" s="88" t="e">
        <f>INDEX('RBC Assumptions'!$E$44:$E$62,MATCH($C159,'RBC Assumptions'!$A$44:$A$62,0))</f>
        <v>#N/A</v>
      </c>
    </row>
    <row r="162" spans="1:22" x14ac:dyDescent="0.45">
      <c r="A162" s="76" t="str">
        <f t="shared" si="480"/>
        <v>P014</v>
      </c>
      <c r="B162" s="87" t="s">
        <v>532</v>
      </c>
      <c r="C162" s="88" t="e">
        <f>INDEX('RBC Assumptions'!$F$44:$F$62,MATCH($C159,'RBC Assumptions'!$A$44:$A$62,0))</f>
        <v>#N/A</v>
      </c>
      <c r="D162" s="88" t="e">
        <f>INDEX('RBC Assumptions'!$F$44:$F$62,MATCH($C159,'RBC Assumptions'!$A$44:$A$62,0))</f>
        <v>#N/A</v>
      </c>
      <c r="E162" s="88" t="e">
        <f>INDEX('RBC Assumptions'!$F$44:$F$62,MATCH($C159,'RBC Assumptions'!$A$44:$A$62,0))</f>
        <v>#N/A</v>
      </c>
      <c r="F162" s="88" t="e">
        <f>INDEX('RBC Assumptions'!$F$44:$F$62,MATCH($C159,'RBC Assumptions'!$A$44:$A$62,0))</f>
        <v>#N/A</v>
      </c>
      <c r="G162" s="88" t="e">
        <f>INDEX('RBC Assumptions'!$F$44:$F$62,MATCH($C159,'RBC Assumptions'!$A$44:$A$62,0))</f>
        <v>#N/A</v>
      </c>
      <c r="H162" s="88" t="e">
        <f>INDEX('RBC Assumptions'!$F$44:$F$62,MATCH($C159,'RBC Assumptions'!$A$44:$A$62,0))</f>
        <v>#N/A</v>
      </c>
      <c r="I162" s="88" t="e">
        <f>INDEX('RBC Assumptions'!$F$44:$F$62,MATCH($C159,'RBC Assumptions'!$A$44:$A$62,0))</f>
        <v>#N/A</v>
      </c>
      <c r="J162" s="88" t="e">
        <f>INDEX('RBC Assumptions'!$F$44:$F$62,MATCH($C159,'RBC Assumptions'!$A$44:$A$62,0))</f>
        <v>#N/A</v>
      </c>
      <c r="K162" s="88" t="e">
        <f>INDEX('RBC Assumptions'!$F$44:$F$62,MATCH($C159,'RBC Assumptions'!$A$44:$A$62,0))</f>
        <v>#N/A</v>
      </c>
      <c r="L162" s="88" t="e">
        <f>INDEX('RBC Assumptions'!$F$44:$F$62,MATCH($C159,'RBC Assumptions'!$A$44:$A$62,0))</f>
        <v>#N/A</v>
      </c>
      <c r="M162" s="88" t="e">
        <f>INDEX('RBC Assumptions'!$F$44:$F$62,MATCH($C159,'RBC Assumptions'!$A$44:$A$62,0))</f>
        <v>#N/A</v>
      </c>
      <c r="N162" s="88" t="e">
        <f>INDEX('RBC Assumptions'!$F$44:$F$62,MATCH($C159,'RBC Assumptions'!$A$44:$A$62,0))</f>
        <v>#N/A</v>
      </c>
      <c r="O162" s="88" t="e">
        <f>INDEX('RBC Assumptions'!$F$44:$F$62,MATCH($C159,'RBC Assumptions'!$A$44:$A$62,0))</f>
        <v>#N/A</v>
      </c>
      <c r="P162" s="88" t="e">
        <f>INDEX('RBC Assumptions'!$F$44:$F$62,MATCH($C159,'RBC Assumptions'!$A$44:$A$62,0))</f>
        <v>#N/A</v>
      </c>
      <c r="Q162" s="88" t="e">
        <f>INDEX('RBC Assumptions'!$F$44:$F$62,MATCH($C159,'RBC Assumptions'!$A$44:$A$62,0))</f>
        <v>#N/A</v>
      </c>
      <c r="R162" s="88" t="e">
        <f>INDEX('RBC Assumptions'!$F$44:$F$62,MATCH($C159,'RBC Assumptions'!$A$44:$A$62,0))</f>
        <v>#N/A</v>
      </c>
      <c r="S162" s="88" t="e">
        <f>INDEX('RBC Assumptions'!$F$44:$F$62,MATCH($C159,'RBC Assumptions'!$A$44:$A$62,0))</f>
        <v>#N/A</v>
      </c>
      <c r="T162" s="88" t="e">
        <f>INDEX('RBC Assumptions'!$F$44:$F$62,MATCH($C159,'RBC Assumptions'!$A$44:$A$62,0))</f>
        <v>#N/A</v>
      </c>
      <c r="U162" s="88" t="e">
        <f>INDEX('RBC Assumptions'!$F$44:$F$62,MATCH($C159,'RBC Assumptions'!$A$44:$A$62,0))</f>
        <v>#N/A</v>
      </c>
      <c r="V162" s="88" t="e">
        <f>INDEX('RBC Assumptions'!$F$44:$F$62,MATCH($C159,'RBC Assumptions'!$A$44:$A$62,0))</f>
        <v>#N/A</v>
      </c>
    </row>
    <row r="163" spans="1:22" x14ac:dyDescent="0.45">
      <c r="A163" s="76" t="str">
        <f t="shared" si="480"/>
        <v>P014</v>
      </c>
      <c r="B163" s="87" t="s">
        <v>534</v>
      </c>
      <c r="C163" s="88" t="e">
        <f>MIN('RBC Assumptions'!ASSM_LLAERatioCap,INDEX('RBC Assumptions'!$K$44:$K$62,MATCH($C159,'RBC Assumptions'!$A$44:$A$62,0)))</f>
        <v>#N/A</v>
      </c>
      <c r="D163" s="88" t="e">
        <f>MIN('RBC Assumptions'!ASSM_LLAERatioCap,INDEX('RBC Assumptions'!$K$44:$K$62,MATCH($C159,'RBC Assumptions'!$A$44:$A$62,0)))</f>
        <v>#N/A</v>
      </c>
      <c r="E163" s="88" t="e">
        <f>MIN('RBC Assumptions'!ASSM_LLAERatioCap,INDEX('RBC Assumptions'!$K$44:$K$62,MATCH($C159,'RBC Assumptions'!$A$44:$A$62,0)))</f>
        <v>#N/A</v>
      </c>
      <c r="F163" s="88" t="e">
        <f>MIN('RBC Assumptions'!ASSM_LLAERatioCap,INDEX('RBC Assumptions'!$K$44:$K$62,MATCH($C159,'RBC Assumptions'!$A$44:$A$62,0)))</f>
        <v>#N/A</v>
      </c>
      <c r="G163" s="88" t="e">
        <f>MIN('RBC Assumptions'!ASSM_LLAERatioCap,INDEX('RBC Assumptions'!$K$44:$K$62,MATCH($C159,'RBC Assumptions'!$A$44:$A$62,0)))</f>
        <v>#N/A</v>
      </c>
      <c r="H163" s="88" t="e">
        <f>MIN('RBC Assumptions'!ASSM_LLAERatioCap,INDEX('RBC Assumptions'!$K$44:$K$62,MATCH($C159,'RBC Assumptions'!$A$44:$A$62,0)))</f>
        <v>#N/A</v>
      </c>
      <c r="I163" s="88" t="e">
        <f>MIN('RBC Assumptions'!ASSM_LLAERatioCap,INDEX('RBC Assumptions'!$K$44:$K$62,MATCH($C159,'RBC Assumptions'!$A$44:$A$62,0)))</f>
        <v>#N/A</v>
      </c>
      <c r="J163" s="88" t="e">
        <f>MIN('RBC Assumptions'!ASSM_LLAERatioCap,INDEX('RBC Assumptions'!$K$44:$K$62,MATCH($C159,'RBC Assumptions'!$A$44:$A$62,0)))</f>
        <v>#N/A</v>
      </c>
      <c r="K163" s="88" t="e">
        <f>MIN('RBC Assumptions'!ASSM_LLAERatioCap,INDEX('RBC Assumptions'!$K$44:$K$62,MATCH($C159,'RBC Assumptions'!$A$44:$A$62,0)))</f>
        <v>#N/A</v>
      </c>
      <c r="L163" s="88" t="e">
        <f>MIN('RBC Assumptions'!ASSM_LLAERatioCap,INDEX('RBC Assumptions'!$K$44:$K$62,MATCH($C159,'RBC Assumptions'!$A$44:$A$62,0)))</f>
        <v>#N/A</v>
      </c>
      <c r="M163" s="88" t="e">
        <f>MIN('RBC Assumptions'!ASSM_LLAERatioCap,INDEX('RBC Assumptions'!$K$44:$K$62,MATCH($C159,'RBC Assumptions'!$A$44:$A$62,0)))</f>
        <v>#N/A</v>
      </c>
      <c r="N163" s="88" t="e">
        <f>MIN('RBC Assumptions'!ASSM_LLAERatioCap,INDEX('RBC Assumptions'!$K$44:$K$62,MATCH($C159,'RBC Assumptions'!$A$44:$A$62,0)))</f>
        <v>#N/A</v>
      </c>
      <c r="O163" s="88" t="e">
        <f>MIN('RBC Assumptions'!ASSM_LLAERatioCap,INDEX('RBC Assumptions'!$K$44:$K$62,MATCH($C159,'RBC Assumptions'!$A$44:$A$62,0)))</f>
        <v>#N/A</v>
      </c>
      <c r="P163" s="88" t="e">
        <f>MIN('RBC Assumptions'!ASSM_LLAERatioCap,INDEX('RBC Assumptions'!$K$44:$K$62,MATCH($C159,'RBC Assumptions'!$A$44:$A$62,0)))</f>
        <v>#N/A</v>
      </c>
      <c r="Q163" s="88" t="e">
        <f>MIN('RBC Assumptions'!ASSM_LLAERatioCap,INDEX('RBC Assumptions'!$K$44:$K$62,MATCH($C159,'RBC Assumptions'!$A$44:$A$62,0)))</f>
        <v>#N/A</v>
      </c>
      <c r="R163" s="88" t="e">
        <f>MIN('RBC Assumptions'!ASSM_LLAERatioCap,INDEX('RBC Assumptions'!$K$44:$K$62,MATCH($C159,'RBC Assumptions'!$A$44:$A$62,0)))</f>
        <v>#N/A</v>
      </c>
      <c r="S163" s="88" t="e">
        <f>MIN('RBC Assumptions'!ASSM_LLAERatioCap,INDEX('RBC Assumptions'!$K$44:$K$62,MATCH($C159,'RBC Assumptions'!$A$44:$A$62,0)))</f>
        <v>#N/A</v>
      </c>
      <c r="T163" s="88" t="e">
        <f>MIN('RBC Assumptions'!ASSM_LLAERatioCap,INDEX('RBC Assumptions'!$K$44:$K$62,MATCH($C159,'RBC Assumptions'!$A$44:$A$62,0)))</f>
        <v>#N/A</v>
      </c>
      <c r="U163" s="88" t="e">
        <f>MIN('RBC Assumptions'!ASSM_LLAERatioCap,INDEX('RBC Assumptions'!$K$44:$K$62,MATCH($C159,'RBC Assumptions'!$A$44:$A$62,0)))</f>
        <v>#N/A</v>
      </c>
      <c r="V163" s="88" t="e">
        <f>MIN('RBC Assumptions'!ASSM_LLAERatioCap,INDEX('RBC Assumptions'!$K$44:$K$62,MATCH($C159,'RBC Assumptions'!$A$44:$A$62,0)))</f>
        <v>#N/A</v>
      </c>
    </row>
    <row r="164" spans="1:22" x14ac:dyDescent="0.45">
      <c r="A164" s="76" t="str">
        <f t="shared" si="480"/>
        <v>P014</v>
      </c>
      <c r="B164" s="87" t="s">
        <v>531</v>
      </c>
      <c r="C164" s="88" t="e">
        <f>0.5*C161+0.5*(C163/C162)*C161</f>
        <v>#N/A</v>
      </c>
      <c r="D164" s="88" t="e">
        <f t="shared" ref="D164" si="481">0.5*D161+0.5*(D163/D162)*D161</f>
        <v>#N/A</v>
      </c>
      <c r="E164" s="88" t="e">
        <f t="shared" ref="E164" si="482">0.5*E161+0.5*(E163/E162)*E161</f>
        <v>#N/A</v>
      </c>
      <c r="F164" s="88" t="e">
        <f t="shared" ref="F164" si="483">0.5*F161+0.5*(F163/F162)*F161</f>
        <v>#N/A</v>
      </c>
      <c r="G164" s="88" t="e">
        <f t="shared" ref="G164" si="484">0.5*G161+0.5*(G163/G162)*G161</f>
        <v>#N/A</v>
      </c>
      <c r="H164" s="88" t="e">
        <f t="shared" ref="H164" si="485">0.5*H161+0.5*(H163/H162)*H161</f>
        <v>#N/A</v>
      </c>
      <c r="I164" s="88" t="e">
        <f t="shared" ref="I164" si="486">0.5*I161+0.5*(I163/I162)*I161</f>
        <v>#N/A</v>
      </c>
      <c r="J164" s="88" t="e">
        <f t="shared" ref="J164" si="487">0.5*J161+0.5*(J163/J162)*J161</f>
        <v>#N/A</v>
      </c>
      <c r="K164" s="88" t="e">
        <f t="shared" ref="K164" si="488">0.5*K161+0.5*(K163/K162)*K161</f>
        <v>#N/A</v>
      </c>
      <c r="L164" s="88" t="e">
        <f t="shared" ref="L164" si="489">0.5*L161+0.5*(L163/L162)*L161</f>
        <v>#N/A</v>
      </c>
      <c r="M164" s="88" t="e">
        <f t="shared" ref="M164" si="490">0.5*M161+0.5*(M163/M162)*M161</f>
        <v>#N/A</v>
      </c>
      <c r="N164" s="88" t="e">
        <f t="shared" ref="N164" si="491">0.5*N161+0.5*(N163/N162)*N161</f>
        <v>#N/A</v>
      </c>
      <c r="O164" s="88" t="e">
        <f t="shared" ref="O164" si="492">0.5*O161+0.5*(O163/O162)*O161</f>
        <v>#N/A</v>
      </c>
      <c r="P164" s="88" t="e">
        <f t="shared" ref="P164" si="493">0.5*P161+0.5*(P163/P162)*P161</f>
        <v>#N/A</v>
      </c>
      <c r="Q164" s="88" t="e">
        <f t="shared" ref="Q164" si="494">0.5*Q161+0.5*(Q163/Q162)*Q161</f>
        <v>#N/A</v>
      </c>
      <c r="R164" s="88" t="e">
        <f t="shared" ref="R164" si="495">0.5*R161+0.5*(R163/R162)*R161</f>
        <v>#N/A</v>
      </c>
      <c r="S164" s="88" t="e">
        <f t="shared" ref="S164" si="496">0.5*S161+0.5*(S163/S162)*S161</f>
        <v>#N/A</v>
      </c>
      <c r="T164" s="88" t="e">
        <f t="shared" ref="T164" si="497">0.5*T161+0.5*(T163/T162)*T161</f>
        <v>#N/A</v>
      </c>
      <c r="U164" s="88" t="e">
        <f t="shared" ref="U164" si="498">0.5*U161+0.5*(U163/U162)*U161</f>
        <v>#N/A</v>
      </c>
      <c r="V164" s="88" t="e">
        <f t="shared" ref="V164" si="499">0.5*V161+0.5*(V163/V162)*V161</f>
        <v>#N/A</v>
      </c>
    </row>
    <row r="165" spans="1:22" x14ac:dyDescent="0.45">
      <c r="A165" s="76" t="str">
        <f t="shared" si="480"/>
        <v>P014</v>
      </c>
      <c r="B165" s="87" t="s">
        <v>536</v>
      </c>
      <c r="C165" s="88" t="e">
        <f>INDEX('RBC Assumptions'!$G$44:$G$62,MATCH($C159,'RBC Assumptions'!$A$44:$A$62,0))</f>
        <v>#N/A</v>
      </c>
      <c r="D165" s="88" t="e">
        <f>INDEX('RBC Assumptions'!$G$44:$G$62,MATCH($C159,'RBC Assumptions'!$A$44:$A$62,0))</f>
        <v>#N/A</v>
      </c>
      <c r="E165" s="88" t="e">
        <f>INDEX('RBC Assumptions'!$G$44:$G$62,MATCH($C159,'RBC Assumptions'!$A$44:$A$62,0))</f>
        <v>#N/A</v>
      </c>
      <c r="F165" s="88" t="e">
        <f>INDEX('RBC Assumptions'!$G$44:$G$62,MATCH($C159,'RBC Assumptions'!$A$44:$A$62,0))</f>
        <v>#N/A</v>
      </c>
      <c r="G165" s="88" t="e">
        <f>INDEX('RBC Assumptions'!$G$44:$G$62,MATCH($C159,'RBC Assumptions'!$A$44:$A$62,0))</f>
        <v>#N/A</v>
      </c>
      <c r="H165" s="88" t="e">
        <f>INDEX('RBC Assumptions'!$G$44:$G$62,MATCH($C159,'RBC Assumptions'!$A$44:$A$62,0))</f>
        <v>#N/A</v>
      </c>
      <c r="I165" s="88" t="e">
        <f>INDEX('RBC Assumptions'!$G$44:$G$62,MATCH($C159,'RBC Assumptions'!$A$44:$A$62,0))</f>
        <v>#N/A</v>
      </c>
      <c r="J165" s="88" t="e">
        <f>INDEX('RBC Assumptions'!$G$44:$G$62,MATCH($C159,'RBC Assumptions'!$A$44:$A$62,0))</f>
        <v>#N/A</v>
      </c>
      <c r="K165" s="88" t="e">
        <f>INDEX('RBC Assumptions'!$G$44:$G$62,MATCH($C159,'RBC Assumptions'!$A$44:$A$62,0))</f>
        <v>#N/A</v>
      </c>
      <c r="L165" s="88" t="e">
        <f>INDEX('RBC Assumptions'!$G$44:$G$62,MATCH($C159,'RBC Assumptions'!$A$44:$A$62,0))</f>
        <v>#N/A</v>
      </c>
      <c r="M165" s="88" t="e">
        <f>INDEX('RBC Assumptions'!$G$44:$G$62,MATCH($C159,'RBC Assumptions'!$A$44:$A$62,0))</f>
        <v>#N/A</v>
      </c>
      <c r="N165" s="88" t="e">
        <f>INDEX('RBC Assumptions'!$G$44:$G$62,MATCH($C159,'RBC Assumptions'!$A$44:$A$62,0))</f>
        <v>#N/A</v>
      </c>
      <c r="O165" s="88" t="e">
        <f>INDEX('RBC Assumptions'!$G$44:$G$62,MATCH($C159,'RBC Assumptions'!$A$44:$A$62,0))</f>
        <v>#N/A</v>
      </c>
      <c r="P165" s="88" t="e">
        <f>INDEX('RBC Assumptions'!$G$44:$G$62,MATCH($C159,'RBC Assumptions'!$A$44:$A$62,0))</f>
        <v>#N/A</v>
      </c>
      <c r="Q165" s="88" t="e">
        <f>INDEX('RBC Assumptions'!$G$44:$G$62,MATCH($C159,'RBC Assumptions'!$A$44:$A$62,0))</f>
        <v>#N/A</v>
      </c>
      <c r="R165" s="88" t="e">
        <f>INDEX('RBC Assumptions'!$G$44:$G$62,MATCH($C159,'RBC Assumptions'!$A$44:$A$62,0))</f>
        <v>#N/A</v>
      </c>
      <c r="S165" s="88" t="e">
        <f>INDEX('RBC Assumptions'!$G$44:$G$62,MATCH($C159,'RBC Assumptions'!$A$44:$A$62,0))</f>
        <v>#N/A</v>
      </c>
      <c r="T165" s="88" t="e">
        <f>INDEX('RBC Assumptions'!$G$44:$G$62,MATCH($C159,'RBC Assumptions'!$A$44:$A$62,0))</f>
        <v>#N/A</v>
      </c>
      <c r="U165" s="88" t="e">
        <f>INDEX('RBC Assumptions'!$G$44:$G$62,MATCH($C159,'RBC Assumptions'!$A$44:$A$62,0))</f>
        <v>#N/A</v>
      </c>
      <c r="V165" s="88" t="e">
        <f>INDEX('RBC Assumptions'!$G$44:$G$62,MATCH($C159,'RBC Assumptions'!$A$44:$A$62,0))</f>
        <v>#N/A</v>
      </c>
    </row>
    <row r="166" spans="1:22" x14ac:dyDescent="0.45">
      <c r="A166" s="76" t="str">
        <f t="shared" si="480"/>
        <v>P014</v>
      </c>
      <c r="B166" s="89" t="s">
        <v>346</v>
      </c>
      <c r="C166" s="91" t="e">
        <f>MAX(0,C160*((C164*C165)+'RBC Assumptions'!ASSM_UWExpRatio-1))</f>
        <v>#N/A</v>
      </c>
      <c r="D166" s="91" t="e">
        <f>MAX(0,D160*((D164*D165)+'RBC Assumptions'!ASSM_UWExpRatio-1))</f>
        <v>#N/A</v>
      </c>
      <c r="E166" s="91" t="e">
        <f>MAX(0,E160*((E164*E165)+'RBC Assumptions'!ASSM_UWExpRatio-1))</f>
        <v>#N/A</v>
      </c>
      <c r="F166" s="91" t="e">
        <f>MAX(0,F160*((F164*F165)+'RBC Assumptions'!ASSM_UWExpRatio-1))</f>
        <v>#N/A</v>
      </c>
      <c r="G166" s="91" t="e">
        <f>MAX(0,G160*((G164*G165)+'RBC Assumptions'!ASSM_UWExpRatio-1))</f>
        <v>#N/A</v>
      </c>
      <c r="H166" s="91" t="e">
        <f>MAX(0,H160*((H164*H165)+'RBC Assumptions'!ASSM_UWExpRatio-1))</f>
        <v>#N/A</v>
      </c>
      <c r="I166" s="91" t="e">
        <f>MAX(0,I160*((I164*I165)+'RBC Assumptions'!ASSM_UWExpRatio-1))</f>
        <v>#N/A</v>
      </c>
      <c r="J166" s="91" t="e">
        <f>MAX(0,J160*((J164*J165)+'RBC Assumptions'!ASSM_UWExpRatio-1))</f>
        <v>#N/A</v>
      </c>
      <c r="K166" s="91" t="e">
        <f>MAX(0,K160*((K164*K165)+'RBC Assumptions'!ASSM_UWExpRatio-1))</f>
        <v>#N/A</v>
      </c>
      <c r="L166" s="91" t="e">
        <f>MAX(0,L160*((L164*L165)+'RBC Assumptions'!ASSM_UWExpRatio-1))</f>
        <v>#N/A</v>
      </c>
      <c r="M166" s="91" t="e">
        <f>MAX(0,M160*((M164*M165)+'RBC Assumptions'!ASSM_UWExpRatio-1))</f>
        <v>#N/A</v>
      </c>
      <c r="N166" s="91" t="e">
        <f>MAX(0,N160*((N164*N165)+'RBC Assumptions'!ASSM_UWExpRatio-1))</f>
        <v>#N/A</v>
      </c>
      <c r="O166" s="91" t="e">
        <f>MAX(0,O160*((O164*O165)+'RBC Assumptions'!ASSM_UWExpRatio-1))</f>
        <v>#N/A</v>
      </c>
      <c r="P166" s="91" t="e">
        <f>MAX(0,P160*((P164*P165)+'RBC Assumptions'!ASSM_UWExpRatio-1))</f>
        <v>#N/A</v>
      </c>
      <c r="Q166" s="91" t="e">
        <f>MAX(0,Q160*((Q164*Q165)+'RBC Assumptions'!ASSM_UWExpRatio-1))</f>
        <v>#N/A</v>
      </c>
      <c r="R166" s="91" t="e">
        <f>MAX(0,R160*((R164*R165)+'RBC Assumptions'!ASSM_UWExpRatio-1))</f>
        <v>#N/A</v>
      </c>
      <c r="S166" s="91" t="e">
        <f>MAX(0,S160*((S164*S165)+'RBC Assumptions'!ASSM_UWExpRatio-1))</f>
        <v>#N/A</v>
      </c>
      <c r="T166" s="91" t="e">
        <f>MAX(0,T160*((T164*T165)+'RBC Assumptions'!ASSM_UWExpRatio-1))</f>
        <v>#N/A</v>
      </c>
      <c r="U166" s="91" t="e">
        <f>MAX(0,U160*((U164*U165)+'RBC Assumptions'!ASSM_UWExpRatio-1))</f>
        <v>#N/A</v>
      </c>
      <c r="V166" s="91" t="e">
        <f>MAX(0,V160*((V164*V165)+'RBC Assumptions'!ASSM_UWExpRatio-1))</f>
        <v>#N/A</v>
      </c>
    </row>
    <row r="167" spans="1:22" x14ac:dyDescent="0.45">
      <c r="A167" s="76" t="str">
        <f t="shared" si="480"/>
        <v>P014</v>
      </c>
      <c r="B167" s="90" t="s">
        <v>334</v>
      </c>
      <c r="C167" s="91">
        <v>0</v>
      </c>
      <c r="D167" s="91">
        <v>0</v>
      </c>
      <c r="E167" s="91">
        <v>0</v>
      </c>
      <c r="F167" s="91">
        <v>0</v>
      </c>
      <c r="G167" s="91">
        <v>0</v>
      </c>
      <c r="H167" s="91">
        <v>0</v>
      </c>
      <c r="I167" s="91">
        <v>0</v>
      </c>
      <c r="J167" s="91">
        <v>0</v>
      </c>
      <c r="K167" s="91">
        <v>0</v>
      </c>
      <c r="L167" s="91">
        <v>0</v>
      </c>
      <c r="M167" s="91">
        <v>0</v>
      </c>
      <c r="N167" s="91">
        <v>0</v>
      </c>
      <c r="O167" s="91">
        <v>0</v>
      </c>
      <c r="P167" s="91">
        <v>0</v>
      </c>
      <c r="Q167" s="91">
        <v>0</v>
      </c>
      <c r="R167" s="91">
        <v>0</v>
      </c>
      <c r="S167" s="91">
        <v>0</v>
      </c>
      <c r="T167" s="91">
        <v>0</v>
      </c>
      <c r="U167" s="91">
        <v>0</v>
      </c>
      <c r="V167" s="91">
        <v>0</v>
      </c>
    </row>
    <row r="168" spans="1:22" x14ac:dyDescent="0.45">
      <c r="A168" s="76" t="str">
        <f t="shared" si="480"/>
        <v>P014</v>
      </c>
      <c r="B168" s="92" t="s">
        <v>347</v>
      </c>
      <c r="C168" s="93">
        <f>IFERROR(C166-C167,0)</f>
        <v>0</v>
      </c>
      <c r="D168" s="93">
        <f t="shared" ref="D168" si="500">IFERROR(D166-D167,0)</f>
        <v>0</v>
      </c>
      <c r="E168" s="93">
        <f t="shared" ref="E168" si="501">IFERROR(E166-E167,0)</f>
        <v>0</v>
      </c>
      <c r="F168" s="93">
        <f t="shared" ref="F168" si="502">IFERROR(F166-F167,0)</f>
        <v>0</v>
      </c>
      <c r="G168" s="93">
        <f t="shared" ref="G168" si="503">IFERROR(G166-G167,0)</f>
        <v>0</v>
      </c>
      <c r="H168" s="93">
        <f t="shared" ref="H168" si="504">IFERROR(H166-H167,0)</f>
        <v>0</v>
      </c>
      <c r="I168" s="93">
        <f t="shared" ref="I168" si="505">IFERROR(I166-I167,0)</f>
        <v>0</v>
      </c>
      <c r="J168" s="93">
        <f t="shared" ref="J168" si="506">IFERROR(J166-J167,0)</f>
        <v>0</v>
      </c>
      <c r="K168" s="93">
        <f t="shared" ref="K168" si="507">IFERROR(K166-K167,0)</f>
        <v>0</v>
      </c>
      <c r="L168" s="93">
        <f t="shared" ref="L168" si="508">IFERROR(L166-L167,0)</f>
        <v>0</v>
      </c>
      <c r="M168" s="93">
        <f t="shared" ref="M168" si="509">IFERROR(M166-M167,0)</f>
        <v>0</v>
      </c>
      <c r="N168" s="93">
        <f t="shared" ref="N168" si="510">IFERROR(N166-N167,0)</f>
        <v>0</v>
      </c>
      <c r="O168" s="93">
        <f t="shared" ref="O168" si="511">IFERROR(O166-O167,0)</f>
        <v>0</v>
      </c>
      <c r="P168" s="93">
        <f t="shared" ref="P168" si="512">IFERROR(P166-P167,0)</f>
        <v>0</v>
      </c>
      <c r="Q168" s="93">
        <f t="shared" ref="Q168" si="513">IFERROR(Q166-Q167,0)</f>
        <v>0</v>
      </c>
      <c r="R168" s="93">
        <f t="shared" ref="R168" si="514">IFERROR(R166-R167,0)</f>
        <v>0</v>
      </c>
      <c r="S168" s="93">
        <f t="shared" ref="S168" si="515">IFERROR(S166-S167,0)</f>
        <v>0</v>
      </c>
      <c r="T168" s="93">
        <f t="shared" ref="T168" si="516">IFERROR(T166-T167,0)</f>
        <v>0</v>
      </c>
      <c r="U168" s="93">
        <f t="shared" ref="U168" si="517">IFERROR(U166-U167,0)</f>
        <v>0</v>
      </c>
      <c r="V168" s="93">
        <f t="shared" ref="V168" si="518">IFERROR(V166-V167,0)</f>
        <v>0</v>
      </c>
    </row>
    <row r="170" spans="1:22" x14ac:dyDescent="0.45">
      <c r="A170" s="2" t="s">
        <v>178</v>
      </c>
      <c r="B170" s="2">
        <f>INDEX('Program Inputs'!$B$9:$B$28,MATCH(A170,'Program Inputs'!$A$9:$A$28,0))</f>
        <v>0</v>
      </c>
      <c r="C170" s="2">
        <f>INDEX('Program Inputs'!$L$9:$L$28,MATCH(A170,'Program Inputs'!$A$9:$A$28,0))</f>
        <v>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45">
      <c r="A171" s="76" t="str">
        <f>A170</f>
        <v>P015</v>
      </c>
      <c r="B171" s="87" t="s">
        <v>345</v>
      </c>
      <c r="C171" s="95">
        <f>4*SUMIFS('Program Qtrly'!D:D,'Program Qtrly'!$A:$A,$A171,'Program Qtrly'!$C:$C,"NWP")</f>
        <v>0</v>
      </c>
      <c r="D171" s="95">
        <f>4*SUMIFS('Program Qtrly'!E:E,'Program Qtrly'!$A:$A,$A171,'Program Qtrly'!$C:$C,"NWP")</f>
        <v>0</v>
      </c>
      <c r="E171" s="95">
        <f>4*SUMIFS('Program Qtrly'!F:F,'Program Qtrly'!$A:$A,$A171,'Program Qtrly'!$C:$C,"NWP")</f>
        <v>0</v>
      </c>
      <c r="F171" s="95">
        <f>4*SUMIFS('Program Qtrly'!G:G,'Program Qtrly'!$A:$A,$A171,'Program Qtrly'!$C:$C,"NWP")</f>
        <v>0</v>
      </c>
      <c r="G171" s="95">
        <f>4*SUMIFS('Program Qtrly'!H:H,'Program Qtrly'!$A:$A,$A171,'Program Qtrly'!$C:$C,"NWP")</f>
        <v>0</v>
      </c>
      <c r="H171" s="95">
        <f>4*SUMIFS('Program Qtrly'!I:I,'Program Qtrly'!$A:$A,$A171,'Program Qtrly'!$C:$C,"NWP")</f>
        <v>0</v>
      </c>
      <c r="I171" s="95">
        <f>4*SUMIFS('Program Qtrly'!J:J,'Program Qtrly'!$A:$A,$A171,'Program Qtrly'!$C:$C,"NWP")</f>
        <v>0</v>
      </c>
      <c r="J171" s="95">
        <f>4*SUMIFS('Program Qtrly'!K:K,'Program Qtrly'!$A:$A,$A171,'Program Qtrly'!$C:$C,"NWP")</f>
        <v>0</v>
      </c>
      <c r="K171" s="95">
        <f>4*SUMIFS('Program Qtrly'!L:L,'Program Qtrly'!$A:$A,$A171,'Program Qtrly'!$C:$C,"NWP")</f>
        <v>0</v>
      </c>
      <c r="L171" s="95">
        <f>4*SUMIFS('Program Qtrly'!M:M,'Program Qtrly'!$A:$A,$A171,'Program Qtrly'!$C:$C,"NWP")</f>
        <v>0</v>
      </c>
      <c r="M171" s="95">
        <f>4*SUMIFS('Program Qtrly'!N:N,'Program Qtrly'!$A:$A,$A171,'Program Qtrly'!$C:$C,"NWP")</f>
        <v>0</v>
      </c>
      <c r="N171" s="95">
        <f>4*SUMIFS('Program Qtrly'!O:O,'Program Qtrly'!$A:$A,$A171,'Program Qtrly'!$C:$C,"NWP")</f>
        <v>0</v>
      </c>
      <c r="O171" s="95">
        <f>4*SUMIFS('Program Qtrly'!P:P,'Program Qtrly'!$A:$A,$A171,'Program Qtrly'!$C:$C,"NWP")</f>
        <v>0</v>
      </c>
      <c r="P171" s="95">
        <f>4*SUMIFS('Program Qtrly'!Q:Q,'Program Qtrly'!$A:$A,$A171,'Program Qtrly'!$C:$C,"NWP")</f>
        <v>0</v>
      </c>
      <c r="Q171" s="95">
        <f>4*SUMIFS('Program Qtrly'!R:R,'Program Qtrly'!$A:$A,$A171,'Program Qtrly'!$C:$C,"NWP")</f>
        <v>0</v>
      </c>
      <c r="R171" s="95">
        <f>4*SUMIFS('Program Qtrly'!S:S,'Program Qtrly'!$A:$A,$A171,'Program Qtrly'!$C:$C,"NWP")</f>
        <v>0</v>
      </c>
      <c r="S171" s="95">
        <f>4*SUMIFS('Program Qtrly'!T:T,'Program Qtrly'!$A:$A,$A171,'Program Qtrly'!$C:$C,"NWP")</f>
        <v>0</v>
      </c>
      <c r="T171" s="95">
        <f>4*SUMIFS('Program Qtrly'!U:U,'Program Qtrly'!$A:$A,$A171,'Program Qtrly'!$C:$C,"NWP")</f>
        <v>0</v>
      </c>
      <c r="U171" s="95">
        <f>4*SUMIFS('Program Qtrly'!V:V,'Program Qtrly'!$A:$A,$A171,'Program Qtrly'!$C:$C,"NWP")</f>
        <v>0</v>
      </c>
      <c r="V171" s="95">
        <f>4*SUMIFS('Program Qtrly'!W:W,'Program Qtrly'!$A:$A,$A171,'Program Qtrly'!$C:$C,"NWP")</f>
        <v>0</v>
      </c>
    </row>
    <row r="172" spans="1:22" x14ac:dyDescent="0.45">
      <c r="A172" s="76" t="str">
        <f t="shared" ref="A172:A179" si="519">A171</f>
        <v>P015</v>
      </c>
      <c r="B172" s="87" t="s">
        <v>530</v>
      </c>
      <c r="C172" s="88" t="e">
        <f>INDEX('RBC Assumptions'!$E$44:$E$62,MATCH($C170,'RBC Assumptions'!$A$44:$A$62,0))</f>
        <v>#N/A</v>
      </c>
      <c r="D172" s="88" t="e">
        <f>INDEX('RBC Assumptions'!$E$44:$E$62,MATCH($C170,'RBC Assumptions'!$A$44:$A$62,0))</f>
        <v>#N/A</v>
      </c>
      <c r="E172" s="88" t="e">
        <f>INDEX('RBC Assumptions'!$E$44:$E$62,MATCH($C170,'RBC Assumptions'!$A$44:$A$62,0))</f>
        <v>#N/A</v>
      </c>
      <c r="F172" s="88" t="e">
        <f>INDEX('RBC Assumptions'!$E$44:$E$62,MATCH($C170,'RBC Assumptions'!$A$44:$A$62,0))</f>
        <v>#N/A</v>
      </c>
      <c r="G172" s="88" t="e">
        <f>INDEX('RBC Assumptions'!$E$44:$E$62,MATCH($C170,'RBC Assumptions'!$A$44:$A$62,0))</f>
        <v>#N/A</v>
      </c>
      <c r="H172" s="88" t="e">
        <f>INDEX('RBC Assumptions'!$E$44:$E$62,MATCH($C170,'RBC Assumptions'!$A$44:$A$62,0))</f>
        <v>#N/A</v>
      </c>
      <c r="I172" s="88" t="e">
        <f>INDEX('RBC Assumptions'!$E$44:$E$62,MATCH($C170,'RBC Assumptions'!$A$44:$A$62,0))</f>
        <v>#N/A</v>
      </c>
      <c r="J172" s="88" t="e">
        <f>INDEX('RBC Assumptions'!$E$44:$E$62,MATCH($C170,'RBC Assumptions'!$A$44:$A$62,0))</f>
        <v>#N/A</v>
      </c>
      <c r="K172" s="88" t="e">
        <f>INDEX('RBC Assumptions'!$E$44:$E$62,MATCH($C170,'RBC Assumptions'!$A$44:$A$62,0))</f>
        <v>#N/A</v>
      </c>
      <c r="L172" s="88" t="e">
        <f>INDEX('RBC Assumptions'!$E$44:$E$62,MATCH($C170,'RBC Assumptions'!$A$44:$A$62,0))</f>
        <v>#N/A</v>
      </c>
      <c r="M172" s="88" t="e">
        <f>INDEX('RBC Assumptions'!$E$44:$E$62,MATCH($C170,'RBC Assumptions'!$A$44:$A$62,0))</f>
        <v>#N/A</v>
      </c>
      <c r="N172" s="88" t="e">
        <f>INDEX('RBC Assumptions'!$E$44:$E$62,MATCH($C170,'RBC Assumptions'!$A$44:$A$62,0))</f>
        <v>#N/A</v>
      </c>
      <c r="O172" s="88" t="e">
        <f>INDEX('RBC Assumptions'!$E$44:$E$62,MATCH($C170,'RBC Assumptions'!$A$44:$A$62,0))</f>
        <v>#N/A</v>
      </c>
      <c r="P172" s="88" t="e">
        <f>INDEX('RBC Assumptions'!$E$44:$E$62,MATCH($C170,'RBC Assumptions'!$A$44:$A$62,0))</f>
        <v>#N/A</v>
      </c>
      <c r="Q172" s="88" t="e">
        <f>INDEX('RBC Assumptions'!$E$44:$E$62,MATCH($C170,'RBC Assumptions'!$A$44:$A$62,0))</f>
        <v>#N/A</v>
      </c>
      <c r="R172" s="88" t="e">
        <f>INDEX('RBC Assumptions'!$E$44:$E$62,MATCH($C170,'RBC Assumptions'!$A$44:$A$62,0))</f>
        <v>#N/A</v>
      </c>
      <c r="S172" s="88" t="e">
        <f>INDEX('RBC Assumptions'!$E$44:$E$62,MATCH($C170,'RBC Assumptions'!$A$44:$A$62,0))</f>
        <v>#N/A</v>
      </c>
      <c r="T172" s="88" t="e">
        <f>INDEX('RBC Assumptions'!$E$44:$E$62,MATCH($C170,'RBC Assumptions'!$A$44:$A$62,0))</f>
        <v>#N/A</v>
      </c>
      <c r="U172" s="88" t="e">
        <f>INDEX('RBC Assumptions'!$E$44:$E$62,MATCH($C170,'RBC Assumptions'!$A$44:$A$62,0))</f>
        <v>#N/A</v>
      </c>
      <c r="V172" s="88" t="e">
        <f>INDEX('RBC Assumptions'!$E$44:$E$62,MATCH($C170,'RBC Assumptions'!$A$44:$A$62,0))</f>
        <v>#N/A</v>
      </c>
    </row>
    <row r="173" spans="1:22" x14ac:dyDescent="0.45">
      <c r="A173" s="76" t="str">
        <f t="shared" si="519"/>
        <v>P015</v>
      </c>
      <c r="B173" s="87" t="s">
        <v>532</v>
      </c>
      <c r="C173" s="88" t="e">
        <f>INDEX('RBC Assumptions'!$F$44:$F$62,MATCH($C170,'RBC Assumptions'!$A$44:$A$62,0))</f>
        <v>#N/A</v>
      </c>
      <c r="D173" s="88" t="e">
        <f>INDEX('RBC Assumptions'!$F$44:$F$62,MATCH($C170,'RBC Assumptions'!$A$44:$A$62,0))</f>
        <v>#N/A</v>
      </c>
      <c r="E173" s="88" t="e">
        <f>INDEX('RBC Assumptions'!$F$44:$F$62,MATCH($C170,'RBC Assumptions'!$A$44:$A$62,0))</f>
        <v>#N/A</v>
      </c>
      <c r="F173" s="88" t="e">
        <f>INDEX('RBC Assumptions'!$F$44:$F$62,MATCH($C170,'RBC Assumptions'!$A$44:$A$62,0))</f>
        <v>#N/A</v>
      </c>
      <c r="G173" s="88" t="e">
        <f>INDEX('RBC Assumptions'!$F$44:$F$62,MATCH($C170,'RBC Assumptions'!$A$44:$A$62,0))</f>
        <v>#N/A</v>
      </c>
      <c r="H173" s="88" t="e">
        <f>INDEX('RBC Assumptions'!$F$44:$F$62,MATCH($C170,'RBC Assumptions'!$A$44:$A$62,0))</f>
        <v>#N/A</v>
      </c>
      <c r="I173" s="88" t="e">
        <f>INDEX('RBC Assumptions'!$F$44:$F$62,MATCH($C170,'RBC Assumptions'!$A$44:$A$62,0))</f>
        <v>#N/A</v>
      </c>
      <c r="J173" s="88" t="e">
        <f>INDEX('RBC Assumptions'!$F$44:$F$62,MATCH($C170,'RBC Assumptions'!$A$44:$A$62,0))</f>
        <v>#N/A</v>
      </c>
      <c r="K173" s="88" t="e">
        <f>INDEX('RBC Assumptions'!$F$44:$F$62,MATCH($C170,'RBC Assumptions'!$A$44:$A$62,0))</f>
        <v>#N/A</v>
      </c>
      <c r="L173" s="88" t="e">
        <f>INDEX('RBC Assumptions'!$F$44:$F$62,MATCH($C170,'RBC Assumptions'!$A$44:$A$62,0))</f>
        <v>#N/A</v>
      </c>
      <c r="M173" s="88" t="e">
        <f>INDEX('RBC Assumptions'!$F$44:$F$62,MATCH($C170,'RBC Assumptions'!$A$44:$A$62,0))</f>
        <v>#N/A</v>
      </c>
      <c r="N173" s="88" t="e">
        <f>INDEX('RBC Assumptions'!$F$44:$F$62,MATCH($C170,'RBC Assumptions'!$A$44:$A$62,0))</f>
        <v>#N/A</v>
      </c>
      <c r="O173" s="88" t="e">
        <f>INDEX('RBC Assumptions'!$F$44:$F$62,MATCH($C170,'RBC Assumptions'!$A$44:$A$62,0))</f>
        <v>#N/A</v>
      </c>
      <c r="P173" s="88" t="e">
        <f>INDEX('RBC Assumptions'!$F$44:$F$62,MATCH($C170,'RBC Assumptions'!$A$44:$A$62,0))</f>
        <v>#N/A</v>
      </c>
      <c r="Q173" s="88" t="e">
        <f>INDEX('RBC Assumptions'!$F$44:$F$62,MATCH($C170,'RBC Assumptions'!$A$44:$A$62,0))</f>
        <v>#N/A</v>
      </c>
      <c r="R173" s="88" t="e">
        <f>INDEX('RBC Assumptions'!$F$44:$F$62,MATCH($C170,'RBC Assumptions'!$A$44:$A$62,0))</f>
        <v>#N/A</v>
      </c>
      <c r="S173" s="88" t="e">
        <f>INDEX('RBC Assumptions'!$F$44:$F$62,MATCH($C170,'RBC Assumptions'!$A$44:$A$62,0))</f>
        <v>#N/A</v>
      </c>
      <c r="T173" s="88" t="e">
        <f>INDEX('RBC Assumptions'!$F$44:$F$62,MATCH($C170,'RBC Assumptions'!$A$44:$A$62,0))</f>
        <v>#N/A</v>
      </c>
      <c r="U173" s="88" t="e">
        <f>INDEX('RBC Assumptions'!$F$44:$F$62,MATCH($C170,'RBC Assumptions'!$A$44:$A$62,0))</f>
        <v>#N/A</v>
      </c>
      <c r="V173" s="88" t="e">
        <f>INDEX('RBC Assumptions'!$F$44:$F$62,MATCH($C170,'RBC Assumptions'!$A$44:$A$62,0))</f>
        <v>#N/A</v>
      </c>
    </row>
    <row r="174" spans="1:22" x14ac:dyDescent="0.45">
      <c r="A174" s="76" t="str">
        <f t="shared" si="519"/>
        <v>P015</v>
      </c>
      <c r="B174" s="87" t="s">
        <v>534</v>
      </c>
      <c r="C174" s="88" t="e">
        <f>MIN('RBC Assumptions'!ASSM_LLAERatioCap,INDEX('RBC Assumptions'!$K$44:$K$62,MATCH($C170,'RBC Assumptions'!$A$44:$A$62,0)))</f>
        <v>#N/A</v>
      </c>
      <c r="D174" s="88" t="e">
        <f>MIN('RBC Assumptions'!ASSM_LLAERatioCap,INDEX('RBC Assumptions'!$K$44:$K$62,MATCH($C170,'RBC Assumptions'!$A$44:$A$62,0)))</f>
        <v>#N/A</v>
      </c>
      <c r="E174" s="88" t="e">
        <f>MIN('RBC Assumptions'!ASSM_LLAERatioCap,INDEX('RBC Assumptions'!$K$44:$K$62,MATCH($C170,'RBC Assumptions'!$A$44:$A$62,0)))</f>
        <v>#N/A</v>
      </c>
      <c r="F174" s="88" t="e">
        <f>MIN('RBC Assumptions'!ASSM_LLAERatioCap,INDEX('RBC Assumptions'!$K$44:$K$62,MATCH($C170,'RBC Assumptions'!$A$44:$A$62,0)))</f>
        <v>#N/A</v>
      </c>
      <c r="G174" s="88" t="e">
        <f>MIN('RBC Assumptions'!ASSM_LLAERatioCap,INDEX('RBC Assumptions'!$K$44:$K$62,MATCH($C170,'RBC Assumptions'!$A$44:$A$62,0)))</f>
        <v>#N/A</v>
      </c>
      <c r="H174" s="88" t="e">
        <f>MIN('RBC Assumptions'!ASSM_LLAERatioCap,INDEX('RBC Assumptions'!$K$44:$K$62,MATCH($C170,'RBC Assumptions'!$A$44:$A$62,0)))</f>
        <v>#N/A</v>
      </c>
      <c r="I174" s="88" t="e">
        <f>MIN('RBC Assumptions'!ASSM_LLAERatioCap,INDEX('RBC Assumptions'!$K$44:$K$62,MATCH($C170,'RBC Assumptions'!$A$44:$A$62,0)))</f>
        <v>#N/A</v>
      </c>
      <c r="J174" s="88" t="e">
        <f>MIN('RBC Assumptions'!ASSM_LLAERatioCap,INDEX('RBC Assumptions'!$K$44:$K$62,MATCH($C170,'RBC Assumptions'!$A$44:$A$62,0)))</f>
        <v>#N/A</v>
      </c>
      <c r="K174" s="88" t="e">
        <f>MIN('RBC Assumptions'!ASSM_LLAERatioCap,INDEX('RBC Assumptions'!$K$44:$K$62,MATCH($C170,'RBC Assumptions'!$A$44:$A$62,0)))</f>
        <v>#N/A</v>
      </c>
      <c r="L174" s="88" t="e">
        <f>MIN('RBC Assumptions'!ASSM_LLAERatioCap,INDEX('RBC Assumptions'!$K$44:$K$62,MATCH($C170,'RBC Assumptions'!$A$44:$A$62,0)))</f>
        <v>#N/A</v>
      </c>
      <c r="M174" s="88" t="e">
        <f>MIN('RBC Assumptions'!ASSM_LLAERatioCap,INDEX('RBC Assumptions'!$K$44:$K$62,MATCH($C170,'RBC Assumptions'!$A$44:$A$62,0)))</f>
        <v>#N/A</v>
      </c>
      <c r="N174" s="88" t="e">
        <f>MIN('RBC Assumptions'!ASSM_LLAERatioCap,INDEX('RBC Assumptions'!$K$44:$K$62,MATCH($C170,'RBC Assumptions'!$A$44:$A$62,0)))</f>
        <v>#N/A</v>
      </c>
      <c r="O174" s="88" t="e">
        <f>MIN('RBC Assumptions'!ASSM_LLAERatioCap,INDEX('RBC Assumptions'!$K$44:$K$62,MATCH($C170,'RBC Assumptions'!$A$44:$A$62,0)))</f>
        <v>#N/A</v>
      </c>
      <c r="P174" s="88" t="e">
        <f>MIN('RBC Assumptions'!ASSM_LLAERatioCap,INDEX('RBC Assumptions'!$K$44:$K$62,MATCH($C170,'RBC Assumptions'!$A$44:$A$62,0)))</f>
        <v>#N/A</v>
      </c>
      <c r="Q174" s="88" t="e">
        <f>MIN('RBC Assumptions'!ASSM_LLAERatioCap,INDEX('RBC Assumptions'!$K$44:$K$62,MATCH($C170,'RBC Assumptions'!$A$44:$A$62,0)))</f>
        <v>#N/A</v>
      </c>
      <c r="R174" s="88" t="e">
        <f>MIN('RBC Assumptions'!ASSM_LLAERatioCap,INDEX('RBC Assumptions'!$K$44:$K$62,MATCH($C170,'RBC Assumptions'!$A$44:$A$62,0)))</f>
        <v>#N/A</v>
      </c>
      <c r="S174" s="88" t="e">
        <f>MIN('RBC Assumptions'!ASSM_LLAERatioCap,INDEX('RBC Assumptions'!$K$44:$K$62,MATCH($C170,'RBC Assumptions'!$A$44:$A$62,0)))</f>
        <v>#N/A</v>
      </c>
      <c r="T174" s="88" t="e">
        <f>MIN('RBC Assumptions'!ASSM_LLAERatioCap,INDEX('RBC Assumptions'!$K$44:$K$62,MATCH($C170,'RBC Assumptions'!$A$44:$A$62,0)))</f>
        <v>#N/A</v>
      </c>
      <c r="U174" s="88" t="e">
        <f>MIN('RBC Assumptions'!ASSM_LLAERatioCap,INDEX('RBC Assumptions'!$K$44:$K$62,MATCH($C170,'RBC Assumptions'!$A$44:$A$62,0)))</f>
        <v>#N/A</v>
      </c>
      <c r="V174" s="88" t="e">
        <f>MIN('RBC Assumptions'!ASSM_LLAERatioCap,INDEX('RBC Assumptions'!$K$44:$K$62,MATCH($C170,'RBC Assumptions'!$A$44:$A$62,0)))</f>
        <v>#N/A</v>
      </c>
    </row>
    <row r="175" spans="1:22" x14ac:dyDescent="0.45">
      <c r="A175" s="76" t="str">
        <f t="shared" si="519"/>
        <v>P015</v>
      </c>
      <c r="B175" s="87" t="s">
        <v>531</v>
      </c>
      <c r="C175" s="88" t="e">
        <f>0.5*C172+0.5*(C174/C173)*C172</f>
        <v>#N/A</v>
      </c>
      <c r="D175" s="88" t="e">
        <f t="shared" ref="D175" si="520">0.5*D172+0.5*(D174/D173)*D172</f>
        <v>#N/A</v>
      </c>
      <c r="E175" s="88" t="e">
        <f t="shared" ref="E175" si="521">0.5*E172+0.5*(E174/E173)*E172</f>
        <v>#N/A</v>
      </c>
      <c r="F175" s="88" t="e">
        <f t="shared" ref="F175" si="522">0.5*F172+0.5*(F174/F173)*F172</f>
        <v>#N/A</v>
      </c>
      <c r="G175" s="88" t="e">
        <f t="shared" ref="G175" si="523">0.5*G172+0.5*(G174/G173)*G172</f>
        <v>#N/A</v>
      </c>
      <c r="H175" s="88" t="e">
        <f t="shared" ref="H175" si="524">0.5*H172+0.5*(H174/H173)*H172</f>
        <v>#N/A</v>
      </c>
      <c r="I175" s="88" t="e">
        <f t="shared" ref="I175" si="525">0.5*I172+0.5*(I174/I173)*I172</f>
        <v>#N/A</v>
      </c>
      <c r="J175" s="88" t="e">
        <f t="shared" ref="J175" si="526">0.5*J172+0.5*(J174/J173)*J172</f>
        <v>#N/A</v>
      </c>
      <c r="K175" s="88" t="e">
        <f t="shared" ref="K175" si="527">0.5*K172+0.5*(K174/K173)*K172</f>
        <v>#N/A</v>
      </c>
      <c r="L175" s="88" t="e">
        <f t="shared" ref="L175" si="528">0.5*L172+0.5*(L174/L173)*L172</f>
        <v>#N/A</v>
      </c>
      <c r="M175" s="88" t="e">
        <f t="shared" ref="M175" si="529">0.5*M172+0.5*(M174/M173)*M172</f>
        <v>#N/A</v>
      </c>
      <c r="N175" s="88" t="e">
        <f t="shared" ref="N175" si="530">0.5*N172+0.5*(N174/N173)*N172</f>
        <v>#N/A</v>
      </c>
      <c r="O175" s="88" t="e">
        <f t="shared" ref="O175" si="531">0.5*O172+0.5*(O174/O173)*O172</f>
        <v>#N/A</v>
      </c>
      <c r="P175" s="88" t="e">
        <f t="shared" ref="P175" si="532">0.5*P172+0.5*(P174/P173)*P172</f>
        <v>#N/A</v>
      </c>
      <c r="Q175" s="88" t="e">
        <f t="shared" ref="Q175" si="533">0.5*Q172+0.5*(Q174/Q173)*Q172</f>
        <v>#N/A</v>
      </c>
      <c r="R175" s="88" t="e">
        <f t="shared" ref="R175" si="534">0.5*R172+0.5*(R174/R173)*R172</f>
        <v>#N/A</v>
      </c>
      <c r="S175" s="88" t="e">
        <f t="shared" ref="S175" si="535">0.5*S172+0.5*(S174/S173)*S172</f>
        <v>#N/A</v>
      </c>
      <c r="T175" s="88" t="e">
        <f t="shared" ref="T175" si="536">0.5*T172+0.5*(T174/T173)*T172</f>
        <v>#N/A</v>
      </c>
      <c r="U175" s="88" t="e">
        <f t="shared" ref="U175" si="537">0.5*U172+0.5*(U174/U173)*U172</f>
        <v>#N/A</v>
      </c>
      <c r="V175" s="88" t="e">
        <f t="shared" ref="V175" si="538">0.5*V172+0.5*(V174/V173)*V172</f>
        <v>#N/A</v>
      </c>
    </row>
    <row r="176" spans="1:22" x14ac:dyDescent="0.45">
      <c r="A176" s="76" t="str">
        <f t="shared" si="519"/>
        <v>P015</v>
      </c>
      <c r="B176" s="87" t="s">
        <v>536</v>
      </c>
      <c r="C176" s="88" t="e">
        <f>INDEX('RBC Assumptions'!$G$44:$G$62,MATCH($C170,'RBC Assumptions'!$A$44:$A$62,0))</f>
        <v>#N/A</v>
      </c>
      <c r="D176" s="88" t="e">
        <f>INDEX('RBC Assumptions'!$G$44:$G$62,MATCH($C170,'RBC Assumptions'!$A$44:$A$62,0))</f>
        <v>#N/A</v>
      </c>
      <c r="E176" s="88" t="e">
        <f>INDEX('RBC Assumptions'!$G$44:$G$62,MATCH($C170,'RBC Assumptions'!$A$44:$A$62,0))</f>
        <v>#N/A</v>
      </c>
      <c r="F176" s="88" t="e">
        <f>INDEX('RBC Assumptions'!$G$44:$G$62,MATCH($C170,'RBC Assumptions'!$A$44:$A$62,0))</f>
        <v>#N/A</v>
      </c>
      <c r="G176" s="88" t="e">
        <f>INDEX('RBC Assumptions'!$G$44:$G$62,MATCH($C170,'RBC Assumptions'!$A$44:$A$62,0))</f>
        <v>#N/A</v>
      </c>
      <c r="H176" s="88" t="e">
        <f>INDEX('RBC Assumptions'!$G$44:$G$62,MATCH($C170,'RBC Assumptions'!$A$44:$A$62,0))</f>
        <v>#N/A</v>
      </c>
      <c r="I176" s="88" t="e">
        <f>INDEX('RBC Assumptions'!$G$44:$G$62,MATCH($C170,'RBC Assumptions'!$A$44:$A$62,0))</f>
        <v>#N/A</v>
      </c>
      <c r="J176" s="88" t="e">
        <f>INDEX('RBC Assumptions'!$G$44:$G$62,MATCH($C170,'RBC Assumptions'!$A$44:$A$62,0))</f>
        <v>#N/A</v>
      </c>
      <c r="K176" s="88" t="e">
        <f>INDEX('RBC Assumptions'!$G$44:$G$62,MATCH($C170,'RBC Assumptions'!$A$44:$A$62,0))</f>
        <v>#N/A</v>
      </c>
      <c r="L176" s="88" t="e">
        <f>INDEX('RBC Assumptions'!$G$44:$G$62,MATCH($C170,'RBC Assumptions'!$A$44:$A$62,0))</f>
        <v>#N/A</v>
      </c>
      <c r="M176" s="88" t="e">
        <f>INDEX('RBC Assumptions'!$G$44:$G$62,MATCH($C170,'RBC Assumptions'!$A$44:$A$62,0))</f>
        <v>#N/A</v>
      </c>
      <c r="N176" s="88" t="e">
        <f>INDEX('RBC Assumptions'!$G$44:$G$62,MATCH($C170,'RBC Assumptions'!$A$44:$A$62,0))</f>
        <v>#N/A</v>
      </c>
      <c r="O176" s="88" t="e">
        <f>INDEX('RBC Assumptions'!$G$44:$G$62,MATCH($C170,'RBC Assumptions'!$A$44:$A$62,0))</f>
        <v>#N/A</v>
      </c>
      <c r="P176" s="88" t="e">
        <f>INDEX('RBC Assumptions'!$G$44:$G$62,MATCH($C170,'RBC Assumptions'!$A$44:$A$62,0))</f>
        <v>#N/A</v>
      </c>
      <c r="Q176" s="88" t="e">
        <f>INDEX('RBC Assumptions'!$G$44:$G$62,MATCH($C170,'RBC Assumptions'!$A$44:$A$62,0))</f>
        <v>#N/A</v>
      </c>
      <c r="R176" s="88" t="e">
        <f>INDEX('RBC Assumptions'!$G$44:$G$62,MATCH($C170,'RBC Assumptions'!$A$44:$A$62,0))</f>
        <v>#N/A</v>
      </c>
      <c r="S176" s="88" t="e">
        <f>INDEX('RBC Assumptions'!$G$44:$G$62,MATCH($C170,'RBC Assumptions'!$A$44:$A$62,0))</f>
        <v>#N/A</v>
      </c>
      <c r="T176" s="88" t="e">
        <f>INDEX('RBC Assumptions'!$G$44:$G$62,MATCH($C170,'RBC Assumptions'!$A$44:$A$62,0))</f>
        <v>#N/A</v>
      </c>
      <c r="U176" s="88" t="e">
        <f>INDEX('RBC Assumptions'!$G$44:$G$62,MATCH($C170,'RBC Assumptions'!$A$44:$A$62,0))</f>
        <v>#N/A</v>
      </c>
      <c r="V176" s="88" t="e">
        <f>INDEX('RBC Assumptions'!$G$44:$G$62,MATCH($C170,'RBC Assumptions'!$A$44:$A$62,0))</f>
        <v>#N/A</v>
      </c>
    </row>
    <row r="177" spans="1:22" x14ac:dyDescent="0.45">
      <c r="A177" s="76" t="str">
        <f t="shared" si="519"/>
        <v>P015</v>
      </c>
      <c r="B177" s="89" t="s">
        <v>346</v>
      </c>
      <c r="C177" s="91" t="e">
        <f>MAX(0,C171*((C175*C176)+'RBC Assumptions'!ASSM_UWExpRatio-1))</f>
        <v>#N/A</v>
      </c>
      <c r="D177" s="91" t="e">
        <f>MAX(0,D171*((D175*D176)+'RBC Assumptions'!ASSM_UWExpRatio-1))</f>
        <v>#N/A</v>
      </c>
      <c r="E177" s="91" t="e">
        <f>MAX(0,E171*((E175*E176)+'RBC Assumptions'!ASSM_UWExpRatio-1))</f>
        <v>#N/A</v>
      </c>
      <c r="F177" s="91" t="e">
        <f>MAX(0,F171*((F175*F176)+'RBC Assumptions'!ASSM_UWExpRatio-1))</f>
        <v>#N/A</v>
      </c>
      <c r="G177" s="91" t="e">
        <f>MAX(0,G171*((G175*G176)+'RBC Assumptions'!ASSM_UWExpRatio-1))</f>
        <v>#N/A</v>
      </c>
      <c r="H177" s="91" t="e">
        <f>MAX(0,H171*((H175*H176)+'RBC Assumptions'!ASSM_UWExpRatio-1))</f>
        <v>#N/A</v>
      </c>
      <c r="I177" s="91" t="e">
        <f>MAX(0,I171*((I175*I176)+'RBC Assumptions'!ASSM_UWExpRatio-1))</f>
        <v>#N/A</v>
      </c>
      <c r="J177" s="91" t="e">
        <f>MAX(0,J171*((J175*J176)+'RBC Assumptions'!ASSM_UWExpRatio-1))</f>
        <v>#N/A</v>
      </c>
      <c r="K177" s="91" t="e">
        <f>MAX(0,K171*((K175*K176)+'RBC Assumptions'!ASSM_UWExpRatio-1))</f>
        <v>#N/A</v>
      </c>
      <c r="L177" s="91" t="e">
        <f>MAX(0,L171*((L175*L176)+'RBC Assumptions'!ASSM_UWExpRatio-1))</f>
        <v>#N/A</v>
      </c>
      <c r="M177" s="91" t="e">
        <f>MAX(0,M171*((M175*M176)+'RBC Assumptions'!ASSM_UWExpRatio-1))</f>
        <v>#N/A</v>
      </c>
      <c r="N177" s="91" t="e">
        <f>MAX(0,N171*((N175*N176)+'RBC Assumptions'!ASSM_UWExpRatio-1))</f>
        <v>#N/A</v>
      </c>
      <c r="O177" s="91" t="e">
        <f>MAX(0,O171*((O175*O176)+'RBC Assumptions'!ASSM_UWExpRatio-1))</f>
        <v>#N/A</v>
      </c>
      <c r="P177" s="91" t="e">
        <f>MAX(0,P171*((P175*P176)+'RBC Assumptions'!ASSM_UWExpRatio-1))</f>
        <v>#N/A</v>
      </c>
      <c r="Q177" s="91" t="e">
        <f>MAX(0,Q171*((Q175*Q176)+'RBC Assumptions'!ASSM_UWExpRatio-1))</f>
        <v>#N/A</v>
      </c>
      <c r="R177" s="91" t="e">
        <f>MAX(0,R171*((R175*R176)+'RBC Assumptions'!ASSM_UWExpRatio-1))</f>
        <v>#N/A</v>
      </c>
      <c r="S177" s="91" t="e">
        <f>MAX(0,S171*((S175*S176)+'RBC Assumptions'!ASSM_UWExpRatio-1))</f>
        <v>#N/A</v>
      </c>
      <c r="T177" s="91" t="e">
        <f>MAX(0,T171*((T175*T176)+'RBC Assumptions'!ASSM_UWExpRatio-1))</f>
        <v>#N/A</v>
      </c>
      <c r="U177" s="91" t="e">
        <f>MAX(0,U171*((U175*U176)+'RBC Assumptions'!ASSM_UWExpRatio-1))</f>
        <v>#N/A</v>
      </c>
      <c r="V177" s="91" t="e">
        <f>MAX(0,V171*((V175*V176)+'RBC Assumptions'!ASSM_UWExpRatio-1))</f>
        <v>#N/A</v>
      </c>
    </row>
    <row r="178" spans="1:22" x14ac:dyDescent="0.45">
      <c r="A178" s="76" t="str">
        <f t="shared" si="519"/>
        <v>P015</v>
      </c>
      <c r="B178" s="90" t="s">
        <v>334</v>
      </c>
      <c r="C178" s="91">
        <v>0</v>
      </c>
      <c r="D178" s="91">
        <v>0</v>
      </c>
      <c r="E178" s="91">
        <v>0</v>
      </c>
      <c r="F178" s="91">
        <v>0</v>
      </c>
      <c r="G178" s="91">
        <v>0</v>
      </c>
      <c r="H178" s="91">
        <v>0</v>
      </c>
      <c r="I178" s="91">
        <v>0</v>
      </c>
      <c r="J178" s="91">
        <v>0</v>
      </c>
      <c r="K178" s="91">
        <v>0</v>
      </c>
      <c r="L178" s="91">
        <v>0</v>
      </c>
      <c r="M178" s="91">
        <v>0</v>
      </c>
      <c r="N178" s="91">
        <v>0</v>
      </c>
      <c r="O178" s="91">
        <v>0</v>
      </c>
      <c r="P178" s="91">
        <v>0</v>
      </c>
      <c r="Q178" s="91">
        <v>0</v>
      </c>
      <c r="R178" s="91">
        <v>0</v>
      </c>
      <c r="S178" s="91">
        <v>0</v>
      </c>
      <c r="T178" s="91">
        <v>0</v>
      </c>
      <c r="U178" s="91">
        <v>0</v>
      </c>
      <c r="V178" s="91">
        <v>0</v>
      </c>
    </row>
    <row r="179" spans="1:22" x14ac:dyDescent="0.45">
      <c r="A179" s="76" t="str">
        <f t="shared" si="519"/>
        <v>P015</v>
      </c>
      <c r="B179" s="92" t="s">
        <v>347</v>
      </c>
      <c r="C179" s="93">
        <f>IFERROR(C177-C178,0)</f>
        <v>0</v>
      </c>
      <c r="D179" s="93">
        <f t="shared" ref="D179" si="539">IFERROR(D177-D178,0)</f>
        <v>0</v>
      </c>
      <c r="E179" s="93">
        <f t="shared" ref="E179" si="540">IFERROR(E177-E178,0)</f>
        <v>0</v>
      </c>
      <c r="F179" s="93">
        <f t="shared" ref="F179" si="541">IFERROR(F177-F178,0)</f>
        <v>0</v>
      </c>
      <c r="G179" s="93">
        <f t="shared" ref="G179" si="542">IFERROR(G177-G178,0)</f>
        <v>0</v>
      </c>
      <c r="H179" s="93">
        <f t="shared" ref="H179" si="543">IFERROR(H177-H178,0)</f>
        <v>0</v>
      </c>
      <c r="I179" s="93">
        <f t="shared" ref="I179" si="544">IFERROR(I177-I178,0)</f>
        <v>0</v>
      </c>
      <c r="J179" s="93">
        <f t="shared" ref="J179" si="545">IFERROR(J177-J178,0)</f>
        <v>0</v>
      </c>
      <c r="K179" s="93">
        <f t="shared" ref="K179" si="546">IFERROR(K177-K178,0)</f>
        <v>0</v>
      </c>
      <c r="L179" s="93">
        <f t="shared" ref="L179" si="547">IFERROR(L177-L178,0)</f>
        <v>0</v>
      </c>
      <c r="M179" s="93">
        <f t="shared" ref="M179" si="548">IFERROR(M177-M178,0)</f>
        <v>0</v>
      </c>
      <c r="N179" s="93">
        <f t="shared" ref="N179" si="549">IFERROR(N177-N178,0)</f>
        <v>0</v>
      </c>
      <c r="O179" s="93">
        <f t="shared" ref="O179" si="550">IFERROR(O177-O178,0)</f>
        <v>0</v>
      </c>
      <c r="P179" s="93">
        <f t="shared" ref="P179" si="551">IFERROR(P177-P178,0)</f>
        <v>0</v>
      </c>
      <c r="Q179" s="93">
        <f t="shared" ref="Q179" si="552">IFERROR(Q177-Q178,0)</f>
        <v>0</v>
      </c>
      <c r="R179" s="93">
        <f t="shared" ref="R179" si="553">IFERROR(R177-R178,0)</f>
        <v>0</v>
      </c>
      <c r="S179" s="93">
        <f t="shared" ref="S179" si="554">IFERROR(S177-S178,0)</f>
        <v>0</v>
      </c>
      <c r="T179" s="93">
        <f t="shared" ref="T179" si="555">IFERROR(T177-T178,0)</f>
        <v>0</v>
      </c>
      <c r="U179" s="93">
        <f t="shared" ref="U179" si="556">IFERROR(U177-U178,0)</f>
        <v>0</v>
      </c>
      <c r="V179" s="93">
        <f t="shared" ref="V179" si="557">IFERROR(V177-V178,0)</f>
        <v>0</v>
      </c>
    </row>
    <row r="181" spans="1:22" x14ac:dyDescent="0.45">
      <c r="A181" s="2" t="s">
        <v>379</v>
      </c>
      <c r="B181" s="2">
        <f>INDEX('Program Inputs'!$B$9:$B$28,MATCH(A181,'Program Inputs'!$A$9:$A$28,0))</f>
        <v>0</v>
      </c>
      <c r="C181" s="2">
        <f>INDEX('Program Inputs'!$L$9:$L$28,MATCH(A181,'Program Inputs'!$A$9:$A$28,0))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45">
      <c r="A182" s="76" t="str">
        <f>A181</f>
        <v>P016</v>
      </c>
      <c r="B182" s="87" t="s">
        <v>345</v>
      </c>
      <c r="C182" s="95">
        <f>4*SUMIFS('Program Qtrly'!D:D,'Program Qtrly'!$A:$A,$A182,'Program Qtrly'!$C:$C,"NWP")</f>
        <v>0</v>
      </c>
      <c r="D182" s="95">
        <f>4*SUMIFS('Program Qtrly'!E:E,'Program Qtrly'!$A:$A,$A182,'Program Qtrly'!$C:$C,"NWP")</f>
        <v>0</v>
      </c>
      <c r="E182" s="95">
        <f>4*SUMIFS('Program Qtrly'!F:F,'Program Qtrly'!$A:$A,$A182,'Program Qtrly'!$C:$C,"NWP")</f>
        <v>0</v>
      </c>
      <c r="F182" s="95">
        <f>4*SUMIFS('Program Qtrly'!G:G,'Program Qtrly'!$A:$A,$A182,'Program Qtrly'!$C:$C,"NWP")</f>
        <v>0</v>
      </c>
      <c r="G182" s="95">
        <f>4*SUMIFS('Program Qtrly'!H:H,'Program Qtrly'!$A:$A,$A182,'Program Qtrly'!$C:$C,"NWP")</f>
        <v>0</v>
      </c>
      <c r="H182" s="95">
        <f>4*SUMIFS('Program Qtrly'!I:I,'Program Qtrly'!$A:$A,$A182,'Program Qtrly'!$C:$C,"NWP")</f>
        <v>0</v>
      </c>
      <c r="I182" s="95">
        <f>4*SUMIFS('Program Qtrly'!J:J,'Program Qtrly'!$A:$A,$A182,'Program Qtrly'!$C:$C,"NWP")</f>
        <v>0</v>
      </c>
      <c r="J182" s="95">
        <f>4*SUMIFS('Program Qtrly'!K:K,'Program Qtrly'!$A:$A,$A182,'Program Qtrly'!$C:$C,"NWP")</f>
        <v>0</v>
      </c>
      <c r="K182" s="95">
        <f>4*SUMIFS('Program Qtrly'!L:L,'Program Qtrly'!$A:$A,$A182,'Program Qtrly'!$C:$C,"NWP")</f>
        <v>0</v>
      </c>
      <c r="L182" s="95">
        <f>4*SUMIFS('Program Qtrly'!M:M,'Program Qtrly'!$A:$A,$A182,'Program Qtrly'!$C:$C,"NWP")</f>
        <v>0</v>
      </c>
      <c r="M182" s="95">
        <f>4*SUMIFS('Program Qtrly'!N:N,'Program Qtrly'!$A:$A,$A182,'Program Qtrly'!$C:$C,"NWP")</f>
        <v>0</v>
      </c>
      <c r="N182" s="95">
        <f>4*SUMIFS('Program Qtrly'!O:O,'Program Qtrly'!$A:$A,$A182,'Program Qtrly'!$C:$C,"NWP")</f>
        <v>0</v>
      </c>
      <c r="O182" s="95">
        <f>4*SUMIFS('Program Qtrly'!P:P,'Program Qtrly'!$A:$A,$A182,'Program Qtrly'!$C:$C,"NWP")</f>
        <v>0</v>
      </c>
      <c r="P182" s="95">
        <f>4*SUMIFS('Program Qtrly'!Q:Q,'Program Qtrly'!$A:$A,$A182,'Program Qtrly'!$C:$C,"NWP")</f>
        <v>0</v>
      </c>
      <c r="Q182" s="95">
        <f>4*SUMIFS('Program Qtrly'!R:R,'Program Qtrly'!$A:$A,$A182,'Program Qtrly'!$C:$C,"NWP")</f>
        <v>0</v>
      </c>
      <c r="R182" s="95">
        <f>4*SUMIFS('Program Qtrly'!S:S,'Program Qtrly'!$A:$A,$A182,'Program Qtrly'!$C:$C,"NWP")</f>
        <v>0</v>
      </c>
      <c r="S182" s="95">
        <f>4*SUMIFS('Program Qtrly'!T:T,'Program Qtrly'!$A:$A,$A182,'Program Qtrly'!$C:$C,"NWP")</f>
        <v>0</v>
      </c>
      <c r="T182" s="95">
        <f>4*SUMIFS('Program Qtrly'!U:U,'Program Qtrly'!$A:$A,$A182,'Program Qtrly'!$C:$C,"NWP")</f>
        <v>0</v>
      </c>
      <c r="U182" s="95">
        <f>4*SUMIFS('Program Qtrly'!V:V,'Program Qtrly'!$A:$A,$A182,'Program Qtrly'!$C:$C,"NWP")</f>
        <v>0</v>
      </c>
      <c r="V182" s="95">
        <f>4*SUMIFS('Program Qtrly'!W:W,'Program Qtrly'!$A:$A,$A182,'Program Qtrly'!$C:$C,"NWP")</f>
        <v>0</v>
      </c>
    </row>
    <row r="183" spans="1:22" x14ac:dyDescent="0.45">
      <c r="A183" s="76" t="str">
        <f t="shared" ref="A183:A190" si="558">A182</f>
        <v>P016</v>
      </c>
      <c r="B183" s="87" t="s">
        <v>530</v>
      </c>
      <c r="C183" s="88" t="e">
        <f>INDEX('RBC Assumptions'!$E$44:$E$62,MATCH($C181,'RBC Assumptions'!$A$44:$A$62,0))</f>
        <v>#N/A</v>
      </c>
      <c r="D183" s="88" t="e">
        <f>INDEX('RBC Assumptions'!$E$44:$E$62,MATCH($C181,'RBC Assumptions'!$A$44:$A$62,0))</f>
        <v>#N/A</v>
      </c>
      <c r="E183" s="88" t="e">
        <f>INDEX('RBC Assumptions'!$E$44:$E$62,MATCH($C181,'RBC Assumptions'!$A$44:$A$62,0))</f>
        <v>#N/A</v>
      </c>
      <c r="F183" s="88" t="e">
        <f>INDEX('RBC Assumptions'!$E$44:$E$62,MATCH($C181,'RBC Assumptions'!$A$44:$A$62,0))</f>
        <v>#N/A</v>
      </c>
      <c r="G183" s="88" t="e">
        <f>INDEX('RBC Assumptions'!$E$44:$E$62,MATCH($C181,'RBC Assumptions'!$A$44:$A$62,0))</f>
        <v>#N/A</v>
      </c>
      <c r="H183" s="88" t="e">
        <f>INDEX('RBC Assumptions'!$E$44:$E$62,MATCH($C181,'RBC Assumptions'!$A$44:$A$62,0))</f>
        <v>#N/A</v>
      </c>
      <c r="I183" s="88" t="e">
        <f>INDEX('RBC Assumptions'!$E$44:$E$62,MATCH($C181,'RBC Assumptions'!$A$44:$A$62,0))</f>
        <v>#N/A</v>
      </c>
      <c r="J183" s="88" t="e">
        <f>INDEX('RBC Assumptions'!$E$44:$E$62,MATCH($C181,'RBC Assumptions'!$A$44:$A$62,0))</f>
        <v>#N/A</v>
      </c>
      <c r="K183" s="88" t="e">
        <f>INDEX('RBC Assumptions'!$E$44:$E$62,MATCH($C181,'RBC Assumptions'!$A$44:$A$62,0))</f>
        <v>#N/A</v>
      </c>
      <c r="L183" s="88" t="e">
        <f>INDEX('RBC Assumptions'!$E$44:$E$62,MATCH($C181,'RBC Assumptions'!$A$44:$A$62,0))</f>
        <v>#N/A</v>
      </c>
      <c r="M183" s="88" t="e">
        <f>INDEX('RBC Assumptions'!$E$44:$E$62,MATCH($C181,'RBC Assumptions'!$A$44:$A$62,0))</f>
        <v>#N/A</v>
      </c>
      <c r="N183" s="88" t="e">
        <f>INDEX('RBC Assumptions'!$E$44:$E$62,MATCH($C181,'RBC Assumptions'!$A$44:$A$62,0))</f>
        <v>#N/A</v>
      </c>
      <c r="O183" s="88" t="e">
        <f>INDEX('RBC Assumptions'!$E$44:$E$62,MATCH($C181,'RBC Assumptions'!$A$44:$A$62,0))</f>
        <v>#N/A</v>
      </c>
      <c r="P183" s="88" t="e">
        <f>INDEX('RBC Assumptions'!$E$44:$E$62,MATCH($C181,'RBC Assumptions'!$A$44:$A$62,0))</f>
        <v>#N/A</v>
      </c>
      <c r="Q183" s="88" t="e">
        <f>INDEX('RBC Assumptions'!$E$44:$E$62,MATCH($C181,'RBC Assumptions'!$A$44:$A$62,0))</f>
        <v>#N/A</v>
      </c>
      <c r="R183" s="88" t="e">
        <f>INDEX('RBC Assumptions'!$E$44:$E$62,MATCH($C181,'RBC Assumptions'!$A$44:$A$62,0))</f>
        <v>#N/A</v>
      </c>
      <c r="S183" s="88" t="e">
        <f>INDEX('RBC Assumptions'!$E$44:$E$62,MATCH($C181,'RBC Assumptions'!$A$44:$A$62,0))</f>
        <v>#N/A</v>
      </c>
      <c r="T183" s="88" t="e">
        <f>INDEX('RBC Assumptions'!$E$44:$E$62,MATCH($C181,'RBC Assumptions'!$A$44:$A$62,0))</f>
        <v>#N/A</v>
      </c>
      <c r="U183" s="88" t="e">
        <f>INDEX('RBC Assumptions'!$E$44:$E$62,MATCH($C181,'RBC Assumptions'!$A$44:$A$62,0))</f>
        <v>#N/A</v>
      </c>
      <c r="V183" s="88" t="e">
        <f>INDEX('RBC Assumptions'!$E$44:$E$62,MATCH($C181,'RBC Assumptions'!$A$44:$A$62,0))</f>
        <v>#N/A</v>
      </c>
    </row>
    <row r="184" spans="1:22" x14ac:dyDescent="0.45">
      <c r="A184" s="76" t="str">
        <f t="shared" si="558"/>
        <v>P016</v>
      </c>
      <c r="B184" s="87" t="s">
        <v>532</v>
      </c>
      <c r="C184" s="88" t="e">
        <f>INDEX('RBC Assumptions'!$F$44:$F$62,MATCH($C181,'RBC Assumptions'!$A$44:$A$62,0))</f>
        <v>#N/A</v>
      </c>
      <c r="D184" s="88" t="e">
        <f>INDEX('RBC Assumptions'!$F$44:$F$62,MATCH($C181,'RBC Assumptions'!$A$44:$A$62,0))</f>
        <v>#N/A</v>
      </c>
      <c r="E184" s="88" t="e">
        <f>INDEX('RBC Assumptions'!$F$44:$F$62,MATCH($C181,'RBC Assumptions'!$A$44:$A$62,0))</f>
        <v>#N/A</v>
      </c>
      <c r="F184" s="88" t="e">
        <f>INDEX('RBC Assumptions'!$F$44:$F$62,MATCH($C181,'RBC Assumptions'!$A$44:$A$62,0))</f>
        <v>#N/A</v>
      </c>
      <c r="G184" s="88" t="e">
        <f>INDEX('RBC Assumptions'!$F$44:$F$62,MATCH($C181,'RBC Assumptions'!$A$44:$A$62,0))</f>
        <v>#N/A</v>
      </c>
      <c r="H184" s="88" t="e">
        <f>INDEX('RBC Assumptions'!$F$44:$F$62,MATCH($C181,'RBC Assumptions'!$A$44:$A$62,0))</f>
        <v>#N/A</v>
      </c>
      <c r="I184" s="88" t="e">
        <f>INDEX('RBC Assumptions'!$F$44:$F$62,MATCH($C181,'RBC Assumptions'!$A$44:$A$62,0))</f>
        <v>#N/A</v>
      </c>
      <c r="J184" s="88" t="e">
        <f>INDEX('RBC Assumptions'!$F$44:$F$62,MATCH($C181,'RBC Assumptions'!$A$44:$A$62,0))</f>
        <v>#N/A</v>
      </c>
      <c r="K184" s="88" t="e">
        <f>INDEX('RBC Assumptions'!$F$44:$F$62,MATCH($C181,'RBC Assumptions'!$A$44:$A$62,0))</f>
        <v>#N/A</v>
      </c>
      <c r="L184" s="88" t="e">
        <f>INDEX('RBC Assumptions'!$F$44:$F$62,MATCH($C181,'RBC Assumptions'!$A$44:$A$62,0))</f>
        <v>#N/A</v>
      </c>
      <c r="M184" s="88" t="e">
        <f>INDEX('RBC Assumptions'!$F$44:$F$62,MATCH($C181,'RBC Assumptions'!$A$44:$A$62,0))</f>
        <v>#N/A</v>
      </c>
      <c r="N184" s="88" t="e">
        <f>INDEX('RBC Assumptions'!$F$44:$F$62,MATCH($C181,'RBC Assumptions'!$A$44:$A$62,0))</f>
        <v>#N/A</v>
      </c>
      <c r="O184" s="88" t="e">
        <f>INDEX('RBC Assumptions'!$F$44:$F$62,MATCH($C181,'RBC Assumptions'!$A$44:$A$62,0))</f>
        <v>#N/A</v>
      </c>
      <c r="P184" s="88" t="e">
        <f>INDEX('RBC Assumptions'!$F$44:$F$62,MATCH($C181,'RBC Assumptions'!$A$44:$A$62,0))</f>
        <v>#N/A</v>
      </c>
      <c r="Q184" s="88" t="e">
        <f>INDEX('RBC Assumptions'!$F$44:$F$62,MATCH($C181,'RBC Assumptions'!$A$44:$A$62,0))</f>
        <v>#N/A</v>
      </c>
      <c r="R184" s="88" t="e">
        <f>INDEX('RBC Assumptions'!$F$44:$F$62,MATCH($C181,'RBC Assumptions'!$A$44:$A$62,0))</f>
        <v>#N/A</v>
      </c>
      <c r="S184" s="88" t="e">
        <f>INDEX('RBC Assumptions'!$F$44:$F$62,MATCH($C181,'RBC Assumptions'!$A$44:$A$62,0))</f>
        <v>#N/A</v>
      </c>
      <c r="T184" s="88" t="e">
        <f>INDEX('RBC Assumptions'!$F$44:$F$62,MATCH($C181,'RBC Assumptions'!$A$44:$A$62,0))</f>
        <v>#N/A</v>
      </c>
      <c r="U184" s="88" t="e">
        <f>INDEX('RBC Assumptions'!$F$44:$F$62,MATCH($C181,'RBC Assumptions'!$A$44:$A$62,0))</f>
        <v>#N/A</v>
      </c>
      <c r="V184" s="88" t="e">
        <f>INDEX('RBC Assumptions'!$F$44:$F$62,MATCH($C181,'RBC Assumptions'!$A$44:$A$62,0))</f>
        <v>#N/A</v>
      </c>
    </row>
    <row r="185" spans="1:22" x14ac:dyDescent="0.45">
      <c r="A185" s="76" t="str">
        <f t="shared" si="558"/>
        <v>P016</v>
      </c>
      <c r="B185" s="87" t="s">
        <v>534</v>
      </c>
      <c r="C185" s="88" t="e">
        <f>MIN('RBC Assumptions'!ASSM_LLAERatioCap,INDEX('RBC Assumptions'!$K$44:$K$62,MATCH($C181,'RBC Assumptions'!$A$44:$A$62,0)))</f>
        <v>#N/A</v>
      </c>
      <c r="D185" s="88" t="e">
        <f>MIN('RBC Assumptions'!ASSM_LLAERatioCap,INDEX('RBC Assumptions'!$K$44:$K$62,MATCH($C181,'RBC Assumptions'!$A$44:$A$62,0)))</f>
        <v>#N/A</v>
      </c>
      <c r="E185" s="88" t="e">
        <f>MIN('RBC Assumptions'!ASSM_LLAERatioCap,INDEX('RBC Assumptions'!$K$44:$K$62,MATCH($C181,'RBC Assumptions'!$A$44:$A$62,0)))</f>
        <v>#N/A</v>
      </c>
      <c r="F185" s="88" t="e">
        <f>MIN('RBC Assumptions'!ASSM_LLAERatioCap,INDEX('RBC Assumptions'!$K$44:$K$62,MATCH($C181,'RBC Assumptions'!$A$44:$A$62,0)))</f>
        <v>#N/A</v>
      </c>
      <c r="G185" s="88" t="e">
        <f>MIN('RBC Assumptions'!ASSM_LLAERatioCap,INDEX('RBC Assumptions'!$K$44:$K$62,MATCH($C181,'RBC Assumptions'!$A$44:$A$62,0)))</f>
        <v>#N/A</v>
      </c>
      <c r="H185" s="88" t="e">
        <f>MIN('RBC Assumptions'!ASSM_LLAERatioCap,INDEX('RBC Assumptions'!$K$44:$K$62,MATCH($C181,'RBC Assumptions'!$A$44:$A$62,0)))</f>
        <v>#N/A</v>
      </c>
      <c r="I185" s="88" t="e">
        <f>MIN('RBC Assumptions'!ASSM_LLAERatioCap,INDEX('RBC Assumptions'!$K$44:$K$62,MATCH($C181,'RBC Assumptions'!$A$44:$A$62,0)))</f>
        <v>#N/A</v>
      </c>
      <c r="J185" s="88" t="e">
        <f>MIN('RBC Assumptions'!ASSM_LLAERatioCap,INDEX('RBC Assumptions'!$K$44:$K$62,MATCH($C181,'RBC Assumptions'!$A$44:$A$62,0)))</f>
        <v>#N/A</v>
      </c>
      <c r="K185" s="88" t="e">
        <f>MIN('RBC Assumptions'!ASSM_LLAERatioCap,INDEX('RBC Assumptions'!$K$44:$K$62,MATCH($C181,'RBC Assumptions'!$A$44:$A$62,0)))</f>
        <v>#N/A</v>
      </c>
      <c r="L185" s="88" t="e">
        <f>MIN('RBC Assumptions'!ASSM_LLAERatioCap,INDEX('RBC Assumptions'!$K$44:$K$62,MATCH($C181,'RBC Assumptions'!$A$44:$A$62,0)))</f>
        <v>#N/A</v>
      </c>
      <c r="M185" s="88" t="e">
        <f>MIN('RBC Assumptions'!ASSM_LLAERatioCap,INDEX('RBC Assumptions'!$K$44:$K$62,MATCH($C181,'RBC Assumptions'!$A$44:$A$62,0)))</f>
        <v>#N/A</v>
      </c>
      <c r="N185" s="88" t="e">
        <f>MIN('RBC Assumptions'!ASSM_LLAERatioCap,INDEX('RBC Assumptions'!$K$44:$K$62,MATCH($C181,'RBC Assumptions'!$A$44:$A$62,0)))</f>
        <v>#N/A</v>
      </c>
      <c r="O185" s="88" t="e">
        <f>MIN('RBC Assumptions'!ASSM_LLAERatioCap,INDEX('RBC Assumptions'!$K$44:$K$62,MATCH($C181,'RBC Assumptions'!$A$44:$A$62,0)))</f>
        <v>#N/A</v>
      </c>
      <c r="P185" s="88" t="e">
        <f>MIN('RBC Assumptions'!ASSM_LLAERatioCap,INDEX('RBC Assumptions'!$K$44:$K$62,MATCH($C181,'RBC Assumptions'!$A$44:$A$62,0)))</f>
        <v>#N/A</v>
      </c>
      <c r="Q185" s="88" t="e">
        <f>MIN('RBC Assumptions'!ASSM_LLAERatioCap,INDEX('RBC Assumptions'!$K$44:$K$62,MATCH($C181,'RBC Assumptions'!$A$44:$A$62,0)))</f>
        <v>#N/A</v>
      </c>
      <c r="R185" s="88" t="e">
        <f>MIN('RBC Assumptions'!ASSM_LLAERatioCap,INDEX('RBC Assumptions'!$K$44:$K$62,MATCH($C181,'RBC Assumptions'!$A$44:$A$62,0)))</f>
        <v>#N/A</v>
      </c>
      <c r="S185" s="88" t="e">
        <f>MIN('RBC Assumptions'!ASSM_LLAERatioCap,INDEX('RBC Assumptions'!$K$44:$K$62,MATCH($C181,'RBC Assumptions'!$A$44:$A$62,0)))</f>
        <v>#N/A</v>
      </c>
      <c r="T185" s="88" t="e">
        <f>MIN('RBC Assumptions'!ASSM_LLAERatioCap,INDEX('RBC Assumptions'!$K$44:$K$62,MATCH($C181,'RBC Assumptions'!$A$44:$A$62,0)))</f>
        <v>#N/A</v>
      </c>
      <c r="U185" s="88" t="e">
        <f>MIN('RBC Assumptions'!ASSM_LLAERatioCap,INDEX('RBC Assumptions'!$K$44:$K$62,MATCH($C181,'RBC Assumptions'!$A$44:$A$62,0)))</f>
        <v>#N/A</v>
      </c>
      <c r="V185" s="88" t="e">
        <f>MIN('RBC Assumptions'!ASSM_LLAERatioCap,INDEX('RBC Assumptions'!$K$44:$K$62,MATCH($C181,'RBC Assumptions'!$A$44:$A$62,0)))</f>
        <v>#N/A</v>
      </c>
    </row>
    <row r="186" spans="1:22" x14ac:dyDescent="0.45">
      <c r="A186" s="76" t="str">
        <f t="shared" si="558"/>
        <v>P016</v>
      </c>
      <c r="B186" s="87" t="s">
        <v>531</v>
      </c>
      <c r="C186" s="88" t="e">
        <f>0.5*C183+0.5*(C185/C184)*C183</f>
        <v>#N/A</v>
      </c>
      <c r="D186" s="88" t="e">
        <f t="shared" ref="D186" si="559">0.5*D183+0.5*(D185/D184)*D183</f>
        <v>#N/A</v>
      </c>
      <c r="E186" s="88" t="e">
        <f t="shared" ref="E186" si="560">0.5*E183+0.5*(E185/E184)*E183</f>
        <v>#N/A</v>
      </c>
      <c r="F186" s="88" t="e">
        <f t="shared" ref="F186" si="561">0.5*F183+0.5*(F185/F184)*F183</f>
        <v>#N/A</v>
      </c>
      <c r="G186" s="88" t="e">
        <f t="shared" ref="G186" si="562">0.5*G183+0.5*(G185/G184)*G183</f>
        <v>#N/A</v>
      </c>
      <c r="H186" s="88" t="e">
        <f t="shared" ref="H186" si="563">0.5*H183+0.5*(H185/H184)*H183</f>
        <v>#N/A</v>
      </c>
      <c r="I186" s="88" t="e">
        <f t="shared" ref="I186" si="564">0.5*I183+0.5*(I185/I184)*I183</f>
        <v>#N/A</v>
      </c>
      <c r="J186" s="88" t="e">
        <f t="shared" ref="J186" si="565">0.5*J183+0.5*(J185/J184)*J183</f>
        <v>#N/A</v>
      </c>
      <c r="K186" s="88" t="e">
        <f t="shared" ref="K186" si="566">0.5*K183+0.5*(K185/K184)*K183</f>
        <v>#N/A</v>
      </c>
      <c r="L186" s="88" t="e">
        <f t="shared" ref="L186" si="567">0.5*L183+0.5*(L185/L184)*L183</f>
        <v>#N/A</v>
      </c>
      <c r="M186" s="88" t="e">
        <f t="shared" ref="M186" si="568">0.5*M183+0.5*(M185/M184)*M183</f>
        <v>#N/A</v>
      </c>
      <c r="N186" s="88" t="e">
        <f t="shared" ref="N186" si="569">0.5*N183+0.5*(N185/N184)*N183</f>
        <v>#N/A</v>
      </c>
      <c r="O186" s="88" t="e">
        <f t="shared" ref="O186" si="570">0.5*O183+0.5*(O185/O184)*O183</f>
        <v>#N/A</v>
      </c>
      <c r="P186" s="88" t="e">
        <f t="shared" ref="P186" si="571">0.5*P183+0.5*(P185/P184)*P183</f>
        <v>#N/A</v>
      </c>
      <c r="Q186" s="88" t="e">
        <f t="shared" ref="Q186" si="572">0.5*Q183+0.5*(Q185/Q184)*Q183</f>
        <v>#N/A</v>
      </c>
      <c r="R186" s="88" t="e">
        <f t="shared" ref="R186" si="573">0.5*R183+0.5*(R185/R184)*R183</f>
        <v>#N/A</v>
      </c>
      <c r="S186" s="88" t="e">
        <f t="shared" ref="S186" si="574">0.5*S183+0.5*(S185/S184)*S183</f>
        <v>#N/A</v>
      </c>
      <c r="T186" s="88" t="e">
        <f t="shared" ref="T186" si="575">0.5*T183+0.5*(T185/T184)*T183</f>
        <v>#N/A</v>
      </c>
      <c r="U186" s="88" t="e">
        <f t="shared" ref="U186" si="576">0.5*U183+0.5*(U185/U184)*U183</f>
        <v>#N/A</v>
      </c>
      <c r="V186" s="88" t="e">
        <f t="shared" ref="V186" si="577">0.5*V183+0.5*(V185/V184)*V183</f>
        <v>#N/A</v>
      </c>
    </row>
    <row r="187" spans="1:22" x14ac:dyDescent="0.45">
      <c r="A187" s="76" t="str">
        <f t="shared" si="558"/>
        <v>P016</v>
      </c>
      <c r="B187" s="87" t="s">
        <v>536</v>
      </c>
      <c r="C187" s="88" t="e">
        <f>INDEX('RBC Assumptions'!$G$44:$G$62,MATCH($C181,'RBC Assumptions'!$A$44:$A$62,0))</f>
        <v>#N/A</v>
      </c>
      <c r="D187" s="88" t="e">
        <f>INDEX('RBC Assumptions'!$G$44:$G$62,MATCH($C181,'RBC Assumptions'!$A$44:$A$62,0))</f>
        <v>#N/A</v>
      </c>
      <c r="E187" s="88" t="e">
        <f>INDEX('RBC Assumptions'!$G$44:$G$62,MATCH($C181,'RBC Assumptions'!$A$44:$A$62,0))</f>
        <v>#N/A</v>
      </c>
      <c r="F187" s="88" t="e">
        <f>INDEX('RBC Assumptions'!$G$44:$G$62,MATCH($C181,'RBC Assumptions'!$A$44:$A$62,0))</f>
        <v>#N/A</v>
      </c>
      <c r="G187" s="88" t="e">
        <f>INDEX('RBC Assumptions'!$G$44:$G$62,MATCH($C181,'RBC Assumptions'!$A$44:$A$62,0))</f>
        <v>#N/A</v>
      </c>
      <c r="H187" s="88" t="e">
        <f>INDEX('RBC Assumptions'!$G$44:$G$62,MATCH($C181,'RBC Assumptions'!$A$44:$A$62,0))</f>
        <v>#N/A</v>
      </c>
      <c r="I187" s="88" t="e">
        <f>INDEX('RBC Assumptions'!$G$44:$G$62,MATCH($C181,'RBC Assumptions'!$A$44:$A$62,0))</f>
        <v>#N/A</v>
      </c>
      <c r="J187" s="88" t="e">
        <f>INDEX('RBC Assumptions'!$G$44:$G$62,MATCH($C181,'RBC Assumptions'!$A$44:$A$62,0))</f>
        <v>#N/A</v>
      </c>
      <c r="K187" s="88" t="e">
        <f>INDEX('RBC Assumptions'!$G$44:$G$62,MATCH($C181,'RBC Assumptions'!$A$44:$A$62,0))</f>
        <v>#N/A</v>
      </c>
      <c r="L187" s="88" t="e">
        <f>INDEX('RBC Assumptions'!$G$44:$G$62,MATCH($C181,'RBC Assumptions'!$A$44:$A$62,0))</f>
        <v>#N/A</v>
      </c>
      <c r="M187" s="88" t="e">
        <f>INDEX('RBC Assumptions'!$G$44:$G$62,MATCH($C181,'RBC Assumptions'!$A$44:$A$62,0))</f>
        <v>#N/A</v>
      </c>
      <c r="N187" s="88" t="e">
        <f>INDEX('RBC Assumptions'!$G$44:$G$62,MATCH($C181,'RBC Assumptions'!$A$44:$A$62,0))</f>
        <v>#N/A</v>
      </c>
      <c r="O187" s="88" t="e">
        <f>INDEX('RBC Assumptions'!$G$44:$G$62,MATCH($C181,'RBC Assumptions'!$A$44:$A$62,0))</f>
        <v>#N/A</v>
      </c>
      <c r="P187" s="88" t="e">
        <f>INDEX('RBC Assumptions'!$G$44:$G$62,MATCH($C181,'RBC Assumptions'!$A$44:$A$62,0))</f>
        <v>#N/A</v>
      </c>
      <c r="Q187" s="88" t="e">
        <f>INDEX('RBC Assumptions'!$G$44:$G$62,MATCH($C181,'RBC Assumptions'!$A$44:$A$62,0))</f>
        <v>#N/A</v>
      </c>
      <c r="R187" s="88" t="e">
        <f>INDEX('RBC Assumptions'!$G$44:$G$62,MATCH($C181,'RBC Assumptions'!$A$44:$A$62,0))</f>
        <v>#N/A</v>
      </c>
      <c r="S187" s="88" t="e">
        <f>INDEX('RBC Assumptions'!$G$44:$G$62,MATCH($C181,'RBC Assumptions'!$A$44:$A$62,0))</f>
        <v>#N/A</v>
      </c>
      <c r="T187" s="88" t="e">
        <f>INDEX('RBC Assumptions'!$G$44:$G$62,MATCH($C181,'RBC Assumptions'!$A$44:$A$62,0))</f>
        <v>#N/A</v>
      </c>
      <c r="U187" s="88" t="e">
        <f>INDEX('RBC Assumptions'!$G$44:$G$62,MATCH($C181,'RBC Assumptions'!$A$44:$A$62,0))</f>
        <v>#N/A</v>
      </c>
      <c r="V187" s="88" t="e">
        <f>INDEX('RBC Assumptions'!$G$44:$G$62,MATCH($C181,'RBC Assumptions'!$A$44:$A$62,0))</f>
        <v>#N/A</v>
      </c>
    </row>
    <row r="188" spans="1:22" x14ac:dyDescent="0.45">
      <c r="A188" s="76" t="str">
        <f t="shared" si="558"/>
        <v>P016</v>
      </c>
      <c r="B188" s="89" t="s">
        <v>346</v>
      </c>
      <c r="C188" s="91" t="e">
        <f>MAX(0,C182*((C186*C187)+'RBC Assumptions'!ASSM_UWExpRatio-1))</f>
        <v>#N/A</v>
      </c>
      <c r="D188" s="91" t="e">
        <f>MAX(0,D182*((D186*D187)+'RBC Assumptions'!ASSM_UWExpRatio-1))</f>
        <v>#N/A</v>
      </c>
      <c r="E188" s="91" t="e">
        <f>MAX(0,E182*((E186*E187)+'RBC Assumptions'!ASSM_UWExpRatio-1))</f>
        <v>#N/A</v>
      </c>
      <c r="F188" s="91" t="e">
        <f>MAX(0,F182*((F186*F187)+'RBC Assumptions'!ASSM_UWExpRatio-1))</f>
        <v>#N/A</v>
      </c>
      <c r="G188" s="91" t="e">
        <f>MAX(0,G182*((G186*G187)+'RBC Assumptions'!ASSM_UWExpRatio-1))</f>
        <v>#N/A</v>
      </c>
      <c r="H188" s="91" t="e">
        <f>MAX(0,H182*((H186*H187)+'RBC Assumptions'!ASSM_UWExpRatio-1))</f>
        <v>#N/A</v>
      </c>
      <c r="I188" s="91" t="e">
        <f>MAX(0,I182*((I186*I187)+'RBC Assumptions'!ASSM_UWExpRatio-1))</f>
        <v>#N/A</v>
      </c>
      <c r="J188" s="91" t="e">
        <f>MAX(0,J182*((J186*J187)+'RBC Assumptions'!ASSM_UWExpRatio-1))</f>
        <v>#N/A</v>
      </c>
      <c r="K188" s="91" t="e">
        <f>MAX(0,K182*((K186*K187)+'RBC Assumptions'!ASSM_UWExpRatio-1))</f>
        <v>#N/A</v>
      </c>
      <c r="L188" s="91" t="e">
        <f>MAX(0,L182*((L186*L187)+'RBC Assumptions'!ASSM_UWExpRatio-1))</f>
        <v>#N/A</v>
      </c>
      <c r="M188" s="91" t="e">
        <f>MAX(0,M182*((M186*M187)+'RBC Assumptions'!ASSM_UWExpRatio-1))</f>
        <v>#N/A</v>
      </c>
      <c r="N188" s="91" t="e">
        <f>MAX(0,N182*((N186*N187)+'RBC Assumptions'!ASSM_UWExpRatio-1))</f>
        <v>#N/A</v>
      </c>
      <c r="O188" s="91" t="e">
        <f>MAX(0,O182*((O186*O187)+'RBC Assumptions'!ASSM_UWExpRatio-1))</f>
        <v>#N/A</v>
      </c>
      <c r="P188" s="91" t="e">
        <f>MAX(0,P182*((P186*P187)+'RBC Assumptions'!ASSM_UWExpRatio-1))</f>
        <v>#N/A</v>
      </c>
      <c r="Q188" s="91" t="e">
        <f>MAX(0,Q182*((Q186*Q187)+'RBC Assumptions'!ASSM_UWExpRatio-1))</f>
        <v>#N/A</v>
      </c>
      <c r="R188" s="91" t="e">
        <f>MAX(0,R182*((R186*R187)+'RBC Assumptions'!ASSM_UWExpRatio-1))</f>
        <v>#N/A</v>
      </c>
      <c r="S188" s="91" t="e">
        <f>MAX(0,S182*((S186*S187)+'RBC Assumptions'!ASSM_UWExpRatio-1))</f>
        <v>#N/A</v>
      </c>
      <c r="T188" s="91" t="e">
        <f>MAX(0,T182*((T186*T187)+'RBC Assumptions'!ASSM_UWExpRatio-1))</f>
        <v>#N/A</v>
      </c>
      <c r="U188" s="91" t="e">
        <f>MAX(0,U182*((U186*U187)+'RBC Assumptions'!ASSM_UWExpRatio-1))</f>
        <v>#N/A</v>
      </c>
      <c r="V188" s="91" t="e">
        <f>MAX(0,V182*((V186*V187)+'RBC Assumptions'!ASSM_UWExpRatio-1))</f>
        <v>#N/A</v>
      </c>
    </row>
    <row r="189" spans="1:22" x14ac:dyDescent="0.45">
      <c r="A189" s="76" t="str">
        <f t="shared" si="558"/>
        <v>P016</v>
      </c>
      <c r="B189" s="90" t="s">
        <v>334</v>
      </c>
      <c r="C189" s="91">
        <v>0</v>
      </c>
      <c r="D189" s="91">
        <v>0</v>
      </c>
      <c r="E189" s="91">
        <v>0</v>
      </c>
      <c r="F189" s="91">
        <v>0</v>
      </c>
      <c r="G189" s="91">
        <v>0</v>
      </c>
      <c r="H189" s="91">
        <v>0</v>
      </c>
      <c r="I189" s="91">
        <v>0</v>
      </c>
      <c r="J189" s="91">
        <v>0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</row>
    <row r="190" spans="1:22" x14ac:dyDescent="0.45">
      <c r="A190" s="76" t="str">
        <f t="shared" si="558"/>
        <v>P016</v>
      </c>
      <c r="B190" s="92" t="s">
        <v>347</v>
      </c>
      <c r="C190" s="93">
        <f>IFERROR(C188-C189,0)</f>
        <v>0</v>
      </c>
      <c r="D190" s="93">
        <f t="shared" ref="D190" si="578">IFERROR(D188-D189,0)</f>
        <v>0</v>
      </c>
      <c r="E190" s="93">
        <f t="shared" ref="E190" si="579">IFERROR(E188-E189,0)</f>
        <v>0</v>
      </c>
      <c r="F190" s="93">
        <f t="shared" ref="F190" si="580">IFERROR(F188-F189,0)</f>
        <v>0</v>
      </c>
      <c r="G190" s="93">
        <f t="shared" ref="G190" si="581">IFERROR(G188-G189,0)</f>
        <v>0</v>
      </c>
      <c r="H190" s="93">
        <f t="shared" ref="H190" si="582">IFERROR(H188-H189,0)</f>
        <v>0</v>
      </c>
      <c r="I190" s="93">
        <f t="shared" ref="I190" si="583">IFERROR(I188-I189,0)</f>
        <v>0</v>
      </c>
      <c r="J190" s="93">
        <f t="shared" ref="J190" si="584">IFERROR(J188-J189,0)</f>
        <v>0</v>
      </c>
      <c r="K190" s="93">
        <f t="shared" ref="K190" si="585">IFERROR(K188-K189,0)</f>
        <v>0</v>
      </c>
      <c r="L190" s="93">
        <f t="shared" ref="L190" si="586">IFERROR(L188-L189,0)</f>
        <v>0</v>
      </c>
      <c r="M190" s="93">
        <f t="shared" ref="M190" si="587">IFERROR(M188-M189,0)</f>
        <v>0</v>
      </c>
      <c r="N190" s="93">
        <f t="shared" ref="N190" si="588">IFERROR(N188-N189,0)</f>
        <v>0</v>
      </c>
      <c r="O190" s="93">
        <f t="shared" ref="O190" si="589">IFERROR(O188-O189,0)</f>
        <v>0</v>
      </c>
      <c r="P190" s="93">
        <f t="shared" ref="P190" si="590">IFERROR(P188-P189,0)</f>
        <v>0</v>
      </c>
      <c r="Q190" s="93">
        <f t="shared" ref="Q190" si="591">IFERROR(Q188-Q189,0)</f>
        <v>0</v>
      </c>
      <c r="R190" s="93">
        <f t="shared" ref="R190" si="592">IFERROR(R188-R189,0)</f>
        <v>0</v>
      </c>
      <c r="S190" s="93">
        <f t="shared" ref="S190" si="593">IFERROR(S188-S189,0)</f>
        <v>0</v>
      </c>
      <c r="T190" s="93">
        <f t="shared" ref="T190" si="594">IFERROR(T188-T189,0)</f>
        <v>0</v>
      </c>
      <c r="U190" s="93">
        <f t="shared" ref="U190" si="595">IFERROR(U188-U189,0)</f>
        <v>0</v>
      </c>
      <c r="V190" s="93">
        <f t="shared" ref="V190" si="596">IFERROR(V188-V189,0)</f>
        <v>0</v>
      </c>
    </row>
    <row r="192" spans="1:22" x14ac:dyDescent="0.45">
      <c r="A192" s="2" t="s">
        <v>380</v>
      </c>
      <c r="B192" s="2">
        <f>INDEX('Program Inputs'!$B$9:$B$28,MATCH(A192,'Program Inputs'!$A$9:$A$28,0))</f>
        <v>0</v>
      </c>
      <c r="C192" s="2">
        <f>INDEX('Program Inputs'!$L$9:$L$28,MATCH(A192,'Program Inputs'!$A$9:$A$28,0))</f>
        <v>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45">
      <c r="A193" s="76" t="str">
        <f>A192</f>
        <v>P017</v>
      </c>
      <c r="B193" s="87" t="s">
        <v>345</v>
      </c>
      <c r="C193" s="95">
        <f>4*SUMIFS('Program Qtrly'!D:D,'Program Qtrly'!$A:$A,$A193,'Program Qtrly'!$C:$C,"NWP")</f>
        <v>0</v>
      </c>
      <c r="D193" s="95">
        <f>4*SUMIFS('Program Qtrly'!E:E,'Program Qtrly'!$A:$A,$A193,'Program Qtrly'!$C:$C,"NWP")</f>
        <v>0</v>
      </c>
      <c r="E193" s="95">
        <f>4*SUMIFS('Program Qtrly'!F:F,'Program Qtrly'!$A:$A,$A193,'Program Qtrly'!$C:$C,"NWP")</f>
        <v>0</v>
      </c>
      <c r="F193" s="95">
        <f>4*SUMIFS('Program Qtrly'!G:G,'Program Qtrly'!$A:$A,$A193,'Program Qtrly'!$C:$C,"NWP")</f>
        <v>0</v>
      </c>
      <c r="G193" s="95">
        <f>4*SUMIFS('Program Qtrly'!H:H,'Program Qtrly'!$A:$A,$A193,'Program Qtrly'!$C:$C,"NWP")</f>
        <v>0</v>
      </c>
      <c r="H193" s="95">
        <f>4*SUMIFS('Program Qtrly'!I:I,'Program Qtrly'!$A:$A,$A193,'Program Qtrly'!$C:$C,"NWP")</f>
        <v>0</v>
      </c>
      <c r="I193" s="95">
        <f>4*SUMIFS('Program Qtrly'!J:J,'Program Qtrly'!$A:$A,$A193,'Program Qtrly'!$C:$C,"NWP")</f>
        <v>0</v>
      </c>
      <c r="J193" s="95">
        <f>4*SUMIFS('Program Qtrly'!K:K,'Program Qtrly'!$A:$A,$A193,'Program Qtrly'!$C:$C,"NWP")</f>
        <v>0</v>
      </c>
      <c r="K193" s="95">
        <f>4*SUMIFS('Program Qtrly'!L:L,'Program Qtrly'!$A:$A,$A193,'Program Qtrly'!$C:$C,"NWP")</f>
        <v>0</v>
      </c>
      <c r="L193" s="95">
        <f>4*SUMIFS('Program Qtrly'!M:M,'Program Qtrly'!$A:$A,$A193,'Program Qtrly'!$C:$C,"NWP")</f>
        <v>0</v>
      </c>
      <c r="M193" s="95">
        <f>4*SUMIFS('Program Qtrly'!N:N,'Program Qtrly'!$A:$A,$A193,'Program Qtrly'!$C:$C,"NWP")</f>
        <v>0</v>
      </c>
      <c r="N193" s="95">
        <f>4*SUMIFS('Program Qtrly'!O:O,'Program Qtrly'!$A:$A,$A193,'Program Qtrly'!$C:$C,"NWP")</f>
        <v>0</v>
      </c>
      <c r="O193" s="95">
        <f>4*SUMIFS('Program Qtrly'!P:P,'Program Qtrly'!$A:$A,$A193,'Program Qtrly'!$C:$C,"NWP")</f>
        <v>0</v>
      </c>
      <c r="P193" s="95">
        <f>4*SUMIFS('Program Qtrly'!Q:Q,'Program Qtrly'!$A:$A,$A193,'Program Qtrly'!$C:$C,"NWP")</f>
        <v>0</v>
      </c>
      <c r="Q193" s="95">
        <f>4*SUMIFS('Program Qtrly'!R:R,'Program Qtrly'!$A:$A,$A193,'Program Qtrly'!$C:$C,"NWP")</f>
        <v>0</v>
      </c>
      <c r="R193" s="95">
        <f>4*SUMIFS('Program Qtrly'!S:S,'Program Qtrly'!$A:$A,$A193,'Program Qtrly'!$C:$C,"NWP")</f>
        <v>0</v>
      </c>
      <c r="S193" s="95">
        <f>4*SUMIFS('Program Qtrly'!T:T,'Program Qtrly'!$A:$A,$A193,'Program Qtrly'!$C:$C,"NWP")</f>
        <v>0</v>
      </c>
      <c r="T193" s="95">
        <f>4*SUMIFS('Program Qtrly'!U:U,'Program Qtrly'!$A:$A,$A193,'Program Qtrly'!$C:$C,"NWP")</f>
        <v>0</v>
      </c>
      <c r="U193" s="95">
        <f>4*SUMIFS('Program Qtrly'!V:V,'Program Qtrly'!$A:$A,$A193,'Program Qtrly'!$C:$C,"NWP")</f>
        <v>0</v>
      </c>
      <c r="V193" s="95">
        <f>4*SUMIFS('Program Qtrly'!W:W,'Program Qtrly'!$A:$A,$A193,'Program Qtrly'!$C:$C,"NWP")</f>
        <v>0</v>
      </c>
    </row>
    <row r="194" spans="1:22" x14ac:dyDescent="0.45">
      <c r="A194" s="76" t="str">
        <f t="shared" ref="A194:A201" si="597">A193</f>
        <v>P017</v>
      </c>
      <c r="B194" s="87" t="s">
        <v>530</v>
      </c>
      <c r="C194" s="88" t="e">
        <f>INDEX('RBC Assumptions'!$E$44:$E$62,MATCH($C192,'RBC Assumptions'!$A$44:$A$62,0))</f>
        <v>#N/A</v>
      </c>
      <c r="D194" s="88" t="e">
        <f>INDEX('RBC Assumptions'!$E$44:$E$62,MATCH($C192,'RBC Assumptions'!$A$44:$A$62,0))</f>
        <v>#N/A</v>
      </c>
      <c r="E194" s="88" t="e">
        <f>INDEX('RBC Assumptions'!$E$44:$E$62,MATCH($C192,'RBC Assumptions'!$A$44:$A$62,0))</f>
        <v>#N/A</v>
      </c>
      <c r="F194" s="88" t="e">
        <f>INDEX('RBC Assumptions'!$E$44:$E$62,MATCH($C192,'RBC Assumptions'!$A$44:$A$62,0))</f>
        <v>#N/A</v>
      </c>
      <c r="G194" s="88" t="e">
        <f>INDEX('RBC Assumptions'!$E$44:$E$62,MATCH($C192,'RBC Assumptions'!$A$44:$A$62,0))</f>
        <v>#N/A</v>
      </c>
      <c r="H194" s="88" t="e">
        <f>INDEX('RBC Assumptions'!$E$44:$E$62,MATCH($C192,'RBC Assumptions'!$A$44:$A$62,0))</f>
        <v>#N/A</v>
      </c>
      <c r="I194" s="88" t="e">
        <f>INDEX('RBC Assumptions'!$E$44:$E$62,MATCH($C192,'RBC Assumptions'!$A$44:$A$62,0))</f>
        <v>#N/A</v>
      </c>
      <c r="J194" s="88" t="e">
        <f>INDEX('RBC Assumptions'!$E$44:$E$62,MATCH($C192,'RBC Assumptions'!$A$44:$A$62,0))</f>
        <v>#N/A</v>
      </c>
      <c r="K194" s="88" t="e">
        <f>INDEX('RBC Assumptions'!$E$44:$E$62,MATCH($C192,'RBC Assumptions'!$A$44:$A$62,0))</f>
        <v>#N/A</v>
      </c>
      <c r="L194" s="88" t="e">
        <f>INDEX('RBC Assumptions'!$E$44:$E$62,MATCH($C192,'RBC Assumptions'!$A$44:$A$62,0))</f>
        <v>#N/A</v>
      </c>
      <c r="M194" s="88" t="e">
        <f>INDEX('RBC Assumptions'!$E$44:$E$62,MATCH($C192,'RBC Assumptions'!$A$44:$A$62,0))</f>
        <v>#N/A</v>
      </c>
      <c r="N194" s="88" t="e">
        <f>INDEX('RBC Assumptions'!$E$44:$E$62,MATCH($C192,'RBC Assumptions'!$A$44:$A$62,0))</f>
        <v>#N/A</v>
      </c>
      <c r="O194" s="88" t="e">
        <f>INDEX('RBC Assumptions'!$E$44:$E$62,MATCH($C192,'RBC Assumptions'!$A$44:$A$62,0))</f>
        <v>#N/A</v>
      </c>
      <c r="P194" s="88" t="e">
        <f>INDEX('RBC Assumptions'!$E$44:$E$62,MATCH($C192,'RBC Assumptions'!$A$44:$A$62,0))</f>
        <v>#N/A</v>
      </c>
      <c r="Q194" s="88" t="e">
        <f>INDEX('RBC Assumptions'!$E$44:$E$62,MATCH($C192,'RBC Assumptions'!$A$44:$A$62,0))</f>
        <v>#N/A</v>
      </c>
      <c r="R194" s="88" t="e">
        <f>INDEX('RBC Assumptions'!$E$44:$E$62,MATCH($C192,'RBC Assumptions'!$A$44:$A$62,0))</f>
        <v>#N/A</v>
      </c>
      <c r="S194" s="88" t="e">
        <f>INDEX('RBC Assumptions'!$E$44:$E$62,MATCH($C192,'RBC Assumptions'!$A$44:$A$62,0))</f>
        <v>#N/A</v>
      </c>
      <c r="T194" s="88" t="e">
        <f>INDEX('RBC Assumptions'!$E$44:$E$62,MATCH($C192,'RBC Assumptions'!$A$44:$A$62,0))</f>
        <v>#N/A</v>
      </c>
      <c r="U194" s="88" t="e">
        <f>INDEX('RBC Assumptions'!$E$44:$E$62,MATCH($C192,'RBC Assumptions'!$A$44:$A$62,0))</f>
        <v>#N/A</v>
      </c>
      <c r="V194" s="88" t="e">
        <f>INDEX('RBC Assumptions'!$E$44:$E$62,MATCH($C192,'RBC Assumptions'!$A$44:$A$62,0))</f>
        <v>#N/A</v>
      </c>
    </row>
    <row r="195" spans="1:22" x14ac:dyDescent="0.45">
      <c r="A195" s="76" t="str">
        <f t="shared" si="597"/>
        <v>P017</v>
      </c>
      <c r="B195" s="87" t="s">
        <v>532</v>
      </c>
      <c r="C195" s="88" t="e">
        <f>INDEX('RBC Assumptions'!$F$44:$F$62,MATCH($C192,'RBC Assumptions'!$A$44:$A$62,0))</f>
        <v>#N/A</v>
      </c>
      <c r="D195" s="88" t="e">
        <f>INDEX('RBC Assumptions'!$F$44:$F$62,MATCH($C192,'RBC Assumptions'!$A$44:$A$62,0))</f>
        <v>#N/A</v>
      </c>
      <c r="E195" s="88" t="e">
        <f>INDEX('RBC Assumptions'!$F$44:$F$62,MATCH($C192,'RBC Assumptions'!$A$44:$A$62,0))</f>
        <v>#N/A</v>
      </c>
      <c r="F195" s="88" t="e">
        <f>INDEX('RBC Assumptions'!$F$44:$F$62,MATCH($C192,'RBC Assumptions'!$A$44:$A$62,0))</f>
        <v>#N/A</v>
      </c>
      <c r="G195" s="88" t="e">
        <f>INDEX('RBC Assumptions'!$F$44:$F$62,MATCH($C192,'RBC Assumptions'!$A$44:$A$62,0))</f>
        <v>#N/A</v>
      </c>
      <c r="H195" s="88" t="e">
        <f>INDEX('RBC Assumptions'!$F$44:$F$62,MATCH($C192,'RBC Assumptions'!$A$44:$A$62,0))</f>
        <v>#N/A</v>
      </c>
      <c r="I195" s="88" t="e">
        <f>INDEX('RBC Assumptions'!$F$44:$F$62,MATCH($C192,'RBC Assumptions'!$A$44:$A$62,0))</f>
        <v>#N/A</v>
      </c>
      <c r="J195" s="88" t="e">
        <f>INDEX('RBC Assumptions'!$F$44:$F$62,MATCH($C192,'RBC Assumptions'!$A$44:$A$62,0))</f>
        <v>#N/A</v>
      </c>
      <c r="K195" s="88" t="e">
        <f>INDEX('RBC Assumptions'!$F$44:$F$62,MATCH($C192,'RBC Assumptions'!$A$44:$A$62,0))</f>
        <v>#N/A</v>
      </c>
      <c r="L195" s="88" t="e">
        <f>INDEX('RBC Assumptions'!$F$44:$F$62,MATCH($C192,'RBC Assumptions'!$A$44:$A$62,0))</f>
        <v>#N/A</v>
      </c>
      <c r="M195" s="88" t="e">
        <f>INDEX('RBC Assumptions'!$F$44:$F$62,MATCH($C192,'RBC Assumptions'!$A$44:$A$62,0))</f>
        <v>#N/A</v>
      </c>
      <c r="N195" s="88" t="e">
        <f>INDEX('RBC Assumptions'!$F$44:$F$62,MATCH($C192,'RBC Assumptions'!$A$44:$A$62,0))</f>
        <v>#N/A</v>
      </c>
      <c r="O195" s="88" t="e">
        <f>INDEX('RBC Assumptions'!$F$44:$F$62,MATCH($C192,'RBC Assumptions'!$A$44:$A$62,0))</f>
        <v>#N/A</v>
      </c>
      <c r="P195" s="88" t="e">
        <f>INDEX('RBC Assumptions'!$F$44:$F$62,MATCH($C192,'RBC Assumptions'!$A$44:$A$62,0))</f>
        <v>#N/A</v>
      </c>
      <c r="Q195" s="88" t="e">
        <f>INDEX('RBC Assumptions'!$F$44:$F$62,MATCH($C192,'RBC Assumptions'!$A$44:$A$62,0))</f>
        <v>#N/A</v>
      </c>
      <c r="R195" s="88" t="e">
        <f>INDEX('RBC Assumptions'!$F$44:$F$62,MATCH($C192,'RBC Assumptions'!$A$44:$A$62,0))</f>
        <v>#N/A</v>
      </c>
      <c r="S195" s="88" t="e">
        <f>INDEX('RBC Assumptions'!$F$44:$F$62,MATCH($C192,'RBC Assumptions'!$A$44:$A$62,0))</f>
        <v>#N/A</v>
      </c>
      <c r="T195" s="88" t="e">
        <f>INDEX('RBC Assumptions'!$F$44:$F$62,MATCH($C192,'RBC Assumptions'!$A$44:$A$62,0))</f>
        <v>#N/A</v>
      </c>
      <c r="U195" s="88" t="e">
        <f>INDEX('RBC Assumptions'!$F$44:$F$62,MATCH($C192,'RBC Assumptions'!$A$44:$A$62,0))</f>
        <v>#N/A</v>
      </c>
      <c r="V195" s="88" t="e">
        <f>INDEX('RBC Assumptions'!$F$44:$F$62,MATCH($C192,'RBC Assumptions'!$A$44:$A$62,0))</f>
        <v>#N/A</v>
      </c>
    </row>
    <row r="196" spans="1:22" x14ac:dyDescent="0.45">
      <c r="A196" s="76" t="str">
        <f t="shared" si="597"/>
        <v>P017</v>
      </c>
      <c r="B196" s="87" t="s">
        <v>534</v>
      </c>
      <c r="C196" s="88" t="e">
        <f>MIN('RBC Assumptions'!ASSM_LLAERatioCap,INDEX('RBC Assumptions'!$K$44:$K$62,MATCH($C192,'RBC Assumptions'!$A$44:$A$62,0)))</f>
        <v>#N/A</v>
      </c>
      <c r="D196" s="88" t="e">
        <f>MIN('RBC Assumptions'!ASSM_LLAERatioCap,INDEX('RBC Assumptions'!$K$44:$K$62,MATCH($C192,'RBC Assumptions'!$A$44:$A$62,0)))</f>
        <v>#N/A</v>
      </c>
      <c r="E196" s="88" t="e">
        <f>MIN('RBC Assumptions'!ASSM_LLAERatioCap,INDEX('RBC Assumptions'!$K$44:$K$62,MATCH($C192,'RBC Assumptions'!$A$44:$A$62,0)))</f>
        <v>#N/A</v>
      </c>
      <c r="F196" s="88" t="e">
        <f>MIN('RBC Assumptions'!ASSM_LLAERatioCap,INDEX('RBC Assumptions'!$K$44:$K$62,MATCH($C192,'RBC Assumptions'!$A$44:$A$62,0)))</f>
        <v>#N/A</v>
      </c>
      <c r="G196" s="88" t="e">
        <f>MIN('RBC Assumptions'!ASSM_LLAERatioCap,INDEX('RBC Assumptions'!$K$44:$K$62,MATCH($C192,'RBC Assumptions'!$A$44:$A$62,0)))</f>
        <v>#N/A</v>
      </c>
      <c r="H196" s="88" t="e">
        <f>MIN('RBC Assumptions'!ASSM_LLAERatioCap,INDEX('RBC Assumptions'!$K$44:$K$62,MATCH($C192,'RBC Assumptions'!$A$44:$A$62,0)))</f>
        <v>#N/A</v>
      </c>
      <c r="I196" s="88" t="e">
        <f>MIN('RBC Assumptions'!ASSM_LLAERatioCap,INDEX('RBC Assumptions'!$K$44:$K$62,MATCH($C192,'RBC Assumptions'!$A$44:$A$62,0)))</f>
        <v>#N/A</v>
      </c>
      <c r="J196" s="88" t="e">
        <f>MIN('RBC Assumptions'!ASSM_LLAERatioCap,INDEX('RBC Assumptions'!$K$44:$K$62,MATCH($C192,'RBC Assumptions'!$A$44:$A$62,0)))</f>
        <v>#N/A</v>
      </c>
      <c r="K196" s="88" t="e">
        <f>MIN('RBC Assumptions'!ASSM_LLAERatioCap,INDEX('RBC Assumptions'!$K$44:$K$62,MATCH($C192,'RBC Assumptions'!$A$44:$A$62,0)))</f>
        <v>#N/A</v>
      </c>
      <c r="L196" s="88" t="e">
        <f>MIN('RBC Assumptions'!ASSM_LLAERatioCap,INDEX('RBC Assumptions'!$K$44:$K$62,MATCH($C192,'RBC Assumptions'!$A$44:$A$62,0)))</f>
        <v>#N/A</v>
      </c>
      <c r="M196" s="88" t="e">
        <f>MIN('RBC Assumptions'!ASSM_LLAERatioCap,INDEX('RBC Assumptions'!$K$44:$K$62,MATCH($C192,'RBC Assumptions'!$A$44:$A$62,0)))</f>
        <v>#N/A</v>
      </c>
      <c r="N196" s="88" t="e">
        <f>MIN('RBC Assumptions'!ASSM_LLAERatioCap,INDEX('RBC Assumptions'!$K$44:$K$62,MATCH($C192,'RBC Assumptions'!$A$44:$A$62,0)))</f>
        <v>#N/A</v>
      </c>
      <c r="O196" s="88" t="e">
        <f>MIN('RBC Assumptions'!ASSM_LLAERatioCap,INDEX('RBC Assumptions'!$K$44:$K$62,MATCH($C192,'RBC Assumptions'!$A$44:$A$62,0)))</f>
        <v>#N/A</v>
      </c>
      <c r="P196" s="88" t="e">
        <f>MIN('RBC Assumptions'!ASSM_LLAERatioCap,INDEX('RBC Assumptions'!$K$44:$K$62,MATCH($C192,'RBC Assumptions'!$A$44:$A$62,0)))</f>
        <v>#N/A</v>
      </c>
      <c r="Q196" s="88" t="e">
        <f>MIN('RBC Assumptions'!ASSM_LLAERatioCap,INDEX('RBC Assumptions'!$K$44:$K$62,MATCH($C192,'RBC Assumptions'!$A$44:$A$62,0)))</f>
        <v>#N/A</v>
      </c>
      <c r="R196" s="88" t="e">
        <f>MIN('RBC Assumptions'!ASSM_LLAERatioCap,INDEX('RBC Assumptions'!$K$44:$K$62,MATCH($C192,'RBC Assumptions'!$A$44:$A$62,0)))</f>
        <v>#N/A</v>
      </c>
      <c r="S196" s="88" t="e">
        <f>MIN('RBC Assumptions'!ASSM_LLAERatioCap,INDEX('RBC Assumptions'!$K$44:$K$62,MATCH($C192,'RBC Assumptions'!$A$44:$A$62,0)))</f>
        <v>#N/A</v>
      </c>
      <c r="T196" s="88" t="e">
        <f>MIN('RBC Assumptions'!ASSM_LLAERatioCap,INDEX('RBC Assumptions'!$K$44:$K$62,MATCH($C192,'RBC Assumptions'!$A$44:$A$62,0)))</f>
        <v>#N/A</v>
      </c>
      <c r="U196" s="88" t="e">
        <f>MIN('RBC Assumptions'!ASSM_LLAERatioCap,INDEX('RBC Assumptions'!$K$44:$K$62,MATCH($C192,'RBC Assumptions'!$A$44:$A$62,0)))</f>
        <v>#N/A</v>
      </c>
      <c r="V196" s="88" t="e">
        <f>MIN('RBC Assumptions'!ASSM_LLAERatioCap,INDEX('RBC Assumptions'!$K$44:$K$62,MATCH($C192,'RBC Assumptions'!$A$44:$A$62,0)))</f>
        <v>#N/A</v>
      </c>
    </row>
    <row r="197" spans="1:22" x14ac:dyDescent="0.45">
      <c r="A197" s="76" t="str">
        <f t="shared" si="597"/>
        <v>P017</v>
      </c>
      <c r="B197" s="87" t="s">
        <v>531</v>
      </c>
      <c r="C197" s="88" t="e">
        <f>0.5*C194+0.5*(C196/C195)*C194</f>
        <v>#N/A</v>
      </c>
      <c r="D197" s="88" t="e">
        <f t="shared" ref="D197" si="598">0.5*D194+0.5*(D196/D195)*D194</f>
        <v>#N/A</v>
      </c>
      <c r="E197" s="88" t="e">
        <f t="shared" ref="E197" si="599">0.5*E194+0.5*(E196/E195)*E194</f>
        <v>#N/A</v>
      </c>
      <c r="F197" s="88" t="e">
        <f t="shared" ref="F197" si="600">0.5*F194+0.5*(F196/F195)*F194</f>
        <v>#N/A</v>
      </c>
      <c r="G197" s="88" t="e">
        <f t="shared" ref="G197" si="601">0.5*G194+0.5*(G196/G195)*G194</f>
        <v>#N/A</v>
      </c>
      <c r="H197" s="88" t="e">
        <f t="shared" ref="H197" si="602">0.5*H194+0.5*(H196/H195)*H194</f>
        <v>#N/A</v>
      </c>
      <c r="I197" s="88" t="e">
        <f t="shared" ref="I197" si="603">0.5*I194+0.5*(I196/I195)*I194</f>
        <v>#N/A</v>
      </c>
      <c r="J197" s="88" t="e">
        <f t="shared" ref="J197" si="604">0.5*J194+0.5*(J196/J195)*J194</f>
        <v>#N/A</v>
      </c>
      <c r="K197" s="88" t="e">
        <f t="shared" ref="K197" si="605">0.5*K194+0.5*(K196/K195)*K194</f>
        <v>#N/A</v>
      </c>
      <c r="L197" s="88" t="e">
        <f t="shared" ref="L197" si="606">0.5*L194+0.5*(L196/L195)*L194</f>
        <v>#N/A</v>
      </c>
      <c r="M197" s="88" t="e">
        <f t="shared" ref="M197" si="607">0.5*M194+0.5*(M196/M195)*M194</f>
        <v>#N/A</v>
      </c>
      <c r="N197" s="88" t="e">
        <f t="shared" ref="N197" si="608">0.5*N194+0.5*(N196/N195)*N194</f>
        <v>#N/A</v>
      </c>
      <c r="O197" s="88" t="e">
        <f t="shared" ref="O197" si="609">0.5*O194+0.5*(O196/O195)*O194</f>
        <v>#N/A</v>
      </c>
      <c r="P197" s="88" t="e">
        <f t="shared" ref="P197" si="610">0.5*P194+0.5*(P196/P195)*P194</f>
        <v>#N/A</v>
      </c>
      <c r="Q197" s="88" t="e">
        <f t="shared" ref="Q197" si="611">0.5*Q194+0.5*(Q196/Q195)*Q194</f>
        <v>#N/A</v>
      </c>
      <c r="R197" s="88" t="e">
        <f t="shared" ref="R197" si="612">0.5*R194+0.5*(R196/R195)*R194</f>
        <v>#N/A</v>
      </c>
      <c r="S197" s="88" t="e">
        <f t="shared" ref="S197" si="613">0.5*S194+0.5*(S196/S195)*S194</f>
        <v>#N/A</v>
      </c>
      <c r="T197" s="88" t="e">
        <f t="shared" ref="T197" si="614">0.5*T194+0.5*(T196/T195)*T194</f>
        <v>#N/A</v>
      </c>
      <c r="U197" s="88" t="e">
        <f t="shared" ref="U197" si="615">0.5*U194+0.5*(U196/U195)*U194</f>
        <v>#N/A</v>
      </c>
      <c r="V197" s="88" t="e">
        <f t="shared" ref="V197" si="616">0.5*V194+0.5*(V196/V195)*V194</f>
        <v>#N/A</v>
      </c>
    </row>
    <row r="198" spans="1:22" x14ac:dyDescent="0.45">
      <c r="A198" s="76" t="str">
        <f t="shared" si="597"/>
        <v>P017</v>
      </c>
      <c r="B198" s="87" t="s">
        <v>536</v>
      </c>
      <c r="C198" s="88" t="e">
        <f>INDEX('RBC Assumptions'!$G$44:$G$62,MATCH($C192,'RBC Assumptions'!$A$44:$A$62,0))</f>
        <v>#N/A</v>
      </c>
      <c r="D198" s="88" t="e">
        <f>INDEX('RBC Assumptions'!$G$44:$G$62,MATCH($C192,'RBC Assumptions'!$A$44:$A$62,0))</f>
        <v>#N/A</v>
      </c>
      <c r="E198" s="88" t="e">
        <f>INDEX('RBC Assumptions'!$G$44:$G$62,MATCH($C192,'RBC Assumptions'!$A$44:$A$62,0))</f>
        <v>#N/A</v>
      </c>
      <c r="F198" s="88" t="e">
        <f>INDEX('RBC Assumptions'!$G$44:$G$62,MATCH($C192,'RBC Assumptions'!$A$44:$A$62,0))</f>
        <v>#N/A</v>
      </c>
      <c r="G198" s="88" t="e">
        <f>INDEX('RBC Assumptions'!$G$44:$G$62,MATCH($C192,'RBC Assumptions'!$A$44:$A$62,0))</f>
        <v>#N/A</v>
      </c>
      <c r="H198" s="88" t="e">
        <f>INDEX('RBC Assumptions'!$G$44:$G$62,MATCH($C192,'RBC Assumptions'!$A$44:$A$62,0))</f>
        <v>#N/A</v>
      </c>
      <c r="I198" s="88" t="e">
        <f>INDEX('RBC Assumptions'!$G$44:$G$62,MATCH($C192,'RBC Assumptions'!$A$44:$A$62,0))</f>
        <v>#N/A</v>
      </c>
      <c r="J198" s="88" t="e">
        <f>INDEX('RBC Assumptions'!$G$44:$G$62,MATCH($C192,'RBC Assumptions'!$A$44:$A$62,0))</f>
        <v>#N/A</v>
      </c>
      <c r="K198" s="88" t="e">
        <f>INDEX('RBC Assumptions'!$G$44:$G$62,MATCH($C192,'RBC Assumptions'!$A$44:$A$62,0))</f>
        <v>#N/A</v>
      </c>
      <c r="L198" s="88" t="e">
        <f>INDEX('RBC Assumptions'!$G$44:$G$62,MATCH($C192,'RBC Assumptions'!$A$44:$A$62,0))</f>
        <v>#N/A</v>
      </c>
      <c r="M198" s="88" t="e">
        <f>INDEX('RBC Assumptions'!$G$44:$G$62,MATCH($C192,'RBC Assumptions'!$A$44:$A$62,0))</f>
        <v>#N/A</v>
      </c>
      <c r="N198" s="88" t="e">
        <f>INDEX('RBC Assumptions'!$G$44:$G$62,MATCH($C192,'RBC Assumptions'!$A$44:$A$62,0))</f>
        <v>#N/A</v>
      </c>
      <c r="O198" s="88" t="e">
        <f>INDEX('RBC Assumptions'!$G$44:$G$62,MATCH($C192,'RBC Assumptions'!$A$44:$A$62,0))</f>
        <v>#N/A</v>
      </c>
      <c r="P198" s="88" t="e">
        <f>INDEX('RBC Assumptions'!$G$44:$G$62,MATCH($C192,'RBC Assumptions'!$A$44:$A$62,0))</f>
        <v>#N/A</v>
      </c>
      <c r="Q198" s="88" t="e">
        <f>INDEX('RBC Assumptions'!$G$44:$G$62,MATCH($C192,'RBC Assumptions'!$A$44:$A$62,0))</f>
        <v>#N/A</v>
      </c>
      <c r="R198" s="88" t="e">
        <f>INDEX('RBC Assumptions'!$G$44:$G$62,MATCH($C192,'RBC Assumptions'!$A$44:$A$62,0))</f>
        <v>#N/A</v>
      </c>
      <c r="S198" s="88" t="e">
        <f>INDEX('RBC Assumptions'!$G$44:$G$62,MATCH($C192,'RBC Assumptions'!$A$44:$A$62,0))</f>
        <v>#N/A</v>
      </c>
      <c r="T198" s="88" t="e">
        <f>INDEX('RBC Assumptions'!$G$44:$G$62,MATCH($C192,'RBC Assumptions'!$A$44:$A$62,0))</f>
        <v>#N/A</v>
      </c>
      <c r="U198" s="88" t="e">
        <f>INDEX('RBC Assumptions'!$G$44:$G$62,MATCH($C192,'RBC Assumptions'!$A$44:$A$62,0))</f>
        <v>#N/A</v>
      </c>
      <c r="V198" s="88" t="e">
        <f>INDEX('RBC Assumptions'!$G$44:$G$62,MATCH($C192,'RBC Assumptions'!$A$44:$A$62,0))</f>
        <v>#N/A</v>
      </c>
    </row>
    <row r="199" spans="1:22" x14ac:dyDescent="0.45">
      <c r="A199" s="76" t="str">
        <f t="shared" si="597"/>
        <v>P017</v>
      </c>
      <c r="B199" s="89" t="s">
        <v>346</v>
      </c>
      <c r="C199" s="91" t="e">
        <f>MAX(0,C193*((C197*C198)+'RBC Assumptions'!ASSM_UWExpRatio-1))</f>
        <v>#N/A</v>
      </c>
      <c r="D199" s="91" t="e">
        <f>MAX(0,D193*((D197*D198)+'RBC Assumptions'!ASSM_UWExpRatio-1))</f>
        <v>#N/A</v>
      </c>
      <c r="E199" s="91" t="e">
        <f>MAX(0,E193*((E197*E198)+'RBC Assumptions'!ASSM_UWExpRatio-1))</f>
        <v>#N/A</v>
      </c>
      <c r="F199" s="91" t="e">
        <f>MAX(0,F193*((F197*F198)+'RBC Assumptions'!ASSM_UWExpRatio-1))</f>
        <v>#N/A</v>
      </c>
      <c r="G199" s="91" t="e">
        <f>MAX(0,G193*((G197*G198)+'RBC Assumptions'!ASSM_UWExpRatio-1))</f>
        <v>#N/A</v>
      </c>
      <c r="H199" s="91" t="e">
        <f>MAX(0,H193*((H197*H198)+'RBC Assumptions'!ASSM_UWExpRatio-1))</f>
        <v>#N/A</v>
      </c>
      <c r="I199" s="91" t="e">
        <f>MAX(0,I193*((I197*I198)+'RBC Assumptions'!ASSM_UWExpRatio-1))</f>
        <v>#N/A</v>
      </c>
      <c r="J199" s="91" t="e">
        <f>MAX(0,J193*((J197*J198)+'RBC Assumptions'!ASSM_UWExpRatio-1))</f>
        <v>#N/A</v>
      </c>
      <c r="K199" s="91" t="e">
        <f>MAX(0,K193*((K197*K198)+'RBC Assumptions'!ASSM_UWExpRatio-1))</f>
        <v>#N/A</v>
      </c>
      <c r="L199" s="91" t="e">
        <f>MAX(0,L193*((L197*L198)+'RBC Assumptions'!ASSM_UWExpRatio-1))</f>
        <v>#N/A</v>
      </c>
      <c r="M199" s="91" t="e">
        <f>MAX(0,M193*((M197*M198)+'RBC Assumptions'!ASSM_UWExpRatio-1))</f>
        <v>#N/A</v>
      </c>
      <c r="N199" s="91" t="e">
        <f>MAX(0,N193*((N197*N198)+'RBC Assumptions'!ASSM_UWExpRatio-1))</f>
        <v>#N/A</v>
      </c>
      <c r="O199" s="91" t="e">
        <f>MAX(0,O193*((O197*O198)+'RBC Assumptions'!ASSM_UWExpRatio-1))</f>
        <v>#N/A</v>
      </c>
      <c r="P199" s="91" t="e">
        <f>MAX(0,P193*((P197*P198)+'RBC Assumptions'!ASSM_UWExpRatio-1))</f>
        <v>#N/A</v>
      </c>
      <c r="Q199" s="91" t="e">
        <f>MAX(0,Q193*((Q197*Q198)+'RBC Assumptions'!ASSM_UWExpRatio-1))</f>
        <v>#N/A</v>
      </c>
      <c r="R199" s="91" t="e">
        <f>MAX(0,R193*((R197*R198)+'RBC Assumptions'!ASSM_UWExpRatio-1))</f>
        <v>#N/A</v>
      </c>
      <c r="S199" s="91" t="e">
        <f>MAX(0,S193*((S197*S198)+'RBC Assumptions'!ASSM_UWExpRatio-1))</f>
        <v>#N/A</v>
      </c>
      <c r="T199" s="91" t="e">
        <f>MAX(0,T193*((T197*T198)+'RBC Assumptions'!ASSM_UWExpRatio-1))</f>
        <v>#N/A</v>
      </c>
      <c r="U199" s="91" t="e">
        <f>MAX(0,U193*((U197*U198)+'RBC Assumptions'!ASSM_UWExpRatio-1))</f>
        <v>#N/A</v>
      </c>
      <c r="V199" s="91" t="e">
        <f>MAX(0,V193*((V197*V198)+'RBC Assumptions'!ASSM_UWExpRatio-1))</f>
        <v>#N/A</v>
      </c>
    </row>
    <row r="200" spans="1:22" x14ac:dyDescent="0.45">
      <c r="A200" s="76" t="str">
        <f t="shared" si="597"/>
        <v>P017</v>
      </c>
      <c r="B200" s="90" t="s">
        <v>334</v>
      </c>
      <c r="C200" s="91">
        <v>0</v>
      </c>
      <c r="D200" s="91">
        <v>0</v>
      </c>
      <c r="E200" s="91">
        <v>0</v>
      </c>
      <c r="F200" s="91">
        <v>0</v>
      </c>
      <c r="G200" s="91">
        <v>0</v>
      </c>
      <c r="H200" s="91">
        <v>0</v>
      </c>
      <c r="I200" s="91">
        <v>0</v>
      </c>
      <c r="J200" s="91">
        <v>0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91">
        <v>0</v>
      </c>
      <c r="R200" s="91">
        <v>0</v>
      </c>
      <c r="S200" s="91">
        <v>0</v>
      </c>
      <c r="T200" s="91">
        <v>0</v>
      </c>
      <c r="U200" s="91">
        <v>0</v>
      </c>
      <c r="V200" s="91">
        <v>0</v>
      </c>
    </row>
    <row r="201" spans="1:22" x14ac:dyDescent="0.45">
      <c r="A201" s="76" t="str">
        <f t="shared" si="597"/>
        <v>P017</v>
      </c>
      <c r="B201" s="92" t="s">
        <v>347</v>
      </c>
      <c r="C201" s="93">
        <f>IFERROR(C199-C200,0)</f>
        <v>0</v>
      </c>
      <c r="D201" s="93">
        <f t="shared" ref="D201" si="617">IFERROR(D199-D200,0)</f>
        <v>0</v>
      </c>
      <c r="E201" s="93">
        <f t="shared" ref="E201" si="618">IFERROR(E199-E200,0)</f>
        <v>0</v>
      </c>
      <c r="F201" s="93">
        <f t="shared" ref="F201" si="619">IFERROR(F199-F200,0)</f>
        <v>0</v>
      </c>
      <c r="G201" s="93">
        <f t="shared" ref="G201" si="620">IFERROR(G199-G200,0)</f>
        <v>0</v>
      </c>
      <c r="H201" s="93">
        <f t="shared" ref="H201" si="621">IFERROR(H199-H200,0)</f>
        <v>0</v>
      </c>
      <c r="I201" s="93">
        <f t="shared" ref="I201" si="622">IFERROR(I199-I200,0)</f>
        <v>0</v>
      </c>
      <c r="J201" s="93">
        <f t="shared" ref="J201" si="623">IFERROR(J199-J200,0)</f>
        <v>0</v>
      </c>
      <c r="K201" s="93">
        <f t="shared" ref="K201" si="624">IFERROR(K199-K200,0)</f>
        <v>0</v>
      </c>
      <c r="L201" s="93">
        <f t="shared" ref="L201" si="625">IFERROR(L199-L200,0)</f>
        <v>0</v>
      </c>
      <c r="M201" s="93">
        <f t="shared" ref="M201" si="626">IFERROR(M199-M200,0)</f>
        <v>0</v>
      </c>
      <c r="N201" s="93">
        <f t="shared" ref="N201" si="627">IFERROR(N199-N200,0)</f>
        <v>0</v>
      </c>
      <c r="O201" s="93">
        <f t="shared" ref="O201" si="628">IFERROR(O199-O200,0)</f>
        <v>0</v>
      </c>
      <c r="P201" s="93">
        <f t="shared" ref="P201" si="629">IFERROR(P199-P200,0)</f>
        <v>0</v>
      </c>
      <c r="Q201" s="93">
        <f t="shared" ref="Q201" si="630">IFERROR(Q199-Q200,0)</f>
        <v>0</v>
      </c>
      <c r="R201" s="93">
        <f t="shared" ref="R201" si="631">IFERROR(R199-R200,0)</f>
        <v>0</v>
      </c>
      <c r="S201" s="93">
        <f t="shared" ref="S201" si="632">IFERROR(S199-S200,0)</f>
        <v>0</v>
      </c>
      <c r="T201" s="93">
        <f t="shared" ref="T201" si="633">IFERROR(T199-T200,0)</f>
        <v>0</v>
      </c>
      <c r="U201" s="93">
        <f t="shared" ref="U201" si="634">IFERROR(U199-U200,0)</f>
        <v>0</v>
      </c>
      <c r="V201" s="93">
        <f t="shared" ref="V201" si="635">IFERROR(V199-V200,0)</f>
        <v>0</v>
      </c>
    </row>
    <row r="203" spans="1:22" x14ac:dyDescent="0.45">
      <c r="A203" s="2" t="s">
        <v>381</v>
      </c>
      <c r="B203" s="2">
        <f>INDEX('Program Inputs'!$B$9:$B$28,MATCH(A203,'Program Inputs'!$A$9:$A$28,0))</f>
        <v>0</v>
      </c>
      <c r="C203" s="2">
        <f>INDEX('Program Inputs'!$L$9:$L$28,MATCH(A203,'Program Inputs'!$A$9:$A$28,0))</f>
        <v>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45">
      <c r="A204" s="76" t="str">
        <f>A203</f>
        <v>P018</v>
      </c>
      <c r="B204" s="87" t="s">
        <v>345</v>
      </c>
      <c r="C204" s="95">
        <f>4*SUMIFS('Program Qtrly'!D:D,'Program Qtrly'!$A:$A,$A204,'Program Qtrly'!$C:$C,"NWP")</f>
        <v>0</v>
      </c>
      <c r="D204" s="95">
        <f>4*SUMIFS('Program Qtrly'!E:E,'Program Qtrly'!$A:$A,$A204,'Program Qtrly'!$C:$C,"NWP")</f>
        <v>0</v>
      </c>
      <c r="E204" s="95">
        <f>4*SUMIFS('Program Qtrly'!F:F,'Program Qtrly'!$A:$A,$A204,'Program Qtrly'!$C:$C,"NWP")</f>
        <v>0</v>
      </c>
      <c r="F204" s="95">
        <f>4*SUMIFS('Program Qtrly'!G:G,'Program Qtrly'!$A:$A,$A204,'Program Qtrly'!$C:$C,"NWP")</f>
        <v>0</v>
      </c>
      <c r="G204" s="95">
        <f>4*SUMIFS('Program Qtrly'!H:H,'Program Qtrly'!$A:$A,$A204,'Program Qtrly'!$C:$C,"NWP")</f>
        <v>0</v>
      </c>
      <c r="H204" s="95">
        <f>4*SUMIFS('Program Qtrly'!I:I,'Program Qtrly'!$A:$A,$A204,'Program Qtrly'!$C:$C,"NWP")</f>
        <v>0</v>
      </c>
      <c r="I204" s="95">
        <f>4*SUMIFS('Program Qtrly'!J:J,'Program Qtrly'!$A:$A,$A204,'Program Qtrly'!$C:$C,"NWP")</f>
        <v>0</v>
      </c>
      <c r="J204" s="95">
        <f>4*SUMIFS('Program Qtrly'!K:K,'Program Qtrly'!$A:$A,$A204,'Program Qtrly'!$C:$C,"NWP")</f>
        <v>0</v>
      </c>
      <c r="K204" s="95">
        <f>4*SUMIFS('Program Qtrly'!L:L,'Program Qtrly'!$A:$A,$A204,'Program Qtrly'!$C:$C,"NWP")</f>
        <v>0</v>
      </c>
      <c r="L204" s="95">
        <f>4*SUMIFS('Program Qtrly'!M:M,'Program Qtrly'!$A:$A,$A204,'Program Qtrly'!$C:$C,"NWP")</f>
        <v>0</v>
      </c>
      <c r="M204" s="95">
        <f>4*SUMIFS('Program Qtrly'!N:N,'Program Qtrly'!$A:$A,$A204,'Program Qtrly'!$C:$C,"NWP")</f>
        <v>0</v>
      </c>
      <c r="N204" s="95">
        <f>4*SUMIFS('Program Qtrly'!O:O,'Program Qtrly'!$A:$A,$A204,'Program Qtrly'!$C:$C,"NWP")</f>
        <v>0</v>
      </c>
      <c r="O204" s="95">
        <f>4*SUMIFS('Program Qtrly'!P:P,'Program Qtrly'!$A:$A,$A204,'Program Qtrly'!$C:$C,"NWP")</f>
        <v>0</v>
      </c>
      <c r="P204" s="95">
        <f>4*SUMIFS('Program Qtrly'!Q:Q,'Program Qtrly'!$A:$A,$A204,'Program Qtrly'!$C:$C,"NWP")</f>
        <v>0</v>
      </c>
      <c r="Q204" s="95">
        <f>4*SUMIFS('Program Qtrly'!R:R,'Program Qtrly'!$A:$A,$A204,'Program Qtrly'!$C:$C,"NWP")</f>
        <v>0</v>
      </c>
      <c r="R204" s="95">
        <f>4*SUMIFS('Program Qtrly'!S:S,'Program Qtrly'!$A:$A,$A204,'Program Qtrly'!$C:$C,"NWP")</f>
        <v>0</v>
      </c>
      <c r="S204" s="95">
        <f>4*SUMIFS('Program Qtrly'!T:T,'Program Qtrly'!$A:$A,$A204,'Program Qtrly'!$C:$C,"NWP")</f>
        <v>0</v>
      </c>
      <c r="T204" s="95">
        <f>4*SUMIFS('Program Qtrly'!U:U,'Program Qtrly'!$A:$A,$A204,'Program Qtrly'!$C:$C,"NWP")</f>
        <v>0</v>
      </c>
      <c r="U204" s="95">
        <f>4*SUMIFS('Program Qtrly'!V:V,'Program Qtrly'!$A:$A,$A204,'Program Qtrly'!$C:$C,"NWP")</f>
        <v>0</v>
      </c>
      <c r="V204" s="95">
        <f>4*SUMIFS('Program Qtrly'!W:W,'Program Qtrly'!$A:$A,$A204,'Program Qtrly'!$C:$C,"NWP")</f>
        <v>0</v>
      </c>
    </row>
    <row r="205" spans="1:22" x14ac:dyDescent="0.45">
      <c r="A205" s="76" t="str">
        <f t="shared" ref="A205:A212" si="636">A204</f>
        <v>P018</v>
      </c>
      <c r="B205" s="87" t="s">
        <v>530</v>
      </c>
      <c r="C205" s="88" t="e">
        <f>INDEX('RBC Assumptions'!$E$44:$E$62,MATCH($C203,'RBC Assumptions'!$A$44:$A$62,0))</f>
        <v>#N/A</v>
      </c>
      <c r="D205" s="88" t="e">
        <f>INDEX('RBC Assumptions'!$E$44:$E$62,MATCH($C203,'RBC Assumptions'!$A$44:$A$62,0))</f>
        <v>#N/A</v>
      </c>
      <c r="E205" s="88" t="e">
        <f>INDEX('RBC Assumptions'!$E$44:$E$62,MATCH($C203,'RBC Assumptions'!$A$44:$A$62,0))</f>
        <v>#N/A</v>
      </c>
      <c r="F205" s="88" t="e">
        <f>INDEX('RBC Assumptions'!$E$44:$E$62,MATCH($C203,'RBC Assumptions'!$A$44:$A$62,0))</f>
        <v>#N/A</v>
      </c>
      <c r="G205" s="88" t="e">
        <f>INDEX('RBC Assumptions'!$E$44:$E$62,MATCH($C203,'RBC Assumptions'!$A$44:$A$62,0))</f>
        <v>#N/A</v>
      </c>
      <c r="H205" s="88" t="e">
        <f>INDEX('RBC Assumptions'!$E$44:$E$62,MATCH($C203,'RBC Assumptions'!$A$44:$A$62,0))</f>
        <v>#N/A</v>
      </c>
      <c r="I205" s="88" t="e">
        <f>INDEX('RBC Assumptions'!$E$44:$E$62,MATCH($C203,'RBC Assumptions'!$A$44:$A$62,0))</f>
        <v>#N/A</v>
      </c>
      <c r="J205" s="88" t="e">
        <f>INDEX('RBC Assumptions'!$E$44:$E$62,MATCH($C203,'RBC Assumptions'!$A$44:$A$62,0))</f>
        <v>#N/A</v>
      </c>
      <c r="K205" s="88" t="e">
        <f>INDEX('RBC Assumptions'!$E$44:$E$62,MATCH($C203,'RBC Assumptions'!$A$44:$A$62,0))</f>
        <v>#N/A</v>
      </c>
      <c r="L205" s="88" t="e">
        <f>INDEX('RBC Assumptions'!$E$44:$E$62,MATCH($C203,'RBC Assumptions'!$A$44:$A$62,0))</f>
        <v>#N/A</v>
      </c>
      <c r="M205" s="88" t="e">
        <f>INDEX('RBC Assumptions'!$E$44:$E$62,MATCH($C203,'RBC Assumptions'!$A$44:$A$62,0))</f>
        <v>#N/A</v>
      </c>
      <c r="N205" s="88" t="e">
        <f>INDEX('RBC Assumptions'!$E$44:$E$62,MATCH($C203,'RBC Assumptions'!$A$44:$A$62,0))</f>
        <v>#N/A</v>
      </c>
      <c r="O205" s="88" t="e">
        <f>INDEX('RBC Assumptions'!$E$44:$E$62,MATCH($C203,'RBC Assumptions'!$A$44:$A$62,0))</f>
        <v>#N/A</v>
      </c>
      <c r="P205" s="88" t="e">
        <f>INDEX('RBC Assumptions'!$E$44:$E$62,MATCH($C203,'RBC Assumptions'!$A$44:$A$62,0))</f>
        <v>#N/A</v>
      </c>
      <c r="Q205" s="88" t="e">
        <f>INDEX('RBC Assumptions'!$E$44:$E$62,MATCH($C203,'RBC Assumptions'!$A$44:$A$62,0))</f>
        <v>#N/A</v>
      </c>
      <c r="R205" s="88" t="e">
        <f>INDEX('RBC Assumptions'!$E$44:$E$62,MATCH($C203,'RBC Assumptions'!$A$44:$A$62,0))</f>
        <v>#N/A</v>
      </c>
      <c r="S205" s="88" t="e">
        <f>INDEX('RBC Assumptions'!$E$44:$E$62,MATCH($C203,'RBC Assumptions'!$A$44:$A$62,0))</f>
        <v>#N/A</v>
      </c>
      <c r="T205" s="88" t="e">
        <f>INDEX('RBC Assumptions'!$E$44:$E$62,MATCH($C203,'RBC Assumptions'!$A$44:$A$62,0))</f>
        <v>#N/A</v>
      </c>
      <c r="U205" s="88" t="e">
        <f>INDEX('RBC Assumptions'!$E$44:$E$62,MATCH($C203,'RBC Assumptions'!$A$44:$A$62,0))</f>
        <v>#N/A</v>
      </c>
      <c r="V205" s="88" t="e">
        <f>INDEX('RBC Assumptions'!$E$44:$E$62,MATCH($C203,'RBC Assumptions'!$A$44:$A$62,0))</f>
        <v>#N/A</v>
      </c>
    </row>
    <row r="206" spans="1:22" x14ac:dyDescent="0.45">
      <c r="A206" s="76" t="str">
        <f t="shared" si="636"/>
        <v>P018</v>
      </c>
      <c r="B206" s="87" t="s">
        <v>532</v>
      </c>
      <c r="C206" s="88" t="e">
        <f>INDEX('RBC Assumptions'!$F$44:$F$62,MATCH($C203,'RBC Assumptions'!$A$44:$A$62,0))</f>
        <v>#N/A</v>
      </c>
      <c r="D206" s="88" t="e">
        <f>INDEX('RBC Assumptions'!$F$44:$F$62,MATCH($C203,'RBC Assumptions'!$A$44:$A$62,0))</f>
        <v>#N/A</v>
      </c>
      <c r="E206" s="88" t="e">
        <f>INDEX('RBC Assumptions'!$F$44:$F$62,MATCH($C203,'RBC Assumptions'!$A$44:$A$62,0))</f>
        <v>#N/A</v>
      </c>
      <c r="F206" s="88" t="e">
        <f>INDEX('RBC Assumptions'!$F$44:$F$62,MATCH($C203,'RBC Assumptions'!$A$44:$A$62,0))</f>
        <v>#N/A</v>
      </c>
      <c r="G206" s="88" t="e">
        <f>INDEX('RBC Assumptions'!$F$44:$F$62,MATCH($C203,'RBC Assumptions'!$A$44:$A$62,0))</f>
        <v>#N/A</v>
      </c>
      <c r="H206" s="88" t="e">
        <f>INDEX('RBC Assumptions'!$F$44:$F$62,MATCH($C203,'RBC Assumptions'!$A$44:$A$62,0))</f>
        <v>#N/A</v>
      </c>
      <c r="I206" s="88" t="e">
        <f>INDEX('RBC Assumptions'!$F$44:$F$62,MATCH($C203,'RBC Assumptions'!$A$44:$A$62,0))</f>
        <v>#N/A</v>
      </c>
      <c r="J206" s="88" t="e">
        <f>INDEX('RBC Assumptions'!$F$44:$F$62,MATCH($C203,'RBC Assumptions'!$A$44:$A$62,0))</f>
        <v>#N/A</v>
      </c>
      <c r="K206" s="88" t="e">
        <f>INDEX('RBC Assumptions'!$F$44:$F$62,MATCH($C203,'RBC Assumptions'!$A$44:$A$62,0))</f>
        <v>#N/A</v>
      </c>
      <c r="L206" s="88" t="e">
        <f>INDEX('RBC Assumptions'!$F$44:$F$62,MATCH($C203,'RBC Assumptions'!$A$44:$A$62,0))</f>
        <v>#N/A</v>
      </c>
      <c r="M206" s="88" t="e">
        <f>INDEX('RBC Assumptions'!$F$44:$F$62,MATCH($C203,'RBC Assumptions'!$A$44:$A$62,0))</f>
        <v>#N/A</v>
      </c>
      <c r="N206" s="88" t="e">
        <f>INDEX('RBC Assumptions'!$F$44:$F$62,MATCH($C203,'RBC Assumptions'!$A$44:$A$62,0))</f>
        <v>#N/A</v>
      </c>
      <c r="O206" s="88" t="e">
        <f>INDEX('RBC Assumptions'!$F$44:$F$62,MATCH($C203,'RBC Assumptions'!$A$44:$A$62,0))</f>
        <v>#N/A</v>
      </c>
      <c r="P206" s="88" t="e">
        <f>INDEX('RBC Assumptions'!$F$44:$F$62,MATCH($C203,'RBC Assumptions'!$A$44:$A$62,0))</f>
        <v>#N/A</v>
      </c>
      <c r="Q206" s="88" t="e">
        <f>INDEX('RBC Assumptions'!$F$44:$F$62,MATCH($C203,'RBC Assumptions'!$A$44:$A$62,0))</f>
        <v>#N/A</v>
      </c>
      <c r="R206" s="88" t="e">
        <f>INDEX('RBC Assumptions'!$F$44:$F$62,MATCH($C203,'RBC Assumptions'!$A$44:$A$62,0))</f>
        <v>#N/A</v>
      </c>
      <c r="S206" s="88" t="e">
        <f>INDEX('RBC Assumptions'!$F$44:$F$62,MATCH($C203,'RBC Assumptions'!$A$44:$A$62,0))</f>
        <v>#N/A</v>
      </c>
      <c r="T206" s="88" t="e">
        <f>INDEX('RBC Assumptions'!$F$44:$F$62,MATCH($C203,'RBC Assumptions'!$A$44:$A$62,0))</f>
        <v>#N/A</v>
      </c>
      <c r="U206" s="88" t="e">
        <f>INDEX('RBC Assumptions'!$F$44:$F$62,MATCH($C203,'RBC Assumptions'!$A$44:$A$62,0))</f>
        <v>#N/A</v>
      </c>
      <c r="V206" s="88" t="e">
        <f>INDEX('RBC Assumptions'!$F$44:$F$62,MATCH($C203,'RBC Assumptions'!$A$44:$A$62,0))</f>
        <v>#N/A</v>
      </c>
    </row>
    <row r="207" spans="1:22" x14ac:dyDescent="0.45">
      <c r="A207" s="76" t="str">
        <f t="shared" si="636"/>
        <v>P018</v>
      </c>
      <c r="B207" s="87" t="s">
        <v>534</v>
      </c>
      <c r="C207" s="88" t="e">
        <f>MIN('RBC Assumptions'!ASSM_LLAERatioCap,INDEX('RBC Assumptions'!$K$44:$K$62,MATCH($C203,'RBC Assumptions'!$A$44:$A$62,0)))</f>
        <v>#N/A</v>
      </c>
      <c r="D207" s="88" t="e">
        <f>MIN('RBC Assumptions'!ASSM_LLAERatioCap,INDEX('RBC Assumptions'!$K$44:$K$62,MATCH($C203,'RBC Assumptions'!$A$44:$A$62,0)))</f>
        <v>#N/A</v>
      </c>
      <c r="E207" s="88" t="e">
        <f>MIN('RBC Assumptions'!ASSM_LLAERatioCap,INDEX('RBC Assumptions'!$K$44:$K$62,MATCH($C203,'RBC Assumptions'!$A$44:$A$62,0)))</f>
        <v>#N/A</v>
      </c>
      <c r="F207" s="88" t="e">
        <f>MIN('RBC Assumptions'!ASSM_LLAERatioCap,INDEX('RBC Assumptions'!$K$44:$K$62,MATCH($C203,'RBC Assumptions'!$A$44:$A$62,0)))</f>
        <v>#N/A</v>
      </c>
      <c r="G207" s="88" t="e">
        <f>MIN('RBC Assumptions'!ASSM_LLAERatioCap,INDEX('RBC Assumptions'!$K$44:$K$62,MATCH($C203,'RBC Assumptions'!$A$44:$A$62,0)))</f>
        <v>#N/A</v>
      </c>
      <c r="H207" s="88" t="e">
        <f>MIN('RBC Assumptions'!ASSM_LLAERatioCap,INDEX('RBC Assumptions'!$K$44:$K$62,MATCH($C203,'RBC Assumptions'!$A$44:$A$62,0)))</f>
        <v>#N/A</v>
      </c>
      <c r="I207" s="88" t="e">
        <f>MIN('RBC Assumptions'!ASSM_LLAERatioCap,INDEX('RBC Assumptions'!$K$44:$K$62,MATCH($C203,'RBC Assumptions'!$A$44:$A$62,0)))</f>
        <v>#N/A</v>
      </c>
      <c r="J207" s="88" t="e">
        <f>MIN('RBC Assumptions'!ASSM_LLAERatioCap,INDEX('RBC Assumptions'!$K$44:$K$62,MATCH($C203,'RBC Assumptions'!$A$44:$A$62,0)))</f>
        <v>#N/A</v>
      </c>
      <c r="K207" s="88" t="e">
        <f>MIN('RBC Assumptions'!ASSM_LLAERatioCap,INDEX('RBC Assumptions'!$K$44:$K$62,MATCH($C203,'RBC Assumptions'!$A$44:$A$62,0)))</f>
        <v>#N/A</v>
      </c>
      <c r="L207" s="88" t="e">
        <f>MIN('RBC Assumptions'!ASSM_LLAERatioCap,INDEX('RBC Assumptions'!$K$44:$K$62,MATCH($C203,'RBC Assumptions'!$A$44:$A$62,0)))</f>
        <v>#N/A</v>
      </c>
      <c r="M207" s="88" t="e">
        <f>MIN('RBC Assumptions'!ASSM_LLAERatioCap,INDEX('RBC Assumptions'!$K$44:$K$62,MATCH($C203,'RBC Assumptions'!$A$44:$A$62,0)))</f>
        <v>#N/A</v>
      </c>
      <c r="N207" s="88" t="e">
        <f>MIN('RBC Assumptions'!ASSM_LLAERatioCap,INDEX('RBC Assumptions'!$K$44:$K$62,MATCH($C203,'RBC Assumptions'!$A$44:$A$62,0)))</f>
        <v>#N/A</v>
      </c>
      <c r="O207" s="88" t="e">
        <f>MIN('RBC Assumptions'!ASSM_LLAERatioCap,INDEX('RBC Assumptions'!$K$44:$K$62,MATCH($C203,'RBC Assumptions'!$A$44:$A$62,0)))</f>
        <v>#N/A</v>
      </c>
      <c r="P207" s="88" t="e">
        <f>MIN('RBC Assumptions'!ASSM_LLAERatioCap,INDEX('RBC Assumptions'!$K$44:$K$62,MATCH($C203,'RBC Assumptions'!$A$44:$A$62,0)))</f>
        <v>#N/A</v>
      </c>
      <c r="Q207" s="88" t="e">
        <f>MIN('RBC Assumptions'!ASSM_LLAERatioCap,INDEX('RBC Assumptions'!$K$44:$K$62,MATCH($C203,'RBC Assumptions'!$A$44:$A$62,0)))</f>
        <v>#N/A</v>
      </c>
      <c r="R207" s="88" t="e">
        <f>MIN('RBC Assumptions'!ASSM_LLAERatioCap,INDEX('RBC Assumptions'!$K$44:$K$62,MATCH($C203,'RBC Assumptions'!$A$44:$A$62,0)))</f>
        <v>#N/A</v>
      </c>
      <c r="S207" s="88" t="e">
        <f>MIN('RBC Assumptions'!ASSM_LLAERatioCap,INDEX('RBC Assumptions'!$K$44:$K$62,MATCH($C203,'RBC Assumptions'!$A$44:$A$62,0)))</f>
        <v>#N/A</v>
      </c>
      <c r="T207" s="88" t="e">
        <f>MIN('RBC Assumptions'!ASSM_LLAERatioCap,INDEX('RBC Assumptions'!$K$44:$K$62,MATCH($C203,'RBC Assumptions'!$A$44:$A$62,0)))</f>
        <v>#N/A</v>
      </c>
      <c r="U207" s="88" t="e">
        <f>MIN('RBC Assumptions'!ASSM_LLAERatioCap,INDEX('RBC Assumptions'!$K$44:$K$62,MATCH($C203,'RBC Assumptions'!$A$44:$A$62,0)))</f>
        <v>#N/A</v>
      </c>
      <c r="V207" s="88" t="e">
        <f>MIN('RBC Assumptions'!ASSM_LLAERatioCap,INDEX('RBC Assumptions'!$K$44:$K$62,MATCH($C203,'RBC Assumptions'!$A$44:$A$62,0)))</f>
        <v>#N/A</v>
      </c>
    </row>
    <row r="208" spans="1:22" x14ac:dyDescent="0.45">
      <c r="A208" s="76" t="str">
        <f t="shared" si="636"/>
        <v>P018</v>
      </c>
      <c r="B208" s="87" t="s">
        <v>531</v>
      </c>
      <c r="C208" s="88" t="e">
        <f>0.5*C205+0.5*(C207/C206)*C205</f>
        <v>#N/A</v>
      </c>
      <c r="D208" s="88" t="e">
        <f t="shared" ref="D208" si="637">0.5*D205+0.5*(D207/D206)*D205</f>
        <v>#N/A</v>
      </c>
      <c r="E208" s="88" t="e">
        <f t="shared" ref="E208" si="638">0.5*E205+0.5*(E207/E206)*E205</f>
        <v>#N/A</v>
      </c>
      <c r="F208" s="88" t="e">
        <f t="shared" ref="F208" si="639">0.5*F205+0.5*(F207/F206)*F205</f>
        <v>#N/A</v>
      </c>
      <c r="G208" s="88" t="e">
        <f t="shared" ref="G208" si="640">0.5*G205+0.5*(G207/G206)*G205</f>
        <v>#N/A</v>
      </c>
      <c r="H208" s="88" t="e">
        <f t="shared" ref="H208" si="641">0.5*H205+0.5*(H207/H206)*H205</f>
        <v>#N/A</v>
      </c>
      <c r="I208" s="88" t="e">
        <f t="shared" ref="I208" si="642">0.5*I205+0.5*(I207/I206)*I205</f>
        <v>#N/A</v>
      </c>
      <c r="J208" s="88" t="e">
        <f t="shared" ref="J208" si="643">0.5*J205+0.5*(J207/J206)*J205</f>
        <v>#N/A</v>
      </c>
      <c r="K208" s="88" t="e">
        <f t="shared" ref="K208" si="644">0.5*K205+0.5*(K207/K206)*K205</f>
        <v>#N/A</v>
      </c>
      <c r="L208" s="88" t="e">
        <f t="shared" ref="L208" si="645">0.5*L205+0.5*(L207/L206)*L205</f>
        <v>#N/A</v>
      </c>
      <c r="M208" s="88" t="e">
        <f t="shared" ref="M208" si="646">0.5*M205+0.5*(M207/M206)*M205</f>
        <v>#N/A</v>
      </c>
      <c r="N208" s="88" t="e">
        <f t="shared" ref="N208" si="647">0.5*N205+0.5*(N207/N206)*N205</f>
        <v>#N/A</v>
      </c>
      <c r="O208" s="88" t="e">
        <f t="shared" ref="O208" si="648">0.5*O205+0.5*(O207/O206)*O205</f>
        <v>#N/A</v>
      </c>
      <c r="P208" s="88" t="e">
        <f t="shared" ref="P208" si="649">0.5*P205+0.5*(P207/P206)*P205</f>
        <v>#N/A</v>
      </c>
      <c r="Q208" s="88" t="e">
        <f t="shared" ref="Q208" si="650">0.5*Q205+0.5*(Q207/Q206)*Q205</f>
        <v>#N/A</v>
      </c>
      <c r="R208" s="88" t="e">
        <f t="shared" ref="R208" si="651">0.5*R205+0.5*(R207/R206)*R205</f>
        <v>#N/A</v>
      </c>
      <c r="S208" s="88" t="e">
        <f t="shared" ref="S208" si="652">0.5*S205+0.5*(S207/S206)*S205</f>
        <v>#N/A</v>
      </c>
      <c r="T208" s="88" t="e">
        <f t="shared" ref="T208" si="653">0.5*T205+0.5*(T207/T206)*T205</f>
        <v>#N/A</v>
      </c>
      <c r="U208" s="88" t="e">
        <f t="shared" ref="U208" si="654">0.5*U205+0.5*(U207/U206)*U205</f>
        <v>#N/A</v>
      </c>
      <c r="V208" s="88" t="e">
        <f t="shared" ref="V208" si="655">0.5*V205+0.5*(V207/V206)*V205</f>
        <v>#N/A</v>
      </c>
    </row>
    <row r="209" spans="1:22" x14ac:dyDescent="0.45">
      <c r="A209" s="76" t="str">
        <f t="shared" si="636"/>
        <v>P018</v>
      </c>
      <c r="B209" s="87" t="s">
        <v>536</v>
      </c>
      <c r="C209" s="88" t="e">
        <f>INDEX('RBC Assumptions'!$G$44:$G$62,MATCH($C203,'RBC Assumptions'!$A$44:$A$62,0))</f>
        <v>#N/A</v>
      </c>
      <c r="D209" s="88" t="e">
        <f>INDEX('RBC Assumptions'!$G$44:$G$62,MATCH($C203,'RBC Assumptions'!$A$44:$A$62,0))</f>
        <v>#N/A</v>
      </c>
      <c r="E209" s="88" t="e">
        <f>INDEX('RBC Assumptions'!$G$44:$G$62,MATCH($C203,'RBC Assumptions'!$A$44:$A$62,0))</f>
        <v>#N/A</v>
      </c>
      <c r="F209" s="88" t="e">
        <f>INDEX('RBC Assumptions'!$G$44:$G$62,MATCH($C203,'RBC Assumptions'!$A$44:$A$62,0))</f>
        <v>#N/A</v>
      </c>
      <c r="G209" s="88" t="e">
        <f>INDEX('RBC Assumptions'!$G$44:$G$62,MATCH($C203,'RBC Assumptions'!$A$44:$A$62,0))</f>
        <v>#N/A</v>
      </c>
      <c r="H209" s="88" t="e">
        <f>INDEX('RBC Assumptions'!$G$44:$G$62,MATCH($C203,'RBC Assumptions'!$A$44:$A$62,0))</f>
        <v>#N/A</v>
      </c>
      <c r="I209" s="88" t="e">
        <f>INDEX('RBC Assumptions'!$G$44:$G$62,MATCH($C203,'RBC Assumptions'!$A$44:$A$62,0))</f>
        <v>#N/A</v>
      </c>
      <c r="J209" s="88" t="e">
        <f>INDEX('RBC Assumptions'!$G$44:$G$62,MATCH($C203,'RBC Assumptions'!$A$44:$A$62,0))</f>
        <v>#N/A</v>
      </c>
      <c r="K209" s="88" t="e">
        <f>INDEX('RBC Assumptions'!$G$44:$G$62,MATCH($C203,'RBC Assumptions'!$A$44:$A$62,0))</f>
        <v>#N/A</v>
      </c>
      <c r="L209" s="88" t="e">
        <f>INDEX('RBC Assumptions'!$G$44:$G$62,MATCH($C203,'RBC Assumptions'!$A$44:$A$62,0))</f>
        <v>#N/A</v>
      </c>
      <c r="M209" s="88" t="e">
        <f>INDEX('RBC Assumptions'!$G$44:$G$62,MATCH($C203,'RBC Assumptions'!$A$44:$A$62,0))</f>
        <v>#N/A</v>
      </c>
      <c r="N209" s="88" t="e">
        <f>INDEX('RBC Assumptions'!$G$44:$G$62,MATCH($C203,'RBC Assumptions'!$A$44:$A$62,0))</f>
        <v>#N/A</v>
      </c>
      <c r="O209" s="88" t="e">
        <f>INDEX('RBC Assumptions'!$G$44:$G$62,MATCH($C203,'RBC Assumptions'!$A$44:$A$62,0))</f>
        <v>#N/A</v>
      </c>
      <c r="P209" s="88" t="e">
        <f>INDEX('RBC Assumptions'!$G$44:$G$62,MATCH($C203,'RBC Assumptions'!$A$44:$A$62,0))</f>
        <v>#N/A</v>
      </c>
      <c r="Q209" s="88" t="e">
        <f>INDEX('RBC Assumptions'!$G$44:$G$62,MATCH($C203,'RBC Assumptions'!$A$44:$A$62,0))</f>
        <v>#N/A</v>
      </c>
      <c r="R209" s="88" t="e">
        <f>INDEX('RBC Assumptions'!$G$44:$G$62,MATCH($C203,'RBC Assumptions'!$A$44:$A$62,0))</f>
        <v>#N/A</v>
      </c>
      <c r="S209" s="88" t="e">
        <f>INDEX('RBC Assumptions'!$G$44:$G$62,MATCH($C203,'RBC Assumptions'!$A$44:$A$62,0))</f>
        <v>#N/A</v>
      </c>
      <c r="T209" s="88" t="e">
        <f>INDEX('RBC Assumptions'!$G$44:$G$62,MATCH($C203,'RBC Assumptions'!$A$44:$A$62,0))</f>
        <v>#N/A</v>
      </c>
      <c r="U209" s="88" t="e">
        <f>INDEX('RBC Assumptions'!$G$44:$G$62,MATCH($C203,'RBC Assumptions'!$A$44:$A$62,0))</f>
        <v>#N/A</v>
      </c>
      <c r="V209" s="88" t="e">
        <f>INDEX('RBC Assumptions'!$G$44:$G$62,MATCH($C203,'RBC Assumptions'!$A$44:$A$62,0))</f>
        <v>#N/A</v>
      </c>
    </row>
    <row r="210" spans="1:22" x14ac:dyDescent="0.45">
      <c r="A210" s="76" t="str">
        <f t="shared" si="636"/>
        <v>P018</v>
      </c>
      <c r="B210" s="89" t="s">
        <v>346</v>
      </c>
      <c r="C210" s="91" t="e">
        <f>MAX(0,C204*((C208*C209)+'RBC Assumptions'!ASSM_UWExpRatio-1))</f>
        <v>#N/A</v>
      </c>
      <c r="D210" s="91" t="e">
        <f>MAX(0,D204*((D208*D209)+'RBC Assumptions'!ASSM_UWExpRatio-1))</f>
        <v>#N/A</v>
      </c>
      <c r="E210" s="91" t="e">
        <f>MAX(0,E204*((E208*E209)+'RBC Assumptions'!ASSM_UWExpRatio-1))</f>
        <v>#N/A</v>
      </c>
      <c r="F210" s="91" t="e">
        <f>MAX(0,F204*((F208*F209)+'RBC Assumptions'!ASSM_UWExpRatio-1))</f>
        <v>#N/A</v>
      </c>
      <c r="G210" s="91" t="e">
        <f>MAX(0,G204*((G208*G209)+'RBC Assumptions'!ASSM_UWExpRatio-1))</f>
        <v>#N/A</v>
      </c>
      <c r="H210" s="91" t="e">
        <f>MAX(0,H204*((H208*H209)+'RBC Assumptions'!ASSM_UWExpRatio-1))</f>
        <v>#N/A</v>
      </c>
      <c r="I210" s="91" t="e">
        <f>MAX(0,I204*((I208*I209)+'RBC Assumptions'!ASSM_UWExpRatio-1))</f>
        <v>#N/A</v>
      </c>
      <c r="J210" s="91" t="e">
        <f>MAX(0,J204*((J208*J209)+'RBC Assumptions'!ASSM_UWExpRatio-1))</f>
        <v>#N/A</v>
      </c>
      <c r="K210" s="91" t="e">
        <f>MAX(0,K204*((K208*K209)+'RBC Assumptions'!ASSM_UWExpRatio-1))</f>
        <v>#N/A</v>
      </c>
      <c r="L210" s="91" t="e">
        <f>MAX(0,L204*((L208*L209)+'RBC Assumptions'!ASSM_UWExpRatio-1))</f>
        <v>#N/A</v>
      </c>
      <c r="M210" s="91" t="e">
        <f>MAX(0,M204*((M208*M209)+'RBC Assumptions'!ASSM_UWExpRatio-1))</f>
        <v>#N/A</v>
      </c>
      <c r="N210" s="91" t="e">
        <f>MAX(0,N204*((N208*N209)+'RBC Assumptions'!ASSM_UWExpRatio-1))</f>
        <v>#N/A</v>
      </c>
      <c r="O210" s="91" t="e">
        <f>MAX(0,O204*((O208*O209)+'RBC Assumptions'!ASSM_UWExpRatio-1))</f>
        <v>#N/A</v>
      </c>
      <c r="P210" s="91" t="e">
        <f>MAX(0,P204*((P208*P209)+'RBC Assumptions'!ASSM_UWExpRatio-1))</f>
        <v>#N/A</v>
      </c>
      <c r="Q210" s="91" t="e">
        <f>MAX(0,Q204*((Q208*Q209)+'RBC Assumptions'!ASSM_UWExpRatio-1))</f>
        <v>#N/A</v>
      </c>
      <c r="R210" s="91" t="e">
        <f>MAX(0,R204*((R208*R209)+'RBC Assumptions'!ASSM_UWExpRatio-1))</f>
        <v>#N/A</v>
      </c>
      <c r="S210" s="91" t="e">
        <f>MAX(0,S204*((S208*S209)+'RBC Assumptions'!ASSM_UWExpRatio-1))</f>
        <v>#N/A</v>
      </c>
      <c r="T210" s="91" t="e">
        <f>MAX(0,T204*((T208*T209)+'RBC Assumptions'!ASSM_UWExpRatio-1))</f>
        <v>#N/A</v>
      </c>
      <c r="U210" s="91" t="e">
        <f>MAX(0,U204*((U208*U209)+'RBC Assumptions'!ASSM_UWExpRatio-1))</f>
        <v>#N/A</v>
      </c>
      <c r="V210" s="91" t="e">
        <f>MAX(0,V204*((V208*V209)+'RBC Assumptions'!ASSM_UWExpRatio-1))</f>
        <v>#N/A</v>
      </c>
    </row>
    <row r="211" spans="1:22" x14ac:dyDescent="0.45">
      <c r="A211" s="76" t="str">
        <f t="shared" si="636"/>
        <v>P018</v>
      </c>
      <c r="B211" s="90" t="s">
        <v>334</v>
      </c>
      <c r="C211" s="91">
        <v>0</v>
      </c>
      <c r="D211" s="91">
        <v>0</v>
      </c>
      <c r="E211" s="91">
        <v>0</v>
      </c>
      <c r="F211" s="91">
        <v>0</v>
      </c>
      <c r="G211" s="91">
        <v>0</v>
      </c>
      <c r="H211" s="91">
        <v>0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0</v>
      </c>
      <c r="V211" s="91">
        <v>0</v>
      </c>
    </row>
    <row r="212" spans="1:22" x14ac:dyDescent="0.45">
      <c r="A212" s="76" t="str">
        <f t="shared" si="636"/>
        <v>P018</v>
      </c>
      <c r="B212" s="92" t="s">
        <v>347</v>
      </c>
      <c r="C212" s="93">
        <f>IFERROR(C210-C211,0)</f>
        <v>0</v>
      </c>
      <c r="D212" s="93">
        <f t="shared" ref="D212" si="656">IFERROR(D210-D211,0)</f>
        <v>0</v>
      </c>
      <c r="E212" s="93">
        <f t="shared" ref="E212" si="657">IFERROR(E210-E211,0)</f>
        <v>0</v>
      </c>
      <c r="F212" s="93">
        <f t="shared" ref="F212" si="658">IFERROR(F210-F211,0)</f>
        <v>0</v>
      </c>
      <c r="G212" s="93">
        <f t="shared" ref="G212" si="659">IFERROR(G210-G211,0)</f>
        <v>0</v>
      </c>
      <c r="H212" s="93">
        <f t="shared" ref="H212" si="660">IFERROR(H210-H211,0)</f>
        <v>0</v>
      </c>
      <c r="I212" s="93">
        <f t="shared" ref="I212" si="661">IFERROR(I210-I211,0)</f>
        <v>0</v>
      </c>
      <c r="J212" s="93">
        <f t="shared" ref="J212" si="662">IFERROR(J210-J211,0)</f>
        <v>0</v>
      </c>
      <c r="K212" s="93">
        <f t="shared" ref="K212" si="663">IFERROR(K210-K211,0)</f>
        <v>0</v>
      </c>
      <c r="L212" s="93">
        <f t="shared" ref="L212" si="664">IFERROR(L210-L211,0)</f>
        <v>0</v>
      </c>
      <c r="M212" s="93">
        <f t="shared" ref="M212" si="665">IFERROR(M210-M211,0)</f>
        <v>0</v>
      </c>
      <c r="N212" s="93">
        <f t="shared" ref="N212" si="666">IFERROR(N210-N211,0)</f>
        <v>0</v>
      </c>
      <c r="O212" s="93">
        <f t="shared" ref="O212" si="667">IFERROR(O210-O211,0)</f>
        <v>0</v>
      </c>
      <c r="P212" s="93">
        <f t="shared" ref="P212" si="668">IFERROR(P210-P211,0)</f>
        <v>0</v>
      </c>
      <c r="Q212" s="93">
        <f t="shared" ref="Q212" si="669">IFERROR(Q210-Q211,0)</f>
        <v>0</v>
      </c>
      <c r="R212" s="93">
        <f t="shared" ref="R212" si="670">IFERROR(R210-R211,0)</f>
        <v>0</v>
      </c>
      <c r="S212" s="93">
        <f t="shared" ref="S212" si="671">IFERROR(S210-S211,0)</f>
        <v>0</v>
      </c>
      <c r="T212" s="93">
        <f t="shared" ref="T212" si="672">IFERROR(T210-T211,0)</f>
        <v>0</v>
      </c>
      <c r="U212" s="93">
        <f t="shared" ref="U212" si="673">IFERROR(U210-U211,0)</f>
        <v>0</v>
      </c>
      <c r="V212" s="93">
        <f t="shared" ref="V212" si="674">IFERROR(V210-V211,0)</f>
        <v>0</v>
      </c>
    </row>
    <row r="214" spans="1:22" x14ac:dyDescent="0.45">
      <c r="A214" s="2" t="s">
        <v>382</v>
      </c>
      <c r="B214" s="2">
        <f>INDEX('Program Inputs'!$B$9:$B$28,MATCH(A214,'Program Inputs'!$A$9:$A$28,0))</f>
        <v>0</v>
      </c>
      <c r="C214" s="2">
        <f>INDEX('Program Inputs'!$L$9:$L$28,MATCH(A214,'Program Inputs'!$A$9:$A$28,0))</f>
        <v>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45">
      <c r="A215" s="76" t="str">
        <f>A214</f>
        <v>P019</v>
      </c>
      <c r="B215" s="87" t="s">
        <v>345</v>
      </c>
      <c r="C215" s="95">
        <f>4*SUMIFS('Program Qtrly'!D:D,'Program Qtrly'!$A:$A,$A215,'Program Qtrly'!$C:$C,"NWP")</f>
        <v>0</v>
      </c>
      <c r="D215" s="95">
        <f>4*SUMIFS('Program Qtrly'!E:E,'Program Qtrly'!$A:$A,$A215,'Program Qtrly'!$C:$C,"NWP")</f>
        <v>0</v>
      </c>
      <c r="E215" s="95">
        <f>4*SUMIFS('Program Qtrly'!F:F,'Program Qtrly'!$A:$A,$A215,'Program Qtrly'!$C:$C,"NWP")</f>
        <v>0</v>
      </c>
      <c r="F215" s="95">
        <f>4*SUMIFS('Program Qtrly'!G:G,'Program Qtrly'!$A:$A,$A215,'Program Qtrly'!$C:$C,"NWP")</f>
        <v>0</v>
      </c>
      <c r="G215" s="95">
        <f>4*SUMIFS('Program Qtrly'!H:H,'Program Qtrly'!$A:$A,$A215,'Program Qtrly'!$C:$C,"NWP")</f>
        <v>0</v>
      </c>
      <c r="H215" s="95">
        <f>4*SUMIFS('Program Qtrly'!I:I,'Program Qtrly'!$A:$A,$A215,'Program Qtrly'!$C:$C,"NWP")</f>
        <v>0</v>
      </c>
      <c r="I215" s="95">
        <f>4*SUMIFS('Program Qtrly'!J:J,'Program Qtrly'!$A:$A,$A215,'Program Qtrly'!$C:$C,"NWP")</f>
        <v>0</v>
      </c>
      <c r="J215" s="95">
        <f>4*SUMIFS('Program Qtrly'!K:K,'Program Qtrly'!$A:$A,$A215,'Program Qtrly'!$C:$C,"NWP")</f>
        <v>0</v>
      </c>
      <c r="K215" s="95">
        <f>4*SUMIFS('Program Qtrly'!L:L,'Program Qtrly'!$A:$A,$A215,'Program Qtrly'!$C:$C,"NWP")</f>
        <v>0</v>
      </c>
      <c r="L215" s="95">
        <f>4*SUMIFS('Program Qtrly'!M:M,'Program Qtrly'!$A:$A,$A215,'Program Qtrly'!$C:$C,"NWP")</f>
        <v>0</v>
      </c>
      <c r="M215" s="95">
        <f>4*SUMIFS('Program Qtrly'!N:N,'Program Qtrly'!$A:$A,$A215,'Program Qtrly'!$C:$C,"NWP")</f>
        <v>0</v>
      </c>
      <c r="N215" s="95">
        <f>4*SUMIFS('Program Qtrly'!O:O,'Program Qtrly'!$A:$A,$A215,'Program Qtrly'!$C:$C,"NWP")</f>
        <v>0</v>
      </c>
      <c r="O215" s="95">
        <f>4*SUMIFS('Program Qtrly'!P:P,'Program Qtrly'!$A:$A,$A215,'Program Qtrly'!$C:$C,"NWP")</f>
        <v>0</v>
      </c>
      <c r="P215" s="95">
        <f>4*SUMIFS('Program Qtrly'!Q:Q,'Program Qtrly'!$A:$A,$A215,'Program Qtrly'!$C:$C,"NWP")</f>
        <v>0</v>
      </c>
      <c r="Q215" s="95">
        <f>4*SUMIFS('Program Qtrly'!R:R,'Program Qtrly'!$A:$A,$A215,'Program Qtrly'!$C:$C,"NWP")</f>
        <v>0</v>
      </c>
      <c r="R215" s="95">
        <f>4*SUMIFS('Program Qtrly'!S:S,'Program Qtrly'!$A:$A,$A215,'Program Qtrly'!$C:$C,"NWP")</f>
        <v>0</v>
      </c>
      <c r="S215" s="95">
        <f>4*SUMIFS('Program Qtrly'!T:T,'Program Qtrly'!$A:$A,$A215,'Program Qtrly'!$C:$C,"NWP")</f>
        <v>0</v>
      </c>
      <c r="T215" s="95">
        <f>4*SUMIFS('Program Qtrly'!U:U,'Program Qtrly'!$A:$A,$A215,'Program Qtrly'!$C:$C,"NWP")</f>
        <v>0</v>
      </c>
      <c r="U215" s="95">
        <f>4*SUMIFS('Program Qtrly'!V:V,'Program Qtrly'!$A:$A,$A215,'Program Qtrly'!$C:$C,"NWP")</f>
        <v>0</v>
      </c>
      <c r="V215" s="95">
        <f>4*SUMIFS('Program Qtrly'!W:W,'Program Qtrly'!$A:$A,$A215,'Program Qtrly'!$C:$C,"NWP")</f>
        <v>0</v>
      </c>
    </row>
    <row r="216" spans="1:22" x14ac:dyDescent="0.45">
      <c r="A216" s="76" t="str">
        <f t="shared" ref="A216:A223" si="675">A215</f>
        <v>P019</v>
      </c>
      <c r="B216" s="87" t="s">
        <v>530</v>
      </c>
      <c r="C216" s="88" t="e">
        <f>INDEX('RBC Assumptions'!$E$44:$E$62,MATCH($C214,'RBC Assumptions'!$A$44:$A$62,0))</f>
        <v>#N/A</v>
      </c>
      <c r="D216" s="88" t="e">
        <f>INDEX('RBC Assumptions'!$E$44:$E$62,MATCH($C214,'RBC Assumptions'!$A$44:$A$62,0))</f>
        <v>#N/A</v>
      </c>
      <c r="E216" s="88" t="e">
        <f>INDEX('RBC Assumptions'!$E$44:$E$62,MATCH($C214,'RBC Assumptions'!$A$44:$A$62,0))</f>
        <v>#N/A</v>
      </c>
      <c r="F216" s="88" t="e">
        <f>INDEX('RBC Assumptions'!$E$44:$E$62,MATCH($C214,'RBC Assumptions'!$A$44:$A$62,0))</f>
        <v>#N/A</v>
      </c>
      <c r="G216" s="88" t="e">
        <f>INDEX('RBC Assumptions'!$E$44:$E$62,MATCH($C214,'RBC Assumptions'!$A$44:$A$62,0))</f>
        <v>#N/A</v>
      </c>
      <c r="H216" s="88" t="e">
        <f>INDEX('RBC Assumptions'!$E$44:$E$62,MATCH($C214,'RBC Assumptions'!$A$44:$A$62,0))</f>
        <v>#N/A</v>
      </c>
      <c r="I216" s="88" t="e">
        <f>INDEX('RBC Assumptions'!$E$44:$E$62,MATCH($C214,'RBC Assumptions'!$A$44:$A$62,0))</f>
        <v>#N/A</v>
      </c>
      <c r="J216" s="88" t="e">
        <f>INDEX('RBC Assumptions'!$E$44:$E$62,MATCH($C214,'RBC Assumptions'!$A$44:$A$62,0))</f>
        <v>#N/A</v>
      </c>
      <c r="K216" s="88" t="e">
        <f>INDEX('RBC Assumptions'!$E$44:$E$62,MATCH($C214,'RBC Assumptions'!$A$44:$A$62,0))</f>
        <v>#N/A</v>
      </c>
      <c r="L216" s="88" t="e">
        <f>INDEX('RBC Assumptions'!$E$44:$E$62,MATCH($C214,'RBC Assumptions'!$A$44:$A$62,0))</f>
        <v>#N/A</v>
      </c>
      <c r="M216" s="88" t="e">
        <f>INDEX('RBC Assumptions'!$E$44:$E$62,MATCH($C214,'RBC Assumptions'!$A$44:$A$62,0))</f>
        <v>#N/A</v>
      </c>
      <c r="N216" s="88" t="e">
        <f>INDEX('RBC Assumptions'!$E$44:$E$62,MATCH($C214,'RBC Assumptions'!$A$44:$A$62,0))</f>
        <v>#N/A</v>
      </c>
      <c r="O216" s="88" t="e">
        <f>INDEX('RBC Assumptions'!$E$44:$E$62,MATCH($C214,'RBC Assumptions'!$A$44:$A$62,0))</f>
        <v>#N/A</v>
      </c>
      <c r="P216" s="88" t="e">
        <f>INDEX('RBC Assumptions'!$E$44:$E$62,MATCH($C214,'RBC Assumptions'!$A$44:$A$62,0))</f>
        <v>#N/A</v>
      </c>
      <c r="Q216" s="88" t="e">
        <f>INDEX('RBC Assumptions'!$E$44:$E$62,MATCH($C214,'RBC Assumptions'!$A$44:$A$62,0))</f>
        <v>#N/A</v>
      </c>
      <c r="R216" s="88" t="e">
        <f>INDEX('RBC Assumptions'!$E$44:$E$62,MATCH($C214,'RBC Assumptions'!$A$44:$A$62,0))</f>
        <v>#N/A</v>
      </c>
      <c r="S216" s="88" t="e">
        <f>INDEX('RBC Assumptions'!$E$44:$E$62,MATCH($C214,'RBC Assumptions'!$A$44:$A$62,0))</f>
        <v>#N/A</v>
      </c>
      <c r="T216" s="88" t="e">
        <f>INDEX('RBC Assumptions'!$E$44:$E$62,MATCH($C214,'RBC Assumptions'!$A$44:$A$62,0))</f>
        <v>#N/A</v>
      </c>
      <c r="U216" s="88" t="e">
        <f>INDEX('RBC Assumptions'!$E$44:$E$62,MATCH($C214,'RBC Assumptions'!$A$44:$A$62,0))</f>
        <v>#N/A</v>
      </c>
      <c r="V216" s="88" t="e">
        <f>INDEX('RBC Assumptions'!$E$44:$E$62,MATCH($C214,'RBC Assumptions'!$A$44:$A$62,0))</f>
        <v>#N/A</v>
      </c>
    </row>
    <row r="217" spans="1:22" x14ac:dyDescent="0.45">
      <c r="A217" s="76" t="str">
        <f t="shared" si="675"/>
        <v>P019</v>
      </c>
      <c r="B217" s="87" t="s">
        <v>532</v>
      </c>
      <c r="C217" s="88" t="e">
        <f>INDEX('RBC Assumptions'!$F$44:$F$62,MATCH($C214,'RBC Assumptions'!$A$44:$A$62,0))</f>
        <v>#N/A</v>
      </c>
      <c r="D217" s="88" t="e">
        <f>INDEX('RBC Assumptions'!$F$44:$F$62,MATCH($C214,'RBC Assumptions'!$A$44:$A$62,0))</f>
        <v>#N/A</v>
      </c>
      <c r="E217" s="88" t="e">
        <f>INDEX('RBC Assumptions'!$F$44:$F$62,MATCH($C214,'RBC Assumptions'!$A$44:$A$62,0))</f>
        <v>#N/A</v>
      </c>
      <c r="F217" s="88" t="e">
        <f>INDEX('RBC Assumptions'!$F$44:$F$62,MATCH($C214,'RBC Assumptions'!$A$44:$A$62,0))</f>
        <v>#N/A</v>
      </c>
      <c r="G217" s="88" t="e">
        <f>INDEX('RBC Assumptions'!$F$44:$F$62,MATCH($C214,'RBC Assumptions'!$A$44:$A$62,0))</f>
        <v>#N/A</v>
      </c>
      <c r="H217" s="88" t="e">
        <f>INDEX('RBC Assumptions'!$F$44:$F$62,MATCH($C214,'RBC Assumptions'!$A$44:$A$62,0))</f>
        <v>#N/A</v>
      </c>
      <c r="I217" s="88" t="e">
        <f>INDEX('RBC Assumptions'!$F$44:$F$62,MATCH($C214,'RBC Assumptions'!$A$44:$A$62,0))</f>
        <v>#N/A</v>
      </c>
      <c r="J217" s="88" t="e">
        <f>INDEX('RBC Assumptions'!$F$44:$F$62,MATCH($C214,'RBC Assumptions'!$A$44:$A$62,0))</f>
        <v>#N/A</v>
      </c>
      <c r="K217" s="88" t="e">
        <f>INDEX('RBC Assumptions'!$F$44:$F$62,MATCH($C214,'RBC Assumptions'!$A$44:$A$62,0))</f>
        <v>#N/A</v>
      </c>
      <c r="L217" s="88" t="e">
        <f>INDEX('RBC Assumptions'!$F$44:$F$62,MATCH($C214,'RBC Assumptions'!$A$44:$A$62,0))</f>
        <v>#N/A</v>
      </c>
      <c r="M217" s="88" t="e">
        <f>INDEX('RBC Assumptions'!$F$44:$F$62,MATCH($C214,'RBC Assumptions'!$A$44:$A$62,0))</f>
        <v>#N/A</v>
      </c>
      <c r="N217" s="88" t="e">
        <f>INDEX('RBC Assumptions'!$F$44:$F$62,MATCH($C214,'RBC Assumptions'!$A$44:$A$62,0))</f>
        <v>#N/A</v>
      </c>
      <c r="O217" s="88" t="e">
        <f>INDEX('RBC Assumptions'!$F$44:$F$62,MATCH($C214,'RBC Assumptions'!$A$44:$A$62,0))</f>
        <v>#N/A</v>
      </c>
      <c r="P217" s="88" t="e">
        <f>INDEX('RBC Assumptions'!$F$44:$F$62,MATCH($C214,'RBC Assumptions'!$A$44:$A$62,0))</f>
        <v>#N/A</v>
      </c>
      <c r="Q217" s="88" t="e">
        <f>INDEX('RBC Assumptions'!$F$44:$F$62,MATCH($C214,'RBC Assumptions'!$A$44:$A$62,0))</f>
        <v>#N/A</v>
      </c>
      <c r="R217" s="88" t="e">
        <f>INDEX('RBC Assumptions'!$F$44:$F$62,MATCH($C214,'RBC Assumptions'!$A$44:$A$62,0))</f>
        <v>#N/A</v>
      </c>
      <c r="S217" s="88" t="e">
        <f>INDEX('RBC Assumptions'!$F$44:$F$62,MATCH($C214,'RBC Assumptions'!$A$44:$A$62,0))</f>
        <v>#N/A</v>
      </c>
      <c r="T217" s="88" t="e">
        <f>INDEX('RBC Assumptions'!$F$44:$F$62,MATCH($C214,'RBC Assumptions'!$A$44:$A$62,0))</f>
        <v>#N/A</v>
      </c>
      <c r="U217" s="88" t="e">
        <f>INDEX('RBC Assumptions'!$F$44:$F$62,MATCH($C214,'RBC Assumptions'!$A$44:$A$62,0))</f>
        <v>#N/A</v>
      </c>
      <c r="V217" s="88" t="e">
        <f>INDEX('RBC Assumptions'!$F$44:$F$62,MATCH($C214,'RBC Assumptions'!$A$44:$A$62,0))</f>
        <v>#N/A</v>
      </c>
    </row>
    <row r="218" spans="1:22" x14ac:dyDescent="0.45">
      <c r="A218" s="76" t="str">
        <f t="shared" si="675"/>
        <v>P019</v>
      </c>
      <c r="B218" s="87" t="s">
        <v>534</v>
      </c>
      <c r="C218" s="88" t="e">
        <f>MIN('RBC Assumptions'!ASSM_LLAERatioCap,INDEX('RBC Assumptions'!$K$44:$K$62,MATCH($C214,'RBC Assumptions'!$A$44:$A$62,0)))</f>
        <v>#N/A</v>
      </c>
      <c r="D218" s="88" t="e">
        <f>MIN('RBC Assumptions'!ASSM_LLAERatioCap,INDEX('RBC Assumptions'!$K$44:$K$62,MATCH($C214,'RBC Assumptions'!$A$44:$A$62,0)))</f>
        <v>#N/A</v>
      </c>
      <c r="E218" s="88" t="e">
        <f>MIN('RBC Assumptions'!ASSM_LLAERatioCap,INDEX('RBC Assumptions'!$K$44:$K$62,MATCH($C214,'RBC Assumptions'!$A$44:$A$62,0)))</f>
        <v>#N/A</v>
      </c>
      <c r="F218" s="88" t="e">
        <f>MIN('RBC Assumptions'!ASSM_LLAERatioCap,INDEX('RBC Assumptions'!$K$44:$K$62,MATCH($C214,'RBC Assumptions'!$A$44:$A$62,0)))</f>
        <v>#N/A</v>
      </c>
      <c r="G218" s="88" t="e">
        <f>MIN('RBC Assumptions'!ASSM_LLAERatioCap,INDEX('RBC Assumptions'!$K$44:$K$62,MATCH($C214,'RBC Assumptions'!$A$44:$A$62,0)))</f>
        <v>#N/A</v>
      </c>
      <c r="H218" s="88" t="e">
        <f>MIN('RBC Assumptions'!ASSM_LLAERatioCap,INDEX('RBC Assumptions'!$K$44:$K$62,MATCH($C214,'RBC Assumptions'!$A$44:$A$62,0)))</f>
        <v>#N/A</v>
      </c>
      <c r="I218" s="88" t="e">
        <f>MIN('RBC Assumptions'!ASSM_LLAERatioCap,INDEX('RBC Assumptions'!$K$44:$K$62,MATCH($C214,'RBC Assumptions'!$A$44:$A$62,0)))</f>
        <v>#N/A</v>
      </c>
      <c r="J218" s="88" t="e">
        <f>MIN('RBC Assumptions'!ASSM_LLAERatioCap,INDEX('RBC Assumptions'!$K$44:$K$62,MATCH($C214,'RBC Assumptions'!$A$44:$A$62,0)))</f>
        <v>#N/A</v>
      </c>
      <c r="K218" s="88" t="e">
        <f>MIN('RBC Assumptions'!ASSM_LLAERatioCap,INDEX('RBC Assumptions'!$K$44:$K$62,MATCH($C214,'RBC Assumptions'!$A$44:$A$62,0)))</f>
        <v>#N/A</v>
      </c>
      <c r="L218" s="88" t="e">
        <f>MIN('RBC Assumptions'!ASSM_LLAERatioCap,INDEX('RBC Assumptions'!$K$44:$K$62,MATCH($C214,'RBC Assumptions'!$A$44:$A$62,0)))</f>
        <v>#N/A</v>
      </c>
      <c r="M218" s="88" t="e">
        <f>MIN('RBC Assumptions'!ASSM_LLAERatioCap,INDEX('RBC Assumptions'!$K$44:$K$62,MATCH($C214,'RBC Assumptions'!$A$44:$A$62,0)))</f>
        <v>#N/A</v>
      </c>
      <c r="N218" s="88" t="e">
        <f>MIN('RBC Assumptions'!ASSM_LLAERatioCap,INDEX('RBC Assumptions'!$K$44:$K$62,MATCH($C214,'RBC Assumptions'!$A$44:$A$62,0)))</f>
        <v>#N/A</v>
      </c>
      <c r="O218" s="88" t="e">
        <f>MIN('RBC Assumptions'!ASSM_LLAERatioCap,INDEX('RBC Assumptions'!$K$44:$K$62,MATCH($C214,'RBC Assumptions'!$A$44:$A$62,0)))</f>
        <v>#N/A</v>
      </c>
      <c r="P218" s="88" t="e">
        <f>MIN('RBC Assumptions'!ASSM_LLAERatioCap,INDEX('RBC Assumptions'!$K$44:$K$62,MATCH($C214,'RBC Assumptions'!$A$44:$A$62,0)))</f>
        <v>#N/A</v>
      </c>
      <c r="Q218" s="88" t="e">
        <f>MIN('RBC Assumptions'!ASSM_LLAERatioCap,INDEX('RBC Assumptions'!$K$44:$K$62,MATCH($C214,'RBC Assumptions'!$A$44:$A$62,0)))</f>
        <v>#N/A</v>
      </c>
      <c r="R218" s="88" t="e">
        <f>MIN('RBC Assumptions'!ASSM_LLAERatioCap,INDEX('RBC Assumptions'!$K$44:$K$62,MATCH($C214,'RBC Assumptions'!$A$44:$A$62,0)))</f>
        <v>#N/A</v>
      </c>
      <c r="S218" s="88" t="e">
        <f>MIN('RBC Assumptions'!ASSM_LLAERatioCap,INDEX('RBC Assumptions'!$K$44:$K$62,MATCH($C214,'RBC Assumptions'!$A$44:$A$62,0)))</f>
        <v>#N/A</v>
      </c>
      <c r="T218" s="88" t="e">
        <f>MIN('RBC Assumptions'!ASSM_LLAERatioCap,INDEX('RBC Assumptions'!$K$44:$K$62,MATCH($C214,'RBC Assumptions'!$A$44:$A$62,0)))</f>
        <v>#N/A</v>
      </c>
      <c r="U218" s="88" t="e">
        <f>MIN('RBC Assumptions'!ASSM_LLAERatioCap,INDEX('RBC Assumptions'!$K$44:$K$62,MATCH($C214,'RBC Assumptions'!$A$44:$A$62,0)))</f>
        <v>#N/A</v>
      </c>
      <c r="V218" s="88" t="e">
        <f>MIN('RBC Assumptions'!ASSM_LLAERatioCap,INDEX('RBC Assumptions'!$K$44:$K$62,MATCH($C214,'RBC Assumptions'!$A$44:$A$62,0)))</f>
        <v>#N/A</v>
      </c>
    </row>
    <row r="219" spans="1:22" x14ac:dyDescent="0.45">
      <c r="A219" s="76" t="str">
        <f t="shared" si="675"/>
        <v>P019</v>
      </c>
      <c r="B219" s="87" t="s">
        <v>531</v>
      </c>
      <c r="C219" s="88" t="e">
        <f>0.5*C216+0.5*(C218/C217)*C216</f>
        <v>#N/A</v>
      </c>
      <c r="D219" s="88" t="e">
        <f t="shared" ref="D219" si="676">0.5*D216+0.5*(D218/D217)*D216</f>
        <v>#N/A</v>
      </c>
      <c r="E219" s="88" t="e">
        <f t="shared" ref="E219" si="677">0.5*E216+0.5*(E218/E217)*E216</f>
        <v>#N/A</v>
      </c>
      <c r="F219" s="88" t="e">
        <f t="shared" ref="F219" si="678">0.5*F216+0.5*(F218/F217)*F216</f>
        <v>#N/A</v>
      </c>
      <c r="G219" s="88" t="e">
        <f t="shared" ref="G219" si="679">0.5*G216+0.5*(G218/G217)*G216</f>
        <v>#N/A</v>
      </c>
      <c r="H219" s="88" t="e">
        <f t="shared" ref="H219" si="680">0.5*H216+0.5*(H218/H217)*H216</f>
        <v>#N/A</v>
      </c>
      <c r="I219" s="88" t="e">
        <f t="shared" ref="I219" si="681">0.5*I216+0.5*(I218/I217)*I216</f>
        <v>#N/A</v>
      </c>
      <c r="J219" s="88" t="e">
        <f t="shared" ref="J219" si="682">0.5*J216+0.5*(J218/J217)*J216</f>
        <v>#N/A</v>
      </c>
      <c r="K219" s="88" t="e">
        <f t="shared" ref="K219" si="683">0.5*K216+0.5*(K218/K217)*K216</f>
        <v>#N/A</v>
      </c>
      <c r="L219" s="88" t="e">
        <f t="shared" ref="L219" si="684">0.5*L216+0.5*(L218/L217)*L216</f>
        <v>#N/A</v>
      </c>
      <c r="M219" s="88" t="e">
        <f t="shared" ref="M219" si="685">0.5*M216+0.5*(M218/M217)*M216</f>
        <v>#N/A</v>
      </c>
      <c r="N219" s="88" t="e">
        <f t="shared" ref="N219" si="686">0.5*N216+0.5*(N218/N217)*N216</f>
        <v>#N/A</v>
      </c>
      <c r="O219" s="88" t="e">
        <f t="shared" ref="O219" si="687">0.5*O216+0.5*(O218/O217)*O216</f>
        <v>#N/A</v>
      </c>
      <c r="P219" s="88" t="e">
        <f t="shared" ref="P219" si="688">0.5*P216+0.5*(P218/P217)*P216</f>
        <v>#N/A</v>
      </c>
      <c r="Q219" s="88" t="e">
        <f t="shared" ref="Q219" si="689">0.5*Q216+0.5*(Q218/Q217)*Q216</f>
        <v>#N/A</v>
      </c>
      <c r="R219" s="88" t="e">
        <f t="shared" ref="R219" si="690">0.5*R216+0.5*(R218/R217)*R216</f>
        <v>#N/A</v>
      </c>
      <c r="S219" s="88" t="e">
        <f t="shared" ref="S219" si="691">0.5*S216+0.5*(S218/S217)*S216</f>
        <v>#N/A</v>
      </c>
      <c r="T219" s="88" t="e">
        <f t="shared" ref="T219" si="692">0.5*T216+0.5*(T218/T217)*T216</f>
        <v>#N/A</v>
      </c>
      <c r="U219" s="88" t="e">
        <f t="shared" ref="U219" si="693">0.5*U216+0.5*(U218/U217)*U216</f>
        <v>#N/A</v>
      </c>
      <c r="V219" s="88" t="e">
        <f t="shared" ref="V219" si="694">0.5*V216+0.5*(V218/V217)*V216</f>
        <v>#N/A</v>
      </c>
    </row>
    <row r="220" spans="1:22" x14ac:dyDescent="0.45">
      <c r="A220" s="76" t="str">
        <f t="shared" si="675"/>
        <v>P019</v>
      </c>
      <c r="B220" s="87" t="s">
        <v>536</v>
      </c>
      <c r="C220" s="88" t="e">
        <f>INDEX('RBC Assumptions'!$G$44:$G$62,MATCH($C214,'RBC Assumptions'!$A$44:$A$62,0))</f>
        <v>#N/A</v>
      </c>
      <c r="D220" s="88" t="e">
        <f>INDEX('RBC Assumptions'!$G$44:$G$62,MATCH($C214,'RBC Assumptions'!$A$44:$A$62,0))</f>
        <v>#N/A</v>
      </c>
      <c r="E220" s="88" t="e">
        <f>INDEX('RBC Assumptions'!$G$44:$G$62,MATCH($C214,'RBC Assumptions'!$A$44:$A$62,0))</f>
        <v>#N/A</v>
      </c>
      <c r="F220" s="88" t="e">
        <f>INDEX('RBC Assumptions'!$G$44:$G$62,MATCH($C214,'RBC Assumptions'!$A$44:$A$62,0))</f>
        <v>#N/A</v>
      </c>
      <c r="G220" s="88" t="e">
        <f>INDEX('RBC Assumptions'!$G$44:$G$62,MATCH($C214,'RBC Assumptions'!$A$44:$A$62,0))</f>
        <v>#N/A</v>
      </c>
      <c r="H220" s="88" t="e">
        <f>INDEX('RBC Assumptions'!$G$44:$G$62,MATCH($C214,'RBC Assumptions'!$A$44:$A$62,0))</f>
        <v>#N/A</v>
      </c>
      <c r="I220" s="88" t="e">
        <f>INDEX('RBC Assumptions'!$G$44:$G$62,MATCH($C214,'RBC Assumptions'!$A$44:$A$62,0))</f>
        <v>#N/A</v>
      </c>
      <c r="J220" s="88" t="e">
        <f>INDEX('RBC Assumptions'!$G$44:$G$62,MATCH($C214,'RBC Assumptions'!$A$44:$A$62,0))</f>
        <v>#N/A</v>
      </c>
      <c r="K220" s="88" t="e">
        <f>INDEX('RBC Assumptions'!$G$44:$G$62,MATCH($C214,'RBC Assumptions'!$A$44:$A$62,0))</f>
        <v>#N/A</v>
      </c>
      <c r="L220" s="88" t="e">
        <f>INDEX('RBC Assumptions'!$G$44:$G$62,MATCH($C214,'RBC Assumptions'!$A$44:$A$62,0))</f>
        <v>#N/A</v>
      </c>
      <c r="M220" s="88" t="e">
        <f>INDEX('RBC Assumptions'!$G$44:$G$62,MATCH($C214,'RBC Assumptions'!$A$44:$A$62,0))</f>
        <v>#N/A</v>
      </c>
      <c r="N220" s="88" t="e">
        <f>INDEX('RBC Assumptions'!$G$44:$G$62,MATCH($C214,'RBC Assumptions'!$A$44:$A$62,0))</f>
        <v>#N/A</v>
      </c>
      <c r="O220" s="88" t="e">
        <f>INDEX('RBC Assumptions'!$G$44:$G$62,MATCH($C214,'RBC Assumptions'!$A$44:$A$62,0))</f>
        <v>#N/A</v>
      </c>
      <c r="P220" s="88" t="e">
        <f>INDEX('RBC Assumptions'!$G$44:$G$62,MATCH($C214,'RBC Assumptions'!$A$44:$A$62,0))</f>
        <v>#N/A</v>
      </c>
      <c r="Q220" s="88" t="e">
        <f>INDEX('RBC Assumptions'!$G$44:$G$62,MATCH($C214,'RBC Assumptions'!$A$44:$A$62,0))</f>
        <v>#N/A</v>
      </c>
      <c r="R220" s="88" t="e">
        <f>INDEX('RBC Assumptions'!$G$44:$G$62,MATCH($C214,'RBC Assumptions'!$A$44:$A$62,0))</f>
        <v>#N/A</v>
      </c>
      <c r="S220" s="88" t="e">
        <f>INDEX('RBC Assumptions'!$G$44:$G$62,MATCH($C214,'RBC Assumptions'!$A$44:$A$62,0))</f>
        <v>#N/A</v>
      </c>
      <c r="T220" s="88" t="e">
        <f>INDEX('RBC Assumptions'!$G$44:$G$62,MATCH($C214,'RBC Assumptions'!$A$44:$A$62,0))</f>
        <v>#N/A</v>
      </c>
      <c r="U220" s="88" t="e">
        <f>INDEX('RBC Assumptions'!$G$44:$G$62,MATCH($C214,'RBC Assumptions'!$A$44:$A$62,0))</f>
        <v>#N/A</v>
      </c>
      <c r="V220" s="88" t="e">
        <f>INDEX('RBC Assumptions'!$G$44:$G$62,MATCH($C214,'RBC Assumptions'!$A$44:$A$62,0))</f>
        <v>#N/A</v>
      </c>
    </row>
    <row r="221" spans="1:22" x14ac:dyDescent="0.45">
      <c r="A221" s="76" t="str">
        <f t="shared" si="675"/>
        <v>P019</v>
      </c>
      <c r="B221" s="89" t="s">
        <v>346</v>
      </c>
      <c r="C221" s="91" t="e">
        <f>MAX(0,C215*((C219*C220)+'RBC Assumptions'!ASSM_UWExpRatio-1))</f>
        <v>#N/A</v>
      </c>
      <c r="D221" s="91" t="e">
        <f>MAX(0,D215*((D219*D220)+'RBC Assumptions'!ASSM_UWExpRatio-1))</f>
        <v>#N/A</v>
      </c>
      <c r="E221" s="91" t="e">
        <f>MAX(0,E215*((E219*E220)+'RBC Assumptions'!ASSM_UWExpRatio-1))</f>
        <v>#N/A</v>
      </c>
      <c r="F221" s="91" t="e">
        <f>MAX(0,F215*((F219*F220)+'RBC Assumptions'!ASSM_UWExpRatio-1))</f>
        <v>#N/A</v>
      </c>
      <c r="G221" s="91" t="e">
        <f>MAX(0,G215*((G219*G220)+'RBC Assumptions'!ASSM_UWExpRatio-1))</f>
        <v>#N/A</v>
      </c>
      <c r="H221" s="91" t="e">
        <f>MAX(0,H215*((H219*H220)+'RBC Assumptions'!ASSM_UWExpRatio-1))</f>
        <v>#N/A</v>
      </c>
      <c r="I221" s="91" t="e">
        <f>MAX(0,I215*((I219*I220)+'RBC Assumptions'!ASSM_UWExpRatio-1))</f>
        <v>#N/A</v>
      </c>
      <c r="J221" s="91" t="e">
        <f>MAX(0,J215*((J219*J220)+'RBC Assumptions'!ASSM_UWExpRatio-1))</f>
        <v>#N/A</v>
      </c>
      <c r="K221" s="91" t="e">
        <f>MAX(0,K215*((K219*K220)+'RBC Assumptions'!ASSM_UWExpRatio-1))</f>
        <v>#N/A</v>
      </c>
      <c r="L221" s="91" t="e">
        <f>MAX(0,L215*((L219*L220)+'RBC Assumptions'!ASSM_UWExpRatio-1))</f>
        <v>#N/A</v>
      </c>
      <c r="M221" s="91" t="e">
        <f>MAX(0,M215*((M219*M220)+'RBC Assumptions'!ASSM_UWExpRatio-1))</f>
        <v>#N/A</v>
      </c>
      <c r="N221" s="91" t="e">
        <f>MAX(0,N215*((N219*N220)+'RBC Assumptions'!ASSM_UWExpRatio-1))</f>
        <v>#N/A</v>
      </c>
      <c r="O221" s="91" t="e">
        <f>MAX(0,O215*((O219*O220)+'RBC Assumptions'!ASSM_UWExpRatio-1))</f>
        <v>#N/A</v>
      </c>
      <c r="P221" s="91" t="e">
        <f>MAX(0,P215*((P219*P220)+'RBC Assumptions'!ASSM_UWExpRatio-1))</f>
        <v>#N/A</v>
      </c>
      <c r="Q221" s="91" t="e">
        <f>MAX(0,Q215*((Q219*Q220)+'RBC Assumptions'!ASSM_UWExpRatio-1))</f>
        <v>#N/A</v>
      </c>
      <c r="R221" s="91" t="e">
        <f>MAX(0,R215*((R219*R220)+'RBC Assumptions'!ASSM_UWExpRatio-1))</f>
        <v>#N/A</v>
      </c>
      <c r="S221" s="91" t="e">
        <f>MAX(0,S215*((S219*S220)+'RBC Assumptions'!ASSM_UWExpRatio-1))</f>
        <v>#N/A</v>
      </c>
      <c r="T221" s="91" t="e">
        <f>MAX(0,T215*((T219*T220)+'RBC Assumptions'!ASSM_UWExpRatio-1))</f>
        <v>#N/A</v>
      </c>
      <c r="U221" s="91" t="e">
        <f>MAX(0,U215*((U219*U220)+'RBC Assumptions'!ASSM_UWExpRatio-1))</f>
        <v>#N/A</v>
      </c>
      <c r="V221" s="91" t="e">
        <f>MAX(0,V215*((V219*V220)+'RBC Assumptions'!ASSM_UWExpRatio-1))</f>
        <v>#N/A</v>
      </c>
    </row>
    <row r="222" spans="1:22" x14ac:dyDescent="0.45">
      <c r="A222" s="76" t="str">
        <f t="shared" si="675"/>
        <v>P019</v>
      </c>
      <c r="B222" s="90" t="s">
        <v>334</v>
      </c>
      <c r="C222" s="91">
        <v>0</v>
      </c>
      <c r="D222" s="91">
        <v>0</v>
      </c>
      <c r="E222" s="91">
        <v>0</v>
      </c>
      <c r="F222" s="91">
        <v>0</v>
      </c>
      <c r="G222" s="91">
        <v>0</v>
      </c>
      <c r="H222" s="91">
        <v>0</v>
      </c>
      <c r="I222" s="91">
        <v>0</v>
      </c>
      <c r="J222" s="91">
        <v>0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0</v>
      </c>
      <c r="S222" s="91">
        <v>0</v>
      </c>
      <c r="T222" s="91">
        <v>0</v>
      </c>
      <c r="U222" s="91">
        <v>0</v>
      </c>
      <c r="V222" s="91">
        <v>0</v>
      </c>
    </row>
    <row r="223" spans="1:22" x14ac:dyDescent="0.45">
      <c r="A223" s="76" t="str">
        <f t="shared" si="675"/>
        <v>P019</v>
      </c>
      <c r="B223" s="92" t="s">
        <v>347</v>
      </c>
      <c r="C223" s="93">
        <f>IFERROR(C221-C222,0)</f>
        <v>0</v>
      </c>
      <c r="D223" s="93">
        <f t="shared" ref="D223" si="695">IFERROR(D221-D222,0)</f>
        <v>0</v>
      </c>
      <c r="E223" s="93">
        <f t="shared" ref="E223" si="696">IFERROR(E221-E222,0)</f>
        <v>0</v>
      </c>
      <c r="F223" s="93">
        <f t="shared" ref="F223" si="697">IFERROR(F221-F222,0)</f>
        <v>0</v>
      </c>
      <c r="G223" s="93">
        <f t="shared" ref="G223" si="698">IFERROR(G221-G222,0)</f>
        <v>0</v>
      </c>
      <c r="H223" s="93">
        <f t="shared" ref="H223" si="699">IFERROR(H221-H222,0)</f>
        <v>0</v>
      </c>
      <c r="I223" s="93">
        <f t="shared" ref="I223" si="700">IFERROR(I221-I222,0)</f>
        <v>0</v>
      </c>
      <c r="J223" s="93">
        <f t="shared" ref="J223" si="701">IFERROR(J221-J222,0)</f>
        <v>0</v>
      </c>
      <c r="K223" s="93">
        <f t="shared" ref="K223" si="702">IFERROR(K221-K222,0)</f>
        <v>0</v>
      </c>
      <c r="L223" s="93">
        <f t="shared" ref="L223" si="703">IFERROR(L221-L222,0)</f>
        <v>0</v>
      </c>
      <c r="M223" s="93">
        <f t="shared" ref="M223" si="704">IFERROR(M221-M222,0)</f>
        <v>0</v>
      </c>
      <c r="N223" s="93">
        <f t="shared" ref="N223" si="705">IFERROR(N221-N222,0)</f>
        <v>0</v>
      </c>
      <c r="O223" s="93">
        <f t="shared" ref="O223" si="706">IFERROR(O221-O222,0)</f>
        <v>0</v>
      </c>
      <c r="P223" s="93">
        <f t="shared" ref="P223" si="707">IFERROR(P221-P222,0)</f>
        <v>0</v>
      </c>
      <c r="Q223" s="93">
        <f t="shared" ref="Q223" si="708">IFERROR(Q221-Q222,0)</f>
        <v>0</v>
      </c>
      <c r="R223" s="93">
        <f t="shared" ref="R223" si="709">IFERROR(R221-R222,0)</f>
        <v>0</v>
      </c>
      <c r="S223" s="93">
        <f t="shared" ref="S223" si="710">IFERROR(S221-S222,0)</f>
        <v>0</v>
      </c>
      <c r="T223" s="93">
        <f t="shared" ref="T223" si="711">IFERROR(T221-T222,0)</f>
        <v>0</v>
      </c>
      <c r="U223" s="93">
        <f t="shared" ref="U223" si="712">IFERROR(U221-U222,0)</f>
        <v>0</v>
      </c>
      <c r="V223" s="93">
        <f t="shared" ref="V223" si="713">IFERROR(V221-V222,0)</f>
        <v>0</v>
      </c>
    </row>
    <row r="225" spans="1:22" x14ac:dyDescent="0.45">
      <c r="A225" s="2" t="s">
        <v>383</v>
      </c>
      <c r="B225" s="2">
        <f>INDEX('Program Inputs'!$B$9:$B$28,MATCH(A225,'Program Inputs'!$A$9:$A$28,0))</f>
        <v>0</v>
      </c>
      <c r="C225" s="2">
        <f>INDEX('Program Inputs'!$L$9:$L$28,MATCH(A225,'Program Inputs'!$A$9:$A$28,0))</f>
        <v>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45">
      <c r="A226" s="76" t="str">
        <f>A225</f>
        <v>P020</v>
      </c>
      <c r="B226" s="87" t="s">
        <v>345</v>
      </c>
      <c r="C226" s="95">
        <f>4*SUMIFS('Program Qtrly'!D:D,'Program Qtrly'!$A:$A,$A226,'Program Qtrly'!$C:$C,"NWP")</f>
        <v>0</v>
      </c>
      <c r="D226" s="95">
        <f>4*SUMIFS('Program Qtrly'!E:E,'Program Qtrly'!$A:$A,$A226,'Program Qtrly'!$C:$C,"NWP")</f>
        <v>0</v>
      </c>
      <c r="E226" s="95">
        <f>4*SUMIFS('Program Qtrly'!F:F,'Program Qtrly'!$A:$A,$A226,'Program Qtrly'!$C:$C,"NWP")</f>
        <v>0</v>
      </c>
      <c r="F226" s="95">
        <f>4*SUMIFS('Program Qtrly'!G:G,'Program Qtrly'!$A:$A,$A226,'Program Qtrly'!$C:$C,"NWP")</f>
        <v>0</v>
      </c>
      <c r="G226" s="95">
        <f>4*SUMIFS('Program Qtrly'!H:H,'Program Qtrly'!$A:$A,$A226,'Program Qtrly'!$C:$C,"NWP")</f>
        <v>0</v>
      </c>
      <c r="H226" s="95">
        <f>4*SUMIFS('Program Qtrly'!I:I,'Program Qtrly'!$A:$A,$A226,'Program Qtrly'!$C:$C,"NWP")</f>
        <v>0</v>
      </c>
      <c r="I226" s="95">
        <f>4*SUMIFS('Program Qtrly'!J:J,'Program Qtrly'!$A:$A,$A226,'Program Qtrly'!$C:$C,"NWP")</f>
        <v>0</v>
      </c>
      <c r="J226" s="95">
        <f>4*SUMIFS('Program Qtrly'!K:K,'Program Qtrly'!$A:$A,$A226,'Program Qtrly'!$C:$C,"NWP")</f>
        <v>0</v>
      </c>
      <c r="K226" s="95">
        <f>4*SUMIFS('Program Qtrly'!L:L,'Program Qtrly'!$A:$A,$A226,'Program Qtrly'!$C:$C,"NWP")</f>
        <v>0</v>
      </c>
      <c r="L226" s="95">
        <f>4*SUMIFS('Program Qtrly'!M:M,'Program Qtrly'!$A:$A,$A226,'Program Qtrly'!$C:$C,"NWP")</f>
        <v>0</v>
      </c>
      <c r="M226" s="95">
        <f>4*SUMIFS('Program Qtrly'!N:N,'Program Qtrly'!$A:$A,$A226,'Program Qtrly'!$C:$C,"NWP")</f>
        <v>0</v>
      </c>
      <c r="N226" s="95">
        <f>4*SUMIFS('Program Qtrly'!O:O,'Program Qtrly'!$A:$A,$A226,'Program Qtrly'!$C:$C,"NWP")</f>
        <v>0</v>
      </c>
      <c r="O226" s="95">
        <f>4*SUMIFS('Program Qtrly'!P:P,'Program Qtrly'!$A:$A,$A226,'Program Qtrly'!$C:$C,"NWP")</f>
        <v>0</v>
      </c>
      <c r="P226" s="95">
        <f>4*SUMIFS('Program Qtrly'!Q:Q,'Program Qtrly'!$A:$A,$A226,'Program Qtrly'!$C:$C,"NWP")</f>
        <v>0</v>
      </c>
      <c r="Q226" s="95">
        <f>4*SUMIFS('Program Qtrly'!R:R,'Program Qtrly'!$A:$A,$A226,'Program Qtrly'!$C:$C,"NWP")</f>
        <v>0</v>
      </c>
      <c r="R226" s="95">
        <f>4*SUMIFS('Program Qtrly'!S:S,'Program Qtrly'!$A:$A,$A226,'Program Qtrly'!$C:$C,"NWP")</f>
        <v>0</v>
      </c>
      <c r="S226" s="95">
        <f>4*SUMIFS('Program Qtrly'!T:T,'Program Qtrly'!$A:$A,$A226,'Program Qtrly'!$C:$C,"NWP")</f>
        <v>0</v>
      </c>
      <c r="T226" s="95">
        <f>4*SUMIFS('Program Qtrly'!U:U,'Program Qtrly'!$A:$A,$A226,'Program Qtrly'!$C:$C,"NWP")</f>
        <v>0</v>
      </c>
      <c r="U226" s="95">
        <f>4*SUMIFS('Program Qtrly'!V:V,'Program Qtrly'!$A:$A,$A226,'Program Qtrly'!$C:$C,"NWP")</f>
        <v>0</v>
      </c>
      <c r="V226" s="95">
        <f>4*SUMIFS('Program Qtrly'!W:W,'Program Qtrly'!$A:$A,$A226,'Program Qtrly'!$C:$C,"NWP")</f>
        <v>0</v>
      </c>
    </row>
    <row r="227" spans="1:22" x14ac:dyDescent="0.45">
      <c r="A227" s="76" t="str">
        <f t="shared" ref="A227:A234" si="714">A226</f>
        <v>P020</v>
      </c>
      <c r="B227" s="87" t="s">
        <v>530</v>
      </c>
      <c r="C227" s="88" t="e">
        <f>INDEX('RBC Assumptions'!$E$44:$E$62,MATCH($C225,'RBC Assumptions'!$A$44:$A$62,0))</f>
        <v>#N/A</v>
      </c>
      <c r="D227" s="88" t="e">
        <f>INDEX('RBC Assumptions'!$E$44:$E$62,MATCH($C225,'RBC Assumptions'!$A$44:$A$62,0))</f>
        <v>#N/A</v>
      </c>
      <c r="E227" s="88" t="e">
        <f>INDEX('RBC Assumptions'!$E$44:$E$62,MATCH($C225,'RBC Assumptions'!$A$44:$A$62,0))</f>
        <v>#N/A</v>
      </c>
      <c r="F227" s="88" t="e">
        <f>INDEX('RBC Assumptions'!$E$44:$E$62,MATCH($C225,'RBC Assumptions'!$A$44:$A$62,0))</f>
        <v>#N/A</v>
      </c>
      <c r="G227" s="88" t="e">
        <f>INDEX('RBC Assumptions'!$E$44:$E$62,MATCH($C225,'RBC Assumptions'!$A$44:$A$62,0))</f>
        <v>#N/A</v>
      </c>
      <c r="H227" s="88" t="e">
        <f>INDEX('RBC Assumptions'!$E$44:$E$62,MATCH($C225,'RBC Assumptions'!$A$44:$A$62,0))</f>
        <v>#N/A</v>
      </c>
      <c r="I227" s="88" t="e">
        <f>INDEX('RBC Assumptions'!$E$44:$E$62,MATCH($C225,'RBC Assumptions'!$A$44:$A$62,0))</f>
        <v>#N/A</v>
      </c>
      <c r="J227" s="88" t="e">
        <f>INDEX('RBC Assumptions'!$E$44:$E$62,MATCH($C225,'RBC Assumptions'!$A$44:$A$62,0))</f>
        <v>#N/A</v>
      </c>
      <c r="K227" s="88" t="e">
        <f>INDEX('RBC Assumptions'!$E$44:$E$62,MATCH($C225,'RBC Assumptions'!$A$44:$A$62,0))</f>
        <v>#N/A</v>
      </c>
      <c r="L227" s="88" t="e">
        <f>INDEX('RBC Assumptions'!$E$44:$E$62,MATCH($C225,'RBC Assumptions'!$A$44:$A$62,0))</f>
        <v>#N/A</v>
      </c>
      <c r="M227" s="88" t="e">
        <f>INDEX('RBC Assumptions'!$E$44:$E$62,MATCH($C225,'RBC Assumptions'!$A$44:$A$62,0))</f>
        <v>#N/A</v>
      </c>
      <c r="N227" s="88" t="e">
        <f>INDEX('RBC Assumptions'!$E$44:$E$62,MATCH($C225,'RBC Assumptions'!$A$44:$A$62,0))</f>
        <v>#N/A</v>
      </c>
      <c r="O227" s="88" t="e">
        <f>INDEX('RBC Assumptions'!$E$44:$E$62,MATCH($C225,'RBC Assumptions'!$A$44:$A$62,0))</f>
        <v>#N/A</v>
      </c>
      <c r="P227" s="88" t="e">
        <f>INDEX('RBC Assumptions'!$E$44:$E$62,MATCH($C225,'RBC Assumptions'!$A$44:$A$62,0))</f>
        <v>#N/A</v>
      </c>
      <c r="Q227" s="88" t="e">
        <f>INDEX('RBC Assumptions'!$E$44:$E$62,MATCH($C225,'RBC Assumptions'!$A$44:$A$62,0))</f>
        <v>#N/A</v>
      </c>
      <c r="R227" s="88" t="e">
        <f>INDEX('RBC Assumptions'!$E$44:$E$62,MATCH($C225,'RBC Assumptions'!$A$44:$A$62,0))</f>
        <v>#N/A</v>
      </c>
      <c r="S227" s="88" t="e">
        <f>INDEX('RBC Assumptions'!$E$44:$E$62,MATCH($C225,'RBC Assumptions'!$A$44:$A$62,0))</f>
        <v>#N/A</v>
      </c>
      <c r="T227" s="88" t="e">
        <f>INDEX('RBC Assumptions'!$E$44:$E$62,MATCH($C225,'RBC Assumptions'!$A$44:$A$62,0))</f>
        <v>#N/A</v>
      </c>
      <c r="U227" s="88" t="e">
        <f>INDEX('RBC Assumptions'!$E$44:$E$62,MATCH($C225,'RBC Assumptions'!$A$44:$A$62,0))</f>
        <v>#N/A</v>
      </c>
      <c r="V227" s="88" t="e">
        <f>INDEX('RBC Assumptions'!$E$44:$E$62,MATCH($C225,'RBC Assumptions'!$A$44:$A$62,0))</f>
        <v>#N/A</v>
      </c>
    </row>
    <row r="228" spans="1:22" x14ac:dyDescent="0.45">
      <c r="A228" s="76" t="str">
        <f t="shared" si="714"/>
        <v>P020</v>
      </c>
      <c r="B228" s="87" t="s">
        <v>532</v>
      </c>
      <c r="C228" s="88" t="e">
        <f>INDEX('RBC Assumptions'!$F$44:$F$62,MATCH($C225,'RBC Assumptions'!$A$44:$A$62,0))</f>
        <v>#N/A</v>
      </c>
      <c r="D228" s="88" t="e">
        <f>INDEX('RBC Assumptions'!$F$44:$F$62,MATCH($C225,'RBC Assumptions'!$A$44:$A$62,0))</f>
        <v>#N/A</v>
      </c>
      <c r="E228" s="88" t="e">
        <f>INDEX('RBC Assumptions'!$F$44:$F$62,MATCH($C225,'RBC Assumptions'!$A$44:$A$62,0))</f>
        <v>#N/A</v>
      </c>
      <c r="F228" s="88" t="e">
        <f>INDEX('RBC Assumptions'!$F$44:$F$62,MATCH($C225,'RBC Assumptions'!$A$44:$A$62,0))</f>
        <v>#N/A</v>
      </c>
      <c r="G228" s="88" t="e">
        <f>INDEX('RBC Assumptions'!$F$44:$F$62,MATCH($C225,'RBC Assumptions'!$A$44:$A$62,0))</f>
        <v>#N/A</v>
      </c>
      <c r="H228" s="88" t="e">
        <f>INDEX('RBC Assumptions'!$F$44:$F$62,MATCH($C225,'RBC Assumptions'!$A$44:$A$62,0))</f>
        <v>#N/A</v>
      </c>
      <c r="I228" s="88" t="e">
        <f>INDEX('RBC Assumptions'!$F$44:$F$62,MATCH($C225,'RBC Assumptions'!$A$44:$A$62,0))</f>
        <v>#N/A</v>
      </c>
      <c r="J228" s="88" t="e">
        <f>INDEX('RBC Assumptions'!$F$44:$F$62,MATCH($C225,'RBC Assumptions'!$A$44:$A$62,0))</f>
        <v>#N/A</v>
      </c>
      <c r="K228" s="88" t="e">
        <f>INDEX('RBC Assumptions'!$F$44:$F$62,MATCH($C225,'RBC Assumptions'!$A$44:$A$62,0))</f>
        <v>#N/A</v>
      </c>
      <c r="L228" s="88" t="e">
        <f>INDEX('RBC Assumptions'!$F$44:$F$62,MATCH($C225,'RBC Assumptions'!$A$44:$A$62,0))</f>
        <v>#N/A</v>
      </c>
      <c r="M228" s="88" t="e">
        <f>INDEX('RBC Assumptions'!$F$44:$F$62,MATCH($C225,'RBC Assumptions'!$A$44:$A$62,0))</f>
        <v>#N/A</v>
      </c>
      <c r="N228" s="88" t="e">
        <f>INDEX('RBC Assumptions'!$F$44:$F$62,MATCH($C225,'RBC Assumptions'!$A$44:$A$62,0))</f>
        <v>#N/A</v>
      </c>
      <c r="O228" s="88" t="e">
        <f>INDEX('RBC Assumptions'!$F$44:$F$62,MATCH($C225,'RBC Assumptions'!$A$44:$A$62,0))</f>
        <v>#N/A</v>
      </c>
      <c r="P228" s="88" t="e">
        <f>INDEX('RBC Assumptions'!$F$44:$F$62,MATCH($C225,'RBC Assumptions'!$A$44:$A$62,0))</f>
        <v>#N/A</v>
      </c>
      <c r="Q228" s="88" t="e">
        <f>INDEX('RBC Assumptions'!$F$44:$F$62,MATCH($C225,'RBC Assumptions'!$A$44:$A$62,0))</f>
        <v>#N/A</v>
      </c>
      <c r="R228" s="88" t="e">
        <f>INDEX('RBC Assumptions'!$F$44:$F$62,MATCH($C225,'RBC Assumptions'!$A$44:$A$62,0))</f>
        <v>#N/A</v>
      </c>
      <c r="S228" s="88" t="e">
        <f>INDEX('RBC Assumptions'!$F$44:$F$62,MATCH($C225,'RBC Assumptions'!$A$44:$A$62,0))</f>
        <v>#N/A</v>
      </c>
      <c r="T228" s="88" t="e">
        <f>INDEX('RBC Assumptions'!$F$44:$F$62,MATCH($C225,'RBC Assumptions'!$A$44:$A$62,0))</f>
        <v>#N/A</v>
      </c>
      <c r="U228" s="88" t="e">
        <f>INDEX('RBC Assumptions'!$F$44:$F$62,MATCH($C225,'RBC Assumptions'!$A$44:$A$62,0))</f>
        <v>#N/A</v>
      </c>
      <c r="V228" s="88" t="e">
        <f>INDEX('RBC Assumptions'!$F$44:$F$62,MATCH($C225,'RBC Assumptions'!$A$44:$A$62,0))</f>
        <v>#N/A</v>
      </c>
    </row>
    <row r="229" spans="1:22" x14ac:dyDescent="0.45">
      <c r="A229" s="76" t="str">
        <f t="shared" si="714"/>
        <v>P020</v>
      </c>
      <c r="B229" s="87" t="s">
        <v>534</v>
      </c>
      <c r="C229" s="88" t="e">
        <f>MIN('RBC Assumptions'!ASSM_LLAERatioCap,INDEX('RBC Assumptions'!$K$44:$K$62,MATCH($C225,'RBC Assumptions'!$A$44:$A$62,0)))</f>
        <v>#N/A</v>
      </c>
      <c r="D229" s="88" t="e">
        <f>MIN('RBC Assumptions'!ASSM_LLAERatioCap,INDEX('RBC Assumptions'!$K$44:$K$62,MATCH($C225,'RBC Assumptions'!$A$44:$A$62,0)))</f>
        <v>#N/A</v>
      </c>
      <c r="E229" s="88" t="e">
        <f>MIN('RBC Assumptions'!ASSM_LLAERatioCap,INDEX('RBC Assumptions'!$K$44:$K$62,MATCH($C225,'RBC Assumptions'!$A$44:$A$62,0)))</f>
        <v>#N/A</v>
      </c>
      <c r="F229" s="88" t="e">
        <f>MIN('RBC Assumptions'!ASSM_LLAERatioCap,INDEX('RBC Assumptions'!$K$44:$K$62,MATCH($C225,'RBC Assumptions'!$A$44:$A$62,0)))</f>
        <v>#N/A</v>
      </c>
      <c r="G229" s="88" t="e">
        <f>MIN('RBC Assumptions'!ASSM_LLAERatioCap,INDEX('RBC Assumptions'!$K$44:$K$62,MATCH($C225,'RBC Assumptions'!$A$44:$A$62,0)))</f>
        <v>#N/A</v>
      </c>
      <c r="H229" s="88" t="e">
        <f>MIN('RBC Assumptions'!ASSM_LLAERatioCap,INDEX('RBC Assumptions'!$K$44:$K$62,MATCH($C225,'RBC Assumptions'!$A$44:$A$62,0)))</f>
        <v>#N/A</v>
      </c>
      <c r="I229" s="88" t="e">
        <f>MIN('RBC Assumptions'!ASSM_LLAERatioCap,INDEX('RBC Assumptions'!$K$44:$K$62,MATCH($C225,'RBC Assumptions'!$A$44:$A$62,0)))</f>
        <v>#N/A</v>
      </c>
      <c r="J229" s="88" t="e">
        <f>MIN('RBC Assumptions'!ASSM_LLAERatioCap,INDEX('RBC Assumptions'!$K$44:$K$62,MATCH($C225,'RBC Assumptions'!$A$44:$A$62,0)))</f>
        <v>#N/A</v>
      </c>
      <c r="K229" s="88" t="e">
        <f>MIN('RBC Assumptions'!ASSM_LLAERatioCap,INDEX('RBC Assumptions'!$K$44:$K$62,MATCH($C225,'RBC Assumptions'!$A$44:$A$62,0)))</f>
        <v>#N/A</v>
      </c>
      <c r="L229" s="88" t="e">
        <f>MIN('RBC Assumptions'!ASSM_LLAERatioCap,INDEX('RBC Assumptions'!$K$44:$K$62,MATCH($C225,'RBC Assumptions'!$A$44:$A$62,0)))</f>
        <v>#N/A</v>
      </c>
      <c r="M229" s="88" t="e">
        <f>MIN('RBC Assumptions'!ASSM_LLAERatioCap,INDEX('RBC Assumptions'!$K$44:$K$62,MATCH($C225,'RBC Assumptions'!$A$44:$A$62,0)))</f>
        <v>#N/A</v>
      </c>
      <c r="N229" s="88" t="e">
        <f>MIN('RBC Assumptions'!ASSM_LLAERatioCap,INDEX('RBC Assumptions'!$K$44:$K$62,MATCH($C225,'RBC Assumptions'!$A$44:$A$62,0)))</f>
        <v>#N/A</v>
      </c>
      <c r="O229" s="88" t="e">
        <f>MIN('RBC Assumptions'!ASSM_LLAERatioCap,INDEX('RBC Assumptions'!$K$44:$K$62,MATCH($C225,'RBC Assumptions'!$A$44:$A$62,0)))</f>
        <v>#N/A</v>
      </c>
      <c r="P229" s="88" t="e">
        <f>MIN('RBC Assumptions'!ASSM_LLAERatioCap,INDEX('RBC Assumptions'!$K$44:$K$62,MATCH($C225,'RBC Assumptions'!$A$44:$A$62,0)))</f>
        <v>#N/A</v>
      </c>
      <c r="Q229" s="88" t="e">
        <f>MIN('RBC Assumptions'!ASSM_LLAERatioCap,INDEX('RBC Assumptions'!$K$44:$K$62,MATCH($C225,'RBC Assumptions'!$A$44:$A$62,0)))</f>
        <v>#N/A</v>
      </c>
      <c r="R229" s="88" t="e">
        <f>MIN('RBC Assumptions'!ASSM_LLAERatioCap,INDEX('RBC Assumptions'!$K$44:$K$62,MATCH($C225,'RBC Assumptions'!$A$44:$A$62,0)))</f>
        <v>#N/A</v>
      </c>
      <c r="S229" s="88" t="e">
        <f>MIN('RBC Assumptions'!ASSM_LLAERatioCap,INDEX('RBC Assumptions'!$K$44:$K$62,MATCH($C225,'RBC Assumptions'!$A$44:$A$62,0)))</f>
        <v>#N/A</v>
      </c>
      <c r="T229" s="88" t="e">
        <f>MIN('RBC Assumptions'!ASSM_LLAERatioCap,INDEX('RBC Assumptions'!$K$44:$K$62,MATCH($C225,'RBC Assumptions'!$A$44:$A$62,0)))</f>
        <v>#N/A</v>
      </c>
      <c r="U229" s="88" t="e">
        <f>MIN('RBC Assumptions'!ASSM_LLAERatioCap,INDEX('RBC Assumptions'!$K$44:$K$62,MATCH($C225,'RBC Assumptions'!$A$44:$A$62,0)))</f>
        <v>#N/A</v>
      </c>
      <c r="V229" s="88" t="e">
        <f>MIN('RBC Assumptions'!ASSM_LLAERatioCap,INDEX('RBC Assumptions'!$K$44:$K$62,MATCH($C225,'RBC Assumptions'!$A$44:$A$62,0)))</f>
        <v>#N/A</v>
      </c>
    </row>
    <row r="230" spans="1:22" x14ac:dyDescent="0.45">
      <c r="A230" s="76" t="str">
        <f t="shared" si="714"/>
        <v>P020</v>
      </c>
      <c r="B230" s="87" t="s">
        <v>531</v>
      </c>
      <c r="C230" s="88" t="e">
        <f>0.5*C227+0.5*(C229/C228)*C227</f>
        <v>#N/A</v>
      </c>
      <c r="D230" s="88" t="e">
        <f t="shared" ref="D230" si="715">0.5*D227+0.5*(D229/D228)*D227</f>
        <v>#N/A</v>
      </c>
      <c r="E230" s="88" t="e">
        <f t="shared" ref="E230" si="716">0.5*E227+0.5*(E229/E228)*E227</f>
        <v>#N/A</v>
      </c>
      <c r="F230" s="88" t="e">
        <f t="shared" ref="F230" si="717">0.5*F227+0.5*(F229/F228)*F227</f>
        <v>#N/A</v>
      </c>
      <c r="G230" s="88" t="e">
        <f t="shared" ref="G230" si="718">0.5*G227+0.5*(G229/G228)*G227</f>
        <v>#N/A</v>
      </c>
      <c r="H230" s="88" t="e">
        <f t="shared" ref="H230" si="719">0.5*H227+0.5*(H229/H228)*H227</f>
        <v>#N/A</v>
      </c>
      <c r="I230" s="88" t="e">
        <f t="shared" ref="I230" si="720">0.5*I227+0.5*(I229/I228)*I227</f>
        <v>#N/A</v>
      </c>
      <c r="J230" s="88" t="e">
        <f t="shared" ref="J230" si="721">0.5*J227+0.5*(J229/J228)*J227</f>
        <v>#N/A</v>
      </c>
      <c r="K230" s="88" t="e">
        <f t="shared" ref="K230" si="722">0.5*K227+0.5*(K229/K228)*K227</f>
        <v>#N/A</v>
      </c>
      <c r="L230" s="88" t="e">
        <f t="shared" ref="L230" si="723">0.5*L227+0.5*(L229/L228)*L227</f>
        <v>#N/A</v>
      </c>
      <c r="M230" s="88" t="e">
        <f t="shared" ref="M230" si="724">0.5*M227+0.5*(M229/M228)*M227</f>
        <v>#N/A</v>
      </c>
      <c r="N230" s="88" t="e">
        <f t="shared" ref="N230" si="725">0.5*N227+0.5*(N229/N228)*N227</f>
        <v>#N/A</v>
      </c>
      <c r="O230" s="88" t="e">
        <f t="shared" ref="O230" si="726">0.5*O227+0.5*(O229/O228)*O227</f>
        <v>#N/A</v>
      </c>
      <c r="P230" s="88" t="e">
        <f t="shared" ref="P230" si="727">0.5*P227+0.5*(P229/P228)*P227</f>
        <v>#N/A</v>
      </c>
      <c r="Q230" s="88" t="e">
        <f t="shared" ref="Q230" si="728">0.5*Q227+0.5*(Q229/Q228)*Q227</f>
        <v>#N/A</v>
      </c>
      <c r="R230" s="88" t="e">
        <f t="shared" ref="R230" si="729">0.5*R227+0.5*(R229/R228)*R227</f>
        <v>#N/A</v>
      </c>
      <c r="S230" s="88" t="e">
        <f t="shared" ref="S230" si="730">0.5*S227+0.5*(S229/S228)*S227</f>
        <v>#N/A</v>
      </c>
      <c r="T230" s="88" t="e">
        <f t="shared" ref="T230" si="731">0.5*T227+0.5*(T229/T228)*T227</f>
        <v>#N/A</v>
      </c>
      <c r="U230" s="88" t="e">
        <f t="shared" ref="U230" si="732">0.5*U227+0.5*(U229/U228)*U227</f>
        <v>#N/A</v>
      </c>
      <c r="V230" s="88" t="e">
        <f t="shared" ref="V230" si="733">0.5*V227+0.5*(V229/V228)*V227</f>
        <v>#N/A</v>
      </c>
    </row>
    <row r="231" spans="1:22" x14ac:dyDescent="0.45">
      <c r="A231" s="76" t="str">
        <f t="shared" si="714"/>
        <v>P020</v>
      </c>
      <c r="B231" s="87" t="s">
        <v>536</v>
      </c>
      <c r="C231" s="88" t="e">
        <f>INDEX('RBC Assumptions'!$G$44:$G$62,MATCH($C225,'RBC Assumptions'!$A$44:$A$62,0))</f>
        <v>#N/A</v>
      </c>
      <c r="D231" s="88" t="e">
        <f>INDEX('RBC Assumptions'!$G$44:$G$62,MATCH($C225,'RBC Assumptions'!$A$44:$A$62,0))</f>
        <v>#N/A</v>
      </c>
      <c r="E231" s="88" t="e">
        <f>INDEX('RBC Assumptions'!$G$44:$G$62,MATCH($C225,'RBC Assumptions'!$A$44:$A$62,0))</f>
        <v>#N/A</v>
      </c>
      <c r="F231" s="88" t="e">
        <f>INDEX('RBC Assumptions'!$G$44:$G$62,MATCH($C225,'RBC Assumptions'!$A$44:$A$62,0))</f>
        <v>#N/A</v>
      </c>
      <c r="G231" s="88" t="e">
        <f>INDEX('RBC Assumptions'!$G$44:$G$62,MATCH($C225,'RBC Assumptions'!$A$44:$A$62,0))</f>
        <v>#N/A</v>
      </c>
      <c r="H231" s="88" t="e">
        <f>INDEX('RBC Assumptions'!$G$44:$G$62,MATCH($C225,'RBC Assumptions'!$A$44:$A$62,0))</f>
        <v>#N/A</v>
      </c>
      <c r="I231" s="88" t="e">
        <f>INDEX('RBC Assumptions'!$G$44:$G$62,MATCH($C225,'RBC Assumptions'!$A$44:$A$62,0))</f>
        <v>#N/A</v>
      </c>
      <c r="J231" s="88" t="e">
        <f>INDEX('RBC Assumptions'!$G$44:$G$62,MATCH($C225,'RBC Assumptions'!$A$44:$A$62,0))</f>
        <v>#N/A</v>
      </c>
      <c r="K231" s="88" t="e">
        <f>INDEX('RBC Assumptions'!$G$44:$G$62,MATCH($C225,'RBC Assumptions'!$A$44:$A$62,0))</f>
        <v>#N/A</v>
      </c>
      <c r="L231" s="88" t="e">
        <f>INDEX('RBC Assumptions'!$G$44:$G$62,MATCH($C225,'RBC Assumptions'!$A$44:$A$62,0))</f>
        <v>#N/A</v>
      </c>
      <c r="M231" s="88" t="e">
        <f>INDEX('RBC Assumptions'!$G$44:$G$62,MATCH($C225,'RBC Assumptions'!$A$44:$A$62,0))</f>
        <v>#N/A</v>
      </c>
      <c r="N231" s="88" t="e">
        <f>INDEX('RBC Assumptions'!$G$44:$G$62,MATCH($C225,'RBC Assumptions'!$A$44:$A$62,0))</f>
        <v>#N/A</v>
      </c>
      <c r="O231" s="88" t="e">
        <f>INDEX('RBC Assumptions'!$G$44:$G$62,MATCH($C225,'RBC Assumptions'!$A$44:$A$62,0))</f>
        <v>#N/A</v>
      </c>
      <c r="P231" s="88" t="e">
        <f>INDEX('RBC Assumptions'!$G$44:$G$62,MATCH($C225,'RBC Assumptions'!$A$44:$A$62,0))</f>
        <v>#N/A</v>
      </c>
      <c r="Q231" s="88" t="e">
        <f>INDEX('RBC Assumptions'!$G$44:$G$62,MATCH($C225,'RBC Assumptions'!$A$44:$A$62,0))</f>
        <v>#N/A</v>
      </c>
      <c r="R231" s="88" t="e">
        <f>INDEX('RBC Assumptions'!$G$44:$G$62,MATCH($C225,'RBC Assumptions'!$A$44:$A$62,0))</f>
        <v>#N/A</v>
      </c>
      <c r="S231" s="88" t="e">
        <f>INDEX('RBC Assumptions'!$G$44:$G$62,MATCH($C225,'RBC Assumptions'!$A$44:$A$62,0))</f>
        <v>#N/A</v>
      </c>
      <c r="T231" s="88" t="e">
        <f>INDEX('RBC Assumptions'!$G$44:$G$62,MATCH($C225,'RBC Assumptions'!$A$44:$A$62,0))</f>
        <v>#N/A</v>
      </c>
      <c r="U231" s="88" t="e">
        <f>INDEX('RBC Assumptions'!$G$44:$G$62,MATCH($C225,'RBC Assumptions'!$A$44:$A$62,0))</f>
        <v>#N/A</v>
      </c>
      <c r="V231" s="88" t="e">
        <f>INDEX('RBC Assumptions'!$G$44:$G$62,MATCH($C225,'RBC Assumptions'!$A$44:$A$62,0))</f>
        <v>#N/A</v>
      </c>
    </row>
    <row r="232" spans="1:22" x14ac:dyDescent="0.45">
      <c r="A232" s="76" t="str">
        <f t="shared" si="714"/>
        <v>P020</v>
      </c>
      <c r="B232" s="89" t="s">
        <v>346</v>
      </c>
      <c r="C232" s="91" t="e">
        <f>MAX(0,C226*((C230*C231)+'RBC Assumptions'!ASSM_UWExpRatio-1))</f>
        <v>#N/A</v>
      </c>
      <c r="D232" s="91" t="e">
        <f>MAX(0,D226*((D230*D231)+'RBC Assumptions'!ASSM_UWExpRatio-1))</f>
        <v>#N/A</v>
      </c>
      <c r="E232" s="91" t="e">
        <f>MAX(0,E226*((E230*E231)+'RBC Assumptions'!ASSM_UWExpRatio-1))</f>
        <v>#N/A</v>
      </c>
      <c r="F232" s="91" t="e">
        <f>MAX(0,F226*((F230*F231)+'RBC Assumptions'!ASSM_UWExpRatio-1))</f>
        <v>#N/A</v>
      </c>
      <c r="G232" s="91" t="e">
        <f>MAX(0,G226*((G230*G231)+'RBC Assumptions'!ASSM_UWExpRatio-1))</f>
        <v>#N/A</v>
      </c>
      <c r="H232" s="91" t="e">
        <f>MAX(0,H226*((H230*H231)+'RBC Assumptions'!ASSM_UWExpRatio-1))</f>
        <v>#N/A</v>
      </c>
      <c r="I232" s="91" t="e">
        <f>MAX(0,I226*((I230*I231)+'RBC Assumptions'!ASSM_UWExpRatio-1))</f>
        <v>#N/A</v>
      </c>
      <c r="J232" s="91" t="e">
        <f>MAX(0,J226*((J230*J231)+'RBC Assumptions'!ASSM_UWExpRatio-1))</f>
        <v>#N/A</v>
      </c>
      <c r="K232" s="91" t="e">
        <f>MAX(0,K226*((K230*K231)+'RBC Assumptions'!ASSM_UWExpRatio-1))</f>
        <v>#N/A</v>
      </c>
      <c r="L232" s="91" t="e">
        <f>MAX(0,L226*((L230*L231)+'RBC Assumptions'!ASSM_UWExpRatio-1))</f>
        <v>#N/A</v>
      </c>
      <c r="M232" s="91" t="e">
        <f>MAX(0,M226*((M230*M231)+'RBC Assumptions'!ASSM_UWExpRatio-1))</f>
        <v>#N/A</v>
      </c>
      <c r="N232" s="91" t="e">
        <f>MAX(0,N226*((N230*N231)+'RBC Assumptions'!ASSM_UWExpRatio-1))</f>
        <v>#N/A</v>
      </c>
      <c r="O232" s="91" t="e">
        <f>MAX(0,O226*((O230*O231)+'RBC Assumptions'!ASSM_UWExpRatio-1))</f>
        <v>#N/A</v>
      </c>
      <c r="P232" s="91" t="e">
        <f>MAX(0,P226*((P230*P231)+'RBC Assumptions'!ASSM_UWExpRatio-1))</f>
        <v>#N/A</v>
      </c>
      <c r="Q232" s="91" t="e">
        <f>MAX(0,Q226*((Q230*Q231)+'RBC Assumptions'!ASSM_UWExpRatio-1))</f>
        <v>#N/A</v>
      </c>
      <c r="R232" s="91" t="e">
        <f>MAX(0,R226*((R230*R231)+'RBC Assumptions'!ASSM_UWExpRatio-1))</f>
        <v>#N/A</v>
      </c>
      <c r="S232" s="91" t="e">
        <f>MAX(0,S226*((S230*S231)+'RBC Assumptions'!ASSM_UWExpRatio-1))</f>
        <v>#N/A</v>
      </c>
      <c r="T232" s="91" t="e">
        <f>MAX(0,T226*((T230*T231)+'RBC Assumptions'!ASSM_UWExpRatio-1))</f>
        <v>#N/A</v>
      </c>
      <c r="U232" s="91" t="e">
        <f>MAX(0,U226*((U230*U231)+'RBC Assumptions'!ASSM_UWExpRatio-1))</f>
        <v>#N/A</v>
      </c>
      <c r="V232" s="91" t="e">
        <f>MAX(0,V226*((V230*V231)+'RBC Assumptions'!ASSM_UWExpRatio-1))</f>
        <v>#N/A</v>
      </c>
    </row>
    <row r="233" spans="1:22" x14ac:dyDescent="0.45">
      <c r="A233" s="76" t="str">
        <f t="shared" si="714"/>
        <v>P020</v>
      </c>
      <c r="B233" s="90" t="s">
        <v>334</v>
      </c>
      <c r="C233" s="91">
        <v>0</v>
      </c>
      <c r="D233" s="91">
        <v>0</v>
      </c>
      <c r="E233" s="91">
        <v>0</v>
      </c>
      <c r="F233" s="91">
        <v>0</v>
      </c>
      <c r="G233" s="91">
        <v>0</v>
      </c>
      <c r="H233" s="91">
        <v>0</v>
      </c>
      <c r="I233" s="91">
        <v>0</v>
      </c>
      <c r="J233" s="91">
        <v>0</v>
      </c>
      <c r="K233" s="91">
        <v>0</v>
      </c>
      <c r="L233" s="91">
        <v>0</v>
      </c>
      <c r="M233" s="91">
        <v>0</v>
      </c>
      <c r="N233" s="91">
        <v>0</v>
      </c>
      <c r="O233" s="91">
        <v>0</v>
      </c>
      <c r="P233" s="91">
        <v>0</v>
      </c>
      <c r="Q233" s="91">
        <v>0</v>
      </c>
      <c r="R233" s="91">
        <v>0</v>
      </c>
      <c r="S233" s="91">
        <v>0</v>
      </c>
      <c r="T233" s="91">
        <v>0</v>
      </c>
      <c r="U233" s="91">
        <v>0</v>
      </c>
      <c r="V233" s="91">
        <v>0</v>
      </c>
    </row>
    <row r="234" spans="1:22" x14ac:dyDescent="0.45">
      <c r="A234" s="76" t="str">
        <f t="shared" si="714"/>
        <v>P020</v>
      </c>
      <c r="B234" s="92" t="s">
        <v>347</v>
      </c>
      <c r="C234" s="93">
        <f>IFERROR(C232-C233,0)</f>
        <v>0</v>
      </c>
      <c r="D234" s="93">
        <f t="shared" ref="D234" si="734">IFERROR(D232-D233,0)</f>
        <v>0</v>
      </c>
      <c r="E234" s="93">
        <f t="shared" ref="E234" si="735">IFERROR(E232-E233,0)</f>
        <v>0</v>
      </c>
      <c r="F234" s="93">
        <f t="shared" ref="F234" si="736">IFERROR(F232-F233,0)</f>
        <v>0</v>
      </c>
      <c r="G234" s="93">
        <f t="shared" ref="G234" si="737">IFERROR(G232-G233,0)</f>
        <v>0</v>
      </c>
      <c r="H234" s="93">
        <f t="shared" ref="H234" si="738">IFERROR(H232-H233,0)</f>
        <v>0</v>
      </c>
      <c r="I234" s="93">
        <f t="shared" ref="I234" si="739">IFERROR(I232-I233,0)</f>
        <v>0</v>
      </c>
      <c r="J234" s="93">
        <f t="shared" ref="J234" si="740">IFERROR(J232-J233,0)</f>
        <v>0</v>
      </c>
      <c r="K234" s="93">
        <f t="shared" ref="K234" si="741">IFERROR(K232-K233,0)</f>
        <v>0</v>
      </c>
      <c r="L234" s="93">
        <f t="shared" ref="L234" si="742">IFERROR(L232-L233,0)</f>
        <v>0</v>
      </c>
      <c r="M234" s="93">
        <f t="shared" ref="M234" si="743">IFERROR(M232-M233,0)</f>
        <v>0</v>
      </c>
      <c r="N234" s="93">
        <f t="shared" ref="N234" si="744">IFERROR(N232-N233,0)</f>
        <v>0</v>
      </c>
      <c r="O234" s="93">
        <f t="shared" ref="O234" si="745">IFERROR(O232-O233,0)</f>
        <v>0</v>
      </c>
      <c r="P234" s="93">
        <f t="shared" ref="P234" si="746">IFERROR(P232-P233,0)</f>
        <v>0</v>
      </c>
      <c r="Q234" s="93">
        <f t="shared" ref="Q234" si="747">IFERROR(Q232-Q233,0)</f>
        <v>0</v>
      </c>
      <c r="R234" s="93">
        <f t="shared" ref="R234" si="748">IFERROR(R232-R233,0)</f>
        <v>0</v>
      </c>
      <c r="S234" s="93">
        <f t="shared" ref="S234" si="749">IFERROR(S232-S233,0)</f>
        <v>0</v>
      </c>
      <c r="T234" s="93">
        <f t="shared" ref="T234" si="750">IFERROR(T232-T233,0)</f>
        <v>0</v>
      </c>
      <c r="U234" s="93">
        <f t="shared" ref="U234" si="751">IFERROR(U232-U233,0)</f>
        <v>0</v>
      </c>
      <c r="V234" s="93">
        <f t="shared" ref="V234" si="752">IFERROR(V232-V233,0)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72C0-DF58-4196-ACA3-84305446FBD5}">
  <sheetPr>
    <tabColor theme="9" tint="-0.249977111117893"/>
  </sheetPr>
  <dimension ref="A1:U18"/>
  <sheetViews>
    <sheetView zoomScaleNormal="100" workbookViewId="0">
      <pane xSplit="1" ySplit="5" topLeftCell="B6" activePane="bottomRight" state="frozen"/>
      <selection activeCell="D4" sqref="D4"/>
      <selection pane="topRight" activeCell="D4" sqref="D4"/>
      <selection pane="bottomLeft" activeCell="D4" sqref="D4"/>
      <selection pane="bottomRight" activeCell="B6" sqref="B6"/>
    </sheetView>
  </sheetViews>
  <sheetFormatPr defaultColWidth="8.6640625" defaultRowHeight="14.25" x14ac:dyDescent="0.45"/>
  <cols>
    <col min="1" max="1" width="28.265625" style="76" customWidth="1"/>
    <col min="2" max="21" width="9.59765625" style="76" customWidth="1"/>
    <col min="22" max="16384" width="8.6640625" style="76"/>
  </cols>
  <sheetData>
    <row r="1" spans="1:21" ht="15.4" x14ac:dyDescent="0.45">
      <c r="A1" s="61" t="s">
        <v>558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</row>
    <row r="2" spans="1:21" ht="15" x14ac:dyDescent="0.45">
      <c r="A2" s="49" t="s">
        <v>543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</row>
    <row r="3" spans="1:21" ht="15" x14ac:dyDescent="0.45">
      <c r="A3" s="86" t="s">
        <v>566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</row>
    <row r="5" spans="1:21" x14ac:dyDescent="0.45">
      <c r="A5" s="181" t="s">
        <v>567</v>
      </c>
      <c r="B5" s="3" t="str">
        <f>'Program Qtrly'!D6</f>
        <v>2026 Q2</v>
      </c>
      <c r="C5" s="3" t="str">
        <f>'Program Qtrly'!E6</f>
        <v>2026 Q3</v>
      </c>
      <c r="D5" s="3" t="str">
        <f>'Program Qtrly'!F6</f>
        <v>2026 Q4</v>
      </c>
      <c r="E5" s="3" t="str">
        <f>'Program Qtrly'!G6</f>
        <v>2027 Q1</v>
      </c>
      <c r="F5" s="3" t="str">
        <f>'Program Qtrly'!H6</f>
        <v>2027 Q2</v>
      </c>
      <c r="G5" s="3" t="str">
        <f>'Program Qtrly'!I6</f>
        <v>2027 Q3</v>
      </c>
      <c r="H5" s="3" t="str">
        <f>'Program Qtrly'!J6</f>
        <v>2027 Q4</v>
      </c>
      <c r="I5" s="3" t="str">
        <f>'Program Qtrly'!K6</f>
        <v>2028 Q1</v>
      </c>
      <c r="J5" s="3" t="str">
        <f>'Program Qtrly'!L6</f>
        <v>2028 Q2</v>
      </c>
      <c r="K5" s="3" t="str">
        <f>'Program Qtrly'!M6</f>
        <v>2028 Q3</v>
      </c>
      <c r="L5" s="3" t="str">
        <f>'Program Qtrly'!N6</f>
        <v>2028 Q4</v>
      </c>
      <c r="M5" s="3" t="str">
        <f>'Program Qtrly'!O6</f>
        <v>2029 Q1</v>
      </c>
      <c r="N5" s="3" t="str">
        <f>'Program Qtrly'!P6</f>
        <v>2029 Q2</v>
      </c>
      <c r="O5" s="3" t="str">
        <f>'Program Qtrly'!Q6</f>
        <v>2029 Q3</v>
      </c>
      <c r="P5" s="3" t="str">
        <f>'Program Qtrly'!R6</f>
        <v>2029 Q4</v>
      </c>
      <c r="Q5" s="3" t="str">
        <f>'Program Qtrly'!S6</f>
        <v>2030 Q1</v>
      </c>
      <c r="R5" s="3" t="str">
        <f>'Program Qtrly'!T6</f>
        <v>2030 Q2</v>
      </c>
      <c r="S5" s="3" t="str">
        <f>'Program Qtrly'!U6</f>
        <v>2030 Q3</v>
      </c>
      <c r="T5" s="3" t="str">
        <f>'Program Qtrly'!V6</f>
        <v>2030 Q4</v>
      </c>
      <c r="U5" s="3" t="str">
        <f>'Program Qtrly'!W6</f>
        <v>2031 Q1</v>
      </c>
    </row>
    <row r="6" spans="1:21" x14ac:dyDescent="0.45">
      <c r="A6" s="181" t="s">
        <v>559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45">
      <c r="A7" s="77" t="s">
        <v>560</v>
      </c>
      <c r="B7" s="182">
        <v>0</v>
      </c>
      <c r="C7" s="182">
        <v>0</v>
      </c>
      <c r="D7" s="182">
        <v>0</v>
      </c>
      <c r="E7" s="182">
        <v>0</v>
      </c>
      <c r="F7" s="182">
        <v>0</v>
      </c>
      <c r="G7" s="182">
        <v>0</v>
      </c>
      <c r="H7" s="182">
        <v>0</v>
      </c>
      <c r="I7" s="182">
        <v>0</v>
      </c>
      <c r="J7" s="182">
        <v>0</v>
      </c>
      <c r="K7" s="182">
        <v>0</v>
      </c>
      <c r="L7" s="182">
        <v>0</v>
      </c>
      <c r="M7" s="182">
        <v>0</v>
      </c>
      <c r="N7" s="182">
        <v>0</v>
      </c>
      <c r="O7" s="182">
        <v>0</v>
      </c>
      <c r="P7" s="182">
        <v>0</v>
      </c>
      <c r="Q7" s="182">
        <v>0</v>
      </c>
      <c r="R7" s="182">
        <v>0</v>
      </c>
      <c r="S7" s="182">
        <v>0</v>
      </c>
      <c r="T7" s="182">
        <v>0</v>
      </c>
      <c r="U7" s="182">
        <v>0</v>
      </c>
    </row>
    <row r="8" spans="1:21" x14ac:dyDescent="0.45">
      <c r="A8" s="80" t="s">
        <v>561</v>
      </c>
      <c r="B8" s="183"/>
      <c r="C8" s="183">
        <v>0</v>
      </c>
      <c r="D8" s="183">
        <v>0</v>
      </c>
      <c r="E8" s="183">
        <v>0</v>
      </c>
      <c r="F8" s="183">
        <v>0</v>
      </c>
      <c r="G8" s="183">
        <v>0</v>
      </c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v>0</v>
      </c>
      <c r="Q8" s="183">
        <v>0</v>
      </c>
      <c r="R8" s="183">
        <v>0</v>
      </c>
      <c r="S8" s="183">
        <v>0</v>
      </c>
      <c r="T8" s="183">
        <v>0</v>
      </c>
      <c r="U8" s="183">
        <v>0</v>
      </c>
    </row>
    <row r="9" spans="1:21" x14ac:dyDescent="0.45">
      <c r="A9" s="77" t="s">
        <v>562</v>
      </c>
      <c r="B9" s="182">
        <v>0</v>
      </c>
      <c r="C9" s="182">
        <v>0</v>
      </c>
      <c r="D9" s="182">
        <v>0</v>
      </c>
      <c r="E9" s="182">
        <v>0</v>
      </c>
      <c r="F9" s="182">
        <v>0</v>
      </c>
      <c r="G9" s="182">
        <v>0</v>
      </c>
      <c r="H9" s="182">
        <v>0</v>
      </c>
      <c r="I9" s="182">
        <v>0</v>
      </c>
      <c r="J9" s="182">
        <v>0</v>
      </c>
      <c r="K9" s="182">
        <v>0</v>
      </c>
      <c r="L9" s="182">
        <v>0</v>
      </c>
      <c r="M9" s="182">
        <v>0</v>
      </c>
      <c r="N9" s="182">
        <v>0</v>
      </c>
      <c r="O9" s="182">
        <v>0</v>
      </c>
      <c r="P9" s="182">
        <v>0</v>
      </c>
      <c r="Q9" s="182">
        <v>0</v>
      </c>
      <c r="R9" s="182">
        <v>0</v>
      </c>
      <c r="S9" s="182">
        <v>0</v>
      </c>
      <c r="T9" s="182">
        <v>0</v>
      </c>
      <c r="U9" s="182">
        <v>0</v>
      </c>
    </row>
    <row r="10" spans="1:21" x14ac:dyDescent="0.45">
      <c r="A10" s="80" t="s">
        <v>563</v>
      </c>
      <c r="B10" s="183">
        <v>0</v>
      </c>
      <c r="C10" s="183">
        <v>0</v>
      </c>
      <c r="D10" s="183">
        <v>0</v>
      </c>
      <c r="E10" s="183">
        <v>0</v>
      </c>
      <c r="F10" s="183">
        <v>0</v>
      </c>
      <c r="G10" s="183">
        <v>0</v>
      </c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v>0</v>
      </c>
      <c r="P10" s="183">
        <v>0</v>
      </c>
      <c r="Q10" s="183">
        <v>0</v>
      </c>
      <c r="R10" s="183">
        <v>0</v>
      </c>
      <c r="S10" s="183">
        <v>0</v>
      </c>
      <c r="T10" s="183">
        <v>0</v>
      </c>
      <c r="U10" s="183">
        <v>0</v>
      </c>
    </row>
    <row r="11" spans="1:21" x14ac:dyDescent="0.45">
      <c r="A11" s="80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</row>
    <row r="12" spans="1:21" x14ac:dyDescent="0.45">
      <c r="A12" s="181" t="s">
        <v>564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45">
      <c r="A13" s="77" t="s">
        <v>560</v>
      </c>
      <c r="B13" s="182">
        <v>0</v>
      </c>
      <c r="C13" s="182">
        <v>0</v>
      </c>
      <c r="D13" s="182">
        <v>0</v>
      </c>
      <c r="E13" s="182">
        <v>0</v>
      </c>
      <c r="F13" s="182">
        <v>0</v>
      </c>
      <c r="G13" s="182">
        <v>0</v>
      </c>
      <c r="H13" s="182">
        <v>0</v>
      </c>
      <c r="I13" s="182">
        <v>0</v>
      </c>
      <c r="J13" s="182">
        <v>0</v>
      </c>
      <c r="K13" s="182">
        <v>0</v>
      </c>
      <c r="L13" s="182">
        <v>0</v>
      </c>
      <c r="M13" s="182">
        <v>0</v>
      </c>
      <c r="N13" s="182">
        <v>0</v>
      </c>
      <c r="O13" s="182">
        <v>0</v>
      </c>
      <c r="P13" s="182">
        <v>0</v>
      </c>
      <c r="Q13" s="182">
        <v>0</v>
      </c>
      <c r="R13" s="182">
        <v>0</v>
      </c>
      <c r="S13" s="182">
        <v>0</v>
      </c>
      <c r="T13" s="182">
        <v>0</v>
      </c>
      <c r="U13" s="182">
        <v>0</v>
      </c>
    </row>
    <row r="14" spans="1:21" x14ac:dyDescent="0.45">
      <c r="A14" s="80" t="s">
        <v>561</v>
      </c>
      <c r="B14" s="183"/>
      <c r="C14" s="183">
        <v>0</v>
      </c>
      <c r="D14" s="183">
        <v>0</v>
      </c>
      <c r="E14" s="183">
        <v>0</v>
      </c>
      <c r="F14" s="183">
        <v>0</v>
      </c>
      <c r="G14" s="183">
        <v>0</v>
      </c>
      <c r="H14" s="183">
        <v>0</v>
      </c>
      <c r="I14" s="183">
        <v>0</v>
      </c>
      <c r="J14" s="183">
        <v>0</v>
      </c>
      <c r="K14" s="183">
        <v>0</v>
      </c>
      <c r="L14" s="183">
        <v>0</v>
      </c>
      <c r="M14" s="183">
        <v>0</v>
      </c>
      <c r="N14" s="183">
        <v>0</v>
      </c>
      <c r="O14" s="183">
        <v>0</v>
      </c>
      <c r="P14" s="183">
        <v>0</v>
      </c>
      <c r="Q14" s="183">
        <v>0</v>
      </c>
      <c r="R14" s="183">
        <v>0</v>
      </c>
      <c r="S14" s="183">
        <v>0</v>
      </c>
      <c r="T14" s="183">
        <v>0</v>
      </c>
      <c r="U14" s="183">
        <v>0</v>
      </c>
    </row>
    <row r="15" spans="1:21" x14ac:dyDescent="0.45">
      <c r="A15" s="77" t="s">
        <v>562</v>
      </c>
      <c r="B15" s="182">
        <v>0</v>
      </c>
      <c r="C15" s="182">
        <v>0</v>
      </c>
      <c r="D15" s="182">
        <v>0</v>
      </c>
      <c r="E15" s="182">
        <v>0</v>
      </c>
      <c r="F15" s="182">
        <v>0</v>
      </c>
      <c r="G15" s="182">
        <v>0</v>
      </c>
      <c r="H15" s="182">
        <v>0</v>
      </c>
      <c r="I15" s="182">
        <v>0</v>
      </c>
      <c r="J15" s="182">
        <v>0</v>
      </c>
      <c r="K15" s="182">
        <v>0</v>
      </c>
      <c r="L15" s="182">
        <v>0</v>
      </c>
      <c r="M15" s="182">
        <v>0</v>
      </c>
      <c r="N15" s="182">
        <v>0</v>
      </c>
      <c r="O15" s="182">
        <v>0</v>
      </c>
      <c r="P15" s="182">
        <v>0</v>
      </c>
      <c r="Q15" s="182">
        <v>0</v>
      </c>
      <c r="R15" s="182">
        <v>0</v>
      </c>
      <c r="S15" s="182">
        <v>0</v>
      </c>
      <c r="T15" s="182">
        <v>0</v>
      </c>
      <c r="U15" s="182">
        <v>0</v>
      </c>
    </row>
    <row r="16" spans="1:21" x14ac:dyDescent="0.45">
      <c r="A16" s="80" t="s">
        <v>563</v>
      </c>
      <c r="B16" s="183">
        <v>0</v>
      </c>
      <c r="C16" s="183">
        <v>0</v>
      </c>
      <c r="D16" s="183">
        <v>0</v>
      </c>
      <c r="E16" s="183">
        <v>0</v>
      </c>
      <c r="F16" s="183">
        <v>0</v>
      </c>
      <c r="G16" s="183">
        <v>0</v>
      </c>
      <c r="H16" s="183">
        <v>0</v>
      </c>
      <c r="I16" s="183">
        <v>0</v>
      </c>
      <c r="J16" s="183">
        <v>0</v>
      </c>
      <c r="K16" s="183">
        <v>0</v>
      </c>
      <c r="L16" s="183">
        <v>0</v>
      </c>
      <c r="M16" s="183">
        <v>0</v>
      </c>
      <c r="N16" s="183">
        <v>0</v>
      </c>
      <c r="O16" s="183">
        <v>0</v>
      </c>
      <c r="P16" s="183">
        <v>0</v>
      </c>
      <c r="Q16" s="183">
        <v>0</v>
      </c>
      <c r="R16" s="183">
        <v>0</v>
      </c>
      <c r="S16" s="183">
        <v>0</v>
      </c>
      <c r="T16" s="183">
        <v>0</v>
      </c>
      <c r="U16" s="183">
        <v>0</v>
      </c>
    </row>
    <row r="18" spans="1:21" s="163" customFormat="1" x14ac:dyDescent="0.45">
      <c r="A18" s="84" t="s">
        <v>565</v>
      </c>
      <c r="B18" s="170">
        <f>SQRT(B8^2 + B14^2)</f>
        <v>0</v>
      </c>
      <c r="C18" s="170">
        <f t="shared" ref="C18:U18" si="0">SUM(C7:C17)</f>
        <v>0</v>
      </c>
      <c r="D18" s="170">
        <f t="shared" si="0"/>
        <v>0</v>
      </c>
      <c r="E18" s="170">
        <f t="shared" si="0"/>
        <v>0</v>
      </c>
      <c r="F18" s="170">
        <f t="shared" si="0"/>
        <v>0</v>
      </c>
      <c r="G18" s="170">
        <f t="shared" si="0"/>
        <v>0</v>
      </c>
      <c r="H18" s="170">
        <f t="shared" si="0"/>
        <v>0</v>
      </c>
      <c r="I18" s="170">
        <f t="shared" si="0"/>
        <v>0</v>
      </c>
      <c r="J18" s="170">
        <f t="shared" si="0"/>
        <v>0</v>
      </c>
      <c r="K18" s="170">
        <f t="shared" si="0"/>
        <v>0</v>
      </c>
      <c r="L18" s="170">
        <f t="shared" si="0"/>
        <v>0</v>
      </c>
      <c r="M18" s="170">
        <f t="shared" si="0"/>
        <v>0</v>
      </c>
      <c r="N18" s="170">
        <f t="shared" si="0"/>
        <v>0</v>
      </c>
      <c r="O18" s="170">
        <f t="shared" si="0"/>
        <v>0</v>
      </c>
      <c r="P18" s="170">
        <f t="shared" si="0"/>
        <v>0</v>
      </c>
      <c r="Q18" s="170">
        <f t="shared" si="0"/>
        <v>0</v>
      </c>
      <c r="R18" s="170">
        <f t="shared" si="0"/>
        <v>0</v>
      </c>
      <c r="S18" s="170">
        <f t="shared" si="0"/>
        <v>0</v>
      </c>
      <c r="T18" s="170">
        <f t="shared" si="0"/>
        <v>0</v>
      </c>
      <c r="U18" s="170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E246-5901-47EF-9C31-9C089B5C6143}">
  <sheetPr>
    <tabColor theme="9" tint="-0.499984740745262"/>
  </sheetPr>
  <dimension ref="A1:U31"/>
  <sheetViews>
    <sheetView zoomScaleNormal="100" workbookViewId="0">
      <pane xSplit="1" ySplit="4" topLeftCell="B5" activePane="bottomRight" state="frozen"/>
      <selection activeCell="A6" sqref="A6"/>
      <selection pane="topRight" activeCell="A6" sqref="A6"/>
      <selection pane="bottomLeft" activeCell="A6" sqref="A6"/>
      <selection pane="bottomRight" activeCell="B4" sqref="B4"/>
    </sheetView>
  </sheetViews>
  <sheetFormatPr defaultColWidth="8.6640625" defaultRowHeight="14.25" x14ac:dyDescent="0.45"/>
  <cols>
    <col min="1" max="1" width="42" style="76" customWidth="1"/>
    <col min="2" max="21" width="10.33203125" style="76" customWidth="1"/>
    <col min="22" max="16384" width="8.6640625" style="76"/>
  </cols>
  <sheetData>
    <row r="1" spans="1:21" ht="17.649999999999999" x14ac:dyDescent="0.45">
      <c r="A1" s="164" t="s">
        <v>355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21" ht="15.75" customHeight="1" x14ac:dyDescent="0.45">
      <c r="A2" s="173" t="s">
        <v>552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</row>
    <row r="3" spans="1:21" ht="15.75" customHeight="1" x14ac:dyDescent="0.4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</row>
    <row r="4" spans="1:21" x14ac:dyDescent="0.45">
      <c r="A4" s="2" t="s">
        <v>356</v>
      </c>
      <c r="B4" s="3" t="str">
        <f>'Program Qtrly'!D$6</f>
        <v>2026 Q2</v>
      </c>
      <c r="C4" s="3" t="str">
        <f>'Program Qtrly'!E$6</f>
        <v>2026 Q3</v>
      </c>
      <c r="D4" s="3" t="str">
        <f>'Program Qtrly'!F$6</f>
        <v>2026 Q4</v>
      </c>
      <c r="E4" s="3" t="str">
        <f>'Program Qtrly'!G$6</f>
        <v>2027 Q1</v>
      </c>
      <c r="F4" s="3" t="str">
        <f>'Program Qtrly'!H$6</f>
        <v>2027 Q2</v>
      </c>
      <c r="G4" s="3" t="str">
        <f>'Program Qtrly'!I$6</f>
        <v>2027 Q3</v>
      </c>
      <c r="H4" s="3" t="str">
        <f>'Program Qtrly'!J$6</f>
        <v>2027 Q4</v>
      </c>
      <c r="I4" s="3" t="str">
        <f>'Program Qtrly'!K$6</f>
        <v>2028 Q1</v>
      </c>
      <c r="J4" s="3" t="str">
        <f>'Program Qtrly'!L$6</f>
        <v>2028 Q2</v>
      </c>
      <c r="K4" s="3" t="str">
        <f>'Program Qtrly'!M$6</f>
        <v>2028 Q3</v>
      </c>
      <c r="L4" s="3" t="str">
        <f>'Program Qtrly'!N$6</f>
        <v>2028 Q4</v>
      </c>
      <c r="M4" s="3" t="str">
        <f>'Program Qtrly'!O$6</f>
        <v>2029 Q1</v>
      </c>
      <c r="N4" s="3" t="str">
        <f>'Program Qtrly'!P$6</f>
        <v>2029 Q2</v>
      </c>
      <c r="O4" s="3" t="str">
        <f>'Program Qtrly'!Q$6</f>
        <v>2029 Q3</v>
      </c>
      <c r="P4" s="3" t="str">
        <f>'Program Qtrly'!R$6</f>
        <v>2029 Q4</v>
      </c>
      <c r="Q4" s="3" t="str">
        <f>'Program Qtrly'!S$6</f>
        <v>2030 Q1</v>
      </c>
      <c r="R4" s="3" t="str">
        <f>'Program Qtrly'!T$6</f>
        <v>2030 Q2</v>
      </c>
      <c r="S4" s="3" t="str">
        <f>'Program Qtrly'!U$6</f>
        <v>2030 Q3</v>
      </c>
      <c r="T4" s="3" t="str">
        <f>'Program Qtrly'!V$6</f>
        <v>2030 Q4</v>
      </c>
      <c r="U4" s="3" t="str">
        <f>'Program Qtrly'!W$6</f>
        <v>2031 Q1</v>
      </c>
    </row>
    <row r="5" spans="1:21" x14ac:dyDescent="0.45">
      <c r="A5" s="98" t="s">
        <v>357</v>
      </c>
      <c r="B5" s="99">
        <f ca="1">'R1'!C18</f>
        <v>64.264661800441047</v>
      </c>
      <c r="C5" s="99">
        <f ca="1">'R1'!D18</f>
        <v>58.012881656778553</v>
      </c>
      <c r="D5" s="99">
        <f ca="1">'R1'!E18</f>
        <v>62.795261046778677</v>
      </c>
      <c r="E5" s="99">
        <f ca="1">'R1'!F18</f>
        <v>67.434988570480513</v>
      </c>
      <c r="F5" s="99">
        <f ca="1">'R1'!G18</f>
        <v>77.17905899337326</v>
      </c>
      <c r="G5" s="99">
        <f ca="1">'R1'!H18</f>
        <v>84.991895501127274</v>
      </c>
      <c r="H5" s="99">
        <f ca="1">'R1'!I18</f>
        <v>92.861284473326052</v>
      </c>
      <c r="I5" s="99">
        <f ca="1">'R1'!J18</f>
        <v>100.06457905192438</v>
      </c>
      <c r="J5" s="99">
        <f ca="1">'R1'!K18</f>
        <v>112.57860191305335</v>
      </c>
      <c r="K5" s="99">
        <f ca="1">'R1'!L18</f>
        <v>216.69553419919544</v>
      </c>
      <c r="L5" s="99">
        <f ca="1">'R1'!M18</f>
        <v>227.79952629506482</v>
      </c>
      <c r="M5" s="99">
        <f ca="1">'R1'!N18</f>
        <v>237.98497484500879</v>
      </c>
      <c r="N5" s="99">
        <f ca="1">'R1'!O18</f>
        <v>257.09611465477371</v>
      </c>
      <c r="O5" s="99">
        <f ca="1">'R1'!P18</f>
        <v>272.97764944791402</v>
      </c>
      <c r="P5" s="99">
        <f ca="1">'R1'!Q18</f>
        <v>288.2809985347194</v>
      </c>
      <c r="Q5" s="99">
        <f ca="1">'R1'!R18</f>
        <v>302.36193396831686</v>
      </c>
      <c r="R5" s="99">
        <f ca="1">'R1'!S18</f>
        <v>325.50919450011935</v>
      </c>
      <c r="S5" s="99">
        <f ca="1">'R1'!T18</f>
        <v>345.26575425990342</v>
      </c>
      <c r="T5" s="99">
        <f ca="1">'R1'!U18</f>
        <v>364.3251616114382</v>
      </c>
      <c r="U5" s="99">
        <f ca="1">'R1'!V18</f>
        <v>382.18839151820202</v>
      </c>
    </row>
    <row r="6" spans="1:21" x14ac:dyDescent="0.45">
      <c r="A6" s="100" t="s">
        <v>358</v>
      </c>
      <c r="B6" s="101">
        <f ca="1">'R2'!C17</f>
        <v>370.75766423331368</v>
      </c>
      <c r="C6" s="101">
        <f ca="1">'R2'!D17</f>
        <v>334.68970186603008</v>
      </c>
      <c r="D6" s="101">
        <f ca="1">'R2'!E17</f>
        <v>362.2803521929539</v>
      </c>
      <c r="E6" s="101">
        <f ca="1">'R2'!F17</f>
        <v>389.04801098354147</v>
      </c>
      <c r="F6" s="101">
        <f ca="1">'R2'!G17</f>
        <v>445.26380188484569</v>
      </c>
      <c r="G6" s="101">
        <f ca="1">'R2'!H17</f>
        <v>490.3378586603497</v>
      </c>
      <c r="H6" s="101">
        <f ca="1">'R2'!I17</f>
        <v>535.73817965380408</v>
      </c>
      <c r="I6" s="101">
        <f ca="1">'R2'!J17</f>
        <v>577.29564837648672</v>
      </c>
      <c r="J6" s="101">
        <f ca="1">'R2'!K17</f>
        <v>649.49193411376939</v>
      </c>
      <c r="K6" s="101">
        <f ca="1">'R2'!L17</f>
        <v>1250.166543456897</v>
      </c>
      <c r="L6" s="101">
        <f ca="1">'R2'!M17</f>
        <v>1314.2280363176817</v>
      </c>
      <c r="M6" s="101">
        <f ca="1">'R2'!N17</f>
        <v>1372.9902394904354</v>
      </c>
      <c r="N6" s="101">
        <f ca="1">'R2'!O17</f>
        <v>1483.2468153160023</v>
      </c>
      <c r="O6" s="101">
        <f ca="1">'R2'!P17</f>
        <v>1574.8710545071965</v>
      </c>
      <c r="P6" s="101">
        <f ca="1">'R2'!Q17</f>
        <v>1663.1596069310733</v>
      </c>
      <c r="Q6" s="101">
        <f ca="1">'R2'!R17</f>
        <v>1744.3957728941355</v>
      </c>
      <c r="R6" s="101">
        <f ca="1">'R2'!S17</f>
        <v>1877.9376605776113</v>
      </c>
      <c r="S6" s="101">
        <f ca="1">'R2'!T17</f>
        <v>1991.9178130379039</v>
      </c>
      <c r="T6" s="101">
        <f ca="1">'R2'!U17</f>
        <v>2101.8759323736817</v>
      </c>
      <c r="U6" s="101">
        <f ca="1">'R2'!V17</f>
        <v>2204.9330279896271</v>
      </c>
    </row>
    <row r="7" spans="1:21" x14ac:dyDescent="0.45">
      <c r="A7" s="98" t="s">
        <v>359</v>
      </c>
      <c r="B7" s="99">
        <f ca="1">'R3'!C14</f>
        <v>866.97793824315886</v>
      </c>
      <c r="C7" s="99">
        <f ca="1">'R3'!D14</f>
        <v>1485.3281925552676</v>
      </c>
      <c r="D7" s="99">
        <f ca="1">'R3'!E14</f>
        <v>1904.9224343079288</v>
      </c>
      <c r="E7" s="99">
        <f ca="1">'R3'!F14</f>
        <v>2134.7767491856371</v>
      </c>
      <c r="F7" s="99">
        <f ca="1">'R3'!G14</f>
        <v>3172.9186675681103</v>
      </c>
      <c r="G7" s="99">
        <f ca="1">'R3'!H14</f>
        <v>3967.8869700559035</v>
      </c>
      <c r="H7" s="99">
        <f ca="1">'R3'!I14</f>
        <v>4534.9769637983409</v>
      </c>
      <c r="I7" s="99">
        <f ca="1">'R3'!J14</f>
        <v>4877.2081239276185</v>
      </c>
      <c r="J7" s="99">
        <f ca="1">'R3'!K14</f>
        <v>6388.5772951787885</v>
      </c>
      <c r="K7" s="99">
        <f ca="1">'R3'!L14</f>
        <v>7541.5018125186689</v>
      </c>
      <c r="L7" s="99">
        <f ca="1">'R3'!M14</f>
        <v>8354.9777022193612</v>
      </c>
      <c r="M7" s="99">
        <f ca="1">'R3'!N14</f>
        <v>8832.0253667210618</v>
      </c>
      <c r="N7" s="99">
        <f ca="1">'R3'!O14</f>
        <v>10866.887347101958</v>
      </c>
      <c r="O7" s="99">
        <f ca="1">'R3'!P14</f>
        <v>12441.88880416107</v>
      </c>
      <c r="P7" s="99">
        <f ca="1">'R3'!Q14</f>
        <v>13568.704172476055</v>
      </c>
      <c r="Q7" s="99">
        <f ca="1">'R3'!R14</f>
        <v>14247.185691728826</v>
      </c>
      <c r="R7" s="99">
        <f ca="1">'R3'!S14</f>
        <v>16657.059844559939</v>
      </c>
      <c r="S7" s="99">
        <f ca="1">'R3'!T14</f>
        <v>18514.028729330974</v>
      </c>
      <c r="T7" s="99">
        <f ca="1">'R3'!U14</f>
        <v>19837.281392128338</v>
      </c>
      <c r="U7" s="99">
        <f ca="1">'R3'!V14</f>
        <v>20630.635620431822</v>
      </c>
    </row>
    <row r="8" spans="1:21" x14ac:dyDescent="0.45">
      <c r="A8" s="100" t="s">
        <v>360</v>
      </c>
      <c r="B8" s="101">
        <f ca="1">'R4'!C13</f>
        <v>15.52823911120146</v>
      </c>
      <c r="C8" s="101">
        <f ca="1">'R4'!D13</f>
        <v>54.401305446179549</v>
      </c>
      <c r="D8" s="101">
        <f ca="1">'R4'!E13</f>
        <v>105.3245731027842</v>
      </c>
      <c r="E8" s="101">
        <f ca="1">'R4'!F13</f>
        <v>163.55465012578048</v>
      </c>
      <c r="F8" s="101">
        <f ca="1">'R4'!G13</f>
        <v>247.66637743000496</v>
      </c>
      <c r="G8" s="101">
        <f ca="1">'R4'!H13</f>
        <v>368.75879543771566</v>
      </c>
      <c r="H8" s="101">
        <f ca="1">'R4'!I13</f>
        <v>515.53644029236216</v>
      </c>
      <c r="I8" s="101">
        <f ca="1">'R4'!J13</f>
        <v>683.25050420774255</v>
      </c>
      <c r="J8" s="101">
        <f ca="1">'R4'!K13</f>
        <v>869.52825159451265</v>
      </c>
      <c r="K8" s="101">
        <f ca="1">'R4'!L13</f>
        <v>1072.0531942542689</v>
      </c>
      <c r="L8" s="101">
        <f ca="1">'R4'!M13</f>
        <v>1281.9670473306667</v>
      </c>
      <c r="M8" s="101">
        <f ca="1">'R4'!N13</f>
        <v>1496.5513062317327</v>
      </c>
      <c r="N8" s="101">
        <f ca="1">'R4'!O13</f>
        <v>1735.893225722747</v>
      </c>
      <c r="O8" s="101">
        <f ca="1">'R4'!P13</f>
        <v>2012.0727556244351</v>
      </c>
      <c r="P8" s="101">
        <f ca="1">'R4'!Q13</f>
        <v>2314.4841153997045</v>
      </c>
      <c r="Q8" s="101">
        <f ca="1">'R4'!R13</f>
        <v>2637.1588056659689</v>
      </c>
      <c r="R8" s="101">
        <f ca="1">'R4'!S13</f>
        <v>2986.572474359793</v>
      </c>
      <c r="S8" s="101">
        <f ca="1">'R4'!T13</f>
        <v>3359.4347542067417</v>
      </c>
      <c r="T8" s="101">
        <f ca="1">'R4'!U13</f>
        <v>3748.3116083750811</v>
      </c>
      <c r="U8" s="101">
        <f ca="1">'R4'!V13</f>
        <v>4150.0242722084222</v>
      </c>
    </row>
    <row r="9" spans="1:21" x14ac:dyDescent="0.45">
      <c r="A9" s="98" t="s">
        <v>361</v>
      </c>
      <c r="B9" s="99">
        <f>'R5'!C13</f>
        <v>4269.6205926949533</v>
      </c>
      <c r="C9" s="99">
        <f>'R5'!D13</f>
        <v>4269.6205926949533</v>
      </c>
      <c r="D9" s="99">
        <f>'R5'!E13</f>
        <v>4269.6205926949533</v>
      </c>
      <c r="E9" s="99">
        <f>'R5'!F13</f>
        <v>4269.6205926949533</v>
      </c>
      <c r="F9" s="99">
        <f>'R5'!G13</f>
        <v>6485.2329937135546</v>
      </c>
      <c r="G9" s="99">
        <f>'R5'!H13</f>
        <v>6485.2329937135546</v>
      </c>
      <c r="H9" s="99">
        <f>'R5'!I13</f>
        <v>6485.2329937135546</v>
      </c>
      <c r="I9" s="99">
        <f>'R5'!J13</f>
        <v>6485.2329937135546</v>
      </c>
      <c r="J9" s="99">
        <f>'R5'!K13</f>
        <v>8930.5685485442555</v>
      </c>
      <c r="K9" s="99">
        <f>'R5'!L13</f>
        <v>8930.5685485442555</v>
      </c>
      <c r="L9" s="99">
        <f>'R5'!M13</f>
        <v>8930.5685485442555</v>
      </c>
      <c r="M9" s="99">
        <f>'R5'!N13</f>
        <v>8930.5685485442555</v>
      </c>
      <c r="N9" s="99">
        <f>'R5'!O13</f>
        <v>12690.623969902343</v>
      </c>
      <c r="O9" s="99">
        <f>'R5'!P13</f>
        <v>12690.623969902343</v>
      </c>
      <c r="P9" s="99">
        <f>'R5'!Q13</f>
        <v>12690.623969902343</v>
      </c>
      <c r="Q9" s="99">
        <f>'R5'!R13</f>
        <v>12690.623969902343</v>
      </c>
      <c r="R9" s="99">
        <f>'R5'!S13</f>
        <v>16481.390803823524</v>
      </c>
      <c r="S9" s="99">
        <f>'R5'!T13</f>
        <v>16481.390803823524</v>
      </c>
      <c r="T9" s="99">
        <f>'R5'!U13</f>
        <v>16481.390803823524</v>
      </c>
      <c r="U9" s="99">
        <f>'R5'!V13</f>
        <v>16481.390803823524</v>
      </c>
    </row>
    <row r="10" spans="1:21" x14ac:dyDescent="0.45">
      <c r="A10" s="100" t="s">
        <v>558</v>
      </c>
      <c r="B10" s="101">
        <f>Rcat!B18</f>
        <v>0</v>
      </c>
      <c r="C10" s="101">
        <f>Rcat!C18</f>
        <v>0</v>
      </c>
      <c r="D10" s="101">
        <f>Rcat!D18</f>
        <v>0</v>
      </c>
      <c r="E10" s="101">
        <f>Rcat!E18</f>
        <v>0</v>
      </c>
      <c r="F10" s="101">
        <f>Rcat!F18</f>
        <v>0</v>
      </c>
      <c r="G10" s="101">
        <f>Rcat!G18</f>
        <v>0</v>
      </c>
      <c r="H10" s="101">
        <f>Rcat!H18</f>
        <v>0</v>
      </c>
      <c r="I10" s="101">
        <f>Rcat!I18</f>
        <v>0</v>
      </c>
      <c r="J10" s="101">
        <f>Rcat!J18</f>
        <v>0</v>
      </c>
      <c r="K10" s="101">
        <f>Rcat!K18</f>
        <v>0</v>
      </c>
      <c r="L10" s="101">
        <f>Rcat!L18</f>
        <v>0</v>
      </c>
      <c r="M10" s="101">
        <f>Rcat!M18</f>
        <v>0</v>
      </c>
      <c r="N10" s="101">
        <f>Rcat!N18</f>
        <v>0</v>
      </c>
      <c r="O10" s="101">
        <f>Rcat!O18</f>
        <v>0</v>
      </c>
      <c r="P10" s="101">
        <f>Rcat!P18</f>
        <v>0</v>
      </c>
      <c r="Q10" s="101">
        <f>Rcat!Q18</f>
        <v>0</v>
      </c>
      <c r="R10" s="101">
        <f>Rcat!R18</f>
        <v>0</v>
      </c>
      <c r="S10" s="101">
        <f>Rcat!S18</f>
        <v>0</v>
      </c>
      <c r="T10" s="101">
        <f>Rcat!T18</f>
        <v>0</v>
      </c>
      <c r="U10" s="101">
        <f>Rcat!U18</f>
        <v>0</v>
      </c>
    </row>
    <row r="12" spans="1:21" x14ac:dyDescent="0.45">
      <c r="A12" s="102" t="s">
        <v>569</v>
      </c>
      <c r="B12" s="79">
        <f ca="1">B5^2+B6^2+B7^2+B8^2+B9^2+B10^2</f>
        <v>19123143.069519125</v>
      </c>
      <c r="C12" s="79">
        <f t="shared" ref="C12:U12" ca="1" si="0">C5^2+C6^2+C7^2+C8^2+C9^2+C10^2</f>
        <v>20554202.038171846</v>
      </c>
      <c r="D12" s="79">
        <f t="shared" ca="1" si="0"/>
        <v>22004673.050388716</v>
      </c>
      <c r="E12" s="79">
        <f t="shared" ca="1" si="0"/>
        <v>22969587.730539918</v>
      </c>
      <c r="F12" s="79">
        <f t="shared" ca="1" si="0"/>
        <v>52391214.948678412</v>
      </c>
      <c r="G12" s="79">
        <f t="shared" ca="1" si="0"/>
        <v>58186011.877039455</v>
      </c>
      <c r="H12" s="79">
        <f t="shared" ca="1" si="0"/>
        <v>63185679.481494613</v>
      </c>
      <c r="I12" s="79">
        <f t="shared" ca="1" si="0"/>
        <v>66655520.50397183</v>
      </c>
      <c r="J12" s="79">
        <f t="shared" ca="1" si="0"/>
        <v>121759567.55113032</v>
      </c>
      <c r="K12" s="79">
        <f t="shared" ca="1" si="0"/>
        <v>139388475.58070183</v>
      </c>
      <c r="L12" s="79">
        <f t="shared" ca="1" si="0"/>
        <v>152983234.47089595</v>
      </c>
      <c r="M12" s="79">
        <f t="shared" ca="1" si="0"/>
        <v>161941131.53682405</v>
      </c>
      <c r="N12" s="79">
        <f t="shared" ca="1" si="0"/>
        <v>284420622.17849028</v>
      </c>
      <c r="O12" s="79">
        <f t="shared" ca="1" si="0"/>
        <v>322455706.16991729</v>
      </c>
      <c r="P12" s="79">
        <f t="shared" ca="1" si="0"/>
        <v>353367712.19830978</v>
      </c>
      <c r="Q12" s="79">
        <f t="shared" ca="1" si="0"/>
        <v>374123182.79796803</v>
      </c>
      <c r="R12" s="79">
        <f t="shared" ca="1" si="0"/>
        <v>561646106.73093319</v>
      </c>
      <c r="S12" s="79">
        <f t="shared" ca="1" si="0"/>
        <v>629778249.50158572</v>
      </c>
      <c r="T12" s="79">
        <f t="shared" ca="1" si="0"/>
        <v>683754431.03079414</v>
      </c>
      <c r="U12" s="79">
        <f t="shared" ca="1" si="0"/>
        <v>719489868.01583886</v>
      </c>
    </row>
    <row r="13" spans="1:21" s="163" customFormat="1" x14ac:dyDescent="0.45">
      <c r="A13" s="179" t="s">
        <v>568</v>
      </c>
      <c r="B13" s="180">
        <f t="shared" ref="B13:M13" ca="1" si="1">SQRT(B12)</f>
        <v>4373.0016086801434</v>
      </c>
      <c r="C13" s="180">
        <f t="shared" ca="1" si="1"/>
        <v>4533.6742315887504</v>
      </c>
      <c r="D13" s="180">
        <f t="shared" ca="1" si="1"/>
        <v>4690.9138822183377</v>
      </c>
      <c r="E13" s="180">
        <f t="shared" ca="1" si="1"/>
        <v>4792.65977621403</v>
      </c>
      <c r="F13" s="180">
        <f t="shared" ca="1" si="1"/>
        <v>7238.1775985864297</v>
      </c>
      <c r="G13" s="180">
        <f t="shared" ca="1" si="1"/>
        <v>7627.9756080522084</v>
      </c>
      <c r="H13" s="180">
        <f t="shared" ca="1" si="1"/>
        <v>7948.9420353588321</v>
      </c>
      <c r="I13" s="180">
        <f t="shared" ca="1" si="1"/>
        <v>8164.2832204653359</v>
      </c>
      <c r="J13" s="180">
        <f t="shared" ca="1" si="1"/>
        <v>11034.47178396548</v>
      </c>
      <c r="K13" s="180">
        <f t="shared" ca="1" si="1"/>
        <v>11806.289661900635</v>
      </c>
      <c r="L13" s="180">
        <f t="shared" ca="1" si="1"/>
        <v>12368.639151939713</v>
      </c>
      <c r="M13" s="180">
        <f t="shared" ca="1" si="1"/>
        <v>12725.60927959145</v>
      </c>
      <c r="N13" s="180">
        <f t="shared" ref="N13:R13" ca="1" si="2">SQRT(N12)</f>
        <v>16864.774596136478</v>
      </c>
      <c r="O13" s="180">
        <f t="shared" ca="1" si="2"/>
        <v>17957.051711512035</v>
      </c>
      <c r="P13" s="180">
        <f t="shared" ca="1" si="2"/>
        <v>18798.077353769713</v>
      </c>
      <c r="Q13" s="180">
        <f t="shared" ca="1" si="2"/>
        <v>19342.264159037019</v>
      </c>
      <c r="R13" s="180">
        <f t="shared" ca="1" si="2"/>
        <v>23699.073963573624</v>
      </c>
      <c r="S13" s="180">
        <f t="shared" ref="S13:U13" ca="1" si="3">SQRT(S12)</f>
        <v>25095.383031577458</v>
      </c>
      <c r="T13" s="180">
        <f t="shared" ca="1" si="3"/>
        <v>26148.698457682251</v>
      </c>
      <c r="U13" s="180">
        <f t="shared" ca="1" si="3"/>
        <v>26823.308297371503</v>
      </c>
    </row>
    <row r="15" spans="1:21" s="163" customFormat="1" x14ac:dyDescent="0.45">
      <c r="A15" s="169" t="s">
        <v>362</v>
      </c>
      <c r="B15" s="162">
        <f t="shared" ref="B15:M15" ca="1" si="4">B13*0.5</f>
        <v>2186.5008043400717</v>
      </c>
      <c r="C15" s="162">
        <f t="shared" ca="1" si="4"/>
        <v>2266.8371157943752</v>
      </c>
      <c r="D15" s="162">
        <f t="shared" ca="1" si="4"/>
        <v>2345.4569411091688</v>
      </c>
      <c r="E15" s="162">
        <f t="shared" ca="1" si="4"/>
        <v>2396.329888107015</v>
      </c>
      <c r="F15" s="162">
        <f t="shared" ca="1" si="4"/>
        <v>3619.0887992932148</v>
      </c>
      <c r="G15" s="162">
        <f t="shared" ca="1" si="4"/>
        <v>3813.9878040261042</v>
      </c>
      <c r="H15" s="162">
        <f t="shared" ca="1" si="4"/>
        <v>3974.471017679416</v>
      </c>
      <c r="I15" s="162">
        <f t="shared" ca="1" si="4"/>
        <v>4082.141610232668</v>
      </c>
      <c r="J15" s="162">
        <f t="shared" ca="1" si="4"/>
        <v>5517.2358919827402</v>
      </c>
      <c r="K15" s="162">
        <f t="shared" ca="1" si="4"/>
        <v>5903.1448309503176</v>
      </c>
      <c r="L15" s="162">
        <f t="shared" ca="1" si="4"/>
        <v>6184.3195759698565</v>
      </c>
      <c r="M15" s="162">
        <f t="shared" ca="1" si="4"/>
        <v>6362.8046397957251</v>
      </c>
      <c r="N15" s="162">
        <f t="shared" ref="N15:R15" ca="1" si="5">N13*0.5</f>
        <v>8432.387298068239</v>
      </c>
      <c r="O15" s="162">
        <f t="shared" ca="1" si="5"/>
        <v>8978.5258557560173</v>
      </c>
      <c r="P15" s="162">
        <f t="shared" ca="1" si="5"/>
        <v>9399.0386768848566</v>
      </c>
      <c r="Q15" s="162">
        <f t="shared" ca="1" si="5"/>
        <v>9671.1320795185093</v>
      </c>
      <c r="R15" s="162">
        <f t="shared" ca="1" si="5"/>
        <v>11849.536981786812</v>
      </c>
      <c r="S15" s="162">
        <f t="shared" ref="S15:U15" ca="1" si="6">S13*0.5</f>
        <v>12547.691515788729</v>
      </c>
      <c r="T15" s="162">
        <f t="shared" ca="1" si="6"/>
        <v>13074.349228841125</v>
      </c>
      <c r="U15" s="162">
        <f t="shared" ca="1" si="6"/>
        <v>13411.654148685751</v>
      </c>
    </row>
    <row r="16" spans="1:21" x14ac:dyDescent="0.45">
      <c r="A16" s="103" t="s">
        <v>363</v>
      </c>
      <c r="B16" s="104">
        <f ca="1">'Bal Sheet'!B10</f>
        <v>21461.673086952414</v>
      </c>
      <c r="C16" s="104">
        <f ca="1">'Bal Sheet'!C10</f>
        <v>22992.206682972475</v>
      </c>
      <c r="D16" s="104">
        <f ca="1">'Bal Sheet'!D10</f>
        <v>24673.678618279369</v>
      </c>
      <c r="E16" s="104">
        <f ca="1">'Bal Sheet'!E10</f>
        <v>26450.893157636343</v>
      </c>
      <c r="F16" s="104">
        <f ca="1">'Bal Sheet'!F10</f>
        <v>28193.912079991438</v>
      </c>
      <c r="G16" s="104">
        <f ca="1">'Bal Sheet'!G10</f>
        <v>30425.09174312207</v>
      </c>
      <c r="H16" s="104">
        <f ca="1">'Bal Sheet'!H10</f>
        <v>32786.578127422457</v>
      </c>
      <c r="I16" s="104">
        <f ca="1">'Bal Sheet'!I10</f>
        <v>35330.200031919216</v>
      </c>
      <c r="J16" s="104">
        <f ca="1">'Bal Sheet'!J10</f>
        <v>77913.772230785384</v>
      </c>
      <c r="K16" s="104">
        <f ca="1">'Bal Sheet'!K10</f>
        <v>81297.085415083769</v>
      </c>
      <c r="L16" s="104">
        <f ca="1">'Bal Sheet'!L10</f>
        <v>84781.186015450177</v>
      </c>
      <c r="M16" s="104">
        <f ca="1">'Bal Sheet'!M10</f>
        <v>88471.902810658459</v>
      </c>
      <c r="N16" s="104">
        <f ca="1">'Bal Sheet'!N10</f>
        <v>92026.65917492572</v>
      </c>
      <c r="O16" s="104">
        <f ca="1">'Bal Sheet'!O10</f>
        <v>96258.324164741687</v>
      </c>
      <c r="P16" s="104">
        <f ca="1">'Bal Sheet'!P10</f>
        <v>100848.38827513768</v>
      </c>
      <c r="Q16" s="104">
        <f ca="1">'Bal Sheet'!Q10</f>
        <v>105805.67157103348</v>
      </c>
      <c r="R16" s="104">
        <f ca="1">'Bal Sheet'!R10</f>
        <v>110652.6043285365</v>
      </c>
      <c r="S16" s="104">
        <f ca="1">'Bal Sheet'!S10</f>
        <v>116200.21700233896</v>
      </c>
      <c r="T16" s="104">
        <f ca="1">'Bal Sheet'!T10</f>
        <v>122181.71484327722</v>
      </c>
      <c r="U16" s="104">
        <f ca="1">'Bal Sheet'!U10</f>
        <v>128553.91788045269</v>
      </c>
    </row>
    <row r="17" spans="1:21" x14ac:dyDescent="0.45">
      <c r="A17" s="105" t="s">
        <v>364</v>
      </c>
      <c r="B17" s="95">
        <v>0</v>
      </c>
      <c r="C17" s="95">
        <v>0</v>
      </c>
      <c r="D17" s="95">
        <v>0</v>
      </c>
      <c r="E17" s="95">
        <v>0</v>
      </c>
      <c r="F17" s="95">
        <v>0</v>
      </c>
      <c r="G17" s="95">
        <v>0</v>
      </c>
      <c r="H17" s="95">
        <v>0</v>
      </c>
      <c r="I17" s="95">
        <v>0</v>
      </c>
      <c r="J17" s="95">
        <v>0</v>
      </c>
      <c r="K17" s="95">
        <v>0</v>
      </c>
      <c r="L17" s="95">
        <v>0</v>
      </c>
      <c r="M17" s="95">
        <v>0</v>
      </c>
      <c r="N17" s="95">
        <v>0</v>
      </c>
      <c r="O17" s="95">
        <v>0</v>
      </c>
      <c r="P17" s="95">
        <v>0</v>
      </c>
      <c r="Q17" s="95">
        <v>0</v>
      </c>
      <c r="R17" s="95">
        <v>0</v>
      </c>
      <c r="S17" s="95">
        <v>0</v>
      </c>
      <c r="T17" s="95">
        <v>0</v>
      </c>
      <c r="U17" s="95">
        <v>0</v>
      </c>
    </row>
    <row r="18" spans="1:21" s="163" customFormat="1" x14ac:dyDescent="0.45">
      <c r="A18" s="174" t="s">
        <v>365</v>
      </c>
      <c r="B18" s="175">
        <f t="shared" ref="B18:M18" ca="1" si="7">B16-B17</f>
        <v>21461.673086952414</v>
      </c>
      <c r="C18" s="175">
        <f t="shared" ca="1" si="7"/>
        <v>22992.206682972475</v>
      </c>
      <c r="D18" s="175">
        <f t="shared" ca="1" si="7"/>
        <v>24673.678618279369</v>
      </c>
      <c r="E18" s="175">
        <f t="shared" ca="1" si="7"/>
        <v>26450.893157636343</v>
      </c>
      <c r="F18" s="175">
        <f t="shared" ca="1" si="7"/>
        <v>28193.912079991438</v>
      </c>
      <c r="G18" s="175">
        <f t="shared" ca="1" si="7"/>
        <v>30425.09174312207</v>
      </c>
      <c r="H18" s="175">
        <f t="shared" ca="1" si="7"/>
        <v>32786.578127422457</v>
      </c>
      <c r="I18" s="175">
        <f t="shared" ca="1" si="7"/>
        <v>35330.200031919216</v>
      </c>
      <c r="J18" s="175">
        <f t="shared" ca="1" si="7"/>
        <v>77913.772230785384</v>
      </c>
      <c r="K18" s="175">
        <f t="shared" ca="1" si="7"/>
        <v>81297.085415083769</v>
      </c>
      <c r="L18" s="175">
        <f t="shared" ca="1" si="7"/>
        <v>84781.186015450177</v>
      </c>
      <c r="M18" s="175">
        <f t="shared" ca="1" si="7"/>
        <v>88471.902810658459</v>
      </c>
      <c r="N18" s="175">
        <f t="shared" ref="N18:R18" ca="1" si="8">N16-N17</f>
        <v>92026.65917492572</v>
      </c>
      <c r="O18" s="175">
        <f t="shared" ca="1" si="8"/>
        <v>96258.324164741687</v>
      </c>
      <c r="P18" s="175">
        <f t="shared" ca="1" si="8"/>
        <v>100848.38827513768</v>
      </c>
      <c r="Q18" s="175">
        <f t="shared" ca="1" si="8"/>
        <v>105805.67157103348</v>
      </c>
      <c r="R18" s="175">
        <f t="shared" ca="1" si="8"/>
        <v>110652.6043285365</v>
      </c>
      <c r="S18" s="175">
        <f t="shared" ref="S18:U18" ca="1" si="9">S16-S17</f>
        <v>116200.21700233896</v>
      </c>
      <c r="T18" s="175">
        <f t="shared" ca="1" si="9"/>
        <v>122181.71484327722</v>
      </c>
      <c r="U18" s="175">
        <f t="shared" ca="1" si="9"/>
        <v>128553.91788045269</v>
      </c>
    </row>
    <row r="20" spans="1:21" ht="16.899999999999999" x14ac:dyDescent="0.45">
      <c r="A20" s="176" t="s">
        <v>366</v>
      </c>
      <c r="B20" s="106">
        <f t="shared" ref="B20:M20" ca="1" si="10">IF(B15=0,0,B18/B15)</f>
        <v>9.8155340461582696</v>
      </c>
      <c r="C20" s="106">
        <f t="shared" ca="1" si="10"/>
        <v>10.142857871336398</v>
      </c>
      <c r="D20" s="106">
        <f t="shared" ca="1" si="10"/>
        <v>10.519774712475073</v>
      </c>
      <c r="E20" s="106">
        <f t="shared" ca="1" si="10"/>
        <v>11.038085068717843</v>
      </c>
      <c r="F20" s="106">
        <f t="shared" ca="1" si="10"/>
        <v>7.7903344304504305</v>
      </c>
      <c r="G20" s="106">
        <f t="shared" ca="1" si="10"/>
        <v>7.9772388655791913</v>
      </c>
      <c r="H20" s="106">
        <f t="shared" ca="1" si="10"/>
        <v>8.249293549148998</v>
      </c>
      <c r="I20" s="106">
        <f t="shared" ca="1" si="10"/>
        <v>8.6548197993321239</v>
      </c>
      <c r="J20" s="106">
        <f t="shared" ca="1" si="10"/>
        <v>14.121885262148064</v>
      </c>
      <c r="K20" s="106">
        <f t="shared" ca="1" si="10"/>
        <v>13.771826330406357</v>
      </c>
      <c r="L20" s="106">
        <f t="shared" ca="1" si="10"/>
        <v>13.709056424716596</v>
      </c>
      <c r="M20" s="106">
        <f t="shared" ca="1" si="10"/>
        <v>13.904544901051498</v>
      </c>
      <c r="N20" s="106">
        <f t="shared" ref="N20:R20" ca="1" si="11">IF(N15=0,0,N18/N15)</f>
        <v>10.913476329059026</v>
      </c>
      <c r="O20" s="106">
        <f t="shared" ca="1" si="11"/>
        <v>10.720949709470593</v>
      </c>
      <c r="P20" s="106">
        <f t="shared" ca="1" si="11"/>
        <v>10.729649248401866</v>
      </c>
      <c r="Q20" s="106">
        <f t="shared" ca="1" si="11"/>
        <v>10.940360518403876</v>
      </c>
      <c r="R20" s="106">
        <f t="shared" ca="1" si="11"/>
        <v>9.3381373887109476</v>
      </c>
      <c r="S20" s="106">
        <f t="shared" ref="S20:U20" ca="1" si="12">IF(S15=0,0,S18/S15)</f>
        <v>9.2606848722830435</v>
      </c>
      <c r="T20" s="106">
        <f t="shared" ca="1" si="12"/>
        <v>9.3451469518461892</v>
      </c>
      <c r="U20" s="106">
        <f t="shared" ca="1" si="12"/>
        <v>9.5852395577207812</v>
      </c>
    </row>
    <row r="22" spans="1:21" ht="19.5" customHeight="1" x14ac:dyDescent="0.45">
      <c r="A22" s="107" t="s">
        <v>367</v>
      </c>
      <c r="B22" s="108" t="str">
        <f t="shared" ref="B22:M22" ca="1" si="13">IF(B20&gt;2,"✓ No Action",IF(B20&gt;1.5,"⚠ Company Action Level",IF(B20&gt;1,"🔴 Regulatory Action Level",IF(B20&gt;0.7,"🚨 Authorized Control Level","💀 Mandatory Control Level"))))</f>
        <v>✓ No Action</v>
      </c>
      <c r="C22" s="108" t="str">
        <f t="shared" ca="1" si="13"/>
        <v>✓ No Action</v>
      </c>
      <c r="D22" s="108" t="str">
        <f t="shared" ca="1" si="13"/>
        <v>✓ No Action</v>
      </c>
      <c r="E22" s="108" t="str">
        <f t="shared" ca="1" si="13"/>
        <v>✓ No Action</v>
      </c>
      <c r="F22" s="108" t="str">
        <f t="shared" ca="1" si="13"/>
        <v>✓ No Action</v>
      </c>
      <c r="G22" s="108" t="str">
        <f t="shared" ca="1" si="13"/>
        <v>✓ No Action</v>
      </c>
      <c r="H22" s="108" t="str">
        <f t="shared" ca="1" si="13"/>
        <v>✓ No Action</v>
      </c>
      <c r="I22" s="108" t="str">
        <f t="shared" ca="1" si="13"/>
        <v>✓ No Action</v>
      </c>
      <c r="J22" s="108" t="str">
        <f t="shared" ca="1" si="13"/>
        <v>✓ No Action</v>
      </c>
      <c r="K22" s="108" t="str">
        <f t="shared" ca="1" si="13"/>
        <v>✓ No Action</v>
      </c>
      <c r="L22" s="108" t="str">
        <f t="shared" ca="1" si="13"/>
        <v>✓ No Action</v>
      </c>
      <c r="M22" s="108" t="str">
        <f t="shared" ca="1" si="13"/>
        <v>✓ No Action</v>
      </c>
      <c r="N22" s="108" t="str">
        <f t="shared" ref="N22:R22" ca="1" si="14">IF(N20&gt;2,"✓ No Action",IF(N20&gt;1.5,"⚠ Company Action Level",IF(N20&gt;1,"🔴 Regulatory Action Level",IF(N20&gt;0.7,"🚨 Authorized Control Level","💀 Mandatory Control Level"))))</f>
        <v>✓ No Action</v>
      </c>
      <c r="O22" s="108" t="str">
        <f t="shared" ca="1" si="14"/>
        <v>✓ No Action</v>
      </c>
      <c r="P22" s="108" t="str">
        <f t="shared" ca="1" si="14"/>
        <v>✓ No Action</v>
      </c>
      <c r="Q22" s="108" t="str">
        <f t="shared" ca="1" si="14"/>
        <v>✓ No Action</v>
      </c>
      <c r="R22" s="108" t="str">
        <f t="shared" ca="1" si="14"/>
        <v>✓ No Action</v>
      </c>
      <c r="S22" s="108" t="str">
        <f t="shared" ref="S22:U22" ca="1" si="15">IF(S20&gt;2,"✓ No Action",IF(S20&gt;1.5,"⚠ Company Action Level",IF(S20&gt;1,"🔴 Regulatory Action Level",IF(S20&gt;0.7,"🚨 Authorized Control Level","💀 Mandatory Control Level"))))</f>
        <v>✓ No Action</v>
      </c>
      <c r="T22" s="108" t="str">
        <f t="shared" ca="1" si="15"/>
        <v>✓ No Action</v>
      </c>
      <c r="U22" s="108" t="str">
        <f t="shared" ca="1" si="15"/>
        <v>✓ No Action</v>
      </c>
    </row>
    <row r="23" spans="1:21" s="157" customFormat="1" ht="31.5" customHeight="1" x14ac:dyDescent="0.45">
      <c r="A23" s="158" t="s">
        <v>368</v>
      </c>
      <c r="B23" s="108" t="str">
        <f ca="1">IF(AND(B20&gt;2,B20&lt;3,('Inc Stmt'!B34+'Inc Stmt'!B35)&gt;1.2),"⚠ TREND TEST TRIGGERED","✓ No Trend Issue")</f>
        <v>✓ No Trend Issue</v>
      </c>
      <c r="C23" s="108" t="str">
        <f ca="1">IF(AND(C20&gt;2,C20&lt;3,('Inc Stmt'!C34+'Inc Stmt'!C35)&gt;1.2),"⚠ TREND TEST TRIGGERED","✓ No Trend Issue")</f>
        <v>✓ No Trend Issue</v>
      </c>
      <c r="D23" s="108" t="str">
        <f ca="1">IF(AND(D20&gt;2,D20&lt;3,('Inc Stmt'!D34+'Inc Stmt'!D35)&gt;1.2),"⚠ TREND TEST TRIGGERED","✓ No Trend Issue")</f>
        <v>✓ No Trend Issue</v>
      </c>
      <c r="E23" s="108" t="str">
        <f ca="1">IF(AND(E20&gt;2,E20&lt;3,('Inc Stmt'!E34+'Inc Stmt'!E35)&gt;1.2),"⚠ TREND TEST TRIGGERED","✓ No Trend Issue")</f>
        <v>✓ No Trend Issue</v>
      </c>
      <c r="F23" s="108" t="str">
        <f ca="1">IF(AND(F20&gt;2,F20&lt;3,('Inc Stmt'!F34+'Inc Stmt'!F35)&gt;1.2),"⚠ TREND TEST TRIGGERED","✓ No Trend Issue")</f>
        <v>✓ No Trend Issue</v>
      </c>
      <c r="G23" s="108" t="str">
        <f ca="1">IF(AND(G20&gt;2,G20&lt;3,('Inc Stmt'!G34+'Inc Stmt'!G35)&gt;1.2),"⚠ TREND TEST TRIGGERED","✓ No Trend Issue")</f>
        <v>✓ No Trend Issue</v>
      </c>
      <c r="H23" s="108" t="str">
        <f ca="1">IF(AND(H20&gt;2,H20&lt;3,('Inc Stmt'!H34+'Inc Stmt'!H35)&gt;1.2),"⚠ TREND TEST TRIGGERED","✓ No Trend Issue")</f>
        <v>✓ No Trend Issue</v>
      </c>
      <c r="I23" s="108" t="str">
        <f ca="1">IF(AND(I20&gt;2,I20&lt;3,('Inc Stmt'!I34+'Inc Stmt'!I35)&gt;1.2),"⚠ TREND TEST TRIGGERED","✓ No Trend Issue")</f>
        <v>✓ No Trend Issue</v>
      </c>
      <c r="J23" s="108" t="str">
        <f ca="1">IF(AND(J20&gt;2,J20&lt;3,('Inc Stmt'!J34+'Inc Stmt'!J35)&gt;1.2),"⚠ TREND TEST TRIGGERED","✓ No Trend Issue")</f>
        <v>✓ No Trend Issue</v>
      </c>
      <c r="K23" s="108" t="str">
        <f ca="1">IF(AND(K20&gt;2,K20&lt;3,('Inc Stmt'!K34+'Inc Stmt'!K35)&gt;1.2),"⚠ TREND TEST TRIGGERED","✓ No Trend Issue")</f>
        <v>✓ No Trend Issue</v>
      </c>
      <c r="L23" s="108" t="str">
        <f ca="1">IF(AND(L20&gt;2,L20&lt;3,('Inc Stmt'!L34+'Inc Stmt'!L35)&gt;1.2),"⚠ TREND TEST TRIGGERED","✓ No Trend Issue")</f>
        <v>✓ No Trend Issue</v>
      </c>
      <c r="M23" s="108" t="str">
        <f ca="1">IF(AND(M20&gt;2,M20&lt;3,('Inc Stmt'!M34+'Inc Stmt'!M35)&gt;1.2),"⚠ TREND TEST TRIGGERED","✓ No Trend Issue")</f>
        <v>✓ No Trend Issue</v>
      </c>
      <c r="N23" s="108" t="str">
        <f ca="1">IF(AND(N20&gt;2,N20&lt;3,('Inc Stmt'!N34+'Inc Stmt'!N35)&gt;1.2),"⚠ TREND TEST TRIGGERED","✓ No Trend Issue")</f>
        <v>✓ No Trend Issue</v>
      </c>
      <c r="O23" s="108" t="str">
        <f ca="1">IF(AND(O20&gt;2,O20&lt;3,('Inc Stmt'!O34+'Inc Stmt'!O35)&gt;1.2),"⚠ TREND TEST TRIGGERED","✓ No Trend Issue")</f>
        <v>✓ No Trend Issue</v>
      </c>
      <c r="P23" s="108" t="str">
        <f ca="1">IF(AND(P20&gt;2,P20&lt;3,('Inc Stmt'!P34+'Inc Stmt'!P35)&gt;1.2),"⚠ TREND TEST TRIGGERED","✓ No Trend Issue")</f>
        <v>✓ No Trend Issue</v>
      </c>
      <c r="Q23" s="108" t="str">
        <f ca="1">IF(AND(Q20&gt;2,Q20&lt;3,('Inc Stmt'!Q34+'Inc Stmt'!Q35)&gt;1.2),"⚠ TREND TEST TRIGGERED","✓ No Trend Issue")</f>
        <v>✓ No Trend Issue</v>
      </c>
      <c r="R23" s="108" t="str">
        <f ca="1">IF(AND(R20&gt;2,R20&lt;3,('Inc Stmt'!R34+'Inc Stmt'!R35)&gt;1.2),"⚠ TREND TEST TRIGGERED","✓ No Trend Issue")</f>
        <v>✓ No Trend Issue</v>
      </c>
      <c r="S23" s="108" t="str">
        <f ca="1">IF(AND(S20&gt;2,S20&lt;3,('Inc Stmt'!S34+'Inc Stmt'!S35)&gt;1.2),"⚠ TREND TEST TRIGGERED","✓ No Trend Issue")</f>
        <v>✓ No Trend Issue</v>
      </c>
      <c r="T23" s="108" t="str">
        <f ca="1">IF(AND(T20&gt;2,T20&lt;3,('Inc Stmt'!T34+'Inc Stmt'!T35)&gt;1.2),"⚠ TREND TEST TRIGGERED","✓ No Trend Issue")</f>
        <v>✓ No Trend Issue</v>
      </c>
      <c r="U23" s="108" t="str">
        <f ca="1">IF(AND(U20&gt;2,U20&lt;3,('Inc Stmt'!U34+'Inc Stmt'!U35)&gt;1.2),"⚠ TREND TEST TRIGGERED","✓ No Trend Issue")</f>
        <v>✓ No Trend Issue</v>
      </c>
    </row>
    <row r="25" spans="1:21" x14ac:dyDescent="0.45">
      <c r="A25" s="149" t="s">
        <v>369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</row>
    <row r="26" spans="1:21" x14ac:dyDescent="0.45">
      <c r="A26" s="87" t="s">
        <v>553</v>
      </c>
      <c r="B26" s="109">
        <f ca="1">(B5^2)/B$12</f>
        <v>2.1596589751545059E-4</v>
      </c>
      <c r="C26" s="109">
        <f t="shared" ref="C26:U31" ca="1" si="16">(C5^2)/C$12</f>
        <v>1.6373753804079717E-4</v>
      </c>
      <c r="D26" s="109">
        <f t="shared" ca="1" si="16"/>
        <v>1.7920033626054815E-4</v>
      </c>
      <c r="E26" s="109">
        <f t="shared" ca="1" si="16"/>
        <v>1.9797820217097757E-4</v>
      </c>
      <c r="F26" s="109">
        <f t="shared" ca="1" si="16"/>
        <v>1.1369477025752478E-4</v>
      </c>
      <c r="G26" s="109">
        <f t="shared" ca="1" si="16"/>
        <v>1.2414705988339137E-4</v>
      </c>
      <c r="H26" s="109">
        <f t="shared" ca="1" si="16"/>
        <v>1.3647424898803999E-4</v>
      </c>
      <c r="I26" s="109">
        <f t="shared" ca="1" si="16"/>
        <v>1.5021891517960886E-4</v>
      </c>
      <c r="J26" s="109">
        <f t="shared" ca="1" si="16"/>
        <v>1.0408990327085046E-4</v>
      </c>
      <c r="K26" s="109">
        <f t="shared" ca="1" si="16"/>
        <v>3.3687831326261966E-4</v>
      </c>
      <c r="L26" s="109">
        <f t="shared" ca="1" si="16"/>
        <v>3.3920464788007968E-4</v>
      </c>
      <c r="M26" s="109">
        <f t="shared" ca="1" si="16"/>
        <v>3.4973726387172197E-4</v>
      </c>
      <c r="N26" s="109">
        <f t="shared" ca="1" si="16"/>
        <v>2.3239669354601156E-4</v>
      </c>
      <c r="O26" s="109">
        <f t="shared" ca="1" si="16"/>
        <v>2.3109157528396096E-4</v>
      </c>
      <c r="P26" s="109">
        <f t="shared" ca="1" si="16"/>
        <v>2.3518259095934571E-4</v>
      </c>
      <c r="Q26" s="109">
        <f t="shared" ca="1" si="16"/>
        <v>2.4436534092684228E-4</v>
      </c>
      <c r="R26" s="109">
        <f t="shared" ca="1" si="16"/>
        <v>1.8865302266730889E-4</v>
      </c>
      <c r="S26" s="109">
        <f t="shared" ca="1" si="16"/>
        <v>1.8928637367041979E-4</v>
      </c>
      <c r="T26" s="109">
        <f t="shared" ca="1" si="16"/>
        <v>1.9412352938334772E-4</v>
      </c>
      <c r="U26" s="109">
        <f t="shared" ca="1" si="16"/>
        <v>2.0301601607551051E-4</v>
      </c>
    </row>
    <row r="27" spans="1:21" x14ac:dyDescent="0.45">
      <c r="A27" s="87" t="s">
        <v>554</v>
      </c>
      <c r="B27" s="109">
        <f t="shared" ref="B27:Q31" ca="1" si="17">(B6^2)/B$12</f>
        <v>7.1882140445231318E-3</v>
      </c>
      <c r="C27" s="109">
        <f t="shared" ca="1" si="17"/>
        <v>5.4498440915945797E-3</v>
      </c>
      <c r="D27" s="109">
        <f t="shared" ca="1" si="17"/>
        <v>5.9645082335241613E-3</v>
      </c>
      <c r="E27" s="109">
        <f t="shared" ca="1" si="17"/>
        <v>6.5895111669334264E-3</v>
      </c>
      <c r="F27" s="109">
        <f t="shared" ca="1" si="17"/>
        <v>3.7842194242519332E-3</v>
      </c>
      <c r="G27" s="109">
        <f t="shared" ca="1" si="17"/>
        <v>4.1321136795507488E-3</v>
      </c>
      <c r="H27" s="109">
        <f t="shared" ca="1" si="17"/>
        <v>4.5424121334776621E-3</v>
      </c>
      <c r="I27" s="109">
        <f t="shared" ca="1" si="17"/>
        <v>4.9998899283153816E-3</v>
      </c>
      <c r="J27" s="109">
        <f t="shared" ca="1" si="17"/>
        <v>3.4645308041333376E-3</v>
      </c>
      <c r="K27" s="109">
        <f t="shared" ca="1" si="17"/>
        <v>1.1212665752084239E-2</v>
      </c>
      <c r="L27" s="109">
        <f t="shared" ca="1" si="17"/>
        <v>1.129009552855295E-2</v>
      </c>
      <c r="M27" s="109">
        <f t="shared" ca="1" si="17"/>
        <v>1.1640663368511456E-2</v>
      </c>
      <c r="N27" s="109">
        <f t="shared" ca="1" si="17"/>
        <v>7.735097048498907E-3</v>
      </c>
      <c r="O27" s="109">
        <f t="shared" ca="1" si="17"/>
        <v>7.6916574613744423E-3</v>
      </c>
      <c r="P27" s="109">
        <f t="shared" ca="1" si="17"/>
        <v>7.8278229239427191E-3</v>
      </c>
      <c r="Q27" s="109">
        <f t="shared" ca="1" si="17"/>
        <v>8.1334617912040691E-3</v>
      </c>
      <c r="R27" s="109">
        <f t="shared" ca="1" si="16"/>
        <v>6.2791316716190072E-3</v>
      </c>
      <c r="S27" s="109">
        <f t="shared" ca="1" si="16"/>
        <v>6.3002121413971053E-3</v>
      </c>
      <c r="T27" s="109">
        <f t="shared" ca="1" si="16"/>
        <v>6.461212146635093E-3</v>
      </c>
      <c r="U27" s="109">
        <f t="shared" ca="1" si="16"/>
        <v>6.7571898841700985E-3</v>
      </c>
    </row>
    <row r="28" spans="1:21" x14ac:dyDescent="0.45">
      <c r="A28" s="87" t="s">
        <v>555</v>
      </c>
      <c r="B28" s="109">
        <f t="shared" ca="1" si="17"/>
        <v>3.9305816134296158E-2</v>
      </c>
      <c r="C28" s="109">
        <f t="shared" ca="1" si="16"/>
        <v>0.10733570855741789</v>
      </c>
      <c r="D28" s="109">
        <f t="shared" ca="1" si="16"/>
        <v>0.16490722095348487</v>
      </c>
      <c r="E28" s="109">
        <f t="shared" ca="1" si="16"/>
        <v>0.19840459577793537</v>
      </c>
      <c r="F28" s="109">
        <f t="shared" ca="1" si="16"/>
        <v>0.19215841588831384</v>
      </c>
      <c r="G28" s="109">
        <f t="shared" ca="1" si="16"/>
        <v>0.27058267956928228</v>
      </c>
      <c r="H28" s="109">
        <f t="shared" ca="1" si="16"/>
        <v>0.3254853984470461</v>
      </c>
      <c r="I28" s="109">
        <f t="shared" ca="1" si="16"/>
        <v>0.35686705173486932</v>
      </c>
      <c r="J28" s="109">
        <f t="shared" ca="1" si="16"/>
        <v>0.33520092652542471</v>
      </c>
      <c r="K28" s="109">
        <f t="shared" ca="1" si="16"/>
        <v>0.4080269143577358</v>
      </c>
      <c r="L28" s="109">
        <f t="shared" ca="1" si="16"/>
        <v>0.4562960944446679</v>
      </c>
      <c r="M28" s="109">
        <f t="shared" ca="1" si="16"/>
        <v>0.48168535898285175</v>
      </c>
      <c r="N28" s="109">
        <f t="shared" ca="1" si="16"/>
        <v>0.41519225895124034</v>
      </c>
      <c r="O28" s="109">
        <f t="shared" ca="1" si="16"/>
        <v>0.48006778622033991</v>
      </c>
      <c r="P28" s="109">
        <f t="shared" ca="1" si="16"/>
        <v>0.52101458782076504</v>
      </c>
      <c r="Q28" s="109">
        <f t="shared" ca="1" si="16"/>
        <v>0.54255472386541725</v>
      </c>
      <c r="R28" s="109">
        <f t="shared" ca="1" si="16"/>
        <v>0.49400795151985688</v>
      </c>
      <c r="S28" s="109">
        <f t="shared" ca="1" si="16"/>
        <v>0.54426976489226875</v>
      </c>
      <c r="T28" s="109">
        <f t="shared" ca="1" si="16"/>
        <v>0.57552494751256456</v>
      </c>
      <c r="U28" s="109">
        <f t="shared" ca="1" si="16"/>
        <v>0.59156236247882876</v>
      </c>
    </row>
    <row r="29" spans="1:21" x14ac:dyDescent="0.45">
      <c r="A29" s="87" t="s">
        <v>556</v>
      </c>
      <c r="B29" s="109">
        <f t="shared" ca="1" si="17"/>
        <v>1.2609130675750894E-5</v>
      </c>
      <c r="C29" s="109">
        <f t="shared" ca="1" si="16"/>
        <v>1.4398525560624254E-4</v>
      </c>
      <c r="D29" s="109">
        <f t="shared" ca="1" si="16"/>
        <v>5.0413226653634683E-4</v>
      </c>
      <c r="E29" s="109">
        <f t="shared" ca="1" si="16"/>
        <v>1.164588754991019E-3</v>
      </c>
      <c r="F29" s="109">
        <f t="shared" ca="1" si="16"/>
        <v>1.1707809137350223E-3</v>
      </c>
      <c r="G29" s="109">
        <f t="shared" ca="1" si="16"/>
        <v>2.3370402065025311E-3</v>
      </c>
      <c r="H29" s="109">
        <f t="shared" ca="1" si="16"/>
        <v>4.206298380429057E-3</v>
      </c>
      <c r="I29" s="109">
        <f t="shared" ca="1" si="16"/>
        <v>7.0036397281200008E-3</v>
      </c>
      <c r="J29" s="109">
        <f t="shared" ca="1" si="16"/>
        <v>6.2096096062718917E-3</v>
      </c>
      <c r="K29" s="109">
        <f t="shared" ca="1" si="16"/>
        <v>8.2452874710246139E-3</v>
      </c>
      <c r="L29" s="109">
        <f t="shared" ca="1" si="16"/>
        <v>1.0742611869370308E-2</v>
      </c>
      <c r="M29" s="109">
        <f t="shared" ca="1" si="16"/>
        <v>1.3830123273373721E-2</v>
      </c>
      <c r="N29" s="109">
        <f t="shared" ca="1" si="16"/>
        <v>1.0594609026693885E-2</v>
      </c>
      <c r="O29" s="109">
        <f t="shared" ca="1" si="16"/>
        <v>1.2555016693650301E-2</v>
      </c>
      <c r="P29" s="109">
        <f t="shared" ca="1" si="16"/>
        <v>1.5159383654812522E-2</v>
      </c>
      <c r="Q29" s="109">
        <f t="shared" ca="1" si="16"/>
        <v>1.8589082115387508E-2</v>
      </c>
      <c r="R29" s="109">
        <f t="shared" ca="1" si="16"/>
        <v>1.5881201770489049E-2</v>
      </c>
      <c r="S29" s="109">
        <f t="shared" ca="1" si="16"/>
        <v>1.7920278886582434E-2</v>
      </c>
      <c r="T29" s="109">
        <f t="shared" ca="1" si="16"/>
        <v>2.0548078777783637E-2</v>
      </c>
      <c r="U29" s="109">
        <f t="shared" ca="1" si="16"/>
        <v>2.393737872558881E-2</v>
      </c>
    </row>
    <row r="30" spans="1:21" x14ac:dyDescent="0.45">
      <c r="A30" s="87" t="s">
        <v>557</v>
      </c>
      <c r="B30" s="109">
        <f t="shared" ca="1" si="17"/>
        <v>0.95327739479298956</v>
      </c>
      <c r="C30" s="109">
        <f t="shared" ca="1" si="16"/>
        <v>0.88690672455734054</v>
      </c>
      <c r="D30" s="109">
        <f t="shared" ca="1" si="16"/>
        <v>0.82844493821019416</v>
      </c>
      <c r="E30" s="109">
        <f t="shared" ca="1" si="16"/>
        <v>0.79364332609796928</v>
      </c>
      <c r="F30" s="109">
        <f t="shared" ca="1" si="16"/>
        <v>0.80277288900344168</v>
      </c>
      <c r="G30" s="109">
        <f t="shared" ca="1" si="16"/>
        <v>0.72282401948478103</v>
      </c>
      <c r="H30" s="109">
        <f t="shared" ca="1" si="16"/>
        <v>0.66562941679005916</v>
      </c>
      <c r="I30" s="109">
        <f t="shared" ca="1" si="16"/>
        <v>0.63097919969351568</v>
      </c>
      <c r="J30" s="109">
        <f t="shared" ca="1" si="16"/>
        <v>0.65502084316089915</v>
      </c>
      <c r="K30" s="109">
        <f t="shared" ca="1" si="16"/>
        <v>0.57217825410589285</v>
      </c>
      <c r="L30" s="109">
        <f t="shared" ca="1" si="16"/>
        <v>0.52133199350952875</v>
      </c>
      <c r="M30" s="109">
        <f t="shared" ca="1" si="16"/>
        <v>0.49249411711139129</v>
      </c>
      <c r="N30" s="109">
        <f t="shared" ca="1" si="16"/>
        <v>0.56624563828002084</v>
      </c>
      <c r="O30" s="109">
        <f t="shared" ca="1" si="16"/>
        <v>0.49945444804935146</v>
      </c>
      <c r="P30" s="109">
        <f t="shared" ca="1" si="16"/>
        <v>0.45576302300952054</v>
      </c>
      <c r="Q30" s="109">
        <f t="shared" ca="1" si="16"/>
        <v>0.43047836688706426</v>
      </c>
      <c r="R30" s="109">
        <f t="shared" ca="1" si="16"/>
        <v>0.48364306201536789</v>
      </c>
      <c r="S30" s="109">
        <f t="shared" ca="1" si="16"/>
        <v>0.43132045770608135</v>
      </c>
      <c r="T30" s="109">
        <f t="shared" ca="1" si="16"/>
        <v>0.39727163803363347</v>
      </c>
      <c r="U30" s="109">
        <f t="shared" ca="1" si="16"/>
        <v>0.37754005289533671</v>
      </c>
    </row>
    <row r="31" spans="1:21" x14ac:dyDescent="0.45">
      <c r="A31" s="87" t="s">
        <v>570</v>
      </c>
      <c r="B31" s="109">
        <f t="shared" ca="1" si="17"/>
        <v>0</v>
      </c>
      <c r="C31" s="109">
        <f t="shared" ca="1" si="16"/>
        <v>0</v>
      </c>
      <c r="D31" s="109">
        <f t="shared" ca="1" si="16"/>
        <v>0</v>
      </c>
      <c r="E31" s="109">
        <f t="shared" ca="1" si="16"/>
        <v>0</v>
      </c>
      <c r="F31" s="109">
        <f t="shared" ca="1" si="16"/>
        <v>0</v>
      </c>
      <c r="G31" s="109">
        <f t="shared" ca="1" si="16"/>
        <v>0</v>
      </c>
      <c r="H31" s="109">
        <f t="shared" ca="1" si="16"/>
        <v>0</v>
      </c>
      <c r="I31" s="109">
        <f t="shared" ca="1" si="16"/>
        <v>0</v>
      </c>
      <c r="J31" s="109">
        <f t="shared" ca="1" si="16"/>
        <v>0</v>
      </c>
      <c r="K31" s="109">
        <f t="shared" ca="1" si="16"/>
        <v>0</v>
      </c>
      <c r="L31" s="109">
        <f t="shared" ca="1" si="16"/>
        <v>0</v>
      </c>
      <c r="M31" s="109">
        <f t="shared" ca="1" si="16"/>
        <v>0</v>
      </c>
      <c r="N31" s="109">
        <f t="shared" ca="1" si="16"/>
        <v>0</v>
      </c>
      <c r="O31" s="109">
        <f t="shared" ca="1" si="16"/>
        <v>0</v>
      </c>
      <c r="P31" s="109">
        <f t="shared" ca="1" si="16"/>
        <v>0</v>
      </c>
      <c r="Q31" s="109">
        <f t="shared" ca="1" si="16"/>
        <v>0</v>
      </c>
      <c r="R31" s="109">
        <f t="shared" ca="1" si="16"/>
        <v>0</v>
      </c>
      <c r="S31" s="109">
        <f t="shared" ca="1" si="16"/>
        <v>0</v>
      </c>
      <c r="T31" s="109">
        <f t="shared" ca="1" si="16"/>
        <v>0</v>
      </c>
      <c r="U31" s="109">
        <f t="shared" ca="1" si="16"/>
        <v>0</v>
      </c>
    </row>
  </sheetData>
  <phoneticPr fontId="22" type="noConversion"/>
  <conditionalFormatting sqref="B20:U20">
    <cfRule type="colorScale" priority="1">
      <colorScale>
        <cfvo type="num" val="0.7"/>
        <cfvo type="num" val="1.5"/>
        <cfvo type="num" val="3"/>
        <color rgb="FFFF0000"/>
        <color rgb="FFFFFF00"/>
        <color rgb="FF00FF00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10FD-CA1A-47D6-AD9D-2098F403C9E3}">
  <sheetPr>
    <tabColor theme="1" tint="0.499984740745262"/>
  </sheetPr>
  <dimension ref="A1:M86"/>
  <sheetViews>
    <sheetView topLeftCell="A66" zoomScaleNormal="100" workbookViewId="0">
      <selection activeCell="C77" sqref="C77"/>
    </sheetView>
  </sheetViews>
  <sheetFormatPr defaultColWidth="8.6640625" defaultRowHeight="14.25" x14ac:dyDescent="0.45"/>
  <cols>
    <col min="1" max="1" width="26.796875" style="76" customWidth="1"/>
    <col min="2" max="2" width="36" style="76" customWidth="1"/>
    <col min="3" max="3" width="20" style="76" customWidth="1"/>
    <col min="4" max="4" width="40" style="76" customWidth="1"/>
    <col min="5" max="5" width="16" style="76" customWidth="1"/>
    <col min="6" max="6" width="12" style="76" customWidth="1"/>
    <col min="7" max="7" width="14" style="76" customWidth="1"/>
    <col min="8" max="9" width="12" style="76" customWidth="1"/>
    <col min="10" max="10" width="16" style="76" customWidth="1"/>
    <col min="11" max="11" width="12.265625" style="76" customWidth="1"/>
    <col min="12" max="16384" width="8.6640625" style="76"/>
  </cols>
  <sheetData>
    <row r="1" spans="1:13" ht="16.899999999999999" x14ac:dyDescent="0.45">
      <c r="A1" s="177" t="s">
        <v>398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3" ht="6" customHeight="1" x14ac:dyDescent="0.45"/>
    <row r="3" spans="1:13" x14ac:dyDescent="0.45">
      <c r="A3" s="2" t="s">
        <v>399</v>
      </c>
      <c r="B3" s="2"/>
      <c r="C3" s="2"/>
      <c r="D3" s="2"/>
    </row>
    <row r="4" spans="1:13" ht="23.25" x14ac:dyDescent="0.45">
      <c r="A4" s="120" t="s">
        <v>285</v>
      </c>
      <c r="B4" s="120" t="s">
        <v>400</v>
      </c>
      <c r="C4" s="120" t="s">
        <v>284</v>
      </c>
      <c r="D4" s="120" t="s">
        <v>401</v>
      </c>
      <c r="E4" s="120" t="s">
        <v>402</v>
      </c>
    </row>
    <row r="5" spans="1:13" x14ac:dyDescent="0.45">
      <c r="A5" s="121" t="s">
        <v>287</v>
      </c>
      <c r="B5" s="77" t="s">
        <v>403</v>
      </c>
      <c r="C5" s="137">
        <v>0</v>
      </c>
      <c r="D5" s="123" t="s">
        <v>404</v>
      </c>
      <c r="E5" s="122">
        <v>0.15</v>
      </c>
    </row>
    <row r="6" spans="1:13" x14ac:dyDescent="0.45">
      <c r="A6" s="124" t="s">
        <v>289</v>
      </c>
      <c r="B6" s="80" t="s">
        <v>405</v>
      </c>
      <c r="C6" s="138">
        <v>3.0000000000000001E-3</v>
      </c>
      <c r="D6" s="126" t="s">
        <v>404</v>
      </c>
      <c r="E6" s="122">
        <v>0</v>
      </c>
    </row>
    <row r="7" spans="1:13" x14ac:dyDescent="0.45">
      <c r="A7" s="121" t="s">
        <v>291</v>
      </c>
      <c r="B7" s="77" t="s">
        <v>406</v>
      </c>
      <c r="C7" s="137">
        <v>3.0000000000000001E-3</v>
      </c>
      <c r="D7" s="123" t="s">
        <v>404</v>
      </c>
      <c r="E7" s="122">
        <v>0.65</v>
      </c>
    </row>
    <row r="8" spans="1:13" x14ac:dyDescent="0.45">
      <c r="A8" s="124" t="s">
        <v>293</v>
      </c>
      <c r="B8" s="80" t="s">
        <v>407</v>
      </c>
      <c r="C8" s="138">
        <v>0.01</v>
      </c>
      <c r="D8" s="126" t="s">
        <v>404</v>
      </c>
      <c r="E8" s="122">
        <v>0.05</v>
      </c>
    </row>
    <row r="9" spans="1:13" x14ac:dyDescent="0.45">
      <c r="A9" s="121" t="s">
        <v>295</v>
      </c>
      <c r="B9" s="77" t="s">
        <v>408</v>
      </c>
      <c r="C9" s="137">
        <v>0.02</v>
      </c>
      <c r="D9" s="123" t="s">
        <v>404</v>
      </c>
      <c r="E9" s="122">
        <v>0</v>
      </c>
    </row>
    <row r="10" spans="1:13" x14ac:dyDescent="0.45">
      <c r="A10" s="124" t="s">
        <v>297</v>
      </c>
      <c r="B10" s="80" t="s">
        <v>409</v>
      </c>
      <c r="C10" s="138">
        <v>4.4999999999999998E-2</v>
      </c>
      <c r="D10" s="126" t="s">
        <v>404</v>
      </c>
      <c r="E10" s="122">
        <v>0</v>
      </c>
    </row>
    <row r="11" spans="1:13" x14ac:dyDescent="0.45">
      <c r="A11" s="121" t="s">
        <v>299</v>
      </c>
      <c r="B11" s="77" t="s">
        <v>410</v>
      </c>
      <c r="C11" s="137">
        <v>0.1</v>
      </c>
      <c r="D11" s="123" t="s">
        <v>404</v>
      </c>
      <c r="E11" s="122">
        <v>0</v>
      </c>
    </row>
    <row r="12" spans="1:13" x14ac:dyDescent="0.45">
      <c r="A12" s="124" t="s">
        <v>301</v>
      </c>
      <c r="B12" s="80" t="s">
        <v>411</v>
      </c>
      <c r="C12" s="138">
        <v>0.3</v>
      </c>
      <c r="D12" s="126" t="s">
        <v>404</v>
      </c>
      <c r="E12" s="122">
        <v>0</v>
      </c>
    </row>
    <row r="13" spans="1:13" x14ac:dyDescent="0.45">
      <c r="A13" s="121" t="s">
        <v>303</v>
      </c>
      <c r="B13" s="77" t="s">
        <v>302</v>
      </c>
      <c r="C13" s="137">
        <v>0.05</v>
      </c>
      <c r="D13" s="123" t="s">
        <v>404</v>
      </c>
      <c r="E13" s="122">
        <v>0</v>
      </c>
    </row>
    <row r="14" spans="1:13" x14ac:dyDescent="0.45">
      <c r="A14" s="124" t="s">
        <v>305</v>
      </c>
      <c r="B14" s="80" t="s">
        <v>397</v>
      </c>
      <c r="C14" s="138">
        <v>3.0000000000000001E-3</v>
      </c>
      <c r="D14" s="126" t="s">
        <v>404</v>
      </c>
      <c r="E14" s="122">
        <v>0.05</v>
      </c>
    </row>
    <row r="15" spans="1:13" x14ac:dyDescent="0.45">
      <c r="A15" s="121" t="s">
        <v>307</v>
      </c>
      <c r="B15" s="77" t="s">
        <v>412</v>
      </c>
      <c r="C15" s="137">
        <v>3.0000000000000001E-3</v>
      </c>
      <c r="D15" s="123" t="s">
        <v>404</v>
      </c>
      <c r="E15" s="122">
        <v>0</v>
      </c>
    </row>
    <row r="16" spans="1:13" x14ac:dyDescent="0.45">
      <c r="A16" s="124" t="s">
        <v>309</v>
      </c>
      <c r="B16" s="80" t="s">
        <v>308</v>
      </c>
      <c r="C16" s="138">
        <v>0.05</v>
      </c>
      <c r="D16" s="126" t="s">
        <v>404</v>
      </c>
      <c r="E16" s="122">
        <v>0</v>
      </c>
      <c r="F16" s="122">
        <f>SUM(E5:E16)</f>
        <v>0.90000000000000013</v>
      </c>
    </row>
    <row r="19" spans="1:6" x14ac:dyDescent="0.45">
      <c r="A19" s="2" t="s">
        <v>413</v>
      </c>
      <c r="B19" s="2"/>
      <c r="C19" s="2"/>
      <c r="D19" s="2"/>
    </row>
    <row r="20" spans="1:6" ht="23.25" x14ac:dyDescent="0.45">
      <c r="A20" s="120" t="s">
        <v>285</v>
      </c>
      <c r="B20" s="120" t="s">
        <v>400</v>
      </c>
      <c r="C20" s="120" t="s">
        <v>284</v>
      </c>
      <c r="D20" s="120" t="s">
        <v>401</v>
      </c>
      <c r="E20" s="120" t="s">
        <v>402</v>
      </c>
    </row>
    <row r="21" spans="1:6" x14ac:dyDescent="0.45">
      <c r="A21" s="121" t="s">
        <v>414</v>
      </c>
      <c r="B21" s="77" t="s">
        <v>415</v>
      </c>
      <c r="C21" s="137">
        <v>3.0000000000000001E-3</v>
      </c>
      <c r="D21" s="123" t="s">
        <v>404</v>
      </c>
      <c r="E21" s="122">
        <v>0</v>
      </c>
    </row>
    <row r="22" spans="1:6" x14ac:dyDescent="0.45">
      <c r="A22" s="124" t="s">
        <v>312</v>
      </c>
      <c r="B22" s="80" t="s">
        <v>416</v>
      </c>
      <c r="C22" s="138">
        <v>0.01</v>
      </c>
      <c r="D22" s="126" t="s">
        <v>404</v>
      </c>
      <c r="E22" s="122">
        <v>0</v>
      </c>
    </row>
    <row r="23" spans="1:6" x14ac:dyDescent="0.45">
      <c r="A23" s="121" t="s">
        <v>417</v>
      </c>
      <c r="B23" s="77" t="s">
        <v>418</v>
      </c>
      <c r="C23" s="137">
        <v>0.02</v>
      </c>
      <c r="D23" s="123" t="s">
        <v>404</v>
      </c>
      <c r="E23" s="122">
        <v>0</v>
      </c>
    </row>
    <row r="24" spans="1:6" x14ac:dyDescent="0.45">
      <c r="A24" s="124" t="s">
        <v>419</v>
      </c>
      <c r="B24" s="80" t="s">
        <v>420</v>
      </c>
      <c r="C24" s="138">
        <v>4.4999999999999998E-2</v>
      </c>
      <c r="D24" s="126" t="s">
        <v>404</v>
      </c>
      <c r="E24" s="122">
        <v>0</v>
      </c>
    </row>
    <row r="25" spans="1:6" x14ac:dyDescent="0.45">
      <c r="A25" s="121" t="s">
        <v>421</v>
      </c>
      <c r="B25" s="77" t="s">
        <v>422</v>
      </c>
      <c r="C25" s="137">
        <v>0.1</v>
      </c>
      <c r="D25" s="123" t="s">
        <v>404</v>
      </c>
      <c r="E25" s="122">
        <v>0</v>
      </c>
    </row>
    <row r="26" spans="1:6" x14ac:dyDescent="0.45">
      <c r="A26" s="124" t="s">
        <v>423</v>
      </c>
      <c r="B26" s="80" t="s">
        <v>424</v>
      </c>
      <c r="C26" s="138">
        <v>0.3</v>
      </c>
      <c r="D26" s="126" t="s">
        <v>404</v>
      </c>
      <c r="E26" s="122">
        <v>0</v>
      </c>
    </row>
    <row r="27" spans="1:6" x14ac:dyDescent="0.45">
      <c r="A27" s="121" t="s">
        <v>313</v>
      </c>
      <c r="B27" s="77" t="s">
        <v>425</v>
      </c>
      <c r="C27" s="137">
        <v>3.0000000000000001E-3</v>
      </c>
      <c r="D27" s="123" t="s">
        <v>404</v>
      </c>
      <c r="E27" s="122">
        <v>0</v>
      </c>
    </row>
    <row r="28" spans="1:6" x14ac:dyDescent="0.45">
      <c r="A28" s="124" t="s">
        <v>311</v>
      </c>
      <c r="B28" s="80" t="s">
        <v>426</v>
      </c>
      <c r="C28" s="138">
        <v>0.15</v>
      </c>
      <c r="D28" s="126" t="s">
        <v>404</v>
      </c>
      <c r="E28" s="122">
        <v>0.1</v>
      </c>
    </row>
    <row r="29" spans="1:6" x14ac:dyDescent="0.45">
      <c r="A29" s="121" t="s">
        <v>314</v>
      </c>
      <c r="B29" s="77" t="s">
        <v>427</v>
      </c>
      <c r="C29" s="137">
        <v>0.1</v>
      </c>
      <c r="D29" s="123" t="s">
        <v>404</v>
      </c>
      <c r="E29" s="122">
        <v>0</v>
      </c>
    </row>
    <row r="30" spans="1:6" x14ac:dyDescent="0.45">
      <c r="A30" s="124" t="s">
        <v>315</v>
      </c>
      <c r="B30" s="80" t="s">
        <v>428</v>
      </c>
      <c r="C30" s="138">
        <v>0.2</v>
      </c>
      <c r="D30" s="126" t="s">
        <v>404</v>
      </c>
      <c r="E30" s="122">
        <v>0</v>
      </c>
    </row>
    <row r="31" spans="1:6" x14ac:dyDescent="0.45">
      <c r="A31" s="121" t="s">
        <v>429</v>
      </c>
      <c r="B31" s="77" t="s">
        <v>430</v>
      </c>
      <c r="C31" s="137">
        <v>0.05</v>
      </c>
      <c r="D31" s="123" t="s">
        <v>404</v>
      </c>
      <c r="E31" s="122">
        <v>0</v>
      </c>
      <c r="F31" s="122">
        <f>SUM(E21:E31)</f>
        <v>0.1</v>
      </c>
    </row>
    <row r="32" spans="1:6" x14ac:dyDescent="0.45">
      <c r="E32" s="127" t="s">
        <v>431</v>
      </c>
      <c r="F32" s="128">
        <f>F16+F31</f>
        <v>1.0000000000000002</v>
      </c>
    </row>
    <row r="34" spans="1:11" x14ac:dyDescent="0.45">
      <c r="A34" s="2" t="s">
        <v>432</v>
      </c>
      <c r="B34" s="2"/>
      <c r="C34" s="2"/>
      <c r="D34" s="2"/>
    </row>
    <row r="35" spans="1:11" x14ac:dyDescent="0.45">
      <c r="A35" s="120" t="s">
        <v>285</v>
      </c>
      <c r="B35" s="120" t="s">
        <v>400</v>
      </c>
      <c r="C35" s="120" t="s">
        <v>284</v>
      </c>
      <c r="D35" s="120" t="s">
        <v>401</v>
      </c>
    </row>
    <row r="36" spans="1:11" x14ac:dyDescent="0.45">
      <c r="A36" s="121" t="s">
        <v>319</v>
      </c>
      <c r="B36" s="77" t="s">
        <v>433</v>
      </c>
      <c r="C36" s="137">
        <v>0.1</v>
      </c>
      <c r="D36" s="123" t="s">
        <v>404</v>
      </c>
    </row>
    <row r="37" spans="1:11" x14ac:dyDescent="0.45">
      <c r="A37" s="124" t="s">
        <v>322</v>
      </c>
      <c r="B37" s="80" t="s">
        <v>321</v>
      </c>
      <c r="C37" s="138">
        <v>0.01</v>
      </c>
      <c r="D37" s="126" t="s">
        <v>404</v>
      </c>
    </row>
    <row r="38" spans="1:11" x14ac:dyDescent="0.45">
      <c r="A38" s="121" t="s">
        <v>324</v>
      </c>
      <c r="B38" s="77" t="s">
        <v>323</v>
      </c>
      <c r="C38" s="137">
        <v>0.05</v>
      </c>
      <c r="D38" s="123" t="s">
        <v>404</v>
      </c>
    </row>
    <row r="39" spans="1:11" x14ac:dyDescent="0.45">
      <c r="A39" s="124" t="s">
        <v>326</v>
      </c>
      <c r="B39" s="80" t="s">
        <v>434</v>
      </c>
      <c r="C39" s="138">
        <v>0.05</v>
      </c>
      <c r="D39" s="126" t="s">
        <v>404</v>
      </c>
    </row>
    <row r="40" spans="1:11" x14ac:dyDescent="0.45">
      <c r="A40" s="121" t="s">
        <v>435</v>
      </c>
      <c r="B40" s="77" t="s">
        <v>436</v>
      </c>
      <c r="C40" s="137">
        <v>0.05</v>
      </c>
      <c r="D40" s="123" t="s">
        <v>404</v>
      </c>
    </row>
    <row r="43" spans="1:11" x14ac:dyDescent="0.45">
      <c r="A43" s="2" t="s">
        <v>437</v>
      </c>
      <c r="B43" s="2"/>
      <c r="C43" s="2"/>
      <c r="D43" s="2"/>
      <c r="E43" s="2"/>
      <c r="F43" s="2"/>
      <c r="G43" s="2"/>
      <c r="H43" s="139" t="s">
        <v>504</v>
      </c>
    </row>
    <row r="44" spans="1:11" ht="34.9" x14ac:dyDescent="0.45">
      <c r="A44" s="120" t="s">
        <v>438</v>
      </c>
      <c r="B44" s="120" t="s">
        <v>439</v>
      </c>
      <c r="C44" s="120" t="s">
        <v>440</v>
      </c>
      <c r="D44" s="120" t="s">
        <v>441</v>
      </c>
      <c r="E44" s="120" t="s">
        <v>442</v>
      </c>
      <c r="F44" s="120" t="s">
        <v>443</v>
      </c>
      <c r="G44" s="120" t="s">
        <v>444</v>
      </c>
      <c r="H44" s="120" t="s">
        <v>445</v>
      </c>
      <c r="J44" s="120" t="s">
        <v>511</v>
      </c>
      <c r="K44" s="120" t="s">
        <v>533</v>
      </c>
    </row>
    <row r="45" spans="1:11" x14ac:dyDescent="0.45">
      <c r="A45" s="77" t="s">
        <v>195</v>
      </c>
      <c r="B45" s="137">
        <v>0.36</v>
      </c>
      <c r="C45" s="137">
        <v>1.1100000000000001</v>
      </c>
      <c r="D45" s="137">
        <v>0.92600000000000005</v>
      </c>
      <c r="E45" s="137">
        <v>1.014</v>
      </c>
      <c r="F45" s="137">
        <v>0.79200000000000004</v>
      </c>
      <c r="G45" s="137">
        <v>0.90300000000000002</v>
      </c>
      <c r="H45" s="137">
        <v>0</v>
      </c>
      <c r="J45" s="137">
        <f>C45</f>
        <v>1.1100000000000001</v>
      </c>
      <c r="K45" s="137">
        <f>F45</f>
        <v>0.79200000000000004</v>
      </c>
    </row>
    <row r="46" spans="1:11" x14ac:dyDescent="0.45">
      <c r="A46" s="80" t="s">
        <v>196</v>
      </c>
      <c r="B46" s="138">
        <v>0.47499999999999998</v>
      </c>
      <c r="C46" s="138">
        <v>1.018</v>
      </c>
      <c r="D46" s="138">
        <v>0.89800000000000002</v>
      </c>
      <c r="E46" s="138">
        <v>0.873</v>
      </c>
      <c r="F46" s="138">
        <v>0.68300000000000005</v>
      </c>
      <c r="G46" s="138">
        <v>0.92100000000000004</v>
      </c>
      <c r="H46" s="138">
        <v>0</v>
      </c>
      <c r="J46" s="138">
        <f t="shared" ref="J46:J62" si="0">C46</f>
        <v>1.018</v>
      </c>
      <c r="K46" s="138">
        <f t="shared" ref="K46:K62" si="1">F46</f>
        <v>0.68300000000000005</v>
      </c>
    </row>
    <row r="47" spans="1:11" x14ac:dyDescent="0.45">
      <c r="A47" s="77" t="s">
        <v>197</v>
      </c>
      <c r="B47" s="137">
        <v>0.58599999999999997</v>
      </c>
      <c r="C47" s="137">
        <v>0.875</v>
      </c>
      <c r="D47" s="137">
        <v>0.90800000000000003</v>
      </c>
      <c r="E47" s="137">
        <v>0.65700000000000003</v>
      </c>
      <c r="F47" s="137">
        <v>0.374</v>
      </c>
      <c r="G47" s="137">
        <v>0.92200000000000004</v>
      </c>
      <c r="H47" s="137">
        <v>0</v>
      </c>
      <c r="J47" s="137">
        <f t="shared" si="0"/>
        <v>0.875</v>
      </c>
      <c r="K47" s="137">
        <f t="shared" si="1"/>
        <v>0.374</v>
      </c>
    </row>
    <row r="48" spans="1:11" x14ac:dyDescent="0.45">
      <c r="A48" s="80" t="s">
        <v>198</v>
      </c>
      <c r="B48" s="138">
        <v>0.22600000000000001</v>
      </c>
      <c r="C48" s="138">
        <v>0.997</v>
      </c>
      <c r="D48" s="138">
        <v>0.95099999999999996</v>
      </c>
      <c r="E48" s="138">
        <v>0.93</v>
      </c>
      <c r="F48" s="138">
        <v>0.7</v>
      </c>
      <c r="G48" s="138">
        <v>0.96599999999999997</v>
      </c>
      <c r="H48" s="138">
        <v>0</v>
      </c>
      <c r="J48" s="138">
        <f t="shared" si="0"/>
        <v>0.997</v>
      </c>
      <c r="K48" s="138">
        <f t="shared" si="1"/>
        <v>0.7</v>
      </c>
    </row>
    <row r="49" spans="1:11" x14ac:dyDescent="0.45">
      <c r="A49" s="77" t="s">
        <v>199</v>
      </c>
      <c r="B49" s="137">
        <v>0.66900000000000004</v>
      </c>
      <c r="C49" s="137">
        <v>1.927</v>
      </c>
      <c r="D49" s="137">
        <v>0.88100000000000001</v>
      </c>
      <c r="E49" s="137">
        <v>1.476</v>
      </c>
      <c r="F49" s="137">
        <v>1.1839999999999999</v>
      </c>
      <c r="G49" s="137">
        <v>0.92500000000000004</v>
      </c>
      <c r="H49" s="137">
        <v>0</v>
      </c>
      <c r="J49" s="137">
        <f t="shared" si="0"/>
        <v>1.927</v>
      </c>
      <c r="K49" s="137">
        <f t="shared" si="1"/>
        <v>1.1839999999999999</v>
      </c>
    </row>
    <row r="50" spans="1:11" x14ac:dyDescent="0.45">
      <c r="A50" s="80" t="s">
        <v>200</v>
      </c>
      <c r="B50" s="138">
        <v>0.17199999999999999</v>
      </c>
      <c r="C50" s="138">
        <v>1.024</v>
      </c>
      <c r="D50" s="138">
        <v>0.89600000000000002</v>
      </c>
      <c r="E50" s="138">
        <v>1.1459999999999999</v>
      </c>
      <c r="F50" s="138">
        <v>0.84</v>
      </c>
      <c r="G50" s="138">
        <v>0.86299999999999999</v>
      </c>
      <c r="H50" s="138">
        <v>0</v>
      </c>
      <c r="J50" s="138">
        <f t="shared" si="0"/>
        <v>1.024</v>
      </c>
      <c r="K50" s="138">
        <f t="shared" si="1"/>
        <v>0.84</v>
      </c>
    </row>
    <row r="51" spans="1:11" x14ac:dyDescent="0.45">
      <c r="A51" s="77" t="s">
        <v>201</v>
      </c>
      <c r="B51" s="137">
        <v>0.27100000000000002</v>
      </c>
      <c r="C51" s="137">
        <v>0.91400000000000003</v>
      </c>
      <c r="D51" s="137">
        <v>0.86099999999999999</v>
      </c>
      <c r="E51" s="137">
        <v>1.3939999999999999</v>
      </c>
      <c r="F51" s="137">
        <v>0.76300000000000001</v>
      </c>
      <c r="G51" s="137">
        <v>0.79500000000000004</v>
      </c>
      <c r="H51" s="137">
        <v>0</v>
      </c>
      <c r="J51" s="137">
        <f t="shared" si="0"/>
        <v>0.91400000000000003</v>
      </c>
      <c r="K51" s="137">
        <f t="shared" si="1"/>
        <v>0.76300000000000001</v>
      </c>
    </row>
    <row r="52" spans="1:11" x14ac:dyDescent="0.45">
      <c r="A52" s="80" t="s">
        <v>202</v>
      </c>
      <c r="B52" s="138">
        <v>0.496</v>
      </c>
      <c r="C52" s="138">
        <v>0.995</v>
      </c>
      <c r="D52" s="138">
        <v>0.86399999999999999</v>
      </c>
      <c r="E52" s="138">
        <v>0.99299999999999999</v>
      </c>
      <c r="F52" s="138">
        <v>0.66400000000000003</v>
      </c>
      <c r="G52" s="138">
        <v>0.83699999999999997</v>
      </c>
      <c r="H52" s="138">
        <v>0</v>
      </c>
      <c r="J52" s="138">
        <f t="shared" si="0"/>
        <v>0.995</v>
      </c>
      <c r="K52" s="138">
        <f t="shared" si="1"/>
        <v>0.66400000000000003</v>
      </c>
    </row>
    <row r="53" spans="1:11" x14ac:dyDescent="0.45">
      <c r="A53" s="77" t="s">
        <v>203</v>
      </c>
      <c r="B53" s="137">
        <v>0.496</v>
      </c>
      <c r="C53" s="137">
        <v>0.995</v>
      </c>
      <c r="D53" s="137">
        <v>0.86399999999999999</v>
      </c>
      <c r="E53" s="137">
        <v>0.99299999999999999</v>
      </c>
      <c r="F53" s="137">
        <v>0.66400000000000003</v>
      </c>
      <c r="G53" s="137">
        <v>0.83699999999999997</v>
      </c>
      <c r="H53" s="137">
        <v>0</v>
      </c>
      <c r="J53" s="137">
        <f t="shared" si="0"/>
        <v>0.995</v>
      </c>
      <c r="K53" s="137">
        <f t="shared" si="1"/>
        <v>0.66400000000000003</v>
      </c>
    </row>
    <row r="54" spans="1:11" x14ac:dyDescent="0.45">
      <c r="A54" s="80" t="s">
        <v>204</v>
      </c>
      <c r="B54" s="138">
        <v>0.20499999999999999</v>
      </c>
      <c r="C54" s="138">
        <v>1.0720000000000001</v>
      </c>
      <c r="D54" s="138">
        <v>0.93700000000000006</v>
      </c>
      <c r="E54" s="138">
        <v>0.97</v>
      </c>
      <c r="F54" s="138">
        <v>0.80700000000000005</v>
      </c>
      <c r="G54" s="138">
        <v>0.93700000000000006</v>
      </c>
      <c r="H54" s="138">
        <v>0</v>
      </c>
      <c r="J54" s="138">
        <f t="shared" si="0"/>
        <v>1.0720000000000001</v>
      </c>
      <c r="K54" s="138">
        <f t="shared" si="1"/>
        <v>0.80700000000000005</v>
      </c>
    </row>
    <row r="55" spans="1:11" x14ac:dyDescent="0.45">
      <c r="A55" s="77" t="s">
        <v>205</v>
      </c>
      <c r="B55" s="137">
        <v>1.226</v>
      </c>
      <c r="C55" s="137">
        <v>0.91100000000000003</v>
      </c>
      <c r="D55" s="137">
        <v>0.84399999999999997</v>
      </c>
      <c r="E55" s="137">
        <v>1.194</v>
      </c>
      <c r="F55" s="137">
        <v>0.60899999999999999</v>
      </c>
      <c r="G55" s="137">
        <v>0.80100000000000005</v>
      </c>
      <c r="H55" s="137">
        <v>0</v>
      </c>
      <c r="J55" s="137">
        <f t="shared" si="0"/>
        <v>0.91100000000000003</v>
      </c>
      <c r="K55" s="137">
        <f t="shared" si="1"/>
        <v>0.60899999999999999</v>
      </c>
    </row>
    <row r="56" spans="1:11" x14ac:dyDescent="0.45">
      <c r="A56" s="80" t="s">
        <v>206</v>
      </c>
      <c r="B56" s="138">
        <v>1.226</v>
      </c>
      <c r="C56" s="138">
        <v>0.91100000000000003</v>
      </c>
      <c r="D56" s="138">
        <v>0.84399999999999997</v>
      </c>
      <c r="E56" s="138">
        <v>1.194</v>
      </c>
      <c r="F56" s="138">
        <v>0.60899999999999999</v>
      </c>
      <c r="G56" s="138">
        <v>0.80100000000000005</v>
      </c>
      <c r="H56" s="138">
        <v>0</v>
      </c>
      <c r="J56" s="138">
        <f t="shared" si="0"/>
        <v>0.91100000000000003</v>
      </c>
      <c r="K56" s="138">
        <f t="shared" si="1"/>
        <v>0.60899999999999999</v>
      </c>
    </row>
    <row r="57" spans="1:11" x14ac:dyDescent="0.45">
      <c r="A57" s="77" t="s">
        <v>207</v>
      </c>
      <c r="B57" s="137">
        <v>0.31900000000000001</v>
      </c>
      <c r="C57" s="137">
        <v>0.92500000000000004</v>
      </c>
      <c r="D57" s="137">
        <v>0.91300000000000003</v>
      </c>
      <c r="E57" s="137">
        <v>0.97299999999999998</v>
      </c>
      <c r="F57" s="137">
        <v>0.59699999999999998</v>
      </c>
      <c r="G57" s="137">
        <v>0.91900000000000004</v>
      </c>
      <c r="H57" s="137">
        <v>0</v>
      </c>
      <c r="J57" s="137">
        <f t="shared" si="0"/>
        <v>0.92500000000000004</v>
      </c>
      <c r="K57" s="137">
        <f t="shared" si="1"/>
        <v>0.59699999999999998</v>
      </c>
    </row>
    <row r="58" spans="1:11" x14ac:dyDescent="0.45">
      <c r="A58" s="80" t="s">
        <v>208</v>
      </c>
      <c r="B58" s="138">
        <v>0.59599999999999997</v>
      </c>
      <c r="C58" s="138">
        <v>1.0900000000000001</v>
      </c>
      <c r="D58" s="138">
        <v>0.79300000000000004</v>
      </c>
      <c r="E58" s="138">
        <v>1.1830000000000001</v>
      </c>
      <c r="F58" s="138">
        <v>0.78800000000000003</v>
      </c>
      <c r="G58" s="138">
        <v>0.81100000000000005</v>
      </c>
      <c r="H58" s="138">
        <v>0</v>
      </c>
      <c r="J58" s="138">
        <f t="shared" si="0"/>
        <v>1.0900000000000001</v>
      </c>
      <c r="K58" s="138">
        <f t="shared" si="1"/>
        <v>0.78800000000000003</v>
      </c>
    </row>
    <row r="59" spans="1:11" x14ac:dyDescent="0.45">
      <c r="A59" s="77" t="s">
        <v>209</v>
      </c>
      <c r="B59" s="137">
        <v>0.31900000000000001</v>
      </c>
      <c r="C59" s="137">
        <v>0.92500000000000004</v>
      </c>
      <c r="D59" s="137">
        <v>0.91300000000000003</v>
      </c>
      <c r="E59" s="137">
        <v>0.97299999999999998</v>
      </c>
      <c r="F59" s="137">
        <v>0.59699999999999998</v>
      </c>
      <c r="G59" s="137">
        <v>0.91900000000000004</v>
      </c>
      <c r="H59" s="137">
        <v>0</v>
      </c>
      <c r="J59" s="137">
        <f t="shared" si="0"/>
        <v>0.92500000000000004</v>
      </c>
      <c r="K59" s="137">
        <f t="shared" si="1"/>
        <v>0.59699999999999998</v>
      </c>
    </row>
    <row r="60" spans="1:11" x14ac:dyDescent="0.45">
      <c r="A60" s="80" t="s">
        <v>210</v>
      </c>
      <c r="B60" s="138">
        <v>0.40100000000000002</v>
      </c>
      <c r="C60" s="138">
        <v>0.995</v>
      </c>
      <c r="D60" s="138">
        <v>0.88400000000000001</v>
      </c>
      <c r="E60" s="138">
        <v>0.89400000000000002</v>
      </c>
      <c r="F60" s="138">
        <v>0.56499999999999995</v>
      </c>
      <c r="G60" s="138">
        <v>0.92400000000000004</v>
      </c>
      <c r="H60" s="138">
        <v>0</v>
      </c>
      <c r="J60" s="138">
        <f t="shared" si="0"/>
        <v>0.995</v>
      </c>
      <c r="K60" s="138">
        <f t="shared" si="1"/>
        <v>0.56499999999999995</v>
      </c>
    </row>
    <row r="61" spans="1:11" x14ac:dyDescent="0.45">
      <c r="A61" s="77" t="s">
        <v>211</v>
      </c>
      <c r="B61" s="137">
        <v>0.27200000000000002</v>
      </c>
      <c r="C61" s="137">
        <v>0.98499999999999999</v>
      </c>
      <c r="D61" s="137">
        <v>0.95399999999999996</v>
      </c>
      <c r="E61" s="137">
        <v>0.79500000000000004</v>
      </c>
      <c r="F61" s="137">
        <v>0.55200000000000005</v>
      </c>
      <c r="G61" s="137">
        <v>0.95699999999999996</v>
      </c>
      <c r="H61" s="137">
        <v>0</v>
      </c>
      <c r="J61" s="137">
        <f t="shared" si="0"/>
        <v>0.98499999999999999</v>
      </c>
      <c r="K61" s="137">
        <f t="shared" si="1"/>
        <v>0.55200000000000005</v>
      </c>
    </row>
    <row r="62" spans="1:11" x14ac:dyDescent="0.45">
      <c r="A62" s="80" t="s">
        <v>212</v>
      </c>
      <c r="B62" s="138">
        <v>0.38200000000000001</v>
      </c>
      <c r="C62" s="138">
        <v>0.91200000000000003</v>
      </c>
      <c r="D62" s="138">
        <v>0.78300000000000003</v>
      </c>
      <c r="E62" s="138">
        <v>1.0369999999999999</v>
      </c>
      <c r="F62" s="138">
        <v>0.64900000000000002</v>
      </c>
      <c r="G62" s="138">
        <v>0.83299999999999996</v>
      </c>
      <c r="H62" s="138">
        <v>0</v>
      </c>
      <c r="J62" s="138">
        <f t="shared" si="0"/>
        <v>0.91200000000000003</v>
      </c>
      <c r="K62" s="138">
        <f t="shared" si="1"/>
        <v>0.64900000000000002</v>
      </c>
    </row>
    <row r="63" spans="1:11" x14ac:dyDescent="0.45">
      <c r="A63" s="80"/>
      <c r="B63" s="125"/>
      <c r="C63" s="125"/>
      <c r="D63" s="125"/>
      <c r="E63" s="125"/>
      <c r="F63" s="125"/>
      <c r="G63" s="125"/>
      <c r="H63" s="125"/>
    </row>
    <row r="66" spans="1:5" x14ac:dyDescent="0.45">
      <c r="A66" s="2" t="s">
        <v>446</v>
      </c>
      <c r="B66" s="2"/>
      <c r="C66" s="2"/>
      <c r="D66" s="2"/>
    </row>
    <row r="67" spans="1:5" x14ac:dyDescent="0.45">
      <c r="A67" s="120" t="s">
        <v>285</v>
      </c>
      <c r="B67" s="120" t="s">
        <v>400</v>
      </c>
      <c r="C67" s="120" t="s">
        <v>447</v>
      </c>
      <c r="D67" s="120" t="s">
        <v>401</v>
      </c>
    </row>
    <row r="68" spans="1:5" x14ac:dyDescent="0.45">
      <c r="A68" s="121" t="s">
        <v>448</v>
      </c>
      <c r="B68" s="77" t="s">
        <v>449</v>
      </c>
      <c r="C68" s="122">
        <v>0.1</v>
      </c>
      <c r="D68" s="123" t="s">
        <v>450</v>
      </c>
    </row>
    <row r="69" spans="1:5" x14ac:dyDescent="0.45">
      <c r="A69" s="124" t="s">
        <v>451</v>
      </c>
      <c r="B69" s="80" t="s">
        <v>452</v>
      </c>
      <c r="C69" s="125">
        <v>0.4</v>
      </c>
      <c r="D69" s="126" t="s">
        <v>450</v>
      </c>
    </row>
    <row r="70" spans="1:5" x14ac:dyDescent="0.45">
      <c r="A70" s="121" t="s">
        <v>453</v>
      </c>
      <c r="B70" s="77" t="s">
        <v>454</v>
      </c>
      <c r="C70" s="122">
        <v>0.45</v>
      </c>
      <c r="D70" s="123" t="s">
        <v>455</v>
      </c>
    </row>
    <row r="71" spans="1:5" x14ac:dyDescent="0.45">
      <c r="A71" s="124" t="s">
        <v>456</v>
      </c>
      <c r="B71" s="80" t="s">
        <v>457</v>
      </c>
      <c r="C71" s="125">
        <v>0.22500000000000001</v>
      </c>
      <c r="D71" s="126" t="s">
        <v>455</v>
      </c>
    </row>
    <row r="72" spans="1:5" x14ac:dyDescent="0.45">
      <c r="A72" s="121" t="s">
        <v>458</v>
      </c>
      <c r="B72" s="77" t="s">
        <v>459</v>
      </c>
      <c r="C72" s="122">
        <v>0.3</v>
      </c>
      <c r="D72" s="123" t="s">
        <v>450</v>
      </c>
    </row>
    <row r="73" spans="1:5" x14ac:dyDescent="0.45">
      <c r="A73" s="124" t="s">
        <v>460</v>
      </c>
      <c r="B73" s="80" t="s">
        <v>461</v>
      </c>
      <c r="C73" s="125">
        <v>0.15</v>
      </c>
      <c r="D73" s="126" t="s">
        <v>450</v>
      </c>
    </row>
    <row r="74" spans="1:5" x14ac:dyDescent="0.45">
      <c r="A74" s="121" t="s">
        <v>462</v>
      </c>
      <c r="B74" s="77" t="s">
        <v>463</v>
      </c>
      <c r="C74" s="122">
        <v>4</v>
      </c>
      <c r="D74" s="123" t="s">
        <v>450</v>
      </c>
    </row>
    <row r="75" spans="1:5" x14ac:dyDescent="0.45">
      <c r="A75" s="124" t="s">
        <v>464</v>
      </c>
      <c r="B75" s="80" t="s">
        <v>465</v>
      </c>
      <c r="C75" s="125">
        <v>3</v>
      </c>
      <c r="D75" s="126" t="s">
        <v>450</v>
      </c>
    </row>
    <row r="76" spans="1:5" x14ac:dyDescent="0.45">
      <c r="A76" s="121" t="s">
        <v>466</v>
      </c>
      <c r="B76" s="87" t="s">
        <v>467</v>
      </c>
      <c r="C76" s="154">
        <f>AVERAGE('Inc Stmt'!B36:U36)</f>
        <v>0.35702334430797011</v>
      </c>
      <c r="D76" s="131" t="s">
        <v>624</v>
      </c>
    </row>
    <row r="77" spans="1:5" x14ac:dyDescent="0.45">
      <c r="A77" s="124" t="s">
        <v>468</v>
      </c>
      <c r="B77" s="87" t="s">
        <v>469</v>
      </c>
      <c r="C77" s="154">
        <v>0.02</v>
      </c>
      <c r="D77" s="131" t="s">
        <v>470</v>
      </c>
    </row>
    <row r="80" spans="1:5" x14ac:dyDescent="0.45">
      <c r="A80" s="2" t="s">
        <v>471</v>
      </c>
      <c r="B80" s="2"/>
      <c r="C80" s="2"/>
      <c r="D80" s="2"/>
      <c r="E80" s="2"/>
    </row>
    <row r="81" spans="1:5" x14ac:dyDescent="0.45">
      <c r="A81" s="120" t="s">
        <v>472</v>
      </c>
      <c r="B81" s="120" t="s">
        <v>3</v>
      </c>
      <c r="C81" s="120" t="s">
        <v>473</v>
      </c>
      <c r="D81" s="120" t="s">
        <v>474</v>
      </c>
      <c r="E81" s="120" t="s">
        <v>401</v>
      </c>
    </row>
    <row r="82" spans="1:5" x14ac:dyDescent="0.45">
      <c r="A82" s="129">
        <v>2023</v>
      </c>
      <c r="B82" s="130">
        <v>0</v>
      </c>
      <c r="E82" s="131" t="s">
        <v>475</v>
      </c>
    </row>
    <row r="83" spans="1:5" x14ac:dyDescent="0.45">
      <c r="A83" s="129">
        <v>2024</v>
      </c>
      <c r="B83" s="130">
        <v>0</v>
      </c>
      <c r="C83" s="132" t="e">
        <f>(B83-B82)/B82</f>
        <v>#DIV/0!</v>
      </c>
      <c r="D83" s="132" t="e">
        <f>MIN(C83,'RBC Assumptions'!$C$69)</f>
        <v>#DIV/0!</v>
      </c>
      <c r="E83" s="131" t="s">
        <v>475</v>
      </c>
    </row>
    <row r="84" spans="1:5" x14ac:dyDescent="0.45">
      <c r="A84" s="129">
        <v>2025</v>
      </c>
      <c r="B84" s="130">
        <v>0</v>
      </c>
      <c r="C84" s="132" t="e">
        <f>(B84-B83)/B83</f>
        <v>#DIV/0!</v>
      </c>
      <c r="D84" s="132" t="e">
        <f>MIN(C84,'RBC Assumptions'!$C$69)</f>
        <v>#DIV/0!</v>
      </c>
      <c r="E84" s="131" t="s">
        <v>475</v>
      </c>
    </row>
    <row r="85" spans="1:5" x14ac:dyDescent="0.45">
      <c r="A85" s="89" t="s">
        <v>476</v>
      </c>
      <c r="C85" s="156">
        <v>0.4</v>
      </c>
      <c r="E85" s="131" t="s">
        <v>542</v>
      </c>
    </row>
    <row r="86" spans="1:5" x14ac:dyDescent="0.45">
      <c r="A86" s="89" t="s">
        <v>477</v>
      </c>
      <c r="C86" s="155">
        <f>MAX(MIN(C85,'RBC Assumptions'!$C$69)-'RBC Assumptions'!$C$68,0)</f>
        <v>0.30000000000000004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476E-862F-4F9E-B7F7-7E421065CF15}">
  <sheetPr>
    <tabColor theme="1" tint="0.499984740745262"/>
  </sheetPr>
  <dimension ref="B2:J56"/>
  <sheetViews>
    <sheetView workbookViewId="0"/>
  </sheetViews>
  <sheetFormatPr defaultRowHeight="15" customHeight="1" x14ac:dyDescent="0.45"/>
  <cols>
    <col min="1" max="1" width="9.06640625" style="53"/>
    <col min="2" max="2" width="48.1328125" style="53" customWidth="1"/>
    <col min="3" max="3" width="9.06640625" style="53"/>
    <col min="4" max="4" width="12.19921875" style="53" customWidth="1"/>
    <col min="5" max="5" width="35.53125" style="53" customWidth="1"/>
    <col min="6" max="6" width="23.86328125" style="53" customWidth="1"/>
    <col min="7" max="7" width="9.06640625" style="53"/>
    <col min="8" max="8" width="12.53125" style="53" customWidth="1"/>
    <col min="9" max="9" width="22.6640625" style="53" customWidth="1"/>
    <col min="10" max="10" width="13.73046875" style="53" customWidth="1"/>
    <col min="11" max="16384" width="9.06640625" style="53"/>
  </cols>
  <sheetData>
    <row r="2" spans="2:10" s="63" customFormat="1" ht="15" customHeight="1" x14ac:dyDescent="0.45">
      <c r="B2" s="63" t="s">
        <v>275</v>
      </c>
      <c r="D2" s="63" t="s">
        <v>270</v>
      </c>
      <c r="E2" s="63" t="s">
        <v>216</v>
      </c>
      <c r="F2" s="63" t="s">
        <v>271</v>
      </c>
      <c r="H2" s="63" t="s">
        <v>53</v>
      </c>
      <c r="I2" s="63" t="s">
        <v>54</v>
      </c>
      <c r="J2" s="63" t="s">
        <v>494</v>
      </c>
    </row>
    <row r="3" spans="2:10" ht="15" customHeight="1" x14ac:dyDescent="0.45">
      <c r="B3" s="53" t="s">
        <v>195</v>
      </c>
      <c r="D3" s="53">
        <v>1</v>
      </c>
      <c r="E3" s="53" t="s">
        <v>217</v>
      </c>
      <c r="F3" s="62" t="s">
        <v>272</v>
      </c>
      <c r="H3" s="53" t="s">
        <v>58</v>
      </c>
      <c r="I3" s="134" t="s">
        <v>490</v>
      </c>
      <c r="J3" s="134" t="s">
        <v>495</v>
      </c>
    </row>
    <row r="4" spans="2:10" ht="15" customHeight="1" x14ac:dyDescent="0.45">
      <c r="B4" s="53" t="s">
        <v>196</v>
      </c>
      <c r="D4" s="53">
        <v>2.1</v>
      </c>
      <c r="E4" s="53" t="s">
        <v>218</v>
      </c>
      <c r="F4" s="62" t="s">
        <v>272</v>
      </c>
      <c r="H4" s="53" t="s">
        <v>62</v>
      </c>
      <c r="I4" s="134" t="s">
        <v>59</v>
      </c>
      <c r="J4" s="134" t="s">
        <v>495</v>
      </c>
    </row>
    <row r="5" spans="2:10" ht="15" customHeight="1" x14ac:dyDescent="0.45">
      <c r="B5" s="53" t="s">
        <v>197</v>
      </c>
      <c r="D5" s="53">
        <v>2.2000000000000002</v>
      </c>
      <c r="E5" s="53" t="s">
        <v>219</v>
      </c>
      <c r="F5" s="62" t="s">
        <v>272</v>
      </c>
      <c r="H5" s="53" t="s">
        <v>66</v>
      </c>
      <c r="I5" s="134" t="s">
        <v>63</v>
      </c>
      <c r="J5" s="134" t="s">
        <v>496</v>
      </c>
    </row>
    <row r="6" spans="2:10" ht="15" customHeight="1" x14ac:dyDescent="0.45">
      <c r="B6" s="53" t="s">
        <v>198</v>
      </c>
      <c r="D6" s="53">
        <v>2.2999999999999998</v>
      </c>
      <c r="E6" s="53" t="s">
        <v>220</v>
      </c>
      <c r="F6" s="62" t="s">
        <v>272</v>
      </c>
      <c r="H6" s="53" t="s">
        <v>75</v>
      </c>
      <c r="I6" s="134" t="s">
        <v>67</v>
      </c>
      <c r="J6" s="134" t="s">
        <v>495</v>
      </c>
    </row>
    <row r="7" spans="2:10" ht="15" customHeight="1" x14ac:dyDescent="0.45">
      <c r="B7" s="53" t="s">
        <v>199</v>
      </c>
      <c r="D7" s="53">
        <v>2.4</v>
      </c>
      <c r="E7" s="53" t="s">
        <v>221</v>
      </c>
      <c r="F7" s="62" t="s">
        <v>272</v>
      </c>
      <c r="H7" s="53" t="s">
        <v>79</v>
      </c>
      <c r="I7" s="134" t="s">
        <v>59</v>
      </c>
      <c r="J7" s="134" t="s">
        <v>496</v>
      </c>
    </row>
    <row r="8" spans="2:10" ht="15" customHeight="1" x14ac:dyDescent="0.45">
      <c r="B8" s="53" t="s">
        <v>200</v>
      </c>
      <c r="D8" s="53">
        <v>2.5</v>
      </c>
      <c r="E8" s="53" t="s">
        <v>222</v>
      </c>
      <c r="F8" s="62" t="s">
        <v>272</v>
      </c>
      <c r="H8" s="53" t="s">
        <v>83</v>
      </c>
      <c r="I8" s="134" t="s">
        <v>63</v>
      </c>
      <c r="J8" s="134" t="s">
        <v>497</v>
      </c>
    </row>
    <row r="9" spans="2:10" ht="15" customHeight="1" x14ac:dyDescent="0.45">
      <c r="B9" s="53" t="s">
        <v>201</v>
      </c>
      <c r="D9" s="53">
        <v>3</v>
      </c>
      <c r="E9" s="53" t="s">
        <v>223</v>
      </c>
      <c r="F9" s="62" t="s">
        <v>272</v>
      </c>
      <c r="H9" s="53" t="s">
        <v>87</v>
      </c>
      <c r="I9" s="134" t="s">
        <v>76</v>
      </c>
      <c r="J9" s="134" t="s">
        <v>495</v>
      </c>
    </row>
    <row r="10" spans="2:10" ht="15" customHeight="1" x14ac:dyDescent="0.45">
      <c r="B10" s="53" t="s">
        <v>202</v>
      </c>
      <c r="D10" s="53">
        <v>4</v>
      </c>
      <c r="E10" s="53" t="s">
        <v>224</v>
      </c>
      <c r="F10" s="62" t="s">
        <v>272</v>
      </c>
      <c r="H10" s="53" t="s">
        <v>90</v>
      </c>
      <c r="I10" s="134" t="s">
        <v>80</v>
      </c>
      <c r="J10" s="134" t="s">
        <v>495</v>
      </c>
    </row>
    <row r="11" spans="2:10" ht="15" customHeight="1" x14ac:dyDescent="0.45">
      <c r="B11" s="53" t="s">
        <v>203</v>
      </c>
      <c r="D11" s="53">
        <v>5.0999999999999996</v>
      </c>
      <c r="E11" s="53" t="s">
        <v>225</v>
      </c>
      <c r="F11" s="62" t="s">
        <v>272</v>
      </c>
      <c r="H11" s="53" t="s">
        <v>375</v>
      </c>
      <c r="I11" s="134" t="s">
        <v>84</v>
      </c>
      <c r="J11" s="134" t="s">
        <v>496</v>
      </c>
    </row>
    <row r="12" spans="2:10" ht="15" customHeight="1" x14ac:dyDescent="0.45">
      <c r="B12" s="53" t="s">
        <v>204</v>
      </c>
      <c r="D12" s="53">
        <v>5.2</v>
      </c>
      <c r="E12" s="53" t="s">
        <v>226</v>
      </c>
      <c r="F12" s="62" t="s">
        <v>273</v>
      </c>
      <c r="H12" s="53" t="s">
        <v>376</v>
      </c>
      <c r="I12" s="134" t="s">
        <v>491</v>
      </c>
      <c r="J12" s="134" t="s">
        <v>495</v>
      </c>
    </row>
    <row r="13" spans="2:10" ht="15" customHeight="1" x14ac:dyDescent="0.45">
      <c r="B13" s="53" t="s">
        <v>205</v>
      </c>
      <c r="D13" s="53">
        <v>6</v>
      </c>
      <c r="E13" s="53" t="s">
        <v>227</v>
      </c>
      <c r="F13" s="62" t="s">
        <v>273</v>
      </c>
      <c r="H13" s="53" t="s">
        <v>377</v>
      </c>
      <c r="I13" s="134" t="s">
        <v>492</v>
      </c>
      <c r="J13" s="134" t="s">
        <v>496</v>
      </c>
    </row>
    <row r="14" spans="2:10" ht="15" customHeight="1" x14ac:dyDescent="0.45">
      <c r="B14" s="53" t="s">
        <v>206</v>
      </c>
      <c r="D14" s="53">
        <v>8</v>
      </c>
      <c r="E14" s="53" t="s">
        <v>228</v>
      </c>
      <c r="F14" s="62" t="s">
        <v>273</v>
      </c>
      <c r="H14" s="53" t="s">
        <v>378</v>
      </c>
      <c r="I14" s="134" t="s">
        <v>493</v>
      </c>
      <c r="J14" s="134" t="s">
        <v>497</v>
      </c>
    </row>
    <row r="15" spans="2:10" ht="15" customHeight="1" x14ac:dyDescent="0.45">
      <c r="B15" s="53" t="s">
        <v>207</v>
      </c>
      <c r="D15" s="53">
        <v>9.1</v>
      </c>
      <c r="E15" s="53" t="s">
        <v>229</v>
      </c>
      <c r="F15" s="62" t="s">
        <v>273</v>
      </c>
      <c r="I15" s="134"/>
    </row>
    <row r="16" spans="2:10" ht="15" customHeight="1" x14ac:dyDescent="0.45">
      <c r="B16" s="53" t="s">
        <v>208</v>
      </c>
      <c r="D16" s="53">
        <v>9.1999999999999993</v>
      </c>
      <c r="E16" s="53" t="s">
        <v>230</v>
      </c>
      <c r="F16" s="62" t="s">
        <v>273</v>
      </c>
    </row>
    <row r="17" spans="2:6" ht="15" customHeight="1" x14ac:dyDescent="0.45">
      <c r="B17" s="53" t="s">
        <v>209</v>
      </c>
      <c r="D17" s="53">
        <v>10</v>
      </c>
      <c r="E17" s="53" t="s">
        <v>231</v>
      </c>
      <c r="F17" s="62" t="s">
        <v>273</v>
      </c>
    </row>
    <row r="18" spans="2:6" ht="15" customHeight="1" x14ac:dyDescent="0.45">
      <c r="B18" s="53" t="s">
        <v>210</v>
      </c>
      <c r="D18" s="53">
        <v>11.1</v>
      </c>
      <c r="E18" s="53" t="s">
        <v>232</v>
      </c>
      <c r="F18" s="62" t="s">
        <v>273</v>
      </c>
    </row>
    <row r="19" spans="2:6" ht="15" customHeight="1" x14ac:dyDescent="0.45">
      <c r="B19" s="53" t="s">
        <v>211</v>
      </c>
      <c r="D19" s="53">
        <v>11.2</v>
      </c>
      <c r="E19" s="53" t="s">
        <v>233</v>
      </c>
      <c r="F19" s="62" t="s">
        <v>273</v>
      </c>
    </row>
    <row r="20" spans="2:6" ht="15" customHeight="1" x14ac:dyDescent="0.45">
      <c r="B20" s="53" t="s">
        <v>212</v>
      </c>
      <c r="D20" s="53">
        <v>12</v>
      </c>
      <c r="E20" s="53" t="s">
        <v>234</v>
      </c>
      <c r="F20" s="62" t="s">
        <v>272</v>
      </c>
    </row>
    <row r="21" spans="2:6" ht="15" customHeight="1" x14ac:dyDescent="0.45">
      <c r="D21" s="53">
        <v>13.1</v>
      </c>
      <c r="E21" s="53" t="s">
        <v>235</v>
      </c>
      <c r="F21" s="62" t="s">
        <v>274</v>
      </c>
    </row>
    <row r="22" spans="2:6" ht="15" customHeight="1" x14ac:dyDescent="0.45">
      <c r="D22" s="53">
        <v>13.2</v>
      </c>
      <c r="E22" s="53" t="s">
        <v>236</v>
      </c>
      <c r="F22" s="62" t="s">
        <v>274</v>
      </c>
    </row>
    <row r="23" spans="2:6" ht="15" customHeight="1" x14ac:dyDescent="0.45">
      <c r="D23" s="53">
        <v>14</v>
      </c>
      <c r="E23" s="53" t="s">
        <v>237</v>
      </c>
      <c r="F23" s="62" t="s">
        <v>273</v>
      </c>
    </row>
    <row r="24" spans="2:6" ht="15" customHeight="1" x14ac:dyDescent="0.45">
      <c r="D24" s="53">
        <v>15.1</v>
      </c>
      <c r="E24" s="53" t="s">
        <v>238</v>
      </c>
      <c r="F24" s="62" t="s">
        <v>274</v>
      </c>
    </row>
    <row r="25" spans="2:6" ht="15" customHeight="1" x14ac:dyDescent="0.45">
      <c r="D25" s="53">
        <v>15.2</v>
      </c>
      <c r="E25" s="53" t="s">
        <v>239</v>
      </c>
      <c r="F25" s="62" t="s">
        <v>274</v>
      </c>
    </row>
    <row r="26" spans="2:6" ht="15" customHeight="1" x14ac:dyDescent="0.45">
      <c r="D26" s="53">
        <v>15.3</v>
      </c>
      <c r="E26" s="53" t="s">
        <v>240</v>
      </c>
      <c r="F26" s="62" t="s">
        <v>274</v>
      </c>
    </row>
    <row r="27" spans="2:6" ht="15" customHeight="1" x14ac:dyDescent="0.45">
      <c r="D27" s="53">
        <v>15.4</v>
      </c>
      <c r="E27" s="53" t="s">
        <v>241</v>
      </c>
      <c r="F27" s="62" t="s">
        <v>274</v>
      </c>
    </row>
    <row r="28" spans="2:6" ht="15" customHeight="1" x14ac:dyDescent="0.45">
      <c r="D28" s="53">
        <v>15.5</v>
      </c>
      <c r="E28" s="53" t="s">
        <v>242</v>
      </c>
      <c r="F28" s="62" t="s">
        <v>274</v>
      </c>
    </row>
    <row r="29" spans="2:6" ht="15" customHeight="1" x14ac:dyDescent="0.45">
      <c r="D29" s="53">
        <v>15.6</v>
      </c>
      <c r="E29" s="53" t="s">
        <v>243</v>
      </c>
      <c r="F29" s="62" t="s">
        <v>274</v>
      </c>
    </row>
    <row r="30" spans="2:6" ht="15" customHeight="1" x14ac:dyDescent="0.45">
      <c r="D30" s="53">
        <v>15.7</v>
      </c>
      <c r="E30" s="53" t="s">
        <v>244</v>
      </c>
      <c r="F30" s="62" t="s">
        <v>274</v>
      </c>
    </row>
    <row r="31" spans="2:6" ht="15" customHeight="1" x14ac:dyDescent="0.45">
      <c r="D31" s="53">
        <v>15.8</v>
      </c>
      <c r="E31" s="53" t="s">
        <v>245</v>
      </c>
      <c r="F31" s="62" t="s">
        <v>274</v>
      </c>
    </row>
    <row r="32" spans="2:6" ht="15" customHeight="1" x14ac:dyDescent="0.45">
      <c r="D32" s="53">
        <v>15.9</v>
      </c>
      <c r="E32" s="53" t="s">
        <v>246</v>
      </c>
      <c r="F32" s="62" t="s">
        <v>274</v>
      </c>
    </row>
    <row r="33" spans="4:6" ht="15" customHeight="1" x14ac:dyDescent="0.45">
      <c r="D33" s="53">
        <v>16</v>
      </c>
      <c r="E33" s="53" t="s">
        <v>247</v>
      </c>
      <c r="F33" s="62" t="s">
        <v>273</v>
      </c>
    </row>
    <row r="34" spans="4:6" ht="15" customHeight="1" x14ac:dyDescent="0.45">
      <c r="D34" s="53">
        <v>17.100000000000001</v>
      </c>
      <c r="E34" s="53" t="s">
        <v>248</v>
      </c>
      <c r="F34" s="62" t="s">
        <v>273</v>
      </c>
    </row>
    <row r="35" spans="4:6" ht="15" customHeight="1" x14ac:dyDescent="0.45">
      <c r="D35" s="53">
        <v>17.2</v>
      </c>
      <c r="E35" s="53" t="s">
        <v>249</v>
      </c>
      <c r="F35" s="62" t="s">
        <v>273</v>
      </c>
    </row>
    <row r="36" spans="4:6" ht="15" customHeight="1" x14ac:dyDescent="0.45">
      <c r="D36" s="53">
        <v>17.3</v>
      </c>
      <c r="E36" s="53" t="s">
        <v>250</v>
      </c>
      <c r="F36" s="62" t="s">
        <v>273</v>
      </c>
    </row>
    <row r="37" spans="4:6" ht="15" customHeight="1" x14ac:dyDescent="0.45">
      <c r="D37" s="53">
        <v>18.100000000000001</v>
      </c>
      <c r="E37" s="53" t="s">
        <v>251</v>
      </c>
      <c r="F37" s="62" t="s">
        <v>273</v>
      </c>
    </row>
    <row r="38" spans="4:6" ht="15" customHeight="1" x14ac:dyDescent="0.45">
      <c r="D38" s="53">
        <v>18.2</v>
      </c>
      <c r="E38" s="53" t="s">
        <v>252</v>
      </c>
      <c r="F38" s="62" t="s">
        <v>273</v>
      </c>
    </row>
    <row r="39" spans="4:6" ht="15" customHeight="1" x14ac:dyDescent="0.45">
      <c r="D39" s="53">
        <v>19.100000000000001</v>
      </c>
      <c r="E39" s="53" t="s">
        <v>253</v>
      </c>
      <c r="F39" s="62" t="s">
        <v>273</v>
      </c>
    </row>
    <row r="40" spans="4:6" ht="15" customHeight="1" x14ac:dyDescent="0.45">
      <c r="D40" s="53">
        <v>19.2</v>
      </c>
      <c r="E40" s="53" t="s">
        <v>254</v>
      </c>
      <c r="F40" s="62" t="s">
        <v>273</v>
      </c>
    </row>
    <row r="41" spans="4:6" ht="15" customHeight="1" x14ac:dyDescent="0.45">
      <c r="D41" s="53">
        <v>19.3</v>
      </c>
      <c r="E41" s="53" t="s">
        <v>255</v>
      </c>
      <c r="F41" s="62" t="s">
        <v>273</v>
      </c>
    </row>
    <row r="42" spans="4:6" ht="15" customHeight="1" x14ac:dyDescent="0.45">
      <c r="D42" s="53">
        <v>19.399999999999999</v>
      </c>
      <c r="E42" s="53" t="s">
        <v>256</v>
      </c>
      <c r="F42" s="62" t="s">
        <v>273</v>
      </c>
    </row>
    <row r="43" spans="4:6" ht="15" customHeight="1" x14ac:dyDescent="0.45">
      <c r="D43" s="53">
        <v>21.1</v>
      </c>
      <c r="E43" s="53" t="s">
        <v>257</v>
      </c>
      <c r="F43" s="62" t="s">
        <v>273</v>
      </c>
    </row>
    <row r="44" spans="4:6" ht="15" customHeight="1" x14ac:dyDescent="0.45">
      <c r="D44" s="53">
        <v>21.2</v>
      </c>
      <c r="E44" s="53" t="s">
        <v>258</v>
      </c>
      <c r="F44" s="62" t="s">
        <v>273</v>
      </c>
    </row>
    <row r="45" spans="4:6" ht="15" customHeight="1" x14ac:dyDescent="0.45">
      <c r="D45" s="53">
        <v>22</v>
      </c>
      <c r="E45" s="53" t="s">
        <v>259</v>
      </c>
      <c r="F45" s="62" t="s">
        <v>273</v>
      </c>
    </row>
    <row r="46" spans="4:6" ht="15" customHeight="1" x14ac:dyDescent="0.45">
      <c r="D46" s="53">
        <v>23</v>
      </c>
      <c r="E46" s="53" t="s">
        <v>260</v>
      </c>
      <c r="F46" s="62" t="s">
        <v>273</v>
      </c>
    </row>
    <row r="47" spans="4:6" ht="15" customHeight="1" x14ac:dyDescent="0.45">
      <c r="D47" s="53">
        <v>24</v>
      </c>
      <c r="E47" s="53" t="s">
        <v>72</v>
      </c>
      <c r="F47" s="62" t="s">
        <v>273</v>
      </c>
    </row>
    <row r="48" spans="4:6" ht="15" customHeight="1" x14ac:dyDescent="0.45">
      <c r="D48" s="53">
        <v>26</v>
      </c>
      <c r="E48" s="53" t="s">
        <v>261</v>
      </c>
      <c r="F48" s="62" t="s">
        <v>273</v>
      </c>
    </row>
    <row r="49" spans="4:6" ht="15" customHeight="1" x14ac:dyDescent="0.45">
      <c r="D49" s="53">
        <v>27</v>
      </c>
      <c r="E49" s="53" t="s">
        <v>262</v>
      </c>
      <c r="F49" s="62" t="s">
        <v>273</v>
      </c>
    </row>
    <row r="50" spans="4:6" ht="15" customHeight="1" x14ac:dyDescent="0.45">
      <c r="D50" s="53">
        <v>28</v>
      </c>
      <c r="E50" s="53" t="s">
        <v>263</v>
      </c>
      <c r="F50" s="62" t="s">
        <v>273</v>
      </c>
    </row>
    <row r="51" spans="4:6" ht="15" customHeight="1" x14ac:dyDescent="0.45">
      <c r="D51" s="53">
        <v>29</v>
      </c>
      <c r="E51" s="53" t="s">
        <v>199</v>
      </c>
      <c r="F51" s="53" t="s">
        <v>264</v>
      </c>
    </row>
    <row r="52" spans="4:6" ht="15" customHeight="1" x14ac:dyDescent="0.45">
      <c r="D52" s="53">
        <v>30</v>
      </c>
      <c r="E52" s="53" t="s">
        <v>265</v>
      </c>
      <c r="F52" s="62" t="s">
        <v>273</v>
      </c>
    </row>
    <row r="53" spans="4:6" ht="15" customHeight="1" x14ac:dyDescent="0.45">
      <c r="D53" s="53">
        <v>31</v>
      </c>
      <c r="E53" s="53" t="s">
        <v>266</v>
      </c>
      <c r="F53" s="53" t="s">
        <v>264</v>
      </c>
    </row>
    <row r="54" spans="4:6" ht="15" customHeight="1" x14ac:dyDescent="0.45">
      <c r="D54" s="53">
        <v>32</v>
      </c>
      <c r="E54" s="53" t="s">
        <v>267</v>
      </c>
      <c r="F54" s="53" t="s">
        <v>264</v>
      </c>
    </row>
    <row r="55" spans="4:6" ht="15" customHeight="1" x14ac:dyDescent="0.45">
      <c r="D55" s="53">
        <v>33</v>
      </c>
      <c r="E55" s="53" t="s">
        <v>268</v>
      </c>
      <c r="F55" s="53" t="s">
        <v>264</v>
      </c>
    </row>
    <row r="56" spans="4:6" ht="15" customHeight="1" x14ac:dyDescent="0.45">
      <c r="D56" s="53">
        <v>34</v>
      </c>
      <c r="E56" s="53" t="s">
        <v>269</v>
      </c>
      <c r="F56" s="62" t="s">
        <v>273</v>
      </c>
    </row>
  </sheetData>
  <phoneticPr fontId="26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CDB9-E2CA-44B7-9AC0-05A457BF0A68}">
  <sheetPr>
    <tabColor theme="1" tint="0.499984740745262"/>
  </sheetPr>
  <dimension ref="A1:AA889"/>
  <sheetViews>
    <sheetView workbookViewId="0"/>
  </sheetViews>
  <sheetFormatPr defaultColWidth="14.3984375" defaultRowHeight="15" customHeight="1" x14ac:dyDescent="0.45"/>
  <cols>
    <col min="1" max="1" width="30.6640625" customWidth="1"/>
    <col min="2" max="21" width="11" customWidth="1"/>
    <col min="22" max="26" width="8.73046875" customWidth="1"/>
  </cols>
  <sheetData>
    <row r="1" spans="1:27" ht="15" customHeight="1" x14ac:dyDescent="0.45">
      <c r="A1" s="61" t="s">
        <v>503</v>
      </c>
      <c r="B1" s="10"/>
      <c r="C1" s="10"/>
    </row>
    <row r="2" spans="1:27" ht="15" customHeight="1" x14ac:dyDescent="0.45">
      <c r="A2" s="1" t="s">
        <v>24</v>
      </c>
      <c r="B2" s="10"/>
      <c r="C2" s="10"/>
    </row>
    <row r="3" spans="1:27" ht="14.25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7" ht="15.75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27" s="53" customFormat="1" ht="15" customHeight="1" x14ac:dyDescent="0.45">
      <c r="A5" s="23" t="s">
        <v>181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27" s="53" customFormat="1" ht="15" customHeight="1" x14ac:dyDescent="0.45">
      <c r="A6" s="54" t="s">
        <v>179</v>
      </c>
      <c r="B6" s="54">
        <v>3</v>
      </c>
      <c r="C6" s="54">
        <f>B6+3</f>
        <v>6</v>
      </c>
      <c r="D6" s="54">
        <f t="shared" ref="D6:Z6" si="0">C6+3</f>
        <v>9</v>
      </c>
      <c r="E6" s="54">
        <f t="shared" si="0"/>
        <v>12</v>
      </c>
      <c r="F6" s="54">
        <f t="shared" si="0"/>
        <v>15</v>
      </c>
      <c r="G6" s="54">
        <f t="shared" si="0"/>
        <v>18</v>
      </c>
      <c r="H6" s="54">
        <f t="shared" si="0"/>
        <v>21</v>
      </c>
      <c r="I6" s="54">
        <f t="shared" si="0"/>
        <v>24</v>
      </c>
      <c r="J6" s="54">
        <f t="shared" si="0"/>
        <v>27</v>
      </c>
      <c r="K6" s="54">
        <f t="shared" si="0"/>
        <v>30</v>
      </c>
      <c r="L6" s="54">
        <f t="shared" si="0"/>
        <v>33</v>
      </c>
      <c r="M6" s="54">
        <f t="shared" si="0"/>
        <v>36</v>
      </c>
      <c r="N6" s="54">
        <f t="shared" si="0"/>
        <v>39</v>
      </c>
      <c r="O6" s="54">
        <f t="shared" si="0"/>
        <v>42</v>
      </c>
      <c r="P6" s="54">
        <f t="shared" si="0"/>
        <v>45</v>
      </c>
      <c r="Q6" s="54">
        <f t="shared" si="0"/>
        <v>48</v>
      </c>
      <c r="R6" s="54">
        <f t="shared" si="0"/>
        <v>51</v>
      </c>
      <c r="S6" s="54">
        <f t="shared" si="0"/>
        <v>54</v>
      </c>
      <c r="T6" s="54">
        <f t="shared" si="0"/>
        <v>57</v>
      </c>
      <c r="U6" s="54">
        <f t="shared" si="0"/>
        <v>60</v>
      </c>
      <c r="V6" s="54">
        <f t="shared" si="0"/>
        <v>63</v>
      </c>
      <c r="W6" s="54">
        <f t="shared" si="0"/>
        <v>66</v>
      </c>
      <c r="X6" s="54">
        <f t="shared" si="0"/>
        <v>69</v>
      </c>
      <c r="Y6" s="54">
        <f t="shared" si="0"/>
        <v>72</v>
      </c>
      <c r="Z6" s="54">
        <f t="shared" si="0"/>
        <v>75</v>
      </c>
      <c r="AA6" s="63" t="s">
        <v>213</v>
      </c>
    </row>
    <row r="7" spans="1:27" s="53" customFormat="1" ht="15" customHeight="1" x14ac:dyDescent="0.45">
      <c r="A7" s="29" t="s">
        <v>195</v>
      </c>
      <c r="B7" s="55">
        <v>0.14473874656245478</v>
      </c>
      <c r="C7" s="55">
        <v>0.2296528670654</v>
      </c>
      <c r="D7" s="55">
        <v>0.12065789132264026</v>
      </c>
      <c r="E7" s="55">
        <v>5.8047840182248289E-2</v>
      </c>
      <c r="F7" s="55">
        <v>5.4067196458027711E-2</v>
      </c>
      <c r="G7" s="55">
        <v>4.9865681799504902E-2</v>
      </c>
      <c r="H7" s="55">
        <v>4.374062454244998E-2</v>
      </c>
      <c r="I7" s="55">
        <v>3.778158929031683E-2</v>
      </c>
      <c r="J7" s="55">
        <v>3.4245089824870623E-2</v>
      </c>
      <c r="K7" s="55">
        <v>2.9770691250642023E-2</v>
      </c>
      <c r="L7" s="56">
        <v>2.7996565754600744E-2</v>
      </c>
      <c r="M7" s="56">
        <v>2.559959950848778E-2</v>
      </c>
      <c r="N7" s="56">
        <v>2.1798741987082981E-2</v>
      </c>
      <c r="O7" s="56">
        <v>1.8897860998358329E-2</v>
      </c>
      <c r="P7" s="56">
        <v>1.6381022585334915E-2</v>
      </c>
      <c r="Q7" s="56">
        <v>1.3542050181759691E-2</v>
      </c>
      <c r="R7" s="56">
        <v>1.2183076836054907E-2</v>
      </c>
      <c r="S7" s="56">
        <v>9.7994672653249904E-3</v>
      </c>
      <c r="T7" s="56">
        <v>8.1711956275025699E-3</v>
      </c>
      <c r="U7" s="56">
        <v>6.4533377584791163E-3</v>
      </c>
      <c r="V7" s="56">
        <v>5.6011112604740232E-3</v>
      </c>
      <c r="W7" s="56">
        <v>4.7175864073127904E-3</v>
      </c>
      <c r="X7" s="56">
        <v>3.8072720800365056E-3</v>
      </c>
      <c r="Y7" s="56">
        <v>3.8371623417050582E-3</v>
      </c>
      <c r="Z7" s="56">
        <v>1.8645731108930197E-2</v>
      </c>
      <c r="AA7" s="68">
        <f>SUM(B7:Z7)</f>
        <v>1</v>
      </c>
    </row>
    <row r="8" spans="1:27" s="53" customFormat="1" ht="15" customHeight="1" x14ac:dyDescent="0.45">
      <c r="A8" s="29" t="s">
        <v>196</v>
      </c>
      <c r="B8" s="55">
        <v>0.23501762632197415</v>
      </c>
      <c r="C8" s="55">
        <v>0.32426649000912205</v>
      </c>
      <c r="D8" s="55">
        <v>8.5877173991484423E-2</v>
      </c>
      <c r="E8" s="55">
        <v>4.1180507892930707E-2</v>
      </c>
      <c r="F8" s="55">
        <v>3.9874614275410947E-2</v>
      </c>
      <c r="G8" s="55">
        <v>3.8309581392869774E-2</v>
      </c>
      <c r="H8" s="55">
        <v>2.8495417694320624E-2</v>
      </c>
      <c r="I8" s="55">
        <v>1.9326273230985569E-2</v>
      </c>
      <c r="J8" s="55">
        <v>1.9599070598555701E-2</v>
      </c>
      <c r="K8" s="55">
        <v>1.9117074379580101E-2</v>
      </c>
      <c r="L8" s="55">
        <v>1.6238858851100657E-2</v>
      </c>
      <c r="M8" s="55">
        <v>1.4531526529213856E-2</v>
      </c>
      <c r="N8" s="55">
        <v>1.342093254955079E-2</v>
      </c>
      <c r="O8" s="55">
        <v>1.3835761373809707E-2</v>
      </c>
      <c r="P8" s="55">
        <v>1.1719403984597365E-2</v>
      </c>
      <c r="Q8" s="55">
        <v>7.6947937025808599E-3</v>
      </c>
      <c r="R8" s="55">
        <v>8.7020159960458088E-3</v>
      </c>
      <c r="S8" s="55">
        <v>7.9724613468498129E-3</v>
      </c>
      <c r="T8" s="55">
        <v>7.2013682599694206E-3</v>
      </c>
      <c r="U8" s="55">
        <v>4.5568466621099812E-3</v>
      </c>
      <c r="V8" s="55">
        <v>5.5261085604025872E-3</v>
      </c>
      <c r="W8" s="55">
        <v>4.6540807911191751E-3</v>
      </c>
      <c r="X8" s="55">
        <v>4.6993099533265692E-3</v>
      </c>
      <c r="Y8" s="55">
        <v>2.841571047800806E-3</v>
      </c>
      <c r="Z8" s="55">
        <v>2.5341130604288553E-2</v>
      </c>
      <c r="AA8" s="68">
        <f t="shared" ref="AA8:AA32" si="1">SUM(B8:Z8)</f>
        <v>1</v>
      </c>
    </row>
    <row r="9" spans="1:27" s="53" customFormat="1" ht="15" customHeight="1" x14ac:dyDescent="0.45">
      <c r="A9" s="29" t="s">
        <v>197</v>
      </c>
      <c r="B9" s="55">
        <v>0.18304960644334614</v>
      </c>
      <c r="C9" s="55">
        <v>0.2717025536294142</v>
      </c>
      <c r="D9" s="55">
        <v>0.15020851748319847</v>
      </c>
      <c r="E9" s="55">
        <v>8.9001848467635813E-2</v>
      </c>
      <c r="F9" s="55">
        <v>7.2320998880619936E-2</v>
      </c>
      <c r="G9" s="55">
        <v>5.8118783422248632E-2</v>
      </c>
      <c r="H9" s="55">
        <v>3.990192676428872E-2</v>
      </c>
      <c r="I9" s="55">
        <v>2.7756425034136556E-2</v>
      </c>
      <c r="J9" s="55">
        <v>2.2016122324837184E-2</v>
      </c>
      <c r="K9" s="55">
        <v>1.7889666758102885E-2</v>
      </c>
      <c r="L9" s="55">
        <v>1.7701167126454531E-2</v>
      </c>
      <c r="M9" s="55">
        <v>1.3723520467258332E-2</v>
      </c>
      <c r="N9" s="55">
        <v>1.1267732594170021E-2</v>
      </c>
      <c r="O9" s="55">
        <v>6.6953994953583562E-3</v>
      </c>
      <c r="P9" s="55">
        <v>5.8125623034022134E-3</v>
      </c>
      <c r="Q9" s="55">
        <v>5.8818281898379565E-3</v>
      </c>
      <c r="R9" s="55">
        <v>5.9523396166891729E-3</v>
      </c>
      <c r="S9" s="55">
        <v>6.0241266271414684E-3</v>
      </c>
      <c r="T9" s="55">
        <v>3.0393905008916366E-3</v>
      </c>
      <c r="U9" s="55">
        <v>0</v>
      </c>
      <c r="V9" s="55">
        <v>0</v>
      </c>
      <c r="W9" s="55">
        <v>-1.0151707111067942E-3</v>
      </c>
      <c r="X9" s="55">
        <v>0</v>
      </c>
      <c r="Y9" s="55">
        <v>0</v>
      </c>
      <c r="Z9" s="55">
        <v>-7.0493454179254567E-3</v>
      </c>
      <c r="AA9" s="68">
        <f t="shared" si="1"/>
        <v>1</v>
      </c>
    </row>
    <row r="10" spans="1:27" s="53" customFormat="1" ht="15.75" customHeight="1" x14ac:dyDescent="0.45">
      <c r="A10" s="29" t="s">
        <v>198</v>
      </c>
      <c r="B10" s="55">
        <v>0.59988002399520091</v>
      </c>
      <c r="C10" s="55">
        <v>0.20140202728685042</v>
      </c>
      <c r="D10" s="55">
        <v>5.2688913705139062E-2</v>
      </c>
      <c r="E10" s="55">
        <v>3.6500985146380449E-2</v>
      </c>
      <c r="F10" s="55">
        <v>3.4597430069944424E-2</v>
      </c>
      <c r="G10" s="55">
        <v>3.3703390649792553E-2</v>
      </c>
      <c r="H10" s="55">
        <v>1.8744335696056935E-2</v>
      </c>
      <c r="I10" s="55">
        <v>3.8371623417050582E-3</v>
      </c>
      <c r="J10" s="55">
        <v>4.8390249945318153E-3</v>
      </c>
      <c r="K10" s="55">
        <v>3.9057160153884718E-3</v>
      </c>
      <c r="L10" s="55">
        <v>1.9644821625020015E-3</v>
      </c>
      <c r="M10" s="55">
        <v>9.8516732081788128E-4</v>
      </c>
      <c r="N10" s="55">
        <v>0</v>
      </c>
      <c r="O10" s="55">
        <v>9.8712590396043964E-4</v>
      </c>
      <c r="P10" s="55">
        <v>0</v>
      </c>
      <c r="Q10" s="55">
        <v>9.8909033362026832E-4</v>
      </c>
      <c r="R10" s="55">
        <v>0</v>
      </c>
      <c r="S10" s="55">
        <v>9.9106063308940229E-4</v>
      </c>
      <c r="T10" s="55">
        <v>9.9303682577778218E-4</v>
      </c>
      <c r="U10" s="55">
        <v>0</v>
      </c>
      <c r="V10" s="55">
        <v>9.9501893521014573E-4</v>
      </c>
      <c r="W10" s="55">
        <v>0</v>
      </c>
      <c r="X10" s="55">
        <v>0</v>
      </c>
      <c r="Y10" s="55">
        <v>9.9700698503113472E-4</v>
      </c>
      <c r="Z10" s="55">
        <v>9.9900099900085415E-4</v>
      </c>
      <c r="AA10" s="68">
        <f t="shared" si="1"/>
        <v>1</v>
      </c>
    </row>
    <row r="11" spans="1:27" s="53" customFormat="1" ht="15.75" customHeight="1" x14ac:dyDescent="0.45">
      <c r="A11" s="29" t="s">
        <v>199</v>
      </c>
      <c r="B11" s="55">
        <v>4.340692253600604E-4</v>
      </c>
      <c r="C11" s="55">
        <v>7.274558683025649E-2</v>
      </c>
      <c r="D11" s="55">
        <v>7.1916107148097902E-2</v>
      </c>
      <c r="E11" s="55">
        <v>4.5562006100384689E-2</v>
      </c>
      <c r="F11" s="55">
        <v>4.3589126924525823E-2</v>
      </c>
      <c r="G11" s="55">
        <v>4.1767456517717821E-2</v>
      </c>
      <c r="H11" s="55">
        <v>3.5221252606909614E-2</v>
      </c>
      <c r="I11" s="55">
        <v>2.9131991651512756E-2</v>
      </c>
      <c r="J11" s="55">
        <v>2.8363966417063735E-2</v>
      </c>
      <c r="K11" s="55">
        <v>2.7464950048852577E-2</v>
      </c>
      <c r="L11" s="55">
        <v>2.8251703846805809E-2</v>
      </c>
      <c r="M11" s="55">
        <v>2.8860939527480978E-2</v>
      </c>
      <c r="N11" s="55">
        <v>2.7922796956764195E-2</v>
      </c>
      <c r="O11" s="55">
        <v>2.7415045180973596E-2</v>
      </c>
      <c r="P11" s="55">
        <v>2.4402041529021035E-2</v>
      </c>
      <c r="Q11" s="55">
        <v>2.1582129760042257E-2</v>
      </c>
      <c r="R11" s="55">
        <v>2.1074068645904775E-2</v>
      </c>
      <c r="S11" s="55">
        <v>2.0597682966643105E-2</v>
      </c>
      <c r="T11" s="55">
        <v>1.8325228084951406E-2</v>
      </c>
      <c r="U11" s="55">
        <v>1.5888873990378305E-2</v>
      </c>
      <c r="V11" s="55">
        <v>1.5895387158646579E-2</v>
      </c>
      <c r="W11" s="55">
        <v>1.5400957511752855E-2</v>
      </c>
      <c r="X11" s="55">
        <v>6.5459358642680932E-2</v>
      </c>
      <c r="Y11" s="55">
        <v>0.10606060606060608</v>
      </c>
      <c r="Z11" s="55">
        <v>0.16666666666666663</v>
      </c>
      <c r="AA11" s="68">
        <f t="shared" si="1"/>
        <v>1</v>
      </c>
    </row>
    <row r="12" spans="1:27" s="53" customFormat="1" ht="15.75" customHeight="1" x14ac:dyDescent="0.45">
      <c r="A12" s="29" t="s">
        <v>200</v>
      </c>
      <c r="B12" s="55">
        <v>9.9830288509533793E-2</v>
      </c>
      <c r="C12" s="55">
        <v>0.17073248205323677</v>
      </c>
      <c r="D12" s="55">
        <v>0.11598535467882198</v>
      </c>
      <c r="E12" s="55">
        <v>8.4927593758878928E-2</v>
      </c>
      <c r="F12" s="55">
        <v>8.009626114293722E-2</v>
      </c>
      <c r="G12" s="55">
        <v>7.3037638844723696E-2</v>
      </c>
      <c r="H12" s="55">
        <v>6.0321887861182644E-2</v>
      </c>
      <c r="I12" s="55">
        <v>4.9282883752740703E-2</v>
      </c>
      <c r="J12" s="55">
        <v>4.2183124925894599E-2</v>
      </c>
      <c r="K12" s="55">
        <v>3.6610614553350462E-2</v>
      </c>
      <c r="L12" s="55">
        <v>2.945185306949949E-2</v>
      </c>
      <c r="M12" s="55">
        <v>2.2591919963386609E-2</v>
      </c>
      <c r="N12" s="55">
        <v>1.9903849098202531E-2</v>
      </c>
      <c r="O12" s="55">
        <v>1.6757502972461813E-2</v>
      </c>
      <c r="P12" s="55">
        <v>1.5717937475699162E-2</v>
      </c>
      <c r="Q12" s="55">
        <v>1.2801365478984472E-2</v>
      </c>
      <c r="R12" s="55">
        <v>1.1387027547847373E-2</v>
      </c>
      <c r="S12" s="55">
        <v>8.950756517940861E-3</v>
      </c>
      <c r="T12" s="55">
        <v>9.1225560672296702E-3</v>
      </c>
      <c r="U12" s="55">
        <v>7.425090122031297E-3</v>
      </c>
      <c r="V12" s="55">
        <v>6.5918460747441676E-3</v>
      </c>
      <c r="W12" s="55">
        <v>4.7637467439789472E-3</v>
      </c>
      <c r="X12" s="55">
        <v>4.8105879115699635E-3</v>
      </c>
      <c r="Y12" s="55">
        <v>3.8826620695948666E-3</v>
      </c>
      <c r="Z12" s="55">
        <v>1.2833168805527984E-2</v>
      </c>
      <c r="AA12" s="68">
        <f t="shared" si="1"/>
        <v>1</v>
      </c>
    </row>
    <row r="13" spans="1:27" s="53" customFormat="1" ht="15.75" customHeight="1" x14ac:dyDescent="0.45">
      <c r="A13" s="29" t="s">
        <v>201</v>
      </c>
      <c r="B13" s="55">
        <v>1.871397559697582E-2</v>
      </c>
      <c r="C13" s="55">
        <v>3.6385478918424474E-2</v>
      </c>
      <c r="D13" s="55">
        <v>3.3310058348183819E-2</v>
      </c>
      <c r="E13" s="55">
        <v>3.666866099507754E-2</v>
      </c>
      <c r="F13" s="55">
        <v>4.3300341042836921E-2</v>
      </c>
      <c r="G13" s="55">
        <v>4.8823917765747293E-2</v>
      </c>
      <c r="H13" s="55">
        <v>5.7221277541316118E-2</v>
      </c>
      <c r="I13" s="55">
        <v>6.4444470069309923E-2</v>
      </c>
      <c r="J13" s="55">
        <v>6.5335538396339876E-2</v>
      </c>
      <c r="K13" s="55">
        <v>6.439984271285476E-2</v>
      </c>
      <c r="L13" s="55">
        <v>6.4445479124660532E-2</v>
      </c>
      <c r="M13" s="55">
        <v>6.2189054726368154E-2</v>
      </c>
      <c r="N13" s="55">
        <v>5.7077625570776336E-2</v>
      </c>
      <c r="O13" s="55">
        <v>5.0919159641198752E-2</v>
      </c>
      <c r="P13" s="55">
        <v>4.5268113561905632E-2</v>
      </c>
      <c r="Q13" s="55">
        <v>3.8898580791173587E-2</v>
      </c>
      <c r="R13" s="55">
        <v>3.4291112131936696E-2</v>
      </c>
      <c r="S13" s="55">
        <v>2.9371142852147814E-2</v>
      </c>
      <c r="T13" s="55">
        <v>2.6129152668906364E-2</v>
      </c>
      <c r="U13" s="55">
        <v>2.2897026544759669E-2</v>
      </c>
      <c r="V13" s="55">
        <v>1.9027638057923402E-2</v>
      </c>
      <c r="W13" s="55">
        <v>1.5461792193512958E-2</v>
      </c>
      <c r="X13" s="55">
        <v>1.3287859325862628E-2</v>
      </c>
      <c r="Y13" s="55">
        <v>1.0905472275108741E-2</v>
      </c>
      <c r="Z13" s="55">
        <v>4.122722914669219E-2</v>
      </c>
      <c r="AA13" s="68">
        <f t="shared" si="1"/>
        <v>1</v>
      </c>
    </row>
    <row r="14" spans="1:27" s="53" customFormat="1" ht="15.75" customHeight="1" x14ac:dyDescent="0.45">
      <c r="A14" s="29" t="s">
        <v>202</v>
      </c>
      <c r="B14" s="55">
        <v>5.5276104140180193E-2</v>
      </c>
      <c r="C14" s="55">
        <v>0.10156203889620624</v>
      </c>
      <c r="D14" s="55">
        <v>7.4055415033343397E-2</v>
      </c>
      <c r="E14" s="55">
        <v>5.7873406989467413E-2</v>
      </c>
      <c r="F14" s="55">
        <v>6.02731745568586E-2</v>
      </c>
      <c r="G14" s="55">
        <v>6.0795925957714658E-2</v>
      </c>
      <c r="H14" s="55">
        <v>5.6364400626695677E-2</v>
      </c>
      <c r="I14" s="55">
        <v>5.1130108036471222E-2</v>
      </c>
      <c r="J14" s="55">
        <v>4.8920841391601688E-2</v>
      </c>
      <c r="K14" s="55">
        <v>4.5743688410628591E-2</v>
      </c>
      <c r="L14" s="55">
        <v>4.1599667202662394E-2</v>
      </c>
      <c r="M14" s="55">
        <v>3.7012963564799772E-2</v>
      </c>
      <c r="N14" s="55">
        <v>3.4555426904755215E-2</v>
      </c>
      <c r="O14" s="55">
        <v>3.126649033097495E-2</v>
      </c>
      <c r="P14" s="55">
        <v>2.7269407518768496E-2</v>
      </c>
      <c r="Q14" s="55">
        <v>2.4708377787295066E-2</v>
      </c>
      <c r="R14" s="55">
        <v>2.2157346704732572E-2</v>
      </c>
      <c r="S14" s="55">
        <v>1.9775352001265678E-2</v>
      </c>
      <c r="T14" s="55">
        <v>1.6962552583912882E-2</v>
      </c>
      <c r="U14" s="55">
        <v>1.4531526529213856E-2</v>
      </c>
      <c r="V14" s="55">
        <v>1.2620167658927151E-2</v>
      </c>
      <c r="W14" s="55">
        <v>1.1342718622799564E-2</v>
      </c>
      <c r="X14" s="55">
        <v>1.2476544097097531E-2</v>
      </c>
      <c r="Y14" s="55">
        <v>1.3692803661455755E-2</v>
      </c>
      <c r="Z14" s="55">
        <v>6.8033550792171438E-2</v>
      </c>
      <c r="AA14" s="68">
        <f t="shared" si="1"/>
        <v>1</v>
      </c>
    </row>
    <row r="15" spans="1:27" s="53" customFormat="1" ht="15.75" customHeight="1" x14ac:dyDescent="0.45">
      <c r="A15" s="20" t="s">
        <v>203</v>
      </c>
      <c r="B15" s="55">
        <v>5.3986935161690869E-2</v>
      </c>
      <c r="C15" s="55">
        <v>9.938729796714349E-2</v>
      </c>
      <c r="D15" s="55">
        <v>6.8158775289419937E-2</v>
      </c>
      <c r="E15" s="55">
        <v>4.7139748164228223E-2</v>
      </c>
      <c r="F15" s="55">
        <v>4.9191197645108098E-2</v>
      </c>
      <c r="G15" s="55">
        <v>5.0324558290818777E-2</v>
      </c>
      <c r="H15" s="55">
        <v>4.7266410622429811E-2</v>
      </c>
      <c r="I15" s="55">
        <v>4.3681899632347199E-2</v>
      </c>
      <c r="J15" s="55">
        <v>4.2619323739608361E-2</v>
      </c>
      <c r="K15" s="55">
        <v>4.0837450882755921E-2</v>
      </c>
      <c r="L15" s="55">
        <v>3.9478579554391158E-2</v>
      </c>
      <c r="M15" s="55">
        <v>3.7890625281924217E-2</v>
      </c>
      <c r="N15" s="55">
        <v>3.5345192525669922E-2</v>
      </c>
      <c r="O15" s="55">
        <v>3.2923250941018667E-2</v>
      </c>
      <c r="P15" s="55">
        <v>3.0676015264781031E-2</v>
      </c>
      <c r="Q15" s="55">
        <v>2.7361395753082163E-2</v>
      </c>
      <c r="R15" s="55">
        <v>2.5932115484354368E-2</v>
      </c>
      <c r="S15" s="55">
        <v>2.3344176088806234E-2</v>
      </c>
      <c r="T15" s="55">
        <v>2.0781582322666359E-2</v>
      </c>
      <c r="U15" s="55">
        <v>1.9793870725547835E-2</v>
      </c>
      <c r="V15" s="55">
        <v>1.7121919481320025E-2</v>
      </c>
      <c r="W15" s="55">
        <v>1.5567409849870817E-2</v>
      </c>
      <c r="X15" s="55">
        <v>1.5363567297417946E-2</v>
      </c>
      <c r="Y15" s="55">
        <v>1.5916711034498654E-2</v>
      </c>
      <c r="Z15" s="55">
        <v>9.9909990999099918E-2</v>
      </c>
      <c r="AA15" s="68">
        <f t="shared" si="1"/>
        <v>1</v>
      </c>
    </row>
    <row r="16" spans="1:27" s="53" customFormat="1" ht="15.75" customHeight="1" x14ac:dyDescent="0.45">
      <c r="A16" s="20" t="s">
        <v>204</v>
      </c>
      <c r="B16" s="55">
        <v>0.27027027027027023</v>
      </c>
      <c r="C16" s="55">
        <v>0.34135052483676337</v>
      </c>
      <c r="D16" s="55">
        <v>0.13187362868478802</v>
      </c>
      <c r="E16" s="55">
        <v>4.827121357951647E-2</v>
      </c>
      <c r="F16" s="55">
        <v>4.0181118036315855E-2</v>
      </c>
      <c r="G16" s="55">
        <v>3.3105147706532945E-2</v>
      </c>
      <c r="H16" s="55">
        <v>2.4627812188304121E-2</v>
      </c>
      <c r="I16" s="55">
        <v>1.8585498139834122E-2</v>
      </c>
      <c r="J16" s="55">
        <v>1.5095820722033193E-2</v>
      </c>
      <c r="K16" s="55">
        <v>1.2968553850622899E-2</v>
      </c>
      <c r="L16" s="55">
        <v>1.0640108954715677E-2</v>
      </c>
      <c r="M16" s="55">
        <v>9.0532475809722568E-3</v>
      </c>
      <c r="N16" s="55">
        <v>6.440963052795734E-3</v>
      </c>
      <c r="O16" s="55">
        <v>6.5283404585505522E-3</v>
      </c>
      <c r="P16" s="55">
        <v>4.7175864073127904E-3</v>
      </c>
      <c r="Q16" s="55">
        <v>3.8072720800365056E-3</v>
      </c>
      <c r="R16" s="55">
        <v>3.8371623417050582E-3</v>
      </c>
      <c r="S16" s="55">
        <v>2.8976996128672328E-3</v>
      </c>
      <c r="T16" s="55">
        <v>1.9413253816645826E-3</v>
      </c>
      <c r="U16" s="55">
        <v>2.9263895960998099E-3</v>
      </c>
      <c r="V16" s="55">
        <v>9.7932641928866193E-4</v>
      </c>
      <c r="W16" s="55">
        <v>1.9644821625020015E-3</v>
      </c>
      <c r="X16" s="55">
        <v>9.8516732081788128E-4</v>
      </c>
      <c r="Y16" s="55">
        <v>9.8712590396043964E-4</v>
      </c>
      <c r="Z16" s="55">
        <v>5.9642147117295874E-3</v>
      </c>
      <c r="AA16" s="68">
        <f t="shared" si="1"/>
        <v>1</v>
      </c>
    </row>
    <row r="17" spans="1:27" s="53" customFormat="1" ht="15.75" customHeight="1" x14ac:dyDescent="0.45">
      <c r="A17" s="20" t="s">
        <v>205</v>
      </c>
      <c r="B17" s="55">
        <v>4.2587624036455003E-2</v>
      </c>
      <c r="C17" s="55">
        <v>7.9811396771378523E-2</v>
      </c>
      <c r="D17" s="55">
        <v>7.1662690816462996E-2</v>
      </c>
      <c r="E17" s="55">
        <v>7.5625451266749855E-2</v>
      </c>
      <c r="F17" s="55">
        <v>8.1066958469879602E-2</v>
      </c>
      <c r="G17" s="55">
        <v>8.2146311539506911E-2</v>
      </c>
      <c r="H17" s="55">
        <v>6.3377482732321411E-2</v>
      </c>
      <c r="I17" s="55">
        <v>4.5140600880510473E-2</v>
      </c>
      <c r="J17" s="55">
        <v>4.2693633019445509E-2</v>
      </c>
      <c r="K17" s="55">
        <v>4.010757581061053E-2</v>
      </c>
      <c r="L17" s="55">
        <v>4.827523094450703E-2</v>
      </c>
      <c r="M17" s="55">
        <v>5.214272487159255E-2</v>
      </c>
      <c r="N17" s="55">
        <v>4.5778343493892315E-2</v>
      </c>
      <c r="O17" s="55">
        <v>3.8645464019826492E-2</v>
      </c>
      <c r="P17" s="55">
        <v>2.4966868290997479E-2</v>
      </c>
      <c r="Q17" s="55">
        <v>1.4148063731367899E-2</v>
      </c>
      <c r="R17" s="55">
        <v>1.3150022026286901E-2</v>
      </c>
      <c r="S17" s="55">
        <v>1.2036002693055714E-2</v>
      </c>
      <c r="T17" s="55">
        <v>1.394900090281026E-2</v>
      </c>
      <c r="U17" s="55">
        <v>1.603092043934351E-2</v>
      </c>
      <c r="V17" s="55">
        <v>1.3247917385987185E-2</v>
      </c>
      <c r="W17" s="55">
        <v>1.1914822635099132E-2</v>
      </c>
      <c r="X17" s="55">
        <v>9.5811971618751102E-3</v>
      </c>
      <c r="Y17" s="55">
        <v>8.8833930297345098E-3</v>
      </c>
      <c r="Z17" s="55">
        <v>5.3030303030303094E-2</v>
      </c>
      <c r="AA17" s="68">
        <f t="shared" si="1"/>
        <v>1</v>
      </c>
    </row>
    <row r="18" spans="1:27" s="53" customFormat="1" ht="15.75" customHeight="1" x14ac:dyDescent="0.45">
      <c r="A18" s="29" t="s">
        <v>206</v>
      </c>
      <c r="B18" s="55">
        <v>4.4300713241483186E-2</v>
      </c>
      <c r="C18" s="55">
        <v>8.2796388944586963E-2</v>
      </c>
      <c r="D18" s="55">
        <v>5.6153768255564451E-2</v>
      </c>
      <c r="E18" s="55">
        <v>3.7061973797184539E-2</v>
      </c>
      <c r="F18" s="55">
        <v>3.9292555553496533E-2</v>
      </c>
      <c r="G18" s="55">
        <v>4.0875369438453546E-2</v>
      </c>
      <c r="H18" s="55">
        <v>3.9308561384249485E-2</v>
      </c>
      <c r="I18" s="55">
        <v>3.7000420703745429E-2</v>
      </c>
      <c r="J18" s="55">
        <v>3.7117533449447793E-2</v>
      </c>
      <c r="K18" s="55">
        <v>3.6543165682238476E-2</v>
      </c>
      <c r="L18" s="55">
        <v>3.49864427534331E-2</v>
      </c>
      <c r="M18" s="55">
        <v>3.3504466422478729E-2</v>
      </c>
      <c r="N18" s="55">
        <v>3.2326556580914434E-2</v>
      </c>
      <c r="O18" s="55">
        <v>3.1143266087423349E-2</v>
      </c>
      <c r="P18" s="55">
        <v>3.0709602499904509E-2</v>
      </c>
      <c r="Q18" s="55">
        <v>3.0379858706038987E-2</v>
      </c>
      <c r="R18" s="55">
        <v>2.854236725204462E-2</v>
      </c>
      <c r="S18" s="55">
        <v>2.6769008814048423E-2</v>
      </c>
      <c r="T18" s="55">
        <v>2.3731333034419544E-2</v>
      </c>
      <c r="U18" s="55">
        <v>2.0398697918903252E-2</v>
      </c>
      <c r="V18" s="55">
        <v>1.9834455963540942E-2</v>
      </c>
      <c r="W18" s="55">
        <v>1.7863618418819782E-2</v>
      </c>
      <c r="X18" s="55">
        <v>1.6808040966798443E-2</v>
      </c>
      <c r="Y18" s="55">
        <v>1.6221484252831875E-2</v>
      </c>
      <c r="Z18" s="55">
        <v>0.18633034987794961</v>
      </c>
      <c r="AA18" s="68">
        <f t="shared" si="1"/>
        <v>1</v>
      </c>
    </row>
    <row r="19" spans="1:27" s="53" customFormat="1" ht="15.75" customHeight="1" x14ac:dyDescent="0.45">
      <c r="A19" s="29" t="s">
        <v>207</v>
      </c>
      <c r="B19" s="55">
        <v>9.6908615175889126E-2</v>
      </c>
      <c r="C19" s="55">
        <v>0.16659599615480919</v>
      </c>
      <c r="D19" s="55">
        <v>0.12865225141439979</v>
      </c>
      <c r="E19" s="55">
        <v>0.11187539531941804</v>
      </c>
      <c r="F19" s="55">
        <v>0.10166126101482975</v>
      </c>
      <c r="G19" s="55">
        <v>8.7307173921347125E-2</v>
      </c>
      <c r="H19" s="55">
        <v>6.342895904166701E-2</v>
      </c>
      <c r="I19" s="55">
        <v>4.54949670434458E-2</v>
      </c>
      <c r="J19" s="55">
        <v>3.770594346667111E-2</v>
      </c>
      <c r="K19" s="55">
        <v>3.1449576820345437E-2</v>
      </c>
      <c r="L19" s="55">
        <v>2.739245721298178E-2</v>
      </c>
      <c r="M19" s="55">
        <v>2.3186389589311074E-2</v>
      </c>
      <c r="N19" s="55">
        <v>1.8190637885035166E-2</v>
      </c>
      <c r="O19" s="55">
        <v>1.4348849222292293E-2</v>
      </c>
      <c r="P19" s="55">
        <v>8.2654343210222248E-3</v>
      </c>
      <c r="Q19" s="55">
        <v>5.5903034323532275E-3</v>
      </c>
      <c r="R19" s="55">
        <v>4.7084348785787489E-3</v>
      </c>
      <c r="S19" s="55">
        <v>3.7998540856031271E-3</v>
      </c>
      <c r="T19" s="55">
        <v>0</v>
      </c>
      <c r="U19" s="55">
        <v>-1.9036306042885531E-3</v>
      </c>
      <c r="V19" s="55">
        <v>-2.841571047800806E-3</v>
      </c>
      <c r="W19" s="55">
        <v>-2.825050285895192E-3</v>
      </c>
      <c r="X19" s="55">
        <v>0</v>
      </c>
      <c r="Y19" s="55">
        <v>1.8815383457515544E-3</v>
      </c>
      <c r="Z19" s="55">
        <v>2.9126213592232997E-2</v>
      </c>
      <c r="AA19" s="68">
        <f t="shared" si="1"/>
        <v>1</v>
      </c>
    </row>
    <row r="20" spans="1:27" s="53" customFormat="1" ht="15.75" customHeight="1" x14ac:dyDescent="0.45">
      <c r="A20" s="29" t="s">
        <v>208</v>
      </c>
      <c r="B20" s="55">
        <v>7.2243895390839474E-2</v>
      </c>
      <c r="C20" s="55">
        <v>0.12920654780013552</v>
      </c>
      <c r="D20" s="55">
        <v>8.2398549145102196E-2</v>
      </c>
      <c r="E20" s="55">
        <v>5.0487350024337352E-2</v>
      </c>
      <c r="F20" s="55">
        <v>5.1317340632258068E-2</v>
      </c>
      <c r="G20" s="55">
        <v>5.0836932459095208E-2</v>
      </c>
      <c r="H20" s="55">
        <v>4.4509865548713168E-2</v>
      </c>
      <c r="I20" s="55">
        <v>3.7940878625881247E-2</v>
      </c>
      <c r="J20" s="55">
        <v>3.6305725326441829E-2</v>
      </c>
      <c r="K20" s="55">
        <v>3.507168718414988E-2</v>
      </c>
      <c r="L20" s="55">
        <v>3.0028622403988958E-2</v>
      </c>
      <c r="M20" s="55">
        <v>2.5230397583008046E-2</v>
      </c>
      <c r="N20" s="55">
        <v>2.42145722430952E-2</v>
      </c>
      <c r="O20" s="55">
        <v>2.2728411256222603E-2</v>
      </c>
      <c r="P20" s="55">
        <v>2.3811602600226967E-2</v>
      </c>
      <c r="Q20" s="55">
        <v>2.3860071813513906E-2</v>
      </c>
      <c r="R20" s="55">
        <v>2.2584056446590672E-2</v>
      </c>
      <c r="S20" s="55">
        <v>2.0922553077528216E-2</v>
      </c>
      <c r="T20" s="55">
        <v>1.8869158737426894E-2</v>
      </c>
      <c r="U20" s="55">
        <v>1.8449844098817336E-2</v>
      </c>
      <c r="V20" s="55">
        <v>1.6502875626077884E-2</v>
      </c>
      <c r="W20" s="55">
        <v>1.5721382795662042E-2</v>
      </c>
      <c r="X20" s="55">
        <v>1.4060367819222042E-2</v>
      </c>
      <c r="Y20" s="55">
        <v>1.2979001502510412E-2</v>
      </c>
      <c r="Z20" s="55">
        <v>0.11971830985915488</v>
      </c>
      <c r="AA20" s="68">
        <f t="shared" si="1"/>
        <v>1</v>
      </c>
    </row>
    <row r="21" spans="1:27" s="53" customFormat="1" ht="15.75" customHeight="1" x14ac:dyDescent="0.45">
      <c r="A21" s="29" t="s">
        <v>209</v>
      </c>
      <c r="B21" s="55">
        <v>0.1889644746787604</v>
      </c>
      <c r="C21" s="55">
        <v>0.32836609955817697</v>
      </c>
      <c r="D21" s="55">
        <v>0.11081012928065048</v>
      </c>
      <c r="E21" s="55">
        <v>8.0074593932837113E-2</v>
      </c>
      <c r="F21" s="55">
        <v>7.3645531322053537E-2</v>
      </c>
      <c r="G21" s="55">
        <v>6.9203001014755516E-2</v>
      </c>
      <c r="H21" s="55">
        <v>3.9408120346336784E-2</v>
      </c>
      <c r="I21" s="55">
        <v>1.3687181873662357E-2</v>
      </c>
      <c r="J21" s="55">
        <v>1.2431152135754964E-2</v>
      </c>
      <c r="K21" s="55">
        <v>1.3642273996546717E-2</v>
      </c>
      <c r="L21" s="55">
        <v>1.1387027547847373E-2</v>
      </c>
      <c r="M21" s="55">
        <v>8.950756517940861E-3</v>
      </c>
      <c r="N21" s="55">
        <v>9.1225560672296702E-3</v>
      </c>
      <c r="O21" s="55">
        <v>9.2993497894626742E-3</v>
      </c>
      <c r="P21" s="55">
        <v>6.6175080355456162E-3</v>
      </c>
      <c r="Q21" s="55">
        <v>3.8221733833401217E-3</v>
      </c>
      <c r="R21" s="55">
        <v>2.8863416389416363E-3</v>
      </c>
      <c r="S21" s="55">
        <v>3.8750227657587955E-3</v>
      </c>
      <c r="T21" s="55">
        <v>3.9057160153884718E-3</v>
      </c>
      <c r="U21" s="55">
        <v>3.9367753872803224E-3</v>
      </c>
      <c r="V21" s="55">
        <v>4.9652137127287332E-3</v>
      </c>
      <c r="W21" s="55">
        <v>4.0080280802445856E-3</v>
      </c>
      <c r="X21" s="55">
        <v>2.0160985468968828E-3</v>
      </c>
      <c r="Y21" s="55">
        <v>1.0110916756822519E-3</v>
      </c>
      <c r="Z21" s="55">
        <v>-6.0362173038228661E-3</v>
      </c>
      <c r="AA21" s="68">
        <f t="shared" si="1"/>
        <v>1</v>
      </c>
    </row>
    <row r="22" spans="1:27" s="53" customFormat="1" ht="15.75" customHeight="1" x14ac:dyDescent="0.45">
      <c r="A22" s="29" t="s">
        <v>210</v>
      </c>
      <c r="B22" s="55">
        <v>0.23872045834328001</v>
      </c>
      <c r="C22" s="55">
        <v>0.3199387595338149</v>
      </c>
      <c r="D22" s="55">
        <v>0.13723500620084517</v>
      </c>
      <c r="E22" s="55">
        <v>5.6551223627101299E-2</v>
      </c>
      <c r="F22" s="55">
        <v>4.7554552294958641E-2</v>
      </c>
      <c r="G22" s="55">
        <v>3.8926174496644261E-2</v>
      </c>
      <c r="H22" s="55">
        <v>2.8376514141690401E-2</v>
      </c>
      <c r="I22" s="55">
        <v>2.0008757679322753E-2</v>
      </c>
      <c r="J22" s="55">
        <v>1.6847685689575731E-2</v>
      </c>
      <c r="K22" s="55">
        <v>1.4958515051590293E-2</v>
      </c>
      <c r="L22" s="55">
        <v>1.1114911080711387E-2</v>
      </c>
      <c r="M22" s="55">
        <v>7.8537458004275251E-3</v>
      </c>
      <c r="N22" s="55">
        <v>7.0932801810205115E-3</v>
      </c>
      <c r="O22" s="55">
        <v>6.2952017971903418E-3</v>
      </c>
      <c r="P22" s="55">
        <v>5.4630131248890601E-3</v>
      </c>
      <c r="Q22" s="55">
        <v>3.6769944247572184E-3</v>
      </c>
      <c r="R22" s="55">
        <v>3.7053608234052238E-3</v>
      </c>
      <c r="S22" s="55">
        <v>3.7340567445933726E-3</v>
      </c>
      <c r="T22" s="55">
        <v>5.6556234335101152E-3</v>
      </c>
      <c r="U22" s="55">
        <v>6.6823223934168174E-3</v>
      </c>
      <c r="V22" s="55">
        <v>4.829518014102363E-3</v>
      </c>
      <c r="W22" s="55">
        <v>3.8980086048540086E-3</v>
      </c>
      <c r="X22" s="55">
        <v>4.9161018065689843E-3</v>
      </c>
      <c r="Y22" s="55">
        <v>2.9731877924874528E-3</v>
      </c>
      <c r="Z22" s="55">
        <v>2.9910269192421346E-3</v>
      </c>
      <c r="AA22" s="68">
        <f t="shared" si="1"/>
        <v>1</v>
      </c>
    </row>
    <row r="23" spans="1:27" s="53" customFormat="1" ht="15.75" customHeight="1" x14ac:dyDescent="0.45">
      <c r="A23" s="29" t="s">
        <v>211</v>
      </c>
      <c r="B23" s="55">
        <v>0.57504312823461756</v>
      </c>
      <c r="C23" s="55">
        <v>0.21235844656853198</v>
      </c>
      <c r="D23" s="55">
        <v>5.0821392506154695E-2</v>
      </c>
      <c r="E23" s="55">
        <v>2.9079721329030472E-2</v>
      </c>
      <c r="F23" s="55">
        <v>2.7952459078764647E-2</v>
      </c>
      <c r="G23" s="55">
        <v>2.7254077375151509E-2</v>
      </c>
      <c r="H23" s="55">
        <v>1.4697897681882233E-2</v>
      </c>
      <c r="I23" s="55">
        <v>3.5266495682940713E-3</v>
      </c>
      <c r="J23" s="55">
        <v>2.6624540726670753E-3</v>
      </c>
      <c r="K23" s="55">
        <v>2.6775673408188094E-3</v>
      </c>
      <c r="L23" s="55">
        <v>2.6928096596466888E-3</v>
      </c>
      <c r="M23" s="55">
        <v>1.803738789763365E-3</v>
      </c>
      <c r="N23" s="55">
        <v>1.8106101756292237E-3</v>
      </c>
      <c r="O23" s="55">
        <v>9.0789413954339704E-4</v>
      </c>
      <c r="P23" s="55">
        <v>2.7340980301734374E-3</v>
      </c>
      <c r="Q23" s="55">
        <v>2.7498263026386471E-3</v>
      </c>
      <c r="R23" s="55">
        <v>2.7656906851536434E-3</v>
      </c>
      <c r="S23" s="55">
        <v>2.7816927527632984E-3</v>
      </c>
      <c r="T23" s="55">
        <v>2.7978341033593201E-3</v>
      </c>
      <c r="U23" s="55">
        <v>1.8742596674313772E-3</v>
      </c>
      <c r="V23" s="55">
        <v>2.825050285895192E-3</v>
      </c>
      <c r="W23" s="55">
        <v>1.8925361214175984E-3</v>
      </c>
      <c r="X23" s="55">
        <v>1.8999216282328257E-3</v>
      </c>
      <c r="Y23" s="55">
        <v>1.9073504518036799E-3</v>
      </c>
      <c r="Z23" s="55">
        <v>2.2482893450635255E-2</v>
      </c>
      <c r="AA23" s="68">
        <f t="shared" si="1"/>
        <v>1</v>
      </c>
    </row>
    <row r="24" spans="1:27" s="53" customFormat="1" ht="15.75" customHeight="1" x14ac:dyDescent="0.45">
      <c r="A24" s="29" t="s">
        <v>212</v>
      </c>
      <c r="B24" s="55">
        <v>0.20403999183840033</v>
      </c>
      <c r="C24" s="55">
        <v>0.29174582868713267</v>
      </c>
      <c r="D24" s="55">
        <v>0.13913481439510189</v>
      </c>
      <c r="E24" s="55">
        <v>6.5359477124183107E-2</v>
      </c>
      <c r="F24" s="55">
        <v>5.5577786670223617E-2</v>
      </c>
      <c r="G24" s="55">
        <v>4.7354952690580765E-2</v>
      </c>
      <c r="H24" s="55">
        <v>3.501011590368186E-2</v>
      </c>
      <c r="I24" s="55">
        <v>2.6081267781447703E-2</v>
      </c>
      <c r="J24" s="55">
        <v>2.2220587604283581E-2</v>
      </c>
      <c r="K24" s="55">
        <v>1.9272278754239758E-2</v>
      </c>
      <c r="L24" s="55">
        <v>1.5013211626231149E-2</v>
      </c>
      <c r="M24" s="55">
        <v>1.1156136132322136E-2</v>
      </c>
      <c r="N24" s="55">
        <v>9.6531364795536811E-3</v>
      </c>
      <c r="O24" s="55">
        <v>8.950756517940861E-3</v>
      </c>
      <c r="P24" s="55">
        <v>6.3674568377392049E-3</v>
      </c>
      <c r="Q24" s="55">
        <v>6.4533377584791163E-3</v>
      </c>
      <c r="R24" s="55">
        <v>4.6630742342766984E-3</v>
      </c>
      <c r="S24" s="55">
        <v>4.7084348785787489E-3</v>
      </c>
      <c r="T24" s="55">
        <v>3.7998540856031271E-3</v>
      </c>
      <c r="U24" s="55">
        <v>2.8694294809011867E-3</v>
      </c>
      <c r="V24" s="55">
        <v>2.8863416389416363E-3</v>
      </c>
      <c r="W24" s="55">
        <v>2.9034037570045967E-3</v>
      </c>
      <c r="X24" s="55">
        <v>1.9451563176245967E-3</v>
      </c>
      <c r="Y24" s="55">
        <v>9.7546129564651807E-4</v>
      </c>
      <c r="Z24" s="55">
        <v>1.1857707509881465E-2</v>
      </c>
      <c r="AA24" s="68">
        <f t="shared" si="1"/>
        <v>1</v>
      </c>
    </row>
    <row r="25" spans="1:27" s="53" customFormat="1" ht="15.75" customHeight="1" x14ac:dyDescent="0.45">
      <c r="A25" s="20" t="s">
        <v>187</v>
      </c>
      <c r="B25" s="55">
        <v>0.91</v>
      </c>
      <c r="C25" s="55">
        <v>7.4999999999999956E-2</v>
      </c>
      <c r="D25" s="55">
        <v>1.4000000000000012E-2</v>
      </c>
      <c r="E25" s="55">
        <v>1.0000000000000009E-3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68">
        <f t="shared" si="1"/>
        <v>1</v>
      </c>
    </row>
    <row r="26" spans="1:27" s="53" customFormat="1" ht="15.75" customHeight="1" x14ac:dyDescent="0.45">
      <c r="A26" s="20" t="s">
        <v>188</v>
      </c>
      <c r="B26" s="55">
        <v>0.69199999999999995</v>
      </c>
      <c r="C26" s="55">
        <v>9.6000000000000085E-2</v>
      </c>
      <c r="D26" s="55">
        <v>8.2999999999999963E-2</v>
      </c>
      <c r="E26" s="55">
        <v>3.9000000000000035E-2</v>
      </c>
      <c r="F26" s="55">
        <v>2.300000000000002E-2</v>
      </c>
      <c r="G26" s="55">
        <v>1.4999999999999902E-2</v>
      </c>
      <c r="H26" s="55">
        <v>1.0000000000000009E-2</v>
      </c>
      <c r="I26" s="55">
        <v>8.0000000000000071E-3</v>
      </c>
      <c r="J26" s="55">
        <v>6.0000000000000053E-3</v>
      </c>
      <c r="K26" s="55">
        <v>4.0000000000000036E-3</v>
      </c>
      <c r="L26" s="55">
        <v>4.0000000000000036E-3</v>
      </c>
      <c r="M26" s="55">
        <v>3.0000000000000027E-3</v>
      </c>
      <c r="N26" s="55">
        <v>2.0000000000000018E-3</v>
      </c>
      <c r="O26" s="55">
        <v>2.0000000000000018E-3</v>
      </c>
      <c r="P26" s="55">
        <v>1.0000000000000009E-3</v>
      </c>
      <c r="Q26" s="55">
        <v>2.0000000000000018E-3</v>
      </c>
      <c r="R26" s="55">
        <v>1.0000000000000009E-3</v>
      </c>
      <c r="S26" s="55">
        <v>1.0000000000000009E-3</v>
      </c>
      <c r="T26" s="55">
        <v>1.0000000000000009E-3</v>
      </c>
      <c r="U26" s="55">
        <v>1.0000000000000009E-3</v>
      </c>
      <c r="V26" s="55">
        <v>0</v>
      </c>
      <c r="W26" s="55">
        <v>1.0000000000000009E-3</v>
      </c>
      <c r="X26" s="55">
        <v>0</v>
      </c>
      <c r="Y26" s="55">
        <v>1.0000000000000009E-3</v>
      </c>
      <c r="Z26" s="55">
        <v>4.0000000000000036E-3</v>
      </c>
      <c r="AA26" s="68">
        <f t="shared" si="1"/>
        <v>1</v>
      </c>
    </row>
    <row r="27" spans="1:27" s="53" customFormat="1" ht="15.75" customHeight="1" x14ac:dyDescent="0.45">
      <c r="A27" s="20" t="s">
        <v>189</v>
      </c>
      <c r="B27" s="55">
        <v>0.63200000000000001</v>
      </c>
      <c r="C27" s="55">
        <v>7.5999999999999956E-2</v>
      </c>
      <c r="D27" s="55">
        <v>7.2000000000000064E-2</v>
      </c>
      <c r="E27" s="55">
        <v>3.8999999999999924E-2</v>
      </c>
      <c r="F27" s="55">
        <v>2.6000000000000023E-2</v>
      </c>
      <c r="G27" s="55">
        <v>1.9000000000000017E-2</v>
      </c>
      <c r="H27" s="55">
        <v>1.4000000000000012E-2</v>
      </c>
      <c r="I27" s="55">
        <v>1.2000000000000011E-2</v>
      </c>
      <c r="J27" s="55">
        <v>9.000000000000008E-3</v>
      </c>
      <c r="K27" s="55">
        <v>8.0000000000000071E-3</v>
      </c>
      <c r="L27" s="55">
        <v>7.0000000000000062E-3</v>
      </c>
      <c r="M27" s="55">
        <v>6.0000000000000053E-3</v>
      </c>
      <c r="N27" s="55">
        <v>5.0000000000000044E-3</v>
      </c>
      <c r="O27" s="55">
        <v>5.0000000000000044E-3</v>
      </c>
      <c r="P27" s="55">
        <v>4.0000000000000036E-3</v>
      </c>
      <c r="Q27" s="55">
        <v>3.9999999999998925E-3</v>
      </c>
      <c r="R27" s="55">
        <v>3.0000000000000027E-3</v>
      </c>
      <c r="S27" s="55">
        <v>3.0000000000000027E-3</v>
      </c>
      <c r="T27" s="55">
        <v>3.0000000000000027E-3</v>
      </c>
      <c r="U27" s="55">
        <v>2.0000000000000018E-3</v>
      </c>
      <c r="V27" s="55">
        <v>2.0000000000000018E-3</v>
      </c>
      <c r="W27" s="55">
        <v>3.0000000000000027E-3</v>
      </c>
      <c r="X27" s="55">
        <v>1.0000000000000009E-3</v>
      </c>
      <c r="Y27" s="55">
        <v>2.0000000000000018E-3</v>
      </c>
      <c r="Z27" s="55">
        <v>4.3000000000000038E-2</v>
      </c>
      <c r="AA27" s="68">
        <f t="shared" si="1"/>
        <v>1</v>
      </c>
    </row>
    <row r="28" spans="1:27" s="53" customFormat="1" ht="15.75" customHeight="1" x14ac:dyDescent="0.45">
      <c r="A28" s="20" t="s">
        <v>190</v>
      </c>
      <c r="B28" s="55">
        <v>0.13900000000000001</v>
      </c>
      <c r="C28" s="55">
        <v>0.12</v>
      </c>
      <c r="D28" s="55">
        <v>0.192</v>
      </c>
      <c r="E28" s="55">
        <v>0.14199999999999996</v>
      </c>
      <c r="F28" s="55">
        <v>0.10599999999999998</v>
      </c>
      <c r="G28" s="55">
        <v>7.8000000000000069E-2</v>
      </c>
      <c r="H28" s="55">
        <v>5.799999999999994E-2</v>
      </c>
      <c r="I28" s="55">
        <v>4.3000000000000038E-2</v>
      </c>
      <c r="J28" s="55">
        <v>3.1000000000000028E-2</v>
      </c>
      <c r="K28" s="55">
        <v>2.4000000000000021E-2</v>
      </c>
      <c r="L28" s="55">
        <v>1.6999999999999904E-2</v>
      </c>
      <c r="M28" s="55">
        <v>1.3000000000000012E-2</v>
      </c>
      <c r="N28" s="55">
        <v>1.0000000000000009E-2</v>
      </c>
      <c r="O28" s="55">
        <v>7.0000000000000062E-3</v>
      </c>
      <c r="P28" s="55">
        <v>5.0000000000000044E-3</v>
      </c>
      <c r="Q28" s="55">
        <v>4.0000000000000036E-3</v>
      </c>
      <c r="R28" s="55">
        <v>3.0000000000000027E-3</v>
      </c>
      <c r="S28" s="55">
        <v>2.0000000000000018E-3</v>
      </c>
      <c r="T28" s="55">
        <v>1.0000000000000009E-3</v>
      </c>
      <c r="U28" s="55">
        <v>2.0000000000000018E-3</v>
      </c>
      <c r="V28" s="55">
        <v>1.0000000000000009E-3</v>
      </c>
      <c r="W28" s="55">
        <v>0</v>
      </c>
      <c r="X28" s="55">
        <v>1.0000000000000009E-3</v>
      </c>
      <c r="Y28" s="55">
        <v>0</v>
      </c>
      <c r="Z28" s="55">
        <v>1.0000000000000009E-3</v>
      </c>
      <c r="AA28" s="68">
        <f t="shared" si="1"/>
        <v>1</v>
      </c>
    </row>
    <row r="29" spans="1:27" s="53" customFormat="1" ht="15.75" customHeight="1" x14ac:dyDescent="0.45">
      <c r="A29" s="20" t="s">
        <v>191</v>
      </c>
      <c r="B29" s="55">
        <v>7.1999999999999995E-2</v>
      </c>
      <c r="C29" s="55">
        <v>6.7000000000000018E-2</v>
      </c>
      <c r="D29" s="55">
        <v>0.12</v>
      </c>
      <c r="E29" s="55">
        <v>0.10299999999999998</v>
      </c>
      <c r="F29" s="55">
        <v>8.9000000000000024E-2</v>
      </c>
      <c r="G29" s="55">
        <v>7.7000000000000013E-2</v>
      </c>
      <c r="H29" s="55">
        <v>6.4999999999999947E-2</v>
      </c>
      <c r="I29" s="55">
        <v>5.7000000000000051E-2</v>
      </c>
      <c r="J29" s="55">
        <v>4.8999999999999932E-2</v>
      </c>
      <c r="K29" s="55">
        <v>4.2000000000000037E-2</v>
      </c>
      <c r="L29" s="55">
        <v>3.6000000000000032E-2</v>
      </c>
      <c r="M29" s="55">
        <v>3.1000000000000028E-2</v>
      </c>
      <c r="N29" s="55">
        <v>2.6999999999999913E-2</v>
      </c>
      <c r="O29" s="55">
        <v>2.300000000000002E-2</v>
      </c>
      <c r="P29" s="55">
        <v>2.0000000000000018E-2</v>
      </c>
      <c r="Q29" s="55">
        <v>1.7000000000000015E-2</v>
      </c>
      <c r="R29" s="55">
        <v>1.4000000000000012E-2</v>
      </c>
      <c r="S29" s="55">
        <v>1.3000000000000012E-2</v>
      </c>
      <c r="T29" s="55">
        <v>1.100000000000001E-2</v>
      </c>
      <c r="U29" s="55">
        <v>8.999999999999897E-3</v>
      </c>
      <c r="V29" s="55">
        <v>8.0000000000000071E-3</v>
      </c>
      <c r="W29" s="55">
        <v>7.0000000000000062E-3</v>
      </c>
      <c r="X29" s="55">
        <v>6.0000000000000053E-3</v>
      </c>
      <c r="Y29" s="55">
        <v>5.0000000000000044E-3</v>
      </c>
      <c r="Z29" s="55">
        <v>3.2000000000000028E-2</v>
      </c>
      <c r="AA29" s="68">
        <f t="shared" si="1"/>
        <v>1</v>
      </c>
    </row>
    <row r="30" spans="1:27" s="53" customFormat="1" ht="15.75" customHeight="1" x14ac:dyDescent="0.45">
      <c r="A30" s="20" t="s">
        <v>192</v>
      </c>
      <c r="B30" s="55">
        <v>0.02</v>
      </c>
      <c r="C30" s="55">
        <v>3.5000000000000003E-2</v>
      </c>
      <c r="D30" s="55">
        <v>8.5999999999999993E-2</v>
      </c>
      <c r="E30" s="55">
        <v>9.1000000000000025E-2</v>
      </c>
      <c r="F30" s="55">
        <v>8.4999999999999992E-2</v>
      </c>
      <c r="G30" s="55">
        <v>7.7000000000000013E-2</v>
      </c>
      <c r="H30" s="55">
        <v>6.7000000000000004E-2</v>
      </c>
      <c r="I30" s="55">
        <v>5.6999999999999995E-2</v>
      </c>
      <c r="J30" s="55">
        <v>4.9999999999999933E-2</v>
      </c>
      <c r="K30" s="55">
        <v>4.3000000000000038E-2</v>
      </c>
      <c r="L30" s="55">
        <v>3.7000000000000033E-2</v>
      </c>
      <c r="M30" s="55">
        <v>3.1000000000000028E-2</v>
      </c>
      <c r="N30" s="55">
        <v>2.7999999999999914E-2</v>
      </c>
      <c r="O30" s="55">
        <v>2.4000000000000021E-2</v>
      </c>
      <c r="P30" s="55">
        <v>2.200000000000002E-2</v>
      </c>
      <c r="Q30" s="55">
        <v>1.8000000000000016E-2</v>
      </c>
      <c r="R30" s="55">
        <v>1.7000000000000015E-2</v>
      </c>
      <c r="S30" s="55">
        <v>1.5000000000000013E-2</v>
      </c>
      <c r="T30" s="55">
        <v>1.2999999999999901E-2</v>
      </c>
      <c r="U30" s="55">
        <v>1.2000000000000011E-2</v>
      </c>
      <c r="V30" s="55">
        <v>1.100000000000001E-2</v>
      </c>
      <c r="W30" s="55">
        <v>9.000000000000008E-3</v>
      </c>
      <c r="X30" s="55">
        <v>9.000000000000008E-3</v>
      </c>
      <c r="Y30" s="55">
        <v>8.0000000000000071E-3</v>
      </c>
      <c r="Z30" s="55">
        <v>0.13500000000000001</v>
      </c>
      <c r="AA30" s="68">
        <f t="shared" si="1"/>
        <v>1</v>
      </c>
    </row>
    <row r="31" spans="1:27" s="53" customFormat="1" ht="15.75" customHeight="1" x14ac:dyDescent="0.45">
      <c r="A31" s="20" t="s">
        <v>193</v>
      </c>
      <c r="B31" s="55">
        <v>5.0000000000000001E-3</v>
      </c>
      <c r="C31" s="55">
        <v>1.2E-2</v>
      </c>
      <c r="D31" s="55">
        <v>3.9E-2</v>
      </c>
      <c r="E31" s="55">
        <v>5.1999999999999998E-2</v>
      </c>
      <c r="F31" s="55">
        <v>5.9000000000000011E-2</v>
      </c>
      <c r="G31" s="55">
        <v>6.2E-2</v>
      </c>
      <c r="H31" s="55">
        <v>6.0999999999999971E-2</v>
      </c>
      <c r="I31" s="55">
        <v>5.8999999999999997E-2</v>
      </c>
      <c r="J31" s="55">
        <v>5.5000000000000049E-2</v>
      </c>
      <c r="K31" s="55">
        <v>4.9999999999999989E-2</v>
      </c>
      <c r="L31" s="55">
        <v>4.5999999999999985E-2</v>
      </c>
      <c r="M31" s="55">
        <v>4.2000000000000037E-2</v>
      </c>
      <c r="N31" s="55">
        <v>3.6999999999999922E-2</v>
      </c>
      <c r="O31" s="55">
        <v>3.400000000000003E-2</v>
      </c>
      <c r="P31" s="55">
        <v>3.0000000000000027E-2</v>
      </c>
      <c r="Q31" s="55">
        <v>2.7000000000000024E-2</v>
      </c>
      <c r="R31" s="55">
        <v>2.4999999999999911E-2</v>
      </c>
      <c r="S31" s="55">
        <v>2.200000000000002E-2</v>
      </c>
      <c r="T31" s="55">
        <v>2.0000000000000018E-2</v>
      </c>
      <c r="U31" s="55">
        <v>1.8000000000000016E-2</v>
      </c>
      <c r="V31" s="55">
        <v>1.6000000000000014E-2</v>
      </c>
      <c r="W31" s="55">
        <v>1.5000000000000013E-2</v>
      </c>
      <c r="X31" s="55">
        <v>1.3000000000000012E-2</v>
      </c>
      <c r="Y31" s="55">
        <v>1.2000000000000011E-2</v>
      </c>
      <c r="Z31" s="55">
        <v>0.18899999999999995</v>
      </c>
      <c r="AA31" s="68">
        <f t="shared" si="1"/>
        <v>1</v>
      </c>
    </row>
    <row r="32" spans="1:27" s="53" customFormat="1" ht="15.75" customHeight="1" x14ac:dyDescent="0.45">
      <c r="A32" s="20" t="s">
        <v>194</v>
      </c>
      <c r="B32" s="55">
        <v>1E-3</v>
      </c>
      <c r="C32" s="55">
        <v>5.0000000000000001E-3</v>
      </c>
      <c r="D32" s="55">
        <v>1.6E-2</v>
      </c>
      <c r="E32" s="55">
        <v>2.6000000000000002E-2</v>
      </c>
      <c r="F32" s="55">
        <v>3.5000000000000003E-2</v>
      </c>
      <c r="G32" s="55">
        <v>3.9999999999999994E-2</v>
      </c>
      <c r="H32" s="55">
        <v>4.5000000000000012E-2</v>
      </c>
      <c r="I32" s="55">
        <v>4.7999999999999987E-2</v>
      </c>
      <c r="J32" s="55">
        <v>4.9000000000000016E-2</v>
      </c>
      <c r="K32" s="55">
        <v>4.7999999999999987E-2</v>
      </c>
      <c r="L32" s="55">
        <v>4.6999999999999986E-2</v>
      </c>
      <c r="M32" s="55">
        <v>4.500000000000004E-2</v>
      </c>
      <c r="N32" s="55">
        <v>4.2999999999999983E-2</v>
      </c>
      <c r="O32" s="55">
        <v>3.8999999999999979E-2</v>
      </c>
      <c r="P32" s="55">
        <v>3.7000000000000033E-2</v>
      </c>
      <c r="Q32" s="55">
        <v>3.5000000000000031E-2</v>
      </c>
      <c r="R32" s="55">
        <v>3.0999999999999917E-2</v>
      </c>
      <c r="S32" s="55">
        <v>2.9000000000000026E-2</v>
      </c>
      <c r="T32" s="55">
        <v>2.7000000000000024E-2</v>
      </c>
      <c r="U32" s="55">
        <v>2.4000000000000021E-2</v>
      </c>
      <c r="V32" s="55">
        <v>2.1999999999999909E-2</v>
      </c>
      <c r="W32" s="55">
        <v>2.1000000000000019E-2</v>
      </c>
      <c r="X32" s="55">
        <v>1.8000000000000016E-2</v>
      </c>
      <c r="Y32" s="55">
        <v>1.7000000000000015E-2</v>
      </c>
      <c r="Z32" s="55">
        <v>0.252</v>
      </c>
      <c r="AA32" s="68">
        <f t="shared" si="1"/>
        <v>1</v>
      </c>
    </row>
    <row r="33" spans="1:27" s="53" customFormat="1" ht="15.75" customHeight="1" x14ac:dyDescent="0.45">
      <c r="A33" s="20"/>
      <c r="B33" s="20"/>
      <c r="C33" s="20"/>
    </row>
    <row r="34" spans="1:27" s="53" customFormat="1" ht="15.75" customHeight="1" x14ac:dyDescent="0.45">
      <c r="A34" s="20"/>
      <c r="B34" s="20"/>
      <c r="C34" s="20"/>
    </row>
    <row r="35" spans="1:27" s="53" customFormat="1" ht="15.75" customHeight="1" x14ac:dyDescent="0.45">
      <c r="A35" s="20"/>
      <c r="B35" s="20"/>
      <c r="C35" s="20"/>
    </row>
    <row r="36" spans="1:27" s="53" customFormat="1" ht="15.75" customHeight="1" x14ac:dyDescent="0.45">
      <c r="A36" s="23" t="s">
        <v>182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27" s="53" customFormat="1" ht="15.75" customHeight="1" x14ac:dyDescent="0.45">
      <c r="A37" s="54" t="s">
        <v>179</v>
      </c>
      <c r="B37" s="54">
        <v>3</v>
      </c>
      <c r="C37" s="54">
        <f>B37+3</f>
        <v>6</v>
      </c>
      <c r="D37" s="54">
        <f t="shared" ref="D37:Z37" si="2">C37+3</f>
        <v>9</v>
      </c>
      <c r="E37" s="54">
        <f t="shared" si="2"/>
        <v>12</v>
      </c>
      <c r="F37" s="54">
        <f t="shared" si="2"/>
        <v>15</v>
      </c>
      <c r="G37" s="54">
        <f t="shared" si="2"/>
        <v>18</v>
      </c>
      <c r="H37" s="54">
        <f t="shared" si="2"/>
        <v>21</v>
      </c>
      <c r="I37" s="54">
        <f t="shared" si="2"/>
        <v>24</v>
      </c>
      <c r="J37" s="54">
        <f t="shared" si="2"/>
        <v>27</v>
      </c>
      <c r="K37" s="54">
        <f t="shared" si="2"/>
        <v>30</v>
      </c>
      <c r="L37" s="54">
        <f t="shared" si="2"/>
        <v>33</v>
      </c>
      <c r="M37" s="54">
        <f t="shared" si="2"/>
        <v>36</v>
      </c>
      <c r="N37" s="54">
        <f t="shared" si="2"/>
        <v>39</v>
      </c>
      <c r="O37" s="54">
        <f t="shared" si="2"/>
        <v>42</v>
      </c>
      <c r="P37" s="54">
        <f t="shared" si="2"/>
        <v>45</v>
      </c>
      <c r="Q37" s="54">
        <f t="shared" si="2"/>
        <v>48</v>
      </c>
      <c r="R37" s="54">
        <f t="shared" si="2"/>
        <v>51</v>
      </c>
      <c r="S37" s="54">
        <f t="shared" si="2"/>
        <v>54</v>
      </c>
      <c r="T37" s="54">
        <f t="shared" si="2"/>
        <v>57</v>
      </c>
      <c r="U37" s="54">
        <f t="shared" si="2"/>
        <v>60</v>
      </c>
      <c r="V37" s="54">
        <f t="shared" si="2"/>
        <v>63</v>
      </c>
      <c r="W37" s="54">
        <f t="shared" si="2"/>
        <v>66</v>
      </c>
      <c r="X37" s="54">
        <f t="shared" si="2"/>
        <v>69</v>
      </c>
      <c r="Y37" s="54">
        <f t="shared" si="2"/>
        <v>72</v>
      </c>
      <c r="Z37" s="54">
        <f t="shared" si="2"/>
        <v>75</v>
      </c>
      <c r="AA37" s="63" t="s">
        <v>213</v>
      </c>
    </row>
    <row r="38" spans="1:27" s="53" customFormat="1" ht="15.75" customHeight="1" x14ac:dyDescent="0.45">
      <c r="A38" s="29" t="s">
        <v>195</v>
      </c>
      <c r="B38" s="55">
        <v>4.2211903756859431E-2</v>
      </c>
      <c r="C38" s="55">
        <v>7.9162049392794642E-2</v>
      </c>
      <c r="D38" s="55">
        <v>6.1742692153403972E-2</v>
      </c>
      <c r="E38" s="55">
        <v>5.3457757346575235E-2</v>
      </c>
      <c r="F38" s="55">
        <v>5.7456764654100906E-2</v>
      </c>
      <c r="G38" s="55">
        <v>5.9575621946619417E-2</v>
      </c>
      <c r="H38" s="55">
        <v>5.7239554217189514E-2</v>
      </c>
      <c r="I38" s="55">
        <v>5.3837671402345355E-2</v>
      </c>
      <c r="J38" s="55">
        <v>5.1844910749946294E-2</v>
      </c>
      <c r="K38" s="55">
        <v>4.94020308034816E-2</v>
      </c>
      <c r="L38" s="56">
        <v>4.8319657827297968E-2</v>
      </c>
      <c r="M38" s="56">
        <v>4.6251367255330189E-2</v>
      </c>
      <c r="N38" s="56">
        <v>4.223870717993039E-2</v>
      </c>
      <c r="O38" s="56">
        <v>3.8000052054865785E-2</v>
      </c>
      <c r="P38" s="56">
        <v>3.5054449329080861E-2</v>
      </c>
      <c r="Q38" s="56">
        <v>3.1959252579613073E-2</v>
      </c>
      <c r="R38" s="56">
        <v>2.766744540403232E-2</v>
      </c>
      <c r="S38" s="56">
        <v>2.3684641156155095E-2</v>
      </c>
      <c r="T38" s="56">
        <v>2.0400946603922332E-2</v>
      </c>
      <c r="U38" s="56">
        <v>1.7353510733540856E-2</v>
      </c>
      <c r="V38" s="56">
        <v>1.471604171180263E-2</v>
      </c>
      <c r="W38" s="56">
        <v>1.349235194462739E-2</v>
      </c>
      <c r="X38" s="56">
        <v>1.1260207811465972E-2</v>
      </c>
      <c r="Y38" s="56">
        <v>9.7442057409318217E-3</v>
      </c>
      <c r="Z38" s="56">
        <v>5.3926206244086949E-2</v>
      </c>
      <c r="AA38" s="68">
        <f>SUM(B38:Z38)</f>
        <v>1</v>
      </c>
    </row>
    <row r="39" spans="1:27" s="53" customFormat="1" ht="15.75" customHeight="1" x14ac:dyDescent="0.45">
      <c r="A39" s="29" t="s">
        <v>196</v>
      </c>
      <c r="B39" s="55">
        <v>4.1478286117217635E-2</v>
      </c>
      <c r="C39" s="55">
        <v>0.26840705630608575</v>
      </c>
      <c r="D39" s="55">
        <v>0.11063610417047287</v>
      </c>
      <c r="E39" s="55">
        <v>6.3505658924132791E-2</v>
      </c>
      <c r="F39" s="55">
        <v>5.9746684585407994E-2</v>
      </c>
      <c r="G39" s="55">
        <v>5.610623389188385E-2</v>
      </c>
      <c r="H39" s="55">
        <v>4.1145617030440063E-2</v>
      </c>
      <c r="I39" s="55">
        <v>2.7423556835321605E-2</v>
      </c>
      <c r="J39" s="55">
        <v>2.6477834800607947E-2</v>
      </c>
      <c r="K39" s="55">
        <v>2.5534062439294125E-2</v>
      </c>
      <c r="L39" s="55">
        <v>2.4140543022739269E-2</v>
      </c>
      <c r="M39" s="55">
        <v>2.285807024170694E-2</v>
      </c>
      <c r="N39" s="55">
        <v>2.1806274270837589E-2</v>
      </c>
      <c r="O39" s="55">
        <v>2.1764025474151572E-2</v>
      </c>
      <c r="P39" s="55">
        <v>1.9534775942856131E-2</v>
      </c>
      <c r="Q39" s="55">
        <v>1.6892843065487995E-2</v>
      </c>
      <c r="R39" s="55">
        <v>1.6846607972107797E-2</v>
      </c>
      <c r="S39" s="55">
        <v>1.6753033631714986E-2</v>
      </c>
      <c r="T39" s="55">
        <v>1.4197878994632429E-2</v>
      </c>
      <c r="U39" s="55">
        <v>1.0541953732175924E-2</v>
      </c>
      <c r="V39" s="55">
        <v>1.0793182693712877E-2</v>
      </c>
      <c r="W39" s="55">
        <v>1.1053500643653735E-2</v>
      </c>
      <c r="X39" s="55">
        <v>9.563337987491205E-3</v>
      </c>
      <c r="Y39" s="55">
        <v>7.0799404931002341E-3</v>
      </c>
      <c r="Z39" s="55">
        <v>5.5712936732766671E-2</v>
      </c>
      <c r="AA39" s="68">
        <f t="shared" ref="AA39:AA63" si="3">SUM(B39:Z39)</f>
        <v>1</v>
      </c>
    </row>
    <row r="40" spans="1:27" s="53" customFormat="1" ht="15.75" customHeight="1" x14ac:dyDescent="0.45">
      <c r="A40" s="29" t="s">
        <v>197</v>
      </c>
      <c r="B40" s="55">
        <v>9.3353248693054516E-2</v>
      </c>
      <c r="C40" s="55">
        <v>0.16135892654892203</v>
      </c>
      <c r="D40" s="55">
        <v>0.11320541121865629</v>
      </c>
      <c r="E40" s="55">
        <v>8.6627868084821702E-2</v>
      </c>
      <c r="F40" s="55">
        <v>8.2511473488917131E-2</v>
      </c>
      <c r="G40" s="55">
        <v>7.5312943367955354E-2</v>
      </c>
      <c r="H40" s="55">
        <v>6.1484576037026062E-2</v>
      </c>
      <c r="I40" s="55">
        <v>4.9211351548354765E-2</v>
      </c>
      <c r="J40" s="55">
        <v>4.3217725916506744E-2</v>
      </c>
      <c r="K40" s="55">
        <v>3.7574995996106919E-2</v>
      </c>
      <c r="L40" s="55">
        <v>3.0866020001180994E-2</v>
      </c>
      <c r="M40" s="55">
        <v>2.5120686957482818E-2</v>
      </c>
      <c r="N40" s="55">
        <v>2.1212040863481607E-2</v>
      </c>
      <c r="O40" s="55">
        <v>1.9032740278433158E-2</v>
      </c>
      <c r="P40" s="55">
        <v>1.482307425619056E-2</v>
      </c>
      <c r="Q40" s="55">
        <v>1.18709760570892E-2</v>
      </c>
      <c r="R40" s="55">
        <v>1.0423063459953252E-2</v>
      </c>
      <c r="S40" s="55">
        <v>8.8666709817799561E-3</v>
      </c>
      <c r="T40" s="55">
        <v>6.3071586250392775E-3</v>
      </c>
      <c r="U40" s="55">
        <v>4.5568466621099812E-3</v>
      </c>
      <c r="V40" s="55">
        <v>3.6769944247572184E-3</v>
      </c>
      <c r="W40" s="55">
        <v>3.7053608234052238E-3</v>
      </c>
      <c r="X40" s="55">
        <v>1.8634205880023735E-3</v>
      </c>
      <c r="Y40" s="55">
        <v>1.870636156590999E-3</v>
      </c>
      <c r="Z40" s="55">
        <v>3.1945788964181876E-2</v>
      </c>
      <c r="AA40" s="68">
        <f t="shared" si="3"/>
        <v>1</v>
      </c>
    </row>
    <row r="41" spans="1:27" s="53" customFormat="1" ht="15.75" customHeight="1" x14ac:dyDescent="0.45">
      <c r="A41" s="29" t="s">
        <v>198</v>
      </c>
      <c r="B41" s="55">
        <v>0.33921302578018997</v>
      </c>
      <c r="C41" s="55">
        <v>0.30140196461058522</v>
      </c>
      <c r="D41" s="55">
        <v>8.8247983370157712E-2</v>
      </c>
      <c r="E41" s="55">
        <v>6.2276266745396214E-2</v>
      </c>
      <c r="F41" s="55">
        <v>5.8478431541249432E-2</v>
      </c>
      <c r="G41" s="55">
        <v>5.5359703518032322E-2</v>
      </c>
      <c r="H41" s="55">
        <v>3.1352212449370365E-2</v>
      </c>
      <c r="I41" s="55">
        <v>9.7442057409318217E-3</v>
      </c>
      <c r="J41" s="55">
        <v>9.949150794756112E-3</v>
      </c>
      <c r="K41" s="55">
        <v>9.2280207002960468E-3</v>
      </c>
      <c r="L41" s="55">
        <v>6.5663330969454314E-3</v>
      </c>
      <c r="M41" s="55">
        <v>2.841571047800806E-3</v>
      </c>
      <c r="N41" s="55">
        <v>2.858237153653298E-3</v>
      </c>
      <c r="O41" s="55">
        <v>2.8750503133803118E-3</v>
      </c>
      <c r="P41" s="55">
        <v>1.9261142570977663E-3</v>
      </c>
      <c r="Q41" s="55">
        <v>2.9034037570045967E-3</v>
      </c>
      <c r="R41" s="55">
        <v>1.9451563176245967E-3</v>
      </c>
      <c r="S41" s="55">
        <v>1.9528522872294118E-3</v>
      </c>
      <c r="T41" s="55">
        <v>1.9605940207764183E-3</v>
      </c>
      <c r="U41" s="55">
        <v>9.8321456101424509E-4</v>
      </c>
      <c r="V41" s="55">
        <v>9.8516732081788128E-4</v>
      </c>
      <c r="W41" s="55">
        <v>9.8712590396043964E-4</v>
      </c>
      <c r="X41" s="55">
        <v>9.8909033362026832E-4</v>
      </c>
      <c r="Y41" s="55">
        <v>0</v>
      </c>
      <c r="Z41" s="55">
        <v>4.9751243781093191E-3</v>
      </c>
      <c r="AA41" s="68">
        <f t="shared" si="3"/>
        <v>1</v>
      </c>
    </row>
    <row r="42" spans="1:27" s="53" customFormat="1" ht="15.75" customHeight="1" x14ac:dyDescent="0.45">
      <c r="A42" s="29" t="s">
        <v>199</v>
      </c>
      <c r="B42" s="55">
        <v>4.480152253494183E-5</v>
      </c>
      <c r="C42" s="55">
        <v>3.5816772800577837E-2</v>
      </c>
      <c r="D42" s="55">
        <v>6.0218364185726583E-2</v>
      </c>
      <c r="E42" s="55">
        <v>5.2420209991309141E-2</v>
      </c>
      <c r="F42" s="55">
        <v>4.9794517373339481E-2</v>
      </c>
      <c r="G42" s="55">
        <v>4.7405579826757693E-2</v>
      </c>
      <c r="H42" s="55">
        <v>4.4322956155902815E-2</v>
      </c>
      <c r="I42" s="55">
        <v>4.1431885979449801E-2</v>
      </c>
      <c r="J42" s="55">
        <v>3.9740160865218366E-2</v>
      </c>
      <c r="K42" s="55">
        <v>3.8305160799592786E-2</v>
      </c>
      <c r="L42" s="55">
        <v>3.6331066201775175E-2</v>
      </c>
      <c r="M42" s="55">
        <v>3.4706727084936939E-2</v>
      </c>
      <c r="N42" s="55">
        <v>3.3600614693598208E-2</v>
      </c>
      <c r="O42" s="55">
        <v>3.2309269950974162E-2</v>
      </c>
      <c r="P42" s="55">
        <v>2.6289598708054029E-2</v>
      </c>
      <c r="Q42" s="55">
        <v>2.1086541888755583E-2</v>
      </c>
      <c r="R42" s="55">
        <v>2.0049314021834075E-2</v>
      </c>
      <c r="S42" s="55">
        <v>2.024186695410124E-2</v>
      </c>
      <c r="T42" s="55">
        <v>1.6502678178384911E-2</v>
      </c>
      <c r="U42" s="55">
        <v>1.2951919452876326E-2</v>
      </c>
      <c r="V42" s="55">
        <v>1.347806377729921E-2</v>
      </c>
      <c r="W42" s="55">
        <v>1.2607102000793846E-2</v>
      </c>
      <c r="X42" s="55">
        <v>1.5563445357716033E-2</v>
      </c>
      <c r="Y42" s="55">
        <v>1.784718121619866E-2</v>
      </c>
      <c r="Z42" s="55">
        <v>0.27693420101229216</v>
      </c>
      <c r="AA42" s="68">
        <f t="shared" si="3"/>
        <v>1</v>
      </c>
    </row>
    <row r="43" spans="1:27" s="53" customFormat="1" ht="15.75" customHeight="1" x14ac:dyDescent="0.45">
      <c r="A43" s="29" t="s">
        <v>200</v>
      </c>
      <c r="B43" s="55">
        <v>1.1393414606357526E-2</v>
      </c>
      <c r="C43" s="55">
        <v>2.2398360475587534E-2</v>
      </c>
      <c r="D43" s="55">
        <v>2.4479887408585789E-2</v>
      </c>
      <c r="E43" s="55">
        <v>3.4124161218237518E-2</v>
      </c>
      <c r="F43" s="55">
        <v>4.3547623817060899E-2</v>
      </c>
      <c r="G43" s="55">
        <v>5.1955838456884007E-2</v>
      </c>
      <c r="H43" s="55">
        <v>5.446620117191589E-2</v>
      </c>
      <c r="I43" s="55">
        <v>5.4106496242939756E-2</v>
      </c>
      <c r="J43" s="55">
        <v>5.6013035989107118E-2</v>
      </c>
      <c r="K43" s="55">
        <v>5.6345724685278153E-2</v>
      </c>
      <c r="L43" s="55">
        <v>5.1574412465799024E-2</v>
      </c>
      <c r="M43" s="55">
        <v>4.6437215484547878E-2</v>
      </c>
      <c r="N43" s="55">
        <v>4.4425544184975574E-2</v>
      </c>
      <c r="O43" s="55">
        <v>4.2203893881744059E-2</v>
      </c>
      <c r="P43" s="55">
        <v>3.9439582316042499E-2</v>
      </c>
      <c r="Q43" s="55">
        <v>3.6880971961982922E-2</v>
      </c>
      <c r="R43" s="55">
        <v>3.3442516083024176E-2</v>
      </c>
      <c r="S43" s="55">
        <v>3.1518977007681359E-2</v>
      </c>
      <c r="T43" s="55">
        <v>2.9188082954777039E-2</v>
      </c>
      <c r="U43" s="55">
        <v>2.6571893579566241E-2</v>
      </c>
      <c r="V43" s="55">
        <v>2.4482091028279918E-2</v>
      </c>
      <c r="W43" s="55">
        <v>2.1824158661633453E-2</v>
      </c>
      <c r="X43" s="55">
        <v>2.0812849422622959E-2</v>
      </c>
      <c r="Y43" s="55">
        <v>1.87912562029936E-2</v>
      </c>
      <c r="Z43" s="55">
        <v>0.12357581069237511</v>
      </c>
      <c r="AA43" s="68">
        <f t="shared" si="3"/>
        <v>1</v>
      </c>
    </row>
    <row r="44" spans="1:27" s="53" customFormat="1" ht="15.75" customHeight="1" x14ac:dyDescent="0.45">
      <c r="A44" s="29" t="s">
        <v>201</v>
      </c>
      <c r="B44" s="55">
        <v>1.5334765600440413E-3</v>
      </c>
      <c r="C44" s="55">
        <v>3.0598952044997218E-3</v>
      </c>
      <c r="D44" s="55">
        <v>4.1286740785291881E-3</v>
      </c>
      <c r="E44" s="55">
        <v>7.7605650024849832E-3</v>
      </c>
      <c r="F44" s="55">
        <v>1.2114964080088369E-2</v>
      </c>
      <c r="G44" s="55">
        <v>1.7483250842751465E-2</v>
      </c>
      <c r="H44" s="55">
        <v>2.1191289939641256E-2</v>
      </c>
      <c r="I44" s="55">
        <v>2.3628711489488474E-2</v>
      </c>
      <c r="J44" s="55">
        <v>2.7878125172112592E-2</v>
      </c>
      <c r="K44" s="55">
        <v>3.1868833107913386E-2</v>
      </c>
      <c r="L44" s="55">
        <v>3.5364119284351264E-2</v>
      </c>
      <c r="M44" s="55">
        <v>3.830393193616613E-2</v>
      </c>
      <c r="N44" s="55">
        <v>4.0655016508076458E-2</v>
      </c>
      <c r="O44" s="55">
        <v>4.215445391915984E-2</v>
      </c>
      <c r="P44" s="55">
        <v>4.1549727742196341E-2</v>
      </c>
      <c r="Q44" s="55">
        <v>4.0278679640469994E-2</v>
      </c>
      <c r="R44" s="55">
        <v>4.0046714492455504E-2</v>
      </c>
      <c r="S44" s="55">
        <v>3.9383645941023004E-2</v>
      </c>
      <c r="T44" s="55">
        <v>4.0262924041254033E-2</v>
      </c>
      <c r="U44" s="55">
        <v>4.0803550467843341E-2</v>
      </c>
      <c r="V44" s="55">
        <v>3.8784744667097693E-2</v>
      </c>
      <c r="W44" s="55">
        <v>3.6374324870485308E-2</v>
      </c>
      <c r="X44" s="55">
        <v>3.632891372832503E-2</v>
      </c>
      <c r="Y44" s="55">
        <v>3.983231521626851E-2</v>
      </c>
      <c r="Z44" s="55">
        <v>0.29922915206727407</v>
      </c>
      <c r="AA44" s="68">
        <f t="shared" si="3"/>
        <v>1</v>
      </c>
    </row>
    <row r="45" spans="1:27" s="53" customFormat="1" ht="15.75" customHeight="1" x14ac:dyDescent="0.45">
      <c r="A45" s="29" t="s">
        <v>202</v>
      </c>
      <c r="B45" s="55">
        <v>1.8183471224656789E-2</v>
      </c>
      <c r="C45" s="55">
        <v>3.5381261755149301E-2</v>
      </c>
      <c r="D45" s="55">
        <v>3.3672464961396038E-2</v>
      </c>
      <c r="E45" s="55">
        <v>3.9057320876681179E-2</v>
      </c>
      <c r="F45" s="55">
        <v>4.6566328200267071E-2</v>
      </c>
      <c r="G45" s="55">
        <v>5.2720023724010689E-2</v>
      </c>
      <c r="H45" s="55">
        <v>5.2351313804809479E-2</v>
      </c>
      <c r="I45" s="55">
        <v>4.9721812831797441E-2</v>
      </c>
      <c r="J45" s="55">
        <v>5.0560828642412015E-2</v>
      </c>
      <c r="K45" s="55">
        <v>5.0234188546086467E-2</v>
      </c>
      <c r="L45" s="55">
        <v>4.7968327023967416E-2</v>
      </c>
      <c r="M45" s="55">
        <v>4.5231067381118761E-2</v>
      </c>
      <c r="N45" s="55">
        <v>4.3004329593429369E-2</v>
      </c>
      <c r="O45" s="55">
        <v>4.0674137947535161E-2</v>
      </c>
      <c r="P45" s="55">
        <v>3.817376698732633E-2</v>
      </c>
      <c r="Q45" s="55">
        <v>3.4925408059736429E-2</v>
      </c>
      <c r="R45" s="55">
        <v>3.2811501782436636E-2</v>
      </c>
      <c r="S45" s="55">
        <v>2.9503187397924124E-2</v>
      </c>
      <c r="T45" s="55">
        <v>2.6718967624570156E-2</v>
      </c>
      <c r="U45" s="55">
        <v>2.3054125626784105E-2</v>
      </c>
      <c r="V45" s="55">
        <v>2.117447769621672E-2</v>
      </c>
      <c r="W45" s="55">
        <v>1.8876472364844465E-2</v>
      </c>
      <c r="X45" s="55">
        <v>2.0499045734077903E-2</v>
      </c>
      <c r="Y45" s="55">
        <v>2.001630958558831E-2</v>
      </c>
      <c r="Z45" s="55">
        <v>0.12891986062717764</v>
      </c>
      <c r="AA45" s="68">
        <f t="shared" si="3"/>
        <v>1</v>
      </c>
    </row>
    <row r="46" spans="1:27" s="53" customFormat="1" ht="15.75" customHeight="1" x14ac:dyDescent="0.45">
      <c r="A46" s="20" t="s">
        <v>203</v>
      </c>
      <c r="B46" s="55">
        <v>2.1330603016147268E-2</v>
      </c>
      <c r="C46" s="55">
        <v>4.1306415461773188E-2</v>
      </c>
      <c r="D46" s="55">
        <v>3.3711377321289496E-2</v>
      </c>
      <c r="E46" s="55">
        <v>3.105636913899873E-2</v>
      </c>
      <c r="F46" s="55">
        <v>3.5541299914325142E-2</v>
      </c>
      <c r="G46" s="55">
        <v>3.9442115677723211E-2</v>
      </c>
      <c r="H46" s="55">
        <v>3.9977306624372128E-2</v>
      </c>
      <c r="I46" s="55">
        <v>3.9324653690441275E-2</v>
      </c>
      <c r="J46" s="55">
        <v>4.0474807608537777E-2</v>
      </c>
      <c r="K46" s="55">
        <v>4.1207144569647636E-2</v>
      </c>
      <c r="L46" s="55">
        <v>4.263683917325245E-2</v>
      </c>
      <c r="M46" s="55">
        <v>4.3631355573275854E-2</v>
      </c>
      <c r="N46" s="55">
        <v>4.2728003712244389E-2</v>
      </c>
      <c r="O46" s="55">
        <v>4.0965041851304784E-2</v>
      </c>
      <c r="P46" s="55">
        <v>3.9404352806414633E-2</v>
      </c>
      <c r="Q46" s="55">
        <v>3.7018411421227637E-2</v>
      </c>
      <c r="R46" s="55">
        <v>3.4989228035413822E-2</v>
      </c>
      <c r="S46" s="55">
        <v>3.2761449471361281E-2</v>
      </c>
      <c r="T46" s="55">
        <v>3.0708522382674297E-2</v>
      </c>
      <c r="U46" s="55">
        <v>2.9247829393232783E-2</v>
      </c>
      <c r="V46" s="55">
        <v>2.647881356887094E-2</v>
      </c>
      <c r="W46" s="55">
        <v>2.4080124205280606E-2</v>
      </c>
      <c r="X46" s="55">
        <v>2.3666247070502355E-2</v>
      </c>
      <c r="Y46" s="55">
        <v>2.2340045275825005E-2</v>
      </c>
      <c r="Z46" s="55">
        <v>0.16597164303586331</v>
      </c>
      <c r="AA46" s="68">
        <f t="shared" si="3"/>
        <v>1</v>
      </c>
    </row>
    <row r="47" spans="1:27" s="53" customFormat="1" ht="15.75" customHeight="1" x14ac:dyDescent="0.45">
      <c r="A47" s="20" t="s">
        <v>204</v>
      </c>
      <c r="B47" s="55">
        <v>0.11409013120365087</v>
      </c>
      <c r="C47" s="55">
        <v>0.19060212961292439</v>
      </c>
      <c r="D47" s="55">
        <v>0.12430816818385376</v>
      </c>
      <c r="E47" s="55">
        <v>8.6995443032594766E-2</v>
      </c>
      <c r="F47" s="55">
        <v>8.0307049851293444E-2</v>
      </c>
      <c r="G47" s="55">
        <v>7.1253820438780258E-2</v>
      </c>
      <c r="H47" s="55">
        <v>5.3423791202497295E-2</v>
      </c>
      <c r="I47" s="55">
        <v>4.0054474084755265E-2</v>
      </c>
      <c r="J47" s="55">
        <v>3.5143336338694597E-2</v>
      </c>
      <c r="K47" s="55">
        <v>3.0267937042690929E-2</v>
      </c>
      <c r="L47" s="55">
        <v>2.6068638019347112E-2</v>
      </c>
      <c r="M47" s="55">
        <v>2.2375719659083582E-2</v>
      </c>
      <c r="N47" s="55">
        <v>1.8764410480861415E-2</v>
      </c>
      <c r="O47" s="55">
        <v>1.6263058219309068E-2</v>
      </c>
      <c r="P47" s="55">
        <v>1.4296310374580012E-2</v>
      </c>
      <c r="Q47" s="55">
        <v>1.2115170270064479E-2</v>
      </c>
      <c r="R47" s="55">
        <v>9.7442057409318217E-3</v>
      </c>
      <c r="S47" s="55">
        <v>9.0360438754145678E-3</v>
      </c>
      <c r="T47" s="55">
        <v>7.3540699721372782E-3</v>
      </c>
      <c r="U47" s="55">
        <v>5.5903034323532275E-3</v>
      </c>
      <c r="V47" s="55">
        <v>4.7084348785787489E-3</v>
      </c>
      <c r="W47" s="55">
        <v>4.754460634967872E-3</v>
      </c>
      <c r="X47" s="55">
        <v>3.8371623417050582E-3</v>
      </c>
      <c r="Y47" s="55">
        <v>2.8976996128672328E-3</v>
      </c>
      <c r="Z47" s="55">
        <v>1.5748031496062964E-2</v>
      </c>
      <c r="AA47" s="68">
        <f t="shared" si="3"/>
        <v>1</v>
      </c>
    </row>
    <row r="48" spans="1:27" s="53" customFormat="1" ht="15.75" customHeight="1" x14ac:dyDescent="0.45">
      <c r="A48" s="20" t="s">
        <v>205</v>
      </c>
      <c r="B48" s="55">
        <v>8.1312712429461222E-3</v>
      </c>
      <c r="C48" s="55">
        <v>1.6064813830488994E-2</v>
      </c>
      <c r="D48" s="55">
        <v>1.7764304318978442E-2</v>
      </c>
      <c r="E48" s="55">
        <v>2.5393284750510933E-2</v>
      </c>
      <c r="F48" s="55">
        <v>3.3391842681576814E-2</v>
      </c>
      <c r="G48" s="55">
        <v>4.1158839639242134E-2</v>
      </c>
      <c r="H48" s="55">
        <v>4.4246053067157537E-2</v>
      </c>
      <c r="I48" s="55">
        <v>4.4903194905328209E-2</v>
      </c>
      <c r="J48" s="55">
        <v>4.7886423457773608E-2</v>
      </c>
      <c r="K48" s="55">
        <v>4.9791070067864429E-2</v>
      </c>
      <c r="L48" s="55">
        <v>4.8058653356896908E-2</v>
      </c>
      <c r="M48" s="55">
        <v>4.5507545978533182E-2</v>
      </c>
      <c r="N48" s="55">
        <v>4.4992422328870907E-2</v>
      </c>
      <c r="O48" s="55">
        <v>4.3435510200185157E-2</v>
      </c>
      <c r="P48" s="55">
        <v>3.6320722033602815E-2</v>
      </c>
      <c r="Q48" s="55">
        <v>2.9322924220735458E-2</v>
      </c>
      <c r="R48" s="55">
        <v>2.8591801475267187E-2</v>
      </c>
      <c r="S48" s="55">
        <v>2.6751261799695003E-2</v>
      </c>
      <c r="T48" s="55">
        <v>2.4886878766473552E-2</v>
      </c>
      <c r="U48" s="55">
        <v>2.1827233438252547E-2</v>
      </c>
      <c r="V48" s="55">
        <v>2.1364011420725748E-2</v>
      </c>
      <c r="W48" s="55">
        <v>2.0152341626525683E-2</v>
      </c>
      <c r="X48" s="55">
        <v>1.7520722236026409E-2</v>
      </c>
      <c r="Y48" s="55">
        <v>1.5548921349113232E-2</v>
      </c>
      <c r="Z48" s="55">
        <v>0.24698795180722899</v>
      </c>
      <c r="AA48" s="68">
        <f t="shared" si="3"/>
        <v>1</v>
      </c>
    </row>
    <row r="49" spans="1:27" s="53" customFormat="1" ht="15.75" customHeight="1" x14ac:dyDescent="0.45">
      <c r="A49" s="29" t="s">
        <v>206</v>
      </c>
      <c r="B49" s="55">
        <v>1.2397872525074696E-2</v>
      </c>
      <c r="C49" s="55">
        <v>2.4335771819780756E-2</v>
      </c>
      <c r="D49" s="55">
        <v>2.1473573350138726E-2</v>
      </c>
      <c r="E49" s="55">
        <v>2.2476984338247713E-2</v>
      </c>
      <c r="F49" s="55">
        <v>2.7039594153335733E-2</v>
      </c>
      <c r="G49" s="55">
        <v>3.1396960630339477E-2</v>
      </c>
      <c r="H49" s="55">
        <v>3.2317611089820425E-2</v>
      </c>
      <c r="I49" s="55">
        <v>3.1937674395479287E-2</v>
      </c>
      <c r="J49" s="55">
        <v>3.3928181712970629E-2</v>
      </c>
      <c r="K49" s="55">
        <v>3.5472644506361922E-2</v>
      </c>
      <c r="L49" s="55">
        <v>3.7396828748922084E-2</v>
      </c>
      <c r="M49" s="55">
        <v>3.8866442345584395E-2</v>
      </c>
      <c r="N49" s="55">
        <v>3.9158618147919322E-2</v>
      </c>
      <c r="O49" s="55">
        <v>3.8786724729620026E-2</v>
      </c>
      <c r="P49" s="55">
        <v>3.9432427954165961E-2</v>
      </c>
      <c r="Q49" s="55">
        <v>3.9654964046165975E-2</v>
      </c>
      <c r="R49" s="55">
        <v>3.8292939332964515E-2</v>
      </c>
      <c r="S49" s="55">
        <v>3.6354279088323227E-2</v>
      </c>
      <c r="T49" s="55">
        <v>3.5422852248062964E-2</v>
      </c>
      <c r="U49" s="55">
        <v>3.3629634433863242E-2</v>
      </c>
      <c r="V49" s="55">
        <v>3.142633048460286E-2</v>
      </c>
      <c r="W49" s="55">
        <v>2.9028362645528882E-2</v>
      </c>
      <c r="X49" s="55">
        <v>2.6149752309545971E-2</v>
      </c>
      <c r="Y49" s="55">
        <v>2.2924417635922345E-2</v>
      </c>
      <c r="Z49" s="55">
        <v>0.24069855732725887</v>
      </c>
      <c r="AA49" s="68">
        <f t="shared" si="3"/>
        <v>1</v>
      </c>
    </row>
    <row r="50" spans="1:27" s="53" customFormat="1" ht="15.75" customHeight="1" x14ac:dyDescent="0.45">
      <c r="A50" s="29" t="s">
        <v>207</v>
      </c>
      <c r="B50" s="55">
        <v>2.6664533503986346E-2</v>
      </c>
      <c r="C50" s="55">
        <v>5.1217086433708356E-2</v>
      </c>
      <c r="D50" s="55">
        <v>5.8209833519028212E-2</v>
      </c>
      <c r="E50" s="55">
        <v>8.0781242270884984E-2</v>
      </c>
      <c r="F50" s="55">
        <v>9.3012646695695506E-2</v>
      </c>
      <c r="G50" s="55">
        <v>9.7612620086884039E-2</v>
      </c>
      <c r="H50" s="55">
        <v>8.2218002230263154E-2</v>
      </c>
      <c r="I50" s="55">
        <v>6.5531120212353466E-2</v>
      </c>
      <c r="J50" s="55">
        <v>6.0516461845225411E-2</v>
      </c>
      <c r="K50" s="55">
        <v>5.4477740065241309E-2</v>
      </c>
      <c r="L50" s="55">
        <v>4.3025474905630801E-2</v>
      </c>
      <c r="M50" s="55">
        <v>3.355922777553455E-2</v>
      </c>
      <c r="N50" s="55">
        <v>3.0174787456340946E-2</v>
      </c>
      <c r="O50" s="55">
        <v>2.6857743899544428E-2</v>
      </c>
      <c r="P50" s="55">
        <v>2.6706263152834642E-2</v>
      </c>
      <c r="Q50" s="55">
        <v>2.7068149051475143E-2</v>
      </c>
      <c r="R50" s="55">
        <v>2.1874542708913092E-2</v>
      </c>
      <c r="S50" s="55">
        <v>1.9773099726023924E-2</v>
      </c>
      <c r="T50" s="55">
        <v>9.8103335513407552E-3</v>
      </c>
      <c r="U50" s="55">
        <v>4.151100041511091E-3</v>
      </c>
      <c r="V50" s="55">
        <v>3.3482750105680026E-3</v>
      </c>
      <c r="W50" s="55">
        <v>3.3729173289529513E-3</v>
      </c>
      <c r="X50" s="55">
        <v>5.9627244539847135E-3</v>
      </c>
      <c r="Y50" s="55">
        <v>8.6535133264106223E-3</v>
      </c>
      <c r="Z50" s="55">
        <v>6.5420560747663559E-2</v>
      </c>
      <c r="AA50" s="68">
        <f t="shared" si="3"/>
        <v>1</v>
      </c>
    </row>
    <row r="51" spans="1:27" s="53" customFormat="1" ht="15.75" customHeight="1" x14ac:dyDescent="0.45">
      <c r="A51" s="29" t="s">
        <v>208</v>
      </c>
      <c r="B51" s="55">
        <v>3.0862292451083264E-2</v>
      </c>
      <c r="C51" s="55">
        <v>5.8896257050756781E-2</v>
      </c>
      <c r="D51" s="55">
        <v>4.5394849606147522E-2</v>
      </c>
      <c r="E51" s="55">
        <v>3.809677414218568E-2</v>
      </c>
      <c r="F51" s="55">
        <v>4.2081437430274621E-2</v>
      </c>
      <c r="G51" s="55">
        <v>4.5220760346128486E-2</v>
      </c>
      <c r="H51" s="55">
        <v>4.1015783376318726E-2</v>
      </c>
      <c r="I51" s="55">
        <v>3.5586262319963979E-2</v>
      </c>
      <c r="J51" s="55">
        <v>3.5840734340177094E-2</v>
      </c>
      <c r="K51" s="55">
        <v>3.5835593008918032E-2</v>
      </c>
      <c r="L51" s="55">
        <v>3.2475522477030783E-2</v>
      </c>
      <c r="M51" s="55">
        <v>2.8618545481090218E-2</v>
      </c>
      <c r="N51" s="55">
        <v>2.8331291607194331E-2</v>
      </c>
      <c r="O51" s="55">
        <v>2.7506251778082802E-2</v>
      </c>
      <c r="P51" s="55">
        <v>2.8254265083262675E-2</v>
      </c>
      <c r="Q51" s="55">
        <v>2.9073758510131276E-2</v>
      </c>
      <c r="R51" s="55">
        <v>2.7783170166574389E-2</v>
      </c>
      <c r="S51" s="55">
        <v>2.6475080525125483E-2</v>
      </c>
      <c r="T51" s="55">
        <v>2.7544987320830439E-2</v>
      </c>
      <c r="U51" s="55">
        <v>2.8107075979416418E-2</v>
      </c>
      <c r="V51" s="55">
        <v>2.6423767430961753E-2</v>
      </c>
      <c r="W51" s="55">
        <v>2.4623158615964202E-2</v>
      </c>
      <c r="X51" s="55">
        <v>2.2823546596552835E-2</v>
      </c>
      <c r="Y51" s="55">
        <v>2.0530409158977747E-2</v>
      </c>
      <c r="Z51" s="55">
        <v>0.21259842519685046</v>
      </c>
      <c r="AA51" s="68">
        <f t="shared" si="3"/>
        <v>1</v>
      </c>
    </row>
    <row r="52" spans="1:27" s="53" customFormat="1" ht="15.75" customHeight="1" x14ac:dyDescent="0.45">
      <c r="A52" s="29" t="s">
        <v>209</v>
      </c>
      <c r="B52" s="55">
        <v>7.4354417767731659E-3</v>
      </c>
      <c r="C52" s="55">
        <v>0.17129556805343238</v>
      </c>
      <c r="D52" s="55">
        <v>0.12311022168201899</v>
      </c>
      <c r="E52" s="55">
        <v>9.8799794128801133E-2</v>
      </c>
      <c r="F52" s="55">
        <v>9.0036108804509241E-2</v>
      </c>
      <c r="G52" s="55">
        <v>8.2388768133261625E-2</v>
      </c>
      <c r="H52" s="55">
        <v>5.8247228734334744E-2</v>
      </c>
      <c r="I52" s="55">
        <v>3.7583189757102842E-2</v>
      </c>
      <c r="J52" s="55">
        <v>3.632229670127507E-2</v>
      </c>
      <c r="K52" s="55">
        <v>3.5522122969231518E-2</v>
      </c>
      <c r="L52" s="55">
        <v>2.7308414405188608E-2</v>
      </c>
      <c r="M52" s="55">
        <v>2.1216827490219137E-2</v>
      </c>
      <c r="N52" s="55">
        <v>2.0450616554134937E-2</v>
      </c>
      <c r="O52" s="55">
        <v>2.0158919481915727E-2</v>
      </c>
      <c r="P52" s="55">
        <v>1.6148169991083483E-2</v>
      </c>
      <c r="Q52" s="55">
        <v>1.1609244441348698E-2</v>
      </c>
      <c r="R52" s="55">
        <v>1.2689086042453113E-2</v>
      </c>
      <c r="S52" s="55">
        <v>1.151219602046416E-2</v>
      </c>
      <c r="T52" s="55">
        <v>1.1022927689594231E-2</v>
      </c>
      <c r="U52" s="55">
        <v>9.6699329551315216E-3</v>
      </c>
      <c r="V52" s="55">
        <v>9.8816833118131608E-3</v>
      </c>
      <c r="W52" s="55">
        <v>9.2502270510277373E-3</v>
      </c>
      <c r="X52" s="55">
        <v>7.7090435646617328E-3</v>
      </c>
      <c r="Y52" s="55">
        <v>6.0856653023184659E-3</v>
      </c>
      <c r="Z52" s="55">
        <v>6.4546304957904588E-2</v>
      </c>
      <c r="AA52" s="68">
        <f t="shared" si="3"/>
        <v>1</v>
      </c>
    </row>
    <row r="53" spans="1:27" s="53" customFormat="1" ht="15.75" customHeight="1" x14ac:dyDescent="0.45">
      <c r="A53" s="29" t="s">
        <v>210</v>
      </c>
      <c r="B53" s="55">
        <v>0.10535187526337968</v>
      </c>
      <c r="C53" s="55">
        <v>0.17857771019942553</v>
      </c>
      <c r="D53" s="55">
        <v>0.11994763586191209</v>
      </c>
      <c r="E53" s="55">
        <v>8.7040795366495283E-2</v>
      </c>
      <c r="F53" s="55">
        <v>8.1491828758129103E-2</v>
      </c>
      <c r="G53" s="55">
        <v>7.2751444873238924E-2</v>
      </c>
      <c r="H53" s="55">
        <v>5.3162732023788073E-2</v>
      </c>
      <c r="I53" s="55">
        <v>3.6970095300690065E-2</v>
      </c>
      <c r="J53" s="55">
        <v>3.334539042365614E-2</v>
      </c>
      <c r="K53" s="55">
        <v>3.008253665771965E-2</v>
      </c>
      <c r="L53" s="55">
        <v>2.4323222761277297E-2</v>
      </c>
      <c r="M53" s="55">
        <v>2.0125052915009989E-2</v>
      </c>
      <c r="N53" s="55">
        <v>1.7414877529873696E-2</v>
      </c>
      <c r="O53" s="55">
        <v>1.5838991373029354E-2</v>
      </c>
      <c r="P53" s="55">
        <v>1.2464699581263949E-2</v>
      </c>
      <c r="Q53" s="55">
        <v>8.7771793337322324E-3</v>
      </c>
      <c r="R53" s="55">
        <v>8.1310332266542051E-3</v>
      </c>
      <c r="S53" s="55">
        <v>7.4449076831448746E-3</v>
      </c>
      <c r="T53" s="55">
        <v>8.4169770426950619E-3</v>
      </c>
      <c r="U53" s="55">
        <v>8.5735719644196573E-3</v>
      </c>
      <c r="V53" s="55">
        <v>7.8537458004275251E-3</v>
      </c>
      <c r="W53" s="55">
        <v>6.2007593272709327E-3</v>
      </c>
      <c r="X53" s="55">
        <v>8.0938891137189994E-3</v>
      </c>
      <c r="Y53" s="55">
        <v>9.157509157509125E-3</v>
      </c>
      <c r="Z53" s="55">
        <v>3.8461538461538547E-2</v>
      </c>
      <c r="AA53" s="68">
        <f t="shared" si="3"/>
        <v>1</v>
      </c>
    </row>
    <row r="54" spans="1:27" s="53" customFormat="1" ht="15.75" customHeight="1" x14ac:dyDescent="0.45">
      <c r="A54" s="29" t="s">
        <v>211</v>
      </c>
      <c r="B54" s="55">
        <v>0.12062726176115804</v>
      </c>
      <c r="C54" s="55">
        <v>0.3218506143450367</v>
      </c>
      <c r="D54" s="55">
        <v>0.11524660799865749</v>
      </c>
      <c r="E54" s="55">
        <v>7.8812753323537432E-2</v>
      </c>
      <c r="F54" s="55">
        <v>7.2682620727638758E-2</v>
      </c>
      <c r="G54" s="55">
        <v>6.8385118515822296E-2</v>
      </c>
      <c r="H54" s="55">
        <v>4.1395842328968202E-2</v>
      </c>
      <c r="I54" s="55">
        <v>1.8520119022631731E-2</v>
      </c>
      <c r="J54" s="55">
        <v>1.8643445538193304E-2</v>
      </c>
      <c r="K54" s="55">
        <v>1.7961490564230242E-2</v>
      </c>
      <c r="L54" s="55">
        <v>1.239894856916135E-2</v>
      </c>
      <c r="M54" s="55">
        <v>7.9295601314401942E-3</v>
      </c>
      <c r="N54" s="55">
        <v>7.2588723583755232E-3</v>
      </c>
      <c r="O54" s="55">
        <v>7.3776539060578239E-3</v>
      </c>
      <c r="P54" s="55">
        <v>6.6600066600066565E-3</v>
      </c>
      <c r="Q54" s="55">
        <v>5.0593973245907087E-3</v>
      </c>
      <c r="R54" s="55">
        <v>5.1156128504193932E-3</v>
      </c>
      <c r="S54" s="55">
        <v>5.1727705358990406E-3</v>
      </c>
      <c r="T54" s="55">
        <v>4.3549985802705526E-3</v>
      </c>
      <c r="U54" s="55">
        <v>3.5134411081393369E-3</v>
      </c>
      <c r="V54" s="55">
        <v>3.5399326527812969E-3</v>
      </c>
      <c r="W54" s="55">
        <v>3.5667249528970046E-3</v>
      </c>
      <c r="X54" s="55">
        <v>3.5938225783700428E-3</v>
      </c>
      <c r="Y54" s="55">
        <v>1.8071695838901558E-3</v>
      </c>
      <c r="Z54" s="55">
        <v>4.8525214081826751E-2</v>
      </c>
      <c r="AA54" s="68">
        <f t="shared" si="3"/>
        <v>1</v>
      </c>
    </row>
    <row r="55" spans="1:27" s="53" customFormat="1" ht="15.75" customHeight="1" x14ac:dyDescent="0.45">
      <c r="A55" s="29" t="s">
        <v>212</v>
      </c>
      <c r="B55" s="55">
        <v>6.9454090845950833E-2</v>
      </c>
      <c r="C55" s="55">
        <v>0.12475837759452305</v>
      </c>
      <c r="D55" s="55">
        <v>9.4221336001406725E-2</v>
      </c>
      <c r="E55" s="55">
        <v>7.8943124286995237E-2</v>
      </c>
      <c r="F55" s="55">
        <v>7.9051642699695557E-2</v>
      </c>
      <c r="G55" s="55">
        <v>7.6037468278847609E-2</v>
      </c>
      <c r="H55" s="55">
        <v>6.0964532054541332E-2</v>
      </c>
      <c r="I55" s="55">
        <v>4.7484254736462339E-2</v>
      </c>
      <c r="J55" s="55">
        <v>4.3849006160146864E-2</v>
      </c>
      <c r="K55" s="55">
        <v>3.9521881627144761E-2</v>
      </c>
      <c r="L55" s="55">
        <v>3.3657442034405349E-2</v>
      </c>
      <c r="M55" s="55">
        <v>2.8454359207830682E-2</v>
      </c>
      <c r="N55" s="55">
        <v>2.5527103557855479E-2</v>
      </c>
      <c r="O55" s="55">
        <v>2.3157889165019263E-2</v>
      </c>
      <c r="P55" s="55">
        <v>1.9512086343769552E-2</v>
      </c>
      <c r="Q55" s="55">
        <v>1.6731848127196858E-2</v>
      </c>
      <c r="R55" s="55">
        <v>1.5097746585833405E-2</v>
      </c>
      <c r="S55" s="55">
        <v>1.4047760825945943E-2</v>
      </c>
      <c r="T55" s="55">
        <v>1.2055125678703482E-2</v>
      </c>
      <c r="U55" s="55">
        <v>1.0714933320145836E-2</v>
      </c>
      <c r="V55" s="55">
        <v>9.2672159598307102E-3</v>
      </c>
      <c r="W55" s="55">
        <v>8.5894713695739977E-3</v>
      </c>
      <c r="X55" s="55">
        <v>7.8684396884098895E-3</v>
      </c>
      <c r="Y55" s="55">
        <v>6.2124479707481584E-3</v>
      </c>
      <c r="Z55" s="55">
        <v>5.4820415879017093E-2</v>
      </c>
      <c r="AA55" s="68">
        <f t="shared" si="3"/>
        <v>1</v>
      </c>
    </row>
    <row r="56" spans="1:27" s="53" customFormat="1" ht="15.75" customHeight="1" x14ac:dyDescent="0.45">
      <c r="A56" s="20" t="s">
        <v>187</v>
      </c>
      <c r="B56" s="55">
        <v>0.70799999999999996</v>
      </c>
      <c r="C56" s="55">
        <v>9.6000000000000085E-2</v>
      </c>
      <c r="D56" s="55">
        <v>4.6999999999999931E-2</v>
      </c>
      <c r="E56" s="55">
        <v>3.3000000000000029E-2</v>
      </c>
      <c r="F56" s="55">
        <v>3.1000000000000028E-2</v>
      </c>
      <c r="G56" s="55">
        <v>2.7999999999999914E-2</v>
      </c>
      <c r="H56" s="55">
        <v>1.6000000000000014E-2</v>
      </c>
      <c r="I56" s="55">
        <v>6.0000000000000053E-3</v>
      </c>
      <c r="J56" s="55">
        <v>5.0000000000000044E-3</v>
      </c>
      <c r="K56" s="55">
        <v>6.0000000000000053E-3</v>
      </c>
      <c r="L56" s="55">
        <v>4.0000000000000036E-3</v>
      </c>
      <c r="M56" s="55">
        <v>3.0000000000000027E-3</v>
      </c>
      <c r="N56" s="55">
        <v>2.0000000000000018E-3</v>
      </c>
      <c r="O56" s="55">
        <v>3.0000000000000027E-3</v>
      </c>
      <c r="P56" s="55">
        <v>2.0000000000000018E-3</v>
      </c>
      <c r="Q56" s="55">
        <v>1.0000000000000009E-3</v>
      </c>
      <c r="R56" s="55">
        <v>1.0000000000000009E-3</v>
      </c>
      <c r="S56" s="55">
        <v>2.0000000000000018E-3</v>
      </c>
      <c r="T56" s="55">
        <v>1.0000000000000009E-3</v>
      </c>
      <c r="U56" s="55">
        <v>0</v>
      </c>
      <c r="V56" s="55">
        <v>1.0000000000000009E-3</v>
      </c>
      <c r="W56" s="55">
        <v>1.0000000000000009E-3</v>
      </c>
      <c r="X56" s="55">
        <v>0</v>
      </c>
      <c r="Y56" s="55">
        <v>1.0000000000000009E-3</v>
      </c>
      <c r="Z56" s="55">
        <v>2.0000000000000018E-3</v>
      </c>
      <c r="AA56" s="68">
        <f t="shared" si="3"/>
        <v>1</v>
      </c>
    </row>
    <row r="57" spans="1:27" ht="15.75" customHeight="1" x14ac:dyDescent="0.45">
      <c r="A57" s="20" t="s">
        <v>188</v>
      </c>
      <c r="B57" s="55">
        <v>0.53800000000000003</v>
      </c>
      <c r="C57" s="55">
        <v>0.10499999999999998</v>
      </c>
      <c r="D57" s="55">
        <v>9.8999999999999977E-2</v>
      </c>
      <c r="E57" s="55">
        <v>6.3000000000000056E-2</v>
      </c>
      <c r="F57" s="55">
        <v>4.7999999999999932E-2</v>
      </c>
      <c r="G57" s="55">
        <v>4.1000000000000036E-2</v>
      </c>
      <c r="H57" s="55">
        <v>2.5000000000000022E-2</v>
      </c>
      <c r="I57" s="55">
        <v>1.3000000000000012E-2</v>
      </c>
      <c r="J57" s="55">
        <v>1.0999999999999899E-2</v>
      </c>
      <c r="K57" s="55">
        <v>1.0000000000000009E-2</v>
      </c>
      <c r="L57" s="55">
        <v>7.0000000000000062E-3</v>
      </c>
      <c r="M57" s="55">
        <v>5.0000000000000044E-3</v>
      </c>
      <c r="N57" s="55">
        <v>5.0000000000000044E-3</v>
      </c>
      <c r="O57" s="55">
        <v>5.0000000000000044E-3</v>
      </c>
      <c r="P57" s="55">
        <v>3.0000000000000027E-3</v>
      </c>
      <c r="Q57" s="55">
        <v>3.0000000000000027E-3</v>
      </c>
      <c r="R57" s="55">
        <v>2.0000000000000018E-3</v>
      </c>
      <c r="S57" s="55">
        <v>3.0000000000000027E-3</v>
      </c>
      <c r="T57" s="55">
        <v>1.0000000000000009E-3</v>
      </c>
      <c r="U57" s="55">
        <v>2.0000000000000018E-3</v>
      </c>
      <c r="V57" s="55">
        <v>1.0000000000000009E-3</v>
      </c>
      <c r="W57" s="55">
        <v>1.0000000000000009E-3</v>
      </c>
      <c r="X57" s="55">
        <v>1.0000000000000009E-3</v>
      </c>
      <c r="Y57" s="55">
        <v>1.0000000000000009E-3</v>
      </c>
      <c r="Z57" s="55">
        <v>7.0000000000000062E-3</v>
      </c>
      <c r="AA57" s="68">
        <f t="shared" si="3"/>
        <v>1</v>
      </c>
    </row>
    <row r="58" spans="1:27" ht="15.75" customHeight="1" x14ac:dyDescent="0.45">
      <c r="A58" s="20" t="s">
        <v>189</v>
      </c>
      <c r="B58" s="55">
        <v>0.49199999999999999</v>
      </c>
      <c r="C58" s="55">
        <v>8.5999999999999965E-2</v>
      </c>
      <c r="D58" s="55">
        <v>8.7000000000000077E-2</v>
      </c>
      <c r="E58" s="55">
        <v>5.9999999999999942E-2</v>
      </c>
      <c r="F58" s="55">
        <v>4.8000000000000043E-2</v>
      </c>
      <c r="G58" s="55">
        <v>4.1999999999999926E-2</v>
      </c>
      <c r="H58" s="55">
        <v>2.8000000000000025E-2</v>
      </c>
      <c r="I58" s="55">
        <v>1.6000000000000014E-2</v>
      </c>
      <c r="J58" s="55">
        <v>1.4000000000000012E-2</v>
      </c>
      <c r="K58" s="55">
        <v>1.3000000000000012E-2</v>
      </c>
      <c r="L58" s="55">
        <v>1.0000000000000009E-2</v>
      </c>
      <c r="M58" s="55">
        <v>8.0000000000000071E-3</v>
      </c>
      <c r="N58" s="55">
        <v>8.0000000000000071E-3</v>
      </c>
      <c r="O58" s="55">
        <v>6.0000000000000053E-3</v>
      </c>
      <c r="P58" s="55">
        <v>6.0000000000000053E-3</v>
      </c>
      <c r="Q58" s="55">
        <v>5.0000000000000044E-3</v>
      </c>
      <c r="R58" s="55">
        <v>5.0000000000000044E-3</v>
      </c>
      <c r="S58" s="55">
        <v>3.9999999999998925E-3</v>
      </c>
      <c r="T58" s="55">
        <v>3.0000000000000027E-3</v>
      </c>
      <c r="U58" s="55">
        <v>4.0000000000000036E-3</v>
      </c>
      <c r="V58" s="55">
        <v>3.0000000000000027E-3</v>
      </c>
      <c r="W58" s="55">
        <v>2.0000000000000018E-3</v>
      </c>
      <c r="X58" s="55">
        <v>3.0000000000000027E-3</v>
      </c>
      <c r="Y58" s="55">
        <v>2.0000000000000018E-3</v>
      </c>
      <c r="Z58" s="55">
        <v>4.500000000000004E-2</v>
      </c>
      <c r="AA58" s="68">
        <f t="shared" si="3"/>
        <v>1</v>
      </c>
    </row>
    <row r="59" spans="1:27" ht="15.75" customHeight="1" x14ac:dyDescent="0.45">
      <c r="A59" s="20" t="s">
        <v>190</v>
      </c>
      <c r="B59" s="55">
        <v>3.4000000000000002E-2</v>
      </c>
      <c r="C59" s="55">
        <v>6.3E-2</v>
      </c>
      <c r="D59" s="55">
        <v>0.10600000000000001</v>
      </c>
      <c r="E59" s="55">
        <v>9.2999999999999972E-2</v>
      </c>
      <c r="F59" s="55">
        <v>7.7000000000000013E-2</v>
      </c>
      <c r="G59" s="55">
        <v>6.0999999999999999E-2</v>
      </c>
      <c r="H59" s="55">
        <v>5.6999999999999995E-2</v>
      </c>
      <c r="I59" s="55">
        <v>5.600000000000005E-2</v>
      </c>
      <c r="J59" s="55">
        <v>4.4999999999999929E-2</v>
      </c>
      <c r="K59" s="55">
        <v>3.8000000000000034E-2</v>
      </c>
      <c r="L59" s="55">
        <v>3.7000000000000033E-2</v>
      </c>
      <c r="M59" s="55">
        <v>3.7999999999999923E-2</v>
      </c>
      <c r="N59" s="55">
        <v>3.3000000000000029E-2</v>
      </c>
      <c r="O59" s="55">
        <v>2.8000000000000025E-2</v>
      </c>
      <c r="P59" s="55">
        <v>2.6000000000000023E-2</v>
      </c>
      <c r="Q59" s="55">
        <v>2.1999999999999909E-2</v>
      </c>
      <c r="R59" s="55">
        <v>2.1000000000000019E-2</v>
      </c>
      <c r="S59" s="55">
        <v>1.9000000000000017E-2</v>
      </c>
      <c r="T59" s="55">
        <v>1.7000000000000015E-2</v>
      </c>
      <c r="U59" s="55">
        <v>1.5000000000000013E-2</v>
      </c>
      <c r="V59" s="55">
        <v>1.4000000000000012E-2</v>
      </c>
      <c r="W59" s="55">
        <v>1.3000000000000012E-2</v>
      </c>
      <c r="X59" s="55">
        <v>1.2000000000000011E-2</v>
      </c>
      <c r="Y59" s="55">
        <v>9.000000000000008E-3</v>
      </c>
      <c r="Z59" s="55">
        <v>6.5999999999999948E-2</v>
      </c>
      <c r="AA59" s="68">
        <f t="shared" si="3"/>
        <v>1</v>
      </c>
    </row>
    <row r="60" spans="1:27" ht="15.75" customHeight="1" x14ac:dyDescent="0.45">
      <c r="A60" s="20" t="s">
        <v>191</v>
      </c>
      <c r="B60" s="55">
        <v>1.7999999999999999E-2</v>
      </c>
      <c r="C60" s="55">
        <v>3.4000000000000002E-2</v>
      </c>
      <c r="D60" s="55">
        <v>6.5000000000000002E-2</v>
      </c>
      <c r="E60" s="55">
        <v>6.3999999999999987E-2</v>
      </c>
      <c r="F60" s="55">
        <v>0.06</v>
      </c>
      <c r="G60" s="55">
        <v>5.3999999999999992E-2</v>
      </c>
      <c r="H60" s="55">
        <v>5.3999999999999992E-2</v>
      </c>
      <c r="I60" s="55">
        <v>5.600000000000005E-2</v>
      </c>
      <c r="J60" s="55">
        <v>4.9999999999999989E-2</v>
      </c>
      <c r="K60" s="55">
        <v>4.4999999999999984E-2</v>
      </c>
      <c r="L60" s="55">
        <v>4.6000000000000041E-2</v>
      </c>
      <c r="M60" s="55">
        <v>4.4999999999999929E-2</v>
      </c>
      <c r="N60" s="55">
        <v>4.2000000000000037E-2</v>
      </c>
      <c r="O60" s="55">
        <v>3.8000000000000034E-2</v>
      </c>
      <c r="P60" s="55">
        <v>3.3999999999999919E-2</v>
      </c>
      <c r="Q60" s="55">
        <v>3.2000000000000028E-2</v>
      </c>
      <c r="R60" s="55">
        <v>2.8000000000000025E-2</v>
      </c>
      <c r="S60" s="55">
        <v>2.7000000000000024E-2</v>
      </c>
      <c r="T60" s="55">
        <v>2.399999999999991E-2</v>
      </c>
      <c r="U60" s="55">
        <v>2.1000000000000019E-2</v>
      </c>
      <c r="V60" s="55">
        <v>2.0000000000000018E-2</v>
      </c>
      <c r="W60" s="55">
        <v>1.9000000000000017E-2</v>
      </c>
      <c r="X60" s="55">
        <v>1.6000000000000014E-2</v>
      </c>
      <c r="Y60" s="55">
        <v>1.3000000000000012E-2</v>
      </c>
      <c r="Z60" s="55">
        <v>9.4999999999999973E-2</v>
      </c>
      <c r="AA60" s="68">
        <f t="shared" si="3"/>
        <v>1</v>
      </c>
    </row>
    <row r="61" spans="1:27" ht="15.75" customHeight="1" x14ac:dyDescent="0.45">
      <c r="A61" s="20" t="s">
        <v>192</v>
      </c>
      <c r="B61" s="55">
        <v>5.0000000000000001E-3</v>
      </c>
      <c r="C61" s="55">
        <v>1.6E-2</v>
      </c>
      <c r="D61" s="55">
        <v>4.2999999999999997E-2</v>
      </c>
      <c r="E61" s="55">
        <v>5.2000000000000005E-2</v>
      </c>
      <c r="F61" s="55">
        <v>5.3000000000000005E-2</v>
      </c>
      <c r="G61" s="55">
        <v>5.099999999999999E-2</v>
      </c>
      <c r="H61" s="55">
        <v>5.1000000000000018E-2</v>
      </c>
      <c r="I61" s="55">
        <v>5.1999999999999991E-2</v>
      </c>
      <c r="J61" s="55">
        <v>4.6999999999999986E-2</v>
      </c>
      <c r="K61" s="55">
        <v>4.1999999999999982E-2</v>
      </c>
      <c r="L61" s="55">
        <v>4.3000000000000038E-2</v>
      </c>
      <c r="M61" s="55">
        <v>4.1999999999999982E-2</v>
      </c>
      <c r="N61" s="55">
        <v>3.9000000000000035E-2</v>
      </c>
      <c r="O61" s="55">
        <v>3.5999999999999921E-2</v>
      </c>
      <c r="P61" s="55">
        <v>3.3000000000000029E-2</v>
      </c>
      <c r="Q61" s="55">
        <v>3.0000000000000027E-2</v>
      </c>
      <c r="R61" s="55">
        <v>2.8000000000000025E-2</v>
      </c>
      <c r="S61" s="55">
        <v>2.6999999999999913E-2</v>
      </c>
      <c r="T61" s="55">
        <v>2.4000000000000021E-2</v>
      </c>
      <c r="U61" s="55">
        <v>2.200000000000002E-2</v>
      </c>
      <c r="V61" s="55">
        <v>2.0000000000000018E-2</v>
      </c>
      <c r="W61" s="55">
        <v>2.0000000000000018E-2</v>
      </c>
      <c r="X61" s="55">
        <v>1.8000000000000016E-2</v>
      </c>
      <c r="Y61" s="55">
        <v>1.5000000000000013E-2</v>
      </c>
      <c r="Z61" s="55">
        <v>0.19099999999999995</v>
      </c>
      <c r="AA61" s="68">
        <f t="shared" si="3"/>
        <v>1</v>
      </c>
    </row>
    <row r="62" spans="1:27" ht="15.75" customHeight="1" x14ac:dyDescent="0.45">
      <c r="A62" s="20" t="s">
        <v>193</v>
      </c>
      <c r="B62" s="55">
        <v>1E-3</v>
      </c>
      <c r="C62" s="55">
        <v>6.0000000000000001E-3</v>
      </c>
      <c r="D62" s="55">
        <v>1.8000000000000002E-2</v>
      </c>
      <c r="E62" s="55">
        <v>2.8999999999999998E-2</v>
      </c>
      <c r="F62" s="55">
        <v>3.4999999999999996E-2</v>
      </c>
      <c r="G62" s="55">
        <v>3.9000000000000007E-2</v>
      </c>
      <c r="H62" s="55">
        <v>4.300000000000001E-2</v>
      </c>
      <c r="I62" s="55">
        <v>4.5999999999999985E-2</v>
      </c>
      <c r="J62" s="55">
        <v>4.6000000000000013E-2</v>
      </c>
      <c r="K62" s="55">
        <v>4.3999999999999984E-2</v>
      </c>
      <c r="L62" s="55">
        <v>4.3999999999999984E-2</v>
      </c>
      <c r="M62" s="55">
        <v>4.500000000000004E-2</v>
      </c>
      <c r="N62" s="55">
        <v>4.2999999999999983E-2</v>
      </c>
      <c r="O62" s="55">
        <v>3.999999999999998E-2</v>
      </c>
      <c r="P62" s="55">
        <v>3.8000000000000034E-2</v>
      </c>
      <c r="Q62" s="55">
        <v>3.5000000000000031E-2</v>
      </c>
      <c r="R62" s="55">
        <v>3.2999999999999918E-2</v>
      </c>
      <c r="S62" s="55">
        <v>3.1000000000000028E-2</v>
      </c>
      <c r="T62" s="55">
        <v>2.8000000000000025E-2</v>
      </c>
      <c r="U62" s="55">
        <v>2.7000000000000024E-2</v>
      </c>
      <c r="V62" s="55">
        <v>2.399999999999991E-2</v>
      </c>
      <c r="W62" s="55">
        <v>2.4000000000000021E-2</v>
      </c>
      <c r="X62" s="55">
        <v>2.1000000000000019E-2</v>
      </c>
      <c r="Y62" s="55">
        <v>1.9000000000000017E-2</v>
      </c>
      <c r="Z62" s="55">
        <v>0.24099999999999999</v>
      </c>
      <c r="AA62" s="68">
        <f t="shared" si="3"/>
        <v>1</v>
      </c>
    </row>
    <row r="63" spans="1:27" ht="15.75" customHeight="1" x14ac:dyDescent="0.45">
      <c r="A63" s="20" t="s">
        <v>194</v>
      </c>
      <c r="B63" s="55">
        <v>0</v>
      </c>
      <c r="C63" s="55">
        <v>2E-3</v>
      </c>
      <c r="D63" s="55">
        <v>8.0000000000000002E-3</v>
      </c>
      <c r="E63" s="55">
        <v>1.4E-2</v>
      </c>
      <c r="F63" s="55">
        <v>1.9999999999999997E-2</v>
      </c>
      <c r="G63" s="55">
        <v>2.5000000000000008E-2</v>
      </c>
      <c r="H63" s="55">
        <v>0.03</v>
      </c>
      <c r="I63" s="55">
        <v>3.6000000000000004E-2</v>
      </c>
      <c r="J63" s="55">
        <v>3.6999999999999977E-2</v>
      </c>
      <c r="K63" s="55">
        <v>3.9000000000000007E-2</v>
      </c>
      <c r="L63" s="55">
        <v>4.200000000000001E-2</v>
      </c>
      <c r="M63" s="55">
        <v>4.2999999999999983E-2</v>
      </c>
      <c r="N63" s="55">
        <v>4.3000000000000038E-2</v>
      </c>
      <c r="O63" s="55">
        <v>4.1999999999999982E-2</v>
      </c>
      <c r="P63" s="55">
        <v>3.999999999999998E-2</v>
      </c>
      <c r="Q63" s="55">
        <v>3.9000000000000035E-2</v>
      </c>
      <c r="R63" s="55">
        <v>3.6999999999999977E-2</v>
      </c>
      <c r="S63" s="55">
        <v>3.5000000000000031E-2</v>
      </c>
      <c r="T63" s="55">
        <v>3.2999999999999918E-2</v>
      </c>
      <c r="U63" s="55">
        <v>3.0000000000000027E-2</v>
      </c>
      <c r="V63" s="55">
        <v>3.0000000000000027E-2</v>
      </c>
      <c r="W63" s="55">
        <v>2.7000000000000024E-2</v>
      </c>
      <c r="X63" s="55">
        <v>2.5000000000000022E-2</v>
      </c>
      <c r="Y63" s="55">
        <v>2.2999999999999909E-2</v>
      </c>
      <c r="Z63" s="55">
        <v>0.30000000000000004</v>
      </c>
      <c r="AA63" s="68">
        <f t="shared" si="3"/>
        <v>1</v>
      </c>
    </row>
    <row r="64" spans="1:27" ht="15.75" customHeight="1" x14ac:dyDescent="0.45">
      <c r="A64" s="10"/>
      <c r="B64" s="10"/>
      <c r="C64" s="10"/>
    </row>
    <row r="65" spans="1:3" ht="15.75" customHeight="1" x14ac:dyDescent="0.45">
      <c r="A65" s="10"/>
      <c r="B65" s="10"/>
      <c r="C65" s="10"/>
    </row>
    <row r="66" spans="1:3" ht="15.75" customHeight="1" x14ac:dyDescent="0.45">
      <c r="A66" s="10"/>
      <c r="B66" s="10"/>
      <c r="C66" s="10"/>
    </row>
    <row r="67" spans="1:3" ht="15.75" customHeight="1" x14ac:dyDescent="0.45">
      <c r="A67" s="10"/>
      <c r="B67" s="10"/>
      <c r="C67" s="10"/>
    </row>
    <row r="68" spans="1:3" ht="15.75" customHeight="1" x14ac:dyDescent="0.45">
      <c r="A68" s="10"/>
      <c r="B68" s="10"/>
      <c r="C68" s="10"/>
    </row>
    <row r="69" spans="1:3" ht="15.75" customHeight="1" x14ac:dyDescent="0.45">
      <c r="A69" s="10"/>
      <c r="B69" s="10"/>
      <c r="C69" s="10"/>
    </row>
    <row r="70" spans="1:3" ht="15.75" customHeight="1" x14ac:dyDescent="0.45">
      <c r="A70" s="10"/>
      <c r="B70" s="10"/>
      <c r="C70" s="10"/>
    </row>
    <row r="71" spans="1:3" ht="15.75" customHeight="1" x14ac:dyDescent="0.45">
      <c r="A71" s="10"/>
      <c r="B71" s="10"/>
      <c r="C71" s="10"/>
    </row>
    <row r="72" spans="1:3" ht="15.75" customHeight="1" x14ac:dyDescent="0.45">
      <c r="A72" s="10"/>
      <c r="B72" s="10"/>
      <c r="C72" s="10"/>
    </row>
    <row r="73" spans="1:3" ht="15.75" customHeight="1" x14ac:dyDescent="0.45">
      <c r="A73" s="10"/>
      <c r="B73" s="10"/>
      <c r="C73" s="10"/>
    </row>
    <row r="74" spans="1:3" ht="15.75" customHeight="1" x14ac:dyDescent="0.45">
      <c r="A74" s="10"/>
      <c r="B74" s="10"/>
      <c r="C74" s="10"/>
    </row>
    <row r="75" spans="1:3" ht="15.75" customHeight="1" x14ac:dyDescent="0.45">
      <c r="A75" s="10"/>
      <c r="B75" s="10"/>
      <c r="C75" s="10"/>
    </row>
    <row r="76" spans="1:3" ht="15.75" customHeight="1" x14ac:dyDescent="0.45">
      <c r="A76" s="10"/>
      <c r="B76" s="10"/>
      <c r="C76" s="10"/>
    </row>
    <row r="77" spans="1:3" ht="15.75" customHeight="1" x14ac:dyDescent="0.45">
      <c r="A77" s="10"/>
      <c r="B77" s="10"/>
      <c r="C77" s="10"/>
    </row>
    <row r="78" spans="1:3" ht="15.75" customHeight="1" x14ac:dyDescent="0.45">
      <c r="A78" s="10"/>
      <c r="B78" s="10"/>
      <c r="C78" s="10"/>
    </row>
    <row r="79" spans="1:3" ht="15.75" customHeight="1" x14ac:dyDescent="0.45">
      <c r="A79" s="10"/>
      <c r="B79" s="10"/>
      <c r="C79" s="10"/>
    </row>
    <row r="80" spans="1:3" ht="15.75" customHeight="1" x14ac:dyDescent="0.45">
      <c r="A80" s="10"/>
      <c r="B80" s="10"/>
      <c r="C80" s="10"/>
    </row>
    <row r="81" spans="1:3" ht="15.75" customHeight="1" x14ac:dyDescent="0.45">
      <c r="A81" s="10"/>
      <c r="B81" s="10"/>
      <c r="C81" s="10"/>
    </row>
    <row r="82" spans="1:3" ht="15.75" customHeight="1" x14ac:dyDescent="0.45">
      <c r="A82" s="10"/>
      <c r="B82" s="10"/>
      <c r="C82" s="10"/>
    </row>
    <row r="83" spans="1:3" ht="15.75" customHeight="1" x14ac:dyDescent="0.45">
      <c r="A83" s="10"/>
      <c r="B83" s="10"/>
      <c r="C83" s="10"/>
    </row>
    <row r="84" spans="1:3" ht="15.75" customHeight="1" x14ac:dyDescent="0.45">
      <c r="A84" s="10"/>
      <c r="B84" s="10"/>
      <c r="C84" s="10"/>
    </row>
    <row r="85" spans="1:3" ht="15.75" customHeight="1" x14ac:dyDescent="0.45">
      <c r="A85" s="10"/>
      <c r="B85" s="10"/>
      <c r="C85" s="10"/>
    </row>
    <row r="86" spans="1:3" ht="15.75" customHeight="1" x14ac:dyDescent="0.45">
      <c r="A86" s="10"/>
      <c r="B86" s="10"/>
      <c r="C86" s="10"/>
    </row>
    <row r="87" spans="1:3" ht="15.75" customHeight="1" x14ac:dyDescent="0.45">
      <c r="A87" s="10"/>
      <c r="B87" s="10"/>
      <c r="C87" s="10"/>
    </row>
    <row r="88" spans="1:3" ht="15.75" customHeight="1" x14ac:dyDescent="0.45">
      <c r="A88" s="10"/>
      <c r="B88" s="10"/>
      <c r="C88" s="10"/>
    </row>
    <row r="89" spans="1:3" ht="15.75" customHeight="1" x14ac:dyDescent="0.45">
      <c r="A89" s="10"/>
      <c r="B89" s="10"/>
      <c r="C89" s="10"/>
    </row>
    <row r="90" spans="1:3" ht="15.75" customHeight="1" x14ac:dyDescent="0.45">
      <c r="A90" s="10"/>
      <c r="B90" s="10"/>
      <c r="C90" s="10"/>
    </row>
    <row r="91" spans="1:3" ht="15.75" customHeight="1" x14ac:dyDescent="0.45">
      <c r="A91" s="10"/>
      <c r="B91" s="10"/>
      <c r="C91" s="10"/>
    </row>
    <row r="92" spans="1:3" ht="15.75" customHeight="1" x14ac:dyDescent="0.45">
      <c r="A92" s="10"/>
      <c r="B92" s="10"/>
      <c r="C92" s="10"/>
    </row>
    <row r="93" spans="1:3" ht="15.75" customHeight="1" x14ac:dyDescent="0.45">
      <c r="A93" s="10"/>
      <c r="B93" s="10"/>
      <c r="C93" s="10"/>
    </row>
    <row r="94" spans="1:3" ht="15.75" customHeight="1" x14ac:dyDescent="0.45">
      <c r="A94" s="10"/>
      <c r="B94" s="10"/>
      <c r="C94" s="10"/>
    </row>
    <row r="95" spans="1:3" ht="15.75" customHeight="1" x14ac:dyDescent="0.45">
      <c r="A95" s="10"/>
      <c r="B95" s="10"/>
      <c r="C95" s="10"/>
    </row>
    <row r="96" spans="1:3" ht="15.75" customHeight="1" x14ac:dyDescent="0.45">
      <c r="A96" s="10"/>
      <c r="B96" s="10"/>
      <c r="C96" s="10"/>
    </row>
    <row r="97" spans="1:3" ht="15.75" customHeight="1" x14ac:dyDescent="0.45">
      <c r="A97" s="10"/>
      <c r="B97" s="10"/>
      <c r="C97" s="10"/>
    </row>
    <row r="98" spans="1:3" ht="15.75" customHeight="1" x14ac:dyDescent="0.45">
      <c r="A98" s="10"/>
      <c r="B98" s="10"/>
      <c r="C98" s="10"/>
    </row>
    <row r="99" spans="1:3" ht="15.75" customHeight="1" x14ac:dyDescent="0.45">
      <c r="A99" s="10"/>
      <c r="B99" s="10"/>
      <c r="C99" s="10"/>
    </row>
    <row r="100" spans="1:3" ht="15.75" customHeight="1" x14ac:dyDescent="0.45">
      <c r="A100" s="10"/>
      <c r="B100" s="10"/>
      <c r="C100" s="10"/>
    </row>
    <row r="101" spans="1:3" ht="15.75" customHeight="1" x14ac:dyDescent="0.45">
      <c r="A101" s="10"/>
      <c r="B101" s="10"/>
      <c r="C101" s="10"/>
    </row>
    <row r="102" spans="1:3" ht="15.75" customHeight="1" x14ac:dyDescent="0.45">
      <c r="A102" s="10"/>
      <c r="B102" s="10"/>
      <c r="C102" s="10"/>
    </row>
    <row r="103" spans="1:3" ht="15.75" customHeight="1" x14ac:dyDescent="0.45">
      <c r="A103" s="10"/>
      <c r="B103" s="10"/>
      <c r="C103" s="10"/>
    </row>
    <row r="104" spans="1:3" ht="15.75" customHeight="1" x14ac:dyDescent="0.45">
      <c r="A104" s="10"/>
      <c r="B104" s="10"/>
      <c r="C104" s="10"/>
    </row>
    <row r="105" spans="1:3" ht="15.75" customHeight="1" x14ac:dyDescent="0.45">
      <c r="A105" s="10"/>
      <c r="B105" s="10"/>
      <c r="C105" s="10"/>
    </row>
    <row r="106" spans="1:3" ht="15.75" customHeight="1" x14ac:dyDescent="0.45">
      <c r="A106" s="10"/>
      <c r="B106" s="10"/>
      <c r="C106" s="10"/>
    </row>
    <row r="107" spans="1:3" ht="15.75" customHeight="1" x14ac:dyDescent="0.45">
      <c r="A107" s="10"/>
      <c r="B107" s="10"/>
      <c r="C107" s="10"/>
    </row>
    <row r="108" spans="1:3" ht="15.75" customHeight="1" x14ac:dyDescent="0.45">
      <c r="A108" s="10"/>
      <c r="B108" s="10"/>
      <c r="C108" s="10"/>
    </row>
    <row r="109" spans="1:3" ht="15.75" customHeight="1" x14ac:dyDescent="0.45">
      <c r="A109" s="10"/>
      <c r="B109" s="10"/>
      <c r="C109" s="10"/>
    </row>
    <row r="110" spans="1:3" ht="15.75" customHeight="1" x14ac:dyDescent="0.45">
      <c r="A110" s="10"/>
      <c r="B110" s="10"/>
      <c r="C110" s="10"/>
    </row>
    <row r="111" spans="1:3" ht="15.75" customHeight="1" x14ac:dyDescent="0.45">
      <c r="A111" s="10"/>
      <c r="B111" s="10"/>
      <c r="C111" s="10"/>
    </row>
    <row r="112" spans="1:3" ht="15.75" customHeight="1" x14ac:dyDescent="0.45">
      <c r="A112" s="10"/>
      <c r="B112" s="10"/>
      <c r="C112" s="10"/>
    </row>
    <row r="113" spans="1:3" ht="15.75" customHeight="1" x14ac:dyDescent="0.45">
      <c r="A113" s="10"/>
      <c r="B113" s="10"/>
      <c r="C113" s="10"/>
    </row>
    <row r="114" spans="1:3" ht="15.75" customHeight="1" x14ac:dyDescent="0.45">
      <c r="A114" s="10"/>
      <c r="B114" s="10"/>
      <c r="C114" s="10"/>
    </row>
    <row r="115" spans="1:3" ht="15.75" customHeight="1" x14ac:dyDescent="0.45">
      <c r="A115" s="10"/>
      <c r="B115" s="10"/>
      <c r="C115" s="10"/>
    </row>
    <row r="116" spans="1:3" ht="15.75" customHeight="1" x14ac:dyDescent="0.45">
      <c r="A116" s="10"/>
      <c r="B116" s="10"/>
      <c r="C116" s="10"/>
    </row>
    <row r="117" spans="1:3" ht="15.75" customHeight="1" x14ac:dyDescent="0.45">
      <c r="A117" s="10"/>
      <c r="B117" s="10"/>
      <c r="C117" s="10"/>
    </row>
    <row r="118" spans="1:3" ht="15.75" customHeight="1" x14ac:dyDescent="0.45">
      <c r="A118" s="10"/>
      <c r="B118" s="10"/>
      <c r="C118" s="10"/>
    </row>
    <row r="119" spans="1:3" ht="15.75" customHeight="1" x14ac:dyDescent="0.45">
      <c r="A119" s="10"/>
      <c r="B119" s="10"/>
      <c r="C119" s="10"/>
    </row>
    <row r="120" spans="1:3" ht="15.75" customHeight="1" x14ac:dyDescent="0.45">
      <c r="A120" s="10"/>
      <c r="B120" s="10"/>
      <c r="C120" s="10"/>
    </row>
    <row r="121" spans="1:3" ht="15.75" customHeight="1" x14ac:dyDescent="0.45">
      <c r="A121" s="10"/>
      <c r="B121" s="10"/>
      <c r="C121" s="10"/>
    </row>
    <row r="122" spans="1:3" ht="15.75" customHeight="1" x14ac:dyDescent="0.45">
      <c r="A122" s="10"/>
      <c r="B122" s="10"/>
      <c r="C122" s="10"/>
    </row>
    <row r="123" spans="1:3" ht="15.75" customHeight="1" x14ac:dyDescent="0.45">
      <c r="A123" s="10"/>
      <c r="B123" s="10"/>
      <c r="C123" s="10"/>
    </row>
    <row r="124" spans="1:3" ht="15.75" customHeight="1" x14ac:dyDescent="0.45">
      <c r="A124" s="10"/>
      <c r="B124" s="10"/>
      <c r="C124" s="10"/>
    </row>
    <row r="125" spans="1:3" ht="15.75" customHeight="1" x14ac:dyDescent="0.45">
      <c r="A125" s="10"/>
      <c r="B125" s="10"/>
      <c r="C125" s="10"/>
    </row>
    <row r="126" spans="1:3" ht="15.75" customHeight="1" x14ac:dyDescent="0.45">
      <c r="A126" s="10"/>
      <c r="B126" s="10"/>
      <c r="C126" s="10"/>
    </row>
    <row r="127" spans="1:3" ht="15.75" customHeight="1" x14ac:dyDescent="0.45">
      <c r="A127" s="10"/>
      <c r="B127" s="10"/>
      <c r="C127" s="10"/>
    </row>
    <row r="128" spans="1:3" ht="15.75" customHeight="1" x14ac:dyDescent="0.45">
      <c r="A128" s="10"/>
      <c r="B128" s="10"/>
      <c r="C128" s="10"/>
    </row>
    <row r="129" spans="1:3" ht="15.75" customHeight="1" x14ac:dyDescent="0.45">
      <c r="A129" s="10"/>
      <c r="B129" s="10"/>
      <c r="C129" s="10"/>
    </row>
    <row r="130" spans="1:3" ht="15.75" customHeight="1" x14ac:dyDescent="0.45">
      <c r="A130" s="10"/>
      <c r="B130" s="10"/>
      <c r="C130" s="10"/>
    </row>
    <row r="131" spans="1:3" ht="15.75" customHeight="1" x14ac:dyDescent="0.45">
      <c r="A131" s="10"/>
      <c r="B131" s="10"/>
      <c r="C131" s="10"/>
    </row>
    <row r="132" spans="1:3" ht="15.75" customHeight="1" x14ac:dyDescent="0.45">
      <c r="A132" s="10"/>
      <c r="B132" s="10"/>
      <c r="C132" s="10"/>
    </row>
    <row r="133" spans="1:3" ht="15.75" customHeight="1" x14ac:dyDescent="0.45">
      <c r="A133" s="10"/>
      <c r="B133" s="10"/>
      <c r="C133" s="10"/>
    </row>
    <row r="134" spans="1:3" ht="15.75" customHeight="1" x14ac:dyDescent="0.45">
      <c r="A134" s="10"/>
      <c r="B134" s="10"/>
      <c r="C134" s="10"/>
    </row>
    <row r="135" spans="1:3" ht="15.75" customHeight="1" x14ac:dyDescent="0.45">
      <c r="A135" s="10"/>
      <c r="B135" s="10"/>
      <c r="C135" s="10"/>
    </row>
    <row r="136" spans="1:3" ht="15.75" customHeight="1" x14ac:dyDescent="0.45">
      <c r="A136" s="10"/>
      <c r="B136" s="10"/>
      <c r="C136" s="10"/>
    </row>
    <row r="137" spans="1:3" ht="15.75" customHeight="1" x14ac:dyDescent="0.45">
      <c r="A137" s="10"/>
      <c r="B137" s="10"/>
      <c r="C137" s="10"/>
    </row>
    <row r="138" spans="1:3" ht="15.75" customHeight="1" x14ac:dyDescent="0.45">
      <c r="A138" s="10"/>
      <c r="B138" s="10"/>
      <c r="C138" s="10"/>
    </row>
    <row r="139" spans="1:3" ht="15.75" customHeight="1" x14ac:dyDescent="0.45">
      <c r="A139" s="10"/>
      <c r="B139" s="10"/>
      <c r="C139" s="10"/>
    </row>
    <row r="140" spans="1:3" ht="15.75" customHeight="1" x14ac:dyDescent="0.45">
      <c r="A140" s="10"/>
      <c r="B140" s="10"/>
      <c r="C140" s="10"/>
    </row>
    <row r="141" spans="1:3" ht="15.75" customHeight="1" x14ac:dyDescent="0.45">
      <c r="A141" s="10"/>
      <c r="B141" s="10"/>
      <c r="C141" s="10"/>
    </row>
    <row r="142" spans="1:3" ht="15.75" customHeight="1" x14ac:dyDescent="0.45">
      <c r="A142" s="10"/>
      <c r="B142" s="10"/>
      <c r="C142" s="10"/>
    </row>
    <row r="143" spans="1:3" ht="15.75" customHeight="1" x14ac:dyDescent="0.45">
      <c r="A143" s="10"/>
      <c r="B143" s="10"/>
      <c r="C143" s="10"/>
    </row>
    <row r="144" spans="1:3" ht="15.75" customHeight="1" x14ac:dyDescent="0.45">
      <c r="A144" s="10"/>
      <c r="B144" s="10"/>
      <c r="C144" s="10"/>
    </row>
    <row r="145" spans="1:3" ht="15.75" customHeight="1" x14ac:dyDescent="0.45">
      <c r="A145" s="10"/>
      <c r="B145" s="10"/>
      <c r="C145" s="10"/>
    </row>
    <row r="146" spans="1:3" ht="15.75" customHeight="1" x14ac:dyDescent="0.45">
      <c r="A146" s="10"/>
      <c r="B146" s="10"/>
      <c r="C146" s="10"/>
    </row>
    <row r="147" spans="1:3" ht="15.75" customHeight="1" x14ac:dyDescent="0.45">
      <c r="A147" s="10"/>
      <c r="B147" s="10"/>
      <c r="C147" s="10"/>
    </row>
    <row r="148" spans="1:3" ht="15.75" customHeight="1" x14ac:dyDescent="0.45">
      <c r="A148" s="10"/>
      <c r="B148" s="10"/>
      <c r="C148" s="10"/>
    </row>
    <row r="149" spans="1:3" ht="15.75" customHeight="1" x14ac:dyDescent="0.45">
      <c r="A149" s="10"/>
      <c r="B149" s="10"/>
      <c r="C149" s="10"/>
    </row>
    <row r="150" spans="1:3" ht="15.75" customHeight="1" x14ac:dyDescent="0.45">
      <c r="A150" s="10"/>
      <c r="B150" s="10"/>
      <c r="C150" s="10"/>
    </row>
    <row r="151" spans="1:3" ht="15.75" customHeight="1" x14ac:dyDescent="0.45">
      <c r="A151" s="10"/>
      <c r="B151" s="10"/>
      <c r="C151" s="10"/>
    </row>
    <row r="152" spans="1:3" ht="15.75" customHeight="1" x14ac:dyDescent="0.45">
      <c r="A152" s="10"/>
      <c r="B152" s="10"/>
      <c r="C152" s="10"/>
    </row>
    <row r="153" spans="1:3" ht="15.75" customHeight="1" x14ac:dyDescent="0.45">
      <c r="A153" s="10"/>
      <c r="B153" s="10"/>
      <c r="C153" s="10"/>
    </row>
    <row r="154" spans="1:3" ht="15.75" customHeight="1" x14ac:dyDescent="0.45">
      <c r="A154" s="10"/>
      <c r="B154" s="10"/>
      <c r="C154" s="10"/>
    </row>
    <row r="155" spans="1:3" ht="15.75" customHeight="1" x14ac:dyDescent="0.45">
      <c r="A155" s="10"/>
      <c r="B155" s="10"/>
      <c r="C155" s="10"/>
    </row>
    <row r="156" spans="1:3" ht="15.75" customHeight="1" x14ac:dyDescent="0.45">
      <c r="A156" s="10"/>
      <c r="B156" s="10"/>
      <c r="C156" s="10"/>
    </row>
    <row r="157" spans="1:3" ht="15.75" customHeight="1" x14ac:dyDescent="0.45">
      <c r="A157" s="10"/>
      <c r="B157" s="10"/>
      <c r="C157" s="10"/>
    </row>
    <row r="158" spans="1:3" ht="15.75" customHeight="1" x14ac:dyDescent="0.45">
      <c r="A158" s="10"/>
      <c r="B158" s="10"/>
      <c r="C158" s="10"/>
    </row>
    <row r="159" spans="1:3" ht="15.75" customHeight="1" x14ac:dyDescent="0.45">
      <c r="A159" s="10"/>
      <c r="B159" s="10"/>
      <c r="C159" s="10"/>
    </row>
    <row r="160" spans="1:3" ht="15.75" customHeight="1" x14ac:dyDescent="0.45">
      <c r="A160" s="10"/>
      <c r="B160" s="10"/>
      <c r="C160" s="10"/>
    </row>
    <row r="161" spans="1:3" ht="15.75" customHeight="1" x14ac:dyDescent="0.45">
      <c r="A161" s="10"/>
      <c r="B161" s="10"/>
      <c r="C161" s="10"/>
    </row>
    <row r="162" spans="1:3" ht="15.75" customHeight="1" x14ac:dyDescent="0.45">
      <c r="A162" s="10"/>
      <c r="B162" s="10"/>
      <c r="C162" s="10"/>
    </row>
    <row r="163" spans="1:3" ht="15.75" customHeight="1" x14ac:dyDescent="0.45">
      <c r="A163" s="10"/>
      <c r="B163" s="10"/>
      <c r="C163" s="10"/>
    </row>
    <row r="164" spans="1:3" ht="15.75" customHeight="1" x14ac:dyDescent="0.45">
      <c r="A164" s="10"/>
      <c r="B164" s="10"/>
      <c r="C164" s="10"/>
    </row>
    <row r="165" spans="1:3" ht="15.75" customHeight="1" x14ac:dyDescent="0.45">
      <c r="A165" s="10"/>
      <c r="B165" s="10"/>
      <c r="C165" s="10"/>
    </row>
    <row r="166" spans="1:3" ht="15.75" customHeight="1" x14ac:dyDescent="0.45">
      <c r="A166" s="10"/>
      <c r="B166" s="10"/>
      <c r="C166" s="10"/>
    </row>
    <row r="167" spans="1:3" ht="15.75" customHeight="1" x14ac:dyDescent="0.45">
      <c r="A167" s="10"/>
      <c r="B167" s="10"/>
      <c r="C167" s="10"/>
    </row>
    <row r="168" spans="1:3" ht="15.75" customHeight="1" x14ac:dyDescent="0.45">
      <c r="A168" s="10"/>
      <c r="B168" s="10"/>
      <c r="C168" s="10"/>
    </row>
    <row r="169" spans="1:3" ht="15.75" customHeight="1" x14ac:dyDescent="0.45">
      <c r="A169" s="10"/>
      <c r="B169" s="10"/>
      <c r="C169" s="10"/>
    </row>
    <row r="170" spans="1:3" ht="15.75" customHeight="1" x14ac:dyDescent="0.45">
      <c r="A170" s="10"/>
      <c r="B170" s="10"/>
      <c r="C170" s="10"/>
    </row>
    <row r="171" spans="1:3" ht="15.75" customHeight="1" x14ac:dyDescent="0.45">
      <c r="A171" s="10"/>
      <c r="B171" s="10"/>
      <c r="C171" s="10"/>
    </row>
    <row r="172" spans="1:3" ht="15.75" customHeight="1" x14ac:dyDescent="0.45">
      <c r="A172" s="10"/>
      <c r="B172" s="10"/>
      <c r="C172" s="10"/>
    </row>
    <row r="173" spans="1:3" ht="15.75" customHeight="1" x14ac:dyDescent="0.45">
      <c r="A173" s="10"/>
      <c r="B173" s="10"/>
      <c r="C173" s="10"/>
    </row>
    <row r="174" spans="1:3" ht="15.75" customHeight="1" x14ac:dyDescent="0.45">
      <c r="A174" s="10"/>
      <c r="B174" s="10"/>
      <c r="C174" s="10"/>
    </row>
    <row r="175" spans="1:3" ht="15.75" customHeight="1" x14ac:dyDescent="0.45">
      <c r="A175" s="10"/>
      <c r="B175" s="10"/>
      <c r="C175" s="10"/>
    </row>
    <row r="176" spans="1:3" ht="15.75" customHeight="1" x14ac:dyDescent="0.45">
      <c r="A176" s="10"/>
      <c r="B176" s="10"/>
      <c r="C176" s="10"/>
    </row>
    <row r="177" spans="1:3" ht="15.75" customHeight="1" x14ac:dyDescent="0.45">
      <c r="A177" s="10"/>
      <c r="B177" s="10"/>
      <c r="C177" s="10"/>
    </row>
    <row r="178" spans="1:3" ht="15.75" customHeight="1" x14ac:dyDescent="0.45">
      <c r="A178" s="10"/>
      <c r="B178" s="10"/>
      <c r="C178" s="10"/>
    </row>
    <row r="179" spans="1:3" ht="15.75" customHeight="1" x14ac:dyDescent="0.45">
      <c r="A179" s="10"/>
      <c r="B179" s="10"/>
      <c r="C179" s="10"/>
    </row>
    <row r="180" spans="1:3" ht="15.75" customHeight="1" x14ac:dyDescent="0.45">
      <c r="A180" s="10"/>
      <c r="B180" s="10"/>
      <c r="C180" s="10"/>
    </row>
    <row r="181" spans="1:3" ht="15.75" customHeight="1" x14ac:dyDescent="0.45">
      <c r="A181" s="10"/>
      <c r="B181" s="10"/>
      <c r="C181" s="10"/>
    </row>
    <row r="182" spans="1:3" ht="15.75" customHeight="1" x14ac:dyDescent="0.45">
      <c r="A182" s="10"/>
      <c r="B182" s="10"/>
      <c r="C182" s="10"/>
    </row>
    <row r="183" spans="1:3" ht="15.75" customHeight="1" x14ac:dyDescent="0.45">
      <c r="A183" s="10"/>
      <c r="B183" s="10"/>
      <c r="C183" s="10"/>
    </row>
    <row r="184" spans="1:3" ht="15.75" customHeight="1" x14ac:dyDescent="0.45">
      <c r="A184" s="10"/>
      <c r="B184" s="10"/>
      <c r="C184" s="10"/>
    </row>
    <row r="185" spans="1:3" ht="15.75" customHeight="1" x14ac:dyDescent="0.45">
      <c r="A185" s="10"/>
      <c r="B185" s="10"/>
      <c r="C185" s="10"/>
    </row>
    <row r="186" spans="1:3" ht="15.75" customHeight="1" x14ac:dyDescent="0.45">
      <c r="A186" s="10"/>
      <c r="B186" s="10"/>
      <c r="C186" s="10"/>
    </row>
    <row r="187" spans="1:3" ht="15.75" customHeight="1" x14ac:dyDescent="0.45">
      <c r="A187" s="10"/>
      <c r="B187" s="10"/>
      <c r="C187" s="10"/>
    </row>
    <row r="188" spans="1:3" ht="15.75" customHeight="1" x14ac:dyDescent="0.45">
      <c r="A188" s="10"/>
      <c r="B188" s="10"/>
      <c r="C188" s="10"/>
    </row>
    <row r="189" spans="1:3" ht="15.75" customHeight="1" x14ac:dyDescent="0.45">
      <c r="A189" s="10"/>
      <c r="B189" s="10"/>
      <c r="C189" s="10"/>
    </row>
    <row r="190" spans="1:3" ht="15.75" customHeight="1" x14ac:dyDescent="0.45">
      <c r="A190" s="10"/>
      <c r="B190" s="10"/>
      <c r="C190" s="10"/>
    </row>
    <row r="191" spans="1:3" ht="15.75" customHeight="1" x14ac:dyDescent="0.45">
      <c r="A191" s="10"/>
      <c r="B191" s="10"/>
      <c r="C191" s="10"/>
    </row>
    <row r="192" spans="1:3" ht="15.75" customHeight="1" x14ac:dyDescent="0.45">
      <c r="A192" s="10"/>
      <c r="B192" s="10"/>
      <c r="C192" s="10"/>
    </row>
    <row r="193" spans="1:3" ht="15.75" customHeight="1" x14ac:dyDescent="0.45">
      <c r="A193" s="10"/>
      <c r="B193" s="10"/>
      <c r="C193" s="10"/>
    </row>
    <row r="194" spans="1:3" ht="15.75" customHeight="1" x14ac:dyDescent="0.45">
      <c r="A194" s="10"/>
      <c r="B194" s="10"/>
      <c r="C194" s="10"/>
    </row>
    <row r="195" spans="1:3" ht="15.75" customHeight="1" x14ac:dyDescent="0.45">
      <c r="A195" s="10"/>
      <c r="B195" s="10"/>
      <c r="C195" s="10"/>
    </row>
    <row r="196" spans="1:3" ht="15.75" customHeight="1" x14ac:dyDescent="0.45">
      <c r="A196" s="10"/>
      <c r="B196" s="10"/>
      <c r="C196" s="10"/>
    </row>
    <row r="197" spans="1:3" ht="15.75" customHeight="1" x14ac:dyDescent="0.45">
      <c r="A197" s="10"/>
      <c r="B197" s="10"/>
      <c r="C197" s="10"/>
    </row>
    <row r="198" spans="1:3" ht="15.75" customHeight="1" x14ac:dyDescent="0.45">
      <c r="A198" s="10"/>
      <c r="B198" s="10"/>
      <c r="C198" s="10"/>
    </row>
    <row r="199" spans="1:3" ht="15.75" customHeight="1" x14ac:dyDescent="0.45">
      <c r="A199" s="10"/>
      <c r="B199" s="10"/>
      <c r="C199" s="10"/>
    </row>
    <row r="200" spans="1:3" ht="15.75" customHeight="1" x14ac:dyDescent="0.45">
      <c r="A200" s="10"/>
      <c r="B200" s="10"/>
      <c r="C200" s="10"/>
    </row>
    <row r="201" spans="1:3" ht="15.75" customHeight="1" x14ac:dyDescent="0.45">
      <c r="A201" s="10"/>
      <c r="B201" s="10"/>
      <c r="C201" s="10"/>
    </row>
    <row r="202" spans="1:3" ht="15.75" customHeight="1" x14ac:dyDescent="0.45">
      <c r="A202" s="10"/>
      <c r="B202" s="10"/>
      <c r="C202" s="10"/>
    </row>
    <row r="203" spans="1:3" ht="15.75" customHeight="1" x14ac:dyDescent="0.45">
      <c r="A203" s="10"/>
      <c r="B203" s="10"/>
      <c r="C203" s="10"/>
    </row>
    <row r="204" spans="1:3" ht="15.75" customHeight="1" x14ac:dyDescent="0.45">
      <c r="A204" s="10"/>
      <c r="B204" s="10"/>
      <c r="C204" s="10"/>
    </row>
    <row r="205" spans="1:3" ht="15.75" customHeight="1" x14ac:dyDescent="0.45">
      <c r="A205" s="10"/>
      <c r="B205" s="10"/>
      <c r="C205" s="10"/>
    </row>
    <row r="206" spans="1:3" ht="15.75" customHeight="1" x14ac:dyDescent="0.45">
      <c r="A206" s="10"/>
      <c r="B206" s="10"/>
      <c r="C206" s="10"/>
    </row>
    <row r="207" spans="1:3" ht="15.75" customHeight="1" x14ac:dyDescent="0.45">
      <c r="A207" s="10"/>
      <c r="B207" s="10"/>
      <c r="C207" s="10"/>
    </row>
    <row r="208" spans="1:3" ht="15.75" customHeight="1" x14ac:dyDescent="0.45">
      <c r="A208" s="10"/>
      <c r="B208" s="10"/>
      <c r="C208" s="10"/>
    </row>
    <row r="209" spans="1:3" ht="15.75" customHeight="1" x14ac:dyDescent="0.45">
      <c r="A209" s="10"/>
      <c r="B209" s="10"/>
      <c r="C209" s="10"/>
    </row>
    <row r="210" spans="1:3" ht="15.75" customHeight="1" x14ac:dyDescent="0.45">
      <c r="A210" s="10"/>
      <c r="B210" s="10"/>
      <c r="C210" s="10"/>
    </row>
    <row r="211" spans="1:3" ht="15.75" customHeight="1" x14ac:dyDescent="0.45">
      <c r="A211" s="10"/>
      <c r="B211" s="10"/>
      <c r="C211" s="10"/>
    </row>
    <row r="212" spans="1:3" ht="15.75" customHeight="1" x14ac:dyDescent="0.45">
      <c r="A212" s="10"/>
      <c r="B212" s="10"/>
      <c r="C212" s="10"/>
    </row>
    <row r="213" spans="1:3" ht="15.75" customHeight="1" x14ac:dyDescent="0.45">
      <c r="A213" s="10"/>
      <c r="B213" s="10"/>
      <c r="C213" s="10"/>
    </row>
    <row r="214" spans="1:3" ht="15.75" customHeight="1" x14ac:dyDescent="0.45">
      <c r="A214" s="10"/>
      <c r="B214" s="10"/>
      <c r="C214" s="10"/>
    </row>
    <row r="215" spans="1:3" ht="15.75" customHeight="1" x14ac:dyDescent="0.45">
      <c r="A215" s="10"/>
      <c r="B215" s="10"/>
      <c r="C215" s="10"/>
    </row>
    <row r="216" spans="1:3" ht="15.75" customHeight="1" x14ac:dyDescent="0.45">
      <c r="A216" s="10"/>
      <c r="B216" s="10"/>
      <c r="C216" s="10"/>
    </row>
    <row r="217" spans="1:3" ht="15.75" customHeight="1" x14ac:dyDescent="0.45">
      <c r="A217" s="10"/>
      <c r="B217" s="10"/>
      <c r="C217" s="10"/>
    </row>
    <row r="218" spans="1:3" ht="15.75" customHeight="1" x14ac:dyDescent="0.45">
      <c r="A218" s="10"/>
      <c r="B218" s="10"/>
      <c r="C218" s="10"/>
    </row>
    <row r="219" spans="1:3" ht="15.75" customHeight="1" x14ac:dyDescent="0.45">
      <c r="A219" s="10"/>
      <c r="B219" s="10"/>
      <c r="C219" s="10"/>
    </row>
    <row r="220" spans="1:3" ht="15.75" customHeight="1" x14ac:dyDescent="0.45">
      <c r="A220" s="10"/>
      <c r="B220" s="10"/>
      <c r="C220" s="10"/>
    </row>
    <row r="221" spans="1:3" ht="15.75" customHeight="1" x14ac:dyDescent="0.45">
      <c r="A221" s="10"/>
      <c r="B221" s="10"/>
      <c r="C221" s="10"/>
    </row>
    <row r="222" spans="1:3" ht="15.75" customHeight="1" x14ac:dyDescent="0.45">
      <c r="A222" s="10"/>
      <c r="B222" s="10"/>
      <c r="C222" s="10"/>
    </row>
    <row r="223" spans="1:3" ht="15.75" customHeight="1" x14ac:dyDescent="0.45">
      <c r="A223" s="10"/>
      <c r="B223" s="10"/>
      <c r="C223" s="10"/>
    </row>
    <row r="224" spans="1:3" ht="15.75" customHeight="1" x14ac:dyDescent="0.45">
      <c r="A224" s="10"/>
      <c r="B224" s="10"/>
      <c r="C224" s="10"/>
    </row>
    <row r="225" spans="1:3" ht="15.75" customHeight="1" x14ac:dyDescent="0.45">
      <c r="A225" s="10"/>
      <c r="B225" s="10"/>
      <c r="C225" s="10"/>
    </row>
    <row r="226" spans="1:3" ht="15.75" customHeight="1" x14ac:dyDescent="0.45">
      <c r="A226" s="10"/>
      <c r="B226" s="10"/>
      <c r="C226" s="10"/>
    </row>
    <row r="227" spans="1:3" ht="15.75" customHeight="1" x14ac:dyDescent="0.45">
      <c r="A227" s="10"/>
      <c r="B227" s="10"/>
      <c r="C227" s="10"/>
    </row>
    <row r="228" spans="1:3" ht="15.75" customHeight="1" x14ac:dyDescent="0.45">
      <c r="A228" s="10"/>
      <c r="B228" s="10"/>
      <c r="C228" s="10"/>
    </row>
    <row r="229" spans="1:3" ht="15.75" customHeight="1" x14ac:dyDescent="0.45">
      <c r="A229" s="10"/>
      <c r="B229" s="10"/>
      <c r="C229" s="10"/>
    </row>
    <row r="230" spans="1:3" ht="15.75" customHeight="1" x14ac:dyDescent="0.45">
      <c r="A230" s="10"/>
      <c r="B230" s="10"/>
      <c r="C230" s="10"/>
    </row>
    <row r="231" spans="1:3" ht="15.75" customHeight="1" x14ac:dyDescent="0.45">
      <c r="A231" s="10"/>
      <c r="B231" s="10"/>
      <c r="C231" s="10"/>
    </row>
    <row r="232" spans="1:3" ht="15.75" customHeight="1" x14ac:dyDescent="0.45">
      <c r="A232" s="10"/>
      <c r="B232" s="10"/>
      <c r="C232" s="10"/>
    </row>
    <row r="233" spans="1:3" ht="15.75" customHeight="1" x14ac:dyDescent="0.45">
      <c r="A233" s="10"/>
      <c r="B233" s="10"/>
      <c r="C233" s="10"/>
    </row>
    <row r="234" spans="1:3" ht="15.75" customHeight="1" x14ac:dyDescent="0.45">
      <c r="A234" s="10"/>
      <c r="B234" s="10"/>
      <c r="C234" s="10"/>
    </row>
    <row r="235" spans="1:3" ht="15.75" customHeight="1" x14ac:dyDescent="0.45">
      <c r="A235" s="10"/>
      <c r="B235" s="10"/>
      <c r="C235" s="10"/>
    </row>
    <row r="236" spans="1:3" ht="15.75" customHeight="1" x14ac:dyDescent="0.45">
      <c r="A236" s="10"/>
      <c r="B236" s="10"/>
      <c r="C236" s="10"/>
    </row>
    <row r="237" spans="1:3" ht="15.75" customHeight="1" x14ac:dyDescent="0.45">
      <c r="A237" s="10"/>
      <c r="B237" s="10"/>
      <c r="C237" s="10"/>
    </row>
    <row r="238" spans="1:3" ht="15.75" customHeight="1" x14ac:dyDescent="0.45">
      <c r="A238" s="10"/>
      <c r="B238" s="10"/>
      <c r="C238" s="10"/>
    </row>
    <row r="239" spans="1:3" ht="15.75" customHeight="1" x14ac:dyDescent="0.45">
      <c r="A239" s="10"/>
      <c r="B239" s="10"/>
      <c r="C239" s="10"/>
    </row>
    <row r="240" spans="1:3" ht="15.75" customHeight="1" x14ac:dyDescent="0.45">
      <c r="A240" s="10"/>
      <c r="B240" s="10"/>
      <c r="C240" s="10"/>
    </row>
    <row r="241" spans="1:3" ht="15.75" customHeight="1" x14ac:dyDescent="0.45">
      <c r="A241" s="10"/>
      <c r="B241" s="10"/>
      <c r="C241" s="10"/>
    </row>
    <row r="242" spans="1:3" ht="15.75" customHeight="1" x14ac:dyDescent="0.45">
      <c r="A242" s="10"/>
      <c r="B242" s="10"/>
      <c r="C242" s="10"/>
    </row>
    <row r="243" spans="1:3" ht="15.75" customHeight="1" x14ac:dyDescent="0.45">
      <c r="A243" s="10"/>
      <c r="B243" s="10"/>
      <c r="C243" s="10"/>
    </row>
    <row r="244" spans="1:3" ht="15.75" customHeight="1" x14ac:dyDescent="0.45">
      <c r="A244" s="10"/>
      <c r="B244" s="10"/>
      <c r="C244" s="10"/>
    </row>
    <row r="245" spans="1:3" ht="15.75" customHeight="1" x14ac:dyDescent="0.45">
      <c r="A245" s="10"/>
      <c r="B245" s="10"/>
      <c r="C245" s="10"/>
    </row>
    <row r="246" spans="1:3" ht="15.75" customHeight="1" x14ac:dyDescent="0.45">
      <c r="A246" s="10"/>
      <c r="B246" s="10"/>
      <c r="C246" s="10"/>
    </row>
    <row r="247" spans="1:3" ht="15.75" customHeight="1" x14ac:dyDescent="0.45">
      <c r="A247" s="10"/>
      <c r="B247" s="10"/>
      <c r="C247" s="10"/>
    </row>
    <row r="248" spans="1:3" ht="15.75" customHeight="1" x14ac:dyDescent="0.45">
      <c r="A248" s="10"/>
      <c r="B248" s="10"/>
      <c r="C248" s="10"/>
    </row>
    <row r="249" spans="1:3" ht="15.75" customHeight="1" x14ac:dyDescent="0.45">
      <c r="A249" s="10"/>
      <c r="B249" s="10"/>
      <c r="C249" s="10"/>
    </row>
    <row r="250" spans="1:3" ht="15.75" customHeight="1" x14ac:dyDescent="0.45">
      <c r="A250" s="10"/>
      <c r="B250" s="10"/>
      <c r="C250" s="10"/>
    </row>
    <row r="251" spans="1:3" ht="15.75" customHeight="1" x14ac:dyDescent="0.45">
      <c r="A251" s="10"/>
      <c r="B251" s="10"/>
      <c r="C251" s="10"/>
    </row>
    <row r="252" spans="1:3" ht="15.75" customHeight="1" x14ac:dyDescent="0.45">
      <c r="A252" s="10"/>
      <c r="B252" s="10"/>
      <c r="C252" s="10"/>
    </row>
    <row r="253" spans="1:3" ht="15.75" customHeight="1" x14ac:dyDescent="0.45">
      <c r="A253" s="10"/>
      <c r="B253" s="10"/>
      <c r="C253" s="10"/>
    </row>
    <row r="254" spans="1:3" ht="15.75" customHeight="1" x14ac:dyDescent="0.45">
      <c r="A254" s="10"/>
      <c r="B254" s="10"/>
      <c r="C254" s="10"/>
    </row>
    <row r="255" spans="1:3" ht="15.75" customHeight="1" x14ac:dyDescent="0.45">
      <c r="A255" s="10"/>
      <c r="B255" s="10"/>
      <c r="C255" s="10"/>
    </row>
    <row r="256" spans="1:3" ht="15.75" customHeight="1" x14ac:dyDescent="0.45">
      <c r="A256" s="10"/>
      <c r="B256" s="10"/>
      <c r="C256" s="10"/>
    </row>
    <row r="257" spans="1:3" ht="15.75" customHeight="1" x14ac:dyDescent="0.45">
      <c r="A257" s="10"/>
      <c r="B257" s="10"/>
      <c r="C257" s="10"/>
    </row>
    <row r="258" spans="1:3" ht="15.75" customHeight="1" x14ac:dyDescent="0.45">
      <c r="A258" s="10"/>
      <c r="B258" s="10"/>
      <c r="C258" s="10"/>
    </row>
    <row r="259" spans="1:3" ht="15.75" customHeight="1" x14ac:dyDescent="0.45">
      <c r="A259" s="10"/>
      <c r="B259" s="10"/>
      <c r="C259" s="10"/>
    </row>
    <row r="260" spans="1:3" ht="15.75" customHeight="1" x14ac:dyDescent="0.45">
      <c r="A260" s="10"/>
      <c r="B260" s="10"/>
      <c r="C260" s="10"/>
    </row>
    <row r="261" spans="1:3" ht="15.75" customHeight="1" x14ac:dyDescent="0.45">
      <c r="A261" s="10"/>
      <c r="B261" s="10"/>
      <c r="C261" s="10"/>
    </row>
    <row r="262" spans="1:3" ht="15.75" customHeight="1" x14ac:dyDescent="0.45">
      <c r="A262" s="10"/>
      <c r="B262" s="10"/>
      <c r="C262" s="10"/>
    </row>
    <row r="263" spans="1:3" ht="15.75" customHeight="1" x14ac:dyDescent="0.45">
      <c r="A263" s="10"/>
      <c r="B263" s="10"/>
      <c r="C263" s="10"/>
    </row>
    <row r="264" spans="1:3" ht="15.75" customHeight="1" x14ac:dyDescent="0.45">
      <c r="A264" s="10"/>
      <c r="B264" s="10"/>
      <c r="C264" s="10"/>
    </row>
    <row r="265" spans="1:3" ht="15.75" customHeight="1" x14ac:dyDescent="0.45">
      <c r="A265" s="10"/>
      <c r="B265" s="10"/>
      <c r="C265" s="10"/>
    </row>
    <row r="266" spans="1:3" ht="15.75" customHeight="1" x14ac:dyDescent="0.45">
      <c r="A266" s="10"/>
      <c r="B266" s="10"/>
      <c r="C266" s="10"/>
    </row>
    <row r="267" spans="1:3" ht="15.75" customHeight="1" x14ac:dyDescent="0.45">
      <c r="A267" s="10"/>
      <c r="B267" s="10"/>
      <c r="C267" s="10"/>
    </row>
    <row r="268" spans="1:3" ht="15.75" customHeight="1" x14ac:dyDescent="0.45">
      <c r="A268" s="10"/>
      <c r="B268" s="10"/>
      <c r="C268" s="10"/>
    </row>
    <row r="269" spans="1:3" ht="15.75" customHeight="1" x14ac:dyDescent="0.45">
      <c r="A269" s="10"/>
      <c r="B269" s="10"/>
      <c r="C269" s="10"/>
    </row>
    <row r="270" spans="1:3" ht="15.75" customHeight="1" x14ac:dyDescent="0.45">
      <c r="A270" s="10"/>
      <c r="B270" s="10"/>
      <c r="C270" s="10"/>
    </row>
    <row r="271" spans="1:3" ht="15.75" customHeight="1" x14ac:dyDescent="0.45">
      <c r="A271" s="10"/>
      <c r="B271" s="10"/>
      <c r="C271" s="10"/>
    </row>
    <row r="272" spans="1:3" ht="15.75" customHeight="1" x14ac:dyDescent="0.45">
      <c r="A272" s="10"/>
      <c r="B272" s="10"/>
      <c r="C272" s="10"/>
    </row>
    <row r="273" spans="1:3" ht="15.75" customHeight="1" x14ac:dyDescent="0.45">
      <c r="A273" s="10"/>
      <c r="B273" s="10"/>
      <c r="C273" s="10"/>
    </row>
    <row r="274" spans="1:3" ht="15.75" customHeight="1" x14ac:dyDescent="0.45">
      <c r="A274" s="10"/>
      <c r="B274" s="10"/>
      <c r="C274" s="10"/>
    </row>
    <row r="275" spans="1:3" ht="15.75" customHeight="1" x14ac:dyDescent="0.45">
      <c r="A275" s="10"/>
      <c r="B275" s="10"/>
      <c r="C275" s="10"/>
    </row>
    <row r="276" spans="1:3" ht="15.75" customHeight="1" x14ac:dyDescent="0.45">
      <c r="A276" s="10"/>
      <c r="B276" s="10"/>
      <c r="C276" s="10"/>
    </row>
    <row r="277" spans="1:3" ht="15.75" customHeight="1" x14ac:dyDescent="0.45">
      <c r="A277" s="10"/>
      <c r="B277" s="10"/>
      <c r="C277" s="10"/>
    </row>
    <row r="278" spans="1:3" ht="15.75" customHeight="1" x14ac:dyDescent="0.45">
      <c r="A278" s="10"/>
      <c r="B278" s="10"/>
      <c r="C278" s="10"/>
    </row>
    <row r="279" spans="1:3" ht="15.75" customHeight="1" x14ac:dyDescent="0.45">
      <c r="A279" s="10"/>
      <c r="B279" s="10"/>
      <c r="C279" s="10"/>
    </row>
    <row r="280" spans="1:3" ht="15.75" customHeight="1" x14ac:dyDescent="0.45">
      <c r="A280" s="10"/>
      <c r="B280" s="10"/>
      <c r="C280" s="10"/>
    </row>
    <row r="281" spans="1:3" ht="15.75" customHeight="1" x14ac:dyDescent="0.45">
      <c r="A281" s="10"/>
      <c r="B281" s="10"/>
      <c r="C281" s="10"/>
    </row>
    <row r="282" spans="1:3" ht="15.75" customHeight="1" x14ac:dyDescent="0.45">
      <c r="A282" s="10"/>
      <c r="B282" s="10"/>
      <c r="C282" s="10"/>
    </row>
    <row r="283" spans="1:3" ht="15.75" customHeight="1" x14ac:dyDescent="0.45">
      <c r="A283" s="10"/>
      <c r="B283" s="10"/>
      <c r="C283" s="10"/>
    </row>
    <row r="284" spans="1:3" ht="15.75" customHeight="1" x14ac:dyDescent="0.45">
      <c r="A284" s="10"/>
      <c r="B284" s="10"/>
      <c r="C284" s="10"/>
    </row>
    <row r="285" spans="1:3" ht="15.75" customHeight="1" x14ac:dyDescent="0.45">
      <c r="A285" s="10"/>
      <c r="B285" s="10"/>
      <c r="C285" s="10"/>
    </row>
    <row r="286" spans="1:3" ht="15.75" customHeight="1" x14ac:dyDescent="0.45">
      <c r="A286" s="10"/>
      <c r="B286" s="10"/>
      <c r="C286" s="10"/>
    </row>
    <row r="287" spans="1:3" ht="15.75" customHeight="1" x14ac:dyDescent="0.45">
      <c r="A287" s="10"/>
      <c r="B287" s="10"/>
      <c r="C287" s="10"/>
    </row>
    <row r="288" spans="1:3" ht="15.75" customHeight="1" x14ac:dyDescent="0.45">
      <c r="A288" s="10"/>
      <c r="B288" s="10"/>
      <c r="C288" s="10"/>
    </row>
    <row r="289" spans="1:3" ht="15.75" customHeight="1" x14ac:dyDescent="0.45">
      <c r="A289" s="10"/>
      <c r="B289" s="10"/>
      <c r="C289" s="10"/>
    </row>
    <row r="290" spans="1:3" ht="15.75" customHeight="1" x14ac:dyDescent="0.45">
      <c r="A290" s="10"/>
      <c r="B290" s="10"/>
      <c r="C290" s="10"/>
    </row>
    <row r="291" spans="1:3" ht="15.75" customHeight="1" x14ac:dyDescent="0.45">
      <c r="A291" s="10"/>
      <c r="B291" s="10"/>
      <c r="C291" s="10"/>
    </row>
    <row r="292" spans="1:3" ht="15.75" customHeight="1" x14ac:dyDescent="0.45">
      <c r="A292" s="10"/>
      <c r="B292" s="10"/>
      <c r="C292" s="10"/>
    </row>
    <row r="293" spans="1:3" ht="15.75" customHeight="1" x14ac:dyDescent="0.45">
      <c r="A293" s="10"/>
      <c r="B293" s="10"/>
      <c r="C293" s="10"/>
    </row>
    <row r="294" spans="1:3" ht="15.75" customHeight="1" x14ac:dyDescent="0.45">
      <c r="A294" s="10"/>
      <c r="B294" s="10"/>
      <c r="C294" s="10"/>
    </row>
    <row r="295" spans="1:3" ht="15.75" customHeight="1" x14ac:dyDescent="0.45">
      <c r="A295" s="10"/>
      <c r="B295" s="10"/>
      <c r="C295" s="10"/>
    </row>
    <row r="296" spans="1:3" ht="15.75" customHeight="1" x14ac:dyDescent="0.45">
      <c r="A296" s="10"/>
      <c r="B296" s="10"/>
      <c r="C296" s="10"/>
    </row>
    <row r="297" spans="1:3" ht="15.75" customHeight="1" x14ac:dyDescent="0.45">
      <c r="A297" s="10"/>
      <c r="B297" s="10"/>
      <c r="C297" s="10"/>
    </row>
    <row r="298" spans="1:3" ht="15.75" customHeight="1" x14ac:dyDescent="0.45">
      <c r="A298" s="10"/>
      <c r="B298" s="10"/>
      <c r="C298" s="10"/>
    </row>
    <row r="299" spans="1:3" ht="15.75" customHeight="1" x14ac:dyDescent="0.45">
      <c r="A299" s="10"/>
      <c r="B299" s="10"/>
      <c r="C299" s="10"/>
    </row>
    <row r="300" spans="1:3" ht="15.75" customHeight="1" x14ac:dyDescent="0.45">
      <c r="A300" s="10"/>
      <c r="B300" s="10"/>
      <c r="C300" s="10"/>
    </row>
    <row r="301" spans="1:3" ht="15.75" customHeight="1" x14ac:dyDescent="0.45">
      <c r="A301" s="10"/>
      <c r="B301" s="10"/>
      <c r="C301" s="10"/>
    </row>
    <row r="302" spans="1:3" ht="15.75" customHeight="1" x14ac:dyDescent="0.45">
      <c r="A302" s="10"/>
      <c r="B302" s="10"/>
      <c r="C302" s="10"/>
    </row>
    <row r="303" spans="1:3" ht="15.75" customHeight="1" x14ac:dyDescent="0.45">
      <c r="A303" s="10"/>
      <c r="B303" s="10"/>
      <c r="C303" s="10"/>
    </row>
    <row r="304" spans="1:3" ht="15.75" customHeight="1" x14ac:dyDescent="0.45">
      <c r="A304" s="10"/>
      <c r="B304" s="10"/>
      <c r="C304" s="10"/>
    </row>
    <row r="305" spans="1:3" ht="15.75" customHeight="1" x14ac:dyDescent="0.45">
      <c r="A305" s="10"/>
      <c r="B305" s="10"/>
      <c r="C305" s="10"/>
    </row>
    <row r="306" spans="1:3" ht="15.75" customHeight="1" x14ac:dyDescent="0.45">
      <c r="A306" s="10"/>
      <c r="B306" s="10"/>
      <c r="C306" s="10"/>
    </row>
    <row r="307" spans="1:3" ht="15.75" customHeight="1" x14ac:dyDescent="0.45">
      <c r="A307" s="10"/>
      <c r="B307" s="10"/>
      <c r="C307" s="10"/>
    </row>
    <row r="308" spans="1:3" ht="15.75" customHeight="1" x14ac:dyDescent="0.45">
      <c r="A308" s="10"/>
      <c r="B308" s="10"/>
      <c r="C308" s="10"/>
    </row>
    <row r="309" spans="1:3" ht="15.75" customHeight="1" x14ac:dyDescent="0.45">
      <c r="A309" s="10"/>
      <c r="B309" s="10"/>
      <c r="C309" s="10"/>
    </row>
    <row r="310" spans="1:3" ht="15.75" customHeight="1" x14ac:dyDescent="0.45">
      <c r="A310" s="10"/>
      <c r="B310" s="10"/>
      <c r="C310" s="10"/>
    </row>
    <row r="311" spans="1:3" ht="15.75" customHeight="1" x14ac:dyDescent="0.45">
      <c r="A311" s="10"/>
      <c r="B311" s="10"/>
      <c r="C311" s="10"/>
    </row>
    <row r="312" spans="1:3" ht="15.75" customHeight="1" x14ac:dyDescent="0.45">
      <c r="A312" s="10"/>
      <c r="B312" s="10"/>
      <c r="C312" s="10"/>
    </row>
    <row r="313" spans="1:3" ht="15.75" customHeight="1" x14ac:dyDescent="0.45">
      <c r="A313" s="10"/>
      <c r="B313" s="10"/>
      <c r="C313" s="10"/>
    </row>
    <row r="314" spans="1:3" ht="15.75" customHeight="1" x14ac:dyDescent="0.45">
      <c r="A314" s="10"/>
      <c r="B314" s="10"/>
      <c r="C314" s="10"/>
    </row>
    <row r="315" spans="1:3" ht="15.75" customHeight="1" x14ac:dyDescent="0.45">
      <c r="A315" s="10"/>
      <c r="B315" s="10"/>
      <c r="C315" s="10"/>
    </row>
    <row r="316" spans="1:3" ht="15.75" customHeight="1" x14ac:dyDescent="0.45">
      <c r="A316" s="10"/>
      <c r="B316" s="10"/>
      <c r="C316" s="10"/>
    </row>
    <row r="317" spans="1:3" ht="15.75" customHeight="1" x14ac:dyDescent="0.45">
      <c r="A317" s="10"/>
      <c r="B317" s="10"/>
      <c r="C317" s="10"/>
    </row>
    <row r="318" spans="1:3" ht="15.75" customHeight="1" x14ac:dyDescent="0.45">
      <c r="A318" s="10"/>
      <c r="B318" s="10"/>
      <c r="C318" s="10"/>
    </row>
    <row r="319" spans="1:3" ht="15.75" customHeight="1" x14ac:dyDescent="0.45">
      <c r="A319" s="10"/>
      <c r="B319" s="10"/>
      <c r="C319" s="10"/>
    </row>
    <row r="320" spans="1:3" ht="15.75" customHeight="1" x14ac:dyDescent="0.45">
      <c r="A320" s="10"/>
      <c r="B320" s="10"/>
      <c r="C320" s="10"/>
    </row>
    <row r="321" spans="1:3" ht="15.75" customHeight="1" x14ac:dyDescent="0.45">
      <c r="A321" s="10"/>
      <c r="B321" s="10"/>
      <c r="C321" s="10"/>
    </row>
    <row r="322" spans="1:3" ht="15.75" customHeight="1" x14ac:dyDescent="0.45">
      <c r="A322" s="10"/>
      <c r="B322" s="10"/>
      <c r="C322" s="10"/>
    </row>
    <row r="323" spans="1:3" ht="15.75" customHeight="1" x14ac:dyDescent="0.45">
      <c r="A323" s="10"/>
      <c r="B323" s="10"/>
      <c r="C323" s="10"/>
    </row>
    <row r="324" spans="1:3" ht="15.75" customHeight="1" x14ac:dyDescent="0.45">
      <c r="A324" s="10"/>
      <c r="B324" s="10"/>
      <c r="C324" s="10"/>
    </row>
    <row r="325" spans="1:3" ht="15.75" customHeight="1" x14ac:dyDescent="0.45">
      <c r="A325" s="10"/>
      <c r="B325" s="10"/>
      <c r="C325" s="10"/>
    </row>
    <row r="326" spans="1:3" ht="15.75" customHeight="1" x14ac:dyDescent="0.45">
      <c r="A326" s="10"/>
      <c r="B326" s="10"/>
      <c r="C326" s="10"/>
    </row>
    <row r="327" spans="1:3" ht="15.75" customHeight="1" x14ac:dyDescent="0.45">
      <c r="A327" s="10"/>
      <c r="B327" s="10"/>
      <c r="C327" s="10"/>
    </row>
    <row r="328" spans="1:3" ht="15.75" customHeight="1" x14ac:dyDescent="0.45">
      <c r="A328" s="10"/>
      <c r="B328" s="10"/>
      <c r="C328" s="10"/>
    </row>
    <row r="329" spans="1:3" ht="15.75" customHeight="1" x14ac:dyDescent="0.45">
      <c r="A329" s="10"/>
      <c r="B329" s="10"/>
      <c r="C329" s="10"/>
    </row>
    <row r="330" spans="1:3" ht="15.75" customHeight="1" x14ac:dyDescent="0.45">
      <c r="A330" s="10"/>
      <c r="B330" s="10"/>
      <c r="C330" s="10"/>
    </row>
    <row r="331" spans="1:3" ht="15.75" customHeight="1" x14ac:dyDescent="0.45">
      <c r="A331" s="10"/>
      <c r="B331" s="10"/>
      <c r="C331" s="10"/>
    </row>
    <row r="332" spans="1:3" ht="15.75" customHeight="1" x14ac:dyDescent="0.45">
      <c r="A332" s="10"/>
      <c r="B332" s="10"/>
      <c r="C332" s="10"/>
    </row>
    <row r="333" spans="1:3" ht="15.75" customHeight="1" x14ac:dyDescent="0.45">
      <c r="A333" s="10"/>
      <c r="B333" s="10"/>
      <c r="C333" s="10"/>
    </row>
    <row r="334" spans="1:3" ht="15.75" customHeight="1" x14ac:dyDescent="0.45">
      <c r="A334" s="10"/>
      <c r="B334" s="10"/>
      <c r="C334" s="10"/>
    </row>
    <row r="335" spans="1:3" ht="15.75" customHeight="1" x14ac:dyDescent="0.45">
      <c r="A335" s="10"/>
      <c r="B335" s="10"/>
      <c r="C335" s="10"/>
    </row>
    <row r="336" spans="1:3" ht="15.75" customHeight="1" x14ac:dyDescent="0.45">
      <c r="A336" s="10"/>
      <c r="B336" s="10"/>
      <c r="C336" s="10"/>
    </row>
    <row r="337" spans="1:3" ht="15.75" customHeight="1" x14ac:dyDescent="0.45">
      <c r="A337" s="10"/>
      <c r="B337" s="10"/>
      <c r="C337" s="10"/>
    </row>
    <row r="338" spans="1:3" ht="15.75" customHeight="1" x14ac:dyDescent="0.45">
      <c r="A338" s="10"/>
      <c r="B338" s="10"/>
      <c r="C338" s="10"/>
    </row>
    <row r="339" spans="1:3" ht="15.75" customHeight="1" x14ac:dyDescent="0.45">
      <c r="A339" s="10"/>
      <c r="B339" s="10"/>
      <c r="C339" s="10"/>
    </row>
    <row r="340" spans="1:3" ht="15.75" customHeight="1" x14ac:dyDescent="0.45">
      <c r="A340" s="10"/>
      <c r="B340" s="10"/>
      <c r="C340" s="10"/>
    </row>
    <row r="341" spans="1:3" ht="15.75" customHeight="1" x14ac:dyDescent="0.45">
      <c r="A341" s="10"/>
      <c r="B341" s="10"/>
      <c r="C341" s="10"/>
    </row>
    <row r="342" spans="1:3" ht="15.75" customHeight="1" x14ac:dyDescent="0.45">
      <c r="A342" s="10"/>
      <c r="B342" s="10"/>
      <c r="C342" s="10"/>
    </row>
    <row r="343" spans="1:3" ht="15.75" customHeight="1" x14ac:dyDescent="0.45">
      <c r="A343" s="10"/>
      <c r="B343" s="10"/>
      <c r="C343" s="10"/>
    </row>
    <row r="344" spans="1:3" ht="15.75" customHeight="1" x14ac:dyDescent="0.45">
      <c r="A344" s="10"/>
      <c r="B344" s="10"/>
      <c r="C344" s="10"/>
    </row>
    <row r="345" spans="1:3" ht="15.75" customHeight="1" x14ac:dyDescent="0.45">
      <c r="A345" s="10"/>
      <c r="B345" s="10"/>
      <c r="C345" s="10"/>
    </row>
    <row r="346" spans="1:3" ht="15.75" customHeight="1" x14ac:dyDescent="0.45">
      <c r="A346" s="10"/>
      <c r="B346" s="10"/>
      <c r="C346" s="10"/>
    </row>
    <row r="347" spans="1:3" ht="15.75" customHeight="1" x14ac:dyDescent="0.45">
      <c r="A347" s="10"/>
      <c r="B347" s="10"/>
      <c r="C347" s="10"/>
    </row>
    <row r="348" spans="1:3" ht="15.75" customHeight="1" x14ac:dyDescent="0.45">
      <c r="A348" s="10"/>
      <c r="B348" s="10"/>
      <c r="C348" s="10"/>
    </row>
    <row r="349" spans="1:3" ht="15.75" customHeight="1" x14ac:dyDescent="0.45">
      <c r="A349" s="10"/>
      <c r="B349" s="10"/>
      <c r="C349" s="10"/>
    </row>
    <row r="350" spans="1:3" ht="15.75" customHeight="1" x14ac:dyDescent="0.45">
      <c r="A350" s="10"/>
      <c r="B350" s="10"/>
      <c r="C350" s="10"/>
    </row>
    <row r="351" spans="1:3" ht="15.75" customHeight="1" x14ac:dyDescent="0.45">
      <c r="A351" s="10"/>
      <c r="B351" s="10"/>
      <c r="C351" s="10"/>
    </row>
    <row r="352" spans="1:3" ht="15.75" customHeight="1" x14ac:dyDescent="0.45">
      <c r="A352" s="10"/>
      <c r="B352" s="10"/>
      <c r="C352" s="10"/>
    </row>
    <row r="353" spans="1:3" ht="15.75" customHeight="1" x14ac:dyDescent="0.45">
      <c r="A353" s="10"/>
      <c r="B353" s="10"/>
      <c r="C353" s="10"/>
    </row>
    <row r="354" spans="1:3" ht="15.75" customHeight="1" x14ac:dyDescent="0.45">
      <c r="A354" s="10"/>
      <c r="B354" s="10"/>
      <c r="C354" s="10"/>
    </row>
    <row r="355" spans="1:3" ht="15.75" customHeight="1" x14ac:dyDescent="0.45">
      <c r="A355" s="10"/>
      <c r="B355" s="10"/>
      <c r="C355" s="10"/>
    </row>
    <row r="356" spans="1:3" ht="15.75" customHeight="1" x14ac:dyDescent="0.45">
      <c r="A356" s="10"/>
      <c r="B356" s="10"/>
      <c r="C356" s="10"/>
    </row>
    <row r="357" spans="1:3" ht="15.75" customHeight="1" x14ac:dyDescent="0.45">
      <c r="A357" s="10"/>
      <c r="B357" s="10"/>
      <c r="C357" s="10"/>
    </row>
    <row r="358" spans="1:3" ht="15.75" customHeight="1" x14ac:dyDescent="0.45">
      <c r="A358" s="10"/>
      <c r="B358" s="10"/>
      <c r="C358" s="10"/>
    </row>
    <row r="359" spans="1:3" ht="15.75" customHeight="1" x14ac:dyDescent="0.45">
      <c r="A359" s="10"/>
      <c r="B359" s="10"/>
      <c r="C359" s="10"/>
    </row>
    <row r="360" spans="1:3" ht="15.75" customHeight="1" x14ac:dyDescent="0.45">
      <c r="A360" s="10"/>
      <c r="B360" s="10"/>
      <c r="C360" s="10"/>
    </row>
    <row r="361" spans="1:3" ht="15.75" customHeight="1" x14ac:dyDescent="0.45">
      <c r="A361" s="10"/>
      <c r="B361" s="10"/>
      <c r="C361" s="10"/>
    </row>
    <row r="362" spans="1:3" ht="15.75" customHeight="1" x14ac:dyDescent="0.45">
      <c r="A362" s="10"/>
      <c r="B362" s="10"/>
      <c r="C362" s="10"/>
    </row>
    <row r="363" spans="1:3" ht="15.75" customHeight="1" x14ac:dyDescent="0.45">
      <c r="A363" s="10"/>
      <c r="B363" s="10"/>
      <c r="C363" s="10"/>
    </row>
    <row r="364" spans="1:3" ht="15.75" customHeight="1" x14ac:dyDescent="0.45">
      <c r="A364" s="10"/>
      <c r="B364" s="10"/>
      <c r="C364" s="10"/>
    </row>
    <row r="365" spans="1:3" ht="15.75" customHeight="1" x14ac:dyDescent="0.45">
      <c r="A365" s="10"/>
      <c r="B365" s="10"/>
      <c r="C365" s="10"/>
    </row>
    <row r="366" spans="1:3" ht="15.75" customHeight="1" x14ac:dyDescent="0.45">
      <c r="A366" s="10"/>
      <c r="B366" s="10"/>
      <c r="C366" s="10"/>
    </row>
    <row r="367" spans="1:3" ht="15.75" customHeight="1" x14ac:dyDescent="0.45">
      <c r="A367" s="10"/>
      <c r="B367" s="10"/>
      <c r="C367" s="10"/>
    </row>
    <row r="368" spans="1:3" ht="15.75" customHeight="1" x14ac:dyDescent="0.45">
      <c r="A368" s="10"/>
      <c r="B368" s="10"/>
      <c r="C368" s="10"/>
    </row>
    <row r="369" spans="1:3" ht="15.75" customHeight="1" x14ac:dyDescent="0.45">
      <c r="A369" s="10"/>
      <c r="B369" s="10"/>
      <c r="C369" s="10"/>
    </row>
    <row r="370" spans="1:3" ht="15.75" customHeight="1" x14ac:dyDescent="0.45">
      <c r="A370" s="10"/>
      <c r="B370" s="10"/>
      <c r="C370" s="10"/>
    </row>
    <row r="371" spans="1:3" ht="15.75" customHeight="1" x14ac:dyDescent="0.45">
      <c r="A371" s="10"/>
      <c r="B371" s="10"/>
      <c r="C371" s="10"/>
    </row>
    <row r="372" spans="1:3" ht="15.75" customHeight="1" x14ac:dyDescent="0.45">
      <c r="A372" s="10"/>
      <c r="B372" s="10"/>
      <c r="C372" s="10"/>
    </row>
    <row r="373" spans="1:3" ht="15.75" customHeight="1" x14ac:dyDescent="0.45">
      <c r="A373" s="10"/>
      <c r="B373" s="10"/>
      <c r="C373" s="10"/>
    </row>
    <row r="374" spans="1:3" ht="15.75" customHeight="1" x14ac:dyDescent="0.45">
      <c r="A374" s="10"/>
      <c r="B374" s="10"/>
      <c r="C374" s="10"/>
    </row>
    <row r="375" spans="1:3" ht="15.75" customHeight="1" x14ac:dyDescent="0.45">
      <c r="A375" s="10"/>
      <c r="B375" s="10"/>
      <c r="C375" s="10"/>
    </row>
    <row r="376" spans="1:3" ht="15.75" customHeight="1" x14ac:dyDescent="0.45">
      <c r="A376" s="10"/>
      <c r="B376" s="10"/>
      <c r="C376" s="10"/>
    </row>
    <row r="377" spans="1:3" ht="15.75" customHeight="1" x14ac:dyDescent="0.45">
      <c r="A377" s="10"/>
      <c r="B377" s="10"/>
      <c r="C377" s="10"/>
    </row>
    <row r="378" spans="1:3" ht="15.75" customHeight="1" x14ac:dyDescent="0.45">
      <c r="A378" s="10"/>
      <c r="B378" s="10"/>
      <c r="C378" s="10"/>
    </row>
    <row r="379" spans="1:3" ht="15.75" customHeight="1" x14ac:dyDescent="0.45">
      <c r="A379" s="10"/>
      <c r="B379" s="10"/>
      <c r="C379" s="10"/>
    </row>
    <row r="380" spans="1:3" ht="15.75" customHeight="1" x14ac:dyDescent="0.45">
      <c r="A380" s="10"/>
      <c r="B380" s="10"/>
      <c r="C380" s="10"/>
    </row>
    <row r="381" spans="1:3" ht="15.75" customHeight="1" x14ac:dyDescent="0.45">
      <c r="A381" s="10"/>
      <c r="B381" s="10"/>
      <c r="C381" s="10"/>
    </row>
    <row r="382" spans="1:3" ht="15.75" customHeight="1" x14ac:dyDescent="0.45">
      <c r="A382" s="10"/>
      <c r="B382" s="10"/>
      <c r="C382" s="10"/>
    </row>
    <row r="383" spans="1:3" ht="15.75" customHeight="1" x14ac:dyDescent="0.45">
      <c r="A383" s="10"/>
      <c r="B383" s="10"/>
      <c r="C383" s="10"/>
    </row>
    <row r="384" spans="1:3" ht="15.75" customHeight="1" x14ac:dyDescent="0.45">
      <c r="A384" s="10"/>
      <c r="B384" s="10"/>
      <c r="C384" s="10"/>
    </row>
    <row r="385" spans="1:3" ht="15.75" customHeight="1" x14ac:dyDescent="0.45">
      <c r="A385" s="10"/>
      <c r="B385" s="10"/>
      <c r="C385" s="10"/>
    </row>
    <row r="386" spans="1:3" ht="15.75" customHeight="1" x14ac:dyDescent="0.45">
      <c r="A386" s="10"/>
      <c r="B386" s="10"/>
      <c r="C386" s="10"/>
    </row>
    <row r="387" spans="1:3" ht="15.75" customHeight="1" x14ac:dyDescent="0.45">
      <c r="A387" s="10"/>
      <c r="B387" s="10"/>
      <c r="C387" s="10"/>
    </row>
    <row r="388" spans="1:3" ht="15.75" customHeight="1" x14ac:dyDescent="0.45">
      <c r="A388" s="10"/>
      <c r="B388" s="10"/>
      <c r="C388" s="10"/>
    </row>
    <row r="389" spans="1:3" ht="15.75" customHeight="1" x14ac:dyDescent="0.45">
      <c r="A389" s="10"/>
      <c r="B389" s="10"/>
      <c r="C389" s="10"/>
    </row>
    <row r="390" spans="1:3" ht="15.75" customHeight="1" x14ac:dyDescent="0.45">
      <c r="A390" s="10"/>
      <c r="B390" s="10"/>
      <c r="C390" s="10"/>
    </row>
    <row r="391" spans="1:3" ht="15.75" customHeight="1" x14ac:dyDescent="0.45">
      <c r="A391" s="10"/>
      <c r="B391" s="10"/>
      <c r="C391" s="10"/>
    </row>
    <row r="392" spans="1:3" ht="15.75" customHeight="1" x14ac:dyDescent="0.45">
      <c r="A392" s="10"/>
      <c r="B392" s="10"/>
      <c r="C392" s="10"/>
    </row>
    <row r="393" spans="1:3" ht="15.75" customHeight="1" x14ac:dyDescent="0.45">
      <c r="A393" s="10"/>
      <c r="B393" s="10"/>
      <c r="C393" s="10"/>
    </row>
    <row r="394" spans="1:3" ht="15.75" customHeight="1" x14ac:dyDescent="0.45">
      <c r="A394" s="10"/>
      <c r="B394" s="10"/>
      <c r="C394" s="10"/>
    </row>
    <row r="395" spans="1:3" ht="15.75" customHeight="1" x14ac:dyDescent="0.45">
      <c r="A395" s="10"/>
      <c r="B395" s="10"/>
      <c r="C395" s="10"/>
    </row>
    <row r="396" spans="1:3" ht="15.75" customHeight="1" x14ac:dyDescent="0.45">
      <c r="A396" s="10"/>
      <c r="B396" s="10"/>
      <c r="C396" s="10"/>
    </row>
    <row r="397" spans="1:3" ht="15.75" customHeight="1" x14ac:dyDescent="0.45">
      <c r="A397" s="10"/>
      <c r="B397" s="10"/>
      <c r="C397" s="10"/>
    </row>
    <row r="398" spans="1:3" ht="15.75" customHeight="1" x14ac:dyDescent="0.45">
      <c r="A398" s="10"/>
      <c r="B398" s="10"/>
      <c r="C398" s="10"/>
    </row>
    <row r="399" spans="1:3" ht="15.75" customHeight="1" x14ac:dyDescent="0.45">
      <c r="A399" s="10"/>
      <c r="B399" s="10"/>
      <c r="C399" s="10"/>
    </row>
    <row r="400" spans="1:3" ht="15.75" customHeight="1" x14ac:dyDescent="0.45">
      <c r="A400" s="10"/>
      <c r="B400" s="10"/>
      <c r="C400" s="10"/>
    </row>
    <row r="401" spans="1:3" ht="15.75" customHeight="1" x14ac:dyDescent="0.45">
      <c r="A401" s="10"/>
      <c r="B401" s="10"/>
      <c r="C401" s="10"/>
    </row>
    <row r="402" spans="1:3" ht="15.75" customHeight="1" x14ac:dyDescent="0.45">
      <c r="A402" s="10"/>
      <c r="B402" s="10"/>
      <c r="C402" s="10"/>
    </row>
    <row r="403" spans="1:3" ht="15.75" customHeight="1" x14ac:dyDescent="0.45">
      <c r="A403" s="10"/>
      <c r="B403" s="10"/>
      <c r="C403" s="10"/>
    </row>
    <row r="404" spans="1:3" ht="15.75" customHeight="1" x14ac:dyDescent="0.45">
      <c r="A404" s="10"/>
      <c r="B404" s="10"/>
      <c r="C404" s="10"/>
    </row>
    <row r="405" spans="1:3" ht="15.75" customHeight="1" x14ac:dyDescent="0.45">
      <c r="A405" s="10"/>
      <c r="B405" s="10"/>
      <c r="C405" s="10"/>
    </row>
    <row r="406" spans="1:3" ht="15.75" customHeight="1" x14ac:dyDescent="0.45">
      <c r="A406" s="10"/>
      <c r="B406" s="10"/>
      <c r="C406" s="10"/>
    </row>
    <row r="407" spans="1:3" ht="15.75" customHeight="1" x14ac:dyDescent="0.45">
      <c r="A407" s="10"/>
      <c r="B407" s="10"/>
      <c r="C407" s="10"/>
    </row>
    <row r="408" spans="1:3" ht="15.75" customHeight="1" x14ac:dyDescent="0.45">
      <c r="A408" s="10"/>
      <c r="B408" s="10"/>
      <c r="C408" s="10"/>
    </row>
    <row r="409" spans="1:3" ht="15.75" customHeight="1" x14ac:dyDescent="0.45">
      <c r="A409" s="10"/>
      <c r="B409" s="10"/>
      <c r="C409" s="10"/>
    </row>
    <row r="410" spans="1:3" ht="15.75" customHeight="1" x14ac:dyDescent="0.45">
      <c r="A410" s="10"/>
      <c r="B410" s="10"/>
      <c r="C410" s="10"/>
    </row>
    <row r="411" spans="1:3" ht="15.75" customHeight="1" x14ac:dyDescent="0.45">
      <c r="A411" s="10"/>
      <c r="B411" s="10"/>
      <c r="C411" s="10"/>
    </row>
    <row r="412" spans="1:3" ht="15.75" customHeight="1" x14ac:dyDescent="0.45">
      <c r="A412" s="10"/>
      <c r="B412" s="10"/>
      <c r="C412" s="10"/>
    </row>
    <row r="413" spans="1:3" ht="15.75" customHeight="1" x14ac:dyDescent="0.45">
      <c r="A413" s="10"/>
      <c r="B413" s="10"/>
      <c r="C413" s="10"/>
    </row>
    <row r="414" spans="1:3" ht="15.75" customHeight="1" x14ac:dyDescent="0.45">
      <c r="A414" s="10"/>
      <c r="B414" s="10"/>
      <c r="C414" s="10"/>
    </row>
    <row r="415" spans="1:3" ht="15.75" customHeight="1" x14ac:dyDescent="0.45">
      <c r="A415" s="10"/>
      <c r="B415" s="10"/>
      <c r="C415" s="10"/>
    </row>
    <row r="416" spans="1:3" ht="15.75" customHeight="1" x14ac:dyDescent="0.45">
      <c r="A416" s="10"/>
      <c r="B416" s="10"/>
      <c r="C416" s="10"/>
    </row>
    <row r="417" spans="1:3" ht="15.75" customHeight="1" x14ac:dyDescent="0.45">
      <c r="A417" s="10"/>
      <c r="B417" s="10"/>
      <c r="C417" s="10"/>
    </row>
    <row r="418" spans="1:3" ht="15.75" customHeight="1" x14ac:dyDescent="0.45">
      <c r="A418" s="10"/>
      <c r="B418" s="10"/>
      <c r="C418" s="10"/>
    </row>
    <row r="419" spans="1:3" ht="15.75" customHeight="1" x14ac:dyDescent="0.45">
      <c r="A419" s="10"/>
      <c r="B419" s="10"/>
      <c r="C419" s="10"/>
    </row>
    <row r="420" spans="1:3" ht="15.75" customHeight="1" x14ac:dyDescent="0.45">
      <c r="A420" s="10"/>
      <c r="B420" s="10"/>
      <c r="C420" s="10"/>
    </row>
    <row r="421" spans="1:3" ht="15.75" customHeight="1" x14ac:dyDescent="0.45">
      <c r="A421" s="10"/>
      <c r="B421" s="10"/>
      <c r="C421" s="10"/>
    </row>
    <row r="422" spans="1:3" ht="15.75" customHeight="1" x14ac:dyDescent="0.45">
      <c r="A422" s="10"/>
      <c r="B422" s="10"/>
      <c r="C422" s="10"/>
    </row>
    <row r="423" spans="1:3" ht="15.75" customHeight="1" x14ac:dyDescent="0.45">
      <c r="A423" s="10"/>
      <c r="B423" s="10"/>
      <c r="C423" s="10"/>
    </row>
    <row r="424" spans="1:3" ht="15.75" customHeight="1" x14ac:dyDescent="0.45">
      <c r="A424" s="10"/>
      <c r="B424" s="10"/>
      <c r="C424" s="10"/>
    </row>
    <row r="425" spans="1:3" ht="15.75" customHeight="1" x14ac:dyDescent="0.45">
      <c r="A425" s="10"/>
      <c r="B425" s="10"/>
      <c r="C425" s="10"/>
    </row>
    <row r="426" spans="1:3" ht="15.75" customHeight="1" x14ac:dyDescent="0.45">
      <c r="A426" s="10"/>
      <c r="B426" s="10"/>
      <c r="C426" s="10"/>
    </row>
    <row r="427" spans="1:3" ht="15.75" customHeight="1" x14ac:dyDescent="0.45">
      <c r="A427" s="10"/>
      <c r="B427" s="10"/>
      <c r="C427" s="10"/>
    </row>
    <row r="428" spans="1:3" ht="15.75" customHeight="1" x14ac:dyDescent="0.45">
      <c r="A428" s="10"/>
      <c r="B428" s="10"/>
      <c r="C428" s="10"/>
    </row>
    <row r="429" spans="1:3" ht="15.75" customHeight="1" x14ac:dyDescent="0.45">
      <c r="A429" s="10"/>
      <c r="B429" s="10"/>
      <c r="C429" s="10"/>
    </row>
    <row r="430" spans="1:3" ht="15.75" customHeight="1" x14ac:dyDescent="0.45">
      <c r="A430" s="10"/>
      <c r="B430" s="10"/>
      <c r="C430" s="10"/>
    </row>
    <row r="431" spans="1:3" ht="15.75" customHeight="1" x14ac:dyDescent="0.45">
      <c r="A431" s="10"/>
      <c r="B431" s="10"/>
      <c r="C431" s="10"/>
    </row>
    <row r="432" spans="1:3" ht="15.75" customHeight="1" x14ac:dyDescent="0.45">
      <c r="A432" s="10"/>
      <c r="B432" s="10"/>
      <c r="C432" s="10"/>
    </row>
    <row r="433" spans="1:3" ht="15.75" customHeight="1" x14ac:dyDescent="0.45">
      <c r="A433" s="10"/>
      <c r="B433" s="10"/>
      <c r="C433" s="10"/>
    </row>
    <row r="434" spans="1:3" ht="15.75" customHeight="1" x14ac:dyDescent="0.45">
      <c r="A434" s="10"/>
      <c r="B434" s="10"/>
      <c r="C434" s="10"/>
    </row>
    <row r="435" spans="1:3" ht="15.75" customHeight="1" x14ac:dyDescent="0.45">
      <c r="A435" s="10"/>
      <c r="B435" s="10"/>
      <c r="C435" s="10"/>
    </row>
    <row r="436" spans="1:3" ht="15.75" customHeight="1" x14ac:dyDescent="0.45">
      <c r="A436" s="10"/>
      <c r="B436" s="10"/>
      <c r="C436" s="10"/>
    </row>
    <row r="437" spans="1:3" ht="15.75" customHeight="1" x14ac:dyDescent="0.45">
      <c r="A437" s="10"/>
      <c r="B437" s="10"/>
      <c r="C437" s="10"/>
    </row>
    <row r="438" spans="1:3" ht="15.75" customHeight="1" x14ac:dyDescent="0.45">
      <c r="A438" s="10"/>
      <c r="B438" s="10"/>
      <c r="C438" s="10"/>
    </row>
    <row r="439" spans="1:3" ht="15.75" customHeight="1" x14ac:dyDescent="0.45">
      <c r="A439" s="10"/>
      <c r="B439" s="10"/>
      <c r="C439" s="10"/>
    </row>
    <row r="440" spans="1:3" ht="15.75" customHeight="1" x14ac:dyDescent="0.45">
      <c r="A440" s="10"/>
      <c r="B440" s="10"/>
      <c r="C440" s="10"/>
    </row>
    <row r="441" spans="1:3" ht="15.75" customHeight="1" x14ac:dyDescent="0.45">
      <c r="A441" s="10"/>
      <c r="B441" s="10"/>
      <c r="C441" s="10"/>
    </row>
    <row r="442" spans="1:3" ht="15.75" customHeight="1" x14ac:dyDescent="0.45">
      <c r="A442" s="10"/>
      <c r="B442" s="10"/>
      <c r="C442" s="10"/>
    </row>
    <row r="443" spans="1:3" ht="15.75" customHeight="1" x14ac:dyDescent="0.45">
      <c r="A443" s="10"/>
      <c r="B443" s="10"/>
      <c r="C443" s="10"/>
    </row>
    <row r="444" spans="1:3" ht="15.75" customHeight="1" x14ac:dyDescent="0.45">
      <c r="A444" s="10"/>
      <c r="B444" s="10"/>
      <c r="C444" s="10"/>
    </row>
    <row r="445" spans="1:3" ht="15.75" customHeight="1" x14ac:dyDescent="0.45">
      <c r="A445" s="10"/>
      <c r="B445" s="10"/>
      <c r="C445" s="10"/>
    </row>
    <row r="446" spans="1:3" ht="15.75" customHeight="1" x14ac:dyDescent="0.45">
      <c r="A446" s="10"/>
      <c r="B446" s="10"/>
      <c r="C446" s="10"/>
    </row>
    <row r="447" spans="1:3" ht="15.75" customHeight="1" x14ac:dyDescent="0.45">
      <c r="A447" s="10"/>
      <c r="B447" s="10"/>
      <c r="C447" s="10"/>
    </row>
    <row r="448" spans="1:3" ht="15.75" customHeight="1" x14ac:dyDescent="0.45">
      <c r="A448" s="10"/>
      <c r="B448" s="10"/>
      <c r="C448" s="10"/>
    </row>
    <row r="449" spans="1:3" ht="15.75" customHeight="1" x14ac:dyDescent="0.45">
      <c r="A449" s="10"/>
      <c r="B449" s="10"/>
      <c r="C449" s="10"/>
    </row>
    <row r="450" spans="1:3" ht="15.75" customHeight="1" x14ac:dyDescent="0.45">
      <c r="A450" s="10"/>
      <c r="B450" s="10"/>
      <c r="C450" s="10"/>
    </row>
    <row r="451" spans="1:3" ht="15.75" customHeight="1" x14ac:dyDescent="0.45">
      <c r="A451" s="10"/>
      <c r="B451" s="10"/>
      <c r="C451" s="10"/>
    </row>
    <row r="452" spans="1:3" ht="15.75" customHeight="1" x14ac:dyDescent="0.45">
      <c r="A452" s="10"/>
      <c r="B452" s="10"/>
      <c r="C452" s="10"/>
    </row>
    <row r="453" spans="1:3" ht="15.75" customHeight="1" x14ac:dyDescent="0.45">
      <c r="A453" s="10"/>
      <c r="B453" s="10"/>
      <c r="C453" s="10"/>
    </row>
    <row r="454" spans="1:3" ht="15.75" customHeight="1" x14ac:dyDescent="0.45">
      <c r="A454" s="10"/>
      <c r="B454" s="10"/>
      <c r="C454" s="10"/>
    </row>
    <row r="455" spans="1:3" ht="15.75" customHeight="1" x14ac:dyDescent="0.45">
      <c r="A455" s="10"/>
      <c r="B455" s="10"/>
      <c r="C455" s="10"/>
    </row>
    <row r="456" spans="1:3" ht="15.75" customHeight="1" x14ac:dyDescent="0.45">
      <c r="A456" s="10"/>
      <c r="B456" s="10"/>
      <c r="C456" s="10"/>
    </row>
    <row r="457" spans="1:3" ht="15.75" customHeight="1" x14ac:dyDescent="0.45">
      <c r="A457" s="10"/>
      <c r="B457" s="10"/>
      <c r="C457" s="10"/>
    </row>
    <row r="458" spans="1:3" ht="15.75" customHeight="1" x14ac:dyDescent="0.45">
      <c r="A458" s="10"/>
      <c r="B458" s="10"/>
      <c r="C458" s="10"/>
    </row>
    <row r="459" spans="1:3" ht="15.75" customHeight="1" x14ac:dyDescent="0.45">
      <c r="A459" s="10"/>
      <c r="B459" s="10"/>
      <c r="C459" s="10"/>
    </row>
    <row r="460" spans="1:3" ht="15.75" customHeight="1" x14ac:dyDescent="0.45">
      <c r="A460" s="10"/>
      <c r="B460" s="10"/>
      <c r="C460" s="10"/>
    </row>
    <row r="461" spans="1:3" ht="15.75" customHeight="1" x14ac:dyDescent="0.45">
      <c r="A461" s="10"/>
      <c r="B461" s="10"/>
      <c r="C461" s="10"/>
    </row>
    <row r="462" spans="1:3" ht="15.75" customHeight="1" x14ac:dyDescent="0.45">
      <c r="A462" s="10"/>
      <c r="B462" s="10"/>
      <c r="C462" s="10"/>
    </row>
    <row r="463" spans="1:3" ht="15.75" customHeight="1" x14ac:dyDescent="0.45">
      <c r="A463" s="10"/>
      <c r="B463" s="10"/>
      <c r="C463" s="10"/>
    </row>
    <row r="464" spans="1:3" ht="15.75" customHeight="1" x14ac:dyDescent="0.45">
      <c r="A464" s="10"/>
      <c r="B464" s="10"/>
      <c r="C464" s="10"/>
    </row>
    <row r="465" spans="1:3" ht="15.75" customHeight="1" x14ac:dyDescent="0.45">
      <c r="A465" s="10"/>
      <c r="B465" s="10"/>
      <c r="C465" s="10"/>
    </row>
    <row r="466" spans="1:3" ht="15.75" customHeight="1" x14ac:dyDescent="0.45">
      <c r="A466" s="10"/>
      <c r="B466" s="10"/>
      <c r="C466" s="10"/>
    </row>
    <row r="467" spans="1:3" ht="15.75" customHeight="1" x14ac:dyDescent="0.45">
      <c r="A467" s="10"/>
      <c r="B467" s="10"/>
      <c r="C467" s="10"/>
    </row>
    <row r="468" spans="1:3" ht="15.75" customHeight="1" x14ac:dyDescent="0.45">
      <c r="A468" s="10"/>
      <c r="B468" s="10"/>
      <c r="C468" s="10"/>
    </row>
    <row r="469" spans="1:3" ht="15.75" customHeight="1" x14ac:dyDescent="0.45">
      <c r="A469" s="10"/>
      <c r="B469" s="10"/>
      <c r="C469" s="10"/>
    </row>
    <row r="470" spans="1:3" ht="15.75" customHeight="1" x14ac:dyDescent="0.45">
      <c r="A470" s="10"/>
      <c r="B470" s="10"/>
      <c r="C470" s="10"/>
    </row>
    <row r="471" spans="1:3" ht="15.75" customHeight="1" x14ac:dyDescent="0.45">
      <c r="A471" s="10"/>
      <c r="B471" s="10"/>
      <c r="C471" s="10"/>
    </row>
    <row r="472" spans="1:3" ht="15.75" customHeight="1" x14ac:dyDescent="0.45">
      <c r="A472" s="10"/>
      <c r="B472" s="10"/>
      <c r="C472" s="10"/>
    </row>
    <row r="473" spans="1:3" ht="15.75" customHeight="1" x14ac:dyDescent="0.45">
      <c r="A473" s="10"/>
      <c r="B473" s="10"/>
      <c r="C473" s="10"/>
    </row>
    <row r="474" spans="1:3" ht="15.75" customHeight="1" x14ac:dyDescent="0.45">
      <c r="A474" s="10"/>
      <c r="B474" s="10"/>
      <c r="C474" s="10"/>
    </row>
    <row r="475" spans="1:3" ht="15.75" customHeight="1" x14ac:dyDescent="0.45">
      <c r="A475" s="10"/>
      <c r="B475" s="10"/>
      <c r="C475" s="10"/>
    </row>
    <row r="476" spans="1:3" ht="15.75" customHeight="1" x14ac:dyDescent="0.45">
      <c r="A476" s="10"/>
      <c r="B476" s="10"/>
      <c r="C476" s="10"/>
    </row>
    <row r="477" spans="1:3" ht="15.75" customHeight="1" x14ac:dyDescent="0.45">
      <c r="A477" s="10"/>
      <c r="B477" s="10"/>
      <c r="C477" s="10"/>
    </row>
    <row r="478" spans="1:3" ht="15.75" customHeight="1" x14ac:dyDescent="0.45">
      <c r="A478" s="10"/>
      <c r="B478" s="10"/>
      <c r="C478" s="10"/>
    </row>
    <row r="479" spans="1:3" ht="15.75" customHeight="1" x14ac:dyDescent="0.45">
      <c r="A479" s="10"/>
      <c r="B479" s="10"/>
      <c r="C479" s="10"/>
    </row>
    <row r="480" spans="1:3" ht="15.75" customHeight="1" x14ac:dyDescent="0.45">
      <c r="A480" s="10"/>
      <c r="B480" s="10"/>
      <c r="C480" s="10"/>
    </row>
    <row r="481" spans="1:3" ht="15.75" customHeight="1" x14ac:dyDescent="0.45">
      <c r="A481" s="10"/>
      <c r="B481" s="10"/>
      <c r="C481" s="10"/>
    </row>
    <row r="482" spans="1:3" ht="15.75" customHeight="1" x14ac:dyDescent="0.45">
      <c r="A482" s="10"/>
      <c r="B482" s="10"/>
      <c r="C482" s="10"/>
    </row>
    <row r="483" spans="1:3" ht="15.75" customHeight="1" x14ac:dyDescent="0.45">
      <c r="A483" s="10"/>
      <c r="B483" s="10"/>
      <c r="C483" s="10"/>
    </row>
    <row r="484" spans="1:3" ht="15.75" customHeight="1" x14ac:dyDescent="0.45">
      <c r="A484" s="10"/>
      <c r="B484" s="10"/>
      <c r="C484" s="10"/>
    </row>
    <row r="485" spans="1:3" ht="15.75" customHeight="1" x14ac:dyDescent="0.45">
      <c r="A485" s="10"/>
      <c r="B485" s="10"/>
      <c r="C485" s="10"/>
    </row>
    <row r="486" spans="1:3" ht="15.75" customHeight="1" x14ac:dyDescent="0.45">
      <c r="A486" s="10"/>
      <c r="B486" s="10"/>
      <c r="C486" s="10"/>
    </row>
    <row r="487" spans="1:3" ht="15.75" customHeight="1" x14ac:dyDescent="0.45">
      <c r="A487" s="10"/>
      <c r="B487" s="10"/>
      <c r="C487" s="10"/>
    </row>
    <row r="488" spans="1:3" ht="15.75" customHeight="1" x14ac:dyDescent="0.45">
      <c r="A488" s="10"/>
      <c r="B488" s="10"/>
      <c r="C488" s="10"/>
    </row>
    <row r="489" spans="1:3" ht="15.75" customHeight="1" x14ac:dyDescent="0.45">
      <c r="A489" s="10"/>
      <c r="B489" s="10"/>
      <c r="C489" s="10"/>
    </row>
    <row r="490" spans="1:3" ht="15.75" customHeight="1" x14ac:dyDescent="0.45">
      <c r="A490" s="10"/>
      <c r="B490" s="10"/>
      <c r="C490" s="10"/>
    </row>
    <row r="491" spans="1:3" ht="15.75" customHeight="1" x14ac:dyDescent="0.45">
      <c r="A491" s="10"/>
      <c r="B491" s="10"/>
      <c r="C491" s="10"/>
    </row>
    <row r="492" spans="1:3" ht="15.75" customHeight="1" x14ac:dyDescent="0.45">
      <c r="A492" s="10"/>
      <c r="B492" s="10"/>
      <c r="C492" s="10"/>
    </row>
    <row r="493" spans="1:3" ht="15.75" customHeight="1" x14ac:dyDescent="0.45">
      <c r="A493" s="10"/>
      <c r="B493" s="10"/>
      <c r="C493" s="10"/>
    </row>
    <row r="494" spans="1:3" ht="15.75" customHeight="1" x14ac:dyDescent="0.45">
      <c r="A494" s="10"/>
      <c r="B494" s="10"/>
      <c r="C494" s="10"/>
    </row>
    <row r="495" spans="1:3" ht="15.75" customHeight="1" x14ac:dyDescent="0.45">
      <c r="A495" s="10"/>
      <c r="B495" s="10"/>
      <c r="C495" s="10"/>
    </row>
    <row r="496" spans="1:3" ht="15.75" customHeight="1" x14ac:dyDescent="0.45">
      <c r="A496" s="10"/>
      <c r="B496" s="10"/>
      <c r="C496" s="10"/>
    </row>
    <row r="497" spans="1:3" ht="15.75" customHeight="1" x14ac:dyDescent="0.45">
      <c r="A497" s="10"/>
      <c r="B497" s="10"/>
      <c r="C497" s="10"/>
    </row>
    <row r="498" spans="1:3" ht="15.75" customHeight="1" x14ac:dyDescent="0.45">
      <c r="A498" s="10"/>
      <c r="B498" s="10"/>
      <c r="C498" s="10"/>
    </row>
    <row r="499" spans="1:3" ht="15.75" customHeight="1" x14ac:dyDescent="0.45">
      <c r="A499" s="10"/>
      <c r="B499" s="10"/>
      <c r="C499" s="10"/>
    </row>
    <row r="500" spans="1:3" ht="15.75" customHeight="1" x14ac:dyDescent="0.45">
      <c r="A500" s="10"/>
      <c r="B500" s="10"/>
      <c r="C500" s="10"/>
    </row>
    <row r="501" spans="1:3" ht="15.75" customHeight="1" x14ac:dyDescent="0.45">
      <c r="A501" s="10"/>
      <c r="B501" s="10"/>
      <c r="C501" s="10"/>
    </row>
    <row r="502" spans="1:3" ht="15.75" customHeight="1" x14ac:dyDescent="0.45">
      <c r="A502" s="10"/>
      <c r="B502" s="10"/>
      <c r="C502" s="10"/>
    </row>
    <row r="503" spans="1:3" ht="15.75" customHeight="1" x14ac:dyDescent="0.45">
      <c r="A503" s="10"/>
      <c r="B503" s="10"/>
      <c r="C503" s="10"/>
    </row>
    <row r="504" spans="1:3" ht="15.75" customHeight="1" x14ac:dyDescent="0.45">
      <c r="A504" s="10"/>
      <c r="B504" s="10"/>
      <c r="C504" s="10"/>
    </row>
    <row r="505" spans="1:3" ht="15.75" customHeight="1" x14ac:dyDescent="0.45">
      <c r="A505" s="10"/>
      <c r="B505" s="10"/>
      <c r="C505" s="10"/>
    </row>
    <row r="506" spans="1:3" ht="15.75" customHeight="1" x14ac:dyDescent="0.45">
      <c r="A506" s="10"/>
      <c r="B506" s="10"/>
      <c r="C506" s="10"/>
    </row>
    <row r="507" spans="1:3" ht="15.75" customHeight="1" x14ac:dyDescent="0.45">
      <c r="A507" s="10"/>
      <c r="B507" s="10"/>
      <c r="C507" s="10"/>
    </row>
    <row r="508" spans="1:3" ht="15.75" customHeight="1" x14ac:dyDescent="0.45">
      <c r="A508" s="10"/>
      <c r="B508" s="10"/>
      <c r="C508" s="10"/>
    </row>
    <row r="509" spans="1:3" ht="15.75" customHeight="1" x14ac:dyDescent="0.45">
      <c r="A509" s="10"/>
      <c r="B509" s="10"/>
      <c r="C509" s="10"/>
    </row>
    <row r="510" spans="1:3" ht="15.75" customHeight="1" x14ac:dyDescent="0.45">
      <c r="A510" s="10"/>
      <c r="B510" s="10"/>
      <c r="C510" s="10"/>
    </row>
    <row r="511" spans="1:3" ht="15.75" customHeight="1" x14ac:dyDescent="0.45">
      <c r="A511" s="10"/>
      <c r="B511" s="10"/>
      <c r="C511" s="10"/>
    </row>
    <row r="512" spans="1:3" ht="15.75" customHeight="1" x14ac:dyDescent="0.45">
      <c r="A512" s="10"/>
      <c r="B512" s="10"/>
      <c r="C512" s="10"/>
    </row>
    <row r="513" spans="1:3" ht="15.75" customHeight="1" x14ac:dyDescent="0.45">
      <c r="A513" s="10"/>
      <c r="B513" s="10"/>
      <c r="C513" s="10"/>
    </row>
    <row r="514" spans="1:3" ht="15.75" customHeight="1" x14ac:dyDescent="0.45">
      <c r="A514" s="10"/>
      <c r="B514" s="10"/>
      <c r="C514" s="10"/>
    </row>
    <row r="515" spans="1:3" ht="15.75" customHeight="1" x14ac:dyDescent="0.45">
      <c r="A515" s="10"/>
      <c r="B515" s="10"/>
      <c r="C515" s="10"/>
    </row>
    <row r="516" spans="1:3" ht="15.75" customHeight="1" x14ac:dyDescent="0.45">
      <c r="A516" s="10"/>
      <c r="B516" s="10"/>
      <c r="C516" s="10"/>
    </row>
    <row r="517" spans="1:3" ht="15.75" customHeight="1" x14ac:dyDescent="0.45">
      <c r="A517" s="10"/>
      <c r="B517" s="10"/>
      <c r="C517" s="10"/>
    </row>
    <row r="518" spans="1:3" ht="15.75" customHeight="1" x14ac:dyDescent="0.45">
      <c r="A518" s="10"/>
      <c r="B518" s="10"/>
      <c r="C518" s="10"/>
    </row>
    <row r="519" spans="1:3" ht="15.75" customHeight="1" x14ac:dyDescent="0.45">
      <c r="A519" s="10"/>
      <c r="B519" s="10"/>
      <c r="C519" s="10"/>
    </row>
    <row r="520" spans="1:3" ht="15.75" customHeight="1" x14ac:dyDescent="0.45">
      <c r="A520" s="10"/>
      <c r="B520" s="10"/>
      <c r="C520" s="10"/>
    </row>
    <row r="521" spans="1:3" ht="15.75" customHeight="1" x14ac:dyDescent="0.45">
      <c r="A521" s="10"/>
      <c r="B521" s="10"/>
      <c r="C521" s="10"/>
    </row>
    <row r="522" spans="1:3" ht="15.75" customHeight="1" x14ac:dyDescent="0.45">
      <c r="A522" s="10"/>
      <c r="B522" s="10"/>
      <c r="C522" s="10"/>
    </row>
    <row r="523" spans="1:3" ht="15.75" customHeight="1" x14ac:dyDescent="0.45">
      <c r="A523" s="10"/>
      <c r="B523" s="10"/>
      <c r="C523" s="10"/>
    </row>
    <row r="524" spans="1:3" ht="15.75" customHeight="1" x14ac:dyDescent="0.45">
      <c r="A524" s="10"/>
      <c r="B524" s="10"/>
      <c r="C524" s="10"/>
    </row>
    <row r="525" spans="1:3" ht="15.75" customHeight="1" x14ac:dyDescent="0.45">
      <c r="A525" s="10"/>
      <c r="B525" s="10"/>
      <c r="C525" s="10"/>
    </row>
    <row r="526" spans="1:3" ht="15.75" customHeight="1" x14ac:dyDescent="0.45">
      <c r="A526" s="10"/>
      <c r="B526" s="10"/>
      <c r="C526" s="10"/>
    </row>
    <row r="527" spans="1:3" ht="15.75" customHeight="1" x14ac:dyDescent="0.45">
      <c r="A527" s="10"/>
      <c r="B527" s="10"/>
      <c r="C527" s="10"/>
    </row>
    <row r="528" spans="1:3" ht="15.75" customHeight="1" x14ac:dyDescent="0.45">
      <c r="A528" s="10"/>
      <c r="B528" s="10"/>
      <c r="C528" s="10"/>
    </row>
    <row r="529" spans="1:3" ht="15.75" customHeight="1" x14ac:dyDescent="0.45">
      <c r="A529" s="10"/>
      <c r="B529" s="10"/>
      <c r="C529" s="10"/>
    </row>
    <row r="530" spans="1:3" ht="15.75" customHeight="1" x14ac:dyDescent="0.45">
      <c r="A530" s="10"/>
      <c r="B530" s="10"/>
      <c r="C530" s="10"/>
    </row>
    <row r="531" spans="1:3" ht="15.75" customHeight="1" x14ac:dyDescent="0.45">
      <c r="A531" s="10"/>
      <c r="B531" s="10"/>
      <c r="C531" s="10"/>
    </row>
    <row r="532" spans="1:3" ht="15.75" customHeight="1" x14ac:dyDescent="0.45">
      <c r="A532" s="10"/>
      <c r="B532" s="10"/>
      <c r="C532" s="10"/>
    </row>
    <row r="533" spans="1:3" ht="15.75" customHeight="1" x14ac:dyDescent="0.45">
      <c r="A533" s="10"/>
      <c r="B533" s="10"/>
      <c r="C533" s="10"/>
    </row>
    <row r="534" spans="1:3" ht="15.75" customHeight="1" x14ac:dyDescent="0.45">
      <c r="A534" s="10"/>
      <c r="B534" s="10"/>
      <c r="C534" s="10"/>
    </row>
    <row r="535" spans="1:3" ht="15.75" customHeight="1" x14ac:dyDescent="0.45">
      <c r="A535" s="10"/>
      <c r="B535" s="10"/>
      <c r="C535" s="10"/>
    </row>
    <row r="536" spans="1:3" ht="15.75" customHeight="1" x14ac:dyDescent="0.45">
      <c r="A536" s="10"/>
      <c r="B536" s="10"/>
      <c r="C536" s="10"/>
    </row>
    <row r="537" spans="1:3" ht="15.75" customHeight="1" x14ac:dyDescent="0.45">
      <c r="A537" s="10"/>
      <c r="B537" s="10"/>
      <c r="C537" s="10"/>
    </row>
    <row r="538" spans="1:3" ht="15.75" customHeight="1" x14ac:dyDescent="0.45">
      <c r="A538" s="10"/>
      <c r="B538" s="10"/>
      <c r="C538" s="10"/>
    </row>
    <row r="539" spans="1:3" ht="15.75" customHeight="1" x14ac:dyDescent="0.45">
      <c r="A539" s="10"/>
      <c r="B539" s="10"/>
      <c r="C539" s="10"/>
    </row>
    <row r="540" spans="1:3" ht="15.75" customHeight="1" x14ac:dyDescent="0.45">
      <c r="A540" s="10"/>
      <c r="B540" s="10"/>
      <c r="C540" s="10"/>
    </row>
    <row r="541" spans="1:3" ht="15.75" customHeight="1" x14ac:dyDescent="0.45">
      <c r="A541" s="10"/>
      <c r="B541" s="10"/>
      <c r="C541" s="10"/>
    </row>
    <row r="542" spans="1:3" ht="15.75" customHeight="1" x14ac:dyDescent="0.45">
      <c r="A542" s="10"/>
      <c r="B542" s="10"/>
      <c r="C542" s="10"/>
    </row>
    <row r="543" spans="1:3" ht="15.75" customHeight="1" x14ac:dyDescent="0.45">
      <c r="A543" s="10"/>
      <c r="B543" s="10"/>
      <c r="C543" s="10"/>
    </row>
    <row r="544" spans="1:3" ht="15.75" customHeight="1" x14ac:dyDescent="0.45">
      <c r="A544" s="10"/>
      <c r="B544" s="10"/>
      <c r="C544" s="10"/>
    </row>
    <row r="545" spans="1:3" ht="15.75" customHeight="1" x14ac:dyDescent="0.45">
      <c r="A545" s="10"/>
      <c r="B545" s="10"/>
      <c r="C545" s="10"/>
    </row>
    <row r="546" spans="1:3" ht="15.75" customHeight="1" x14ac:dyDescent="0.45">
      <c r="A546" s="10"/>
      <c r="B546" s="10"/>
      <c r="C546" s="10"/>
    </row>
    <row r="547" spans="1:3" ht="15.75" customHeight="1" x14ac:dyDescent="0.45">
      <c r="A547" s="10"/>
      <c r="B547" s="10"/>
      <c r="C547" s="10"/>
    </row>
    <row r="548" spans="1:3" ht="15.75" customHeight="1" x14ac:dyDescent="0.45">
      <c r="A548" s="10"/>
      <c r="B548" s="10"/>
      <c r="C548" s="10"/>
    </row>
    <row r="549" spans="1:3" ht="15.75" customHeight="1" x14ac:dyDescent="0.45">
      <c r="A549" s="10"/>
      <c r="B549" s="10"/>
      <c r="C549" s="10"/>
    </row>
    <row r="550" spans="1:3" ht="15.75" customHeight="1" x14ac:dyDescent="0.45">
      <c r="A550" s="10"/>
      <c r="B550" s="10"/>
      <c r="C550" s="10"/>
    </row>
    <row r="551" spans="1:3" ht="15.75" customHeight="1" x14ac:dyDescent="0.45">
      <c r="A551" s="10"/>
      <c r="B551" s="10"/>
      <c r="C551" s="10"/>
    </row>
    <row r="552" spans="1:3" ht="15.75" customHeight="1" x14ac:dyDescent="0.45">
      <c r="A552" s="10"/>
      <c r="B552" s="10"/>
      <c r="C552" s="10"/>
    </row>
    <row r="553" spans="1:3" ht="15.75" customHeight="1" x14ac:dyDescent="0.45">
      <c r="A553" s="10"/>
      <c r="B553" s="10"/>
      <c r="C553" s="10"/>
    </row>
    <row r="554" spans="1:3" ht="15.75" customHeight="1" x14ac:dyDescent="0.45">
      <c r="A554" s="10"/>
      <c r="B554" s="10"/>
      <c r="C554" s="10"/>
    </row>
    <row r="555" spans="1:3" ht="15.75" customHeight="1" x14ac:dyDescent="0.45">
      <c r="A555" s="10"/>
      <c r="B555" s="10"/>
      <c r="C555" s="10"/>
    </row>
    <row r="556" spans="1:3" ht="15.75" customHeight="1" x14ac:dyDescent="0.45">
      <c r="A556" s="10"/>
      <c r="B556" s="10"/>
      <c r="C556" s="10"/>
    </row>
    <row r="557" spans="1:3" ht="15.75" customHeight="1" x14ac:dyDescent="0.45">
      <c r="A557" s="10"/>
      <c r="B557" s="10"/>
      <c r="C557" s="10"/>
    </row>
    <row r="558" spans="1:3" ht="15.75" customHeight="1" x14ac:dyDescent="0.45">
      <c r="A558" s="10"/>
      <c r="B558" s="10"/>
      <c r="C558" s="10"/>
    </row>
    <row r="559" spans="1:3" ht="15.75" customHeight="1" x14ac:dyDescent="0.45">
      <c r="A559" s="10"/>
      <c r="B559" s="10"/>
      <c r="C559" s="10"/>
    </row>
    <row r="560" spans="1:3" ht="15.75" customHeight="1" x14ac:dyDescent="0.45">
      <c r="A560" s="10"/>
      <c r="B560" s="10"/>
      <c r="C560" s="10"/>
    </row>
    <row r="561" spans="1:3" ht="15.75" customHeight="1" x14ac:dyDescent="0.45">
      <c r="A561" s="10"/>
      <c r="B561" s="10"/>
      <c r="C561" s="10"/>
    </row>
    <row r="562" spans="1:3" ht="15.75" customHeight="1" x14ac:dyDescent="0.45">
      <c r="A562" s="10"/>
      <c r="B562" s="10"/>
      <c r="C562" s="10"/>
    </row>
    <row r="563" spans="1:3" ht="15.75" customHeight="1" x14ac:dyDescent="0.45">
      <c r="A563" s="10"/>
      <c r="B563" s="10"/>
      <c r="C563" s="10"/>
    </row>
    <row r="564" spans="1:3" ht="15.75" customHeight="1" x14ac:dyDescent="0.45">
      <c r="A564" s="10"/>
      <c r="B564" s="10"/>
      <c r="C564" s="10"/>
    </row>
    <row r="565" spans="1:3" ht="15.75" customHeight="1" x14ac:dyDescent="0.45">
      <c r="A565" s="10"/>
      <c r="B565" s="10"/>
      <c r="C565" s="10"/>
    </row>
    <row r="566" spans="1:3" ht="15.75" customHeight="1" x14ac:dyDescent="0.45">
      <c r="A566" s="10"/>
      <c r="B566" s="10"/>
      <c r="C566" s="10"/>
    </row>
    <row r="567" spans="1:3" ht="15.75" customHeight="1" x14ac:dyDescent="0.45">
      <c r="A567" s="10"/>
      <c r="B567" s="10"/>
      <c r="C567" s="10"/>
    </row>
    <row r="568" spans="1:3" ht="15.75" customHeight="1" x14ac:dyDescent="0.45">
      <c r="A568" s="10"/>
      <c r="B568" s="10"/>
      <c r="C568" s="10"/>
    </row>
    <row r="569" spans="1:3" ht="15.75" customHeight="1" x14ac:dyDescent="0.45">
      <c r="A569" s="10"/>
      <c r="B569" s="10"/>
      <c r="C569" s="10"/>
    </row>
    <row r="570" spans="1:3" ht="15.75" customHeight="1" x14ac:dyDescent="0.45">
      <c r="A570" s="10"/>
      <c r="B570" s="10"/>
      <c r="C570" s="10"/>
    </row>
    <row r="571" spans="1:3" ht="15.75" customHeight="1" x14ac:dyDescent="0.45">
      <c r="A571" s="10"/>
      <c r="B571" s="10"/>
      <c r="C571" s="10"/>
    </row>
    <row r="572" spans="1:3" ht="15.75" customHeight="1" x14ac:dyDescent="0.45">
      <c r="A572" s="10"/>
      <c r="B572" s="10"/>
      <c r="C572" s="10"/>
    </row>
    <row r="573" spans="1:3" ht="15.75" customHeight="1" x14ac:dyDescent="0.45">
      <c r="A573" s="10"/>
      <c r="B573" s="10"/>
      <c r="C573" s="10"/>
    </row>
    <row r="574" spans="1:3" ht="15.75" customHeight="1" x14ac:dyDescent="0.45">
      <c r="A574" s="10"/>
      <c r="B574" s="10"/>
      <c r="C574" s="10"/>
    </row>
    <row r="575" spans="1:3" ht="15.75" customHeight="1" x14ac:dyDescent="0.45">
      <c r="A575" s="10"/>
      <c r="B575" s="10"/>
      <c r="C575" s="10"/>
    </row>
    <row r="576" spans="1:3" ht="15.75" customHeight="1" x14ac:dyDescent="0.45">
      <c r="A576" s="10"/>
      <c r="B576" s="10"/>
      <c r="C576" s="10"/>
    </row>
    <row r="577" spans="1:3" ht="15.75" customHeight="1" x14ac:dyDescent="0.45">
      <c r="A577" s="10"/>
      <c r="B577" s="10"/>
      <c r="C577" s="10"/>
    </row>
    <row r="578" spans="1:3" ht="15.75" customHeight="1" x14ac:dyDescent="0.45">
      <c r="A578" s="10"/>
      <c r="B578" s="10"/>
      <c r="C578" s="10"/>
    </row>
    <row r="579" spans="1:3" ht="15.75" customHeight="1" x14ac:dyDescent="0.45">
      <c r="A579" s="10"/>
      <c r="B579" s="10"/>
      <c r="C579" s="10"/>
    </row>
    <row r="580" spans="1:3" ht="15.75" customHeight="1" x14ac:dyDescent="0.45">
      <c r="A580" s="10"/>
      <c r="B580" s="10"/>
      <c r="C580" s="10"/>
    </row>
    <row r="581" spans="1:3" ht="15.75" customHeight="1" x14ac:dyDescent="0.45">
      <c r="A581" s="10"/>
      <c r="B581" s="10"/>
      <c r="C581" s="10"/>
    </row>
    <row r="582" spans="1:3" ht="15.75" customHeight="1" x14ac:dyDescent="0.45">
      <c r="A582" s="10"/>
      <c r="B582" s="10"/>
      <c r="C582" s="10"/>
    </row>
    <row r="583" spans="1:3" ht="15.75" customHeight="1" x14ac:dyDescent="0.45">
      <c r="A583" s="10"/>
      <c r="B583" s="10"/>
      <c r="C583" s="10"/>
    </row>
    <row r="584" spans="1:3" ht="15.75" customHeight="1" x14ac:dyDescent="0.45">
      <c r="A584" s="10"/>
      <c r="B584" s="10"/>
      <c r="C584" s="10"/>
    </row>
    <row r="585" spans="1:3" ht="15.75" customHeight="1" x14ac:dyDescent="0.45">
      <c r="A585" s="10"/>
      <c r="B585" s="10"/>
      <c r="C585" s="10"/>
    </row>
    <row r="586" spans="1:3" ht="15.75" customHeight="1" x14ac:dyDescent="0.45">
      <c r="A586" s="10"/>
      <c r="B586" s="10"/>
      <c r="C586" s="10"/>
    </row>
    <row r="587" spans="1:3" ht="15.75" customHeight="1" x14ac:dyDescent="0.45">
      <c r="A587" s="10"/>
      <c r="B587" s="10"/>
      <c r="C587" s="10"/>
    </row>
    <row r="588" spans="1:3" ht="15.75" customHeight="1" x14ac:dyDescent="0.45">
      <c r="A588" s="10"/>
      <c r="B588" s="10"/>
      <c r="C588" s="10"/>
    </row>
    <row r="589" spans="1:3" ht="15.75" customHeight="1" x14ac:dyDescent="0.45">
      <c r="A589" s="10"/>
      <c r="B589" s="10"/>
      <c r="C589" s="10"/>
    </row>
    <row r="590" spans="1:3" ht="15.75" customHeight="1" x14ac:dyDescent="0.45">
      <c r="A590" s="10"/>
      <c r="B590" s="10"/>
      <c r="C590" s="10"/>
    </row>
    <row r="591" spans="1:3" ht="15.75" customHeight="1" x14ac:dyDescent="0.45">
      <c r="A591" s="10"/>
      <c r="B591" s="10"/>
      <c r="C591" s="10"/>
    </row>
    <row r="592" spans="1:3" ht="15.75" customHeight="1" x14ac:dyDescent="0.45">
      <c r="A592" s="10"/>
      <c r="B592" s="10"/>
      <c r="C592" s="10"/>
    </row>
    <row r="593" spans="1:3" ht="15.75" customHeight="1" x14ac:dyDescent="0.45">
      <c r="A593" s="10"/>
      <c r="B593" s="10"/>
      <c r="C593" s="10"/>
    </row>
    <row r="594" spans="1:3" ht="15.75" customHeight="1" x14ac:dyDescent="0.45">
      <c r="A594" s="10"/>
      <c r="B594" s="10"/>
      <c r="C594" s="10"/>
    </row>
    <row r="595" spans="1:3" ht="15.75" customHeight="1" x14ac:dyDescent="0.45">
      <c r="A595" s="10"/>
      <c r="B595" s="10"/>
      <c r="C595" s="10"/>
    </row>
    <row r="596" spans="1:3" ht="15.75" customHeight="1" x14ac:dyDescent="0.45">
      <c r="A596" s="10"/>
      <c r="B596" s="10"/>
      <c r="C596" s="10"/>
    </row>
    <row r="597" spans="1:3" ht="15.75" customHeight="1" x14ac:dyDescent="0.45">
      <c r="A597" s="10"/>
      <c r="B597" s="10"/>
      <c r="C597" s="10"/>
    </row>
    <row r="598" spans="1:3" ht="15.75" customHeight="1" x14ac:dyDescent="0.45">
      <c r="A598" s="10"/>
      <c r="B598" s="10"/>
      <c r="C598" s="10"/>
    </row>
    <row r="599" spans="1:3" ht="15.75" customHeight="1" x14ac:dyDescent="0.45">
      <c r="A599" s="10"/>
      <c r="B599" s="10"/>
      <c r="C599" s="10"/>
    </row>
    <row r="600" spans="1:3" ht="15.75" customHeight="1" x14ac:dyDescent="0.45">
      <c r="A600" s="10"/>
      <c r="B600" s="10"/>
      <c r="C600" s="10"/>
    </row>
    <row r="601" spans="1:3" ht="15.75" customHeight="1" x14ac:dyDescent="0.45">
      <c r="A601" s="10"/>
      <c r="B601" s="10"/>
      <c r="C601" s="10"/>
    </row>
    <row r="602" spans="1:3" ht="15.75" customHeight="1" x14ac:dyDescent="0.45">
      <c r="A602" s="10"/>
      <c r="B602" s="10"/>
      <c r="C602" s="10"/>
    </row>
    <row r="603" spans="1:3" ht="15.75" customHeight="1" x14ac:dyDescent="0.45">
      <c r="A603" s="10"/>
      <c r="B603" s="10"/>
      <c r="C603" s="10"/>
    </row>
    <row r="604" spans="1:3" ht="15.75" customHeight="1" x14ac:dyDescent="0.45">
      <c r="A604" s="10"/>
      <c r="B604" s="10"/>
      <c r="C604" s="10"/>
    </row>
    <row r="605" spans="1:3" ht="15.75" customHeight="1" x14ac:dyDescent="0.45">
      <c r="A605" s="10"/>
      <c r="B605" s="10"/>
      <c r="C605" s="10"/>
    </row>
    <row r="606" spans="1:3" ht="15.75" customHeight="1" x14ac:dyDescent="0.45">
      <c r="A606" s="10"/>
      <c r="B606" s="10"/>
      <c r="C606" s="10"/>
    </row>
    <row r="607" spans="1:3" ht="15.75" customHeight="1" x14ac:dyDescent="0.45">
      <c r="A607" s="10"/>
      <c r="B607" s="10"/>
      <c r="C607" s="10"/>
    </row>
    <row r="608" spans="1:3" ht="15.75" customHeight="1" x14ac:dyDescent="0.45">
      <c r="A608" s="10"/>
      <c r="B608" s="10"/>
      <c r="C608" s="10"/>
    </row>
    <row r="609" spans="1:3" ht="15.75" customHeight="1" x14ac:dyDescent="0.45">
      <c r="A609" s="10"/>
      <c r="B609" s="10"/>
      <c r="C609" s="10"/>
    </row>
    <row r="610" spans="1:3" ht="15.75" customHeight="1" x14ac:dyDescent="0.45">
      <c r="A610" s="10"/>
      <c r="B610" s="10"/>
      <c r="C610" s="10"/>
    </row>
    <row r="611" spans="1:3" ht="15.75" customHeight="1" x14ac:dyDescent="0.45">
      <c r="A611" s="10"/>
      <c r="B611" s="10"/>
      <c r="C611" s="10"/>
    </row>
    <row r="612" spans="1:3" ht="15.75" customHeight="1" x14ac:dyDescent="0.45">
      <c r="A612" s="10"/>
      <c r="B612" s="10"/>
      <c r="C612" s="10"/>
    </row>
    <row r="613" spans="1:3" ht="15.75" customHeight="1" x14ac:dyDescent="0.45">
      <c r="A613" s="10"/>
      <c r="B613" s="10"/>
      <c r="C613" s="10"/>
    </row>
    <row r="614" spans="1:3" ht="15.75" customHeight="1" x14ac:dyDescent="0.45">
      <c r="A614" s="10"/>
      <c r="B614" s="10"/>
      <c r="C614" s="10"/>
    </row>
    <row r="615" spans="1:3" ht="15.75" customHeight="1" x14ac:dyDescent="0.45">
      <c r="A615" s="10"/>
      <c r="B615" s="10"/>
      <c r="C615" s="10"/>
    </row>
    <row r="616" spans="1:3" ht="15.75" customHeight="1" x14ac:dyDescent="0.45">
      <c r="A616" s="10"/>
      <c r="B616" s="10"/>
      <c r="C616" s="10"/>
    </row>
    <row r="617" spans="1:3" ht="15.75" customHeight="1" x14ac:dyDescent="0.45">
      <c r="A617" s="10"/>
      <c r="B617" s="10"/>
      <c r="C617" s="10"/>
    </row>
    <row r="618" spans="1:3" ht="15.75" customHeight="1" x14ac:dyDescent="0.45">
      <c r="A618" s="10"/>
      <c r="B618" s="10"/>
      <c r="C618" s="10"/>
    </row>
    <row r="619" spans="1:3" ht="15.75" customHeight="1" x14ac:dyDescent="0.45">
      <c r="A619" s="10"/>
      <c r="B619" s="10"/>
      <c r="C619" s="10"/>
    </row>
    <row r="620" spans="1:3" ht="15.75" customHeight="1" x14ac:dyDescent="0.45">
      <c r="A620" s="10"/>
      <c r="B620" s="10"/>
      <c r="C620" s="10"/>
    </row>
    <row r="621" spans="1:3" ht="15.75" customHeight="1" x14ac:dyDescent="0.45">
      <c r="A621" s="10"/>
      <c r="B621" s="10"/>
      <c r="C621" s="10"/>
    </row>
    <row r="622" spans="1:3" ht="15.75" customHeight="1" x14ac:dyDescent="0.45">
      <c r="A622" s="10"/>
      <c r="B622" s="10"/>
      <c r="C622" s="10"/>
    </row>
    <row r="623" spans="1:3" ht="15.75" customHeight="1" x14ac:dyDescent="0.45">
      <c r="A623" s="10"/>
      <c r="B623" s="10"/>
      <c r="C623" s="10"/>
    </row>
    <row r="624" spans="1:3" ht="15.75" customHeight="1" x14ac:dyDescent="0.45">
      <c r="A624" s="10"/>
      <c r="B624" s="10"/>
      <c r="C624" s="10"/>
    </row>
    <row r="625" spans="1:3" ht="15.75" customHeight="1" x14ac:dyDescent="0.45">
      <c r="A625" s="10"/>
      <c r="B625" s="10"/>
      <c r="C625" s="10"/>
    </row>
    <row r="626" spans="1:3" ht="15.75" customHeight="1" x14ac:dyDescent="0.45">
      <c r="A626" s="10"/>
      <c r="B626" s="10"/>
      <c r="C626" s="10"/>
    </row>
    <row r="627" spans="1:3" ht="15.75" customHeight="1" x14ac:dyDescent="0.45">
      <c r="A627" s="10"/>
      <c r="B627" s="10"/>
      <c r="C627" s="10"/>
    </row>
    <row r="628" spans="1:3" ht="15.75" customHeight="1" x14ac:dyDescent="0.45">
      <c r="A628" s="10"/>
      <c r="B628" s="10"/>
      <c r="C628" s="10"/>
    </row>
    <row r="629" spans="1:3" ht="15.75" customHeight="1" x14ac:dyDescent="0.45">
      <c r="A629" s="10"/>
      <c r="B629" s="10"/>
      <c r="C629" s="10"/>
    </row>
    <row r="630" spans="1:3" ht="15.75" customHeight="1" x14ac:dyDescent="0.45">
      <c r="A630" s="10"/>
      <c r="B630" s="10"/>
      <c r="C630" s="10"/>
    </row>
    <row r="631" spans="1:3" ht="15.75" customHeight="1" x14ac:dyDescent="0.45">
      <c r="A631" s="10"/>
      <c r="B631" s="10"/>
      <c r="C631" s="10"/>
    </row>
    <row r="632" spans="1:3" ht="15.75" customHeight="1" x14ac:dyDescent="0.45">
      <c r="A632" s="10"/>
      <c r="B632" s="10"/>
      <c r="C632" s="10"/>
    </row>
    <row r="633" spans="1:3" ht="15.75" customHeight="1" x14ac:dyDescent="0.45">
      <c r="A633" s="10"/>
      <c r="B633" s="10"/>
      <c r="C633" s="10"/>
    </row>
    <row r="634" spans="1:3" ht="15.75" customHeight="1" x14ac:dyDescent="0.45">
      <c r="A634" s="10"/>
      <c r="B634" s="10"/>
      <c r="C634" s="10"/>
    </row>
    <row r="635" spans="1:3" ht="15.75" customHeight="1" x14ac:dyDescent="0.45">
      <c r="A635" s="10"/>
      <c r="B635" s="10"/>
      <c r="C635" s="10"/>
    </row>
    <row r="636" spans="1:3" ht="15.75" customHeight="1" x14ac:dyDescent="0.45">
      <c r="A636" s="10"/>
      <c r="B636" s="10"/>
      <c r="C636" s="10"/>
    </row>
    <row r="637" spans="1:3" ht="15.75" customHeight="1" x14ac:dyDescent="0.45">
      <c r="A637" s="10"/>
      <c r="B637" s="10"/>
      <c r="C637" s="10"/>
    </row>
    <row r="638" spans="1:3" ht="15.75" customHeight="1" x14ac:dyDescent="0.45">
      <c r="A638" s="10"/>
      <c r="B638" s="10"/>
      <c r="C638" s="10"/>
    </row>
    <row r="639" spans="1:3" ht="15.75" customHeight="1" x14ac:dyDescent="0.45">
      <c r="A639" s="10"/>
      <c r="B639" s="10"/>
      <c r="C639" s="10"/>
    </row>
    <row r="640" spans="1:3" ht="15.75" customHeight="1" x14ac:dyDescent="0.45">
      <c r="A640" s="10"/>
      <c r="B640" s="10"/>
      <c r="C640" s="10"/>
    </row>
    <row r="641" spans="1:3" ht="15.75" customHeight="1" x14ac:dyDescent="0.45">
      <c r="A641" s="10"/>
      <c r="B641" s="10"/>
      <c r="C641" s="10"/>
    </row>
    <row r="642" spans="1:3" ht="15.75" customHeight="1" x14ac:dyDescent="0.45">
      <c r="A642" s="10"/>
      <c r="B642" s="10"/>
      <c r="C642" s="10"/>
    </row>
    <row r="643" spans="1:3" ht="15.75" customHeight="1" x14ac:dyDescent="0.45">
      <c r="A643" s="10"/>
      <c r="B643" s="10"/>
      <c r="C643" s="10"/>
    </row>
    <row r="644" spans="1:3" ht="15.75" customHeight="1" x14ac:dyDescent="0.45">
      <c r="A644" s="10"/>
      <c r="B644" s="10"/>
      <c r="C644" s="10"/>
    </row>
    <row r="645" spans="1:3" ht="15.75" customHeight="1" x14ac:dyDescent="0.45">
      <c r="A645" s="10"/>
      <c r="B645" s="10"/>
      <c r="C645" s="10"/>
    </row>
    <row r="646" spans="1:3" ht="15.75" customHeight="1" x14ac:dyDescent="0.45">
      <c r="A646" s="10"/>
      <c r="B646" s="10"/>
      <c r="C646" s="10"/>
    </row>
    <row r="647" spans="1:3" ht="15.75" customHeight="1" x14ac:dyDescent="0.45">
      <c r="A647" s="10"/>
      <c r="B647" s="10"/>
      <c r="C647" s="10"/>
    </row>
    <row r="648" spans="1:3" ht="15.75" customHeight="1" x14ac:dyDescent="0.45">
      <c r="A648" s="10"/>
      <c r="B648" s="10"/>
      <c r="C648" s="10"/>
    </row>
    <row r="649" spans="1:3" ht="15.75" customHeight="1" x14ac:dyDescent="0.45">
      <c r="A649" s="10"/>
      <c r="B649" s="10"/>
      <c r="C649" s="10"/>
    </row>
    <row r="650" spans="1:3" ht="15.75" customHeight="1" x14ac:dyDescent="0.45">
      <c r="A650" s="10"/>
      <c r="B650" s="10"/>
      <c r="C650" s="10"/>
    </row>
    <row r="651" spans="1:3" ht="15.75" customHeight="1" x14ac:dyDescent="0.45">
      <c r="A651" s="10"/>
      <c r="B651" s="10"/>
      <c r="C651" s="10"/>
    </row>
    <row r="652" spans="1:3" ht="15.75" customHeight="1" x14ac:dyDescent="0.45">
      <c r="A652" s="10"/>
      <c r="B652" s="10"/>
      <c r="C652" s="10"/>
    </row>
    <row r="653" spans="1:3" ht="15.75" customHeight="1" x14ac:dyDescent="0.45">
      <c r="A653" s="10"/>
      <c r="B653" s="10"/>
      <c r="C653" s="10"/>
    </row>
    <row r="654" spans="1:3" ht="15.75" customHeight="1" x14ac:dyDescent="0.45">
      <c r="A654" s="10"/>
      <c r="B654" s="10"/>
      <c r="C654" s="10"/>
    </row>
    <row r="655" spans="1:3" ht="15.75" customHeight="1" x14ac:dyDescent="0.45">
      <c r="A655" s="10"/>
      <c r="B655" s="10"/>
      <c r="C655" s="10"/>
    </row>
    <row r="656" spans="1:3" ht="15.75" customHeight="1" x14ac:dyDescent="0.45">
      <c r="A656" s="10"/>
      <c r="B656" s="10"/>
      <c r="C656" s="10"/>
    </row>
    <row r="657" spans="1:3" ht="15.75" customHeight="1" x14ac:dyDescent="0.45">
      <c r="A657" s="10"/>
      <c r="B657" s="10"/>
      <c r="C657" s="10"/>
    </row>
    <row r="658" spans="1:3" ht="15.75" customHeight="1" x14ac:dyDescent="0.45">
      <c r="A658" s="10"/>
      <c r="B658" s="10"/>
      <c r="C658" s="10"/>
    </row>
    <row r="659" spans="1:3" ht="15.75" customHeight="1" x14ac:dyDescent="0.45">
      <c r="A659" s="10"/>
      <c r="B659" s="10"/>
      <c r="C659" s="10"/>
    </row>
    <row r="660" spans="1:3" ht="15.75" customHeight="1" x14ac:dyDescent="0.45">
      <c r="A660" s="10"/>
      <c r="B660" s="10"/>
      <c r="C660" s="10"/>
    </row>
    <row r="661" spans="1:3" ht="15.75" customHeight="1" x14ac:dyDescent="0.45">
      <c r="A661" s="10"/>
      <c r="B661" s="10"/>
      <c r="C661" s="10"/>
    </row>
    <row r="662" spans="1:3" ht="15.75" customHeight="1" x14ac:dyDescent="0.45">
      <c r="A662" s="10"/>
      <c r="B662" s="10"/>
      <c r="C662" s="10"/>
    </row>
    <row r="663" spans="1:3" ht="15.75" customHeight="1" x14ac:dyDescent="0.45">
      <c r="A663" s="10"/>
      <c r="B663" s="10"/>
      <c r="C663" s="10"/>
    </row>
    <row r="664" spans="1:3" ht="15.75" customHeight="1" x14ac:dyDescent="0.45">
      <c r="A664" s="10"/>
      <c r="B664" s="10"/>
      <c r="C664" s="10"/>
    </row>
    <row r="665" spans="1:3" ht="15.75" customHeight="1" x14ac:dyDescent="0.45">
      <c r="A665" s="10"/>
      <c r="B665" s="10"/>
      <c r="C665" s="10"/>
    </row>
    <row r="666" spans="1:3" ht="15.75" customHeight="1" x14ac:dyDescent="0.45">
      <c r="A666" s="10"/>
      <c r="B666" s="10"/>
      <c r="C666" s="10"/>
    </row>
    <row r="667" spans="1:3" ht="15.75" customHeight="1" x14ac:dyDescent="0.45">
      <c r="A667" s="10"/>
      <c r="B667" s="10"/>
      <c r="C667" s="10"/>
    </row>
    <row r="668" spans="1:3" ht="15.75" customHeight="1" x14ac:dyDescent="0.45">
      <c r="A668" s="10"/>
      <c r="B668" s="10"/>
      <c r="C668" s="10"/>
    </row>
    <row r="669" spans="1:3" ht="15.75" customHeight="1" x14ac:dyDescent="0.45">
      <c r="A669" s="10"/>
      <c r="B669" s="10"/>
      <c r="C669" s="10"/>
    </row>
    <row r="670" spans="1:3" ht="15.75" customHeight="1" x14ac:dyDescent="0.45">
      <c r="A670" s="10"/>
      <c r="B670" s="10"/>
      <c r="C670" s="10"/>
    </row>
    <row r="671" spans="1:3" ht="15.75" customHeight="1" x14ac:dyDescent="0.45">
      <c r="A671" s="10"/>
      <c r="B671" s="10"/>
      <c r="C671" s="10"/>
    </row>
    <row r="672" spans="1:3" ht="15.75" customHeight="1" x14ac:dyDescent="0.45">
      <c r="A672" s="10"/>
      <c r="B672" s="10"/>
      <c r="C672" s="10"/>
    </row>
    <row r="673" spans="1:3" ht="15.75" customHeight="1" x14ac:dyDescent="0.45">
      <c r="A673" s="10"/>
      <c r="B673" s="10"/>
      <c r="C673" s="10"/>
    </row>
    <row r="674" spans="1:3" ht="15.75" customHeight="1" x14ac:dyDescent="0.45">
      <c r="A674" s="10"/>
      <c r="B674" s="10"/>
      <c r="C674" s="10"/>
    </row>
    <row r="675" spans="1:3" ht="15.75" customHeight="1" x14ac:dyDescent="0.45">
      <c r="A675" s="10"/>
      <c r="B675" s="10"/>
      <c r="C675" s="10"/>
    </row>
    <row r="676" spans="1:3" ht="15.75" customHeight="1" x14ac:dyDescent="0.45">
      <c r="A676" s="10"/>
      <c r="B676" s="10"/>
      <c r="C676" s="10"/>
    </row>
    <row r="677" spans="1:3" ht="15.75" customHeight="1" x14ac:dyDescent="0.45">
      <c r="A677" s="10"/>
      <c r="B677" s="10"/>
      <c r="C677" s="10"/>
    </row>
    <row r="678" spans="1:3" ht="15.75" customHeight="1" x14ac:dyDescent="0.45">
      <c r="A678" s="10"/>
      <c r="B678" s="10"/>
      <c r="C678" s="10"/>
    </row>
    <row r="679" spans="1:3" ht="15.75" customHeight="1" x14ac:dyDescent="0.45">
      <c r="A679" s="10"/>
      <c r="B679" s="10"/>
      <c r="C679" s="10"/>
    </row>
    <row r="680" spans="1:3" ht="15.75" customHeight="1" x14ac:dyDescent="0.45">
      <c r="A680" s="10"/>
      <c r="B680" s="10"/>
      <c r="C680" s="10"/>
    </row>
    <row r="681" spans="1:3" ht="15.75" customHeight="1" x14ac:dyDescent="0.45">
      <c r="A681" s="10"/>
      <c r="B681" s="10"/>
      <c r="C681" s="10"/>
    </row>
    <row r="682" spans="1:3" ht="15.75" customHeight="1" x14ac:dyDescent="0.45">
      <c r="A682" s="10"/>
      <c r="B682" s="10"/>
      <c r="C682" s="10"/>
    </row>
    <row r="683" spans="1:3" ht="15.75" customHeight="1" x14ac:dyDescent="0.45">
      <c r="A683" s="10"/>
      <c r="B683" s="10"/>
      <c r="C683" s="10"/>
    </row>
    <row r="684" spans="1:3" ht="15.75" customHeight="1" x14ac:dyDescent="0.45">
      <c r="A684" s="10"/>
      <c r="B684" s="10"/>
      <c r="C684" s="10"/>
    </row>
    <row r="685" spans="1:3" ht="15.75" customHeight="1" x14ac:dyDescent="0.45">
      <c r="A685" s="10"/>
      <c r="B685" s="10"/>
      <c r="C685" s="10"/>
    </row>
    <row r="686" spans="1:3" ht="15.75" customHeight="1" x14ac:dyDescent="0.45">
      <c r="A686" s="10"/>
      <c r="B686" s="10"/>
      <c r="C686" s="10"/>
    </row>
    <row r="687" spans="1:3" ht="15.75" customHeight="1" x14ac:dyDescent="0.45">
      <c r="A687" s="10"/>
      <c r="B687" s="10"/>
      <c r="C687" s="10"/>
    </row>
    <row r="688" spans="1:3" ht="15.75" customHeight="1" x14ac:dyDescent="0.45">
      <c r="A688" s="10"/>
      <c r="B688" s="10"/>
      <c r="C688" s="10"/>
    </row>
    <row r="689" spans="1:3" ht="15.75" customHeight="1" x14ac:dyDescent="0.45">
      <c r="A689" s="10"/>
      <c r="B689" s="10"/>
      <c r="C689" s="10"/>
    </row>
    <row r="690" spans="1:3" ht="15.75" customHeight="1" x14ac:dyDescent="0.45">
      <c r="A690" s="10"/>
      <c r="B690" s="10"/>
      <c r="C690" s="10"/>
    </row>
    <row r="691" spans="1:3" ht="15.75" customHeight="1" x14ac:dyDescent="0.45">
      <c r="A691" s="10"/>
      <c r="B691" s="10"/>
      <c r="C691" s="10"/>
    </row>
    <row r="692" spans="1:3" ht="15.75" customHeight="1" x14ac:dyDescent="0.45">
      <c r="A692" s="10"/>
      <c r="B692" s="10"/>
      <c r="C692" s="10"/>
    </row>
    <row r="693" spans="1:3" ht="15.75" customHeight="1" x14ac:dyDescent="0.45">
      <c r="A693" s="10"/>
      <c r="B693" s="10"/>
      <c r="C693" s="10"/>
    </row>
    <row r="694" spans="1:3" ht="15.75" customHeight="1" x14ac:dyDescent="0.45">
      <c r="A694" s="10"/>
      <c r="B694" s="10"/>
      <c r="C694" s="10"/>
    </row>
    <row r="695" spans="1:3" ht="15.75" customHeight="1" x14ac:dyDescent="0.45">
      <c r="A695" s="10"/>
      <c r="B695" s="10"/>
      <c r="C695" s="10"/>
    </row>
    <row r="696" spans="1:3" ht="15.75" customHeight="1" x14ac:dyDescent="0.45">
      <c r="A696" s="10"/>
      <c r="B696" s="10"/>
      <c r="C696" s="10"/>
    </row>
    <row r="697" spans="1:3" ht="15.75" customHeight="1" x14ac:dyDescent="0.45">
      <c r="A697" s="10"/>
      <c r="B697" s="10"/>
      <c r="C697" s="10"/>
    </row>
    <row r="698" spans="1:3" ht="15.75" customHeight="1" x14ac:dyDescent="0.45">
      <c r="A698" s="10"/>
      <c r="B698" s="10"/>
      <c r="C698" s="10"/>
    </row>
    <row r="699" spans="1:3" ht="15.75" customHeight="1" x14ac:dyDescent="0.45">
      <c r="A699" s="10"/>
      <c r="B699" s="10"/>
      <c r="C699" s="10"/>
    </row>
    <row r="700" spans="1:3" ht="15.75" customHeight="1" x14ac:dyDescent="0.45">
      <c r="A700" s="10"/>
      <c r="B700" s="10"/>
      <c r="C700" s="10"/>
    </row>
    <row r="701" spans="1:3" ht="15.75" customHeight="1" x14ac:dyDescent="0.45">
      <c r="A701" s="10"/>
      <c r="B701" s="10"/>
      <c r="C701" s="10"/>
    </row>
    <row r="702" spans="1:3" ht="15.75" customHeight="1" x14ac:dyDescent="0.45">
      <c r="A702" s="10"/>
      <c r="B702" s="10"/>
      <c r="C702" s="10"/>
    </row>
    <row r="703" spans="1:3" ht="15.75" customHeight="1" x14ac:dyDescent="0.45">
      <c r="A703" s="10"/>
      <c r="B703" s="10"/>
      <c r="C703" s="10"/>
    </row>
    <row r="704" spans="1:3" ht="15.75" customHeight="1" x14ac:dyDescent="0.45">
      <c r="A704" s="10"/>
      <c r="B704" s="10"/>
      <c r="C704" s="10"/>
    </row>
    <row r="705" spans="1:3" ht="15.75" customHeight="1" x14ac:dyDescent="0.45">
      <c r="A705" s="10"/>
      <c r="B705" s="10"/>
      <c r="C705" s="10"/>
    </row>
    <row r="706" spans="1:3" ht="15.75" customHeight="1" x14ac:dyDescent="0.45">
      <c r="A706" s="10"/>
      <c r="B706" s="10"/>
      <c r="C706" s="10"/>
    </row>
    <row r="707" spans="1:3" ht="15.75" customHeight="1" x14ac:dyDescent="0.45">
      <c r="A707" s="10"/>
      <c r="B707" s="10"/>
      <c r="C707" s="10"/>
    </row>
    <row r="708" spans="1:3" ht="15.75" customHeight="1" x14ac:dyDescent="0.45">
      <c r="A708" s="10"/>
      <c r="B708" s="10"/>
      <c r="C708" s="10"/>
    </row>
    <row r="709" spans="1:3" ht="15.75" customHeight="1" x14ac:dyDescent="0.45">
      <c r="A709" s="10"/>
      <c r="B709" s="10"/>
      <c r="C709" s="10"/>
    </row>
    <row r="710" spans="1:3" ht="15.75" customHeight="1" x14ac:dyDescent="0.45">
      <c r="A710" s="10"/>
      <c r="B710" s="10"/>
      <c r="C710" s="10"/>
    </row>
    <row r="711" spans="1:3" ht="15.75" customHeight="1" x14ac:dyDescent="0.45">
      <c r="A711" s="10"/>
      <c r="B711" s="10"/>
      <c r="C711" s="10"/>
    </row>
    <row r="712" spans="1:3" ht="15.75" customHeight="1" x14ac:dyDescent="0.45">
      <c r="A712" s="10"/>
      <c r="B712" s="10"/>
      <c r="C712" s="10"/>
    </row>
    <row r="713" spans="1:3" ht="15.75" customHeight="1" x14ac:dyDescent="0.45">
      <c r="A713" s="10"/>
      <c r="B713" s="10"/>
      <c r="C713" s="10"/>
    </row>
    <row r="714" spans="1:3" ht="15.75" customHeight="1" x14ac:dyDescent="0.45">
      <c r="A714" s="10"/>
      <c r="B714" s="10"/>
      <c r="C714" s="10"/>
    </row>
    <row r="715" spans="1:3" ht="15.75" customHeight="1" x14ac:dyDescent="0.45">
      <c r="A715" s="10"/>
      <c r="B715" s="10"/>
      <c r="C715" s="10"/>
    </row>
    <row r="716" spans="1:3" ht="15.75" customHeight="1" x14ac:dyDescent="0.45">
      <c r="A716" s="10"/>
      <c r="B716" s="10"/>
      <c r="C716" s="10"/>
    </row>
    <row r="717" spans="1:3" ht="15.75" customHeight="1" x14ac:dyDescent="0.45">
      <c r="A717" s="10"/>
      <c r="B717" s="10"/>
      <c r="C717" s="10"/>
    </row>
    <row r="718" spans="1:3" ht="15.75" customHeight="1" x14ac:dyDescent="0.45">
      <c r="A718" s="10"/>
      <c r="B718" s="10"/>
      <c r="C718" s="10"/>
    </row>
    <row r="719" spans="1:3" ht="15.75" customHeight="1" x14ac:dyDescent="0.45">
      <c r="A719" s="10"/>
      <c r="B719" s="10"/>
      <c r="C719" s="10"/>
    </row>
    <row r="720" spans="1:3" ht="15.75" customHeight="1" x14ac:dyDescent="0.45">
      <c r="A720" s="10"/>
      <c r="B720" s="10"/>
      <c r="C720" s="10"/>
    </row>
    <row r="721" spans="1:3" ht="15.75" customHeight="1" x14ac:dyDescent="0.45">
      <c r="A721" s="10"/>
      <c r="B721" s="10"/>
      <c r="C721" s="10"/>
    </row>
    <row r="722" spans="1:3" ht="15.75" customHeight="1" x14ac:dyDescent="0.45">
      <c r="A722" s="10"/>
      <c r="B722" s="10"/>
      <c r="C722" s="10"/>
    </row>
    <row r="723" spans="1:3" ht="15.75" customHeight="1" x14ac:dyDescent="0.45">
      <c r="A723" s="10"/>
      <c r="B723" s="10"/>
      <c r="C723" s="10"/>
    </row>
    <row r="724" spans="1:3" ht="15.75" customHeight="1" x14ac:dyDescent="0.45">
      <c r="A724" s="10"/>
      <c r="B724" s="10"/>
      <c r="C724" s="10"/>
    </row>
    <row r="725" spans="1:3" ht="15.75" customHeight="1" x14ac:dyDescent="0.45">
      <c r="A725" s="10"/>
      <c r="B725" s="10"/>
      <c r="C725" s="10"/>
    </row>
    <row r="726" spans="1:3" ht="15.75" customHeight="1" x14ac:dyDescent="0.45">
      <c r="A726" s="10"/>
      <c r="B726" s="10"/>
      <c r="C726" s="10"/>
    </row>
    <row r="727" spans="1:3" ht="15.75" customHeight="1" x14ac:dyDescent="0.45">
      <c r="A727" s="10"/>
      <c r="B727" s="10"/>
      <c r="C727" s="10"/>
    </row>
    <row r="728" spans="1:3" ht="15.75" customHeight="1" x14ac:dyDescent="0.45">
      <c r="A728" s="10"/>
      <c r="B728" s="10"/>
      <c r="C728" s="10"/>
    </row>
    <row r="729" spans="1:3" ht="15.75" customHeight="1" x14ac:dyDescent="0.45">
      <c r="A729" s="10"/>
      <c r="B729" s="10"/>
      <c r="C729" s="10"/>
    </row>
    <row r="730" spans="1:3" ht="15.75" customHeight="1" x14ac:dyDescent="0.45">
      <c r="A730" s="10"/>
      <c r="B730" s="10"/>
      <c r="C730" s="10"/>
    </row>
    <row r="731" spans="1:3" ht="15.75" customHeight="1" x14ac:dyDescent="0.45">
      <c r="A731" s="10"/>
      <c r="B731" s="10"/>
      <c r="C731" s="10"/>
    </row>
    <row r="732" spans="1:3" ht="15.75" customHeight="1" x14ac:dyDescent="0.45">
      <c r="A732" s="10"/>
      <c r="B732" s="10"/>
      <c r="C732" s="10"/>
    </row>
    <row r="733" spans="1:3" ht="15.75" customHeight="1" x14ac:dyDescent="0.45">
      <c r="A733" s="10"/>
      <c r="B733" s="10"/>
      <c r="C733" s="10"/>
    </row>
    <row r="734" spans="1:3" ht="15.75" customHeight="1" x14ac:dyDescent="0.45">
      <c r="A734" s="10"/>
      <c r="B734" s="10"/>
      <c r="C734" s="10"/>
    </row>
    <row r="735" spans="1:3" ht="15.75" customHeight="1" x14ac:dyDescent="0.45">
      <c r="A735" s="10"/>
      <c r="B735" s="10"/>
      <c r="C735" s="10"/>
    </row>
    <row r="736" spans="1:3" ht="15.75" customHeight="1" x14ac:dyDescent="0.45">
      <c r="A736" s="10"/>
      <c r="B736" s="10"/>
      <c r="C736" s="10"/>
    </row>
    <row r="737" spans="1:3" ht="15.75" customHeight="1" x14ac:dyDescent="0.45">
      <c r="A737" s="10"/>
      <c r="B737" s="10"/>
      <c r="C737" s="10"/>
    </row>
    <row r="738" spans="1:3" ht="15.75" customHeight="1" x14ac:dyDescent="0.45">
      <c r="A738" s="10"/>
      <c r="B738" s="10"/>
      <c r="C738" s="10"/>
    </row>
    <row r="739" spans="1:3" ht="15.75" customHeight="1" x14ac:dyDescent="0.45">
      <c r="A739" s="10"/>
      <c r="B739" s="10"/>
      <c r="C739" s="10"/>
    </row>
    <row r="740" spans="1:3" ht="15.75" customHeight="1" x14ac:dyDescent="0.45">
      <c r="A740" s="10"/>
      <c r="B740" s="10"/>
      <c r="C740" s="10"/>
    </row>
    <row r="741" spans="1:3" ht="15.75" customHeight="1" x14ac:dyDescent="0.45">
      <c r="A741" s="10"/>
      <c r="B741" s="10"/>
      <c r="C741" s="10"/>
    </row>
    <row r="742" spans="1:3" ht="15.75" customHeight="1" x14ac:dyDescent="0.45">
      <c r="A742" s="10"/>
      <c r="B742" s="10"/>
      <c r="C742" s="10"/>
    </row>
    <row r="743" spans="1:3" ht="15.75" customHeight="1" x14ac:dyDescent="0.45">
      <c r="A743" s="10"/>
      <c r="B743" s="10"/>
      <c r="C743" s="10"/>
    </row>
    <row r="744" spans="1:3" ht="15.75" customHeight="1" x14ac:dyDescent="0.45">
      <c r="A744" s="10"/>
      <c r="B744" s="10"/>
      <c r="C744" s="10"/>
    </row>
    <row r="745" spans="1:3" ht="15.75" customHeight="1" x14ac:dyDescent="0.45">
      <c r="A745" s="10"/>
      <c r="B745" s="10"/>
      <c r="C745" s="10"/>
    </row>
    <row r="746" spans="1:3" ht="15.75" customHeight="1" x14ac:dyDescent="0.45">
      <c r="A746" s="10"/>
      <c r="B746" s="10"/>
      <c r="C746" s="10"/>
    </row>
    <row r="747" spans="1:3" ht="15.75" customHeight="1" x14ac:dyDescent="0.45">
      <c r="A747" s="10"/>
      <c r="B747" s="10"/>
      <c r="C747" s="10"/>
    </row>
    <row r="748" spans="1:3" ht="15.75" customHeight="1" x14ac:dyDescent="0.45">
      <c r="A748" s="10"/>
      <c r="B748" s="10"/>
      <c r="C748" s="10"/>
    </row>
    <row r="749" spans="1:3" ht="15.75" customHeight="1" x14ac:dyDescent="0.45">
      <c r="A749" s="10"/>
      <c r="B749" s="10"/>
      <c r="C749" s="10"/>
    </row>
    <row r="750" spans="1:3" ht="15.75" customHeight="1" x14ac:dyDescent="0.45">
      <c r="A750" s="10"/>
      <c r="B750" s="10"/>
      <c r="C750" s="10"/>
    </row>
    <row r="751" spans="1:3" ht="15.75" customHeight="1" x14ac:dyDescent="0.45">
      <c r="A751" s="10"/>
      <c r="B751" s="10"/>
      <c r="C751" s="10"/>
    </row>
    <row r="752" spans="1:3" ht="15.75" customHeight="1" x14ac:dyDescent="0.45">
      <c r="A752" s="10"/>
      <c r="B752" s="10"/>
      <c r="C752" s="10"/>
    </row>
    <row r="753" spans="1:3" ht="15.75" customHeight="1" x14ac:dyDescent="0.45">
      <c r="A753" s="10"/>
      <c r="B753" s="10"/>
      <c r="C753" s="10"/>
    </row>
    <row r="754" spans="1:3" ht="15.75" customHeight="1" x14ac:dyDescent="0.45">
      <c r="A754" s="10"/>
      <c r="B754" s="10"/>
      <c r="C754" s="10"/>
    </row>
    <row r="755" spans="1:3" ht="15.75" customHeight="1" x14ac:dyDescent="0.45">
      <c r="A755" s="10"/>
      <c r="B755" s="10"/>
      <c r="C755" s="10"/>
    </row>
    <row r="756" spans="1:3" ht="15.75" customHeight="1" x14ac:dyDescent="0.45">
      <c r="A756" s="10"/>
      <c r="B756" s="10"/>
      <c r="C756" s="10"/>
    </row>
    <row r="757" spans="1:3" ht="15.75" customHeight="1" x14ac:dyDescent="0.45">
      <c r="A757" s="10"/>
      <c r="B757" s="10"/>
      <c r="C757" s="10"/>
    </row>
    <row r="758" spans="1:3" ht="15.75" customHeight="1" x14ac:dyDescent="0.45">
      <c r="A758" s="10"/>
      <c r="B758" s="10"/>
      <c r="C758" s="10"/>
    </row>
    <row r="759" spans="1:3" ht="15.75" customHeight="1" x14ac:dyDescent="0.45">
      <c r="A759" s="10"/>
      <c r="B759" s="10"/>
      <c r="C759" s="10"/>
    </row>
    <row r="760" spans="1:3" ht="15.75" customHeight="1" x14ac:dyDescent="0.45">
      <c r="A760" s="10"/>
      <c r="B760" s="10"/>
      <c r="C760" s="10"/>
    </row>
    <row r="761" spans="1:3" ht="15.75" customHeight="1" x14ac:dyDescent="0.45">
      <c r="A761" s="10"/>
      <c r="B761" s="10"/>
      <c r="C761" s="10"/>
    </row>
    <row r="762" spans="1:3" ht="15.75" customHeight="1" x14ac:dyDescent="0.45">
      <c r="A762" s="10"/>
      <c r="B762" s="10"/>
      <c r="C762" s="10"/>
    </row>
    <row r="763" spans="1:3" ht="15.75" customHeight="1" x14ac:dyDescent="0.45">
      <c r="A763" s="10"/>
      <c r="B763" s="10"/>
      <c r="C763" s="10"/>
    </row>
    <row r="764" spans="1:3" ht="15.75" customHeight="1" x14ac:dyDescent="0.45">
      <c r="A764" s="10"/>
      <c r="B764" s="10"/>
      <c r="C764" s="10"/>
    </row>
    <row r="765" spans="1:3" ht="15.75" customHeight="1" x14ac:dyDescent="0.45">
      <c r="A765" s="10"/>
      <c r="B765" s="10"/>
      <c r="C765" s="10"/>
    </row>
    <row r="766" spans="1:3" ht="15.75" customHeight="1" x14ac:dyDescent="0.45">
      <c r="A766" s="10"/>
      <c r="B766" s="10"/>
      <c r="C766" s="10"/>
    </row>
    <row r="767" spans="1:3" ht="15.75" customHeight="1" x14ac:dyDescent="0.45">
      <c r="A767" s="10"/>
      <c r="B767" s="10"/>
      <c r="C767" s="10"/>
    </row>
    <row r="768" spans="1:3" ht="15.75" customHeight="1" x14ac:dyDescent="0.45">
      <c r="A768" s="10"/>
      <c r="B768" s="10"/>
      <c r="C768" s="10"/>
    </row>
    <row r="769" spans="1:3" ht="15.75" customHeight="1" x14ac:dyDescent="0.45">
      <c r="A769" s="10"/>
      <c r="B769" s="10"/>
      <c r="C769" s="10"/>
    </row>
    <row r="770" spans="1:3" ht="15.75" customHeight="1" x14ac:dyDescent="0.45">
      <c r="A770" s="10"/>
      <c r="B770" s="10"/>
      <c r="C770" s="10"/>
    </row>
    <row r="771" spans="1:3" ht="15.75" customHeight="1" x14ac:dyDescent="0.45">
      <c r="A771" s="10"/>
      <c r="B771" s="10"/>
      <c r="C771" s="10"/>
    </row>
    <row r="772" spans="1:3" ht="15.75" customHeight="1" x14ac:dyDescent="0.45">
      <c r="A772" s="10"/>
      <c r="B772" s="10"/>
      <c r="C772" s="10"/>
    </row>
    <row r="773" spans="1:3" ht="15.75" customHeight="1" x14ac:dyDescent="0.45">
      <c r="A773" s="10"/>
      <c r="B773" s="10"/>
      <c r="C773" s="10"/>
    </row>
    <row r="774" spans="1:3" ht="15.75" customHeight="1" x14ac:dyDescent="0.45">
      <c r="A774" s="10"/>
      <c r="B774" s="10"/>
      <c r="C774" s="10"/>
    </row>
    <row r="775" spans="1:3" ht="15.75" customHeight="1" x14ac:dyDescent="0.45">
      <c r="A775" s="10"/>
      <c r="B775" s="10"/>
      <c r="C775" s="10"/>
    </row>
    <row r="776" spans="1:3" ht="15.75" customHeight="1" x14ac:dyDescent="0.45">
      <c r="A776" s="10"/>
      <c r="B776" s="10"/>
      <c r="C776" s="10"/>
    </row>
    <row r="777" spans="1:3" ht="15.75" customHeight="1" x14ac:dyDescent="0.45">
      <c r="A777" s="10"/>
      <c r="B777" s="10"/>
      <c r="C777" s="10"/>
    </row>
    <row r="778" spans="1:3" ht="15.75" customHeight="1" x14ac:dyDescent="0.45">
      <c r="A778" s="10"/>
      <c r="B778" s="10"/>
      <c r="C778" s="10"/>
    </row>
    <row r="779" spans="1:3" ht="15.75" customHeight="1" x14ac:dyDescent="0.45">
      <c r="A779" s="10"/>
      <c r="B779" s="10"/>
      <c r="C779" s="10"/>
    </row>
    <row r="780" spans="1:3" ht="15.75" customHeight="1" x14ac:dyDescent="0.45">
      <c r="A780" s="10"/>
      <c r="B780" s="10"/>
      <c r="C780" s="10"/>
    </row>
    <row r="781" spans="1:3" ht="15.75" customHeight="1" x14ac:dyDescent="0.45">
      <c r="A781" s="10"/>
      <c r="B781" s="10"/>
      <c r="C781" s="10"/>
    </row>
    <row r="782" spans="1:3" ht="15.75" customHeight="1" x14ac:dyDescent="0.45">
      <c r="A782" s="10"/>
      <c r="B782" s="10"/>
      <c r="C782" s="10"/>
    </row>
    <row r="783" spans="1:3" ht="15.75" customHeight="1" x14ac:dyDescent="0.45">
      <c r="A783" s="10"/>
      <c r="B783" s="10"/>
      <c r="C783" s="10"/>
    </row>
    <row r="784" spans="1:3" ht="15.75" customHeight="1" x14ac:dyDescent="0.45">
      <c r="A784" s="10"/>
      <c r="B784" s="10"/>
      <c r="C784" s="10"/>
    </row>
    <row r="785" spans="1:3" ht="15.75" customHeight="1" x14ac:dyDescent="0.45">
      <c r="A785" s="10"/>
      <c r="B785" s="10"/>
      <c r="C785" s="10"/>
    </row>
    <row r="786" spans="1:3" ht="15.75" customHeight="1" x14ac:dyDescent="0.45">
      <c r="A786" s="10"/>
      <c r="B786" s="10"/>
      <c r="C786" s="10"/>
    </row>
    <row r="787" spans="1:3" ht="15.75" customHeight="1" x14ac:dyDescent="0.45">
      <c r="A787" s="10"/>
      <c r="B787" s="10"/>
      <c r="C787" s="10"/>
    </row>
    <row r="788" spans="1:3" ht="15.75" customHeight="1" x14ac:dyDescent="0.45">
      <c r="A788" s="10"/>
      <c r="B788" s="10"/>
      <c r="C788" s="10"/>
    </row>
    <row r="789" spans="1:3" ht="15.75" customHeight="1" x14ac:dyDescent="0.45">
      <c r="A789" s="10"/>
      <c r="B789" s="10"/>
      <c r="C789" s="10"/>
    </row>
    <row r="790" spans="1:3" ht="15.75" customHeight="1" x14ac:dyDescent="0.45">
      <c r="A790" s="10"/>
      <c r="B790" s="10"/>
      <c r="C790" s="10"/>
    </row>
    <row r="791" spans="1:3" ht="15.75" customHeight="1" x14ac:dyDescent="0.45">
      <c r="A791" s="10"/>
      <c r="B791" s="10"/>
      <c r="C791" s="10"/>
    </row>
    <row r="792" spans="1:3" ht="15.75" customHeight="1" x14ac:dyDescent="0.45">
      <c r="A792" s="10"/>
      <c r="B792" s="10"/>
      <c r="C792" s="10"/>
    </row>
    <row r="793" spans="1:3" ht="15.75" customHeight="1" x14ac:dyDescent="0.45">
      <c r="A793" s="10"/>
      <c r="B793" s="10"/>
      <c r="C793" s="10"/>
    </row>
    <row r="794" spans="1:3" ht="15.75" customHeight="1" x14ac:dyDescent="0.45">
      <c r="A794" s="10"/>
      <c r="B794" s="10"/>
      <c r="C794" s="10"/>
    </row>
    <row r="795" spans="1:3" ht="15.75" customHeight="1" x14ac:dyDescent="0.45">
      <c r="A795" s="10"/>
      <c r="B795" s="10"/>
      <c r="C795" s="10"/>
    </row>
    <row r="796" spans="1:3" ht="15.75" customHeight="1" x14ac:dyDescent="0.45">
      <c r="A796" s="10"/>
      <c r="B796" s="10"/>
      <c r="C796" s="10"/>
    </row>
    <row r="797" spans="1:3" ht="15.75" customHeight="1" x14ac:dyDescent="0.45">
      <c r="A797" s="10"/>
      <c r="B797" s="10"/>
      <c r="C797" s="10"/>
    </row>
    <row r="798" spans="1:3" ht="15.75" customHeight="1" x14ac:dyDescent="0.45">
      <c r="A798" s="10"/>
      <c r="B798" s="10"/>
      <c r="C798" s="10"/>
    </row>
    <row r="799" spans="1:3" ht="15.75" customHeight="1" x14ac:dyDescent="0.45">
      <c r="A799" s="10"/>
      <c r="B799" s="10"/>
      <c r="C799" s="10"/>
    </row>
    <row r="800" spans="1:3" ht="15.75" customHeight="1" x14ac:dyDescent="0.45">
      <c r="A800" s="10"/>
      <c r="B800" s="10"/>
      <c r="C800" s="10"/>
    </row>
    <row r="801" spans="1:3" ht="15.75" customHeight="1" x14ac:dyDescent="0.45">
      <c r="A801" s="10"/>
      <c r="B801" s="10"/>
      <c r="C801" s="10"/>
    </row>
    <row r="802" spans="1:3" ht="15.75" customHeight="1" x14ac:dyDescent="0.45">
      <c r="A802" s="10"/>
      <c r="B802" s="10"/>
      <c r="C802" s="10"/>
    </row>
    <row r="803" spans="1:3" ht="15.75" customHeight="1" x14ac:dyDescent="0.45">
      <c r="A803" s="10"/>
      <c r="B803" s="10"/>
      <c r="C803" s="10"/>
    </row>
    <row r="804" spans="1:3" ht="15.75" customHeight="1" x14ac:dyDescent="0.45">
      <c r="A804" s="10"/>
      <c r="B804" s="10"/>
      <c r="C804" s="10"/>
    </row>
    <row r="805" spans="1:3" ht="15.75" customHeight="1" x14ac:dyDescent="0.45">
      <c r="A805" s="10"/>
      <c r="B805" s="10"/>
      <c r="C805" s="10"/>
    </row>
    <row r="806" spans="1:3" ht="15.75" customHeight="1" x14ac:dyDescent="0.45">
      <c r="A806" s="10"/>
      <c r="B806" s="10"/>
      <c r="C806" s="10"/>
    </row>
    <row r="807" spans="1:3" ht="15.75" customHeight="1" x14ac:dyDescent="0.45">
      <c r="A807" s="10"/>
      <c r="B807" s="10"/>
      <c r="C807" s="10"/>
    </row>
    <row r="808" spans="1:3" ht="15.75" customHeight="1" x14ac:dyDescent="0.45">
      <c r="A808" s="10"/>
      <c r="B808" s="10"/>
      <c r="C808" s="10"/>
    </row>
    <row r="809" spans="1:3" ht="15.75" customHeight="1" x14ac:dyDescent="0.45">
      <c r="A809" s="10"/>
      <c r="B809" s="10"/>
      <c r="C809" s="10"/>
    </row>
    <row r="810" spans="1:3" ht="15.75" customHeight="1" x14ac:dyDescent="0.45">
      <c r="A810" s="10"/>
      <c r="B810" s="10"/>
      <c r="C810" s="10"/>
    </row>
    <row r="811" spans="1:3" ht="15.75" customHeight="1" x14ac:dyDescent="0.45">
      <c r="A811" s="10"/>
      <c r="B811" s="10"/>
      <c r="C811" s="10"/>
    </row>
    <row r="812" spans="1:3" ht="15.75" customHeight="1" x14ac:dyDescent="0.45">
      <c r="A812" s="10"/>
      <c r="B812" s="10"/>
      <c r="C812" s="10"/>
    </row>
    <row r="813" spans="1:3" ht="15.75" customHeight="1" x14ac:dyDescent="0.45">
      <c r="A813" s="10"/>
      <c r="B813" s="10"/>
      <c r="C813" s="10"/>
    </row>
    <row r="814" spans="1:3" ht="15.75" customHeight="1" x14ac:dyDescent="0.45">
      <c r="A814" s="10"/>
      <c r="B814" s="10"/>
      <c r="C814" s="10"/>
    </row>
    <row r="815" spans="1:3" ht="15.75" customHeight="1" x14ac:dyDescent="0.45">
      <c r="A815" s="10"/>
      <c r="B815" s="10"/>
      <c r="C815" s="10"/>
    </row>
    <row r="816" spans="1:3" ht="15.75" customHeight="1" x14ac:dyDescent="0.45">
      <c r="A816" s="10"/>
      <c r="B816" s="10"/>
      <c r="C816" s="10"/>
    </row>
    <row r="817" spans="1:3" ht="15.75" customHeight="1" x14ac:dyDescent="0.45">
      <c r="A817" s="10"/>
      <c r="B817" s="10"/>
      <c r="C817" s="10"/>
    </row>
    <row r="818" spans="1:3" ht="15.75" customHeight="1" x14ac:dyDescent="0.45">
      <c r="A818" s="10"/>
      <c r="B818" s="10"/>
      <c r="C818" s="10"/>
    </row>
    <row r="819" spans="1:3" ht="15.75" customHeight="1" x14ac:dyDescent="0.45">
      <c r="A819" s="10"/>
      <c r="B819" s="10"/>
      <c r="C819" s="10"/>
    </row>
    <row r="820" spans="1:3" ht="15.75" customHeight="1" x14ac:dyDescent="0.45">
      <c r="A820" s="10"/>
      <c r="B820" s="10"/>
      <c r="C820" s="10"/>
    </row>
    <row r="821" spans="1:3" ht="15.75" customHeight="1" x14ac:dyDescent="0.45">
      <c r="A821" s="10"/>
      <c r="B821" s="10"/>
      <c r="C821" s="10"/>
    </row>
    <row r="822" spans="1:3" ht="15.75" customHeight="1" x14ac:dyDescent="0.45">
      <c r="A822" s="10"/>
      <c r="B822" s="10"/>
      <c r="C822" s="10"/>
    </row>
    <row r="823" spans="1:3" ht="15.75" customHeight="1" x14ac:dyDescent="0.45">
      <c r="A823" s="10"/>
      <c r="B823" s="10"/>
      <c r="C823" s="10"/>
    </row>
    <row r="824" spans="1:3" ht="15.75" customHeight="1" x14ac:dyDescent="0.45">
      <c r="A824" s="10"/>
      <c r="B824" s="10"/>
      <c r="C824" s="10"/>
    </row>
    <row r="825" spans="1:3" ht="15.75" customHeight="1" x14ac:dyDescent="0.45">
      <c r="A825" s="10"/>
      <c r="B825" s="10"/>
      <c r="C825" s="10"/>
    </row>
    <row r="826" spans="1:3" ht="15.75" customHeight="1" x14ac:dyDescent="0.45">
      <c r="A826" s="10"/>
      <c r="B826" s="10"/>
      <c r="C826" s="10"/>
    </row>
    <row r="827" spans="1:3" ht="15.75" customHeight="1" x14ac:dyDescent="0.45">
      <c r="A827" s="10"/>
      <c r="B827" s="10"/>
      <c r="C827" s="10"/>
    </row>
    <row r="828" spans="1:3" ht="15.75" customHeight="1" x14ac:dyDescent="0.45">
      <c r="A828" s="10"/>
      <c r="B828" s="10"/>
      <c r="C828" s="10"/>
    </row>
    <row r="829" spans="1:3" ht="15.75" customHeight="1" x14ac:dyDescent="0.45">
      <c r="A829" s="10"/>
      <c r="B829" s="10"/>
      <c r="C829" s="10"/>
    </row>
    <row r="830" spans="1:3" ht="15.75" customHeight="1" x14ac:dyDescent="0.45">
      <c r="A830" s="10"/>
      <c r="B830" s="10"/>
      <c r="C830" s="10"/>
    </row>
    <row r="831" spans="1:3" ht="15.75" customHeight="1" x14ac:dyDescent="0.45">
      <c r="A831" s="10"/>
      <c r="B831" s="10"/>
      <c r="C831" s="10"/>
    </row>
    <row r="832" spans="1:3" ht="15.75" customHeight="1" x14ac:dyDescent="0.45">
      <c r="A832" s="10"/>
      <c r="B832" s="10"/>
      <c r="C832" s="10"/>
    </row>
    <row r="833" spans="1:3" ht="15.75" customHeight="1" x14ac:dyDescent="0.45">
      <c r="A833" s="10"/>
      <c r="B833" s="10"/>
      <c r="C833" s="10"/>
    </row>
    <row r="834" spans="1:3" ht="15.75" customHeight="1" x14ac:dyDescent="0.45">
      <c r="A834" s="10"/>
      <c r="B834" s="10"/>
      <c r="C834" s="10"/>
    </row>
    <row r="835" spans="1:3" ht="15.75" customHeight="1" x14ac:dyDescent="0.45">
      <c r="A835" s="10"/>
      <c r="B835" s="10"/>
      <c r="C835" s="10"/>
    </row>
    <row r="836" spans="1:3" ht="15.75" customHeight="1" x14ac:dyDescent="0.45">
      <c r="A836" s="10"/>
      <c r="B836" s="10"/>
      <c r="C836" s="10"/>
    </row>
    <row r="837" spans="1:3" ht="15.75" customHeight="1" x14ac:dyDescent="0.45">
      <c r="A837" s="10"/>
      <c r="B837" s="10"/>
      <c r="C837" s="10"/>
    </row>
    <row r="838" spans="1:3" ht="15.75" customHeight="1" x14ac:dyDescent="0.45">
      <c r="A838" s="10"/>
      <c r="B838" s="10"/>
      <c r="C838" s="10"/>
    </row>
    <row r="839" spans="1:3" ht="15.75" customHeight="1" x14ac:dyDescent="0.45">
      <c r="A839" s="10"/>
      <c r="B839" s="10"/>
      <c r="C839" s="10"/>
    </row>
    <row r="840" spans="1:3" ht="15.75" customHeight="1" x14ac:dyDescent="0.45">
      <c r="A840" s="10"/>
      <c r="B840" s="10"/>
      <c r="C840" s="10"/>
    </row>
    <row r="841" spans="1:3" ht="15.75" customHeight="1" x14ac:dyDescent="0.45">
      <c r="A841" s="10"/>
      <c r="B841" s="10"/>
      <c r="C841" s="10"/>
    </row>
    <row r="842" spans="1:3" ht="15.75" customHeight="1" x14ac:dyDescent="0.45">
      <c r="A842" s="10"/>
      <c r="B842" s="10"/>
      <c r="C842" s="10"/>
    </row>
    <row r="843" spans="1:3" ht="15.75" customHeight="1" x14ac:dyDescent="0.45">
      <c r="A843" s="10"/>
      <c r="B843" s="10"/>
      <c r="C843" s="10"/>
    </row>
    <row r="844" spans="1:3" ht="15.75" customHeight="1" x14ac:dyDescent="0.45">
      <c r="A844" s="10"/>
      <c r="B844" s="10"/>
      <c r="C844" s="10"/>
    </row>
    <row r="845" spans="1:3" ht="15.75" customHeight="1" x14ac:dyDescent="0.45">
      <c r="A845" s="10"/>
      <c r="B845" s="10"/>
      <c r="C845" s="10"/>
    </row>
    <row r="846" spans="1:3" ht="15.75" customHeight="1" x14ac:dyDescent="0.45">
      <c r="A846" s="10"/>
      <c r="B846" s="10"/>
      <c r="C846" s="10"/>
    </row>
    <row r="847" spans="1:3" ht="15.75" customHeight="1" x14ac:dyDescent="0.45">
      <c r="A847" s="10"/>
      <c r="B847" s="10"/>
      <c r="C847" s="10"/>
    </row>
    <row r="848" spans="1:3" ht="15.75" customHeight="1" x14ac:dyDescent="0.45">
      <c r="A848" s="10"/>
      <c r="B848" s="10"/>
      <c r="C848" s="10"/>
    </row>
    <row r="849" spans="1:3" ht="15.75" customHeight="1" x14ac:dyDescent="0.45">
      <c r="A849" s="10"/>
      <c r="B849" s="10"/>
      <c r="C849" s="10"/>
    </row>
    <row r="850" spans="1:3" ht="15.75" customHeight="1" x14ac:dyDescent="0.45">
      <c r="A850" s="10"/>
      <c r="B850" s="10"/>
      <c r="C850" s="10"/>
    </row>
    <row r="851" spans="1:3" ht="15.75" customHeight="1" x14ac:dyDescent="0.45">
      <c r="A851" s="10"/>
      <c r="B851" s="10"/>
      <c r="C851" s="10"/>
    </row>
    <row r="852" spans="1:3" ht="15.75" customHeight="1" x14ac:dyDescent="0.45">
      <c r="A852" s="10"/>
      <c r="B852" s="10"/>
      <c r="C852" s="10"/>
    </row>
    <row r="853" spans="1:3" ht="15.75" customHeight="1" x14ac:dyDescent="0.45">
      <c r="A853" s="10"/>
      <c r="B853" s="10"/>
      <c r="C853" s="10"/>
    </row>
    <row r="854" spans="1:3" ht="15.75" customHeight="1" x14ac:dyDescent="0.45">
      <c r="A854" s="10"/>
      <c r="B854" s="10"/>
      <c r="C854" s="10"/>
    </row>
    <row r="855" spans="1:3" ht="15.75" customHeight="1" x14ac:dyDescent="0.45">
      <c r="A855" s="10"/>
      <c r="B855" s="10"/>
      <c r="C855" s="10"/>
    </row>
    <row r="856" spans="1:3" ht="15.75" customHeight="1" x14ac:dyDescent="0.45">
      <c r="A856" s="10"/>
      <c r="B856" s="10"/>
      <c r="C856" s="10"/>
    </row>
    <row r="857" spans="1:3" ht="15.75" customHeight="1" x14ac:dyDescent="0.45">
      <c r="A857" s="10"/>
      <c r="B857" s="10"/>
      <c r="C857" s="10"/>
    </row>
    <row r="858" spans="1:3" ht="15.75" customHeight="1" x14ac:dyDescent="0.45">
      <c r="A858" s="10"/>
      <c r="B858" s="10"/>
      <c r="C858" s="10"/>
    </row>
    <row r="859" spans="1:3" ht="15.75" customHeight="1" x14ac:dyDescent="0.45">
      <c r="A859" s="10"/>
      <c r="B859" s="10"/>
      <c r="C859" s="10"/>
    </row>
    <row r="860" spans="1:3" ht="15.75" customHeight="1" x14ac:dyDescent="0.45">
      <c r="A860" s="10"/>
      <c r="B860" s="10"/>
      <c r="C860" s="10"/>
    </row>
    <row r="861" spans="1:3" ht="15.75" customHeight="1" x14ac:dyDescent="0.45">
      <c r="A861" s="10"/>
      <c r="B861" s="10"/>
      <c r="C861" s="10"/>
    </row>
    <row r="862" spans="1:3" ht="15.75" customHeight="1" x14ac:dyDescent="0.45">
      <c r="A862" s="10"/>
      <c r="B862" s="10"/>
      <c r="C862" s="10"/>
    </row>
    <row r="863" spans="1:3" ht="15.75" customHeight="1" x14ac:dyDescent="0.45">
      <c r="A863" s="10"/>
      <c r="B863" s="10"/>
      <c r="C863" s="10"/>
    </row>
    <row r="864" spans="1:3" ht="15.75" customHeight="1" x14ac:dyDescent="0.45">
      <c r="A864" s="10"/>
      <c r="B864" s="10"/>
      <c r="C864" s="10"/>
    </row>
    <row r="865" spans="1:3" ht="15.75" customHeight="1" x14ac:dyDescent="0.45">
      <c r="A865" s="10"/>
      <c r="B865" s="10"/>
      <c r="C865" s="10"/>
    </row>
    <row r="866" spans="1:3" ht="15.75" customHeight="1" x14ac:dyDescent="0.45">
      <c r="A866" s="10"/>
      <c r="B866" s="10"/>
      <c r="C866" s="10"/>
    </row>
    <row r="867" spans="1:3" ht="15.75" customHeight="1" x14ac:dyDescent="0.45">
      <c r="A867" s="10"/>
      <c r="B867" s="10"/>
      <c r="C867" s="10"/>
    </row>
    <row r="868" spans="1:3" ht="15.75" customHeight="1" x14ac:dyDescent="0.45">
      <c r="A868" s="10"/>
      <c r="B868" s="10"/>
      <c r="C868" s="10"/>
    </row>
    <row r="869" spans="1:3" ht="15.75" customHeight="1" x14ac:dyDescent="0.45">
      <c r="A869" s="10"/>
      <c r="B869" s="10"/>
      <c r="C869" s="10"/>
    </row>
    <row r="870" spans="1:3" ht="15.75" customHeight="1" x14ac:dyDescent="0.45">
      <c r="A870" s="10"/>
      <c r="B870" s="10"/>
      <c r="C870" s="10"/>
    </row>
    <row r="871" spans="1:3" ht="15.75" customHeight="1" x14ac:dyDescent="0.45">
      <c r="A871" s="10"/>
      <c r="B871" s="10"/>
      <c r="C871" s="10"/>
    </row>
    <row r="872" spans="1:3" ht="15.75" customHeight="1" x14ac:dyDescent="0.45">
      <c r="A872" s="10"/>
      <c r="B872" s="10"/>
      <c r="C872" s="10"/>
    </row>
    <row r="873" spans="1:3" ht="15.75" customHeight="1" x14ac:dyDescent="0.45">
      <c r="A873" s="10"/>
      <c r="B873" s="10"/>
      <c r="C873" s="10"/>
    </row>
    <row r="874" spans="1:3" ht="15.75" customHeight="1" x14ac:dyDescent="0.45">
      <c r="A874" s="10"/>
      <c r="B874" s="10"/>
      <c r="C874" s="10"/>
    </row>
    <row r="875" spans="1:3" ht="15.75" customHeight="1" x14ac:dyDescent="0.45">
      <c r="A875" s="10"/>
      <c r="B875" s="10"/>
      <c r="C875" s="10"/>
    </row>
    <row r="876" spans="1:3" ht="15.75" customHeight="1" x14ac:dyDescent="0.45">
      <c r="A876" s="10"/>
      <c r="B876" s="10"/>
      <c r="C876" s="10"/>
    </row>
    <row r="877" spans="1:3" ht="15.75" customHeight="1" x14ac:dyDescent="0.45">
      <c r="A877" s="10"/>
      <c r="B877" s="10"/>
      <c r="C877" s="10"/>
    </row>
    <row r="878" spans="1:3" ht="15.75" customHeight="1" x14ac:dyDescent="0.45">
      <c r="A878" s="10"/>
      <c r="B878" s="10"/>
      <c r="C878" s="10"/>
    </row>
    <row r="879" spans="1:3" ht="15.75" customHeight="1" x14ac:dyDescent="0.45">
      <c r="A879" s="10"/>
      <c r="B879" s="10"/>
      <c r="C879" s="10"/>
    </row>
    <row r="880" spans="1:3" ht="15.75" customHeight="1" x14ac:dyDescent="0.45">
      <c r="A880" s="10"/>
      <c r="B880" s="10"/>
      <c r="C880" s="10"/>
    </row>
    <row r="881" spans="1:3" ht="15.75" customHeight="1" x14ac:dyDescent="0.45">
      <c r="A881" s="10"/>
      <c r="B881" s="10"/>
      <c r="C881" s="10"/>
    </row>
    <row r="882" spans="1:3" ht="15.75" customHeight="1" x14ac:dyDescent="0.45">
      <c r="A882" s="10"/>
      <c r="B882" s="10"/>
      <c r="C882" s="10"/>
    </row>
    <row r="883" spans="1:3" ht="15.75" customHeight="1" x14ac:dyDescent="0.45">
      <c r="A883" s="10"/>
      <c r="B883" s="10"/>
      <c r="C883" s="10"/>
    </row>
    <row r="884" spans="1:3" ht="15.75" customHeight="1" x14ac:dyDescent="0.45">
      <c r="A884" s="10"/>
      <c r="B884" s="10"/>
      <c r="C884" s="10"/>
    </row>
    <row r="885" spans="1:3" ht="15.75" customHeight="1" x14ac:dyDescent="0.45">
      <c r="A885" s="10"/>
      <c r="B885" s="10"/>
      <c r="C885" s="10"/>
    </row>
    <row r="886" spans="1:3" ht="15.75" customHeight="1" x14ac:dyDescent="0.45">
      <c r="A886" s="10"/>
      <c r="B886" s="10"/>
      <c r="C886" s="10"/>
    </row>
    <row r="887" spans="1:3" ht="15.75" customHeight="1" x14ac:dyDescent="0.45">
      <c r="A887" s="10"/>
      <c r="B887" s="10"/>
      <c r="C887" s="10"/>
    </row>
    <row r="888" spans="1:3" ht="15.75" customHeight="1" x14ac:dyDescent="0.45">
      <c r="A888" s="10"/>
      <c r="B888" s="10"/>
      <c r="C888" s="10"/>
    </row>
    <row r="889" spans="1:3" ht="15.75" customHeight="1" x14ac:dyDescent="0.45">
      <c r="A889" s="10"/>
      <c r="B889" s="10"/>
      <c r="C889" s="10"/>
    </row>
  </sheetData>
  <phoneticPr fontId="22" type="noConversion"/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40</vt:i4>
      </vt:variant>
    </vt:vector>
  </HeadingPairs>
  <TitlesOfParts>
    <vt:vector size="63" baseType="lpstr">
      <vt:lpstr>README</vt:lpstr>
      <vt:lpstr>Program Inputs</vt:lpstr>
      <vt:lpstr>Program Qtrly</vt:lpstr>
      <vt:lpstr>Prem Earn</vt:lpstr>
      <vt:lpstr>Loss Proj</vt:lpstr>
      <vt:lpstr>Ann Summary</vt:lpstr>
      <vt:lpstr>OpEx</vt:lpstr>
      <vt:lpstr>Inc Stmt</vt:lpstr>
      <vt:lpstr>Bal Sheet</vt:lpstr>
      <vt:lpstr>Collateral</vt:lpstr>
      <vt:lpstr>SchedF</vt:lpstr>
      <vt:lpstr>Liquidity</vt:lpstr>
      <vt:lpstr>IRIS</vt:lpstr>
      <vt:lpstr>R1</vt:lpstr>
      <vt:lpstr>R2</vt:lpstr>
      <vt:lpstr>R3</vt:lpstr>
      <vt:lpstr>R4</vt:lpstr>
      <vt:lpstr>R5</vt:lpstr>
      <vt:lpstr>Rcat</vt:lpstr>
      <vt:lpstr>RBC Summary</vt:lpstr>
      <vt:lpstr>RBC Assumptions</vt:lpstr>
      <vt:lpstr>LKU</vt:lpstr>
      <vt:lpstr>LDF</vt:lpstr>
      <vt:lpstr>'RBC Assumptions'!ASSM_DevRatioCap</vt:lpstr>
      <vt:lpstr>'RBC Assumptions'!ASSM_EG_Cap</vt:lpstr>
      <vt:lpstr>'RBC Assumptions'!ASSM_EG_MultPrem</vt:lpstr>
      <vt:lpstr>'RBC Assumptions'!ASSM_EG_MultRes</vt:lpstr>
      <vt:lpstr>'RBC Assumptions'!ASSM_EG_Threshold</vt:lpstr>
      <vt:lpstr>'RBC Assumptions'!ASSM_GWP_3YrAvgGrowth</vt:lpstr>
      <vt:lpstr>'RBC Assumptions'!ASSM_LLAERatioCap</vt:lpstr>
      <vt:lpstr>'RBC Assumptions'!ASSM_LS_Assumed</vt:lpstr>
      <vt:lpstr>'RBC Assumptions'!ASSM_LS_Direct</vt:lpstr>
      <vt:lpstr>'RBC Assumptions'!ASSM_ProvReinsPC</vt:lpstr>
      <vt:lpstr>'RBC Assumptions'!ASSM_R1_Agency</vt:lpstr>
      <vt:lpstr>'RBC Assumptions'!ASSM_R1_Cash</vt:lpstr>
      <vt:lpstr>'RBC Assumptions'!ASSM_R1_Class01</vt:lpstr>
      <vt:lpstr>'RBC Assumptions'!ASSM_R1_Class02</vt:lpstr>
      <vt:lpstr>'RBC Assumptions'!ASSM_R1_Class03</vt:lpstr>
      <vt:lpstr>'RBC Assumptions'!ASSM_R1_Class04</vt:lpstr>
      <vt:lpstr>'RBC Assumptions'!ASSM_R1_Class05</vt:lpstr>
      <vt:lpstr>'RBC Assumptions'!ASSM_R1_Class06</vt:lpstr>
      <vt:lpstr>'RBC Assumptions'!ASSM_R1_Collateral</vt:lpstr>
      <vt:lpstr>'RBC Assumptions'!ASSM_R1_Mortgage</vt:lpstr>
      <vt:lpstr>'RBC Assumptions'!ASSM_R1_ShortTerm</vt:lpstr>
      <vt:lpstr>'RBC Assumptions'!ASSM_R1_USGov</vt:lpstr>
      <vt:lpstr>'RBC Assumptions'!ASSM_R2_CommonStock</vt:lpstr>
      <vt:lpstr>'RBC Assumptions'!ASSM_R2_MoneyMkt</vt:lpstr>
      <vt:lpstr>'RBC Assumptions'!ASSM_R2_PrefClass01</vt:lpstr>
      <vt:lpstr>'RBC Assumptions'!ASSM_R2_PrefClass02</vt:lpstr>
      <vt:lpstr>'RBC Assumptions'!ASSM_R2_PrefClass03</vt:lpstr>
      <vt:lpstr>'RBC Assumptions'!ASSM_R2_PrefClass04</vt:lpstr>
      <vt:lpstr>'RBC Assumptions'!ASSM_R2_PrefClass05</vt:lpstr>
      <vt:lpstr>'RBC Assumptions'!ASSM_R2_PrefClass06</vt:lpstr>
      <vt:lpstr>'RBC Assumptions'!ASSM_R2_RealEstate</vt:lpstr>
      <vt:lpstr>'RBC Assumptions'!ASSM_R2_Receivables</vt:lpstr>
      <vt:lpstr>'RBC Assumptions'!ASSM_R2_SchedBA</vt:lpstr>
      <vt:lpstr>'RBC Assumptions'!ASSM_R3_FedTax</vt:lpstr>
      <vt:lpstr>'RBC Assumptions'!ASSM_R3_IIAccrued</vt:lpstr>
      <vt:lpstr>'RBC Assumptions'!ASSM_R3_OtherNonInv</vt:lpstr>
      <vt:lpstr>'RBC Assumptions'!ASSM_R3_ReinsRecov</vt:lpstr>
      <vt:lpstr>'RBC Assumptions'!ASSM_R3_WriteIns</vt:lpstr>
      <vt:lpstr>'RBC Assumptions'!ASSM_RBC_GrowthFactor</vt:lpstr>
      <vt:lpstr>'RBC Assumptions'!ASSM_UWExpRatio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Peterson</dc:creator>
  <cp:lastModifiedBy>Bryce Peterson</cp:lastModifiedBy>
  <dcterms:created xsi:type="dcterms:W3CDTF">2026-03-06T15:33:14Z</dcterms:created>
  <dcterms:modified xsi:type="dcterms:W3CDTF">2026-03-12T14:20:35Z</dcterms:modified>
</cp:coreProperties>
</file>